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Рабочий стол\CDKTManager\"/>
    </mc:Choice>
  </mc:AlternateContent>
  <xr:revisionPtr revIDLastSave="0" documentId="13_ncr:1_{3D6A3BFC-4A6C-4FB5-9FEB-F95B0D83AEA7}" xr6:coauthVersionLast="47" xr6:coauthVersionMax="47" xr10:uidLastSave="{00000000-0000-0000-0000-000000000000}"/>
  <bookViews>
    <workbookView xWindow="690" yWindow="690" windowWidth="14280" windowHeight="9720" activeTab="3" xr2:uid="{00000000-000D-0000-FFFF-FFFF00000000}"/>
  </bookViews>
  <sheets>
    <sheet name="DM1 r" sheetId="110" r:id="rId1"/>
    <sheet name="DM2 ОК" sheetId="113" r:id="rId2"/>
    <sheet name="DM3 ОК " sheetId="114" r:id="rId3"/>
    <sheet name="Report_Maker" sheetId="10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6" i="110" l="1"/>
  <c r="C166" i="110"/>
  <c r="EN166" i="110"/>
  <c r="EM166" i="110"/>
  <c r="ED166" i="110"/>
  <c r="EC166" i="110"/>
  <c r="DT166" i="110"/>
  <c r="DS166" i="110"/>
  <c r="DJ166" i="110"/>
  <c r="DI166" i="110"/>
  <c r="CZ166" i="110"/>
  <c r="CY166" i="110"/>
  <c r="CP166" i="110"/>
  <c r="CO166" i="110"/>
  <c r="CF166" i="110"/>
  <c r="CE166" i="110"/>
  <c r="BV166" i="110"/>
  <c r="BU166" i="110"/>
  <c r="BL166" i="110"/>
  <c r="BK166" i="110"/>
  <c r="BB166" i="110"/>
  <c r="BA166" i="110"/>
  <c r="AR166" i="110"/>
  <c r="AQ166" i="110"/>
  <c r="AH166" i="110"/>
  <c r="AG166" i="110"/>
  <c r="X166" i="110"/>
  <c r="W166" i="110"/>
  <c r="N166" i="110"/>
  <c r="M166" i="110"/>
  <c r="EH181" i="110"/>
  <c r="EG181" i="110"/>
  <c r="EF181" i="110"/>
  <c r="EE181" i="110"/>
  <c r="ED181" i="110"/>
  <c r="DX181" i="110"/>
  <c r="DW181" i="110"/>
  <c r="DV181" i="110"/>
  <c r="DU181" i="110"/>
  <c r="DT181" i="110"/>
  <c r="DN181" i="110"/>
  <c r="DC181" i="110"/>
  <c r="DB181" i="110"/>
  <c r="DA181" i="110"/>
  <c r="CZ181" i="110"/>
  <c r="CT181" i="110"/>
  <c r="CS181" i="110"/>
  <c r="CR181" i="110"/>
  <c r="CQ181" i="110"/>
  <c r="CP181" i="110"/>
  <c r="CJ181" i="110"/>
  <c r="CI181" i="110"/>
  <c r="BX181" i="110"/>
  <c r="BW181" i="110"/>
  <c r="BV181" i="110"/>
  <c r="BP181" i="110"/>
  <c r="BO181" i="110"/>
  <c r="BN181" i="110"/>
  <c r="BM181" i="110"/>
  <c r="BL181" i="110"/>
  <c r="BF181" i="110"/>
  <c r="BE181" i="110"/>
  <c r="BD181" i="110"/>
  <c r="AS181" i="110"/>
  <c r="AR181" i="110"/>
  <c r="AL181" i="110"/>
  <c r="AK181" i="110"/>
  <c r="AJ181" i="110"/>
  <c r="AI181" i="110"/>
  <c r="AH181" i="110"/>
  <c r="AB181" i="110"/>
  <c r="AA181" i="110"/>
  <c r="Z181" i="110"/>
  <c r="Y181" i="110"/>
  <c r="N181" i="110"/>
  <c r="H181" i="110"/>
  <c r="G181" i="110"/>
  <c r="F181" i="110"/>
  <c r="E181" i="110"/>
  <c r="D181" i="110"/>
  <c r="ER180" i="110"/>
  <c r="ER181" i="110" s="1"/>
  <c r="EQ180" i="110"/>
  <c r="EQ181" i="110" s="1"/>
  <c r="EP180" i="110"/>
  <c r="EP181" i="110" s="1"/>
  <c r="EO180" i="110"/>
  <c r="EO181" i="110" s="1"/>
  <c r="EN180" i="110"/>
  <c r="EN181" i="110" s="1"/>
  <c r="EH180" i="110"/>
  <c r="EG180" i="110"/>
  <c r="EF180" i="110"/>
  <c r="EE180" i="110"/>
  <c r="ED180" i="110"/>
  <c r="DX180" i="110"/>
  <c r="DW180" i="110"/>
  <c r="DV180" i="110"/>
  <c r="DU180" i="110"/>
  <c r="DT180" i="110"/>
  <c r="DN180" i="110"/>
  <c r="DM180" i="110"/>
  <c r="DM181" i="110" s="1"/>
  <c r="DL180" i="110"/>
  <c r="DL181" i="110" s="1"/>
  <c r="DK180" i="110"/>
  <c r="DK181" i="110" s="1"/>
  <c r="DJ180" i="110"/>
  <c r="DJ181" i="110" s="1"/>
  <c r="DD180" i="110"/>
  <c r="DD181" i="110" s="1"/>
  <c r="DC180" i="110"/>
  <c r="DB180" i="110"/>
  <c r="DA180" i="110"/>
  <c r="CZ180" i="110"/>
  <c r="CT180" i="110"/>
  <c r="CS180" i="110"/>
  <c r="CR180" i="110"/>
  <c r="CQ180" i="110"/>
  <c r="CP180" i="110"/>
  <c r="CJ180" i="110"/>
  <c r="CI180" i="110"/>
  <c r="CH180" i="110"/>
  <c r="CH181" i="110" s="1"/>
  <c r="CG180" i="110"/>
  <c r="CG181" i="110" s="1"/>
  <c r="CF180" i="110"/>
  <c r="CF181" i="110" s="1"/>
  <c r="BZ180" i="110"/>
  <c r="BZ181" i="110" s="1"/>
  <c r="BY180" i="110"/>
  <c r="BY181" i="110" s="1"/>
  <c r="BX180" i="110"/>
  <c r="BW180" i="110"/>
  <c r="BV180" i="110"/>
  <c r="BP180" i="110"/>
  <c r="BO180" i="110"/>
  <c r="BN180" i="110"/>
  <c r="BM180" i="110"/>
  <c r="BL180" i="110"/>
  <c r="BF180" i="110"/>
  <c r="BE180" i="110"/>
  <c r="BD180" i="110"/>
  <c r="BC180" i="110"/>
  <c r="BC181" i="110" s="1"/>
  <c r="BB180" i="110"/>
  <c r="BB181" i="110" s="1"/>
  <c r="AV180" i="110"/>
  <c r="AV181" i="110" s="1"/>
  <c r="AU180" i="110"/>
  <c r="AU181" i="110" s="1"/>
  <c r="AT180" i="110"/>
  <c r="AT181" i="110" s="1"/>
  <c r="AS180" i="110"/>
  <c r="AR180" i="110"/>
  <c r="AL180" i="110"/>
  <c r="AK180" i="110"/>
  <c r="AJ180" i="110"/>
  <c r="AI180" i="110"/>
  <c r="AH180" i="110"/>
  <c r="AB180" i="110"/>
  <c r="AA180" i="110"/>
  <c r="Z180" i="110"/>
  <c r="Y180" i="110"/>
  <c r="X180" i="110"/>
  <c r="X181" i="110" s="1"/>
  <c r="R180" i="110"/>
  <c r="R181" i="110" s="1"/>
  <c r="Q180" i="110"/>
  <c r="Q181" i="110" s="1"/>
  <c r="P180" i="110"/>
  <c r="P181" i="110" s="1"/>
  <c r="O180" i="110"/>
  <c r="O181" i="110" s="1"/>
  <c r="N180" i="110"/>
  <c r="H180" i="110"/>
  <c r="G180" i="110"/>
  <c r="F180" i="110"/>
  <c r="E180" i="110"/>
  <c r="D180" i="110"/>
  <c r="Q132" i="114" l="1"/>
  <c r="Q150" i="114" s="1"/>
  <c r="Q131" i="114"/>
  <c r="Q149" i="114" s="1"/>
  <c r="Q130" i="114"/>
  <c r="Q148" i="114" s="1"/>
  <c r="Q129" i="114"/>
  <c r="Q147" i="114" s="1"/>
  <c r="Q128" i="114"/>
  <c r="Q146" i="114" s="1"/>
  <c r="Q127" i="114"/>
  <c r="Q145" i="114" s="1"/>
  <c r="Q126" i="114"/>
  <c r="Q144" i="114" s="1"/>
  <c r="M126" i="114"/>
  <c r="J126" i="114"/>
  <c r="Q125" i="114"/>
  <c r="Q143" i="114" s="1"/>
  <c r="Q124" i="114"/>
  <c r="Q142" i="114" s="1"/>
  <c r="Q123" i="114"/>
  <c r="Q141" i="114" s="1"/>
  <c r="Q122" i="114"/>
  <c r="Q140" i="114" s="1"/>
  <c r="Q121" i="114"/>
  <c r="Q139" i="114" s="1"/>
  <c r="Q120" i="114"/>
  <c r="Q138" i="114" s="1"/>
  <c r="Q119" i="114"/>
  <c r="Q137" i="114" s="1"/>
  <c r="Q118" i="114"/>
  <c r="Q136" i="114" s="1"/>
  <c r="EM111" i="114"/>
  <c r="EC111" i="114"/>
  <c r="DS111" i="114"/>
  <c r="DI111" i="114"/>
  <c r="CY111" i="114"/>
  <c r="CO111" i="114"/>
  <c r="CE111" i="114"/>
  <c r="BU111" i="114"/>
  <c r="BK111" i="114"/>
  <c r="BA111" i="114"/>
  <c r="AQ111" i="114"/>
  <c r="AG111" i="114"/>
  <c r="W111" i="114"/>
  <c r="M111" i="114"/>
  <c r="C111" i="114"/>
  <c r="ER97" i="114"/>
  <c r="EQ97" i="114"/>
  <c r="EP97" i="114"/>
  <c r="EO97" i="114"/>
  <c r="EN97" i="114"/>
  <c r="EH97" i="114"/>
  <c r="EG97" i="114"/>
  <c r="EF97" i="114"/>
  <c r="EE97" i="114"/>
  <c r="ED97" i="114"/>
  <c r="DX97" i="114"/>
  <c r="DW97" i="114"/>
  <c r="DV97" i="114"/>
  <c r="DU97" i="114"/>
  <c r="DT97" i="114"/>
  <c r="DN97" i="114"/>
  <c r="DM97" i="114"/>
  <c r="DL97" i="114"/>
  <c r="DK97" i="114"/>
  <c r="DJ97" i="114"/>
  <c r="DD97" i="114"/>
  <c r="DC97" i="114"/>
  <c r="DB97" i="114"/>
  <c r="DA97" i="114"/>
  <c r="CZ97" i="114"/>
  <c r="CT97" i="114"/>
  <c r="CS97" i="114"/>
  <c r="CR97" i="114"/>
  <c r="CQ97" i="114"/>
  <c r="CP97" i="114"/>
  <c r="CJ97" i="114"/>
  <c r="CI97" i="114"/>
  <c r="CH97" i="114"/>
  <c r="CG97" i="114"/>
  <c r="CF97" i="114"/>
  <c r="BZ97" i="114"/>
  <c r="BY97" i="114"/>
  <c r="BX97" i="114"/>
  <c r="BW97" i="114"/>
  <c r="BV97" i="114"/>
  <c r="BP97" i="114"/>
  <c r="BO97" i="114"/>
  <c r="BN97" i="114"/>
  <c r="BM97" i="114"/>
  <c r="BL97" i="114"/>
  <c r="BF97" i="114"/>
  <c r="BE97" i="114"/>
  <c r="BD97" i="114"/>
  <c r="BC97" i="114"/>
  <c r="BB97" i="114"/>
  <c r="AV97" i="114"/>
  <c r="AU97" i="114"/>
  <c r="AT97" i="114"/>
  <c r="AS97" i="114"/>
  <c r="AR97" i="114"/>
  <c r="AL97" i="114"/>
  <c r="AK97" i="114"/>
  <c r="AJ97" i="114"/>
  <c r="AI97" i="114"/>
  <c r="AH97" i="114"/>
  <c r="AB97" i="114"/>
  <c r="AA97" i="114"/>
  <c r="Z97" i="114"/>
  <c r="Y97" i="114"/>
  <c r="X97" i="114"/>
  <c r="R97" i="114"/>
  <c r="Q97" i="114"/>
  <c r="P97" i="114"/>
  <c r="O97" i="114"/>
  <c r="N97" i="114"/>
  <c r="H97" i="114"/>
  <c r="V117" i="114" s="1"/>
  <c r="V135" i="114" s="1"/>
  <c r="G97" i="114"/>
  <c r="U117" i="114" s="1"/>
  <c r="U135" i="114" s="1"/>
  <c r="F97" i="114"/>
  <c r="T117" i="114" s="1"/>
  <c r="T135" i="114" s="1"/>
  <c r="E97" i="114"/>
  <c r="S117" i="114" s="1"/>
  <c r="S135" i="114" s="1"/>
  <c r="D97" i="114"/>
  <c r="R117" i="114" s="1"/>
  <c r="R135" i="114" s="1"/>
  <c r="ER81" i="114"/>
  <c r="EQ81" i="114"/>
  <c r="EP81" i="114"/>
  <c r="EO81" i="114"/>
  <c r="EN81" i="114"/>
  <c r="EH81" i="114"/>
  <c r="EG81" i="114"/>
  <c r="EF81" i="114"/>
  <c r="EE81" i="114"/>
  <c r="ED81" i="114"/>
  <c r="DX81" i="114"/>
  <c r="DW81" i="114"/>
  <c r="DV81" i="114"/>
  <c r="DU81" i="114"/>
  <c r="DT81" i="114"/>
  <c r="DN81" i="114"/>
  <c r="DM81" i="114"/>
  <c r="DL81" i="114"/>
  <c r="DK81" i="114"/>
  <c r="DJ81" i="114"/>
  <c r="DD81" i="114"/>
  <c r="DC81" i="114"/>
  <c r="DB81" i="114"/>
  <c r="DA81" i="114"/>
  <c r="CZ81" i="114"/>
  <c r="CT81" i="114"/>
  <c r="CS81" i="114"/>
  <c r="CR81" i="114"/>
  <c r="CQ81" i="114"/>
  <c r="CP81" i="114"/>
  <c r="CJ81" i="114"/>
  <c r="CI81" i="114"/>
  <c r="CH81" i="114"/>
  <c r="CG81" i="114"/>
  <c r="CF81" i="114"/>
  <c r="BP81" i="114"/>
  <c r="BO81" i="114"/>
  <c r="BN81" i="114"/>
  <c r="BM81" i="114"/>
  <c r="BL81" i="114"/>
  <c r="BF81" i="114"/>
  <c r="BE81" i="114"/>
  <c r="BD81" i="114"/>
  <c r="BC81" i="114"/>
  <c r="BB81" i="114"/>
  <c r="AV81" i="114"/>
  <c r="AU81" i="114"/>
  <c r="AT81" i="114"/>
  <c r="AS81" i="114"/>
  <c r="AR81" i="114"/>
  <c r="AL81" i="114"/>
  <c r="AK81" i="114"/>
  <c r="AJ81" i="114"/>
  <c r="AI81" i="114"/>
  <c r="AH81" i="114"/>
  <c r="AB81" i="114"/>
  <c r="AA81" i="114"/>
  <c r="Z81" i="114"/>
  <c r="Y81" i="114"/>
  <c r="X81" i="114"/>
  <c r="R81" i="114"/>
  <c r="Q81" i="114"/>
  <c r="P81" i="114"/>
  <c r="O81" i="114"/>
  <c r="N81" i="114"/>
  <c r="H81" i="114"/>
  <c r="G81" i="114"/>
  <c r="F81" i="114"/>
  <c r="E81" i="114"/>
  <c r="D81" i="114"/>
  <c r="BF78" i="114"/>
  <c r="BE78" i="114"/>
  <c r="BD78" i="114"/>
  <c r="BC78" i="114"/>
  <c r="BB78" i="114"/>
  <c r="AV78" i="114"/>
  <c r="AU78" i="114"/>
  <c r="AT78" i="114"/>
  <c r="AS78" i="114"/>
  <c r="AR78" i="114"/>
  <c r="AL78" i="114"/>
  <c r="AK78" i="114"/>
  <c r="AJ78" i="114"/>
  <c r="AI78" i="114"/>
  <c r="AH78" i="114"/>
  <c r="AB78" i="114"/>
  <c r="AA78" i="114"/>
  <c r="Z78" i="114"/>
  <c r="Y78" i="114"/>
  <c r="X78" i="114"/>
  <c r="R78" i="114"/>
  <c r="Q78" i="114"/>
  <c r="P78" i="114"/>
  <c r="O78" i="114"/>
  <c r="N78" i="114"/>
  <c r="H78" i="114"/>
  <c r="G78" i="114"/>
  <c r="F78" i="114"/>
  <c r="E78" i="114"/>
  <c r="D78" i="114"/>
  <c r="ER77" i="114"/>
  <c r="DM77" i="114"/>
  <c r="CJ77" i="114"/>
  <c r="CH77" i="114"/>
  <c r="BP77" i="114"/>
  <c r="BE77" i="114"/>
  <c r="BC77" i="114"/>
  <c r="Z77" i="114"/>
  <c r="X77" i="114"/>
  <c r="ER76" i="114"/>
  <c r="EQ76" i="114"/>
  <c r="EQ77" i="114" s="1"/>
  <c r="EP76" i="114"/>
  <c r="EP77" i="114" s="1"/>
  <c r="EO76" i="114"/>
  <c r="EO77" i="114" s="1"/>
  <c r="EN76" i="114"/>
  <c r="EN77" i="114" s="1"/>
  <c r="EH76" i="114"/>
  <c r="EH77" i="114" s="1"/>
  <c r="EG76" i="114"/>
  <c r="EG77" i="114" s="1"/>
  <c r="EF76" i="114"/>
  <c r="EF77" i="114" s="1"/>
  <c r="EE76" i="114"/>
  <c r="EE77" i="114" s="1"/>
  <c r="ED76" i="114"/>
  <c r="ED77" i="114" s="1"/>
  <c r="DX76" i="114"/>
  <c r="DX77" i="114" s="1"/>
  <c r="DW76" i="114"/>
  <c r="DW77" i="114" s="1"/>
  <c r="DV76" i="114"/>
  <c r="DV77" i="114" s="1"/>
  <c r="DU76" i="114"/>
  <c r="DU77" i="114" s="1"/>
  <c r="DT76" i="114"/>
  <c r="DT77" i="114" s="1"/>
  <c r="DN76" i="114"/>
  <c r="DN77" i="114" s="1"/>
  <c r="DM76" i="114"/>
  <c r="DL76" i="114"/>
  <c r="DL77" i="114" s="1"/>
  <c r="DK76" i="114"/>
  <c r="DK77" i="114" s="1"/>
  <c r="DJ76" i="114"/>
  <c r="DJ77" i="114" s="1"/>
  <c r="DD76" i="114"/>
  <c r="DD77" i="114" s="1"/>
  <c r="DC76" i="114"/>
  <c r="DC77" i="114" s="1"/>
  <c r="DB76" i="114"/>
  <c r="DB77" i="114" s="1"/>
  <c r="DA76" i="114"/>
  <c r="DA77" i="114" s="1"/>
  <c r="CZ76" i="114"/>
  <c r="CZ77" i="114" s="1"/>
  <c r="CT76" i="114"/>
  <c r="CT77" i="114" s="1"/>
  <c r="CS76" i="114"/>
  <c r="CS77" i="114" s="1"/>
  <c r="CR76" i="114"/>
  <c r="CR77" i="114" s="1"/>
  <c r="CQ76" i="114"/>
  <c r="CQ77" i="114" s="1"/>
  <c r="CP76" i="114"/>
  <c r="CP77" i="114" s="1"/>
  <c r="CJ76" i="114"/>
  <c r="CI76" i="114"/>
  <c r="CI77" i="114" s="1"/>
  <c r="CH76" i="114"/>
  <c r="CG76" i="114"/>
  <c r="CG77" i="114" s="1"/>
  <c r="CF76" i="114"/>
  <c r="CF77" i="114" s="1"/>
  <c r="BZ76" i="114"/>
  <c r="BZ77" i="114" s="1"/>
  <c r="BY76" i="114"/>
  <c r="BY77" i="114" s="1"/>
  <c r="BX76" i="114"/>
  <c r="BX77" i="114" s="1"/>
  <c r="BW76" i="114"/>
  <c r="BW77" i="114" s="1"/>
  <c r="BV76" i="114"/>
  <c r="BV77" i="114" s="1"/>
  <c r="BP76" i="114"/>
  <c r="BO76" i="114"/>
  <c r="BO77" i="114" s="1"/>
  <c r="BN76" i="114"/>
  <c r="BN77" i="114" s="1"/>
  <c r="BM76" i="114"/>
  <c r="BM77" i="114" s="1"/>
  <c r="BL76" i="114"/>
  <c r="BL77" i="114" s="1"/>
  <c r="BF76" i="114"/>
  <c r="BF77" i="114" s="1"/>
  <c r="BE76" i="114"/>
  <c r="BD76" i="114"/>
  <c r="BD77" i="114" s="1"/>
  <c r="BC76" i="114"/>
  <c r="BB76" i="114"/>
  <c r="BB77" i="114" s="1"/>
  <c r="AV76" i="114"/>
  <c r="AV77" i="114" s="1"/>
  <c r="AU76" i="114"/>
  <c r="AU77" i="114" s="1"/>
  <c r="AT76" i="114"/>
  <c r="AT77" i="114" s="1"/>
  <c r="AS76" i="114"/>
  <c r="AS77" i="114" s="1"/>
  <c r="AR76" i="114"/>
  <c r="AR77" i="114" s="1"/>
  <c r="AL76" i="114"/>
  <c r="V121" i="114" s="1"/>
  <c r="AK76" i="114"/>
  <c r="U121" i="114" s="1"/>
  <c r="AJ76" i="114"/>
  <c r="T121" i="114" s="1"/>
  <c r="AI76" i="114"/>
  <c r="S121" i="114" s="1"/>
  <c r="AH76" i="114"/>
  <c r="R121" i="114" s="1"/>
  <c r="AB76" i="114"/>
  <c r="V120" i="114" s="1"/>
  <c r="AA76" i="114"/>
  <c r="Z76" i="114"/>
  <c r="T120" i="114" s="1"/>
  <c r="Y76" i="114"/>
  <c r="X76" i="114"/>
  <c r="R76" i="114"/>
  <c r="V119" i="114" s="1"/>
  <c r="Q76" i="114"/>
  <c r="U119" i="114" s="1"/>
  <c r="P76" i="114"/>
  <c r="T119" i="114" s="1"/>
  <c r="O76" i="114"/>
  <c r="N76" i="114"/>
  <c r="H76" i="114"/>
  <c r="V118" i="114" s="1"/>
  <c r="G76" i="114"/>
  <c r="U118" i="114" s="1"/>
  <c r="F76" i="114"/>
  <c r="T118" i="114" s="1"/>
  <c r="E76" i="114"/>
  <c r="D76" i="114"/>
  <c r="ES75" i="114"/>
  <c r="EI75" i="114"/>
  <c r="DY75" i="114"/>
  <c r="DO75" i="114"/>
  <c r="DE75" i="114"/>
  <c r="CU75" i="114"/>
  <c r="CK75" i="114"/>
  <c r="CA75" i="114"/>
  <c r="BQ75" i="114"/>
  <c r="BG75" i="114"/>
  <c r="AW75" i="114"/>
  <c r="AM75" i="114"/>
  <c r="AC75" i="114"/>
  <c r="S75" i="114"/>
  <c r="I75" i="114"/>
  <c r="ES74" i="114"/>
  <c r="EI74" i="114"/>
  <c r="DY74" i="114"/>
  <c r="DO74" i="114"/>
  <c r="DE74" i="114"/>
  <c r="CU74" i="114"/>
  <c r="CK74" i="114"/>
  <c r="CA74" i="114"/>
  <c r="BQ74" i="114"/>
  <c r="BG74" i="114"/>
  <c r="AW74" i="114"/>
  <c r="AM74" i="114"/>
  <c r="AC74" i="114"/>
  <c r="S74" i="114"/>
  <c r="I74" i="114"/>
  <c r="ES73" i="114"/>
  <c r="EI73" i="114"/>
  <c r="DY73" i="114"/>
  <c r="DO73" i="114"/>
  <c r="DE73" i="114"/>
  <c r="CU73" i="114"/>
  <c r="CK73" i="114"/>
  <c r="CA73" i="114"/>
  <c r="BQ73" i="114"/>
  <c r="BG73" i="114"/>
  <c r="AW73" i="114"/>
  <c r="AM73" i="114"/>
  <c r="AC73" i="114"/>
  <c r="S73" i="114"/>
  <c r="I73" i="114"/>
  <c r="ES72" i="114"/>
  <c r="EI72" i="114"/>
  <c r="DY72" i="114"/>
  <c r="DO72" i="114"/>
  <c r="DE72" i="114"/>
  <c r="CU72" i="114"/>
  <c r="CK72" i="114"/>
  <c r="CA72" i="114"/>
  <c r="BQ72" i="114"/>
  <c r="BG72" i="114"/>
  <c r="AW72" i="114"/>
  <c r="AM72" i="114"/>
  <c r="AC72" i="114"/>
  <c r="S72" i="114"/>
  <c r="I72" i="114"/>
  <c r="ES71" i="114"/>
  <c r="EI71" i="114"/>
  <c r="DY71" i="114"/>
  <c r="DO71" i="114"/>
  <c r="DE71" i="114"/>
  <c r="CU71" i="114"/>
  <c r="CK71" i="114"/>
  <c r="CA71" i="114"/>
  <c r="BQ71" i="114"/>
  <c r="BG71" i="114"/>
  <c r="AW71" i="114"/>
  <c r="AM71" i="114"/>
  <c r="AC71" i="114"/>
  <c r="S71" i="114"/>
  <c r="I71" i="114"/>
  <c r="ES70" i="114"/>
  <c r="EI70" i="114"/>
  <c r="DY70" i="114"/>
  <c r="DO70" i="114"/>
  <c r="DE70" i="114"/>
  <c r="CU70" i="114"/>
  <c r="CK70" i="114"/>
  <c r="CA70" i="114"/>
  <c r="BQ70" i="114"/>
  <c r="BG70" i="114"/>
  <c r="AW70" i="114"/>
  <c r="AM70" i="114"/>
  <c r="AC70" i="114"/>
  <c r="S70" i="114"/>
  <c r="I70" i="114"/>
  <c r="ES69" i="114"/>
  <c r="EI69" i="114"/>
  <c r="DY69" i="114"/>
  <c r="DO69" i="114"/>
  <c r="DE69" i="114"/>
  <c r="CU69" i="114"/>
  <c r="CK69" i="114"/>
  <c r="CA69" i="114"/>
  <c r="BQ69" i="114"/>
  <c r="BG69" i="114"/>
  <c r="AW69" i="114"/>
  <c r="AM69" i="114"/>
  <c r="AC69" i="114"/>
  <c r="S69" i="114"/>
  <c r="I69" i="114"/>
  <c r="ES68" i="114"/>
  <c r="EI68" i="114"/>
  <c r="DY68" i="114"/>
  <c r="DO68" i="114"/>
  <c r="DE68" i="114"/>
  <c r="CU68" i="114"/>
  <c r="CK68" i="114"/>
  <c r="CA68" i="114"/>
  <c r="BQ68" i="114"/>
  <c r="BG68" i="114"/>
  <c r="AW68" i="114"/>
  <c r="AM68" i="114"/>
  <c r="AC68" i="114"/>
  <c r="S68" i="114"/>
  <c r="I68" i="114"/>
  <c r="ES67" i="114"/>
  <c r="EI67" i="114"/>
  <c r="DY67" i="114"/>
  <c r="DO67" i="114"/>
  <c r="DE67" i="114"/>
  <c r="CU67" i="114"/>
  <c r="CK67" i="114"/>
  <c r="CA67" i="114"/>
  <c r="BQ67" i="114"/>
  <c r="BG67" i="114"/>
  <c r="AW67" i="114"/>
  <c r="AM67" i="114"/>
  <c r="AC67" i="114"/>
  <c r="S67" i="114"/>
  <c r="I67" i="114"/>
  <c r="ES66" i="114"/>
  <c r="EI66" i="114"/>
  <c r="DY66" i="114"/>
  <c r="DO66" i="114"/>
  <c r="DE66" i="114"/>
  <c r="CU66" i="114"/>
  <c r="CK66" i="114"/>
  <c r="CA66" i="114"/>
  <c r="BQ66" i="114"/>
  <c r="BG66" i="114"/>
  <c r="AW66" i="114"/>
  <c r="AM66" i="114"/>
  <c r="AC66" i="114"/>
  <c r="S66" i="114"/>
  <c r="I66" i="114"/>
  <c r="ES65" i="114"/>
  <c r="EI65" i="114"/>
  <c r="DY65" i="114"/>
  <c r="DO65" i="114"/>
  <c r="DE65" i="114"/>
  <c r="CU65" i="114"/>
  <c r="CK65" i="114"/>
  <c r="CA65" i="114"/>
  <c r="BQ65" i="114"/>
  <c r="BG65" i="114"/>
  <c r="AW65" i="114"/>
  <c r="AM65" i="114"/>
  <c r="AC65" i="114"/>
  <c r="S65" i="114"/>
  <c r="I65" i="114"/>
  <c r="ES64" i="114"/>
  <c r="EI64" i="114"/>
  <c r="DY64" i="114"/>
  <c r="DO64" i="114"/>
  <c r="DE64" i="114"/>
  <c r="CU64" i="114"/>
  <c r="CK64" i="114"/>
  <c r="CA64" i="114"/>
  <c r="BQ64" i="114"/>
  <c r="BG64" i="114"/>
  <c r="AW64" i="114"/>
  <c r="AM64" i="114"/>
  <c r="AC64" i="114"/>
  <c r="S64" i="114"/>
  <c r="I64" i="114"/>
  <c r="ER63" i="114"/>
  <c r="EQ63" i="114"/>
  <c r="EP63" i="114"/>
  <c r="EO63" i="114"/>
  <c r="EN63" i="114"/>
  <c r="EH63" i="114"/>
  <c r="EG63" i="114"/>
  <c r="EF63" i="114"/>
  <c r="EE63" i="114"/>
  <c r="ED63" i="114"/>
  <c r="DX63" i="114"/>
  <c r="DW63" i="114"/>
  <c r="DV63" i="114"/>
  <c r="DU63" i="114"/>
  <c r="DT63" i="114"/>
  <c r="DN63" i="114"/>
  <c r="DM63" i="114"/>
  <c r="DL63" i="114"/>
  <c r="DK63" i="114"/>
  <c r="DJ63" i="114"/>
  <c r="DD63" i="114"/>
  <c r="DC63" i="114"/>
  <c r="DB63" i="114"/>
  <c r="DA63" i="114"/>
  <c r="CZ63" i="114"/>
  <c r="CT63" i="114"/>
  <c r="CS63" i="114"/>
  <c r="CR63" i="114"/>
  <c r="CQ63" i="114"/>
  <c r="CP63" i="114"/>
  <c r="CJ63" i="114"/>
  <c r="CI63" i="114"/>
  <c r="CH63" i="114"/>
  <c r="CG63" i="114"/>
  <c r="CF63" i="114"/>
  <c r="BZ63" i="114"/>
  <c r="BZ81" i="114" s="1"/>
  <c r="BY63" i="114"/>
  <c r="BY81" i="114" s="1"/>
  <c r="BX63" i="114"/>
  <c r="BX81" i="114" s="1"/>
  <c r="BW63" i="114"/>
  <c r="BW81" i="114" s="1"/>
  <c r="BV63" i="114"/>
  <c r="BV81" i="114" s="1"/>
  <c r="BP63" i="114"/>
  <c r="BO63" i="114"/>
  <c r="BN63" i="114"/>
  <c r="BM63" i="114"/>
  <c r="BL63" i="114"/>
  <c r="BF63" i="114"/>
  <c r="BE63" i="114"/>
  <c r="BD63" i="114"/>
  <c r="BC63" i="114"/>
  <c r="BB63" i="114"/>
  <c r="AV63" i="114"/>
  <c r="AU63" i="114"/>
  <c r="AT63" i="114"/>
  <c r="AS63" i="114"/>
  <c r="AR63" i="114"/>
  <c r="AL63" i="114"/>
  <c r="AK63" i="114"/>
  <c r="AJ63" i="114"/>
  <c r="AI63" i="114"/>
  <c r="AH63" i="114"/>
  <c r="AB63" i="114"/>
  <c r="AA63" i="114"/>
  <c r="Z63" i="114"/>
  <c r="Y63" i="114"/>
  <c r="X63" i="114"/>
  <c r="R63" i="114"/>
  <c r="Q63" i="114"/>
  <c r="P63" i="114"/>
  <c r="O63" i="114"/>
  <c r="N63" i="114"/>
  <c r="EN62" i="114"/>
  <c r="EM62" i="114"/>
  <c r="ED62" i="114"/>
  <c r="EC62" i="114"/>
  <c r="DT62" i="114"/>
  <c r="DS62" i="114"/>
  <c r="DJ62" i="114"/>
  <c r="DI62" i="114"/>
  <c r="CZ62" i="114"/>
  <c r="CY62" i="114"/>
  <c r="CP62" i="114"/>
  <c r="CO62" i="114"/>
  <c r="CF62" i="114"/>
  <c r="CE62" i="114"/>
  <c r="BV62" i="114"/>
  <c r="BU62" i="114"/>
  <c r="BL62" i="114"/>
  <c r="BK62" i="114"/>
  <c r="BB62" i="114"/>
  <c r="BA62" i="114"/>
  <c r="AR62" i="114"/>
  <c r="AQ62" i="114"/>
  <c r="AH62" i="114"/>
  <c r="AG62" i="114"/>
  <c r="X62" i="114"/>
  <c r="W62" i="114"/>
  <c r="N62" i="114"/>
  <c r="M62" i="114"/>
  <c r="D62" i="114"/>
  <c r="C62" i="114"/>
  <c r="D56" i="114"/>
  <c r="X55" i="114"/>
  <c r="W55" i="114"/>
  <c r="V55" i="114"/>
  <c r="U55" i="114"/>
  <c r="X54" i="114"/>
  <c r="W54" i="114"/>
  <c r="V54" i="114"/>
  <c r="U54" i="114"/>
  <c r="X53" i="114"/>
  <c r="W53" i="114"/>
  <c r="V53" i="114"/>
  <c r="U53" i="114"/>
  <c r="X52" i="114"/>
  <c r="W52" i="114"/>
  <c r="V52" i="114"/>
  <c r="U52" i="114"/>
  <c r="X51" i="114"/>
  <c r="W51" i="114"/>
  <c r="V51" i="114"/>
  <c r="U51" i="114"/>
  <c r="X50" i="114"/>
  <c r="W50" i="114"/>
  <c r="V50" i="114"/>
  <c r="U50" i="114"/>
  <c r="W48" i="114"/>
  <c r="U48" i="114"/>
  <c r="U47" i="114"/>
  <c r="AA46" i="114"/>
  <c r="W46" i="114"/>
  <c r="U46" i="114"/>
  <c r="AA45" i="114"/>
  <c r="U45" i="114"/>
  <c r="C44" i="114"/>
  <c r="X43" i="114"/>
  <c r="W43" i="114"/>
  <c r="V43" i="114"/>
  <c r="U43" i="114"/>
  <c r="C43" i="114"/>
  <c r="P42" i="114" s="1"/>
  <c r="X42" i="114"/>
  <c r="W42" i="114"/>
  <c r="V42" i="114"/>
  <c r="U42" i="114"/>
  <c r="K42" i="114"/>
  <c r="C42" i="114"/>
  <c r="X41" i="114"/>
  <c r="W41" i="114"/>
  <c r="V41" i="114"/>
  <c r="U41" i="114"/>
  <c r="K41" i="114"/>
  <c r="C41" i="114"/>
  <c r="X40" i="114"/>
  <c r="W40" i="114"/>
  <c r="V40" i="114"/>
  <c r="U40" i="114"/>
  <c r="K40" i="114"/>
  <c r="C40" i="114"/>
  <c r="X39" i="114"/>
  <c r="W39" i="114"/>
  <c r="V39" i="114"/>
  <c r="U39" i="114"/>
  <c r="L39" i="114"/>
  <c r="C39" i="114"/>
  <c r="X38" i="114"/>
  <c r="W38" i="114"/>
  <c r="V38" i="114"/>
  <c r="U38" i="114"/>
  <c r="L38" i="114"/>
  <c r="K38" i="114"/>
  <c r="D38" i="114"/>
  <c r="O39" i="114" s="1"/>
  <c r="C38" i="114"/>
  <c r="P38" i="114" s="1"/>
  <c r="X37" i="114"/>
  <c r="W37" i="114"/>
  <c r="V37" i="114"/>
  <c r="U37" i="114"/>
  <c r="L37" i="114"/>
  <c r="K37" i="114"/>
  <c r="C37" i="114"/>
  <c r="X36" i="114"/>
  <c r="W36" i="114"/>
  <c r="V36" i="114"/>
  <c r="U36" i="114"/>
  <c r="X35" i="114"/>
  <c r="W35" i="114"/>
  <c r="V35" i="114"/>
  <c r="U35" i="114"/>
  <c r="X33" i="114"/>
  <c r="W33" i="114"/>
  <c r="V33" i="114"/>
  <c r="U33" i="114"/>
  <c r="X32" i="114"/>
  <c r="W32" i="114"/>
  <c r="V32" i="114"/>
  <c r="U32" i="114"/>
  <c r="M32" i="114"/>
  <c r="X31" i="114"/>
  <c r="W31" i="114"/>
  <c r="V31" i="114"/>
  <c r="U31" i="114"/>
  <c r="M31" i="114"/>
  <c r="G31" i="114"/>
  <c r="H31" i="114" s="1"/>
  <c r="X30" i="114"/>
  <c r="W30" i="114"/>
  <c r="V30" i="114"/>
  <c r="U30" i="114"/>
  <c r="P30" i="114"/>
  <c r="M30" i="114"/>
  <c r="X29" i="114"/>
  <c r="W29" i="114"/>
  <c r="V29" i="114"/>
  <c r="U29" i="114"/>
  <c r="P29" i="114"/>
  <c r="M29" i="114"/>
  <c r="X28" i="114"/>
  <c r="W28" i="114"/>
  <c r="V28" i="114"/>
  <c r="U28" i="114"/>
  <c r="P28" i="114"/>
  <c r="M28" i="114"/>
  <c r="X27" i="114"/>
  <c r="W27" i="114"/>
  <c r="V27" i="114"/>
  <c r="U27" i="114"/>
  <c r="P27" i="114"/>
  <c r="M27" i="114"/>
  <c r="X26" i="114"/>
  <c r="W26" i="114"/>
  <c r="V26" i="114"/>
  <c r="U26" i="114"/>
  <c r="P26" i="114"/>
  <c r="M26" i="114"/>
  <c r="X25" i="114"/>
  <c r="W25" i="114"/>
  <c r="V25" i="114"/>
  <c r="U25" i="114"/>
  <c r="P25" i="114"/>
  <c r="M25" i="114"/>
  <c r="X24" i="114"/>
  <c r="W24" i="114"/>
  <c r="V24" i="114"/>
  <c r="U24" i="114"/>
  <c r="I24" i="114"/>
  <c r="AA49" i="114" s="1"/>
  <c r="X23" i="114"/>
  <c r="W23" i="114"/>
  <c r="V23" i="114"/>
  <c r="U23" i="114"/>
  <c r="D23" i="114"/>
  <c r="G32" i="114" s="1"/>
  <c r="H32" i="114" s="1"/>
  <c r="X22" i="114"/>
  <c r="W22" i="114"/>
  <c r="V22" i="114"/>
  <c r="U22" i="114"/>
  <c r="M21" i="114"/>
  <c r="N21" i="114" s="1"/>
  <c r="O21" i="114" s="1"/>
  <c r="L21" i="114"/>
  <c r="M20" i="114"/>
  <c r="N20" i="114" s="1"/>
  <c r="O20" i="114" s="1"/>
  <c r="M19" i="114"/>
  <c r="N19" i="114" s="1"/>
  <c r="O19" i="114" s="1"/>
  <c r="M18" i="114"/>
  <c r="N18" i="114" s="1"/>
  <c r="O18" i="114" s="1"/>
  <c r="L18" i="114"/>
  <c r="U17" i="114"/>
  <c r="N17" i="114"/>
  <c r="O17" i="114" s="1"/>
  <c r="M17" i="114"/>
  <c r="L17" i="114" s="1"/>
  <c r="U16" i="114"/>
  <c r="O16" i="114"/>
  <c r="N16" i="114"/>
  <c r="M16" i="114"/>
  <c r="L16" i="114" s="1"/>
  <c r="Z15" i="114"/>
  <c r="W15" i="114"/>
  <c r="U15" i="114"/>
  <c r="M15" i="114"/>
  <c r="N15" i="114" s="1"/>
  <c r="O15" i="114" s="1"/>
  <c r="L15" i="114"/>
  <c r="Z14" i="114"/>
  <c r="U14" i="114"/>
  <c r="U19" i="114" s="1"/>
  <c r="Y25" i="114" s="1"/>
  <c r="Z25" i="114" s="1"/>
  <c r="N14" i="114"/>
  <c r="O14" i="114" s="1"/>
  <c r="M14" i="114"/>
  <c r="L14" i="114" s="1"/>
  <c r="N7" i="114"/>
  <c r="N6" i="114"/>
  <c r="G28" i="114" l="1"/>
  <c r="H28" i="114" s="1"/>
  <c r="AK77" i="114"/>
  <c r="E39" i="114"/>
  <c r="G25" i="114"/>
  <c r="AA21" i="114"/>
  <c r="F77" i="114"/>
  <c r="E44" i="114"/>
  <c r="P37" i="114"/>
  <c r="H77" i="114"/>
  <c r="E38" i="114"/>
  <c r="D42" i="114"/>
  <c r="F41" i="114"/>
  <c r="D40" i="114"/>
  <c r="E41" i="114"/>
  <c r="D39" i="114"/>
  <c r="P40" i="114"/>
  <c r="P41" i="114"/>
  <c r="P39" i="114"/>
  <c r="L20" i="114"/>
  <c r="O37" i="114"/>
  <c r="Y39" i="114"/>
  <c r="Z39" i="114" s="1"/>
  <c r="Y43" i="114"/>
  <c r="Z43" i="114" s="1"/>
  <c r="Y42" i="114"/>
  <c r="Z42" i="114" s="1"/>
  <c r="Y38" i="114"/>
  <c r="Z38" i="114" s="1"/>
  <c r="Y41" i="114"/>
  <c r="Z41" i="114" s="1"/>
  <c r="Y37" i="114"/>
  <c r="Z37" i="114" s="1"/>
  <c r="Y36" i="114"/>
  <c r="Z36" i="114" s="1"/>
  <c r="Y32" i="114"/>
  <c r="Z32" i="114" s="1"/>
  <c r="Y31" i="114"/>
  <c r="Z31" i="114" s="1"/>
  <c r="Y30" i="114"/>
  <c r="Z30" i="114" s="1"/>
  <c r="Y27" i="114"/>
  <c r="Z27" i="114" s="1"/>
  <c r="Y33" i="114"/>
  <c r="Z33" i="114" s="1"/>
  <c r="AA47" i="114"/>
  <c r="U120" i="114"/>
  <c r="AA77" i="114"/>
  <c r="Y26" i="114"/>
  <c r="Z26" i="114" s="1"/>
  <c r="Y28" i="114"/>
  <c r="Z28" i="114" s="1"/>
  <c r="Y29" i="114"/>
  <c r="Z29" i="114" s="1"/>
  <c r="N39" i="114"/>
  <c r="L19" i="114"/>
  <c r="Y23" i="114"/>
  <c r="Z23" i="114" s="1"/>
  <c r="O28" i="114"/>
  <c r="Y35" i="114"/>
  <c r="Z35" i="114" s="1"/>
  <c r="N77" i="114"/>
  <c r="O38" i="114"/>
  <c r="N38" i="114"/>
  <c r="N37" i="114"/>
  <c r="G30" i="114"/>
  <c r="G27" i="114"/>
  <c r="G26" i="114"/>
  <c r="D41" i="114"/>
  <c r="F40" i="114"/>
  <c r="E40" i="114"/>
  <c r="F44" i="114"/>
  <c r="F43" i="114"/>
  <c r="F39" i="114"/>
  <c r="D44" i="114"/>
  <c r="D43" i="114"/>
  <c r="F42" i="114"/>
  <c r="E42" i="114"/>
  <c r="F38" i="114"/>
  <c r="Y40" i="114"/>
  <c r="Z40" i="114" s="1"/>
  <c r="Y22" i="114"/>
  <c r="Z22" i="114" s="1"/>
  <c r="Y24" i="114"/>
  <c r="Z24" i="114" s="1"/>
  <c r="G29" i="114"/>
  <c r="E43" i="114"/>
  <c r="E77" i="114"/>
  <c r="R77" i="114"/>
  <c r="AJ77" i="114"/>
  <c r="G77" i="114"/>
  <c r="Y77" i="114"/>
  <c r="AL77" i="114"/>
  <c r="O77" i="114"/>
  <c r="AB77" i="114"/>
  <c r="P77" i="114"/>
  <c r="AH77" i="114"/>
  <c r="D77" i="114"/>
  <c r="Q77" i="114"/>
  <c r="AI77" i="114"/>
  <c r="Q147" i="113"/>
  <c r="Q132" i="113"/>
  <c r="Q150" i="113" s="1"/>
  <c r="Q131" i="113"/>
  <c r="Q149" i="113" s="1"/>
  <c r="Q130" i="113"/>
  <c r="Q148" i="113" s="1"/>
  <c r="Q129" i="113"/>
  <c r="Q128" i="113"/>
  <c r="Q146" i="113" s="1"/>
  <c r="Q127" i="113"/>
  <c r="Q145" i="113" s="1"/>
  <c r="Q126" i="113"/>
  <c r="Q144" i="113" s="1"/>
  <c r="M126" i="113"/>
  <c r="J126" i="113"/>
  <c r="Q125" i="113"/>
  <c r="Q143" i="113" s="1"/>
  <c r="Q124" i="113"/>
  <c r="Q142" i="113" s="1"/>
  <c r="Q123" i="113"/>
  <c r="Q141" i="113" s="1"/>
  <c r="Q122" i="113"/>
  <c r="Q140" i="113" s="1"/>
  <c r="Q121" i="113"/>
  <c r="Q139" i="113" s="1"/>
  <c r="Q120" i="113"/>
  <c r="Q138" i="113" s="1"/>
  <c r="Q119" i="113"/>
  <c r="Q137" i="113" s="1"/>
  <c r="Q118" i="113"/>
  <c r="Q136" i="113" s="1"/>
  <c r="EM111" i="113"/>
  <c r="EC111" i="113"/>
  <c r="DS111" i="113"/>
  <c r="DI111" i="113"/>
  <c r="CY111" i="113"/>
  <c r="CO111" i="113"/>
  <c r="CE111" i="113"/>
  <c r="BU111" i="113"/>
  <c r="BK111" i="113"/>
  <c r="BA111" i="113"/>
  <c r="AQ111" i="113"/>
  <c r="AG111" i="113"/>
  <c r="W111" i="113"/>
  <c r="M111" i="113"/>
  <c r="C111" i="113"/>
  <c r="ER97" i="113"/>
  <c r="EQ97" i="113"/>
  <c r="EP97" i="113"/>
  <c r="EO97" i="113"/>
  <c r="EN97" i="113"/>
  <c r="EH97" i="113"/>
  <c r="EG97" i="113"/>
  <c r="EF97" i="113"/>
  <c r="EE97" i="113"/>
  <c r="ED97" i="113"/>
  <c r="DX97" i="113"/>
  <c r="DW97" i="113"/>
  <c r="DV97" i="113"/>
  <c r="DU97" i="113"/>
  <c r="DT97" i="113"/>
  <c r="DN97" i="113"/>
  <c r="DM97" i="113"/>
  <c r="DL97" i="113"/>
  <c r="DK97" i="113"/>
  <c r="DJ97" i="113"/>
  <c r="DD97" i="113"/>
  <c r="DC97" i="113"/>
  <c r="DB97" i="113"/>
  <c r="DA97" i="113"/>
  <c r="CZ97" i="113"/>
  <c r="CT97" i="113"/>
  <c r="CS97" i="113"/>
  <c r="CR97" i="113"/>
  <c r="CQ97" i="113"/>
  <c r="CP97" i="113"/>
  <c r="CJ97" i="113"/>
  <c r="CI97" i="113"/>
  <c r="CH97" i="113"/>
  <c r="CG97" i="113"/>
  <c r="CF97" i="113"/>
  <c r="BZ97" i="113"/>
  <c r="BY97" i="113"/>
  <c r="BX97" i="113"/>
  <c r="BW97" i="113"/>
  <c r="BV97" i="113"/>
  <c r="BP97" i="113"/>
  <c r="BO97" i="113"/>
  <c r="BN97" i="113"/>
  <c r="BM97" i="113"/>
  <c r="BL97" i="113"/>
  <c r="BF97" i="113"/>
  <c r="BE97" i="113"/>
  <c r="BD97" i="113"/>
  <c r="BC97" i="113"/>
  <c r="BB97" i="113"/>
  <c r="AV97" i="113"/>
  <c r="AU97" i="113"/>
  <c r="AT97" i="113"/>
  <c r="AS97" i="113"/>
  <c r="AR97" i="113"/>
  <c r="AL97" i="113"/>
  <c r="AK97" i="113"/>
  <c r="AJ97" i="113"/>
  <c r="AI97" i="113"/>
  <c r="AH97" i="113"/>
  <c r="AB97" i="113"/>
  <c r="AA97" i="113"/>
  <c r="Z97" i="113"/>
  <c r="Y97" i="113"/>
  <c r="X97" i="113"/>
  <c r="R97" i="113"/>
  <c r="Q97" i="113"/>
  <c r="P97" i="113"/>
  <c r="O97" i="113"/>
  <c r="N97" i="113"/>
  <c r="H97" i="113"/>
  <c r="V117" i="113" s="1"/>
  <c r="V135" i="113" s="1"/>
  <c r="G97" i="113"/>
  <c r="U117" i="113" s="1"/>
  <c r="U135" i="113" s="1"/>
  <c r="F97" i="113"/>
  <c r="T117" i="113" s="1"/>
  <c r="T135" i="113" s="1"/>
  <c r="E97" i="113"/>
  <c r="S117" i="113" s="1"/>
  <c r="S135" i="113" s="1"/>
  <c r="D97" i="113"/>
  <c r="R117" i="113" s="1"/>
  <c r="R135" i="113" s="1"/>
  <c r="ER81" i="113"/>
  <c r="EQ81" i="113"/>
  <c r="EP81" i="113"/>
  <c r="EO81" i="113"/>
  <c r="EN81" i="113"/>
  <c r="EH81" i="113"/>
  <c r="EG81" i="113"/>
  <c r="EF81" i="113"/>
  <c r="EE81" i="113"/>
  <c r="ED81" i="113"/>
  <c r="DX81" i="113"/>
  <c r="DW81" i="113"/>
  <c r="DV81" i="113"/>
  <c r="DU81" i="113"/>
  <c r="DT81" i="113"/>
  <c r="DN81" i="113"/>
  <c r="DM81" i="113"/>
  <c r="DL81" i="113"/>
  <c r="DK81" i="113"/>
  <c r="DJ81" i="113"/>
  <c r="DD81" i="113"/>
  <c r="DC81" i="113"/>
  <c r="DB81" i="113"/>
  <c r="DA81" i="113"/>
  <c r="CZ81" i="113"/>
  <c r="CT81" i="113"/>
  <c r="CS81" i="113"/>
  <c r="CR81" i="113"/>
  <c r="CQ81" i="113"/>
  <c r="CP81" i="113"/>
  <c r="CJ81" i="113"/>
  <c r="CI81" i="113"/>
  <c r="CH81" i="113"/>
  <c r="CG81" i="113"/>
  <c r="CF81" i="113"/>
  <c r="BP81" i="113"/>
  <c r="BO81" i="113"/>
  <c r="BN81" i="113"/>
  <c r="BM81" i="113"/>
  <c r="BL81" i="113"/>
  <c r="BF81" i="113"/>
  <c r="BE81" i="113"/>
  <c r="BD81" i="113"/>
  <c r="BC81" i="113"/>
  <c r="BB81" i="113"/>
  <c r="AV81" i="113"/>
  <c r="AU81" i="113"/>
  <c r="AT81" i="113"/>
  <c r="AS81" i="113"/>
  <c r="AR81" i="113"/>
  <c r="AL81" i="113"/>
  <c r="AK81" i="113"/>
  <c r="AJ81" i="113"/>
  <c r="AI81" i="113"/>
  <c r="AH81" i="113"/>
  <c r="AB81" i="113"/>
  <c r="AA81" i="113"/>
  <c r="Z81" i="113"/>
  <c r="Y81" i="113"/>
  <c r="X81" i="113"/>
  <c r="R81" i="113"/>
  <c r="Q81" i="113"/>
  <c r="P81" i="113"/>
  <c r="O81" i="113"/>
  <c r="N81" i="113"/>
  <c r="H81" i="113"/>
  <c r="G81" i="113"/>
  <c r="F81" i="113"/>
  <c r="E81" i="113"/>
  <c r="D81" i="113"/>
  <c r="BF78" i="113"/>
  <c r="BE78" i="113"/>
  <c r="BD78" i="113"/>
  <c r="BC78" i="113"/>
  <c r="BB78" i="113"/>
  <c r="AV78" i="113"/>
  <c r="AU78" i="113"/>
  <c r="AT78" i="113"/>
  <c r="AS78" i="113"/>
  <c r="AR78" i="113"/>
  <c r="AL78" i="113"/>
  <c r="AK78" i="113"/>
  <c r="AJ78" i="113"/>
  <c r="AI78" i="113"/>
  <c r="AH78" i="113"/>
  <c r="AB78" i="113"/>
  <c r="AA78" i="113"/>
  <c r="Z78" i="113"/>
  <c r="Y78" i="113"/>
  <c r="X78" i="113"/>
  <c r="R78" i="113"/>
  <c r="Q78" i="113"/>
  <c r="P78" i="113"/>
  <c r="O78" i="113"/>
  <c r="N78" i="113"/>
  <c r="H78" i="113"/>
  <c r="G78" i="113"/>
  <c r="F78" i="113"/>
  <c r="E78" i="113"/>
  <c r="D78" i="113"/>
  <c r="ED77" i="113"/>
  <c r="DA77" i="113"/>
  <c r="CZ77" i="113"/>
  <c r="CT77" i="113"/>
  <c r="CI77" i="113"/>
  <c r="CH77" i="113"/>
  <c r="CG77" i="113"/>
  <c r="BV77" i="113"/>
  <c r="BP77" i="113"/>
  <c r="BO77" i="113"/>
  <c r="AL77" i="113"/>
  <c r="AK77" i="113"/>
  <c r="AJ77" i="113"/>
  <c r="G77" i="113"/>
  <c r="ER76" i="113"/>
  <c r="ER77" i="113" s="1"/>
  <c r="EQ76" i="113"/>
  <c r="EQ77" i="113" s="1"/>
  <c r="EP76" i="113"/>
  <c r="EP77" i="113" s="1"/>
  <c r="EO76" i="113"/>
  <c r="EO77" i="113" s="1"/>
  <c r="EN76" i="113"/>
  <c r="EN77" i="113" s="1"/>
  <c r="EH76" i="113"/>
  <c r="EH77" i="113" s="1"/>
  <c r="EG76" i="113"/>
  <c r="EG77" i="113" s="1"/>
  <c r="EF76" i="113"/>
  <c r="EF77" i="113" s="1"/>
  <c r="EE76" i="113"/>
  <c r="EE77" i="113" s="1"/>
  <c r="ED76" i="113"/>
  <c r="DX76" i="113"/>
  <c r="DX77" i="113" s="1"/>
  <c r="DW76" i="113"/>
  <c r="DW77" i="113" s="1"/>
  <c r="DV76" i="113"/>
  <c r="DV77" i="113" s="1"/>
  <c r="DU76" i="113"/>
  <c r="DU77" i="113" s="1"/>
  <c r="DT76" i="113"/>
  <c r="DT77" i="113" s="1"/>
  <c r="DN76" i="113"/>
  <c r="DN77" i="113" s="1"/>
  <c r="DM76" i="113"/>
  <c r="DM77" i="113" s="1"/>
  <c r="DL76" i="113"/>
  <c r="DL77" i="113" s="1"/>
  <c r="DK76" i="113"/>
  <c r="DK77" i="113" s="1"/>
  <c r="DJ76" i="113"/>
  <c r="DJ77" i="113" s="1"/>
  <c r="DD76" i="113"/>
  <c r="DD77" i="113" s="1"/>
  <c r="DC76" i="113"/>
  <c r="DC77" i="113" s="1"/>
  <c r="DB76" i="113"/>
  <c r="DB77" i="113" s="1"/>
  <c r="DA76" i="113"/>
  <c r="CZ76" i="113"/>
  <c r="CT76" i="113"/>
  <c r="CS76" i="113"/>
  <c r="CS77" i="113" s="1"/>
  <c r="CR76" i="113"/>
  <c r="CR77" i="113" s="1"/>
  <c r="CQ76" i="113"/>
  <c r="CQ77" i="113" s="1"/>
  <c r="CP76" i="113"/>
  <c r="CP77" i="113" s="1"/>
  <c r="CJ76" i="113"/>
  <c r="CJ77" i="113" s="1"/>
  <c r="CI76" i="113"/>
  <c r="CH76" i="113"/>
  <c r="CG76" i="113"/>
  <c r="CF76" i="113"/>
  <c r="CF77" i="113" s="1"/>
  <c r="BZ76" i="113"/>
  <c r="BZ77" i="113" s="1"/>
  <c r="BY76" i="113"/>
  <c r="BY77" i="113" s="1"/>
  <c r="BX76" i="113"/>
  <c r="BX77" i="113" s="1"/>
  <c r="BW76" i="113"/>
  <c r="BW77" i="113" s="1"/>
  <c r="BV76" i="113"/>
  <c r="BP76" i="113"/>
  <c r="BO76" i="113"/>
  <c r="BN76" i="113"/>
  <c r="BN77" i="113" s="1"/>
  <c r="BM76" i="113"/>
  <c r="BM77" i="113" s="1"/>
  <c r="BL76" i="113"/>
  <c r="BL77" i="113" s="1"/>
  <c r="BF76" i="113"/>
  <c r="BF77" i="113" s="1"/>
  <c r="BE76" i="113"/>
  <c r="BE77" i="113" s="1"/>
  <c r="BD76" i="113"/>
  <c r="BD77" i="113" s="1"/>
  <c r="BC76" i="113"/>
  <c r="BC77" i="113" s="1"/>
  <c r="BB76" i="113"/>
  <c r="BB77" i="113" s="1"/>
  <c r="AV76" i="113"/>
  <c r="AV77" i="113" s="1"/>
  <c r="AU76" i="113"/>
  <c r="AU77" i="113" s="1"/>
  <c r="AT76" i="113"/>
  <c r="AT77" i="113" s="1"/>
  <c r="AS76" i="113"/>
  <c r="AS77" i="113" s="1"/>
  <c r="AR76" i="113"/>
  <c r="AR77" i="113" s="1"/>
  <c r="AL76" i="113"/>
  <c r="V121" i="113" s="1"/>
  <c r="AK76" i="113"/>
  <c r="U121" i="113" s="1"/>
  <c r="AJ76" i="113"/>
  <c r="T121" i="113" s="1"/>
  <c r="AI76" i="113"/>
  <c r="S121" i="113" s="1"/>
  <c r="AH76" i="113"/>
  <c r="R121" i="113" s="1"/>
  <c r="AB76" i="113"/>
  <c r="V120" i="113" s="1"/>
  <c r="AA76" i="113"/>
  <c r="U120" i="113" s="1"/>
  <c r="Z76" i="113"/>
  <c r="Y76" i="113"/>
  <c r="S120" i="113" s="1"/>
  <c r="X76" i="113"/>
  <c r="X77" i="113" s="1"/>
  <c r="R76" i="113"/>
  <c r="V119" i="113" s="1"/>
  <c r="Q76" i="113"/>
  <c r="U119" i="113" s="1"/>
  <c r="P76" i="113"/>
  <c r="O76" i="113"/>
  <c r="S119" i="113" s="1"/>
  <c r="N76" i="113"/>
  <c r="H76" i="113"/>
  <c r="G76" i="113"/>
  <c r="U118" i="113" s="1"/>
  <c r="F76" i="113"/>
  <c r="F77" i="113" s="1"/>
  <c r="E76" i="113"/>
  <c r="S118" i="113" s="1"/>
  <c r="D76" i="113"/>
  <c r="ES75" i="113"/>
  <c r="EI75" i="113"/>
  <c r="DY75" i="113"/>
  <c r="DO75" i="113"/>
  <c r="DE75" i="113"/>
  <c r="CU75" i="113"/>
  <c r="CK75" i="113"/>
  <c r="CA75" i="113"/>
  <c r="BQ75" i="113"/>
  <c r="BG75" i="113"/>
  <c r="AW75" i="113"/>
  <c r="AM75" i="113"/>
  <c r="AC75" i="113"/>
  <c r="S75" i="113"/>
  <c r="I75" i="113"/>
  <c r="ES74" i="113"/>
  <c r="EI74" i="113"/>
  <c r="DY74" i="113"/>
  <c r="DO74" i="113"/>
  <c r="DE74" i="113"/>
  <c r="CU74" i="113"/>
  <c r="CK74" i="113"/>
  <c r="CA74" i="113"/>
  <c r="BQ74" i="113"/>
  <c r="BG74" i="113"/>
  <c r="AW74" i="113"/>
  <c r="AM74" i="113"/>
  <c r="AC74" i="113"/>
  <c r="S74" i="113"/>
  <c r="I74" i="113"/>
  <c r="ES73" i="113"/>
  <c r="EI73" i="113"/>
  <c r="DY73" i="113"/>
  <c r="DO73" i="113"/>
  <c r="DE73" i="113"/>
  <c r="CU73" i="113"/>
  <c r="CK73" i="113"/>
  <c r="CA73" i="113"/>
  <c r="BQ73" i="113"/>
  <c r="BG73" i="113"/>
  <c r="AW73" i="113"/>
  <c r="AM73" i="113"/>
  <c r="AC73" i="113"/>
  <c r="S73" i="113"/>
  <c r="I73" i="113"/>
  <c r="ES72" i="113"/>
  <c r="EI72" i="113"/>
  <c r="DY72" i="113"/>
  <c r="DO72" i="113"/>
  <c r="DE72" i="113"/>
  <c r="CU72" i="113"/>
  <c r="CK72" i="113"/>
  <c r="CA72" i="113"/>
  <c r="BQ72" i="113"/>
  <c r="BG72" i="113"/>
  <c r="AW72" i="113"/>
  <c r="AM72" i="113"/>
  <c r="AC72" i="113"/>
  <c r="S72" i="113"/>
  <c r="I72" i="113"/>
  <c r="ES71" i="113"/>
  <c r="EI71" i="113"/>
  <c r="DY71" i="113"/>
  <c r="DO71" i="113"/>
  <c r="DE71" i="113"/>
  <c r="CU71" i="113"/>
  <c r="CK71" i="113"/>
  <c r="CA71" i="113"/>
  <c r="BQ71" i="113"/>
  <c r="BG71" i="113"/>
  <c r="AW71" i="113"/>
  <c r="AM71" i="113"/>
  <c r="AC71" i="113"/>
  <c r="S71" i="113"/>
  <c r="I71" i="113"/>
  <c r="ES70" i="113"/>
  <c r="EI70" i="113"/>
  <c r="DY70" i="113"/>
  <c r="DO70" i="113"/>
  <c r="DE70" i="113"/>
  <c r="CU70" i="113"/>
  <c r="CK70" i="113"/>
  <c r="CA70" i="113"/>
  <c r="BQ70" i="113"/>
  <c r="BG70" i="113"/>
  <c r="AW70" i="113"/>
  <c r="AM70" i="113"/>
  <c r="AC70" i="113"/>
  <c r="S70" i="113"/>
  <c r="I70" i="113"/>
  <c r="ES69" i="113"/>
  <c r="EI69" i="113"/>
  <c r="DY69" i="113"/>
  <c r="DO69" i="113"/>
  <c r="DE69" i="113"/>
  <c r="CU69" i="113"/>
  <c r="CK69" i="113"/>
  <c r="CA69" i="113"/>
  <c r="BQ69" i="113"/>
  <c r="BG69" i="113"/>
  <c r="AW69" i="113"/>
  <c r="AM69" i="113"/>
  <c r="AC69" i="113"/>
  <c r="S69" i="113"/>
  <c r="I69" i="113"/>
  <c r="ES68" i="113"/>
  <c r="EI68" i="113"/>
  <c r="DY68" i="113"/>
  <c r="DO68" i="113"/>
  <c r="DE68" i="113"/>
  <c r="CU68" i="113"/>
  <c r="CK68" i="113"/>
  <c r="CA68" i="113"/>
  <c r="BQ68" i="113"/>
  <c r="BG68" i="113"/>
  <c r="AW68" i="113"/>
  <c r="AM68" i="113"/>
  <c r="AC68" i="113"/>
  <c r="S68" i="113"/>
  <c r="I68" i="113"/>
  <c r="ES67" i="113"/>
  <c r="EI67" i="113"/>
  <c r="DY67" i="113"/>
  <c r="DO67" i="113"/>
  <c r="DE67" i="113"/>
  <c r="CU67" i="113"/>
  <c r="CK67" i="113"/>
  <c r="CA67" i="113"/>
  <c r="BQ67" i="113"/>
  <c r="BG67" i="113"/>
  <c r="AW67" i="113"/>
  <c r="AM67" i="113"/>
  <c r="AC67" i="113"/>
  <c r="S67" i="113"/>
  <c r="I67" i="113"/>
  <c r="ES66" i="113"/>
  <c r="EI66" i="113"/>
  <c r="DY66" i="113"/>
  <c r="DO66" i="113"/>
  <c r="DE66" i="113"/>
  <c r="CU66" i="113"/>
  <c r="CK66" i="113"/>
  <c r="CA66" i="113"/>
  <c r="BQ66" i="113"/>
  <c r="BG66" i="113"/>
  <c r="AW66" i="113"/>
  <c r="AM66" i="113"/>
  <c r="AC66" i="113"/>
  <c r="S66" i="113"/>
  <c r="I66" i="113"/>
  <c r="ES65" i="113"/>
  <c r="EI65" i="113"/>
  <c r="DY65" i="113"/>
  <c r="DO65" i="113"/>
  <c r="DE65" i="113"/>
  <c r="CU65" i="113"/>
  <c r="CK65" i="113"/>
  <c r="CA65" i="113"/>
  <c r="BQ65" i="113"/>
  <c r="BG65" i="113"/>
  <c r="AW65" i="113"/>
  <c r="AM65" i="113"/>
  <c r="AC65" i="113"/>
  <c r="S65" i="113"/>
  <c r="I65" i="113"/>
  <c r="ES64" i="113"/>
  <c r="EI64" i="113"/>
  <c r="DY64" i="113"/>
  <c r="DO64" i="113"/>
  <c r="DE64" i="113"/>
  <c r="CU64" i="113"/>
  <c r="CK64" i="113"/>
  <c r="CA64" i="113"/>
  <c r="BQ64" i="113"/>
  <c r="BG64" i="113"/>
  <c r="AW64" i="113"/>
  <c r="AM64" i="113"/>
  <c r="AC64" i="113"/>
  <c r="S64" i="113"/>
  <c r="I64" i="113"/>
  <c r="ER63" i="113"/>
  <c r="EQ63" i="113"/>
  <c r="EP63" i="113"/>
  <c r="EO63" i="113"/>
  <c r="EN63" i="113"/>
  <c r="EH63" i="113"/>
  <c r="EG63" i="113"/>
  <c r="EF63" i="113"/>
  <c r="EE63" i="113"/>
  <c r="ED63" i="113"/>
  <c r="DX63" i="113"/>
  <c r="DW63" i="113"/>
  <c r="DV63" i="113"/>
  <c r="DU63" i="113"/>
  <c r="DT63" i="113"/>
  <c r="DN63" i="113"/>
  <c r="DM63" i="113"/>
  <c r="DL63" i="113"/>
  <c r="DK63" i="113"/>
  <c r="DJ63" i="113"/>
  <c r="DD63" i="113"/>
  <c r="DC63" i="113"/>
  <c r="DB63" i="113"/>
  <c r="DA63" i="113"/>
  <c r="CZ63" i="113"/>
  <c r="CT63" i="113"/>
  <c r="CS63" i="113"/>
  <c r="CR63" i="113"/>
  <c r="CQ63" i="113"/>
  <c r="CP63" i="113"/>
  <c r="CJ63" i="113"/>
  <c r="CI63" i="113"/>
  <c r="CH63" i="113"/>
  <c r="CG63" i="113"/>
  <c r="CF63" i="113"/>
  <c r="BZ63" i="113"/>
  <c r="BZ81" i="113" s="1"/>
  <c r="BY63" i="113"/>
  <c r="BY81" i="113" s="1"/>
  <c r="BX63" i="113"/>
  <c r="BX81" i="113" s="1"/>
  <c r="BW63" i="113"/>
  <c r="BW81" i="113" s="1"/>
  <c r="BV63" i="113"/>
  <c r="BV81" i="113" s="1"/>
  <c r="BP63" i="113"/>
  <c r="BO63" i="113"/>
  <c r="BN63" i="113"/>
  <c r="BM63" i="113"/>
  <c r="BL63" i="113"/>
  <c r="BF63" i="113"/>
  <c r="BE63" i="113"/>
  <c r="BD63" i="113"/>
  <c r="BC63" i="113"/>
  <c r="BB63" i="113"/>
  <c r="AV63" i="113"/>
  <c r="AU63" i="113"/>
  <c r="AT63" i="113"/>
  <c r="AS63" i="113"/>
  <c r="AR63" i="113"/>
  <c r="AL63" i="113"/>
  <c r="AK63" i="113"/>
  <c r="AJ63" i="113"/>
  <c r="AI63" i="113"/>
  <c r="AH63" i="113"/>
  <c r="AB63" i="113"/>
  <c r="AA63" i="113"/>
  <c r="Z63" i="113"/>
  <c r="Y63" i="113"/>
  <c r="X63" i="113"/>
  <c r="R63" i="113"/>
  <c r="Q63" i="113"/>
  <c r="P63" i="113"/>
  <c r="O63" i="113"/>
  <c r="N63" i="113"/>
  <c r="EN62" i="113"/>
  <c r="EM62" i="113"/>
  <c r="ED62" i="113"/>
  <c r="EC62" i="113"/>
  <c r="DT62" i="113"/>
  <c r="DS62" i="113"/>
  <c r="DJ62" i="113"/>
  <c r="DI62" i="113"/>
  <c r="CZ62" i="113"/>
  <c r="CY62" i="113"/>
  <c r="CP62" i="113"/>
  <c r="CO62" i="113"/>
  <c r="CF62" i="113"/>
  <c r="CE62" i="113"/>
  <c r="BV62" i="113"/>
  <c r="BU62" i="113"/>
  <c r="BL62" i="113"/>
  <c r="BK62" i="113"/>
  <c r="BB62" i="113"/>
  <c r="BA62" i="113"/>
  <c r="AR62" i="113"/>
  <c r="AQ62" i="113"/>
  <c r="AH62" i="113"/>
  <c r="AG62" i="113"/>
  <c r="X62" i="113"/>
  <c r="W62" i="113"/>
  <c r="N62" i="113"/>
  <c r="M62" i="113"/>
  <c r="D62" i="113"/>
  <c r="C62" i="113"/>
  <c r="D56" i="113"/>
  <c r="X55" i="113"/>
  <c r="W55" i="113"/>
  <c r="V55" i="113"/>
  <c r="U55" i="113"/>
  <c r="X54" i="113"/>
  <c r="W54" i="113"/>
  <c r="V54" i="113"/>
  <c r="U54" i="113"/>
  <c r="X53" i="113"/>
  <c r="W53" i="113"/>
  <c r="V53" i="113"/>
  <c r="U53" i="113"/>
  <c r="X52" i="113"/>
  <c r="W52" i="113"/>
  <c r="V52" i="113"/>
  <c r="U52" i="113"/>
  <c r="X51" i="113"/>
  <c r="W51" i="113"/>
  <c r="V51" i="113"/>
  <c r="U51" i="113"/>
  <c r="X50" i="113"/>
  <c r="W50" i="113"/>
  <c r="V50" i="113"/>
  <c r="U50" i="113"/>
  <c r="W48" i="113"/>
  <c r="U48" i="113"/>
  <c r="U47" i="113"/>
  <c r="AA46" i="113"/>
  <c r="W46" i="113"/>
  <c r="U46" i="113"/>
  <c r="AA45" i="113"/>
  <c r="U45" i="113"/>
  <c r="AA47" i="113" s="1"/>
  <c r="Y52" i="113" s="1"/>
  <c r="Z52" i="113" s="1"/>
  <c r="C44" i="113"/>
  <c r="X43" i="113"/>
  <c r="W43" i="113"/>
  <c r="V43" i="113"/>
  <c r="U43" i="113"/>
  <c r="C43" i="113"/>
  <c r="P41" i="113" s="1"/>
  <c r="X42" i="113"/>
  <c r="W42" i="113"/>
  <c r="V42" i="113"/>
  <c r="U42" i="113"/>
  <c r="P42" i="113"/>
  <c r="K42" i="113"/>
  <c r="C42" i="113"/>
  <c r="X41" i="113"/>
  <c r="W41" i="113"/>
  <c r="V41" i="113"/>
  <c r="U41" i="113"/>
  <c r="K41" i="113"/>
  <c r="C41" i="113"/>
  <c r="P39" i="113" s="1"/>
  <c r="X40" i="113"/>
  <c r="W40" i="113"/>
  <c r="V40" i="113"/>
  <c r="U40" i="113"/>
  <c r="P40" i="113"/>
  <c r="K40" i="113"/>
  <c r="C40" i="113"/>
  <c r="X39" i="113"/>
  <c r="W39" i="113"/>
  <c r="V39" i="113"/>
  <c r="U39" i="113"/>
  <c r="L39" i="113"/>
  <c r="C39" i="113"/>
  <c r="D39" i="113" s="1"/>
  <c r="X38" i="113"/>
  <c r="W38" i="113"/>
  <c r="V38" i="113"/>
  <c r="U38" i="113"/>
  <c r="L38" i="113"/>
  <c r="K38" i="113"/>
  <c r="C38" i="113"/>
  <c r="X37" i="113"/>
  <c r="W37" i="113"/>
  <c r="V37" i="113"/>
  <c r="U37" i="113"/>
  <c r="L37" i="113"/>
  <c r="K37" i="113"/>
  <c r="C37" i="113"/>
  <c r="X36" i="113"/>
  <c r="W36" i="113"/>
  <c r="V36" i="113"/>
  <c r="U36" i="113"/>
  <c r="X35" i="113"/>
  <c r="W35" i="113"/>
  <c r="V35" i="113"/>
  <c r="U35" i="113"/>
  <c r="X33" i="113"/>
  <c r="W33" i="113"/>
  <c r="V33" i="113"/>
  <c r="U33" i="113"/>
  <c r="X32" i="113"/>
  <c r="W32" i="113"/>
  <c r="V32" i="113"/>
  <c r="U32" i="113"/>
  <c r="M32" i="113"/>
  <c r="G32" i="113"/>
  <c r="H32" i="113" s="1"/>
  <c r="X31" i="113"/>
  <c r="W31" i="113"/>
  <c r="V31" i="113"/>
  <c r="U31" i="113"/>
  <c r="M31" i="113"/>
  <c r="X30" i="113"/>
  <c r="W30" i="113"/>
  <c r="V30" i="113"/>
  <c r="U30" i="113"/>
  <c r="P30" i="113"/>
  <c r="M30" i="113"/>
  <c r="X29" i="113"/>
  <c r="W29" i="113"/>
  <c r="V29" i="113"/>
  <c r="U29" i="113"/>
  <c r="P29" i="113"/>
  <c r="M29" i="113"/>
  <c r="X28" i="113"/>
  <c r="W28" i="113"/>
  <c r="V28" i="113"/>
  <c r="U28" i="113"/>
  <c r="P28" i="113"/>
  <c r="M28" i="113"/>
  <c r="G28" i="113"/>
  <c r="H28" i="113" s="1"/>
  <c r="X27" i="113"/>
  <c r="W27" i="113"/>
  <c r="V27" i="113"/>
  <c r="U27" i="113"/>
  <c r="P27" i="113"/>
  <c r="M27" i="113"/>
  <c r="X26" i="113"/>
  <c r="W26" i="113"/>
  <c r="V26" i="113"/>
  <c r="U26" i="113"/>
  <c r="P26" i="113"/>
  <c r="M26" i="113"/>
  <c r="X25" i="113"/>
  <c r="W25" i="113"/>
  <c r="V25" i="113"/>
  <c r="U25" i="113"/>
  <c r="P25" i="113"/>
  <c r="M25" i="113"/>
  <c r="G25" i="113"/>
  <c r="H25" i="113" s="1"/>
  <c r="X24" i="113"/>
  <c r="W24" i="113"/>
  <c r="V24" i="113"/>
  <c r="U24" i="113"/>
  <c r="I24" i="113"/>
  <c r="AA49" i="113" s="1"/>
  <c r="X23" i="113"/>
  <c r="W23" i="113"/>
  <c r="V23" i="113"/>
  <c r="U23" i="113"/>
  <c r="D23" i="113"/>
  <c r="G30" i="113" s="1"/>
  <c r="X22" i="113"/>
  <c r="W22" i="113"/>
  <c r="V22" i="113"/>
  <c r="U22" i="113"/>
  <c r="AA21" i="113"/>
  <c r="M21" i="113"/>
  <c r="N21" i="113" s="1"/>
  <c r="O21" i="113" s="1"/>
  <c r="L21" i="113"/>
  <c r="M20" i="113"/>
  <c r="L20" i="113" s="1"/>
  <c r="M19" i="113"/>
  <c r="N19" i="113" s="1"/>
  <c r="O19" i="113" s="1"/>
  <c r="N18" i="113"/>
  <c r="O18" i="113" s="1"/>
  <c r="M18" i="113"/>
  <c r="L18" i="113" s="1"/>
  <c r="U17" i="113"/>
  <c r="M17" i="113"/>
  <c r="N17" i="113" s="1"/>
  <c r="O17" i="113" s="1"/>
  <c r="L17" i="113"/>
  <c r="U16" i="113"/>
  <c r="M16" i="113"/>
  <c r="N16" i="113" s="1"/>
  <c r="O16" i="113" s="1"/>
  <c r="L16" i="113"/>
  <c r="Z15" i="113"/>
  <c r="W15" i="113"/>
  <c r="U15" i="113"/>
  <c r="M15" i="113"/>
  <c r="N15" i="113" s="1"/>
  <c r="O15" i="113" s="1"/>
  <c r="L15" i="113"/>
  <c r="Z14" i="113"/>
  <c r="U14" i="113"/>
  <c r="O14" i="113"/>
  <c r="N14" i="113"/>
  <c r="M14" i="113"/>
  <c r="L14" i="113" s="1"/>
  <c r="N7" i="113"/>
  <c r="N6" i="113"/>
  <c r="R77" i="113" l="1"/>
  <c r="Y77" i="113"/>
  <c r="G31" i="113"/>
  <c r="H31" i="113" s="1"/>
  <c r="D38" i="113"/>
  <c r="N37" i="113" s="1"/>
  <c r="O28" i="113"/>
  <c r="O25" i="114"/>
  <c r="H25" i="114"/>
  <c r="L19" i="113"/>
  <c r="O29" i="114"/>
  <c r="H29" i="114"/>
  <c r="O27" i="114"/>
  <c r="H27" i="114"/>
  <c r="Y55" i="114"/>
  <c r="Z55" i="114" s="1"/>
  <c r="Y51" i="114"/>
  <c r="Z51" i="114" s="1"/>
  <c r="Y53" i="114"/>
  <c r="Z53" i="114" s="1"/>
  <c r="Y52" i="114"/>
  <c r="Z52" i="114" s="1"/>
  <c r="Y50" i="114"/>
  <c r="Z50" i="114" s="1"/>
  <c r="Y54" i="114"/>
  <c r="Z54" i="114" s="1"/>
  <c r="H30" i="114"/>
  <c r="O30" i="114"/>
  <c r="N44" i="114"/>
  <c r="N43" i="114"/>
  <c r="O42" i="114"/>
  <c r="N42" i="114"/>
  <c r="N41" i="114"/>
  <c r="O40" i="114"/>
  <c r="N45" i="114"/>
  <c r="N40" i="114"/>
  <c r="O41" i="114"/>
  <c r="O44" i="114"/>
  <c r="O43" i="114"/>
  <c r="N48" i="114"/>
  <c r="N47" i="114"/>
  <c r="N46" i="114"/>
  <c r="O45" i="114"/>
  <c r="H26" i="114"/>
  <c r="I15" i="114"/>
  <c r="O26" i="114"/>
  <c r="I16" i="114"/>
  <c r="I17" i="114"/>
  <c r="E77" i="113"/>
  <c r="D41" i="113"/>
  <c r="F40" i="113"/>
  <c r="E40" i="113"/>
  <c r="F44" i="113"/>
  <c r="F43" i="113"/>
  <c r="F39" i="113"/>
  <c r="E44" i="113"/>
  <c r="E43" i="113"/>
  <c r="E39" i="113"/>
  <c r="F38" i="113"/>
  <c r="F42" i="113"/>
  <c r="E42" i="113"/>
  <c r="F41" i="113"/>
  <c r="E38" i="113"/>
  <c r="D42" i="113"/>
  <c r="D44" i="113"/>
  <c r="H30" i="113"/>
  <c r="O30" i="113"/>
  <c r="D40" i="113"/>
  <c r="E41" i="113"/>
  <c r="Y55" i="113"/>
  <c r="Z55" i="113" s="1"/>
  <c r="Y51" i="113"/>
  <c r="Z51" i="113" s="1"/>
  <c r="Y53" i="113"/>
  <c r="Z53" i="113" s="1"/>
  <c r="Y54" i="113"/>
  <c r="Z54" i="113" s="1"/>
  <c r="Y50" i="113"/>
  <c r="Z50" i="113" s="1"/>
  <c r="U19" i="113"/>
  <c r="P38" i="113"/>
  <c r="P37" i="113"/>
  <c r="O25" i="113"/>
  <c r="N20" i="113"/>
  <c r="O20" i="113" s="1"/>
  <c r="V118" i="113"/>
  <c r="H77" i="113"/>
  <c r="Z77" i="113"/>
  <c r="G26" i="113"/>
  <c r="I15" i="113" s="1"/>
  <c r="G29" i="113"/>
  <c r="D43" i="113"/>
  <c r="N77" i="113"/>
  <c r="AA77" i="113"/>
  <c r="G27" i="113"/>
  <c r="O77" i="113"/>
  <c r="AB77" i="113"/>
  <c r="P77" i="113"/>
  <c r="AH77" i="113"/>
  <c r="D77" i="113"/>
  <c r="Q77" i="113"/>
  <c r="AI77" i="113"/>
  <c r="P26" i="110"/>
  <c r="P27" i="110"/>
  <c r="P28" i="110"/>
  <c r="P29" i="110"/>
  <c r="P30" i="110"/>
  <c r="P25" i="110"/>
  <c r="N38" i="113" l="1"/>
  <c r="O38" i="113"/>
  <c r="N39" i="113"/>
  <c r="O37" i="113"/>
  <c r="O39" i="113"/>
  <c r="CP93" i="114"/>
  <c r="CP109" i="114" s="1"/>
  <c r="N93" i="114"/>
  <c r="CF92" i="114"/>
  <c r="CF108" i="114" s="1"/>
  <c r="D92" i="114"/>
  <c r="BV91" i="114"/>
  <c r="BV107" i="114" s="1"/>
  <c r="EN90" i="114"/>
  <c r="EN106" i="114" s="1"/>
  <c r="BL90" i="114"/>
  <c r="BL106" i="114" s="1"/>
  <c r="DT93" i="114"/>
  <c r="DT109" i="114" s="1"/>
  <c r="AR93" i="114"/>
  <c r="AR109" i="114" s="1"/>
  <c r="DJ92" i="114"/>
  <c r="DJ108" i="114" s="1"/>
  <c r="AH92" i="114"/>
  <c r="AH108" i="114" s="1"/>
  <c r="CZ91" i="114"/>
  <c r="CZ107" i="114" s="1"/>
  <c r="X91" i="114"/>
  <c r="CP90" i="114"/>
  <c r="CP106" i="114" s="1"/>
  <c r="EE93" i="114"/>
  <c r="EE109" i="114" s="1"/>
  <c r="CZ93" i="114"/>
  <c r="CZ109" i="114" s="1"/>
  <c r="X93" i="114"/>
  <c r="CP92" i="114"/>
  <c r="CP108" i="114" s="1"/>
  <c r="N92" i="114"/>
  <c r="O92" i="114" s="1"/>
  <c r="CF91" i="114"/>
  <c r="CF107" i="114" s="1"/>
  <c r="D91" i="114"/>
  <c r="E91" i="114" s="1"/>
  <c r="BV90" i="114"/>
  <c r="BV106" i="114" s="1"/>
  <c r="ED93" i="114"/>
  <c r="ED109" i="114" s="1"/>
  <c r="BB93" i="114"/>
  <c r="BB109" i="114" s="1"/>
  <c r="DT92" i="114"/>
  <c r="DT108" i="114" s="1"/>
  <c r="AR92" i="114"/>
  <c r="AR108" i="114" s="1"/>
  <c r="DJ91" i="114"/>
  <c r="DJ107" i="114" s="1"/>
  <c r="AH91" i="114"/>
  <c r="AH107" i="114" s="1"/>
  <c r="CF93" i="114"/>
  <c r="CF109" i="114" s="1"/>
  <c r="BV92" i="114"/>
  <c r="BV108" i="114" s="1"/>
  <c r="BL91" i="114"/>
  <c r="BL107" i="114" s="1"/>
  <c r="DJ89" i="114"/>
  <c r="DJ105" i="114" s="1"/>
  <c r="AH89" i="114"/>
  <c r="AH105" i="114" s="1"/>
  <c r="CZ88" i="114"/>
  <c r="CZ104" i="114" s="1"/>
  <c r="DJ93" i="114"/>
  <c r="DJ109" i="114" s="1"/>
  <c r="CZ92" i="114"/>
  <c r="CZ108" i="114" s="1"/>
  <c r="CP91" i="114"/>
  <c r="CP107" i="114" s="1"/>
  <c r="AR90" i="114"/>
  <c r="AR106" i="114" s="1"/>
  <c r="EN89" i="114"/>
  <c r="EN105" i="114" s="1"/>
  <c r="BL89" i="114"/>
  <c r="BL105" i="114" s="1"/>
  <c r="ED88" i="114"/>
  <c r="ED104" i="114" s="1"/>
  <c r="BB88" i="114"/>
  <c r="BB104" i="114" s="1"/>
  <c r="DT87" i="114"/>
  <c r="DT103" i="114" s="1"/>
  <c r="AR87" i="114"/>
  <c r="AR103" i="114" s="1"/>
  <c r="DJ86" i="114"/>
  <c r="DJ102" i="114" s="1"/>
  <c r="AH86" i="114"/>
  <c r="AH102" i="114" s="1"/>
  <c r="CZ85" i="114"/>
  <c r="CZ101" i="114" s="1"/>
  <c r="X85" i="114"/>
  <c r="X101" i="114" s="1"/>
  <c r="CP84" i="114"/>
  <c r="CP100" i="114" s="1"/>
  <c r="N84" i="114"/>
  <c r="N100" i="114" s="1"/>
  <c r="EN93" i="114"/>
  <c r="EN109" i="114" s="1"/>
  <c r="O93" i="114"/>
  <c r="P93" i="114" s="1"/>
  <c r="ED92" i="114"/>
  <c r="ED108" i="114" s="1"/>
  <c r="E92" i="114"/>
  <c r="DT91" i="114"/>
  <c r="DT107" i="114" s="1"/>
  <c r="BV93" i="114"/>
  <c r="BV109" i="114" s="1"/>
  <c r="CQ92" i="114"/>
  <c r="CQ108" i="114" s="1"/>
  <c r="BL92" i="114"/>
  <c r="BL108" i="114" s="1"/>
  <c r="BB91" i="114"/>
  <c r="BB107" i="114" s="1"/>
  <c r="DJ90" i="114"/>
  <c r="DJ106" i="114" s="1"/>
  <c r="DT89" i="114"/>
  <c r="DT105" i="114" s="1"/>
  <c r="AR89" i="114"/>
  <c r="AR105" i="114" s="1"/>
  <c r="DJ88" i="114"/>
  <c r="DJ104" i="114" s="1"/>
  <c r="D93" i="114"/>
  <c r="EN91" i="114"/>
  <c r="EN107" i="114" s="1"/>
  <c r="ED90" i="114"/>
  <c r="ED106" i="114" s="1"/>
  <c r="CF90" i="114"/>
  <c r="CF106" i="114" s="1"/>
  <c r="D90" i="114"/>
  <c r="BV89" i="114"/>
  <c r="BV105" i="114" s="1"/>
  <c r="EN88" i="114"/>
  <c r="EN104" i="114" s="1"/>
  <c r="AH93" i="114"/>
  <c r="AH109" i="114" s="1"/>
  <c r="X92" i="114"/>
  <c r="N91" i="114"/>
  <c r="O91" i="114" s="1"/>
  <c r="CZ90" i="114"/>
  <c r="CZ106" i="114" s="1"/>
  <c r="CZ89" i="114"/>
  <c r="CZ105" i="114" s="1"/>
  <c r="X89" i="114"/>
  <c r="CP88" i="114"/>
  <c r="CP104" i="114" s="1"/>
  <c r="N88" i="114"/>
  <c r="CF87" i="114"/>
  <c r="CF103" i="114" s="1"/>
  <c r="D87" i="114"/>
  <c r="BV86" i="114"/>
  <c r="BV102" i="114" s="1"/>
  <c r="EN85" i="114"/>
  <c r="EN101" i="114" s="1"/>
  <c r="BL85" i="114"/>
  <c r="BL101" i="114" s="1"/>
  <c r="ED84" i="114"/>
  <c r="ED100" i="114" s="1"/>
  <c r="Y93" i="114"/>
  <c r="EN92" i="114"/>
  <c r="EN108" i="114" s="1"/>
  <c r="ED91" i="114"/>
  <c r="ED107" i="114" s="1"/>
  <c r="DT90" i="114"/>
  <c r="DT106" i="114" s="1"/>
  <c r="N90" i="114"/>
  <c r="O90" i="114" s="1"/>
  <c r="CF89" i="114"/>
  <c r="CF105" i="114" s="1"/>
  <c r="D89" i="114"/>
  <c r="N89" i="114"/>
  <c r="O89" i="114" s="1"/>
  <c r="D88" i="114"/>
  <c r="ED87" i="114"/>
  <c r="ED103" i="114" s="1"/>
  <c r="ED86" i="114"/>
  <c r="ED102" i="114" s="1"/>
  <c r="ED85" i="114"/>
  <c r="ED101" i="114" s="1"/>
  <c r="DJ85" i="114"/>
  <c r="DJ101" i="114" s="1"/>
  <c r="EE84" i="114"/>
  <c r="EE100" i="114" s="1"/>
  <c r="X84" i="114"/>
  <c r="X100" i="114" s="1"/>
  <c r="BB83" i="114"/>
  <c r="BB99" i="114" s="1"/>
  <c r="DT82" i="114"/>
  <c r="DT98" i="114" s="1"/>
  <c r="AR82" i="114"/>
  <c r="AR98" i="114" s="1"/>
  <c r="AB43" i="114"/>
  <c r="AC43" i="114" s="1"/>
  <c r="AB42" i="114"/>
  <c r="AC42" i="114" s="1"/>
  <c r="AD41" i="114"/>
  <c r="S41" i="114" s="1"/>
  <c r="AR91" i="114"/>
  <c r="AR107" i="114" s="1"/>
  <c r="BB90" i="114"/>
  <c r="BB106" i="114" s="1"/>
  <c r="ED89" i="114"/>
  <c r="ED105" i="114" s="1"/>
  <c r="E89" i="114"/>
  <c r="DA88" i="114"/>
  <c r="DA104" i="114" s="1"/>
  <c r="BV88" i="114"/>
  <c r="BV104" i="114" s="1"/>
  <c r="AR88" i="114"/>
  <c r="AR104" i="114" s="1"/>
  <c r="X88" i="114"/>
  <c r="X87" i="114"/>
  <c r="Y87" i="114" s="1"/>
  <c r="X86" i="114"/>
  <c r="Y86" i="114" s="1"/>
  <c r="D86" i="114"/>
  <c r="E86" i="114" s="1"/>
  <c r="F86" i="114" s="1"/>
  <c r="D85" i="114"/>
  <c r="D101" i="114" s="1"/>
  <c r="DJ84" i="114"/>
  <c r="DJ100" i="114" s="1"/>
  <c r="CQ84" i="114"/>
  <c r="CQ100" i="114" s="1"/>
  <c r="D84" i="114"/>
  <c r="D100" i="114" s="1"/>
  <c r="CF83" i="114"/>
  <c r="CF99" i="114" s="1"/>
  <c r="D83" i="114"/>
  <c r="D99" i="114" s="1"/>
  <c r="BV82" i="114"/>
  <c r="BV98" i="114" s="1"/>
  <c r="AB54" i="114"/>
  <c r="AC54" i="114" s="1"/>
  <c r="AD53" i="114"/>
  <c r="S53" i="114" s="1"/>
  <c r="AB50" i="114"/>
  <c r="AC50" i="114" s="1"/>
  <c r="AD37" i="114"/>
  <c r="S37" i="114" s="1"/>
  <c r="AD36" i="114"/>
  <c r="S36" i="114" s="1"/>
  <c r="BL87" i="114"/>
  <c r="BL103" i="114" s="1"/>
  <c r="BL86" i="114"/>
  <c r="BL102" i="114" s="1"/>
  <c r="AR86" i="114"/>
  <c r="AR102" i="114" s="1"/>
  <c r="BM85" i="114"/>
  <c r="BM101" i="114" s="1"/>
  <c r="AR85" i="114"/>
  <c r="AR101" i="114" s="1"/>
  <c r="BV84" i="114"/>
  <c r="BV100" i="114" s="1"/>
  <c r="ED83" i="114"/>
  <c r="ED99" i="114" s="1"/>
  <c r="DJ83" i="114"/>
  <c r="DJ99" i="114" s="1"/>
  <c r="AH83" i="114"/>
  <c r="AH99" i="114" s="1"/>
  <c r="CZ82" i="114"/>
  <c r="CZ98" i="114" s="1"/>
  <c r="X82" i="114"/>
  <c r="X98" i="114" s="1"/>
  <c r="AB41" i="114"/>
  <c r="AC41" i="114" s="1"/>
  <c r="AD40" i="114"/>
  <c r="S40" i="114" s="1"/>
  <c r="J29" i="114"/>
  <c r="K29" i="114" s="1"/>
  <c r="L28" i="114"/>
  <c r="CG92" i="114"/>
  <c r="CG108" i="114" s="1"/>
  <c r="AH90" i="114"/>
  <c r="AH106" i="114" s="1"/>
  <c r="BB89" i="114"/>
  <c r="BB105" i="114" s="1"/>
  <c r="BL88" i="114"/>
  <c r="BL104" i="114" s="1"/>
  <c r="DU87" i="114"/>
  <c r="DU103" i="114" s="1"/>
  <c r="CZ87" i="114"/>
  <c r="CZ103" i="114" s="1"/>
  <c r="CZ86" i="114"/>
  <c r="CZ102" i="114" s="1"/>
  <c r="CF86" i="114"/>
  <c r="CF102" i="114" s="1"/>
  <c r="DA85" i="114"/>
  <c r="DA101" i="114" s="1"/>
  <c r="CF85" i="114"/>
  <c r="CF101" i="114" s="1"/>
  <c r="BB84" i="114"/>
  <c r="BB100" i="114" s="1"/>
  <c r="BL83" i="114"/>
  <c r="BL99" i="114" s="1"/>
  <c r="ED82" i="114"/>
  <c r="ED98" i="114" s="1"/>
  <c r="BB82" i="114"/>
  <c r="BB98" i="114" s="1"/>
  <c r="BB92" i="114"/>
  <c r="BB108" i="114" s="1"/>
  <c r="X90" i="114"/>
  <c r="EN87" i="114"/>
  <c r="EN103" i="114" s="1"/>
  <c r="EN86" i="114"/>
  <c r="EN102" i="114" s="1"/>
  <c r="DT86" i="114"/>
  <c r="DT102" i="114" s="1"/>
  <c r="O86" i="114"/>
  <c r="DT85" i="114"/>
  <c r="DT101" i="114" s="1"/>
  <c r="DT84" i="114"/>
  <c r="DT100" i="114" s="1"/>
  <c r="AH84" i="114"/>
  <c r="AH100" i="114" s="1"/>
  <c r="O84" i="114"/>
  <c r="CP83" i="114"/>
  <c r="CP99" i="114" s="1"/>
  <c r="N83" i="114"/>
  <c r="N99" i="114" s="1"/>
  <c r="CF82" i="114"/>
  <c r="CF98" i="114" s="1"/>
  <c r="D82" i="114"/>
  <c r="D98" i="114" s="1"/>
  <c r="AB40" i="114"/>
  <c r="AC40" i="114" s="1"/>
  <c r="DT88" i="114"/>
  <c r="DT104" i="114" s="1"/>
  <c r="AH88" i="114"/>
  <c r="AH104" i="114" s="1"/>
  <c r="AH87" i="114"/>
  <c r="AH103" i="114" s="1"/>
  <c r="N87" i="114"/>
  <c r="N86" i="114"/>
  <c r="N85" i="114"/>
  <c r="N101" i="114" s="1"/>
  <c r="EN84" i="114"/>
  <c r="EN100" i="114" s="1"/>
  <c r="CZ84" i="114"/>
  <c r="CZ100" i="114" s="1"/>
  <c r="EN83" i="114"/>
  <c r="EN99" i="114" s="1"/>
  <c r="AR83" i="114"/>
  <c r="AR99" i="114" s="1"/>
  <c r="DJ82" i="114"/>
  <c r="AH82" i="114"/>
  <c r="AH98" i="114" s="1"/>
  <c r="AD55" i="114"/>
  <c r="S55" i="114" s="1"/>
  <c r="AB52" i="114"/>
  <c r="AC52" i="114" s="1"/>
  <c r="AD51" i="114"/>
  <c r="S51" i="114" s="1"/>
  <c r="AB35" i="114"/>
  <c r="AC35" i="114" s="1"/>
  <c r="AB29" i="114"/>
  <c r="AC29" i="114" s="1"/>
  <c r="AD28" i="114"/>
  <c r="S28" i="114" s="1"/>
  <c r="BL93" i="114"/>
  <c r="BL109" i="114" s="1"/>
  <c r="CG89" i="114"/>
  <c r="CG105" i="114" s="1"/>
  <c r="DJ87" i="114"/>
  <c r="DJ103" i="114" s="1"/>
  <c r="CP87" i="114"/>
  <c r="CP103" i="114" s="1"/>
  <c r="CP86" i="114"/>
  <c r="CP102" i="114" s="1"/>
  <c r="CP85" i="114"/>
  <c r="BV85" i="114"/>
  <c r="BV101" i="114" s="1"/>
  <c r="EF84" i="114"/>
  <c r="EF100" i="114" s="1"/>
  <c r="BL84" i="114"/>
  <c r="BL100" i="114" s="1"/>
  <c r="AR84" i="114"/>
  <c r="AR100" i="114" s="1"/>
  <c r="CZ83" i="114"/>
  <c r="CZ99" i="114" s="1"/>
  <c r="BC83" i="114"/>
  <c r="BC99" i="114" s="1"/>
  <c r="X83" i="114"/>
  <c r="X99" i="114" s="1"/>
  <c r="CP82" i="114"/>
  <c r="CP98" i="114" s="1"/>
  <c r="N82" i="114"/>
  <c r="N98" i="114" s="1"/>
  <c r="AB55" i="114"/>
  <c r="AC55" i="114" s="1"/>
  <c r="AD54" i="114"/>
  <c r="S54" i="114" s="1"/>
  <c r="AB51" i="114"/>
  <c r="AC51" i="114" s="1"/>
  <c r="AD50" i="114"/>
  <c r="S50" i="114" s="1"/>
  <c r="DT83" i="114"/>
  <c r="EN82" i="114"/>
  <c r="EN98" i="114" s="1"/>
  <c r="AD35" i="114"/>
  <c r="S35" i="114" s="1"/>
  <c r="AB31" i="114"/>
  <c r="AC31" i="114" s="1"/>
  <c r="J31" i="114"/>
  <c r="K31" i="114" s="1"/>
  <c r="AD26" i="114"/>
  <c r="S26" i="114" s="1"/>
  <c r="AB28" i="114"/>
  <c r="AC28" i="114" s="1"/>
  <c r="BB86" i="114"/>
  <c r="AD43" i="114"/>
  <c r="S43" i="114" s="1"/>
  <c r="AD38" i="114"/>
  <c r="S38" i="114" s="1"/>
  <c r="AD29" i="114"/>
  <c r="S29" i="114" s="1"/>
  <c r="J25" i="114"/>
  <c r="K25" i="114" s="1"/>
  <c r="AB23" i="114"/>
  <c r="AC23" i="114" s="1"/>
  <c r="AD27" i="114"/>
  <c r="S27" i="114" s="1"/>
  <c r="AB26" i="114"/>
  <c r="AC26" i="114" s="1"/>
  <c r="AH85" i="114"/>
  <c r="AH101" i="114" s="1"/>
  <c r="AB37" i="114"/>
  <c r="AC37" i="114" s="1"/>
  <c r="AD31" i="114"/>
  <c r="L31" i="114"/>
  <c r="J30" i="114"/>
  <c r="K30" i="114" s="1"/>
  <c r="J26" i="114"/>
  <c r="K26" i="114" s="1"/>
  <c r="CF84" i="114"/>
  <c r="CF100" i="114" s="1"/>
  <c r="AD42" i="114"/>
  <c r="S42" i="114" s="1"/>
  <c r="AB36" i="114"/>
  <c r="AC36" i="114" s="1"/>
  <c r="AD33" i="114"/>
  <c r="S33" i="114" s="1"/>
  <c r="AD25" i="114"/>
  <c r="L30" i="114"/>
  <c r="L26" i="114"/>
  <c r="CP89" i="114"/>
  <c r="CP105" i="114" s="1"/>
  <c r="BM84" i="114"/>
  <c r="BM100" i="114" s="1"/>
  <c r="BV83" i="114"/>
  <c r="BV99" i="114" s="1"/>
  <c r="AD39" i="114"/>
  <c r="S39" i="114" s="1"/>
  <c r="AB38" i="114"/>
  <c r="AC38" i="114" s="1"/>
  <c r="AD32" i="114"/>
  <c r="S32" i="114" s="1"/>
  <c r="L32" i="114"/>
  <c r="AD30" i="114"/>
  <c r="S30" i="114" s="1"/>
  <c r="AB27" i="114"/>
  <c r="AC27" i="114" s="1"/>
  <c r="AD23" i="114"/>
  <c r="S23" i="114" s="1"/>
  <c r="BB85" i="114"/>
  <c r="BB101" i="114" s="1"/>
  <c r="AD52" i="114"/>
  <c r="S52" i="114" s="1"/>
  <c r="AB39" i="114"/>
  <c r="AC39" i="114" s="1"/>
  <c r="AB33" i="114"/>
  <c r="AC33" i="114" s="1"/>
  <c r="AB32" i="114"/>
  <c r="AC32" i="114" s="1"/>
  <c r="J32" i="114"/>
  <c r="K32" i="114" s="1"/>
  <c r="AB30" i="114"/>
  <c r="AC30" i="114" s="1"/>
  <c r="L27" i="114"/>
  <c r="AB25" i="114"/>
  <c r="AC25" i="114" s="1"/>
  <c r="AD24" i="114"/>
  <c r="S24" i="114" s="1"/>
  <c r="AD22" i="114"/>
  <c r="BV87" i="114"/>
  <c r="BV103" i="114" s="1"/>
  <c r="BL82" i="114"/>
  <c r="BL98" i="114" s="1"/>
  <c r="L29" i="114"/>
  <c r="CF88" i="114"/>
  <c r="CF104" i="114" s="1"/>
  <c r="BB87" i="114"/>
  <c r="Y83" i="114"/>
  <c r="Y99" i="114" s="1"/>
  <c r="J28" i="114"/>
  <c r="K28" i="114" s="1"/>
  <c r="J27" i="114"/>
  <c r="K27" i="114" s="1"/>
  <c r="AB24" i="114"/>
  <c r="AC24" i="114" s="1"/>
  <c r="AB22" i="114"/>
  <c r="AC22" i="114" s="1"/>
  <c r="CQ93" i="114"/>
  <c r="CQ109" i="114" s="1"/>
  <c r="AB53" i="114"/>
  <c r="AC53" i="114" s="1"/>
  <c r="L25" i="114"/>
  <c r="N44" i="113"/>
  <c r="N43" i="113"/>
  <c r="O42" i="113"/>
  <c r="N42" i="113"/>
  <c r="O40" i="113"/>
  <c r="O41" i="113"/>
  <c r="N41" i="113"/>
  <c r="N40" i="113"/>
  <c r="N45" i="113"/>
  <c r="H27" i="113"/>
  <c r="O27" i="113"/>
  <c r="H26" i="113"/>
  <c r="O26" i="113"/>
  <c r="I16" i="113"/>
  <c r="H29" i="113"/>
  <c r="O29" i="113"/>
  <c r="Y39" i="113"/>
  <c r="Z39" i="113" s="1"/>
  <c r="Y28" i="113"/>
  <c r="Z28" i="113" s="1"/>
  <c r="Y25" i="113"/>
  <c r="Z25" i="113" s="1"/>
  <c r="Y37" i="113"/>
  <c r="Z37" i="113" s="1"/>
  <c r="Y43" i="113"/>
  <c r="Z43" i="113" s="1"/>
  <c r="Y42" i="113"/>
  <c r="Z42" i="113" s="1"/>
  <c r="Y38" i="113"/>
  <c r="Z38" i="113" s="1"/>
  <c r="Y36" i="113"/>
  <c r="Z36" i="113" s="1"/>
  <c r="Y32" i="113"/>
  <c r="Z32" i="113" s="1"/>
  <c r="Y33" i="113"/>
  <c r="Z33" i="113" s="1"/>
  <c r="Y24" i="113"/>
  <c r="Z24" i="113" s="1"/>
  <c r="Y22" i="113"/>
  <c r="Z22" i="113" s="1"/>
  <c r="Y30" i="113"/>
  <c r="Z30" i="113" s="1"/>
  <c r="Y27" i="113"/>
  <c r="Z27" i="113" s="1"/>
  <c r="Y41" i="113"/>
  <c r="Z41" i="113" s="1"/>
  <c r="Y31" i="113"/>
  <c r="Z31" i="113" s="1"/>
  <c r="Y40" i="113"/>
  <c r="Z40" i="113" s="1"/>
  <c r="Y35" i="113"/>
  <c r="Z35" i="113" s="1"/>
  <c r="Y26" i="113"/>
  <c r="Z26" i="113" s="1"/>
  <c r="Y29" i="113"/>
  <c r="Z29" i="113" s="1"/>
  <c r="Y23" i="113"/>
  <c r="Z23" i="113" s="1"/>
  <c r="O44" i="113"/>
  <c r="O43" i="113"/>
  <c r="N46" i="113"/>
  <c r="N48" i="113"/>
  <c r="O45" i="113"/>
  <c r="N47" i="113"/>
  <c r="I17" i="113"/>
  <c r="Q140" i="110"/>
  <c r="Q132" i="110"/>
  <c r="Q150" i="110" s="1"/>
  <c r="Q131" i="110"/>
  <c r="Q149" i="110" s="1"/>
  <c r="Q130" i="110"/>
  <c r="Q148" i="110" s="1"/>
  <c r="Q129" i="110"/>
  <c r="Q147" i="110" s="1"/>
  <c r="Q128" i="110"/>
  <c r="Q146" i="110" s="1"/>
  <c r="Q127" i="110"/>
  <c r="Q145" i="110" s="1"/>
  <c r="Q126" i="110"/>
  <c r="Q144" i="110" s="1"/>
  <c r="M126" i="110"/>
  <c r="J126" i="110"/>
  <c r="Q125" i="110"/>
  <c r="Q143" i="110" s="1"/>
  <c r="Q124" i="110"/>
  <c r="Q142" i="110" s="1"/>
  <c r="Q123" i="110"/>
  <c r="Q141" i="110" s="1"/>
  <c r="Q122" i="110"/>
  <c r="Q121" i="110"/>
  <c r="Q139" i="110" s="1"/>
  <c r="Q120" i="110"/>
  <c r="Q138" i="110" s="1"/>
  <c r="Q119" i="110"/>
  <c r="Q137" i="110" s="1"/>
  <c r="Q118" i="110"/>
  <c r="Q136" i="110" s="1"/>
  <c r="EM111" i="110"/>
  <c r="EC111" i="110"/>
  <c r="DS111" i="110"/>
  <c r="DI111" i="110"/>
  <c r="CY111" i="110"/>
  <c r="CO111" i="110"/>
  <c r="CE111" i="110"/>
  <c r="BU111" i="110"/>
  <c r="BK111" i="110"/>
  <c r="BA111" i="110"/>
  <c r="AQ111" i="110"/>
  <c r="AG111" i="110"/>
  <c r="W111" i="110"/>
  <c r="M111" i="110"/>
  <c r="C111" i="110"/>
  <c r="ER97" i="110"/>
  <c r="EQ97" i="110"/>
  <c r="EP97" i="110"/>
  <c r="EO97" i="110"/>
  <c r="EN97" i="110"/>
  <c r="EH97" i="110"/>
  <c r="EG97" i="110"/>
  <c r="EF97" i="110"/>
  <c r="EE97" i="110"/>
  <c r="ED97" i="110"/>
  <c r="DX97" i="110"/>
  <c r="DW97" i="110"/>
  <c r="DV97" i="110"/>
  <c r="DU97" i="110"/>
  <c r="DT97" i="110"/>
  <c r="DN97" i="110"/>
  <c r="DM97" i="110"/>
  <c r="DL97" i="110"/>
  <c r="DK97" i="110"/>
  <c r="DJ97" i="110"/>
  <c r="DD97" i="110"/>
  <c r="DC97" i="110"/>
  <c r="DB97" i="110"/>
  <c r="DA97" i="110"/>
  <c r="CZ97" i="110"/>
  <c r="CT97" i="110"/>
  <c r="CS97" i="110"/>
  <c r="CR97" i="110"/>
  <c r="CQ97" i="110"/>
  <c r="CP97" i="110"/>
  <c r="CJ97" i="110"/>
  <c r="CI97" i="110"/>
  <c r="CH97" i="110"/>
  <c r="CG97" i="110"/>
  <c r="CF97" i="110"/>
  <c r="BZ97" i="110"/>
  <c r="BY97" i="110"/>
  <c r="BX97" i="110"/>
  <c r="BW97" i="110"/>
  <c r="BV97" i="110"/>
  <c r="BP97" i="110"/>
  <c r="BO97" i="110"/>
  <c r="BN97" i="110"/>
  <c r="BM97" i="110"/>
  <c r="BL97" i="110"/>
  <c r="BF97" i="110"/>
  <c r="BE97" i="110"/>
  <c r="BD97" i="110"/>
  <c r="BC97" i="110"/>
  <c r="BB97" i="110"/>
  <c r="AV97" i="110"/>
  <c r="AU97" i="110"/>
  <c r="AT97" i="110"/>
  <c r="AS97" i="110"/>
  <c r="AR97" i="110"/>
  <c r="AL97" i="110"/>
  <c r="AK97" i="110"/>
  <c r="AJ97" i="110"/>
  <c r="AI97" i="110"/>
  <c r="AH97" i="110"/>
  <c r="AB97" i="110"/>
  <c r="AA97" i="110"/>
  <c r="Z97" i="110"/>
  <c r="Y97" i="110"/>
  <c r="X97" i="110"/>
  <c r="R97" i="110"/>
  <c r="Q97" i="110"/>
  <c r="P97" i="110"/>
  <c r="O97" i="110"/>
  <c r="N97" i="110"/>
  <c r="H97" i="110"/>
  <c r="V117" i="110" s="1"/>
  <c r="V135" i="110" s="1"/>
  <c r="G97" i="110"/>
  <c r="U117" i="110" s="1"/>
  <c r="U135" i="110" s="1"/>
  <c r="F97" i="110"/>
  <c r="T117" i="110" s="1"/>
  <c r="T135" i="110" s="1"/>
  <c r="E97" i="110"/>
  <c r="S117" i="110" s="1"/>
  <c r="S135" i="110" s="1"/>
  <c r="D97" i="110"/>
  <c r="R117" i="110" s="1"/>
  <c r="R135" i="110" s="1"/>
  <c r="ER81" i="110"/>
  <c r="EQ81" i="110"/>
  <c r="EP81" i="110"/>
  <c r="EO81" i="110"/>
  <c r="EN81" i="110"/>
  <c r="EH81" i="110"/>
  <c r="EG81" i="110"/>
  <c r="EF81" i="110"/>
  <c r="EE81" i="110"/>
  <c r="ED81" i="110"/>
  <c r="DX81" i="110"/>
  <c r="DW81" i="110"/>
  <c r="DV81" i="110"/>
  <c r="DU81" i="110"/>
  <c r="DT81" i="110"/>
  <c r="DN81" i="110"/>
  <c r="DM81" i="110"/>
  <c r="DL81" i="110"/>
  <c r="DK81" i="110"/>
  <c r="DJ81" i="110"/>
  <c r="DD81" i="110"/>
  <c r="DC81" i="110"/>
  <c r="DB81" i="110"/>
  <c r="DA81" i="110"/>
  <c r="CZ81" i="110"/>
  <c r="CT81" i="110"/>
  <c r="CS81" i="110"/>
  <c r="CR81" i="110"/>
  <c r="CQ81" i="110"/>
  <c r="CP81" i="110"/>
  <c r="CJ81" i="110"/>
  <c r="CI81" i="110"/>
  <c r="CH81" i="110"/>
  <c r="CG81" i="110"/>
  <c r="CF81" i="110"/>
  <c r="BP81" i="110"/>
  <c r="BO81" i="110"/>
  <c r="BN81" i="110"/>
  <c r="BM81" i="110"/>
  <c r="BL81" i="110"/>
  <c r="BF81" i="110"/>
  <c r="BE81" i="110"/>
  <c r="BD81" i="110"/>
  <c r="BC81" i="110"/>
  <c r="BB81" i="110"/>
  <c r="AV81" i="110"/>
  <c r="AU81" i="110"/>
  <c r="AT81" i="110"/>
  <c r="AS81" i="110"/>
  <c r="AR81" i="110"/>
  <c r="AL81" i="110"/>
  <c r="AK81" i="110"/>
  <c r="AJ81" i="110"/>
  <c r="AI81" i="110"/>
  <c r="AH81" i="110"/>
  <c r="AB81" i="110"/>
  <c r="AA81" i="110"/>
  <c r="Z81" i="110"/>
  <c r="Y81" i="110"/>
  <c r="X81" i="110"/>
  <c r="R81" i="110"/>
  <c r="Q81" i="110"/>
  <c r="P81" i="110"/>
  <c r="O81" i="110"/>
  <c r="N81" i="110"/>
  <c r="H81" i="110"/>
  <c r="G81" i="110"/>
  <c r="F81" i="110"/>
  <c r="E81" i="110"/>
  <c r="D81" i="110"/>
  <c r="BF78" i="110"/>
  <c r="BE78" i="110"/>
  <c r="BD78" i="110"/>
  <c r="BC78" i="110"/>
  <c r="BB78" i="110"/>
  <c r="AV78" i="110"/>
  <c r="AU78" i="110"/>
  <c r="AT78" i="110"/>
  <c r="AS78" i="110"/>
  <c r="AR78" i="110"/>
  <c r="AL78" i="110"/>
  <c r="AK78" i="110"/>
  <c r="AJ78" i="110"/>
  <c r="AI78" i="110"/>
  <c r="AH78" i="110"/>
  <c r="AB78" i="110"/>
  <c r="AA78" i="110"/>
  <c r="Z78" i="110"/>
  <c r="Y78" i="110"/>
  <c r="X78" i="110"/>
  <c r="R78" i="110"/>
  <c r="Q78" i="110"/>
  <c r="P78" i="110"/>
  <c r="O78" i="110"/>
  <c r="N78" i="110"/>
  <c r="H78" i="110"/>
  <c r="G78" i="110"/>
  <c r="F78" i="110"/>
  <c r="E78" i="110"/>
  <c r="D78" i="110"/>
  <c r="EP77" i="110"/>
  <c r="EN77" i="110"/>
  <c r="DV77" i="110"/>
  <c r="DU77" i="110"/>
  <c r="DK77" i="110"/>
  <c r="CQ77" i="110"/>
  <c r="BL77" i="110"/>
  <c r="BF77" i="110"/>
  <c r="AV77" i="110"/>
  <c r="AT77" i="110"/>
  <c r="AS77" i="110"/>
  <c r="AB77" i="110"/>
  <c r="O77" i="110"/>
  <c r="ER76" i="110"/>
  <c r="ER77" i="110" s="1"/>
  <c r="EQ76" i="110"/>
  <c r="EQ77" i="110" s="1"/>
  <c r="EP76" i="110"/>
  <c r="EO76" i="110"/>
  <c r="EO77" i="110" s="1"/>
  <c r="EN76" i="110"/>
  <c r="EH76" i="110"/>
  <c r="EH77" i="110" s="1"/>
  <c r="EG76" i="110"/>
  <c r="EG77" i="110" s="1"/>
  <c r="EF76" i="110"/>
  <c r="EF77" i="110" s="1"/>
  <c r="EE76" i="110"/>
  <c r="EE77" i="110" s="1"/>
  <c r="ED76" i="110"/>
  <c r="ED77" i="110" s="1"/>
  <c r="DX76" i="110"/>
  <c r="DX77" i="110" s="1"/>
  <c r="DW76" i="110"/>
  <c r="DW77" i="110" s="1"/>
  <c r="DV76" i="110"/>
  <c r="DU76" i="110"/>
  <c r="DT76" i="110"/>
  <c r="DT77" i="110" s="1"/>
  <c r="DN76" i="110"/>
  <c r="DN77" i="110" s="1"/>
  <c r="DM76" i="110"/>
  <c r="DM77" i="110" s="1"/>
  <c r="DL76" i="110"/>
  <c r="DL77" i="110" s="1"/>
  <c r="DK76" i="110"/>
  <c r="DJ76" i="110"/>
  <c r="DJ77" i="110" s="1"/>
  <c r="DD76" i="110"/>
  <c r="DD77" i="110" s="1"/>
  <c r="DC76" i="110"/>
  <c r="DC77" i="110" s="1"/>
  <c r="DB76" i="110"/>
  <c r="DB77" i="110" s="1"/>
  <c r="DA76" i="110"/>
  <c r="DA77" i="110" s="1"/>
  <c r="CZ76" i="110"/>
  <c r="CZ77" i="110" s="1"/>
  <c r="CT76" i="110"/>
  <c r="CT77" i="110" s="1"/>
  <c r="CS76" i="110"/>
  <c r="CS77" i="110" s="1"/>
  <c r="CR76" i="110"/>
  <c r="CR77" i="110" s="1"/>
  <c r="CQ76" i="110"/>
  <c r="CP76" i="110"/>
  <c r="CP77" i="110" s="1"/>
  <c r="CJ76" i="110"/>
  <c r="CJ77" i="110" s="1"/>
  <c r="CI76" i="110"/>
  <c r="CI77" i="110" s="1"/>
  <c r="CH76" i="110"/>
  <c r="CH77" i="110" s="1"/>
  <c r="CG76" i="110"/>
  <c r="CG77" i="110" s="1"/>
  <c r="CF76" i="110"/>
  <c r="CF77" i="110" s="1"/>
  <c r="BZ76" i="110"/>
  <c r="BZ77" i="110" s="1"/>
  <c r="BY76" i="110"/>
  <c r="BY77" i="110" s="1"/>
  <c r="BX76" i="110"/>
  <c r="BX77" i="110" s="1"/>
  <c r="BW76" i="110"/>
  <c r="BW77" i="110" s="1"/>
  <c r="BV76" i="110"/>
  <c r="BV77" i="110" s="1"/>
  <c r="BP76" i="110"/>
  <c r="BP77" i="110" s="1"/>
  <c r="BO76" i="110"/>
  <c r="BO77" i="110" s="1"/>
  <c r="BN76" i="110"/>
  <c r="BN77" i="110" s="1"/>
  <c r="BM76" i="110"/>
  <c r="BM77" i="110" s="1"/>
  <c r="BL76" i="110"/>
  <c r="BF76" i="110"/>
  <c r="BE76" i="110"/>
  <c r="BE77" i="110" s="1"/>
  <c r="BD76" i="110"/>
  <c r="BD77" i="110" s="1"/>
  <c r="BC76" i="110"/>
  <c r="BC77" i="110" s="1"/>
  <c r="BB76" i="110"/>
  <c r="BB77" i="110" s="1"/>
  <c r="AV76" i="110"/>
  <c r="AU76" i="110"/>
  <c r="AU77" i="110" s="1"/>
  <c r="AT76" i="110"/>
  <c r="AS76" i="110"/>
  <c r="AR76" i="110"/>
  <c r="AR77" i="110" s="1"/>
  <c r="AL76" i="110"/>
  <c r="AK76" i="110"/>
  <c r="U121" i="110" s="1"/>
  <c r="AJ76" i="110"/>
  <c r="AI76" i="110"/>
  <c r="AH76" i="110"/>
  <c r="AB76" i="110"/>
  <c r="V120" i="110" s="1"/>
  <c r="AA76" i="110"/>
  <c r="U120" i="110" s="1"/>
  <c r="Z76" i="110"/>
  <c r="Y76" i="110"/>
  <c r="X76" i="110"/>
  <c r="R76" i="110"/>
  <c r="V119" i="110" s="1"/>
  <c r="Q76" i="110"/>
  <c r="U119" i="110" s="1"/>
  <c r="P76" i="110"/>
  <c r="O76" i="110"/>
  <c r="N76" i="110"/>
  <c r="N77" i="110" s="1"/>
  <c r="H76" i="110"/>
  <c r="V118" i="110" s="1"/>
  <c r="G76" i="110"/>
  <c r="F76" i="110"/>
  <c r="E76" i="110"/>
  <c r="D76" i="110"/>
  <c r="ES75" i="110"/>
  <c r="EI75" i="110"/>
  <c r="DY75" i="110"/>
  <c r="DO75" i="110"/>
  <c r="DE75" i="110"/>
  <c r="CU75" i="110"/>
  <c r="CK75" i="110"/>
  <c r="CA75" i="110"/>
  <c r="BQ75" i="110"/>
  <c r="BG75" i="110"/>
  <c r="AW75" i="110"/>
  <c r="AM75" i="110"/>
  <c r="AC75" i="110"/>
  <c r="S75" i="110"/>
  <c r="I75" i="110"/>
  <c r="ES74" i="110"/>
  <c r="EI74" i="110"/>
  <c r="DY74" i="110"/>
  <c r="DO74" i="110"/>
  <c r="DE74" i="110"/>
  <c r="CU74" i="110"/>
  <c r="CK74" i="110"/>
  <c r="CA74" i="110"/>
  <c r="BQ74" i="110"/>
  <c r="BG74" i="110"/>
  <c r="AW74" i="110"/>
  <c r="AM74" i="110"/>
  <c r="AC74" i="110"/>
  <c r="S74" i="110"/>
  <c r="I74" i="110"/>
  <c r="ES73" i="110"/>
  <c r="EI73" i="110"/>
  <c r="DY73" i="110"/>
  <c r="DO73" i="110"/>
  <c r="DE73" i="110"/>
  <c r="CU73" i="110"/>
  <c r="CK73" i="110"/>
  <c r="CA73" i="110"/>
  <c r="BQ73" i="110"/>
  <c r="BG73" i="110"/>
  <c r="AW73" i="110"/>
  <c r="AM73" i="110"/>
  <c r="AC73" i="110"/>
  <c r="S73" i="110"/>
  <c r="I73" i="110"/>
  <c r="ES72" i="110"/>
  <c r="EI72" i="110"/>
  <c r="DY72" i="110"/>
  <c r="DO72" i="110"/>
  <c r="DE72" i="110"/>
  <c r="CU72" i="110"/>
  <c r="CK72" i="110"/>
  <c r="CA72" i="110"/>
  <c r="BQ72" i="110"/>
  <c r="BG72" i="110"/>
  <c r="AW72" i="110"/>
  <c r="AM72" i="110"/>
  <c r="AC72" i="110"/>
  <c r="S72" i="110"/>
  <c r="I72" i="110"/>
  <c r="ES71" i="110"/>
  <c r="EI71" i="110"/>
  <c r="DY71" i="110"/>
  <c r="DO71" i="110"/>
  <c r="DE71" i="110"/>
  <c r="CU71" i="110"/>
  <c r="CK71" i="110"/>
  <c r="CA71" i="110"/>
  <c r="BQ71" i="110"/>
  <c r="BG71" i="110"/>
  <c r="AW71" i="110"/>
  <c r="AM71" i="110"/>
  <c r="AC71" i="110"/>
  <c r="S71" i="110"/>
  <c r="I71" i="110"/>
  <c r="ES70" i="110"/>
  <c r="EI70" i="110"/>
  <c r="DY70" i="110"/>
  <c r="DO70" i="110"/>
  <c r="DE70" i="110"/>
  <c r="CU70" i="110"/>
  <c r="CK70" i="110"/>
  <c r="CA70" i="110"/>
  <c r="BQ70" i="110"/>
  <c r="BG70" i="110"/>
  <c r="AW70" i="110"/>
  <c r="AM70" i="110"/>
  <c r="AC70" i="110"/>
  <c r="S70" i="110"/>
  <c r="I70" i="110"/>
  <c r="ES69" i="110"/>
  <c r="EI69" i="110"/>
  <c r="DY69" i="110"/>
  <c r="DO69" i="110"/>
  <c r="DE69" i="110"/>
  <c r="CU69" i="110"/>
  <c r="CK69" i="110"/>
  <c r="CA69" i="110"/>
  <c r="BQ69" i="110"/>
  <c r="BG69" i="110"/>
  <c r="AW69" i="110"/>
  <c r="AM69" i="110"/>
  <c r="AC69" i="110"/>
  <c r="S69" i="110"/>
  <c r="I69" i="110"/>
  <c r="ES68" i="110"/>
  <c r="EI68" i="110"/>
  <c r="DY68" i="110"/>
  <c r="DO68" i="110"/>
  <c r="DE68" i="110"/>
  <c r="CU68" i="110"/>
  <c r="CK68" i="110"/>
  <c r="CA68" i="110"/>
  <c r="BQ68" i="110"/>
  <c r="BG68" i="110"/>
  <c r="AW68" i="110"/>
  <c r="AM68" i="110"/>
  <c r="AC68" i="110"/>
  <c r="S68" i="110"/>
  <c r="I68" i="110"/>
  <c r="ES67" i="110"/>
  <c r="EI67" i="110"/>
  <c r="DY67" i="110"/>
  <c r="DO67" i="110"/>
  <c r="DE67" i="110"/>
  <c r="CU67" i="110"/>
  <c r="CK67" i="110"/>
  <c r="CA67" i="110"/>
  <c r="BQ67" i="110"/>
  <c r="BG67" i="110"/>
  <c r="AW67" i="110"/>
  <c r="AM67" i="110"/>
  <c r="AC67" i="110"/>
  <c r="S67" i="110"/>
  <c r="I67" i="110"/>
  <c r="ES66" i="110"/>
  <c r="EI66" i="110"/>
  <c r="DY66" i="110"/>
  <c r="DO66" i="110"/>
  <c r="DE66" i="110"/>
  <c r="CU66" i="110"/>
  <c r="CK66" i="110"/>
  <c r="CA66" i="110"/>
  <c r="BQ66" i="110"/>
  <c r="BG66" i="110"/>
  <c r="AW66" i="110"/>
  <c r="AM66" i="110"/>
  <c r="AC66" i="110"/>
  <c r="S66" i="110"/>
  <c r="I66" i="110"/>
  <c r="ES65" i="110"/>
  <c r="EI65" i="110"/>
  <c r="DY65" i="110"/>
  <c r="DO65" i="110"/>
  <c r="DE65" i="110"/>
  <c r="CU65" i="110"/>
  <c r="CK65" i="110"/>
  <c r="CA65" i="110"/>
  <c r="BQ65" i="110"/>
  <c r="BG65" i="110"/>
  <c r="AW65" i="110"/>
  <c r="AM65" i="110"/>
  <c r="AC65" i="110"/>
  <c r="S65" i="110"/>
  <c r="I65" i="110"/>
  <c r="ES64" i="110"/>
  <c r="EI64" i="110"/>
  <c r="DY64" i="110"/>
  <c r="DO64" i="110"/>
  <c r="DE64" i="110"/>
  <c r="CU64" i="110"/>
  <c r="CK64" i="110"/>
  <c r="CA64" i="110"/>
  <c r="BQ64" i="110"/>
  <c r="BG64" i="110"/>
  <c r="AW64" i="110"/>
  <c r="AM64" i="110"/>
  <c r="AC64" i="110"/>
  <c r="S64" i="110"/>
  <c r="I64" i="110"/>
  <c r="ER63" i="110"/>
  <c r="EQ63" i="110"/>
  <c r="EP63" i="110"/>
  <c r="EO63" i="110"/>
  <c r="EN63" i="110"/>
  <c r="EH63" i="110"/>
  <c r="EG63" i="110"/>
  <c r="EF63" i="110"/>
  <c r="EE63" i="110"/>
  <c r="ED63" i="110"/>
  <c r="DX63" i="110"/>
  <c r="DW63" i="110"/>
  <c r="DV63" i="110"/>
  <c r="DU63" i="110"/>
  <c r="DT63" i="110"/>
  <c r="DN63" i="110"/>
  <c r="DM63" i="110"/>
  <c r="DL63" i="110"/>
  <c r="DK63" i="110"/>
  <c r="DJ63" i="110"/>
  <c r="DD63" i="110"/>
  <c r="DC63" i="110"/>
  <c r="DB63" i="110"/>
  <c r="DA63" i="110"/>
  <c r="CZ63" i="110"/>
  <c r="CT63" i="110"/>
  <c r="CS63" i="110"/>
  <c r="CR63" i="110"/>
  <c r="CQ63" i="110"/>
  <c r="CP63" i="110"/>
  <c r="CJ63" i="110"/>
  <c r="CI63" i="110"/>
  <c r="CH63" i="110"/>
  <c r="CG63" i="110"/>
  <c r="CF63" i="110"/>
  <c r="BZ63" i="110"/>
  <c r="BZ81" i="110" s="1"/>
  <c r="BY63" i="110"/>
  <c r="BY81" i="110" s="1"/>
  <c r="BX63" i="110"/>
  <c r="BX81" i="110" s="1"/>
  <c r="BW63" i="110"/>
  <c r="BW81" i="110" s="1"/>
  <c r="BV63" i="110"/>
  <c r="BV81" i="110" s="1"/>
  <c r="BP63" i="110"/>
  <c r="BO63" i="110"/>
  <c r="BN63" i="110"/>
  <c r="BM63" i="110"/>
  <c r="BL63" i="110"/>
  <c r="BF63" i="110"/>
  <c r="BE63" i="110"/>
  <c r="BD63" i="110"/>
  <c r="BC63" i="110"/>
  <c r="BB63" i="110"/>
  <c r="AV63" i="110"/>
  <c r="AU63" i="110"/>
  <c r="AT63" i="110"/>
  <c r="AS63" i="110"/>
  <c r="AR63" i="110"/>
  <c r="AL63" i="110"/>
  <c r="AK63" i="110"/>
  <c r="AJ63" i="110"/>
  <c r="AI63" i="110"/>
  <c r="AH63" i="110"/>
  <c r="AB63" i="110"/>
  <c r="AA63" i="110"/>
  <c r="Z63" i="110"/>
  <c r="Y63" i="110"/>
  <c r="X63" i="110"/>
  <c r="R63" i="110"/>
  <c r="Q63" i="110"/>
  <c r="P63" i="110"/>
  <c r="O63" i="110"/>
  <c r="N63" i="110"/>
  <c r="EN62" i="110"/>
  <c r="EM62" i="110"/>
  <c r="ED62" i="110"/>
  <c r="EC62" i="110"/>
  <c r="DT62" i="110"/>
  <c r="DS62" i="110"/>
  <c r="DJ62" i="110"/>
  <c r="DI62" i="110"/>
  <c r="CZ62" i="110"/>
  <c r="CY62" i="110"/>
  <c r="CP62" i="110"/>
  <c r="CO62" i="110"/>
  <c r="CF62" i="110"/>
  <c r="CE62" i="110"/>
  <c r="BV62" i="110"/>
  <c r="BU62" i="110"/>
  <c r="BL62" i="110"/>
  <c r="BK62" i="110"/>
  <c r="BB62" i="110"/>
  <c r="BA62" i="110"/>
  <c r="AR62" i="110"/>
  <c r="AQ62" i="110"/>
  <c r="AH62" i="110"/>
  <c r="AG62" i="110"/>
  <c r="X62" i="110"/>
  <c r="W62" i="110"/>
  <c r="N62" i="110"/>
  <c r="M62" i="110"/>
  <c r="D62" i="110"/>
  <c r="C62" i="110"/>
  <c r="D56" i="110"/>
  <c r="X55" i="110"/>
  <c r="W55" i="110"/>
  <c r="V55" i="110"/>
  <c r="U55" i="110"/>
  <c r="X54" i="110"/>
  <c r="W54" i="110"/>
  <c r="V54" i="110"/>
  <c r="U54" i="110"/>
  <c r="X53" i="110"/>
  <c r="W53" i="110"/>
  <c r="V53" i="110"/>
  <c r="U53" i="110"/>
  <c r="X52" i="110"/>
  <c r="W52" i="110"/>
  <c r="V52" i="110"/>
  <c r="U52" i="110"/>
  <c r="X51" i="110"/>
  <c r="W51" i="110"/>
  <c r="V51" i="110"/>
  <c r="U51" i="110"/>
  <c r="X50" i="110"/>
  <c r="W50" i="110"/>
  <c r="V50" i="110"/>
  <c r="U50" i="110"/>
  <c r="W48" i="110"/>
  <c r="U48" i="110"/>
  <c r="U47" i="110"/>
  <c r="AA46" i="110"/>
  <c r="W46" i="110"/>
  <c r="U46" i="110"/>
  <c r="AA45" i="110"/>
  <c r="U45" i="110"/>
  <c r="C44" i="110"/>
  <c r="X43" i="110"/>
  <c r="W43" i="110"/>
  <c r="V43" i="110"/>
  <c r="U43" i="110"/>
  <c r="C43" i="110"/>
  <c r="P42" i="110" s="1"/>
  <c r="X42" i="110"/>
  <c r="W42" i="110"/>
  <c r="V42" i="110"/>
  <c r="U42" i="110"/>
  <c r="K42" i="110"/>
  <c r="C42" i="110"/>
  <c r="X41" i="110"/>
  <c r="W41" i="110"/>
  <c r="V41" i="110"/>
  <c r="U41" i="110"/>
  <c r="K41" i="110"/>
  <c r="C41" i="110"/>
  <c r="P40" i="110" s="1"/>
  <c r="X40" i="110"/>
  <c r="W40" i="110"/>
  <c r="V40" i="110"/>
  <c r="U40" i="110"/>
  <c r="K40" i="110"/>
  <c r="C40" i="110"/>
  <c r="X39" i="110"/>
  <c r="W39" i="110"/>
  <c r="V39" i="110"/>
  <c r="U39" i="110"/>
  <c r="L39" i="110"/>
  <c r="C39" i="110"/>
  <c r="X38" i="110"/>
  <c r="W38" i="110"/>
  <c r="V38" i="110"/>
  <c r="U38" i="110"/>
  <c r="L38" i="110"/>
  <c r="K38" i="110"/>
  <c r="C38" i="110"/>
  <c r="P38" i="110" s="1"/>
  <c r="X37" i="110"/>
  <c r="W37" i="110"/>
  <c r="V37" i="110"/>
  <c r="U37" i="110"/>
  <c r="L37" i="110"/>
  <c r="K37" i="110"/>
  <c r="C37" i="110"/>
  <c r="X36" i="110"/>
  <c r="W36" i="110"/>
  <c r="V36" i="110"/>
  <c r="U36" i="110"/>
  <c r="X35" i="110"/>
  <c r="W35" i="110"/>
  <c r="V35" i="110"/>
  <c r="U35" i="110"/>
  <c r="X33" i="110"/>
  <c r="W33" i="110"/>
  <c r="V33" i="110"/>
  <c r="U33" i="110"/>
  <c r="X32" i="110"/>
  <c r="W32" i="110"/>
  <c r="V32" i="110"/>
  <c r="U32" i="110"/>
  <c r="M32" i="110"/>
  <c r="X31" i="110"/>
  <c r="W31" i="110"/>
  <c r="V31" i="110"/>
  <c r="U31" i="110"/>
  <c r="M31" i="110"/>
  <c r="X30" i="110"/>
  <c r="W30" i="110"/>
  <c r="V30" i="110"/>
  <c r="U30" i="110"/>
  <c r="M30" i="110"/>
  <c r="X29" i="110"/>
  <c r="W29" i="110"/>
  <c r="V29" i="110"/>
  <c r="U29" i="110"/>
  <c r="M29" i="110"/>
  <c r="X28" i="110"/>
  <c r="W28" i="110"/>
  <c r="V28" i="110"/>
  <c r="U28" i="110"/>
  <c r="M28" i="110"/>
  <c r="X27" i="110"/>
  <c r="W27" i="110"/>
  <c r="V27" i="110"/>
  <c r="U27" i="110"/>
  <c r="M27" i="110"/>
  <c r="X26" i="110"/>
  <c r="W26" i="110"/>
  <c r="V26" i="110"/>
  <c r="U26" i="110"/>
  <c r="M26" i="110"/>
  <c r="X25" i="110"/>
  <c r="W25" i="110"/>
  <c r="V25" i="110"/>
  <c r="U25" i="110"/>
  <c r="M25" i="110"/>
  <c r="X24" i="110"/>
  <c r="W24" i="110"/>
  <c r="V24" i="110"/>
  <c r="U24" i="110"/>
  <c r="I24" i="110"/>
  <c r="AA49" i="110" s="1"/>
  <c r="X23" i="110"/>
  <c r="W23" i="110"/>
  <c r="V23" i="110"/>
  <c r="U23" i="110"/>
  <c r="D23" i="110"/>
  <c r="G30" i="110" s="1"/>
  <c r="X22" i="110"/>
  <c r="W22" i="110"/>
  <c r="V22" i="110"/>
  <c r="U22" i="110"/>
  <c r="AA21" i="110"/>
  <c r="M21" i="110"/>
  <c r="N21" i="110" s="1"/>
  <c r="O21" i="110" s="1"/>
  <c r="L21" i="110"/>
  <c r="N20" i="110"/>
  <c r="O20" i="110" s="1"/>
  <c r="M20" i="110"/>
  <c r="L20" i="110" s="1"/>
  <c r="M19" i="110"/>
  <c r="N19" i="110" s="1"/>
  <c r="O19" i="110" s="1"/>
  <c r="M18" i="110"/>
  <c r="N18" i="110" s="1"/>
  <c r="O18" i="110" s="1"/>
  <c r="U17" i="110"/>
  <c r="M17" i="110"/>
  <c r="N17" i="110" s="1"/>
  <c r="O17" i="110" s="1"/>
  <c r="U16" i="110"/>
  <c r="M16" i="110"/>
  <c r="N16" i="110" s="1"/>
  <c r="O16" i="110" s="1"/>
  <c r="Z15" i="110"/>
  <c r="W15" i="110"/>
  <c r="U15" i="110"/>
  <c r="M15" i="110"/>
  <c r="N15" i="110" s="1"/>
  <c r="O15" i="110" s="1"/>
  <c r="L15" i="110"/>
  <c r="Z14" i="110"/>
  <c r="U14" i="110"/>
  <c r="M14" i="110"/>
  <c r="N14" i="110" s="1"/>
  <c r="O14" i="110" s="1"/>
  <c r="N7" i="110"/>
  <c r="N6" i="110"/>
  <c r="AI77" i="110" l="1"/>
  <c r="EE87" i="114"/>
  <c r="U19" i="110"/>
  <c r="P41" i="110"/>
  <c r="L16" i="110"/>
  <c r="D41" i="110"/>
  <c r="O41" i="110" s="1"/>
  <c r="P39" i="110"/>
  <c r="DK88" i="114"/>
  <c r="DK104" i="114" s="1"/>
  <c r="CQ88" i="114"/>
  <c r="CQ104" i="114" s="1"/>
  <c r="DA93" i="114"/>
  <c r="DA109" i="114" s="1"/>
  <c r="L17" i="110"/>
  <c r="CG87" i="114"/>
  <c r="CG103" i="114" s="1"/>
  <c r="DU89" i="114"/>
  <c r="DU105" i="114" s="1"/>
  <c r="AS87" i="114"/>
  <c r="AS103" i="114" s="1"/>
  <c r="CH87" i="114"/>
  <c r="CH103" i="114" s="1"/>
  <c r="L14" i="110"/>
  <c r="Q77" i="110"/>
  <c r="AA77" i="110"/>
  <c r="AI84" i="114"/>
  <c r="AI100" i="114" s="1"/>
  <c r="BM88" i="114"/>
  <c r="BM104" i="114" s="1"/>
  <c r="AI86" i="114"/>
  <c r="AI102" i="114" s="1"/>
  <c r="AI82" i="114"/>
  <c r="AI98" i="114" s="1"/>
  <c r="CG86" i="114"/>
  <c r="CG102" i="114" s="1"/>
  <c r="AS85" i="114"/>
  <c r="AS101" i="114" s="1"/>
  <c r="DU86" i="114"/>
  <c r="DU102" i="114" s="1"/>
  <c r="Y84" i="114"/>
  <c r="CG84" i="114"/>
  <c r="CG100" i="114" s="1"/>
  <c r="CQ83" i="114"/>
  <c r="CQ99" i="114" s="1"/>
  <c r="E83" i="114"/>
  <c r="E99" i="114" s="1"/>
  <c r="DK93" i="114"/>
  <c r="DK109" i="114" s="1"/>
  <c r="DK90" i="114"/>
  <c r="DK106" i="114" s="1"/>
  <c r="BM90" i="114"/>
  <c r="BM106" i="114" s="1"/>
  <c r="AS82" i="114"/>
  <c r="AS98" i="114" s="1"/>
  <c r="CQ87" i="114"/>
  <c r="CQ103" i="114" s="1"/>
  <c r="CQ82" i="114"/>
  <c r="CQ98" i="114" s="1"/>
  <c r="DA83" i="114"/>
  <c r="DA99" i="114" s="1"/>
  <c r="BW90" i="114"/>
  <c r="BW106" i="114" s="1"/>
  <c r="EO84" i="114"/>
  <c r="EO100" i="114" s="1"/>
  <c r="DA89" i="114"/>
  <c r="DA105" i="114" s="1"/>
  <c r="EF93" i="114"/>
  <c r="EF109" i="114" s="1"/>
  <c r="EG84" i="114"/>
  <c r="EG100" i="114" s="1"/>
  <c r="BW86" i="114"/>
  <c r="BW102" i="114" s="1"/>
  <c r="O82" i="114"/>
  <c r="O98" i="114" s="1"/>
  <c r="P86" i="114"/>
  <c r="Q86" i="114" s="1"/>
  <c r="R86" i="114" s="1"/>
  <c r="BC82" i="114"/>
  <c r="BC98" i="114" s="1"/>
  <c r="G86" i="114"/>
  <c r="H86" i="114" s="1"/>
  <c r="AT88" i="114"/>
  <c r="AT104" i="114" s="1"/>
  <c r="CG91" i="114"/>
  <c r="CG107" i="114" s="1"/>
  <c r="EE88" i="114"/>
  <c r="EE104" i="114" s="1"/>
  <c r="EE90" i="114"/>
  <c r="EE106" i="114" s="1"/>
  <c r="DA90" i="114"/>
  <c r="DA106" i="114" s="1"/>
  <c r="BM83" i="114"/>
  <c r="BM99" i="114" s="1"/>
  <c r="BW84" i="114"/>
  <c r="BW100" i="114" s="1"/>
  <c r="BW91" i="114"/>
  <c r="BW107" i="114" s="1"/>
  <c r="EO89" i="114"/>
  <c r="EO105" i="114" s="1"/>
  <c r="EO85" i="114"/>
  <c r="EO101" i="114" s="1"/>
  <c r="F89" i="114"/>
  <c r="AI87" i="114"/>
  <c r="AI103" i="114" s="1"/>
  <c r="E82" i="114"/>
  <c r="E98" i="114" s="1"/>
  <c r="EO87" i="114"/>
  <c r="EO103" i="114" s="1"/>
  <c r="CR84" i="114"/>
  <c r="CR100" i="114" s="1"/>
  <c r="AI89" i="114"/>
  <c r="AI105" i="114" s="1"/>
  <c r="AS91" i="114"/>
  <c r="AS107" i="114" s="1"/>
  <c r="DB90" i="114"/>
  <c r="DB106" i="114" s="1"/>
  <c r="AS84" i="114"/>
  <c r="AS100" i="114" s="1"/>
  <c r="Z93" i="114"/>
  <c r="AA93" i="114" s="1"/>
  <c r="AB93" i="114" s="1"/>
  <c r="BD83" i="114"/>
  <c r="BD99" i="114" s="1"/>
  <c r="EO83" i="114"/>
  <c r="EO99" i="114" s="1"/>
  <c r="AJ86" i="114"/>
  <c r="AJ102" i="114" s="1"/>
  <c r="DU85" i="114"/>
  <c r="DU101" i="114" s="1"/>
  <c r="BC84" i="114"/>
  <c r="BC100" i="114" s="1"/>
  <c r="DK84" i="114"/>
  <c r="EO90" i="114"/>
  <c r="EO106" i="114" s="1"/>
  <c r="DB93" i="114"/>
  <c r="DB109" i="114" s="1"/>
  <c r="AS93" i="114"/>
  <c r="AS109" i="114" s="1"/>
  <c r="Z87" i="114"/>
  <c r="AA87" i="114" s="1"/>
  <c r="AB87" i="114" s="1"/>
  <c r="DK86" i="114"/>
  <c r="DK102" i="114" s="1"/>
  <c r="EP85" i="114"/>
  <c r="EP101" i="114" s="1"/>
  <c r="DA87" i="114"/>
  <c r="DA103" i="114" s="1"/>
  <c r="DA82" i="114"/>
  <c r="DA98" i="114" s="1"/>
  <c r="Y88" i="114"/>
  <c r="Z88" i="114" s="1"/>
  <c r="AS88" i="114"/>
  <c r="CG88" i="114"/>
  <c r="CG104" i="114" s="1"/>
  <c r="AE22" i="114"/>
  <c r="AG22" i="114" s="1"/>
  <c r="S22" i="114"/>
  <c r="BB102" i="114"/>
  <c r="BC86" i="114"/>
  <c r="BC102" i="114" s="1"/>
  <c r="DT99" i="114"/>
  <c r="DT114" i="114" s="1"/>
  <c r="DU83" i="114"/>
  <c r="DU99" i="114" s="1"/>
  <c r="BB103" i="114"/>
  <c r="BB113" i="114" s="1"/>
  <c r="BC87" i="114"/>
  <c r="BC103" i="114" s="1"/>
  <c r="DJ98" i="114"/>
  <c r="DK82" i="114"/>
  <c r="DK98" i="114" s="1"/>
  <c r="EE103" i="114"/>
  <c r="EF87" i="114"/>
  <c r="CP101" i="114"/>
  <c r="CP114" i="114" s="1"/>
  <c r="CQ85" i="114"/>
  <c r="O100" i="114"/>
  <c r="P84" i="114"/>
  <c r="P100" i="114" s="1"/>
  <c r="S31" i="114"/>
  <c r="AE33" i="114"/>
  <c r="AG33" i="114" s="1"/>
  <c r="EN111" i="114"/>
  <c r="EN113" i="114"/>
  <c r="EN114" i="114"/>
  <c r="CR82" i="114"/>
  <c r="CR98" i="114" s="1"/>
  <c r="BW83" i="114"/>
  <c r="BW99" i="114" s="1"/>
  <c r="BN84" i="114"/>
  <c r="BN100" i="114" s="1"/>
  <c r="AJ87" i="114"/>
  <c r="AJ103" i="114" s="1"/>
  <c r="ED114" i="114"/>
  <c r="ED111" i="114"/>
  <c r="ED113" i="114"/>
  <c r="BN88" i="114"/>
  <c r="BN104" i="114" s="1"/>
  <c r="AI83" i="114"/>
  <c r="AI99" i="114" s="1"/>
  <c r="Y85" i="114"/>
  <c r="Y101" i="114" s="1"/>
  <c r="AS86" i="114"/>
  <c r="AS102" i="114" s="1"/>
  <c r="BM87" i="114"/>
  <c r="BM103" i="114" s="1"/>
  <c r="CG83" i="114"/>
  <c r="DU88" i="114"/>
  <c r="BC92" i="114"/>
  <c r="Y92" i="114"/>
  <c r="E90" i="114"/>
  <c r="EE85" i="114"/>
  <c r="BO88" i="114"/>
  <c r="BO104" i="114" s="1"/>
  <c r="Y90" i="114"/>
  <c r="BW92" i="114"/>
  <c r="BW108" i="114" s="1"/>
  <c r="AS92" i="114"/>
  <c r="F91" i="114"/>
  <c r="EE91" i="114"/>
  <c r="EE107" i="114" s="1"/>
  <c r="CQ90" i="114"/>
  <c r="BV114" i="114"/>
  <c r="BV111" i="114"/>
  <c r="BV113" i="114"/>
  <c r="AS90" i="114"/>
  <c r="AT90" i="114" s="1"/>
  <c r="AT106" i="114" s="1"/>
  <c r="AE27" i="114"/>
  <c r="AG27" i="114" s="1"/>
  <c r="S25" i="114"/>
  <c r="DU82" i="114"/>
  <c r="DU98" i="114" s="1"/>
  <c r="CS84" i="114"/>
  <c r="CS100" i="114" s="1"/>
  <c r="DK85" i="114"/>
  <c r="DK101" i="114" s="1"/>
  <c r="EE86" i="114"/>
  <c r="EE102" i="114" s="1"/>
  <c r="DB83" i="114"/>
  <c r="DB99" i="114" s="1"/>
  <c r="AS83" i="114"/>
  <c r="AJ82" i="114"/>
  <c r="AJ98" i="114" s="1"/>
  <c r="O83" i="114"/>
  <c r="O99" i="114" s="1"/>
  <c r="AJ84" i="114"/>
  <c r="BN83" i="114"/>
  <c r="BD84" i="114"/>
  <c r="BD100" i="114" s="1"/>
  <c r="BN85" i="114"/>
  <c r="BN101" i="114" s="1"/>
  <c r="CH86" i="114"/>
  <c r="CH102" i="114" s="1"/>
  <c r="E87" i="114"/>
  <c r="EE89" i="114"/>
  <c r="EE105" i="114" s="1"/>
  <c r="EO86" i="114"/>
  <c r="F92" i="114"/>
  <c r="G92" i="114" s="1"/>
  <c r="DA92" i="114"/>
  <c r="DB92" i="114" s="1"/>
  <c r="DB108" i="114" s="1"/>
  <c r="CG93" i="114"/>
  <c r="CH93" i="114" s="1"/>
  <c r="CH109" i="114" s="1"/>
  <c r="BC93" i="114"/>
  <c r="P92" i="114"/>
  <c r="EO92" i="114"/>
  <c r="EP92" i="114" s="1"/>
  <c r="EP108" i="114" s="1"/>
  <c r="DA91" i="114"/>
  <c r="N114" i="114"/>
  <c r="N113" i="114"/>
  <c r="N111" i="114"/>
  <c r="P82" i="114"/>
  <c r="Q82" i="114" s="1"/>
  <c r="Q98" i="114" s="1"/>
  <c r="EO82" i="114"/>
  <c r="EP82" i="114" s="1"/>
  <c r="EP98" i="114" s="1"/>
  <c r="CF113" i="114"/>
  <c r="CF111" i="114"/>
  <c r="CF114" i="114"/>
  <c r="AS89" i="114"/>
  <c r="AS105" i="114" s="1"/>
  <c r="G89" i="114"/>
  <c r="H89" i="114" s="1"/>
  <c r="CR88" i="114"/>
  <c r="BW89" i="114"/>
  <c r="BX84" i="114"/>
  <c r="BC85" i="114"/>
  <c r="BC101" i="114" s="1"/>
  <c r="EG87" i="114"/>
  <c r="EG103" i="114" s="1"/>
  <c r="DL88" i="114"/>
  <c r="DM88" i="114" s="1"/>
  <c r="DM104" i="114" s="1"/>
  <c r="CQ89" i="114"/>
  <c r="CQ105" i="114" s="1"/>
  <c r="EO93" i="114"/>
  <c r="EO109" i="114" s="1"/>
  <c r="P89" i="114"/>
  <c r="Q89" i="114" s="1"/>
  <c r="P91" i="114"/>
  <c r="Q91" i="114" s="1"/>
  <c r="EO91" i="114"/>
  <c r="EF90" i="114"/>
  <c r="EF106" i="114" s="1"/>
  <c r="DK91" i="114"/>
  <c r="DK107" i="114" s="1"/>
  <c r="BX90" i="114"/>
  <c r="BX106" i="114" s="1"/>
  <c r="BC91" i="114"/>
  <c r="BD91" i="114" s="1"/>
  <c r="BD107" i="114" s="1"/>
  <c r="EG93" i="114"/>
  <c r="EG109" i="114" s="1"/>
  <c r="DU91" i="114"/>
  <c r="DU107" i="114" s="1"/>
  <c r="BW85" i="114"/>
  <c r="BX85" i="114" s="1"/>
  <c r="AH113" i="114"/>
  <c r="AH111" i="114"/>
  <c r="AH112" i="114" s="1"/>
  <c r="R139" i="114" s="1"/>
  <c r="AH114" i="114"/>
  <c r="CZ111" i="114"/>
  <c r="CZ114" i="114"/>
  <c r="CZ113" i="114"/>
  <c r="CG85" i="114"/>
  <c r="DV87" i="114"/>
  <c r="AR114" i="114"/>
  <c r="AR113" i="114"/>
  <c r="AR111" i="114"/>
  <c r="E84" i="114"/>
  <c r="E85" i="114"/>
  <c r="F85" i="114" s="1"/>
  <c r="F101" i="114" s="1"/>
  <c r="Z86" i="114"/>
  <c r="AA86" i="114" s="1"/>
  <c r="BW88" i="114"/>
  <c r="EF88" i="114"/>
  <c r="EG88" i="114" s="1"/>
  <c r="EG104" i="114" s="1"/>
  <c r="DK89" i="114"/>
  <c r="DL89" i="114" s="1"/>
  <c r="DL105" i="114" s="1"/>
  <c r="DV85" i="114"/>
  <c r="DV101" i="114" s="1"/>
  <c r="DA86" i="114"/>
  <c r="DB86" i="114" s="1"/>
  <c r="DB102" i="114" s="1"/>
  <c r="P90" i="114"/>
  <c r="Q90" i="114" s="1"/>
  <c r="Y89" i="114"/>
  <c r="CG90" i="114"/>
  <c r="DK83" i="114"/>
  <c r="DL83" i="114" s="1"/>
  <c r="DL99" i="114" s="1"/>
  <c r="E88" i="114"/>
  <c r="F88" i="114" s="1"/>
  <c r="DL90" i="114"/>
  <c r="BC88" i="114"/>
  <c r="Q93" i="114"/>
  <c r="R93" i="114" s="1"/>
  <c r="DL93" i="114"/>
  <c r="DK92" i="114"/>
  <c r="DT111" i="114"/>
  <c r="CH92" i="114"/>
  <c r="CH108" i="114" s="1"/>
  <c r="BL111" i="114"/>
  <c r="BL113" i="114"/>
  <c r="BL114" i="114"/>
  <c r="AT84" i="114"/>
  <c r="AT100" i="114" s="1"/>
  <c r="CQ86" i="114"/>
  <c r="CQ102" i="114" s="1"/>
  <c r="Z83" i="114"/>
  <c r="CH84" i="114"/>
  <c r="CH100" i="114" s="1"/>
  <c r="CG82" i="114"/>
  <c r="CG98" i="114" s="1"/>
  <c r="CR83" i="114"/>
  <c r="DB85" i="114"/>
  <c r="DB101" i="114" s="1"/>
  <c r="AT86" i="114"/>
  <c r="AT102" i="114" s="1"/>
  <c r="DB88" i="114"/>
  <c r="DB104" i="114" s="1"/>
  <c r="O85" i="114"/>
  <c r="BX88" i="114"/>
  <c r="BX104" i="114" s="1"/>
  <c r="BC89" i="114"/>
  <c r="AI90" i="114"/>
  <c r="AI106" i="114" s="1"/>
  <c r="BM93" i="114"/>
  <c r="BN93" i="114" s="1"/>
  <c r="BN109" i="114" s="1"/>
  <c r="AI93" i="114"/>
  <c r="AJ93" i="114" s="1"/>
  <c r="AJ109" i="114" s="1"/>
  <c r="CH85" i="114"/>
  <c r="CH101" i="114" s="1"/>
  <c r="BM86" i="114"/>
  <c r="DV89" i="114"/>
  <c r="DV105" i="114" s="1"/>
  <c r="CQ91" i="114"/>
  <c r="Z92" i="114"/>
  <c r="E93" i="114"/>
  <c r="DU92" i="114"/>
  <c r="DC90" i="114"/>
  <c r="DC106" i="114" s="1"/>
  <c r="BM92" i="114"/>
  <c r="Y91" i="114"/>
  <c r="Z91" i="114" s="1"/>
  <c r="BM82" i="114"/>
  <c r="BM98" i="114" s="1"/>
  <c r="AI85" i="114"/>
  <c r="AI101" i="114" s="1"/>
  <c r="D113" i="114"/>
  <c r="D111" i="114"/>
  <c r="D114" i="114"/>
  <c r="DC83" i="114"/>
  <c r="DC99" i="114" s="1"/>
  <c r="DA84" i="114"/>
  <c r="O88" i="114"/>
  <c r="EE82" i="114"/>
  <c r="Y82" i="114"/>
  <c r="EE83" i="114"/>
  <c r="EF83" i="114" s="1"/>
  <c r="EF99" i="114" s="1"/>
  <c r="BW82" i="114"/>
  <c r="BW98" i="114" s="1"/>
  <c r="CI87" i="114"/>
  <c r="CI103" i="114" s="1"/>
  <c r="DK87" i="114"/>
  <c r="DK103" i="114" s="1"/>
  <c r="BC90" i="114"/>
  <c r="BC106" i="114" s="1"/>
  <c r="CR93" i="114"/>
  <c r="CR109" i="114" s="1"/>
  <c r="EO88" i="114"/>
  <c r="EP83" i="114"/>
  <c r="EP99" i="114" s="1"/>
  <c r="DU84" i="114"/>
  <c r="EE92" i="114"/>
  <c r="CH88" i="114"/>
  <c r="BM89" i="114"/>
  <c r="DV91" i="114"/>
  <c r="DV107" i="114" s="1"/>
  <c r="BM91" i="114"/>
  <c r="AI91" i="114"/>
  <c r="DM93" i="114"/>
  <c r="DM109" i="114" s="1"/>
  <c r="DU90" i="114"/>
  <c r="DU93" i="114"/>
  <c r="BX86" i="114"/>
  <c r="BX102" i="114" s="1"/>
  <c r="CR87" i="114"/>
  <c r="CR103" i="114" s="1"/>
  <c r="O87" i="114"/>
  <c r="P87" i="114" s="1"/>
  <c r="AI88" i="114"/>
  <c r="AJ88" i="114" s="1"/>
  <c r="AJ104" i="114" s="1"/>
  <c r="X111" i="114"/>
  <c r="X114" i="114"/>
  <c r="X113" i="114"/>
  <c r="BO83" i="114"/>
  <c r="BO99" i="114" s="1"/>
  <c r="BE84" i="114"/>
  <c r="BE100" i="114" s="1"/>
  <c r="BO85" i="114"/>
  <c r="BO101" i="114" s="1"/>
  <c r="DC88" i="114"/>
  <c r="DC104" i="114" s="1"/>
  <c r="CH89" i="114"/>
  <c r="CH105" i="114" s="1"/>
  <c r="EH84" i="114"/>
  <c r="EH100" i="114" s="1"/>
  <c r="BW87" i="114"/>
  <c r="BW103" i="114" s="1"/>
  <c r="CR92" i="114"/>
  <c r="CR108" i="114" s="1"/>
  <c r="BW93" i="114"/>
  <c r="AI92" i="114"/>
  <c r="CF93" i="113"/>
  <c r="CF109" i="113" s="1"/>
  <c r="D93" i="113"/>
  <c r="E93" i="113" s="1"/>
  <c r="F93" i="113" s="1"/>
  <c r="DA92" i="113"/>
  <c r="DA108" i="113" s="1"/>
  <c r="BV92" i="113"/>
  <c r="BV108" i="113" s="1"/>
  <c r="DJ93" i="113"/>
  <c r="DJ109" i="113" s="1"/>
  <c r="BM93" i="113"/>
  <c r="BM109" i="113" s="1"/>
  <c r="AH93" i="113"/>
  <c r="AH109" i="113" s="1"/>
  <c r="CZ92" i="113"/>
  <c r="CZ108" i="113" s="1"/>
  <c r="X92" i="113"/>
  <c r="Y92" i="113" s="1"/>
  <c r="EN93" i="113"/>
  <c r="EN109" i="113" s="1"/>
  <c r="BL93" i="113"/>
  <c r="BL109" i="113" s="1"/>
  <c r="ED92" i="113"/>
  <c r="ED108" i="113" s="1"/>
  <c r="BB92" i="113"/>
  <c r="BB108" i="113" s="1"/>
  <c r="DT91" i="113"/>
  <c r="DT107" i="113" s="1"/>
  <c r="AR91" i="113"/>
  <c r="AR107" i="113" s="1"/>
  <c r="DJ90" i="113"/>
  <c r="DJ106" i="113" s="1"/>
  <c r="AH90" i="113"/>
  <c r="AH106" i="113" s="1"/>
  <c r="DT93" i="113"/>
  <c r="DT109" i="113" s="1"/>
  <c r="AR93" i="113"/>
  <c r="AR109" i="113" s="1"/>
  <c r="DJ92" i="113"/>
  <c r="DJ108" i="113" s="1"/>
  <c r="AH92" i="113"/>
  <c r="AH108" i="113" s="1"/>
  <c r="CZ91" i="113"/>
  <c r="CZ107" i="113" s="1"/>
  <c r="X91" i="113"/>
  <c r="BV93" i="113"/>
  <c r="BV109" i="113" s="1"/>
  <c r="EN92" i="113"/>
  <c r="EN108" i="113" s="1"/>
  <c r="BL92" i="113"/>
  <c r="BL108" i="113" s="1"/>
  <c r="ED91" i="113"/>
  <c r="BB91" i="113"/>
  <c r="BB107" i="113" s="1"/>
  <c r="DT90" i="113"/>
  <c r="DT106" i="113" s="1"/>
  <c r="ED93" i="113"/>
  <c r="ED109" i="113" s="1"/>
  <c r="BB93" i="113"/>
  <c r="BB109" i="113" s="1"/>
  <c r="DT92" i="113"/>
  <c r="AR92" i="113"/>
  <c r="AR108" i="113" s="1"/>
  <c r="DJ91" i="113"/>
  <c r="DJ107" i="113" s="1"/>
  <c r="AH91" i="113"/>
  <c r="AH107" i="113" s="1"/>
  <c r="CZ90" i="113"/>
  <c r="CZ106" i="113" s="1"/>
  <c r="X90" i="113"/>
  <c r="Y90" i="113" s="1"/>
  <c r="Z90" i="113" s="1"/>
  <c r="CP92" i="113"/>
  <c r="CP108" i="113" s="1"/>
  <c r="AS91" i="113"/>
  <c r="AS107" i="113" s="1"/>
  <c r="N91" i="113"/>
  <c r="O91" i="113" s="1"/>
  <c r="P91" i="113" s="1"/>
  <c r="BB90" i="113"/>
  <c r="BB106" i="113" s="1"/>
  <c r="EN89" i="113"/>
  <c r="EN105" i="113" s="1"/>
  <c r="BL89" i="113"/>
  <c r="BL105" i="113" s="1"/>
  <c r="ED88" i="113"/>
  <c r="ED104" i="113" s="1"/>
  <c r="BB88" i="113"/>
  <c r="BB104" i="113" s="1"/>
  <c r="DT87" i="113"/>
  <c r="DT103" i="113" s="1"/>
  <c r="AR87" i="113"/>
  <c r="AR103" i="113" s="1"/>
  <c r="DJ86" i="113"/>
  <c r="AH86" i="113"/>
  <c r="AH102" i="113" s="1"/>
  <c r="CZ85" i="113"/>
  <c r="CZ101" i="113" s="1"/>
  <c r="X85" i="113"/>
  <c r="X101" i="113" s="1"/>
  <c r="CP84" i="113"/>
  <c r="CP100" i="113" s="1"/>
  <c r="N84" i="113"/>
  <c r="N100" i="113" s="1"/>
  <c r="CF92" i="113"/>
  <c r="CF108" i="113" s="1"/>
  <c r="BV91" i="113"/>
  <c r="BV107" i="113" s="1"/>
  <c r="BV90" i="113"/>
  <c r="CP89" i="113"/>
  <c r="CP105" i="113" s="1"/>
  <c r="N89" i="113"/>
  <c r="O89" i="113" s="1"/>
  <c r="CF88" i="113"/>
  <c r="CF104" i="113" s="1"/>
  <c r="D88" i="113"/>
  <c r="E88" i="113" s="1"/>
  <c r="F88" i="113" s="1"/>
  <c r="BV87" i="113"/>
  <c r="BV103" i="113" s="1"/>
  <c r="EN86" i="113"/>
  <c r="BL86" i="113"/>
  <c r="BL102" i="113" s="1"/>
  <c r="ED85" i="113"/>
  <c r="ED101" i="113" s="1"/>
  <c r="BB85" i="113"/>
  <c r="BB101" i="113" s="1"/>
  <c r="DT84" i="113"/>
  <c r="DT100" i="113" s="1"/>
  <c r="AR84" i="113"/>
  <c r="AR100" i="113" s="1"/>
  <c r="DJ83" i="113"/>
  <c r="DJ99" i="113" s="1"/>
  <c r="AH83" i="113"/>
  <c r="CZ82" i="113"/>
  <c r="X82" i="113"/>
  <c r="X98" i="113" s="1"/>
  <c r="N92" i="113"/>
  <c r="D91" i="113"/>
  <c r="CP90" i="113"/>
  <c r="CP106" i="113" s="1"/>
  <c r="DT89" i="113"/>
  <c r="AR89" i="113"/>
  <c r="AR105" i="113" s="1"/>
  <c r="DJ88" i="113"/>
  <c r="DJ104" i="113" s="1"/>
  <c r="AH88" i="113"/>
  <c r="AH104" i="113" s="1"/>
  <c r="CZ87" i="113"/>
  <c r="CZ103" i="113" s="1"/>
  <c r="BL91" i="113"/>
  <c r="BL107" i="113" s="1"/>
  <c r="BV89" i="113"/>
  <c r="BV105" i="113" s="1"/>
  <c r="EN88" i="113"/>
  <c r="EN104" i="113" s="1"/>
  <c r="BL88" i="113"/>
  <c r="BL104" i="113" s="1"/>
  <c r="ED87" i="113"/>
  <c r="BB87" i="113"/>
  <c r="E87" i="113"/>
  <c r="DT86" i="113"/>
  <c r="DT102" i="113" s="1"/>
  <c r="AR86" i="113"/>
  <c r="AR102" i="113" s="1"/>
  <c r="DJ85" i="113"/>
  <c r="DJ101" i="113" s="1"/>
  <c r="AH85" i="113"/>
  <c r="AH101" i="113" s="1"/>
  <c r="CZ84" i="113"/>
  <c r="CZ100" i="113" s="1"/>
  <c r="X84" i="113"/>
  <c r="X100" i="113" s="1"/>
  <c r="CP83" i="113"/>
  <c r="CQ83" i="113" s="1"/>
  <c r="CQ99" i="113" s="1"/>
  <c r="CZ93" i="113"/>
  <c r="DU91" i="113"/>
  <c r="DU107" i="113" s="1"/>
  <c r="CP91" i="113"/>
  <c r="CP107" i="113" s="1"/>
  <c r="BL90" i="113"/>
  <c r="BL106" i="113" s="1"/>
  <c r="AR90" i="113"/>
  <c r="AR106" i="113" s="1"/>
  <c r="D90" i="113"/>
  <c r="CZ89" i="113"/>
  <c r="CZ105" i="113" s="1"/>
  <c r="X89" i="113"/>
  <c r="CP88" i="113"/>
  <c r="CP104" i="113" s="1"/>
  <c r="N88" i="113"/>
  <c r="CF87" i="113"/>
  <c r="CF103" i="113" s="1"/>
  <c r="D87" i="113"/>
  <c r="BV86" i="113"/>
  <c r="BW86" i="113" s="1"/>
  <c r="BW102" i="113" s="1"/>
  <c r="EN85" i="113"/>
  <c r="EN101" i="113" s="1"/>
  <c r="BL85" i="113"/>
  <c r="BL101" i="113" s="1"/>
  <c r="CP93" i="113"/>
  <c r="CP109" i="113" s="1"/>
  <c r="DK92" i="113"/>
  <c r="DK108" i="113" s="1"/>
  <c r="D92" i="113"/>
  <c r="EN90" i="113"/>
  <c r="EN106" i="113" s="1"/>
  <c r="CF90" i="113"/>
  <c r="CG90" i="113" s="1"/>
  <c r="CG106" i="113" s="1"/>
  <c r="ED89" i="113"/>
  <c r="ED105" i="113" s="1"/>
  <c r="BB89" i="113"/>
  <c r="BB105" i="113" s="1"/>
  <c r="DT88" i="113"/>
  <c r="DT104" i="113" s="1"/>
  <c r="AR88" i="113"/>
  <c r="AR104" i="113" s="1"/>
  <c r="DJ87" i="113"/>
  <c r="DJ103" i="113" s="1"/>
  <c r="AH87" i="113"/>
  <c r="AH103" i="113" s="1"/>
  <c r="CZ86" i="113"/>
  <c r="X86" i="113"/>
  <c r="Y86" i="113" s="1"/>
  <c r="CP85" i="113"/>
  <c r="CP101" i="113" s="1"/>
  <c r="N85" i="113"/>
  <c r="N101" i="113" s="1"/>
  <c r="CF84" i="113"/>
  <c r="CF100" i="113" s="1"/>
  <c r="D84" i="113"/>
  <c r="D100" i="113" s="1"/>
  <c r="BV83" i="113"/>
  <c r="BV99" i="113" s="1"/>
  <c r="N93" i="113"/>
  <c r="O93" i="113" s="1"/>
  <c r="AI92" i="113"/>
  <c r="EN91" i="113"/>
  <c r="EN107" i="113" s="1"/>
  <c r="ED90" i="113"/>
  <c r="ED106" i="113" s="1"/>
  <c r="N90" i="113"/>
  <c r="DJ89" i="113"/>
  <c r="DJ105" i="113" s="1"/>
  <c r="AH89" i="113"/>
  <c r="EE88" i="113"/>
  <c r="EE104" i="113" s="1"/>
  <c r="CZ88" i="113"/>
  <c r="BC88" i="113"/>
  <c r="BD88" i="113" s="1"/>
  <c r="BD104" i="113" s="1"/>
  <c r="X88" i="113"/>
  <c r="DU87" i="113"/>
  <c r="DU103" i="113" s="1"/>
  <c r="CP87" i="113"/>
  <c r="CP103" i="113" s="1"/>
  <c r="N87" i="113"/>
  <c r="CF86" i="113"/>
  <c r="CF102" i="113" s="1"/>
  <c r="AI86" i="113"/>
  <c r="AI102" i="113" s="1"/>
  <c r="D86" i="113"/>
  <c r="E86" i="113" s="1"/>
  <c r="BV85" i="113"/>
  <c r="BV101" i="113" s="1"/>
  <c r="EN84" i="113"/>
  <c r="BL84" i="113"/>
  <c r="ED83" i="113"/>
  <c r="ED99" i="113" s="1"/>
  <c r="BB83" i="113"/>
  <c r="BB99" i="113" s="1"/>
  <c r="DT85" i="113"/>
  <c r="DT101" i="113" s="1"/>
  <c r="D85" i="113"/>
  <c r="D101" i="113" s="1"/>
  <c r="DJ84" i="113"/>
  <c r="Y84" i="113"/>
  <c r="Y100" i="113" s="1"/>
  <c r="EE83" i="113"/>
  <c r="EN82" i="113"/>
  <c r="EO82" i="113" s="1"/>
  <c r="EO98" i="113" s="1"/>
  <c r="AH82" i="113"/>
  <c r="AH98" i="113" s="1"/>
  <c r="AB43" i="113"/>
  <c r="AC43" i="113" s="1"/>
  <c r="AB42" i="113"/>
  <c r="AC42" i="113" s="1"/>
  <c r="AD41" i="113"/>
  <c r="S41" i="113" s="1"/>
  <c r="AB38" i="113"/>
  <c r="AC38" i="113" s="1"/>
  <c r="BV88" i="113"/>
  <c r="BV104" i="113" s="1"/>
  <c r="CP86" i="113"/>
  <c r="CP102" i="113" s="1"/>
  <c r="DK85" i="113"/>
  <c r="DK101" i="113" s="1"/>
  <c r="BM84" i="113"/>
  <c r="BM100" i="113" s="1"/>
  <c r="BL83" i="113"/>
  <c r="BL99" i="113" s="1"/>
  <c r="DT82" i="113"/>
  <c r="N82" i="113"/>
  <c r="N98" i="113" s="1"/>
  <c r="AB54" i="113"/>
  <c r="AC54" i="113" s="1"/>
  <c r="AD53" i="113"/>
  <c r="S53" i="113" s="1"/>
  <c r="AB50" i="113"/>
  <c r="AC50" i="113" s="1"/>
  <c r="AD37" i="113"/>
  <c r="S37" i="113" s="1"/>
  <c r="AD36" i="113"/>
  <c r="S36" i="113" s="1"/>
  <c r="AB33" i="113"/>
  <c r="AC33" i="113" s="1"/>
  <c r="AD32" i="113"/>
  <c r="S32" i="113" s="1"/>
  <c r="AD31" i="113"/>
  <c r="AD30" i="113"/>
  <c r="S30" i="113" s="1"/>
  <c r="AD27" i="113"/>
  <c r="S27" i="113" s="1"/>
  <c r="AB24" i="113"/>
  <c r="AC24" i="113" s="1"/>
  <c r="AB22" i="113"/>
  <c r="AC22" i="113" s="1"/>
  <c r="AB35" i="113"/>
  <c r="AC35" i="113" s="1"/>
  <c r="AD28" i="113"/>
  <c r="S28" i="113" s="1"/>
  <c r="CF91" i="113"/>
  <c r="CF107" i="113" s="1"/>
  <c r="CG86" i="113"/>
  <c r="AR85" i="113"/>
  <c r="AR101" i="113" s="1"/>
  <c r="DT83" i="113"/>
  <c r="CF82" i="113"/>
  <c r="AB41" i="113"/>
  <c r="AC41" i="113" s="1"/>
  <c r="AD40" i="113"/>
  <c r="S40" i="113" s="1"/>
  <c r="J29" i="113"/>
  <c r="K29" i="113" s="1"/>
  <c r="L28" i="113"/>
  <c r="J26" i="113"/>
  <c r="K26" i="113" s="1"/>
  <c r="L25" i="113"/>
  <c r="AD23" i="113"/>
  <c r="S23" i="113" s="1"/>
  <c r="AD55" i="113"/>
  <c r="S55" i="113" s="1"/>
  <c r="BL87" i="113"/>
  <c r="BL103" i="113" s="1"/>
  <c r="N86" i="113"/>
  <c r="O86" i="113" s="1"/>
  <c r="AI85" i="113"/>
  <c r="AI101" i="113" s="1"/>
  <c r="BB84" i="113"/>
  <c r="BB100" i="113" s="1"/>
  <c r="BC83" i="113"/>
  <c r="BC99" i="113" s="1"/>
  <c r="BL82" i="113"/>
  <c r="AB53" i="113"/>
  <c r="AC53" i="113" s="1"/>
  <c r="AD52" i="113"/>
  <c r="S52" i="113" s="1"/>
  <c r="AB37" i="113"/>
  <c r="AC37" i="113" s="1"/>
  <c r="AB36" i="113"/>
  <c r="AC36" i="113" s="1"/>
  <c r="AD35" i="113"/>
  <c r="S35" i="113" s="1"/>
  <c r="AB32" i="113"/>
  <c r="AC32" i="113" s="1"/>
  <c r="AB31" i="113"/>
  <c r="AC31" i="113" s="1"/>
  <c r="AB30" i="113"/>
  <c r="AC30" i="113" s="1"/>
  <c r="AD29" i="113"/>
  <c r="S29" i="113" s="1"/>
  <c r="AB27" i="113"/>
  <c r="AC27" i="113" s="1"/>
  <c r="AD26" i="113"/>
  <c r="S26" i="113" s="1"/>
  <c r="AB26" i="113"/>
  <c r="AC26" i="113" s="1"/>
  <c r="D89" i="113"/>
  <c r="Y88" i="113"/>
  <c r="ED86" i="113"/>
  <c r="ED102" i="113" s="1"/>
  <c r="ED84" i="113"/>
  <c r="E84" i="113"/>
  <c r="E100" i="113" s="1"/>
  <c r="DK83" i="113"/>
  <c r="DK99" i="113" s="1"/>
  <c r="CF83" i="113"/>
  <c r="X83" i="113"/>
  <c r="X99" i="113" s="1"/>
  <c r="D83" i="113"/>
  <c r="E83" i="113" s="1"/>
  <c r="E99" i="113" s="1"/>
  <c r="ED82" i="113"/>
  <c r="ED98" i="113" s="1"/>
  <c r="AR82" i="113"/>
  <c r="AR98" i="113" s="1"/>
  <c r="AB40" i="113"/>
  <c r="AC40" i="113" s="1"/>
  <c r="AD39" i="113"/>
  <c r="S39" i="113" s="1"/>
  <c r="L32" i="113"/>
  <c r="L31" i="113"/>
  <c r="J28" i="113"/>
  <c r="K28" i="113" s="1"/>
  <c r="J25" i="113"/>
  <c r="K25" i="113" s="1"/>
  <c r="AB23" i="113"/>
  <c r="AC23" i="113" s="1"/>
  <c r="AB52" i="113"/>
  <c r="AC52" i="113" s="1"/>
  <c r="AB29" i="113"/>
  <c r="AC29" i="113" s="1"/>
  <c r="L30" i="113"/>
  <c r="X93" i="113"/>
  <c r="Y93" i="113" s="1"/>
  <c r="DK89" i="113"/>
  <c r="DK105" i="113" s="1"/>
  <c r="DU86" i="113"/>
  <c r="DU102" i="113" s="1"/>
  <c r="CF85" i="113"/>
  <c r="CF101" i="113" s="1"/>
  <c r="DJ82" i="113"/>
  <c r="D82" i="113"/>
  <c r="D98" i="113" s="1"/>
  <c r="AD51" i="113"/>
  <c r="S51" i="113" s="1"/>
  <c r="AD25" i="113"/>
  <c r="DA90" i="113"/>
  <c r="DA106" i="113" s="1"/>
  <c r="EN87" i="113"/>
  <c r="BB86" i="113"/>
  <c r="BW85" i="113"/>
  <c r="BW101" i="113" s="1"/>
  <c r="EN83" i="113"/>
  <c r="EN99" i="113" s="1"/>
  <c r="BW83" i="113"/>
  <c r="BW99" i="113" s="1"/>
  <c r="AR83" i="113"/>
  <c r="AR99" i="113" s="1"/>
  <c r="CP82" i="113"/>
  <c r="CP98" i="113" s="1"/>
  <c r="AD43" i="113"/>
  <c r="S43" i="113" s="1"/>
  <c r="AD42" i="113"/>
  <c r="S42" i="113" s="1"/>
  <c r="AB39" i="113"/>
  <c r="AC39" i="113" s="1"/>
  <c r="AD38" i="113"/>
  <c r="S38" i="113" s="1"/>
  <c r="J32" i="113"/>
  <c r="K32" i="113" s="1"/>
  <c r="J31" i="113"/>
  <c r="K31" i="113" s="1"/>
  <c r="CF89" i="113"/>
  <c r="CF105" i="113" s="1"/>
  <c r="N83" i="113"/>
  <c r="N99" i="113" s="1"/>
  <c r="AB51" i="113"/>
  <c r="AC51" i="113" s="1"/>
  <c r="AB28" i="113"/>
  <c r="AC28" i="113" s="1"/>
  <c r="AB55" i="113"/>
  <c r="AC55" i="113" s="1"/>
  <c r="L27" i="113"/>
  <c r="DV87" i="113"/>
  <c r="DV103" i="113" s="1"/>
  <c r="BV84" i="113"/>
  <c r="BV100" i="113" s="1"/>
  <c r="L26" i="113"/>
  <c r="AD50" i="113"/>
  <c r="S50" i="113" s="1"/>
  <c r="X87" i="113"/>
  <c r="AH84" i="113"/>
  <c r="AH100" i="113" s="1"/>
  <c r="AD54" i="113"/>
  <c r="S54" i="113" s="1"/>
  <c r="J30" i="113"/>
  <c r="K30" i="113" s="1"/>
  <c r="L29" i="113"/>
  <c r="AB25" i="113"/>
  <c r="AC25" i="113" s="1"/>
  <c r="AD22" i="113"/>
  <c r="J27" i="113"/>
  <c r="K27" i="113" s="1"/>
  <c r="AS86" i="113"/>
  <c r="CZ83" i="113"/>
  <c r="CZ99" i="113" s="1"/>
  <c r="BV82" i="113"/>
  <c r="BV98" i="113" s="1"/>
  <c r="AS92" i="113"/>
  <c r="AS108" i="113" s="1"/>
  <c r="BB82" i="113"/>
  <c r="BB98" i="113" s="1"/>
  <c r="AI82" i="113"/>
  <c r="AD33" i="113"/>
  <c r="S33" i="113" s="1"/>
  <c r="AD24" i="113"/>
  <c r="S24" i="113" s="1"/>
  <c r="D77" i="110"/>
  <c r="L18" i="110"/>
  <c r="AA47" i="110"/>
  <c r="G25" i="110"/>
  <c r="G28" i="110"/>
  <c r="H30" i="110"/>
  <c r="O30" i="110"/>
  <c r="G31" i="110"/>
  <c r="H31" i="110" s="1"/>
  <c r="F40" i="110"/>
  <c r="Y33" i="110"/>
  <c r="Z33" i="110" s="1"/>
  <c r="Y41" i="110"/>
  <c r="Z41" i="110" s="1"/>
  <c r="Y37" i="110"/>
  <c r="Z37" i="110" s="1"/>
  <c r="Y36" i="110"/>
  <c r="Z36" i="110" s="1"/>
  <c r="Y32" i="110"/>
  <c r="Z32" i="110" s="1"/>
  <c r="Y31" i="110"/>
  <c r="Z31" i="110" s="1"/>
  <c r="Y30" i="110"/>
  <c r="Z30" i="110" s="1"/>
  <c r="Y29" i="110"/>
  <c r="Z29" i="110" s="1"/>
  <c r="Y28" i="110"/>
  <c r="Z28" i="110" s="1"/>
  <c r="Y40" i="110"/>
  <c r="Z40" i="110" s="1"/>
  <c r="Y35" i="110"/>
  <c r="Z35" i="110" s="1"/>
  <c r="Y43" i="110"/>
  <c r="Z43" i="110" s="1"/>
  <c r="Y42" i="110"/>
  <c r="Z42" i="110" s="1"/>
  <c r="Y38" i="110"/>
  <c r="Z38" i="110" s="1"/>
  <c r="E44" i="110"/>
  <c r="E43" i="110"/>
  <c r="E39" i="110"/>
  <c r="D44" i="110"/>
  <c r="D43" i="110"/>
  <c r="F42" i="110"/>
  <c r="D39" i="110"/>
  <c r="E42" i="110"/>
  <c r="F38" i="110"/>
  <c r="D42" i="110"/>
  <c r="F41" i="110"/>
  <c r="E38" i="110"/>
  <c r="E41" i="110"/>
  <c r="E40" i="110"/>
  <c r="F44" i="110"/>
  <c r="F43" i="110"/>
  <c r="D40" i="110"/>
  <c r="F39" i="110"/>
  <c r="Y39" i="110"/>
  <c r="Z39" i="110" s="1"/>
  <c r="G29" i="110"/>
  <c r="G32" i="110"/>
  <c r="H32" i="110" s="1"/>
  <c r="Y54" i="110"/>
  <c r="Z54" i="110" s="1"/>
  <c r="Y50" i="110"/>
  <c r="Z50" i="110" s="1"/>
  <c r="Y53" i="110"/>
  <c r="Z53" i="110" s="1"/>
  <c r="Y52" i="110"/>
  <c r="Z52" i="110" s="1"/>
  <c r="Y55" i="110"/>
  <c r="Z55" i="110" s="1"/>
  <c r="Y51" i="110"/>
  <c r="Z51" i="110" s="1"/>
  <c r="L19" i="110"/>
  <c r="Y23" i="110"/>
  <c r="Z23" i="110" s="1"/>
  <c r="G26" i="110"/>
  <c r="G27" i="110"/>
  <c r="U118" i="110"/>
  <c r="G77" i="110"/>
  <c r="Y77" i="110"/>
  <c r="V121" i="110"/>
  <c r="AL77" i="110"/>
  <c r="Y22" i="110"/>
  <c r="Z22" i="110" s="1"/>
  <c r="Y24" i="110"/>
  <c r="Z24" i="110" s="1"/>
  <c r="Y25" i="110"/>
  <c r="Z25" i="110" s="1"/>
  <c r="Y26" i="110"/>
  <c r="Z26" i="110" s="1"/>
  <c r="Y27" i="110"/>
  <c r="Z27" i="110" s="1"/>
  <c r="P37" i="110"/>
  <c r="D38" i="110"/>
  <c r="P77" i="110"/>
  <c r="AH77" i="110"/>
  <c r="E77" i="110"/>
  <c r="R77" i="110"/>
  <c r="AJ77" i="110"/>
  <c r="F77" i="110"/>
  <c r="X77" i="110"/>
  <c r="AK77" i="110"/>
  <c r="H77" i="110"/>
  <c r="Z77" i="110"/>
  <c r="N42" i="110" l="1"/>
  <c r="O42" i="110"/>
  <c r="N45" i="110"/>
  <c r="N43" i="110"/>
  <c r="N44" i="110"/>
  <c r="O40" i="110"/>
  <c r="N41" i="110"/>
  <c r="N40" i="110"/>
  <c r="DL86" i="114"/>
  <c r="DL102" i="114" s="1"/>
  <c r="AI91" i="113"/>
  <c r="AI107" i="113" s="1"/>
  <c r="CQ87" i="113"/>
  <c r="CQ103" i="113" s="1"/>
  <c r="AU84" i="114"/>
  <c r="AU100" i="114" s="1"/>
  <c r="AK87" i="114"/>
  <c r="AK103" i="114" s="1"/>
  <c r="BM89" i="113"/>
  <c r="CQ90" i="113"/>
  <c r="CQ106" i="113" s="1"/>
  <c r="EF86" i="114"/>
  <c r="EF102" i="114" s="1"/>
  <c r="F83" i="114"/>
  <c r="F99" i="114" s="1"/>
  <c r="DK91" i="113"/>
  <c r="DK107" i="113" s="1"/>
  <c r="CQ84" i="113"/>
  <c r="CR86" i="114"/>
  <c r="CR102" i="114" s="1"/>
  <c r="EF91" i="114"/>
  <c r="AT87" i="114"/>
  <c r="EP84" i="114"/>
  <c r="EP100" i="114" s="1"/>
  <c r="CQ93" i="113"/>
  <c r="CQ109" i="113" s="1"/>
  <c r="BX92" i="114"/>
  <c r="BX108" i="114" s="1"/>
  <c r="BD82" i="114"/>
  <c r="DU93" i="113"/>
  <c r="DU109" i="113" s="1"/>
  <c r="EF89" i="114"/>
  <c r="EF105" i="114" s="1"/>
  <c r="DA85" i="113"/>
  <c r="AT85" i="114"/>
  <c r="AT101" i="114" s="1"/>
  <c r="CI84" i="114"/>
  <c r="CI100" i="114" s="1"/>
  <c r="DW85" i="114"/>
  <c r="DW101" i="114" s="1"/>
  <c r="DB89" i="114"/>
  <c r="DB105" i="114" s="1"/>
  <c r="BN90" i="114"/>
  <c r="BN106" i="114" s="1"/>
  <c r="AL86" i="114"/>
  <c r="DM86" i="114"/>
  <c r="DM102" i="114" s="1"/>
  <c r="Y100" i="114"/>
  <c r="Z84" i="114"/>
  <c r="BN87" i="114"/>
  <c r="EQ85" i="114"/>
  <c r="EQ101" i="114" s="1"/>
  <c r="DL85" i="114"/>
  <c r="DL101" i="114" s="1"/>
  <c r="BB111" i="114"/>
  <c r="AK86" i="114"/>
  <c r="AK102" i="114" s="1"/>
  <c r="AJ89" i="114"/>
  <c r="AJ105" i="114" s="1"/>
  <c r="EH93" i="114"/>
  <c r="EH109" i="114" s="1"/>
  <c r="BY90" i="114"/>
  <c r="BY106" i="114" s="1"/>
  <c r="EG89" i="114"/>
  <c r="EG105" i="114" s="1"/>
  <c r="DV86" i="114"/>
  <c r="DW86" i="114" s="1"/>
  <c r="DW102" i="114" s="1"/>
  <c r="AT91" i="114"/>
  <c r="AT107" i="114" s="1"/>
  <c r="BB114" i="114"/>
  <c r="EP89" i="114"/>
  <c r="EP105" i="114" s="1"/>
  <c r="CS87" i="114"/>
  <c r="CS103" i="114" s="1"/>
  <c r="BD86" i="114"/>
  <c r="BD102" i="114" s="1"/>
  <c r="CH91" i="114"/>
  <c r="CH107" i="114" s="1"/>
  <c r="AT82" i="114"/>
  <c r="AT98" i="114" s="1"/>
  <c r="AA88" i="114"/>
  <c r="AB88" i="114" s="1"/>
  <c r="CT84" i="114"/>
  <c r="CT100" i="114" s="1"/>
  <c r="DT113" i="114"/>
  <c r="EP87" i="114"/>
  <c r="EP103" i="114" s="1"/>
  <c r="BE83" i="114"/>
  <c r="BE99" i="114" s="1"/>
  <c r="DC85" i="114"/>
  <c r="DC101" i="114" s="1"/>
  <c r="BX83" i="114"/>
  <c r="R89" i="114"/>
  <c r="DV82" i="114"/>
  <c r="DV98" i="114" s="1"/>
  <c r="CP111" i="114"/>
  <c r="R127" i="114" s="1"/>
  <c r="DK100" i="114"/>
  <c r="DL84" i="114"/>
  <c r="DB87" i="114"/>
  <c r="AA91" i="114"/>
  <c r="BP88" i="114"/>
  <c r="BP104" i="114" s="1"/>
  <c r="AK89" i="114"/>
  <c r="AK105" i="114" s="1"/>
  <c r="CS82" i="114"/>
  <c r="CP113" i="114"/>
  <c r="CS93" i="114"/>
  <c r="CS109" i="114" s="1"/>
  <c r="F82" i="114"/>
  <c r="F98" i="114" s="1"/>
  <c r="EP90" i="114"/>
  <c r="EP106" i="114" s="1"/>
  <c r="AU86" i="114"/>
  <c r="AT93" i="114"/>
  <c r="DB82" i="114"/>
  <c r="DC82" i="114" s="1"/>
  <c r="DC98" i="114" s="1"/>
  <c r="BD85" i="114"/>
  <c r="BD101" i="114" s="1"/>
  <c r="BX91" i="114"/>
  <c r="BX107" i="114" s="1"/>
  <c r="BO84" i="114"/>
  <c r="BO100" i="114" s="1"/>
  <c r="AU90" i="114"/>
  <c r="AU106" i="114" s="1"/>
  <c r="BD90" i="114"/>
  <c r="BD106" i="114" s="1"/>
  <c r="EP91" i="114"/>
  <c r="EP107" i="114" s="1"/>
  <c r="Z85" i="114"/>
  <c r="Z101" i="114" s="1"/>
  <c r="DM83" i="114"/>
  <c r="DM99" i="114" s="1"/>
  <c r="EG90" i="114"/>
  <c r="EG106" i="114" s="1"/>
  <c r="AJ90" i="114"/>
  <c r="AJ106" i="114" s="1"/>
  <c r="DC93" i="114"/>
  <c r="DC109" i="114" s="1"/>
  <c r="AJ83" i="114"/>
  <c r="AJ99" i="114" s="1"/>
  <c r="DC92" i="114"/>
  <c r="DC108" i="114" s="1"/>
  <c r="AA92" i="114"/>
  <c r="AB92" i="114" s="1"/>
  <c r="DL82" i="114"/>
  <c r="DL98" i="114" s="1"/>
  <c r="AS104" i="114"/>
  <c r="AV88" i="114"/>
  <c r="AU88" i="114"/>
  <c r="AU104" i="114" s="1"/>
  <c r="BX101" i="114"/>
  <c r="AI104" i="114"/>
  <c r="AK88" i="114"/>
  <c r="AK104" i="114" s="1"/>
  <c r="BD89" i="114"/>
  <c r="BD105" i="114" s="1"/>
  <c r="Y98" i="114"/>
  <c r="AI109" i="114"/>
  <c r="AK93" i="114"/>
  <c r="AK109" i="114" s="1"/>
  <c r="O101" i="114"/>
  <c r="P85" i="114"/>
  <c r="P101" i="114" s="1"/>
  <c r="Z99" i="114"/>
  <c r="AA83" i="114"/>
  <c r="AA99" i="114" s="1"/>
  <c r="DK105" i="114"/>
  <c r="DM89" i="114"/>
  <c r="DM105" i="114" s="1"/>
  <c r="R122" i="114"/>
  <c r="AR112" i="114"/>
  <c r="R140" i="114" s="1"/>
  <c r="BX100" i="114"/>
  <c r="CI86" i="114"/>
  <c r="CH82" i="114"/>
  <c r="P98" i="114"/>
  <c r="R82" i="114"/>
  <c r="R98" i="114" s="1"/>
  <c r="EO108" i="114"/>
  <c r="EQ92" i="114"/>
  <c r="EQ108" i="114" s="1"/>
  <c r="CG109" i="114"/>
  <c r="CI93" i="114"/>
  <c r="CI109" i="114" s="1"/>
  <c r="DL91" i="114"/>
  <c r="AS99" i="114"/>
  <c r="AT83" i="114"/>
  <c r="AS106" i="114"/>
  <c r="EP93" i="114"/>
  <c r="CJ87" i="114"/>
  <c r="CJ103" i="114" s="1"/>
  <c r="Z89" i="114"/>
  <c r="AA89" i="114" s="1"/>
  <c r="AB89" i="114" s="1"/>
  <c r="DB98" i="114"/>
  <c r="R131" i="114"/>
  <c r="ED112" i="114"/>
  <c r="R149" i="114" s="1"/>
  <c r="R91" i="114"/>
  <c r="Z90" i="114"/>
  <c r="AB86" i="114"/>
  <c r="BM107" i="114"/>
  <c r="DU100" i="114"/>
  <c r="DV84" i="114"/>
  <c r="BX87" i="114"/>
  <c r="BX103" i="114" s="1"/>
  <c r="DX85" i="114"/>
  <c r="DX101" i="114" s="1"/>
  <c r="CJ84" i="114"/>
  <c r="CJ100" i="114" s="1"/>
  <c r="DK108" i="114"/>
  <c r="DL92" i="114"/>
  <c r="DL108" i="114" s="1"/>
  <c r="DL109" i="114"/>
  <c r="DN93" i="114"/>
  <c r="DN109" i="114" s="1"/>
  <c r="EF104" i="114"/>
  <c r="EH88" i="114"/>
  <c r="EH104" i="114" s="1"/>
  <c r="CG101" i="114"/>
  <c r="CI85" i="114"/>
  <c r="CI101" i="114" s="1"/>
  <c r="BC107" i="114"/>
  <c r="BE91" i="114"/>
  <c r="BE107" i="114" s="1"/>
  <c r="AB91" i="114"/>
  <c r="DD85" i="114"/>
  <c r="DD101" i="114" s="1"/>
  <c r="AV84" i="114"/>
  <c r="AV100" i="114" s="1"/>
  <c r="N112" i="114"/>
  <c r="R137" i="114" s="1"/>
  <c r="R119" i="114"/>
  <c r="AK90" i="114"/>
  <c r="AK106" i="114" s="1"/>
  <c r="F87" i="114"/>
  <c r="G87" i="114" s="1"/>
  <c r="H87" i="114" s="1"/>
  <c r="BN82" i="114"/>
  <c r="BN98" i="114" s="1"/>
  <c r="EE101" i="114"/>
  <c r="EF85" i="114"/>
  <c r="EF101" i="114" s="1"/>
  <c r="ER85" i="114"/>
  <c r="ER101" i="114" s="1"/>
  <c r="R90" i="114"/>
  <c r="BW109" i="114"/>
  <c r="BM108" i="114"/>
  <c r="BN92" i="114"/>
  <c r="BO92" i="114"/>
  <c r="BO108" i="114" s="1"/>
  <c r="BM102" i="114"/>
  <c r="BN86" i="114"/>
  <c r="CR99" i="114"/>
  <c r="R124" i="114"/>
  <c r="BL112" i="114"/>
  <c r="R142" i="114" s="1"/>
  <c r="BP85" i="114"/>
  <c r="BP101" i="114" s="1"/>
  <c r="BW104" i="114"/>
  <c r="BY88" i="114"/>
  <c r="BY104" i="114" s="1"/>
  <c r="CI91" i="114"/>
  <c r="CI107" i="114" s="1"/>
  <c r="DW91" i="114"/>
  <c r="DW107" i="114" s="1"/>
  <c r="BN99" i="114"/>
  <c r="BP83" i="114"/>
  <c r="BP99" i="114" s="1"/>
  <c r="EQ83" i="114"/>
  <c r="EQ99" i="114" s="1"/>
  <c r="BV112" i="114"/>
  <c r="R143" i="114" s="1"/>
  <c r="R125" i="114"/>
  <c r="CR89" i="114"/>
  <c r="CI89" i="114"/>
  <c r="CI105" i="114" s="1"/>
  <c r="Q92" i="114"/>
  <c r="R92" i="114" s="1"/>
  <c r="H92" i="114"/>
  <c r="BZ90" i="114"/>
  <c r="BZ106" i="114" s="1"/>
  <c r="BX82" i="114"/>
  <c r="BX98" i="114" s="1"/>
  <c r="DA100" i="114"/>
  <c r="DB84" i="114"/>
  <c r="DC84" i="114" s="1"/>
  <c r="DC100" i="114" s="1"/>
  <c r="EG86" i="114"/>
  <c r="EG102" i="114" s="1"/>
  <c r="CQ107" i="114"/>
  <c r="BM109" i="114"/>
  <c r="BO93" i="114"/>
  <c r="BO109" i="114" s="1"/>
  <c r="EF82" i="114"/>
  <c r="EF98" i="114" s="1"/>
  <c r="DD90" i="114"/>
  <c r="DD106" i="114" s="1"/>
  <c r="DK99" i="114"/>
  <c r="AT103" i="114"/>
  <c r="AU87" i="114"/>
  <c r="AU103" i="114" s="1"/>
  <c r="BW105" i="114"/>
  <c r="BX89" i="114"/>
  <c r="BY89" i="114" s="1"/>
  <c r="BY105" i="114" s="1"/>
  <c r="BB112" i="114"/>
  <c r="R141" i="114" s="1"/>
  <c r="R123" i="114"/>
  <c r="CI82" i="114"/>
  <c r="CI98" i="114" s="1"/>
  <c r="AS108" i="114"/>
  <c r="AT92" i="114"/>
  <c r="DD88" i="114"/>
  <c r="DD104" i="114" s="1"/>
  <c r="P83" i="114"/>
  <c r="CS86" i="114"/>
  <c r="CS102" i="114" s="1"/>
  <c r="G91" i="114"/>
  <c r="H91" i="114" s="1"/>
  <c r="DU106" i="114"/>
  <c r="BM105" i="114"/>
  <c r="BN89" i="114"/>
  <c r="BN105" i="114" s="1"/>
  <c r="EE98" i="114"/>
  <c r="DL87" i="114"/>
  <c r="DL103" i="114" s="1"/>
  <c r="BC104" i="114"/>
  <c r="BD88" i="114"/>
  <c r="BD104" i="114" s="1"/>
  <c r="DA102" i="114"/>
  <c r="DC86" i="114"/>
  <c r="DC102" i="114" s="1"/>
  <c r="BX93" i="114"/>
  <c r="BX109" i="114" s="1"/>
  <c r="CR104" i="114"/>
  <c r="CS88" i="114"/>
  <c r="CS104" i="114" s="1"/>
  <c r="Z82" i="114"/>
  <c r="Z98" i="114" s="1"/>
  <c r="CF112" i="114"/>
  <c r="R144" i="114" s="1"/>
  <c r="R126" i="114"/>
  <c r="BC109" i="114"/>
  <c r="BD93" i="114"/>
  <c r="DA108" i="114"/>
  <c r="EO102" i="114"/>
  <c r="EP86" i="114"/>
  <c r="CI92" i="114"/>
  <c r="CI108" i="114" s="1"/>
  <c r="AJ100" i="114"/>
  <c r="AK84" i="114"/>
  <c r="BN91" i="114"/>
  <c r="BN107" i="114" s="1"/>
  <c r="BC108" i="114"/>
  <c r="BD92" i="114"/>
  <c r="AK82" i="114"/>
  <c r="Q84" i="114"/>
  <c r="Q100" i="114" s="1"/>
  <c r="CQ101" i="114"/>
  <c r="CR85" i="114"/>
  <c r="F93" i="114"/>
  <c r="G93" i="114" s="1"/>
  <c r="CH104" i="114"/>
  <c r="EO104" i="114"/>
  <c r="EP88" i="114"/>
  <c r="EP104" i="114" s="1"/>
  <c r="DU108" i="114"/>
  <c r="DV92" i="114"/>
  <c r="DW92" i="114" s="1"/>
  <c r="DW108" i="114" s="1"/>
  <c r="BC105" i="114"/>
  <c r="CG106" i="114"/>
  <c r="CH90" i="114"/>
  <c r="CH106" i="114" s="1"/>
  <c r="E101" i="114"/>
  <c r="G85" i="114"/>
  <c r="G101" i="114" s="1"/>
  <c r="CZ112" i="114"/>
  <c r="R146" i="114" s="1"/>
  <c r="R128" i="114"/>
  <c r="CS92" i="114"/>
  <c r="CS108" i="114" s="1"/>
  <c r="DL104" i="114"/>
  <c r="DN88" i="114"/>
  <c r="DN104" i="114" s="1"/>
  <c r="EQ90" i="114"/>
  <c r="EQ106" i="114" s="1"/>
  <c r="DU104" i="114"/>
  <c r="DV88" i="114"/>
  <c r="P88" i="114"/>
  <c r="Q88" i="114" s="1"/>
  <c r="R132" i="114"/>
  <c r="EN112" i="114"/>
  <c r="R150" i="114" s="1"/>
  <c r="EF103" i="114"/>
  <c r="EH87" i="114"/>
  <c r="EH103" i="114" s="1"/>
  <c r="DJ113" i="114"/>
  <c r="DJ111" i="114"/>
  <c r="DJ114" i="114"/>
  <c r="X112" i="114"/>
  <c r="R138" i="114" s="1"/>
  <c r="R120" i="114"/>
  <c r="EE108" i="114"/>
  <c r="EF92" i="114"/>
  <c r="CI88" i="114"/>
  <c r="CI104" i="114" s="1"/>
  <c r="R130" i="114"/>
  <c r="DT112" i="114"/>
  <c r="R148" i="114" s="1"/>
  <c r="DL106" i="114"/>
  <c r="DM90" i="114"/>
  <c r="DM106" i="114" s="1"/>
  <c r="E100" i="114"/>
  <c r="F84" i="114"/>
  <c r="G84" i="114" s="1"/>
  <c r="G100" i="114" s="1"/>
  <c r="CS83" i="114"/>
  <c r="CS99" i="114" s="1"/>
  <c r="BW101" i="114"/>
  <c r="BY85" i="114"/>
  <c r="BY101" i="114" s="1"/>
  <c r="CT93" i="114"/>
  <c r="CT109" i="114" s="1"/>
  <c r="CT87" i="114"/>
  <c r="CT103" i="114" s="1"/>
  <c r="DA107" i="114"/>
  <c r="DB91" i="114"/>
  <c r="DB107" i="114" s="1"/>
  <c r="DW89" i="114"/>
  <c r="DW105" i="114" s="1"/>
  <c r="BF84" i="114"/>
  <c r="BF100" i="114" s="1"/>
  <c r="BY87" i="114"/>
  <c r="BY103" i="114" s="1"/>
  <c r="CQ106" i="114"/>
  <c r="CR90" i="114"/>
  <c r="CR106" i="114" s="1"/>
  <c r="AT89" i="114"/>
  <c r="BY84" i="114"/>
  <c r="BY100" i="114" s="1"/>
  <c r="DD83" i="114"/>
  <c r="DD99" i="114" s="1"/>
  <c r="G88" i="114"/>
  <c r="H88" i="114" s="1"/>
  <c r="DV83" i="114"/>
  <c r="AI108" i="114"/>
  <c r="AJ92" i="114"/>
  <c r="AJ108" i="114" s="1"/>
  <c r="DU109" i="114"/>
  <c r="DV93" i="114"/>
  <c r="DV109" i="114" s="1"/>
  <c r="AI107" i="114"/>
  <c r="AI113" i="114" s="1"/>
  <c r="AJ91" i="114"/>
  <c r="AJ107" i="114" s="1"/>
  <c r="EE99" i="114"/>
  <c r="EG83" i="114"/>
  <c r="EG99" i="114" s="1"/>
  <c r="D112" i="114"/>
  <c r="R136" i="114" s="1"/>
  <c r="R118" i="114"/>
  <c r="DV102" i="114"/>
  <c r="DV103" i="114"/>
  <c r="DW87" i="114"/>
  <c r="EO107" i="114"/>
  <c r="BY86" i="114"/>
  <c r="BY102" i="114" s="1"/>
  <c r="EO98" i="114"/>
  <c r="EQ82" i="114"/>
  <c r="DV90" i="114"/>
  <c r="DV106" i="114" s="1"/>
  <c r="DD93" i="114"/>
  <c r="DD109" i="114" s="1"/>
  <c r="AV87" i="114"/>
  <c r="AJ85" i="114"/>
  <c r="AJ101" i="114" s="1"/>
  <c r="CJ93" i="114"/>
  <c r="CJ109" i="114" s="1"/>
  <c r="CR91" i="114"/>
  <c r="CR107" i="114" s="1"/>
  <c r="F90" i="114"/>
  <c r="G90" i="114" s="1"/>
  <c r="H90" i="114" s="1"/>
  <c r="Q87" i="114"/>
  <c r="R87" i="114" s="1"/>
  <c r="CG99" i="114"/>
  <c r="CH83" i="114"/>
  <c r="CH99" i="114" s="1"/>
  <c r="AL87" i="114"/>
  <c r="BD87" i="114"/>
  <c r="BD103" i="114" s="1"/>
  <c r="Y82" i="113"/>
  <c r="Y98" i="113" s="1"/>
  <c r="BW82" i="113"/>
  <c r="G88" i="113"/>
  <c r="H88" i="113" s="1"/>
  <c r="DK87" i="113"/>
  <c r="DK103" i="113" s="1"/>
  <c r="EE89" i="113"/>
  <c r="EF89" i="113" s="1"/>
  <c r="AS93" i="113"/>
  <c r="AS109" i="113" s="1"/>
  <c r="AS84" i="113"/>
  <c r="AS100" i="113" s="1"/>
  <c r="EF88" i="113"/>
  <c r="EF104" i="113" s="1"/>
  <c r="AT84" i="113"/>
  <c r="AT100" i="113" s="1"/>
  <c r="AT91" i="113"/>
  <c r="AT107" i="113" s="1"/>
  <c r="AS85" i="113"/>
  <c r="AS101" i="113" s="1"/>
  <c r="CQ86" i="113"/>
  <c r="CQ102" i="113" s="1"/>
  <c r="DB90" i="113"/>
  <c r="DB106" i="113" s="1"/>
  <c r="DU90" i="113"/>
  <c r="DU106" i="113" s="1"/>
  <c r="EO91" i="113"/>
  <c r="CQ82" i="113"/>
  <c r="CQ98" i="113" s="1"/>
  <c r="DA84" i="113"/>
  <c r="DA100" i="113" s="1"/>
  <c r="DU85" i="113"/>
  <c r="CG89" i="113"/>
  <c r="CG105" i="113" s="1"/>
  <c r="CQ85" i="113"/>
  <c r="AS88" i="113"/>
  <c r="AS104" i="113" s="1"/>
  <c r="DK90" i="113"/>
  <c r="DK106" i="113" s="1"/>
  <c r="EO88" i="113"/>
  <c r="EO104" i="113" s="1"/>
  <c r="BC93" i="113"/>
  <c r="BC109" i="113" s="1"/>
  <c r="AJ85" i="113"/>
  <c r="AJ101" i="113" s="1"/>
  <c r="EE85" i="113"/>
  <c r="CG88" i="113"/>
  <c r="BW92" i="113"/>
  <c r="BW108" i="113" s="1"/>
  <c r="CG91" i="113"/>
  <c r="CG107" i="113" s="1"/>
  <c r="O82" i="113"/>
  <c r="EE93" i="113"/>
  <c r="EE109" i="113" s="1"/>
  <c r="AI93" i="113"/>
  <c r="AI109" i="113" s="1"/>
  <c r="CG84" i="113"/>
  <c r="CG100" i="113" s="1"/>
  <c r="Z88" i="113"/>
  <c r="EO89" i="113"/>
  <c r="EO105" i="113" s="1"/>
  <c r="BW89" i="113"/>
  <c r="BW105" i="113" s="1"/>
  <c r="BC82" i="113"/>
  <c r="BC98" i="113" s="1"/>
  <c r="DL85" i="113"/>
  <c r="DL101" i="113" s="1"/>
  <c r="DK88" i="113"/>
  <c r="DK104" i="113" s="1"/>
  <c r="BM86" i="113"/>
  <c r="BM102" i="113" s="1"/>
  <c r="G93" i="113"/>
  <c r="H93" i="113" s="1"/>
  <c r="EO92" i="113"/>
  <c r="EO108" i="113" s="1"/>
  <c r="DL92" i="113"/>
  <c r="DL108" i="113" s="1"/>
  <c r="EE92" i="113"/>
  <c r="EE108" i="113" s="1"/>
  <c r="O84" i="113"/>
  <c r="O100" i="113" s="1"/>
  <c r="O85" i="113"/>
  <c r="O101" i="113" s="1"/>
  <c r="E82" i="113"/>
  <c r="E98" i="113" s="1"/>
  <c r="Y85" i="113"/>
  <c r="CZ102" i="113"/>
  <c r="DA86" i="113"/>
  <c r="DA102" i="113" s="1"/>
  <c r="Y91" i="113"/>
  <c r="Z91" i="113" s="1"/>
  <c r="AI108" i="113"/>
  <c r="AJ92" i="113"/>
  <c r="AJ108" i="113" s="1"/>
  <c r="BV106" i="113"/>
  <c r="BW90" i="113"/>
  <c r="ED107" i="113"/>
  <c r="EE91" i="113"/>
  <c r="EE107" i="113" s="1"/>
  <c r="CQ101" i="113"/>
  <c r="BB102" i="113"/>
  <c r="BC86" i="113"/>
  <c r="BC102" i="113" s="1"/>
  <c r="BE86" i="113"/>
  <c r="BE102" i="113" s="1"/>
  <c r="BD86" i="113"/>
  <c r="BD102" i="113" s="1"/>
  <c r="DJ98" i="113"/>
  <c r="DK82" i="113"/>
  <c r="DK98" i="113" s="1"/>
  <c r="CG102" i="113"/>
  <c r="DJ100" i="113"/>
  <c r="DK84" i="113"/>
  <c r="DK100" i="113" s="1"/>
  <c r="CG83" i="113"/>
  <c r="CG99" i="113" s="1"/>
  <c r="BC104" i="113"/>
  <c r="EE105" i="113"/>
  <c r="DJ102" i="113"/>
  <c r="DK86" i="113"/>
  <c r="DK102" i="113" s="1"/>
  <c r="EN100" i="113"/>
  <c r="EO84" i="113"/>
  <c r="EO100" i="113" s="1"/>
  <c r="AS102" i="113"/>
  <c r="EN103" i="113"/>
  <c r="EO87" i="113"/>
  <c r="EO103" i="113" s="1"/>
  <c r="O90" i="113"/>
  <c r="P90" i="113" s="1"/>
  <c r="BV102" i="113"/>
  <c r="BX86" i="113"/>
  <c r="BX102" i="113" s="1"/>
  <c r="O92" i="113"/>
  <c r="P92" i="113" s="1"/>
  <c r="BW98" i="113"/>
  <c r="E89" i="113"/>
  <c r="EE99" i="113"/>
  <c r="BN84" i="113"/>
  <c r="BN100" i="113" s="1"/>
  <c r="AH99" i="113"/>
  <c r="AH113" i="113" s="1"/>
  <c r="AI83" i="113"/>
  <c r="ED100" i="113"/>
  <c r="EE84" i="113"/>
  <c r="EE100" i="113" s="1"/>
  <c r="CF98" i="113"/>
  <c r="CG82" i="113"/>
  <c r="CG98" i="113" s="1"/>
  <c r="CZ104" i="113"/>
  <c r="DA88" i="113"/>
  <c r="F87" i="113"/>
  <c r="G87" i="113" s="1"/>
  <c r="H87" i="113" s="1"/>
  <c r="CZ109" i="113"/>
  <c r="DA93" i="113"/>
  <c r="DA109" i="113" s="1"/>
  <c r="BB103" i="113"/>
  <c r="BB114" i="113" s="1"/>
  <c r="BC87" i="113"/>
  <c r="BC103" i="113" s="1"/>
  <c r="EO107" i="113"/>
  <c r="EP91" i="113"/>
  <c r="EQ91" i="113" s="1"/>
  <c r="EQ107" i="113" s="1"/>
  <c r="AI98" i="113"/>
  <c r="AJ82" i="113"/>
  <c r="AJ98" i="113" s="1"/>
  <c r="S25" i="113"/>
  <c r="AE27" i="113"/>
  <c r="AG27" i="113" s="1"/>
  <c r="D99" i="113"/>
  <c r="F83" i="113"/>
  <c r="F99" i="113" s="1"/>
  <c r="DT98" i="113"/>
  <c r="DU82" i="113"/>
  <c r="DU98" i="113" s="1"/>
  <c r="DW87" i="113"/>
  <c r="CP99" i="113"/>
  <c r="CP114" i="113" s="1"/>
  <c r="CR83" i="113"/>
  <c r="CR99" i="113" s="1"/>
  <c r="CR85" i="113"/>
  <c r="CR101" i="113" s="1"/>
  <c r="ED103" i="113"/>
  <c r="ED113" i="113" s="1"/>
  <c r="EE87" i="113"/>
  <c r="EE103" i="113" s="1"/>
  <c r="DT99" i="113"/>
  <c r="DU83" i="113"/>
  <c r="DU99" i="113" s="1"/>
  <c r="BL100" i="113"/>
  <c r="AH105" i="113"/>
  <c r="AI89" i="113"/>
  <c r="DU101" i="113"/>
  <c r="DT105" i="113"/>
  <c r="DU89" i="113"/>
  <c r="DU105" i="113" s="1"/>
  <c r="P89" i="113"/>
  <c r="Q89" i="113" s="1"/>
  <c r="E91" i="113"/>
  <c r="CF99" i="113"/>
  <c r="BL98" i="113"/>
  <c r="BM82" i="113"/>
  <c r="BM98" i="113" s="1"/>
  <c r="P86" i="113"/>
  <c r="EN98" i="113"/>
  <c r="EP82" i="113"/>
  <c r="EP98" i="113" s="1"/>
  <c r="Q86" i="113"/>
  <c r="BE88" i="113"/>
  <c r="BE104" i="113" s="1"/>
  <c r="CF106" i="113"/>
  <c r="CH90" i="113"/>
  <c r="CH106" i="113" s="1"/>
  <c r="Z86" i="113"/>
  <c r="AA86" i="113" s="1"/>
  <c r="CZ98" i="113"/>
  <c r="DA82" i="113"/>
  <c r="DB82" i="113" s="1"/>
  <c r="DB98" i="113" s="1"/>
  <c r="EN102" i="113"/>
  <c r="EO86" i="113"/>
  <c r="BX89" i="113"/>
  <c r="BY89" i="113" s="1"/>
  <c r="BY105" i="113" s="1"/>
  <c r="EE101" i="113"/>
  <c r="EF85" i="113"/>
  <c r="EF101" i="113" s="1"/>
  <c r="DT108" i="113"/>
  <c r="DU92" i="113"/>
  <c r="Z82" i="113"/>
  <c r="Z98" i="113" s="1"/>
  <c r="Y83" i="113"/>
  <c r="Y99" i="113" s="1"/>
  <c r="O87" i="113"/>
  <c r="P87" i="113" s="1"/>
  <c r="AI90" i="113"/>
  <c r="BD83" i="113"/>
  <c r="BD99" i="113" s="1"/>
  <c r="AI84" i="113"/>
  <c r="AJ84" i="113" s="1"/>
  <c r="AJ100" i="113" s="1"/>
  <c r="CR87" i="113"/>
  <c r="CR103" i="113" s="1"/>
  <c r="BW88" i="113"/>
  <c r="BW104" i="113" s="1"/>
  <c r="DU88" i="113"/>
  <c r="DU104" i="113" s="1"/>
  <c r="BM85" i="113"/>
  <c r="DV88" i="113"/>
  <c r="DV104" i="113" s="1"/>
  <c r="DA89" i="113"/>
  <c r="DA105" i="113" s="1"/>
  <c r="DL90" i="113"/>
  <c r="BX92" i="113"/>
  <c r="BX108" i="113" s="1"/>
  <c r="Z84" i="113"/>
  <c r="E85" i="113"/>
  <c r="AS89" i="113"/>
  <c r="AA90" i="113"/>
  <c r="AB90" i="113" s="1"/>
  <c r="DA91" i="113"/>
  <c r="DU84" i="113"/>
  <c r="EE90" i="113"/>
  <c r="BD93" i="113"/>
  <c r="BD109" i="113" s="1"/>
  <c r="BW93" i="113"/>
  <c r="E92" i="113"/>
  <c r="BE93" i="113"/>
  <c r="BE109" i="113" s="1"/>
  <c r="S22" i="113"/>
  <c r="AE22" i="113"/>
  <c r="AG22" i="113" s="1"/>
  <c r="D113" i="113"/>
  <c r="D111" i="113"/>
  <c r="D114" i="113"/>
  <c r="AR114" i="113"/>
  <c r="AR113" i="113"/>
  <c r="AR111" i="113"/>
  <c r="Q91" i="113"/>
  <c r="R91" i="113" s="1"/>
  <c r="AS82" i="113"/>
  <c r="F86" i="113"/>
  <c r="EE86" i="113"/>
  <c r="EE102" i="113" s="1"/>
  <c r="AI87" i="113"/>
  <c r="AJ87" i="113"/>
  <c r="AJ103" i="113" s="1"/>
  <c r="O88" i="113"/>
  <c r="DW88" i="113"/>
  <c r="DW104" i="113" s="1"/>
  <c r="DB89" i="113"/>
  <c r="DB105" i="113" s="1"/>
  <c r="BM83" i="113"/>
  <c r="DV86" i="113"/>
  <c r="DV102" i="113" s="1"/>
  <c r="DA87" i="113"/>
  <c r="DB87" i="113" s="1"/>
  <c r="DB103" i="113" s="1"/>
  <c r="CR86" i="113"/>
  <c r="BW87" i="113"/>
  <c r="DB92" i="113"/>
  <c r="CG93" i="113"/>
  <c r="DL91" i="113"/>
  <c r="DL107" i="113" s="1"/>
  <c r="CQ92" i="113"/>
  <c r="BM90" i="113"/>
  <c r="DV93" i="113"/>
  <c r="DV109" i="113" s="1"/>
  <c r="DM92" i="113"/>
  <c r="DM108" i="113" s="1"/>
  <c r="CR93" i="113"/>
  <c r="BN93" i="113"/>
  <c r="BO93" i="113" s="1"/>
  <c r="BO109" i="113" s="1"/>
  <c r="DA83" i="113"/>
  <c r="F84" i="113"/>
  <c r="G84" i="113" s="1"/>
  <c r="G100" i="113" s="1"/>
  <c r="AT88" i="113"/>
  <c r="Y89" i="113"/>
  <c r="E90" i="113"/>
  <c r="BW84" i="113"/>
  <c r="BC90" i="113"/>
  <c r="CR90" i="113"/>
  <c r="BW91" i="113"/>
  <c r="BB113" i="113"/>
  <c r="O83" i="113"/>
  <c r="P83" i="113" s="1"/>
  <c r="P99" i="113" s="1"/>
  <c r="CR82" i="113"/>
  <c r="CR98" i="113" s="1"/>
  <c r="Z83" i="113"/>
  <c r="Z99" i="113" s="1"/>
  <c r="S31" i="113"/>
  <c r="AE33" i="113"/>
  <c r="AG33" i="113" s="1"/>
  <c r="N114" i="113"/>
  <c r="N113" i="113"/>
  <c r="N111" i="113"/>
  <c r="DL83" i="113"/>
  <c r="DL99" i="113" s="1"/>
  <c r="BX85" i="113"/>
  <c r="BX101" i="113" s="1"/>
  <c r="EG88" i="113"/>
  <c r="EG104" i="113" s="1"/>
  <c r="DL89" i="113"/>
  <c r="DL105" i="113" s="1"/>
  <c r="DV85" i="113"/>
  <c r="DV101" i="113" s="1"/>
  <c r="AS83" i="113"/>
  <c r="DW85" i="113"/>
  <c r="DW101" i="113" s="1"/>
  <c r="CG87" i="113"/>
  <c r="CQ91" i="113"/>
  <c r="EE82" i="113"/>
  <c r="EF82" i="113" s="1"/>
  <c r="EF98" i="113" s="1"/>
  <c r="AT86" i="113"/>
  <c r="AT102" i="113" s="1"/>
  <c r="Y87" i="113"/>
  <c r="Z87" i="113" s="1"/>
  <c r="DX88" i="113"/>
  <c r="DX104" i="113" s="1"/>
  <c r="DC89" i="113"/>
  <c r="DC105" i="113" s="1"/>
  <c r="AK85" i="113"/>
  <c r="AK101" i="113" s="1"/>
  <c r="Z92" i="113"/>
  <c r="AA92" i="113" s="1"/>
  <c r="AJ91" i="113"/>
  <c r="AJ107" i="113" s="1"/>
  <c r="BC91" i="113"/>
  <c r="P93" i="113"/>
  <c r="Q93" i="113" s="1"/>
  <c r="R93" i="113" s="1"/>
  <c r="EO93" i="113"/>
  <c r="EF92" i="113"/>
  <c r="EF108" i="113" s="1"/>
  <c r="DK93" i="113"/>
  <c r="DK109" i="113" s="1"/>
  <c r="BV111" i="113"/>
  <c r="BX82" i="113"/>
  <c r="BX98" i="113" s="1"/>
  <c r="AT82" i="113"/>
  <c r="AT98" i="113" s="1"/>
  <c r="BE83" i="113"/>
  <c r="BE99" i="113" s="1"/>
  <c r="AJ90" i="113"/>
  <c r="AJ106" i="113" s="1"/>
  <c r="AS87" i="113"/>
  <c r="AT87" i="113" s="1"/>
  <c r="EF83" i="113"/>
  <c r="EF99" i="113" s="1"/>
  <c r="CS87" i="113"/>
  <c r="CS103" i="113" s="1"/>
  <c r="BX88" i="113"/>
  <c r="BX104" i="113" s="1"/>
  <c r="BC89" i="113"/>
  <c r="BC105" i="113" s="1"/>
  <c r="P85" i="113"/>
  <c r="EO85" i="113"/>
  <c r="AS90" i="113"/>
  <c r="DV91" i="113"/>
  <c r="DW91" i="113" s="1"/>
  <c r="DW107" i="113" s="1"/>
  <c r="CH87" i="113"/>
  <c r="CH103" i="113" s="1"/>
  <c r="BM88" i="113"/>
  <c r="X111" i="113"/>
  <c r="X114" i="113"/>
  <c r="X113" i="113"/>
  <c r="DB84" i="113"/>
  <c r="CG85" i="113"/>
  <c r="EP88" i="113"/>
  <c r="EP104" i="113" s="1"/>
  <c r="BX84" i="113"/>
  <c r="BX100" i="113" s="1"/>
  <c r="BC85" i="113"/>
  <c r="CQ89" i="113"/>
  <c r="CS90" i="113"/>
  <c r="CS106" i="113" s="1"/>
  <c r="BM91" i="113"/>
  <c r="BM107" i="113" s="1"/>
  <c r="EF93" i="113"/>
  <c r="EG93" i="113" s="1"/>
  <c r="EG109" i="113" s="1"/>
  <c r="Z93" i="113"/>
  <c r="AA93" i="113" s="1"/>
  <c r="AB93" i="113" s="1"/>
  <c r="DB91" i="113"/>
  <c r="DB107" i="113" s="1"/>
  <c r="CG92" i="113"/>
  <c r="BC92" i="113"/>
  <c r="BD82" i="113"/>
  <c r="DC92" i="113"/>
  <c r="DC108" i="113" s="1"/>
  <c r="AJ86" i="113"/>
  <c r="AJ102" i="113" s="1"/>
  <c r="CH86" i="113"/>
  <c r="CH102" i="113" s="1"/>
  <c r="BM87" i="113"/>
  <c r="EF86" i="113"/>
  <c r="EF102" i="113" s="1"/>
  <c r="BX83" i="113"/>
  <c r="BY83" i="113" s="1"/>
  <c r="BY99" i="113" s="1"/>
  <c r="BC84" i="113"/>
  <c r="BD84" i="113" s="1"/>
  <c r="BD100" i="113" s="1"/>
  <c r="DL87" i="113"/>
  <c r="CQ88" i="113"/>
  <c r="BN90" i="113"/>
  <c r="BN106" i="113" s="1"/>
  <c r="EO83" i="113"/>
  <c r="EP83" i="113" s="1"/>
  <c r="EP99" i="113" s="1"/>
  <c r="AI88" i="113"/>
  <c r="AJ88" i="113" s="1"/>
  <c r="AJ104" i="113" s="1"/>
  <c r="AJ93" i="113"/>
  <c r="AT92" i="113"/>
  <c r="AU92" i="113" s="1"/>
  <c r="AU108" i="113" s="1"/>
  <c r="DC90" i="113"/>
  <c r="DC106" i="113" s="1"/>
  <c r="CH91" i="113"/>
  <c r="BM92" i="113"/>
  <c r="EO90" i="113"/>
  <c r="EO106" i="113" s="1"/>
  <c r="EP93" i="113"/>
  <c r="EP109" i="113" s="1"/>
  <c r="H27" i="110"/>
  <c r="O27" i="110"/>
  <c r="I17" i="110"/>
  <c r="O26" i="110"/>
  <c r="H28" i="110"/>
  <c r="O28" i="110"/>
  <c r="H29" i="110"/>
  <c r="O29" i="110"/>
  <c r="O25" i="110"/>
  <c r="H25" i="110"/>
  <c r="O37" i="110"/>
  <c r="N37" i="110"/>
  <c r="O39" i="110"/>
  <c r="O38" i="110"/>
  <c r="N38" i="110"/>
  <c r="N39" i="110"/>
  <c r="H26" i="110"/>
  <c r="I16" i="110"/>
  <c r="I15" i="110"/>
  <c r="N46" i="110"/>
  <c r="N48" i="110"/>
  <c r="O45" i="110"/>
  <c r="N47" i="110"/>
  <c r="O43" i="110"/>
  <c r="O44" i="110"/>
  <c r="R86" i="113" l="1"/>
  <c r="CJ88" i="114"/>
  <c r="CJ104" i="114" s="1"/>
  <c r="EF107" i="114"/>
  <c r="EG91" i="114"/>
  <c r="AV90" i="114"/>
  <c r="CQ100" i="113"/>
  <c r="CR84" i="113"/>
  <c r="EQ89" i="114"/>
  <c r="EQ105" i="114" s="1"/>
  <c r="BF91" i="114"/>
  <c r="EQ84" i="114"/>
  <c r="EQ100" i="114" s="1"/>
  <c r="AB92" i="113"/>
  <c r="CT87" i="113"/>
  <c r="CT103" i="113" s="1"/>
  <c r="DV82" i="113"/>
  <c r="DV98" i="113" s="1"/>
  <c r="BV114" i="113"/>
  <c r="BE86" i="114"/>
  <c r="BE102" i="114" s="1"/>
  <c r="DD89" i="113"/>
  <c r="DD105" i="113" s="1"/>
  <c r="BY92" i="113"/>
  <c r="BY108" i="113" s="1"/>
  <c r="P84" i="113"/>
  <c r="AU84" i="113"/>
  <c r="AU100" i="113" s="1"/>
  <c r="BF90" i="114"/>
  <c r="BE90" i="114"/>
  <c r="BE106" i="114" s="1"/>
  <c r="CG114" i="114"/>
  <c r="G83" i="114"/>
  <c r="G99" i="114" s="1"/>
  <c r="BM105" i="113"/>
  <c r="BN89" i="113"/>
  <c r="AV84" i="113"/>
  <c r="AV100" i="113" s="1"/>
  <c r="EP87" i="113"/>
  <c r="EP103" i="113" s="1"/>
  <c r="DL82" i="113"/>
  <c r="DL98" i="113" s="1"/>
  <c r="AL90" i="114"/>
  <c r="ER84" i="114"/>
  <c r="ER100" i="114" s="1"/>
  <c r="DA101" i="113"/>
  <c r="DB85" i="113"/>
  <c r="CH82" i="113"/>
  <c r="AU85" i="114"/>
  <c r="AU101" i="114" s="1"/>
  <c r="DC89" i="114"/>
  <c r="BO84" i="113"/>
  <c r="BO100" i="113" s="1"/>
  <c r="CJ89" i="114"/>
  <c r="CJ105" i="114" s="1"/>
  <c r="BW113" i="114"/>
  <c r="BD98" i="114"/>
  <c r="BE82" i="114"/>
  <c r="AU91" i="113"/>
  <c r="DM85" i="113"/>
  <c r="BP93" i="114"/>
  <c r="BP109" i="114" s="1"/>
  <c r="DN86" i="114"/>
  <c r="DN102" i="114" s="1"/>
  <c r="DM92" i="114"/>
  <c r="DM108" i="114" s="1"/>
  <c r="BE85" i="114"/>
  <c r="BY92" i="114"/>
  <c r="BN86" i="113"/>
  <c r="BN102" i="113" s="1"/>
  <c r="CP113" i="113"/>
  <c r="H83" i="114"/>
  <c r="H99" i="114" s="1"/>
  <c r="EH89" i="114"/>
  <c r="EH105" i="114" s="1"/>
  <c r="AA85" i="114"/>
  <c r="AA101" i="114" s="1"/>
  <c r="BN103" i="114"/>
  <c r="BO87" i="114"/>
  <c r="BC113" i="114"/>
  <c r="AK92" i="114"/>
  <c r="AK108" i="114" s="1"/>
  <c r="CJ85" i="114"/>
  <c r="CJ101" i="114" s="1"/>
  <c r="AB83" i="114"/>
  <c r="AB99" i="114" s="1"/>
  <c r="EH90" i="114"/>
  <c r="EH106" i="114" s="1"/>
  <c r="BY82" i="114"/>
  <c r="BY98" i="114" s="1"/>
  <c r="EH86" i="114"/>
  <c r="EH102" i="114" s="1"/>
  <c r="AL88" i="114"/>
  <c r="AU82" i="114"/>
  <c r="AU98" i="114" s="1"/>
  <c r="AV82" i="114"/>
  <c r="AV98" i="114" s="1"/>
  <c r="DM82" i="114"/>
  <c r="DM98" i="114" s="1"/>
  <c r="DM85" i="114"/>
  <c r="CJ91" i="114"/>
  <c r="CJ107" i="114" s="1"/>
  <c r="DN83" i="114"/>
  <c r="DN99" i="114" s="1"/>
  <c r="AV85" i="114"/>
  <c r="AV101" i="114" s="1"/>
  <c r="Z100" i="114"/>
  <c r="Z114" i="114" s="1"/>
  <c r="AA84" i="114"/>
  <c r="AA100" i="114" s="1"/>
  <c r="DK113" i="114"/>
  <c r="BF83" i="114"/>
  <c r="BF99" i="114" s="1"/>
  <c r="BP84" i="114"/>
  <c r="BP100" i="114" s="1"/>
  <c r="AU91" i="114"/>
  <c r="BO90" i="114"/>
  <c r="DK111" i="114"/>
  <c r="DK112" i="114" s="1"/>
  <c r="S147" i="114" s="1"/>
  <c r="AL93" i="114"/>
  <c r="CG111" i="114"/>
  <c r="CG112" i="114" s="1"/>
  <c r="S144" i="114" s="1"/>
  <c r="DW82" i="114"/>
  <c r="DX82" i="114" s="1"/>
  <c r="DX98" i="114" s="1"/>
  <c r="DU114" i="114"/>
  <c r="AI114" i="114"/>
  <c r="EQ87" i="114"/>
  <c r="EQ103" i="114" s="1"/>
  <c r="CS98" i="114"/>
  <c r="CT82" i="114"/>
  <c r="CT98" i="114" s="1"/>
  <c r="ER89" i="114"/>
  <c r="ER105" i="114" s="1"/>
  <c r="EQ91" i="114"/>
  <c r="EQ107" i="114" s="1"/>
  <c r="DW93" i="114"/>
  <c r="DW109" i="114" s="1"/>
  <c r="BW114" i="114"/>
  <c r="BC114" i="114"/>
  <c r="ER83" i="114"/>
  <c r="ER99" i="114" s="1"/>
  <c r="DD82" i="114"/>
  <c r="DD98" i="114" s="1"/>
  <c r="DU111" i="114"/>
  <c r="S130" i="114" s="1"/>
  <c r="AK83" i="114"/>
  <c r="AK99" i="114" s="1"/>
  <c r="BX99" i="114"/>
  <c r="BY83" i="114"/>
  <c r="BM114" i="114"/>
  <c r="DC91" i="114"/>
  <c r="DC107" i="114" s="1"/>
  <c r="CT92" i="114"/>
  <c r="CT108" i="114" s="1"/>
  <c r="DD92" i="114"/>
  <c r="DD108" i="114" s="1"/>
  <c r="G82" i="114"/>
  <c r="BY93" i="114"/>
  <c r="BY109" i="114" s="1"/>
  <c r="DB103" i="114"/>
  <c r="DC87" i="114"/>
  <c r="DC103" i="114" s="1"/>
  <c r="AJ111" i="114"/>
  <c r="AJ112" i="114" s="1"/>
  <c r="T139" i="114" s="1"/>
  <c r="CI90" i="114"/>
  <c r="CI106" i="114" s="1"/>
  <c r="BZ88" i="114"/>
  <c r="BZ104" i="114" s="1"/>
  <c r="BF86" i="114"/>
  <c r="CP112" i="114"/>
  <c r="R145" i="114" s="1"/>
  <c r="AT109" i="114"/>
  <c r="AU93" i="114"/>
  <c r="DL100" i="114"/>
  <c r="DM84" i="114"/>
  <c r="DM100" i="114" s="1"/>
  <c r="BY91" i="114"/>
  <c r="AL89" i="114"/>
  <c r="CI83" i="114"/>
  <c r="DN89" i="114"/>
  <c r="DN105" i="114" s="1"/>
  <c r="H85" i="114"/>
  <c r="H101" i="114" s="1"/>
  <c r="Q85" i="114"/>
  <c r="Q101" i="114" s="1"/>
  <c r="AU102" i="114"/>
  <c r="AV86" i="114"/>
  <c r="S126" i="114"/>
  <c r="AT105" i="114"/>
  <c r="AU89" i="114"/>
  <c r="AU105" i="114" s="1"/>
  <c r="DN90" i="114"/>
  <c r="DN106" i="114" s="1"/>
  <c r="DW103" i="114"/>
  <c r="DX87" i="114"/>
  <c r="DX103" i="114" s="1"/>
  <c r="F100" i="114"/>
  <c r="H84" i="114"/>
  <c r="H100" i="114" s="1"/>
  <c r="R129" i="114"/>
  <c r="DJ112" i="114"/>
  <c r="R147" i="114" s="1"/>
  <c r="BD108" i="114"/>
  <c r="BE92" i="114"/>
  <c r="BE108" i="114" s="1"/>
  <c r="CT86" i="114"/>
  <c r="CT102" i="114" s="1"/>
  <c r="CG113" i="114"/>
  <c r="BM113" i="114"/>
  <c r="DK114" i="114"/>
  <c r="DV100" i="114"/>
  <c r="DW84" i="114"/>
  <c r="DW100" i="114" s="1"/>
  <c r="BE87" i="114"/>
  <c r="BE103" i="114" s="1"/>
  <c r="AT99" i="114"/>
  <c r="AU83" i="114"/>
  <c r="Y114" i="114"/>
  <c r="Y111" i="114"/>
  <c r="Y113" i="114"/>
  <c r="DX86" i="114"/>
  <c r="DX102" i="114" s="1"/>
  <c r="CR101" i="114"/>
  <c r="CR105" i="114"/>
  <c r="CS89" i="114"/>
  <c r="CS105" i="114" s="1"/>
  <c r="DX89" i="114"/>
  <c r="DX105" i="114" s="1"/>
  <c r="H93" i="114"/>
  <c r="O113" i="114"/>
  <c r="O114" i="114"/>
  <c r="O111" i="114"/>
  <c r="AI111" i="114"/>
  <c r="AI112" i="114" s="1"/>
  <c r="S139" i="114" s="1"/>
  <c r="EF108" i="114"/>
  <c r="EQ98" i="114"/>
  <c r="ER82" i="114"/>
  <c r="ER98" i="114" s="1"/>
  <c r="EH83" i="114"/>
  <c r="EH99" i="114" s="1"/>
  <c r="E111" i="114"/>
  <c r="E114" i="114"/>
  <c r="E113" i="114"/>
  <c r="BO89" i="114"/>
  <c r="BO105" i="114" s="1"/>
  <c r="CS85" i="114"/>
  <c r="CS101" i="114" s="1"/>
  <c r="EE114" i="114"/>
  <c r="EE113" i="114"/>
  <c r="EE111" i="114"/>
  <c r="DN82" i="114"/>
  <c r="DN98" i="114" s="1"/>
  <c r="DU113" i="114"/>
  <c r="BN108" i="114"/>
  <c r="BP92" i="114"/>
  <c r="BP108" i="114" s="1"/>
  <c r="BO82" i="114"/>
  <c r="R88" i="114"/>
  <c r="BO91" i="114"/>
  <c r="AS114" i="114"/>
  <c r="AS113" i="114"/>
  <c r="AS111" i="114"/>
  <c r="BZ86" i="114"/>
  <c r="BZ102" i="114" s="1"/>
  <c r="BZ85" i="114"/>
  <c r="BZ101" i="114" s="1"/>
  <c r="BE89" i="114"/>
  <c r="EO113" i="114"/>
  <c r="EO114" i="114"/>
  <c r="EO111" i="114"/>
  <c r="DV104" i="114"/>
  <c r="DW88" i="114"/>
  <c r="DW104" i="114" s="1"/>
  <c r="BC111" i="114"/>
  <c r="CQ113" i="114"/>
  <c r="CQ111" i="114"/>
  <c r="CQ114" i="114"/>
  <c r="EP102" i="114"/>
  <c r="EQ86" i="114"/>
  <c r="EQ102" i="114" s="1"/>
  <c r="BE88" i="114"/>
  <c r="BE104" i="114" s="1"/>
  <c r="BP89" i="114"/>
  <c r="BP105" i="114" s="1"/>
  <c r="BX105" i="114"/>
  <c r="BZ89" i="114"/>
  <c r="BZ105" i="114" s="1"/>
  <c r="DX91" i="114"/>
  <c r="DX107" i="114" s="1"/>
  <c r="AK85" i="114"/>
  <c r="AK101" i="114" s="1"/>
  <c r="AJ113" i="114"/>
  <c r="Z111" i="114"/>
  <c r="Z112" i="114" s="1"/>
  <c r="T138" i="114" s="1"/>
  <c r="P99" i="114"/>
  <c r="P113" i="114" s="1"/>
  <c r="Q83" i="114"/>
  <c r="Q99" i="114" s="1"/>
  <c r="R84" i="114"/>
  <c r="R100" i="114" s="1"/>
  <c r="CT83" i="114"/>
  <c r="CT99" i="114" s="1"/>
  <c r="DL107" i="114"/>
  <c r="DL113" i="114" s="1"/>
  <c r="DM91" i="114"/>
  <c r="DM107" i="114" s="1"/>
  <c r="EG92" i="114"/>
  <c r="EG108" i="114" s="1"/>
  <c r="BW111" i="114"/>
  <c r="AK98" i="114"/>
  <c r="AL82" i="114"/>
  <c r="AL98" i="114" s="1"/>
  <c r="AJ114" i="114"/>
  <c r="DB100" i="114"/>
  <c r="DD84" i="114"/>
  <c r="DD100" i="114" s="1"/>
  <c r="DM87" i="114"/>
  <c r="DM103" i="114" s="1"/>
  <c r="CT89" i="114"/>
  <c r="CT105" i="114" s="1"/>
  <c r="BZ82" i="114"/>
  <c r="BZ98" i="114" s="1"/>
  <c r="EP109" i="114"/>
  <c r="EQ93" i="114"/>
  <c r="CH98" i="114"/>
  <c r="CJ82" i="114"/>
  <c r="CJ98" i="114" s="1"/>
  <c r="DV99" i="114"/>
  <c r="DW83" i="114"/>
  <c r="DW99" i="114" s="1"/>
  <c r="CS91" i="114"/>
  <c r="CS107" i="114" s="1"/>
  <c r="DD86" i="114"/>
  <c r="DD102" i="114" s="1"/>
  <c r="BM111" i="114"/>
  <c r="DW90" i="114"/>
  <c r="DW106" i="114" s="1"/>
  <c r="DA114" i="114"/>
  <c r="DA113" i="114"/>
  <c r="DA111" i="114"/>
  <c r="BN102" i="114"/>
  <c r="BO86" i="114"/>
  <c r="BO102" i="114" s="1"/>
  <c r="CI102" i="114"/>
  <c r="CJ86" i="114"/>
  <c r="CJ102" i="114" s="1"/>
  <c r="EG82" i="114"/>
  <c r="AA90" i="114"/>
  <c r="AB90" i="114" s="1"/>
  <c r="BZ87" i="114"/>
  <c r="BZ103" i="114" s="1"/>
  <c r="DX93" i="114"/>
  <c r="DX109" i="114" s="1"/>
  <c r="CS90" i="114"/>
  <c r="CS106" i="114" s="1"/>
  <c r="DV108" i="114"/>
  <c r="DX92" i="114"/>
  <c r="DX108" i="114" s="1"/>
  <c r="AK100" i="114"/>
  <c r="AL84" i="114"/>
  <c r="AL100" i="114" s="1"/>
  <c r="BD109" i="114"/>
  <c r="BE93" i="114"/>
  <c r="BE109" i="114" s="1"/>
  <c r="CJ92" i="114"/>
  <c r="CJ108" i="114" s="1"/>
  <c r="DX90" i="114"/>
  <c r="DX106" i="114" s="1"/>
  <c r="AT108" i="114"/>
  <c r="AU92" i="114"/>
  <c r="AU108" i="114" s="1"/>
  <c r="ER90" i="114"/>
  <c r="ER106" i="114" s="1"/>
  <c r="EF114" i="114"/>
  <c r="EF111" i="114"/>
  <c r="EF113" i="114"/>
  <c r="EG85" i="114"/>
  <c r="ER92" i="114"/>
  <c r="ER108" i="114" s="1"/>
  <c r="BZ84" i="114"/>
  <c r="BZ100" i="114" s="1"/>
  <c r="AA82" i="114"/>
  <c r="AA98" i="114" s="1"/>
  <c r="CT88" i="114"/>
  <c r="CT104" i="114" s="1"/>
  <c r="AK91" i="114"/>
  <c r="AK107" i="114" s="1"/>
  <c r="EQ88" i="114"/>
  <c r="EF105" i="113"/>
  <c r="EG89" i="113"/>
  <c r="EG105" i="113" s="1"/>
  <c r="EH89" i="113"/>
  <c r="EH105" i="113" s="1"/>
  <c r="O98" i="113"/>
  <c r="P82" i="113"/>
  <c r="P98" i="113" s="1"/>
  <c r="AK92" i="113"/>
  <c r="AK108" i="113" s="1"/>
  <c r="G83" i="113"/>
  <c r="G99" i="113" s="1"/>
  <c r="ED114" i="113"/>
  <c r="BV113" i="113"/>
  <c r="AT93" i="113"/>
  <c r="AT109" i="113" s="1"/>
  <c r="F82" i="113"/>
  <c r="F98" i="113" s="1"/>
  <c r="BO86" i="113"/>
  <c r="BO102" i="113" s="1"/>
  <c r="CI90" i="113"/>
  <c r="CI106" i="113" s="1"/>
  <c r="CG104" i="113"/>
  <c r="CH88" i="113"/>
  <c r="CI88" i="113" s="1"/>
  <c r="CI104" i="113" s="1"/>
  <c r="DV90" i="113"/>
  <c r="DV106" i="113" s="1"/>
  <c r="BB111" i="113"/>
  <c r="BB112" i="113" s="1"/>
  <c r="R141" i="113" s="1"/>
  <c r="CH84" i="113"/>
  <c r="AH114" i="113"/>
  <c r="CJ90" i="113"/>
  <c r="CJ106" i="113" s="1"/>
  <c r="AT85" i="113"/>
  <c r="AT101" i="113" s="1"/>
  <c r="EG86" i="113"/>
  <c r="EG102" i="113" s="1"/>
  <c r="DL88" i="113"/>
  <c r="DL104" i="113" s="1"/>
  <c r="AH111" i="113"/>
  <c r="AH112" i="113" s="1"/>
  <c r="R139" i="113" s="1"/>
  <c r="DW93" i="113"/>
  <c r="DW109" i="113" s="1"/>
  <c r="DW86" i="113"/>
  <c r="DW102" i="113" s="1"/>
  <c r="CH83" i="113"/>
  <c r="CH99" i="113" s="1"/>
  <c r="EP92" i="113"/>
  <c r="EP108" i="113" s="1"/>
  <c r="BD89" i="113"/>
  <c r="BD105" i="113" s="1"/>
  <c r="AB86" i="113"/>
  <c r="EP89" i="113"/>
  <c r="EP105" i="113" s="1"/>
  <c r="AK84" i="113"/>
  <c r="AK100" i="113" s="1"/>
  <c r="EF84" i="113"/>
  <c r="EF100" i="113" s="1"/>
  <c r="DB86" i="113"/>
  <c r="DB102" i="113" s="1"/>
  <c r="CH89" i="113"/>
  <c r="CH105" i="113" s="1"/>
  <c r="AA88" i="113"/>
  <c r="AB88" i="113" s="1"/>
  <c r="AA82" i="113"/>
  <c r="AA98" i="113" s="1"/>
  <c r="Y101" i="113"/>
  <c r="Y114" i="113" s="1"/>
  <c r="Z85" i="113"/>
  <c r="Z101" i="113" s="1"/>
  <c r="Q90" i="113"/>
  <c r="R90" i="113" s="1"/>
  <c r="AT103" i="113"/>
  <c r="AU87" i="113"/>
  <c r="AU103" i="113" s="1"/>
  <c r="BD98" i="113"/>
  <c r="CQ105" i="113"/>
  <c r="CR89" i="113"/>
  <c r="CR105" i="113" s="1"/>
  <c r="DB100" i="113"/>
  <c r="DC84" i="113"/>
  <c r="AS106" i="113"/>
  <c r="AT90" i="113"/>
  <c r="AT106" i="113" s="1"/>
  <c r="EG92" i="113"/>
  <c r="EG108" i="113" s="1"/>
  <c r="DA99" i="113"/>
  <c r="DB83" i="113"/>
  <c r="CR109" i="113"/>
  <c r="BW103" i="113"/>
  <c r="BX87" i="113"/>
  <c r="P88" i="113"/>
  <c r="BY85" i="113"/>
  <c r="BY101" i="113" s="1"/>
  <c r="DM91" i="113"/>
  <c r="DM107" i="113" s="1"/>
  <c r="E101" i="113"/>
  <c r="E111" i="113" s="1"/>
  <c r="E112" i="113" s="1"/>
  <c r="S136" i="113" s="1"/>
  <c r="F85" i="113"/>
  <c r="CP111" i="113"/>
  <c r="R89" i="113"/>
  <c r="CS83" i="113"/>
  <c r="G86" i="113"/>
  <c r="H86" i="113" s="1"/>
  <c r="DB93" i="113"/>
  <c r="DB109" i="113" s="1"/>
  <c r="P100" i="113"/>
  <c r="Q84" i="113"/>
  <c r="EQ88" i="113"/>
  <c r="DK113" i="113"/>
  <c r="DK111" i="113"/>
  <c r="DK114" i="113"/>
  <c r="CS85" i="113"/>
  <c r="EP84" i="113"/>
  <c r="AJ109" i="113"/>
  <c r="CQ107" i="113"/>
  <c r="CR91" i="113"/>
  <c r="CR107" i="113" s="1"/>
  <c r="AT104" i="113"/>
  <c r="BM99" i="113"/>
  <c r="AA91" i="113"/>
  <c r="AB91" i="113" s="1"/>
  <c r="DL103" i="113"/>
  <c r="DM87" i="113"/>
  <c r="DM103" i="113" s="1"/>
  <c r="BM103" i="113"/>
  <c r="BN87" i="113"/>
  <c r="BO87" i="113" s="1"/>
  <c r="BO103" i="113" s="1"/>
  <c r="ED111" i="113"/>
  <c r="BC108" i="113"/>
  <c r="BD92" i="113"/>
  <c r="BD108" i="113" s="1"/>
  <c r="EF109" i="113"/>
  <c r="EH93" i="113"/>
  <c r="EH109" i="113" s="1"/>
  <c r="BC101" i="113"/>
  <c r="BD85" i="113"/>
  <c r="BD101" i="113" s="1"/>
  <c r="BY88" i="113"/>
  <c r="BY104" i="113" s="1"/>
  <c r="BN83" i="113"/>
  <c r="BN99" i="113" s="1"/>
  <c r="EO109" i="113"/>
  <c r="BC107" i="113"/>
  <c r="BD91" i="113"/>
  <c r="BD107" i="113" s="1"/>
  <c r="CG103" i="113"/>
  <c r="CS82" i="113"/>
  <c r="CS98" i="113" s="1"/>
  <c r="BW107" i="113"/>
  <c r="DB108" i="113"/>
  <c r="DD92" i="113"/>
  <c r="DD108" i="113" s="1"/>
  <c r="DM101" i="113"/>
  <c r="DN85" i="113"/>
  <c r="DN101" i="113" s="1"/>
  <c r="EH92" i="113"/>
  <c r="EH108" i="113" s="1"/>
  <c r="BZ85" i="113"/>
  <c r="BZ101" i="113" s="1"/>
  <c r="CH100" i="113"/>
  <c r="CI84" i="113"/>
  <c r="CT82" i="113"/>
  <c r="CT98" i="113" s="1"/>
  <c r="EG85" i="113"/>
  <c r="F89" i="113"/>
  <c r="G89" i="113" s="1"/>
  <c r="EF87" i="113"/>
  <c r="DW103" i="113"/>
  <c r="DX87" i="113"/>
  <c r="DX103" i="113" s="1"/>
  <c r="DJ113" i="113"/>
  <c r="DJ111" i="113"/>
  <c r="DJ114" i="113"/>
  <c r="F91" i="113"/>
  <c r="AI104" i="113"/>
  <c r="AK88" i="113"/>
  <c r="AK104" i="113" s="1"/>
  <c r="AL88" i="113"/>
  <c r="N112" i="113"/>
  <c r="R137" i="113" s="1"/>
  <c r="R119" i="113"/>
  <c r="CG109" i="113"/>
  <c r="CH93" i="113"/>
  <c r="CH109" i="113" s="1"/>
  <c r="EN111" i="113"/>
  <c r="EN113" i="113"/>
  <c r="EN114" i="113"/>
  <c r="CG108" i="113"/>
  <c r="CH92" i="113"/>
  <c r="CH108" i="113" s="1"/>
  <c r="X112" i="113"/>
  <c r="R138" i="113" s="1"/>
  <c r="R120" i="113"/>
  <c r="CR106" i="113"/>
  <c r="CT90" i="113"/>
  <c r="CT106" i="113" s="1"/>
  <c r="AK93" i="113"/>
  <c r="AK109" i="113" s="1"/>
  <c r="AS98" i="113"/>
  <c r="AU82" i="113"/>
  <c r="AU98" i="113" s="1"/>
  <c r="D112" i="113"/>
  <c r="R136" i="113" s="1"/>
  <c r="R118" i="113"/>
  <c r="DA107" i="113"/>
  <c r="DC91" i="113"/>
  <c r="DC107" i="113" s="1"/>
  <c r="DC83" i="113"/>
  <c r="DC99" i="113" s="1"/>
  <c r="AI100" i="113"/>
  <c r="BZ92" i="113"/>
  <c r="BZ108" i="113" s="1"/>
  <c r="DA98" i="113"/>
  <c r="DC82" i="113"/>
  <c r="DC98" i="113" s="1"/>
  <c r="EP107" i="113"/>
  <c r="ER91" i="113"/>
  <c r="ER107" i="113" s="1"/>
  <c r="BD87" i="113"/>
  <c r="BD103" i="113" s="1"/>
  <c r="AI99" i="113"/>
  <c r="AJ83" i="113"/>
  <c r="AJ99" i="113" s="1"/>
  <c r="BY82" i="113"/>
  <c r="BY98" i="113" s="1"/>
  <c r="F90" i="113"/>
  <c r="DL86" i="113"/>
  <c r="DL102" i="113" s="1"/>
  <c r="BF88" i="113"/>
  <c r="CI86" i="113"/>
  <c r="CI102" i="113" s="1"/>
  <c r="EF91" i="113"/>
  <c r="EF107" i="113" s="1"/>
  <c r="DM88" i="113"/>
  <c r="DM104" i="113" s="1"/>
  <c r="BM108" i="113"/>
  <c r="BN92" i="113"/>
  <c r="BN108" i="113" s="1"/>
  <c r="BC100" i="113"/>
  <c r="BE84" i="113"/>
  <c r="BE100" i="113" s="1"/>
  <c r="EQ93" i="113"/>
  <c r="EQ109" i="113" s="1"/>
  <c r="BF93" i="113"/>
  <c r="EO101" i="113"/>
  <c r="EP85" i="113"/>
  <c r="EP101" i="113" s="1"/>
  <c r="BP86" i="113"/>
  <c r="BP102" i="113" s="1"/>
  <c r="EE98" i="113"/>
  <c r="EG82" i="113"/>
  <c r="EG98" i="113" s="1"/>
  <c r="AS99" i="113"/>
  <c r="AT83" i="113"/>
  <c r="AT99" i="113" s="1"/>
  <c r="AA87" i="113"/>
  <c r="AB87" i="113" s="1"/>
  <c r="AK91" i="113"/>
  <c r="F100" i="113"/>
  <c r="H84" i="113"/>
  <c r="H100" i="113" s="1"/>
  <c r="BM106" i="113"/>
  <c r="BO90" i="113"/>
  <c r="BO106" i="113" s="1"/>
  <c r="EP90" i="113"/>
  <c r="EP106" i="113" s="1"/>
  <c r="F92" i="113"/>
  <c r="G92" i="113" s="1"/>
  <c r="DU108" i="113"/>
  <c r="BX105" i="113"/>
  <c r="BZ89" i="113"/>
  <c r="BZ105" i="113" s="1"/>
  <c r="CZ111" i="113"/>
  <c r="CZ114" i="113"/>
  <c r="CZ113" i="113"/>
  <c r="DV89" i="113"/>
  <c r="DV105" i="113" s="1"/>
  <c r="DU100" i="113"/>
  <c r="DU111" i="113" s="1"/>
  <c r="DV84" i="113"/>
  <c r="DV100" i="113" s="1"/>
  <c r="EO99" i="113"/>
  <c r="AK82" i="113"/>
  <c r="AK98" i="113" s="1"/>
  <c r="EQ83" i="113"/>
  <c r="EQ99" i="113" s="1"/>
  <c r="BM104" i="113"/>
  <c r="P101" i="113"/>
  <c r="Q85" i="113"/>
  <c r="Q101" i="113" s="1"/>
  <c r="BE82" i="113"/>
  <c r="BE98" i="113" s="1"/>
  <c r="CS93" i="113"/>
  <c r="CS109" i="113" s="1"/>
  <c r="BW100" i="113"/>
  <c r="BY84" i="113"/>
  <c r="BY100" i="113" s="1"/>
  <c r="AA83" i="113"/>
  <c r="DM83" i="113"/>
  <c r="BX91" i="113"/>
  <c r="DA103" i="113"/>
  <c r="DC87" i="113"/>
  <c r="DC103" i="113" s="1"/>
  <c r="DM89" i="113"/>
  <c r="DM105" i="113" s="1"/>
  <c r="AS105" i="113"/>
  <c r="AT89" i="113"/>
  <c r="AT105" i="113" s="1"/>
  <c r="DL106" i="113"/>
  <c r="DM90" i="113"/>
  <c r="Q87" i="113"/>
  <c r="R87" i="113" s="1"/>
  <c r="Y111" i="113"/>
  <c r="Y112" i="113" s="1"/>
  <c r="S138" i="113" s="1"/>
  <c r="DX85" i="113"/>
  <c r="DX101" i="113" s="1"/>
  <c r="DU114" i="113"/>
  <c r="DU113" i="113"/>
  <c r="Q92" i="113"/>
  <c r="AU85" i="113"/>
  <c r="DA104" i="113"/>
  <c r="DB88" i="113"/>
  <c r="DB104" i="113" s="1"/>
  <c r="R92" i="113"/>
  <c r="AL85" i="113"/>
  <c r="AL101" i="113" s="1"/>
  <c r="CI83" i="113"/>
  <c r="BC106" i="113"/>
  <c r="BD90" i="113"/>
  <c r="BD106" i="113" s="1"/>
  <c r="CR102" i="113"/>
  <c r="CS86" i="113"/>
  <c r="CS102" i="113" s="1"/>
  <c r="BM101" i="113"/>
  <c r="BM113" i="113" s="1"/>
  <c r="BN85" i="113"/>
  <c r="BN101" i="113" s="1"/>
  <c r="CH107" i="113"/>
  <c r="CI91" i="113"/>
  <c r="CI107" i="113" s="1"/>
  <c r="AU86" i="113"/>
  <c r="AU102" i="113" s="1"/>
  <c r="BX99" i="113"/>
  <c r="BZ83" i="113"/>
  <c r="BZ99" i="113" s="1"/>
  <c r="AS103" i="113"/>
  <c r="AV87" i="113"/>
  <c r="BV112" i="113"/>
  <c r="R143" i="113" s="1"/>
  <c r="R125" i="113"/>
  <c r="BO92" i="113"/>
  <c r="BO108" i="113" s="1"/>
  <c r="AU107" i="113"/>
  <c r="AV91" i="113"/>
  <c r="BN91" i="113"/>
  <c r="O99" i="113"/>
  <c r="Q83" i="113"/>
  <c r="Q99" i="113" s="1"/>
  <c r="DN92" i="113"/>
  <c r="DN108" i="113" s="1"/>
  <c r="DD90" i="113"/>
  <c r="DD106" i="113" s="1"/>
  <c r="BN109" i="113"/>
  <c r="BP93" i="113"/>
  <c r="BP109" i="113" s="1"/>
  <c r="CQ108" i="113"/>
  <c r="EH88" i="113"/>
  <c r="EH104" i="113" s="1"/>
  <c r="BW109" i="113"/>
  <c r="BX93" i="113"/>
  <c r="BY93" i="113" s="1"/>
  <c r="BY109" i="113" s="1"/>
  <c r="BN88" i="113"/>
  <c r="BN104" i="113" s="1"/>
  <c r="AL86" i="113"/>
  <c r="AI106" i="113"/>
  <c r="AK90" i="113"/>
  <c r="AK106" i="113" s="1"/>
  <c r="DV92" i="113"/>
  <c r="DV108" i="113" s="1"/>
  <c r="EO102" i="113"/>
  <c r="EP86" i="113"/>
  <c r="EP102" i="113" s="1"/>
  <c r="EQ82" i="113"/>
  <c r="EQ98" i="113" s="1"/>
  <c r="DT114" i="113"/>
  <c r="DT113" i="113"/>
  <c r="DT111" i="113"/>
  <c r="CF113" i="113"/>
  <c r="CF111" i="113"/>
  <c r="CF114" i="113"/>
  <c r="EG83" i="113"/>
  <c r="BY86" i="113"/>
  <c r="DN82" i="113"/>
  <c r="DN98" i="113" s="1"/>
  <c r="BF86" i="113"/>
  <c r="AL92" i="113"/>
  <c r="CQ104" i="113"/>
  <c r="CS88" i="113"/>
  <c r="CS104" i="113" s="1"/>
  <c r="CR88" i="113"/>
  <c r="CR104" i="113" s="1"/>
  <c r="Z100" i="113"/>
  <c r="AA84" i="113"/>
  <c r="AA100" i="113" s="1"/>
  <c r="AT108" i="113"/>
  <c r="AV92" i="113"/>
  <c r="BZ88" i="113"/>
  <c r="BZ104" i="113" s="1"/>
  <c r="CG101" i="113"/>
  <c r="CH85" i="113"/>
  <c r="DV107" i="113"/>
  <c r="DX91" i="113"/>
  <c r="DX107" i="113" s="1"/>
  <c r="BF83" i="113"/>
  <c r="BF99" i="113" s="1"/>
  <c r="CJ91" i="113"/>
  <c r="CJ107" i="113" s="1"/>
  <c r="AU88" i="113"/>
  <c r="AU104" i="113" s="1"/>
  <c r="DL93" i="113"/>
  <c r="G90" i="113"/>
  <c r="AK86" i="113"/>
  <c r="AK102" i="113" s="1"/>
  <c r="CI92" i="113"/>
  <c r="CI108" i="113" s="1"/>
  <c r="DN89" i="113"/>
  <c r="DN105" i="113" s="1"/>
  <c r="AI103" i="113"/>
  <c r="AK87" i="113"/>
  <c r="AK103" i="113" s="1"/>
  <c r="DX86" i="113"/>
  <c r="DX102" i="113" s="1"/>
  <c r="R122" i="113"/>
  <c r="AR112" i="113"/>
  <c r="R140" i="113" s="1"/>
  <c r="CR92" i="113"/>
  <c r="CR108" i="113" s="1"/>
  <c r="EE106" i="113"/>
  <c r="EF90" i="113"/>
  <c r="CI87" i="113"/>
  <c r="CI103" i="113" s="1"/>
  <c r="DN91" i="113"/>
  <c r="DN107" i="113" s="1"/>
  <c r="Z89" i="113"/>
  <c r="AA89" i="113" s="1"/>
  <c r="AB89" i="113" s="1"/>
  <c r="BL111" i="113"/>
  <c r="BL113" i="113"/>
  <c r="BL114" i="113"/>
  <c r="AI105" i="113"/>
  <c r="AJ89" i="113"/>
  <c r="AK89" i="113" s="1"/>
  <c r="AK105" i="113" s="1"/>
  <c r="DV83" i="113"/>
  <c r="DV99" i="113" s="1"/>
  <c r="DV113" i="113" s="1"/>
  <c r="DL84" i="113"/>
  <c r="DL100" i="113" s="1"/>
  <c r="DM82" i="113"/>
  <c r="DM98" i="113" s="1"/>
  <c r="BW106" i="113"/>
  <c r="BX90" i="113"/>
  <c r="BX106" i="113" s="1"/>
  <c r="DW82" i="113"/>
  <c r="DW98" i="113" s="1"/>
  <c r="BN82" i="113"/>
  <c r="CF93" i="110"/>
  <c r="CF109" i="110" s="1"/>
  <c r="D93" i="110"/>
  <c r="BV92" i="110"/>
  <c r="BV108" i="110" s="1"/>
  <c r="EN91" i="110"/>
  <c r="EN107" i="110" s="1"/>
  <c r="BL91" i="110"/>
  <c r="BL107" i="110" s="1"/>
  <c r="ED90" i="110"/>
  <c r="ED106" i="110" s="1"/>
  <c r="DJ93" i="110"/>
  <c r="DJ109" i="110" s="1"/>
  <c r="AH93" i="110"/>
  <c r="AH109" i="110" s="1"/>
  <c r="CZ92" i="110"/>
  <c r="CZ108" i="110" s="1"/>
  <c r="X92" i="110"/>
  <c r="CP91" i="110"/>
  <c r="CP107" i="110" s="1"/>
  <c r="EN93" i="110"/>
  <c r="EN109" i="110" s="1"/>
  <c r="BL93" i="110"/>
  <c r="BL109" i="110" s="1"/>
  <c r="ED92" i="110"/>
  <c r="ED108" i="110" s="1"/>
  <c r="CP93" i="110"/>
  <c r="CP109" i="110" s="1"/>
  <c r="N93" i="110"/>
  <c r="CF92" i="110"/>
  <c r="CF108" i="110" s="1"/>
  <c r="D92" i="110"/>
  <c r="BV91" i="110"/>
  <c r="BV107" i="110" s="1"/>
  <c r="EN90" i="110"/>
  <c r="EN106" i="110" s="1"/>
  <c r="DT93" i="110"/>
  <c r="DT109" i="110" s="1"/>
  <c r="AR93" i="110"/>
  <c r="AR109" i="110" s="1"/>
  <c r="BV93" i="110"/>
  <c r="BV109" i="110" s="1"/>
  <c r="EN92" i="110"/>
  <c r="EN108" i="110" s="1"/>
  <c r="X93" i="110"/>
  <c r="AR92" i="110"/>
  <c r="AR108" i="110" s="1"/>
  <c r="X90" i="110"/>
  <c r="CP89" i="110"/>
  <c r="CP105" i="110" s="1"/>
  <c r="N89" i="110"/>
  <c r="CF88" i="110"/>
  <c r="CF104" i="110" s="1"/>
  <c r="D88" i="110"/>
  <c r="BV87" i="110"/>
  <c r="BV103" i="110" s="1"/>
  <c r="EN86" i="110"/>
  <c r="EN102" i="110" s="1"/>
  <c r="BL86" i="110"/>
  <c r="BL102" i="110" s="1"/>
  <c r="ED85" i="110"/>
  <c r="ED101" i="110" s="1"/>
  <c r="BB85" i="110"/>
  <c r="BB101" i="110" s="1"/>
  <c r="CP92" i="110"/>
  <c r="CP108" i="110" s="1"/>
  <c r="BL92" i="110"/>
  <c r="BL108" i="110" s="1"/>
  <c r="N92" i="110"/>
  <c r="DJ91" i="110"/>
  <c r="DJ107" i="110" s="1"/>
  <c r="DT90" i="110"/>
  <c r="DT106" i="110" s="1"/>
  <c r="CZ90" i="110"/>
  <c r="CZ106" i="110" s="1"/>
  <c r="BB90" i="110"/>
  <c r="BB106" i="110" s="1"/>
  <c r="DT89" i="110"/>
  <c r="DT105" i="110" s="1"/>
  <c r="AR89" i="110"/>
  <c r="AR105" i="110" s="1"/>
  <c r="DJ88" i="110"/>
  <c r="DJ104" i="110" s="1"/>
  <c r="AH88" i="110"/>
  <c r="AH104" i="110" s="1"/>
  <c r="CZ87" i="110"/>
  <c r="CZ103" i="110" s="1"/>
  <c r="X87" i="110"/>
  <c r="CP86" i="110"/>
  <c r="CP102" i="110" s="1"/>
  <c r="N86" i="110"/>
  <c r="CF85" i="110"/>
  <c r="CF101" i="110" s="1"/>
  <c r="D85" i="110"/>
  <c r="D101" i="110" s="1"/>
  <c r="DT92" i="110"/>
  <c r="DT108" i="110" s="1"/>
  <c r="AH92" i="110"/>
  <c r="AH108" i="110" s="1"/>
  <c r="ED91" i="110"/>
  <c r="ED107" i="110" s="1"/>
  <c r="CF91" i="110"/>
  <c r="CF107" i="110" s="1"/>
  <c r="N91" i="110"/>
  <c r="CF90" i="110"/>
  <c r="CF106" i="110" s="1"/>
  <c r="D90" i="110"/>
  <c r="BV89" i="110"/>
  <c r="BV105" i="110" s="1"/>
  <c r="EN88" i="110"/>
  <c r="EN104" i="110" s="1"/>
  <c r="BL88" i="110"/>
  <c r="BL104" i="110" s="1"/>
  <c r="ED87" i="110"/>
  <c r="ED103" i="110" s="1"/>
  <c r="BB87" i="110"/>
  <c r="BB103" i="110" s="1"/>
  <c r="DT86" i="110"/>
  <c r="DT102" i="110" s="1"/>
  <c r="AR86" i="110"/>
  <c r="AR102" i="110" s="1"/>
  <c r="DJ85" i="110"/>
  <c r="DJ101" i="110" s="1"/>
  <c r="AH85" i="110"/>
  <c r="AH101" i="110" s="1"/>
  <c r="ED93" i="110"/>
  <c r="ED109" i="110" s="1"/>
  <c r="DJ92" i="110"/>
  <c r="DJ108" i="110" s="1"/>
  <c r="CZ91" i="110"/>
  <c r="CZ107" i="110" s="1"/>
  <c r="BB91" i="110"/>
  <c r="BB107" i="110" s="1"/>
  <c r="AH91" i="110"/>
  <c r="AH107" i="110" s="1"/>
  <c r="AH90" i="110"/>
  <c r="AH106" i="110" s="1"/>
  <c r="CZ89" i="110"/>
  <c r="CZ105" i="110" s="1"/>
  <c r="X89" i="110"/>
  <c r="CP88" i="110"/>
  <c r="CP104" i="110" s="1"/>
  <c r="N88" i="110"/>
  <c r="CF87" i="110"/>
  <c r="CF103" i="110" s="1"/>
  <c r="D87" i="110"/>
  <c r="BV86" i="110"/>
  <c r="BV102" i="110" s="1"/>
  <c r="EN85" i="110"/>
  <c r="EN101" i="110" s="1"/>
  <c r="BL85" i="110"/>
  <c r="BL101" i="110" s="1"/>
  <c r="ED84" i="110"/>
  <c r="ED100" i="110" s="1"/>
  <c r="BB92" i="110"/>
  <c r="BB108" i="110" s="1"/>
  <c r="BL90" i="110"/>
  <c r="BL106" i="110" s="1"/>
  <c r="ED89" i="110"/>
  <c r="ED105" i="110" s="1"/>
  <c r="BB89" i="110"/>
  <c r="BB105" i="110" s="1"/>
  <c r="DT88" i="110"/>
  <c r="DT104" i="110" s="1"/>
  <c r="AR88" i="110"/>
  <c r="AR104" i="110" s="1"/>
  <c r="DJ87" i="110"/>
  <c r="DJ103" i="110" s="1"/>
  <c r="AH87" i="110"/>
  <c r="AH103" i="110" s="1"/>
  <c r="CZ86" i="110"/>
  <c r="CZ102" i="110" s="1"/>
  <c r="X86" i="110"/>
  <c r="CP85" i="110"/>
  <c r="CP101" i="110" s="1"/>
  <c r="BB93" i="110"/>
  <c r="BB109" i="110" s="1"/>
  <c r="DT91" i="110"/>
  <c r="DT107" i="110" s="1"/>
  <c r="DJ90" i="110"/>
  <c r="DJ106" i="110" s="1"/>
  <c r="CP90" i="110"/>
  <c r="CP106" i="110" s="1"/>
  <c r="N90" i="110"/>
  <c r="CF89" i="110"/>
  <c r="CF105" i="110" s="1"/>
  <c r="D89" i="110"/>
  <c r="BV88" i="110"/>
  <c r="BV104" i="110" s="1"/>
  <c r="EN87" i="110"/>
  <c r="EN103" i="110" s="1"/>
  <c r="BL87" i="110"/>
  <c r="BL103" i="110" s="1"/>
  <c r="ED86" i="110"/>
  <c r="ED102" i="110" s="1"/>
  <c r="BB86" i="110"/>
  <c r="BB102" i="110" s="1"/>
  <c r="DT85" i="110"/>
  <c r="DT101" i="110" s="1"/>
  <c r="EN89" i="110"/>
  <c r="EN105" i="110" s="1"/>
  <c r="DT87" i="110"/>
  <c r="DT103" i="110" s="1"/>
  <c r="EO86" i="110"/>
  <c r="EO102" i="110" s="1"/>
  <c r="EN84" i="110"/>
  <c r="EN100" i="110" s="1"/>
  <c r="BV84" i="110"/>
  <c r="BV100" i="110" s="1"/>
  <c r="EN83" i="110"/>
  <c r="EN99" i="110" s="1"/>
  <c r="BL83" i="110"/>
  <c r="BL99" i="110" s="1"/>
  <c r="ED82" i="110"/>
  <c r="ED98" i="110" s="1"/>
  <c r="BB82" i="110"/>
  <c r="BB98" i="110" s="1"/>
  <c r="AB53" i="110"/>
  <c r="AC53" i="110" s="1"/>
  <c r="AD52" i="110"/>
  <c r="S52" i="110" s="1"/>
  <c r="AB37" i="110"/>
  <c r="AC37" i="110" s="1"/>
  <c r="AB36" i="110"/>
  <c r="AC36" i="110" s="1"/>
  <c r="AD35" i="110"/>
  <c r="S35" i="110" s="1"/>
  <c r="AB32" i="110"/>
  <c r="AC32" i="110" s="1"/>
  <c r="AB31" i="110"/>
  <c r="AC31" i="110" s="1"/>
  <c r="AR90" i="110"/>
  <c r="AR106" i="110" s="1"/>
  <c r="X88" i="110"/>
  <c r="D86" i="110"/>
  <c r="CZ85" i="110"/>
  <c r="CZ101" i="110" s="1"/>
  <c r="X85" i="110"/>
  <c r="X101" i="110" s="1"/>
  <c r="CZ84" i="110"/>
  <c r="CZ100" i="110" s="1"/>
  <c r="X84" i="110"/>
  <c r="X100" i="110" s="1"/>
  <c r="CP83" i="110"/>
  <c r="CP99" i="110" s="1"/>
  <c r="N83" i="110"/>
  <c r="N99" i="110" s="1"/>
  <c r="CF82" i="110"/>
  <c r="CF98" i="110" s="1"/>
  <c r="D82" i="110"/>
  <c r="D98" i="110" s="1"/>
  <c r="AB40" i="110"/>
  <c r="AC40" i="110" s="1"/>
  <c r="AD39" i="110"/>
  <c r="S39" i="110" s="1"/>
  <c r="L32" i="110"/>
  <c r="L31" i="110"/>
  <c r="L30" i="110"/>
  <c r="L29" i="110"/>
  <c r="EO91" i="110"/>
  <c r="EO107" i="110" s="1"/>
  <c r="AR91" i="110"/>
  <c r="AR107" i="110" s="1"/>
  <c r="BL89" i="110"/>
  <c r="BL105" i="110" s="1"/>
  <c r="AR87" i="110"/>
  <c r="AR103" i="110" s="1"/>
  <c r="BC85" i="110"/>
  <c r="BC101" i="110" s="1"/>
  <c r="N85" i="110"/>
  <c r="N101" i="110" s="1"/>
  <c r="BB84" i="110"/>
  <c r="BB100" i="110" s="1"/>
  <c r="DT83" i="110"/>
  <c r="DT99" i="110" s="1"/>
  <c r="AR83" i="110"/>
  <c r="AR99" i="110" s="1"/>
  <c r="DJ82" i="110"/>
  <c r="DJ98" i="110" s="1"/>
  <c r="AH82" i="110"/>
  <c r="AH98" i="110" s="1"/>
  <c r="AD55" i="110"/>
  <c r="S55" i="110" s="1"/>
  <c r="AB52" i="110"/>
  <c r="AC52" i="110" s="1"/>
  <c r="AD51" i="110"/>
  <c r="S51" i="110" s="1"/>
  <c r="AB35" i="110"/>
  <c r="AC35" i="110" s="1"/>
  <c r="AB27" i="110"/>
  <c r="AC27" i="110" s="1"/>
  <c r="CZ93" i="110"/>
  <c r="CZ109" i="110" s="1"/>
  <c r="BW92" i="110"/>
  <c r="BW108" i="110" s="1"/>
  <c r="X91" i="110"/>
  <c r="DJ89" i="110"/>
  <c r="DJ105" i="110" s="1"/>
  <c r="CP87" i="110"/>
  <c r="CP103" i="110" s="1"/>
  <c r="AR85" i="110"/>
  <c r="AR101" i="110" s="1"/>
  <c r="CF84" i="110"/>
  <c r="CF100" i="110" s="1"/>
  <c r="D84" i="110"/>
  <c r="D100" i="110" s="1"/>
  <c r="BV83" i="110"/>
  <c r="BV99" i="110" s="1"/>
  <c r="EN82" i="110"/>
  <c r="EN98" i="110" s="1"/>
  <c r="BL82" i="110"/>
  <c r="BL98" i="110" s="1"/>
  <c r="AD43" i="110"/>
  <c r="S43" i="110" s="1"/>
  <c r="AD42" i="110"/>
  <c r="S42" i="110" s="1"/>
  <c r="AB39" i="110"/>
  <c r="AC39" i="110" s="1"/>
  <c r="AD38" i="110"/>
  <c r="S38" i="110" s="1"/>
  <c r="ED88" i="110"/>
  <c r="ED104" i="110" s="1"/>
  <c r="DJ86" i="110"/>
  <c r="DJ102" i="110" s="1"/>
  <c r="EE85" i="110"/>
  <c r="EE101" i="110" s="1"/>
  <c r="DJ84" i="110"/>
  <c r="DJ100" i="110" s="1"/>
  <c r="AH84" i="110"/>
  <c r="AH100" i="110" s="1"/>
  <c r="CZ83" i="110"/>
  <c r="CZ99" i="110" s="1"/>
  <c r="X83" i="110"/>
  <c r="X99" i="110" s="1"/>
  <c r="CP82" i="110"/>
  <c r="CP98" i="110" s="1"/>
  <c r="N82" i="110"/>
  <c r="N98" i="110" s="1"/>
  <c r="AB55" i="110"/>
  <c r="AC55" i="110" s="1"/>
  <c r="AD54" i="110"/>
  <c r="S54" i="110" s="1"/>
  <c r="AB51" i="110"/>
  <c r="AC51" i="110" s="1"/>
  <c r="AD50" i="110"/>
  <c r="S50" i="110" s="1"/>
  <c r="AD33" i="110"/>
  <c r="S33" i="110" s="1"/>
  <c r="AS92" i="110"/>
  <c r="AS108" i="110" s="1"/>
  <c r="BV90" i="110"/>
  <c r="BV106" i="110" s="1"/>
  <c r="CQ89" i="110"/>
  <c r="CQ105" i="110" s="1"/>
  <c r="BB88" i="110"/>
  <c r="BB104" i="110" s="1"/>
  <c r="AH86" i="110"/>
  <c r="AH102" i="110" s="1"/>
  <c r="BV85" i="110"/>
  <c r="BV101" i="110" s="1"/>
  <c r="CP84" i="110"/>
  <c r="CP100" i="110" s="1"/>
  <c r="N84" i="110"/>
  <c r="N100" i="110" s="1"/>
  <c r="CF83" i="110"/>
  <c r="CF99" i="110" s="1"/>
  <c r="D83" i="110"/>
  <c r="D99" i="110" s="1"/>
  <c r="BV82" i="110"/>
  <c r="BV98" i="110" s="1"/>
  <c r="AB54" i="110"/>
  <c r="AC54" i="110" s="1"/>
  <c r="AD53" i="110"/>
  <c r="S53" i="110" s="1"/>
  <c r="AB50" i="110"/>
  <c r="AC50" i="110" s="1"/>
  <c r="AD37" i="110"/>
  <c r="S37" i="110" s="1"/>
  <c r="AD36" i="110"/>
  <c r="S36" i="110" s="1"/>
  <c r="AB33" i="110"/>
  <c r="AC33" i="110" s="1"/>
  <c r="AD32" i="110"/>
  <c r="S32" i="110" s="1"/>
  <c r="AD31" i="110"/>
  <c r="AD30" i="110"/>
  <c r="S30" i="110" s="1"/>
  <c r="CZ88" i="110"/>
  <c r="CZ104" i="110" s="1"/>
  <c r="CF86" i="110"/>
  <c r="CF102" i="110" s="1"/>
  <c r="EO84" i="110"/>
  <c r="EO100" i="110" s="1"/>
  <c r="DT84" i="110"/>
  <c r="DT100" i="110" s="1"/>
  <c r="AR84" i="110"/>
  <c r="AR100" i="110" s="1"/>
  <c r="DJ83" i="110"/>
  <c r="DJ99" i="110" s="1"/>
  <c r="AH83" i="110"/>
  <c r="AH99" i="110" s="1"/>
  <c r="CZ82" i="110"/>
  <c r="CZ98" i="110" s="1"/>
  <c r="X82" i="110"/>
  <c r="X98" i="110" s="1"/>
  <c r="AB41" i="110"/>
  <c r="AC41" i="110" s="1"/>
  <c r="AD40" i="110"/>
  <c r="S40" i="110" s="1"/>
  <c r="N87" i="110"/>
  <c r="ED83" i="110"/>
  <c r="ED99" i="110" s="1"/>
  <c r="AB38" i="110"/>
  <c r="AC38" i="110" s="1"/>
  <c r="J28" i="110"/>
  <c r="K28" i="110" s="1"/>
  <c r="J27" i="110"/>
  <c r="K27" i="110" s="1"/>
  <c r="J25" i="110"/>
  <c r="K25" i="110" s="1"/>
  <c r="AD29" i="110"/>
  <c r="S29" i="110" s="1"/>
  <c r="J26" i="110"/>
  <c r="K26" i="110" s="1"/>
  <c r="AB23" i="110"/>
  <c r="AC23" i="110" s="1"/>
  <c r="J29" i="110"/>
  <c r="K29" i="110" s="1"/>
  <c r="DT82" i="110"/>
  <c r="DT98" i="110" s="1"/>
  <c r="AH89" i="110"/>
  <c r="AH105" i="110" s="1"/>
  <c r="BL84" i="110"/>
  <c r="BL100" i="110" s="1"/>
  <c r="J32" i="110"/>
  <c r="K32" i="110" s="1"/>
  <c r="AB29" i="110"/>
  <c r="AC29" i="110" s="1"/>
  <c r="J31" i="110"/>
  <c r="K31" i="110" s="1"/>
  <c r="AD26" i="110"/>
  <c r="S26" i="110" s="1"/>
  <c r="AD25" i="110"/>
  <c r="AD24" i="110"/>
  <c r="S24" i="110" s="1"/>
  <c r="AD22" i="110"/>
  <c r="D91" i="110"/>
  <c r="BB83" i="110"/>
  <c r="BB99" i="110" s="1"/>
  <c r="AD28" i="110"/>
  <c r="S28" i="110" s="1"/>
  <c r="AD27" i="110"/>
  <c r="S27" i="110" s="1"/>
  <c r="AR82" i="110"/>
  <c r="AR98" i="110" s="1"/>
  <c r="AB43" i="110"/>
  <c r="AC43" i="110" s="1"/>
  <c r="AB30" i="110"/>
  <c r="AC30" i="110" s="1"/>
  <c r="AB28" i="110"/>
  <c r="AC28" i="110" s="1"/>
  <c r="L27" i="110"/>
  <c r="L26" i="110"/>
  <c r="L25" i="110"/>
  <c r="AB42" i="110"/>
  <c r="AC42" i="110" s="1"/>
  <c r="AD41" i="110"/>
  <c r="S41" i="110" s="1"/>
  <c r="J30" i="110"/>
  <c r="K30" i="110" s="1"/>
  <c r="AB26" i="110"/>
  <c r="AC26" i="110" s="1"/>
  <c r="AB25" i="110"/>
  <c r="AC25" i="110" s="1"/>
  <c r="AB24" i="110"/>
  <c r="AC24" i="110" s="1"/>
  <c r="AB22" i="110"/>
  <c r="AC22" i="110" s="1"/>
  <c r="L28" i="110"/>
  <c r="AD23" i="110"/>
  <c r="S23" i="110" s="1"/>
  <c r="O13" i="108"/>
  <c r="O14" i="108"/>
  <c r="O15" i="108"/>
  <c r="O16" i="108"/>
  <c r="O17" i="108"/>
  <c r="O18" i="108"/>
  <c r="O19" i="108"/>
  <c r="O20" i="108"/>
  <c r="O21" i="108"/>
  <c r="O22" i="108"/>
  <c r="O23" i="108"/>
  <c r="O24" i="108"/>
  <c r="O25" i="108"/>
  <c r="O26" i="108"/>
  <c r="O27" i="108"/>
  <c r="O28" i="108"/>
  <c r="O29" i="108"/>
  <c r="O30" i="108"/>
  <c r="O31" i="108"/>
  <c r="O12" i="108"/>
  <c r="BE101" i="114" l="1"/>
  <c r="BF85" i="114"/>
  <c r="BF101" i="114" s="1"/>
  <c r="BZ84" i="113"/>
  <c r="BZ100" i="113" s="1"/>
  <c r="BN114" i="114"/>
  <c r="DX93" i="113"/>
  <c r="DX109" i="113" s="1"/>
  <c r="DC111" i="114"/>
  <c r="DC112" i="114" s="1"/>
  <c r="U146" i="114" s="1"/>
  <c r="BE98" i="114"/>
  <c r="BF82" i="114"/>
  <c r="BF98" i="114" s="1"/>
  <c r="BF113" i="114" s="1"/>
  <c r="BN105" i="113"/>
  <c r="BO89" i="113"/>
  <c r="BE85" i="113"/>
  <c r="BE101" i="113" s="1"/>
  <c r="DC93" i="113"/>
  <c r="R83" i="113"/>
  <c r="R99" i="113" s="1"/>
  <c r="AU89" i="113"/>
  <c r="AU105" i="113" s="1"/>
  <c r="S129" i="114"/>
  <c r="CR100" i="113"/>
  <c r="CS84" i="113"/>
  <c r="BE89" i="113"/>
  <c r="BE105" i="113" s="1"/>
  <c r="AU90" i="113"/>
  <c r="AU106" i="113" s="1"/>
  <c r="BP84" i="113"/>
  <c r="BP100" i="113" s="1"/>
  <c r="EQ85" i="113"/>
  <c r="EQ101" i="113" s="1"/>
  <c r="CJ90" i="114"/>
  <c r="CJ106" i="114" s="1"/>
  <c r="DC105" i="114"/>
  <c r="DC114" i="114" s="1"/>
  <c r="DD89" i="114"/>
  <c r="DD105" i="114" s="1"/>
  <c r="BW91" i="110"/>
  <c r="BW107" i="110" s="1"/>
  <c r="DW89" i="113"/>
  <c r="DW105" i="113" s="1"/>
  <c r="DW84" i="113"/>
  <c r="DW100" i="113" s="1"/>
  <c r="EH82" i="113"/>
  <c r="EH98" i="113" s="1"/>
  <c r="EG107" i="114"/>
  <c r="EH91" i="114"/>
  <c r="EH107" i="114" s="1"/>
  <c r="EQ87" i="113"/>
  <c r="CQ113" i="113"/>
  <c r="EQ92" i="113"/>
  <c r="EQ108" i="113" s="1"/>
  <c r="DN92" i="114"/>
  <c r="DN108" i="114" s="1"/>
  <c r="CH98" i="113"/>
  <c r="CI82" i="113"/>
  <c r="Q88" i="113"/>
  <c r="R88" i="113" s="1"/>
  <c r="AL84" i="113"/>
  <c r="AL100" i="113" s="1"/>
  <c r="DN87" i="114"/>
  <c r="DN103" i="114" s="1"/>
  <c r="AL92" i="114"/>
  <c r="BY108" i="114"/>
  <c r="BZ92" i="114"/>
  <c r="BZ108" i="114" s="1"/>
  <c r="DB101" i="113"/>
  <c r="DC85" i="113"/>
  <c r="Z113" i="114"/>
  <c r="Y112" i="114"/>
  <c r="S138" i="114" s="1"/>
  <c r="S120" i="114"/>
  <c r="O112" i="114"/>
  <c r="S137" i="114" s="1"/>
  <c r="S119" i="114"/>
  <c r="E112" i="114"/>
  <c r="S136" i="114" s="1"/>
  <c r="S118" i="114"/>
  <c r="P111" i="114"/>
  <c r="P112" i="114" s="1"/>
  <c r="T137" i="114" s="1"/>
  <c r="AB84" i="114"/>
  <c r="AB100" i="114" s="1"/>
  <c r="AB85" i="114"/>
  <c r="AB101" i="114" s="1"/>
  <c r="DM101" i="114"/>
  <c r="DN85" i="114"/>
  <c r="DN101" i="114" s="1"/>
  <c r="BF111" i="114"/>
  <c r="DW98" i="114"/>
  <c r="DW113" i="114" s="1"/>
  <c r="AL83" i="114"/>
  <c r="AL99" i="114" s="1"/>
  <c r="AL114" i="114" s="1"/>
  <c r="BF114" i="114"/>
  <c r="DU112" i="114"/>
  <c r="S148" i="114" s="1"/>
  <c r="BO103" i="114"/>
  <c r="BP87" i="114"/>
  <c r="BP103" i="114" s="1"/>
  <c r="BP86" i="114"/>
  <c r="BP102" i="114" s="1"/>
  <c r="DN91" i="114"/>
  <c r="DN107" i="114" s="1"/>
  <c r="BO106" i="114"/>
  <c r="BP90" i="114"/>
  <c r="BP106" i="114" s="1"/>
  <c r="AV89" i="114"/>
  <c r="BF88" i="114"/>
  <c r="BX114" i="114"/>
  <c r="BZ93" i="114"/>
  <c r="BZ109" i="114" s="1"/>
  <c r="ER91" i="114"/>
  <c r="ER107" i="114" s="1"/>
  <c r="AU107" i="114"/>
  <c r="AV91" i="114"/>
  <c r="R85" i="114"/>
  <c r="R101" i="114" s="1"/>
  <c r="DL114" i="114"/>
  <c r="BF92" i="114"/>
  <c r="DX83" i="114"/>
  <c r="DX99" i="114" s="1"/>
  <c r="DC113" i="114"/>
  <c r="AU109" i="114"/>
  <c r="AV93" i="114"/>
  <c r="DD87" i="114"/>
  <c r="DD103" i="114" s="1"/>
  <c r="BY99" i="114"/>
  <c r="BZ83" i="114"/>
  <c r="BZ99" i="114" s="1"/>
  <c r="DX88" i="114"/>
  <c r="DX104" i="114" s="1"/>
  <c r="BY107" i="114"/>
  <c r="BZ91" i="114"/>
  <c r="BZ107" i="114" s="1"/>
  <c r="ER87" i="114"/>
  <c r="ER103" i="114" s="1"/>
  <c r="BF87" i="114"/>
  <c r="AL85" i="114"/>
  <c r="AL101" i="114" s="1"/>
  <c r="CS114" i="114"/>
  <c r="G98" i="114"/>
  <c r="H82" i="114"/>
  <c r="H98" i="114" s="1"/>
  <c r="CI99" i="114"/>
  <c r="CI113" i="114" s="1"/>
  <c r="CJ83" i="114"/>
  <c r="CJ99" i="114" s="1"/>
  <c r="CJ114" i="114" s="1"/>
  <c r="DB113" i="114"/>
  <c r="CT91" i="114"/>
  <c r="CT107" i="114" s="1"/>
  <c r="DN84" i="114"/>
  <c r="DN100" i="114" s="1"/>
  <c r="DD91" i="114"/>
  <c r="DD107" i="114" s="1"/>
  <c r="CT90" i="114"/>
  <c r="CT106" i="114" s="1"/>
  <c r="AA114" i="114"/>
  <c r="AA113" i="114"/>
  <c r="AA111" i="114"/>
  <c r="AA112" i="114" s="1"/>
  <c r="U138" i="114" s="1"/>
  <c r="S125" i="114"/>
  <c r="BW112" i="114"/>
  <c r="S143" i="114" s="1"/>
  <c r="BN113" i="114"/>
  <c r="P114" i="114"/>
  <c r="DB114" i="114"/>
  <c r="DD113" i="114"/>
  <c r="CR114" i="114"/>
  <c r="CR113" i="114"/>
  <c r="CR111" i="114"/>
  <c r="AT114" i="114"/>
  <c r="AT113" i="114"/>
  <c r="AT111" i="114"/>
  <c r="S124" i="114"/>
  <c r="BM112" i="114"/>
  <c r="S142" i="114" s="1"/>
  <c r="DV114" i="114"/>
  <c r="DV113" i="114"/>
  <c r="DV111" i="114"/>
  <c r="EP113" i="114"/>
  <c r="EP114" i="114"/>
  <c r="EP111" i="114"/>
  <c r="S132" i="114"/>
  <c r="EO112" i="114"/>
  <c r="S150" i="114" s="1"/>
  <c r="BO107" i="114"/>
  <c r="BP91" i="114"/>
  <c r="BP107" i="114" s="1"/>
  <c r="U128" i="114"/>
  <c r="BD114" i="114"/>
  <c r="T131" i="114"/>
  <c r="EF112" i="114"/>
  <c r="T149" i="114" s="1"/>
  <c r="EG98" i="114"/>
  <c r="EH82" i="114"/>
  <c r="EH98" i="114" s="1"/>
  <c r="DW111" i="114"/>
  <c r="DW114" i="114"/>
  <c r="BX113" i="114"/>
  <c r="BD111" i="114"/>
  <c r="DL111" i="114"/>
  <c r="AB82" i="114"/>
  <c r="AB98" i="114" s="1"/>
  <c r="S127" i="114"/>
  <c r="CQ112" i="114"/>
  <c r="S145" i="114" s="1"/>
  <c r="S122" i="114"/>
  <c r="AS112" i="114"/>
  <c r="S140" i="114" s="1"/>
  <c r="BX111" i="114"/>
  <c r="BF93" i="114"/>
  <c r="Q113" i="114"/>
  <c r="Q111" i="114"/>
  <c r="Q112" i="114" s="1"/>
  <c r="U137" i="114" s="1"/>
  <c r="Q114" i="114"/>
  <c r="BE105" i="114"/>
  <c r="BE111" i="114" s="1"/>
  <c r="BF89" i="114"/>
  <c r="BO98" i="114"/>
  <c r="BP82" i="114"/>
  <c r="BP98" i="114" s="1"/>
  <c r="DN114" i="114"/>
  <c r="DN113" i="114"/>
  <c r="DN111" i="114"/>
  <c r="EQ104" i="114"/>
  <c r="EQ113" i="114" s="1"/>
  <c r="ER88" i="114"/>
  <c r="ER104" i="114" s="1"/>
  <c r="DA112" i="114"/>
  <c r="S146" i="114" s="1"/>
  <c r="S128" i="114"/>
  <c r="CJ111" i="114"/>
  <c r="CJ113" i="114"/>
  <c r="AL91" i="114"/>
  <c r="R83" i="114"/>
  <c r="R99" i="114" s="1"/>
  <c r="V123" i="114"/>
  <c r="BF112" i="114"/>
  <c r="V141" i="114" s="1"/>
  <c r="BC112" i="114"/>
  <c r="S141" i="114" s="1"/>
  <c r="S123" i="114"/>
  <c r="DM114" i="114"/>
  <c r="DM113" i="114"/>
  <c r="DM111" i="114"/>
  <c r="CS113" i="114"/>
  <c r="EG101" i="114"/>
  <c r="EH85" i="114"/>
  <c r="EH101" i="114" s="1"/>
  <c r="CH111" i="114"/>
  <c r="CH114" i="114"/>
  <c r="CH113" i="114"/>
  <c r="BN111" i="114"/>
  <c r="DB111" i="114"/>
  <c r="S131" i="114"/>
  <c r="EE112" i="114"/>
  <c r="S149" i="114" s="1"/>
  <c r="EH92" i="114"/>
  <c r="EH108" i="114" s="1"/>
  <c r="DD114" i="114"/>
  <c r="DX84" i="114"/>
  <c r="DX100" i="114" s="1"/>
  <c r="F111" i="114"/>
  <c r="F112" i="114" s="1"/>
  <c r="T136" i="114" s="1"/>
  <c r="F114" i="114"/>
  <c r="F113" i="114"/>
  <c r="BD113" i="114"/>
  <c r="AV92" i="114"/>
  <c r="EQ109" i="114"/>
  <c r="ER93" i="114"/>
  <c r="ER109" i="114" s="1"/>
  <c r="AK114" i="114"/>
  <c r="AK113" i="114"/>
  <c r="AK111" i="114"/>
  <c r="AK112" i="114" s="1"/>
  <c r="U139" i="114" s="1"/>
  <c r="CS111" i="114"/>
  <c r="ER86" i="114"/>
  <c r="ER102" i="114" s="1"/>
  <c r="CT85" i="114"/>
  <c r="CT101" i="114" s="1"/>
  <c r="AU99" i="114"/>
  <c r="AV83" i="114"/>
  <c r="AV99" i="114" s="1"/>
  <c r="Y113" i="113"/>
  <c r="Q82" i="113"/>
  <c r="E113" i="113"/>
  <c r="E114" i="113"/>
  <c r="CR113" i="113"/>
  <c r="CJ86" i="113"/>
  <c r="CJ102" i="113" s="1"/>
  <c r="BZ82" i="113"/>
  <c r="BZ98" i="113" s="1"/>
  <c r="BP92" i="113"/>
  <c r="BP108" i="113" s="1"/>
  <c r="AU93" i="113"/>
  <c r="AU109" i="113" s="1"/>
  <c r="CH104" i="113"/>
  <c r="CJ88" i="113"/>
  <c r="CJ104" i="113" s="1"/>
  <c r="BP90" i="113"/>
  <c r="BP106" i="113" s="1"/>
  <c r="EQ89" i="113"/>
  <c r="AI113" i="113"/>
  <c r="AT111" i="113"/>
  <c r="T122" i="113" s="1"/>
  <c r="AV93" i="113"/>
  <c r="BE92" i="113"/>
  <c r="BE108" i="113" s="1"/>
  <c r="ER92" i="113"/>
  <c r="ER108" i="113" s="1"/>
  <c r="EG84" i="113"/>
  <c r="G82" i="113"/>
  <c r="G98" i="113" s="1"/>
  <c r="R123" i="113"/>
  <c r="EQ90" i="113"/>
  <c r="EQ106" i="113" s="1"/>
  <c r="DC86" i="113"/>
  <c r="DC102" i="113" s="1"/>
  <c r="DD87" i="113"/>
  <c r="DD103" i="113" s="1"/>
  <c r="BW113" i="113"/>
  <c r="ER83" i="113"/>
  <c r="ER99" i="113" s="1"/>
  <c r="H90" i="113"/>
  <c r="DW83" i="113"/>
  <c r="DW99" i="113" s="1"/>
  <c r="AV88" i="113"/>
  <c r="EH86" i="113"/>
  <c r="EH102" i="113" s="1"/>
  <c r="H83" i="113"/>
  <c r="H99" i="113" s="1"/>
  <c r="DW90" i="113"/>
  <c r="DW106" i="113" s="1"/>
  <c r="CI89" i="113"/>
  <c r="CI105" i="113" s="1"/>
  <c r="BW114" i="113"/>
  <c r="CG111" i="113"/>
  <c r="CS91" i="113"/>
  <c r="CS107" i="113" s="1"/>
  <c r="AV82" i="113"/>
  <c r="AV98" i="113" s="1"/>
  <c r="ER82" i="113"/>
  <c r="ER98" i="113" s="1"/>
  <c r="P113" i="113"/>
  <c r="AA85" i="113"/>
  <c r="AA101" i="113" s="1"/>
  <c r="Z114" i="113"/>
  <c r="AB82" i="113"/>
  <c r="AB98" i="113" s="1"/>
  <c r="CG112" i="113"/>
  <c r="S144" i="113" s="1"/>
  <c r="S126" i="113"/>
  <c r="DM84" i="113"/>
  <c r="DM100" i="113" s="1"/>
  <c r="CS92" i="113"/>
  <c r="CS108" i="113" s="1"/>
  <c r="CQ111" i="113"/>
  <c r="DC88" i="113"/>
  <c r="DX89" i="113"/>
  <c r="DX105" i="113" s="1"/>
  <c r="DM106" i="113"/>
  <c r="DN90" i="113"/>
  <c r="DN106" i="113" s="1"/>
  <c r="EO113" i="113"/>
  <c r="EO114" i="113"/>
  <c r="EO111" i="113"/>
  <c r="DV114" i="113"/>
  <c r="H92" i="113"/>
  <c r="EE114" i="113"/>
  <c r="EE111" i="113"/>
  <c r="EE113" i="113"/>
  <c r="P111" i="113"/>
  <c r="CI93" i="113"/>
  <c r="CI109" i="113" s="1"/>
  <c r="BN103" i="113"/>
  <c r="BP87" i="113"/>
  <c r="BP103" i="113" s="1"/>
  <c r="DK112" i="113"/>
  <c r="S147" i="113" s="1"/>
  <c r="S129" i="113"/>
  <c r="R127" i="113"/>
  <c r="CP112" i="113"/>
  <c r="R145" i="113" s="1"/>
  <c r="CS89" i="113"/>
  <c r="AL90" i="113"/>
  <c r="AK83" i="113"/>
  <c r="AK99" i="113" s="1"/>
  <c r="CI99" i="113"/>
  <c r="CJ83" i="113"/>
  <c r="CJ99" i="113" s="1"/>
  <c r="AA99" i="113"/>
  <c r="AB83" i="113"/>
  <c r="AB99" i="113" s="1"/>
  <c r="BY90" i="113"/>
  <c r="R130" i="113"/>
  <c r="DT112" i="113"/>
  <c r="R148" i="113" s="1"/>
  <c r="CJ92" i="113"/>
  <c r="CJ108" i="113" s="1"/>
  <c r="O113" i="113"/>
  <c r="O111" i="113"/>
  <c r="O112" i="113" s="1"/>
  <c r="S137" i="113" s="1"/>
  <c r="O114" i="113"/>
  <c r="CT86" i="113"/>
  <c r="CT102" i="113" s="1"/>
  <c r="BM111" i="113"/>
  <c r="DV111" i="113"/>
  <c r="BF84" i="113"/>
  <c r="BF100" i="113" s="1"/>
  <c r="CG113" i="113"/>
  <c r="AI114" i="113"/>
  <c r="P114" i="113"/>
  <c r="ER93" i="113"/>
  <c r="ER109" i="113" s="1"/>
  <c r="BE87" i="113"/>
  <c r="BE103" i="113" s="1"/>
  <c r="BX103" i="113"/>
  <c r="BY87" i="113"/>
  <c r="BY103" i="113" s="1"/>
  <c r="BO85" i="113"/>
  <c r="DX82" i="113"/>
  <c r="DX98" i="113" s="1"/>
  <c r="AJ105" i="113"/>
  <c r="AJ111" i="113" s="1"/>
  <c r="AJ112" i="113" s="1"/>
  <c r="T139" i="113" s="1"/>
  <c r="AL89" i="113"/>
  <c r="BY102" i="113"/>
  <c r="BZ86" i="113"/>
  <c r="BZ102" i="113" s="1"/>
  <c r="BX109" i="113"/>
  <c r="BZ93" i="113"/>
  <c r="BZ109" i="113" s="1"/>
  <c r="BN107" i="113"/>
  <c r="BO91" i="113"/>
  <c r="BO107" i="113" s="1"/>
  <c r="AL87" i="113"/>
  <c r="AU101" i="113"/>
  <c r="AV85" i="113"/>
  <c r="AV101" i="113" s="1"/>
  <c r="BM114" i="113"/>
  <c r="BO88" i="113"/>
  <c r="BO104" i="113" s="1"/>
  <c r="DW92" i="113"/>
  <c r="DW108" i="113" s="1"/>
  <c r="DW113" i="113" s="1"/>
  <c r="ER85" i="113"/>
  <c r="ER101" i="113" s="1"/>
  <c r="CG114" i="113"/>
  <c r="DA114" i="113"/>
  <c r="DA113" i="113"/>
  <c r="DA111" i="113"/>
  <c r="EG91" i="113"/>
  <c r="AI111" i="113"/>
  <c r="AI112" i="113" s="1"/>
  <c r="S139" i="113" s="1"/>
  <c r="EG101" i="113"/>
  <c r="EH85" i="113"/>
  <c r="EH101" i="113" s="1"/>
  <c r="DN87" i="113"/>
  <c r="DN103" i="113" s="1"/>
  <c r="AL82" i="113"/>
  <c r="AL98" i="113" s="1"/>
  <c r="F101" i="113"/>
  <c r="G85" i="113"/>
  <c r="G101" i="113" s="1"/>
  <c r="G111" i="113" s="1"/>
  <c r="G112" i="113" s="1"/>
  <c r="U136" i="113" s="1"/>
  <c r="BF82" i="113"/>
  <c r="BF98" i="113" s="1"/>
  <c r="DD82" i="113"/>
  <c r="DD98" i="113" s="1"/>
  <c r="BO83" i="113"/>
  <c r="BO99" i="113" s="1"/>
  <c r="DL109" i="113"/>
  <c r="DL111" i="113" s="1"/>
  <c r="CH101" i="113"/>
  <c r="CI85" i="113"/>
  <c r="CI101" i="113" s="1"/>
  <c r="EG99" i="113"/>
  <c r="EH83" i="113"/>
  <c r="EH99" i="113" s="1"/>
  <c r="BW111" i="113"/>
  <c r="BF89" i="113"/>
  <c r="AK107" i="113"/>
  <c r="AL91" i="113"/>
  <c r="CQ114" i="113"/>
  <c r="CJ87" i="113"/>
  <c r="CJ103" i="113" s="1"/>
  <c r="AL93" i="113"/>
  <c r="AV86" i="113"/>
  <c r="CT93" i="113"/>
  <c r="CT109" i="113" s="1"/>
  <c r="BD114" i="113"/>
  <c r="BD111" i="113"/>
  <c r="BD113" i="113"/>
  <c r="CT88" i="113"/>
  <c r="CT104" i="113" s="1"/>
  <c r="R85" i="113"/>
  <c r="R101" i="113" s="1"/>
  <c r="AT113" i="113"/>
  <c r="BC114" i="113"/>
  <c r="BC111" i="113"/>
  <c r="BC113" i="113"/>
  <c r="R131" i="113"/>
  <c r="ED112" i="113"/>
  <c r="R149" i="113" s="1"/>
  <c r="S130" i="113"/>
  <c r="DU112" i="113"/>
  <c r="S148" i="113" s="1"/>
  <c r="BX107" i="113"/>
  <c r="Z111" i="113"/>
  <c r="AS114" i="113"/>
  <c r="AS113" i="113"/>
  <c r="AS111" i="113"/>
  <c r="CR114" i="113"/>
  <c r="R129" i="113"/>
  <c r="DJ112" i="113"/>
  <c r="R147" i="113" s="1"/>
  <c r="CI100" i="113"/>
  <c r="CJ84" i="113"/>
  <c r="CJ100" i="113" s="1"/>
  <c r="EQ104" i="113"/>
  <c r="ER88" i="113"/>
  <c r="ER104" i="113" s="1"/>
  <c r="CS99" i="113"/>
  <c r="CT83" i="113"/>
  <c r="CT99" i="113" s="1"/>
  <c r="DC100" i="113"/>
  <c r="DD84" i="113"/>
  <c r="DD100" i="113" s="1"/>
  <c r="CJ85" i="113"/>
  <c r="CJ101" i="113" s="1"/>
  <c r="EQ86" i="113"/>
  <c r="AB84" i="113"/>
  <c r="AB100" i="113" s="1"/>
  <c r="CZ112" i="113"/>
  <c r="R146" i="113" s="1"/>
  <c r="R128" i="113"/>
  <c r="EF106" i="113"/>
  <c r="EG90" i="113"/>
  <c r="EG106" i="113" s="1"/>
  <c r="CF112" i="113"/>
  <c r="R144" i="113" s="1"/>
  <c r="R126" i="113"/>
  <c r="BE90" i="113"/>
  <c r="AT114" i="113"/>
  <c r="Z113" i="113"/>
  <c r="DN88" i="113"/>
  <c r="DN104" i="113" s="1"/>
  <c r="CR111" i="113"/>
  <c r="EP100" i="113"/>
  <c r="EQ84" i="113"/>
  <c r="EQ100" i="113" s="1"/>
  <c r="H89" i="113"/>
  <c r="DX83" i="113"/>
  <c r="DX99" i="113" s="1"/>
  <c r="DB99" i="113"/>
  <c r="DD83" i="113"/>
  <c r="DD99" i="113" s="1"/>
  <c r="BN98" i="113"/>
  <c r="BO82" i="113"/>
  <c r="BO98" i="113" s="1"/>
  <c r="R124" i="113"/>
  <c r="BL112" i="113"/>
  <c r="R142" i="113" s="1"/>
  <c r="DM93" i="113"/>
  <c r="DM109" i="113" s="1"/>
  <c r="DD91" i="113"/>
  <c r="DD107" i="113" s="1"/>
  <c r="DM99" i="113"/>
  <c r="DN83" i="113"/>
  <c r="DN99" i="113" s="1"/>
  <c r="AV90" i="113"/>
  <c r="R132" i="113"/>
  <c r="EN112" i="113"/>
  <c r="R150" i="113" s="1"/>
  <c r="DM86" i="113"/>
  <c r="DM102" i="113" s="1"/>
  <c r="EF103" i="113"/>
  <c r="EG87" i="113"/>
  <c r="EG103" i="113" s="1"/>
  <c r="BY91" i="113"/>
  <c r="BY107" i="113" s="1"/>
  <c r="BE91" i="113"/>
  <c r="BE107" i="113" s="1"/>
  <c r="BF85" i="113"/>
  <c r="BF101" i="113" s="1"/>
  <c r="CS101" i="113"/>
  <c r="CT85" i="113"/>
  <c r="CT101" i="113" s="1"/>
  <c r="Q100" i="113"/>
  <c r="R84" i="113"/>
  <c r="R100" i="113" s="1"/>
  <c r="G91" i="113"/>
  <c r="H91" i="113" s="1"/>
  <c r="AU83" i="113"/>
  <c r="E92" i="110"/>
  <c r="EE90" i="110"/>
  <c r="EE106" i="110" s="1"/>
  <c r="AT92" i="110"/>
  <c r="AT108" i="110" s="1"/>
  <c r="BM90" i="110"/>
  <c r="BM106" i="110" s="1"/>
  <c r="AI86" i="110"/>
  <c r="AI102" i="110" s="1"/>
  <c r="BM83" i="110"/>
  <c r="BM99" i="110" s="1"/>
  <c r="EO83" i="110"/>
  <c r="EO99" i="110" s="1"/>
  <c r="EP84" i="110"/>
  <c r="EP100" i="110" s="1"/>
  <c r="EE84" i="110"/>
  <c r="EE100" i="110" s="1"/>
  <c r="BM91" i="110"/>
  <c r="BC82" i="110"/>
  <c r="BC98" i="110" s="1"/>
  <c r="EF85" i="110"/>
  <c r="EF101" i="110" s="1"/>
  <c r="DA89" i="110"/>
  <c r="DA105" i="110" s="1"/>
  <c r="EP86" i="110"/>
  <c r="EP102" i="110" s="1"/>
  <c r="E88" i="110"/>
  <c r="EE82" i="110"/>
  <c r="EE98" i="110" s="1"/>
  <c r="BW85" i="110"/>
  <c r="BW101" i="110" s="1"/>
  <c r="AS91" i="110"/>
  <c r="AS107" i="110" s="1"/>
  <c r="DU87" i="110"/>
  <c r="DU103" i="110" s="1"/>
  <c r="CG84" i="110"/>
  <c r="CG100" i="110" s="1"/>
  <c r="EE89" i="110"/>
  <c r="EE105" i="110" s="1"/>
  <c r="BW84" i="110"/>
  <c r="BW87" i="110"/>
  <c r="BW103" i="110" s="1"/>
  <c r="BC90" i="110"/>
  <c r="EE86" i="110"/>
  <c r="EE102" i="110" s="1"/>
  <c r="DK90" i="110"/>
  <c r="DK106" i="110" s="1"/>
  <c r="CQ93" i="110"/>
  <c r="CQ109" i="110" s="1"/>
  <c r="AS82" i="110"/>
  <c r="AS98" i="110" s="1"/>
  <c r="BM86" i="110"/>
  <c r="BM102" i="110" s="1"/>
  <c r="CG82" i="110"/>
  <c r="CG98" i="110" s="1"/>
  <c r="AI90" i="110"/>
  <c r="AI106" i="110" s="1"/>
  <c r="CQ92" i="110"/>
  <c r="CQ108" i="110" s="1"/>
  <c r="DU86" i="110"/>
  <c r="DU102" i="110" s="1"/>
  <c r="EO89" i="110"/>
  <c r="EO105" i="110" s="1"/>
  <c r="Y90" i="110"/>
  <c r="BD85" i="110"/>
  <c r="BD101" i="110" s="1"/>
  <c r="AS90" i="110"/>
  <c r="AS106" i="110" s="1"/>
  <c r="E89" i="110"/>
  <c r="E93" i="110"/>
  <c r="DA86" i="110"/>
  <c r="DA102" i="110" s="1"/>
  <c r="BC87" i="110"/>
  <c r="BC103" i="110" s="1"/>
  <c r="BX91" i="110"/>
  <c r="BX107" i="110" s="1"/>
  <c r="EO93" i="110"/>
  <c r="EO109" i="110" s="1"/>
  <c r="AI84" i="110"/>
  <c r="AI100" i="110" s="1"/>
  <c r="BM82" i="110"/>
  <c r="BM98" i="110" s="1"/>
  <c r="BC93" i="110"/>
  <c r="BC109" i="110" s="1"/>
  <c r="Y93" i="110"/>
  <c r="AI83" i="110"/>
  <c r="AI99" i="110" s="1"/>
  <c r="O89" i="110"/>
  <c r="AI87" i="110"/>
  <c r="AI103" i="110" s="1"/>
  <c r="DA87" i="110"/>
  <c r="DA103" i="110" s="1"/>
  <c r="AS93" i="110"/>
  <c r="AS109" i="110" s="1"/>
  <c r="DA82" i="110"/>
  <c r="DA98" i="110" s="1"/>
  <c r="DK84" i="110"/>
  <c r="DK100" i="110" s="1"/>
  <c r="BM88" i="110"/>
  <c r="BM104" i="110" s="1"/>
  <c r="EO90" i="110"/>
  <c r="EO106" i="110" s="1"/>
  <c r="BC92" i="110"/>
  <c r="BC108" i="110" s="1"/>
  <c r="CQ84" i="110"/>
  <c r="CQ100" i="110" s="1"/>
  <c r="BW82" i="110"/>
  <c r="BW98" i="110" s="1"/>
  <c r="Y82" i="110"/>
  <c r="Y98" i="110" s="1"/>
  <c r="BW83" i="110"/>
  <c r="BW99" i="110" s="1"/>
  <c r="EO87" i="110"/>
  <c r="EO103" i="110" s="1"/>
  <c r="CQ85" i="110"/>
  <c r="CQ101" i="110" s="1"/>
  <c r="BM85" i="110"/>
  <c r="BM101" i="110" s="1"/>
  <c r="AI91" i="110"/>
  <c r="AI107" i="110" s="1"/>
  <c r="O86" i="110"/>
  <c r="Y89" i="110"/>
  <c r="DA85" i="110"/>
  <c r="DK89" i="110"/>
  <c r="DK105" i="110" s="1"/>
  <c r="BW88" i="110"/>
  <c r="BW104" i="110" s="1"/>
  <c r="Y86" i="110"/>
  <c r="EO85" i="110"/>
  <c r="EO101" i="110" s="1"/>
  <c r="CQ86" i="110"/>
  <c r="BM93" i="110"/>
  <c r="BM109" i="110" s="1"/>
  <c r="BB111" i="110"/>
  <c r="BB113" i="110"/>
  <c r="BB114" i="110"/>
  <c r="O88" i="110"/>
  <c r="P88" i="110" s="1"/>
  <c r="EE93" i="110"/>
  <c r="EE109" i="110" s="1"/>
  <c r="AI92" i="110"/>
  <c r="AI108" i="110" s="1"/>
  <c r="AI93" i="110"/>
  <c r="AE22" i="110"/>
  <c r="AG22" i="110" s="1"/>
  <c r="S22" i="110"/>
  <c r="BV114" i="110"/>
  <c r="BV111" i="110"/>
  <c r="BV113" i="110"/>
  <c r="EE83" i="110"/>
  <c r="EE99" i="110" s="1"/>
  <c r="DA83" i="110"/>
  <c r="DB83" i="110" s="1"/>
  <c r="DB99" i="110" s="1"/>
  <c r="CG88" i="110"/>
  <c r="CH88" i="110" s="1"/>
  <c r="CH104" i="110" s="1"/>
  <c r="DU83" i="110"/>
  <c r="Y84" i="110"/>
  <c r="Y85" i="110"/>
  <c r="Y88" i="110"/>
  <c r="AS85" i="110"/>
  <c r="AS101" i="110" s="1"/>
  <c r="CG89" i="110"/>
  <c r="DU88" i="110"/>
  <c r="DU104" i="110" s="1"/>
  <c r="BW86" i="110"/>
  <c r="DK85" i="110"/>
  <c r="DL85" i="110" s="1"/>
  <c r="DL101" i="110" s="1"/>
  <c r="E90" i="110"/>
  <c r="E85" i="110"/>
  <c r="AS89" i="110"/>
  <c r="BM92" i="110"/>
  <c r="BN92" i="110" s="1"/>
  <c r="BN108" i="110" s="1"/>
  <c r="CG92" i="110"/>
  <c r="CQ91" i="110"/>
  <c r="D113" i="110"/>
  <c r="D114" i="110"/>
  <c r="D111" i="110"/>
  <c r="AS84" i="110"/>
  <c r="O82" i="110"/>
  <c r="O98" i="110" s="1"/>
  <c r="EN113" i="110"/>
  <c r="EN114" i="110"/>
  <c r="EN111" i="110"/>
  <c r="DK86" i="110"/>
  <c r="DK102" i="110" s="1"/>
  <c r="AI82" i="110"/>
  <c r="AJ82" i="110" s="1"/>
  <c r="AJ98" i="110" s="1"/>
  <c r="AS87" i="110"/>
  <c r="AS103" i="110" s="1"/>
  <c r="CG86" i="110"/>
  <c r="CG102" i="110" s="1"/>
  <c r="BW90" i="110"/>
  <c r="BW106" i="110" s="1"/>
  <c r="DJ111" i="110"/>
  <c r="DJ114" i="110"/>
  <c r="DJ113" i="110"/>
  <c r="AI89" i="110"/>
  <c r="AI105" i="110" s="1"/>
  <c r="E91" i="110"/>
  <c r="AU92" i="110"/>
  <c r="AU108" i="110" s="1"/>
  <c r="BC86" i="110"/>
  <c r="CQ90" i="110"/>
  <c r="CG87" i="110"/>
  <c r="DA91" i="110"/>
  <c r="DU91" i="110"/>
  <c r="DV91" i="110" s="1"/>
  <c r="DV107" i="110" s="1"/>
  <c r="DA92" i="110"/>
  <c r="N114" i="110"/>
  <c r="N113" i="110"/>
  <c r="N111" i="110"/>
  <c r="AE27" i="110"/>
  <c r="AG27" i="110" s="1"/>
  <c r="S25" i="110"/>
  <c r="DT113" i="110"/>
  <c r="DT114" i="110"/>
  <c r="DT111" i="110"/>
  <c r="CZ114" i="110"/>
  <c r="CZ113" i="110"/>
  <c r="CZ111" i="110"/>
  <c r="BN82" i="110"/>
  <c r="BN98" i="110" s="1"/>
  <c r="AS83" i="110"/>
  <c r="AS99" i="110" s="1"/>
  <c r="EP91" i="110"/>
  <c r="EP107" i="110" s="1"/>
  <c r="CQ83" i="110"/>
  <c r="EG85" i="110"/>
  <c r="EG101" i="110" s="1"/>
  <c r="CQ87" i="110"/>
  <c r="CQ103" i="110" s="1"/>
  <c r="BX92" i="110"/>
  <c r="BX108" i="110" s="1"/>
  <c r="AS88" i="110"/>
  <c r="AI85" i="110"/>
  <c r="BW89" i="110"/>
  <c r="DU92" i="110"/>
  <c r="DU108" i="110" s="1"/>
  <c r="DK88" i="110"/>
  <c r="CR93" i="110"/>
  <c r="CS93" i="110" s="1"/>
  <c r="CS109" i="110" s="1"/>
  <c r="O91" i="110"/>
  <c r="O84" i="110"/>
  <c r="O100" i="110" s="1"/>
  <c r="BC83" i="110"/>
  <c r="BC99" i="110" s="1"/>
  <c r="Y83" i="110"/>
  <c r="Z83" i="110" s="1"/>
  <c r="Z99" i="110" s="1"/>
  <c r="AR114" i="110"/>
  <c r="AR113" i="110"/>
  <c r="AR111" i="110"/>
  <c r="BC88" i="110"/>
  <c r="BC104" i="110" s="1"/>
  <c r="AE33" i="110"/>
  <c r="AG33" i="110" s="1"/>
  <c r="S31" i="110"/>
  <c r="DK83" i="110"/>
  <c r="CP114" i="110"/>
  <c r="CP113" i="110"/>
  <c r="CP111" i="110"/>
  <c r="BL113" i="110"/>
  <c r="BL111" i="110"/>
  <c r="BL114" i="110"/>
  <c r="EO82" i="110"/>
  <c r="EO98" i="110" s="1"/>
  <c r="CF113" i="110"/>
  <c r="CF114" i="110"/>
  <c r="CF111" i="110"/>
  <c r="E82" i="110"/>
  <c r="ED111" i="110"/>
  <c r="ED113" i="110"/>
  <c r="ED114" i="110"/>
  <c r="E86" i="110"/>
  <c r="BM87" i="110"/>
  <c r="BM103" i="110" s="1"/>
  <c r="CQ88" i="110"/>
  <c r="BC91" i="110"/>
  <c r="EE87" i="110"/>
  <c r="EF87" i="110" s="1"/>
  <c r="EF103" i="110" s="1"/>
  <c r="CG91" i="110"/>
  <c r="CH91" i="110" s="1"/>
  <c r="CH107" i="110" s="1"/>
  <c r="Y87" i="110"/>
  <c r="DK91" i="110"/>
  <c r="BW93" i="110"/>
  <c r="BX93" i="110" s="1"/>
  <c r="BX109" i="110" s="1"/>
  <c r="DK92" i="110"/>
  <c r="DK108" i="110" s="1"/>
  <c r="F92" i="110"/>
  <c r="EE92" i="110"/>
  <c r="EF92" i="110" s="1"/>
  <c r="EF108" i="110" s="1"/>
  <c r="DK93" i="110"/>
  <c r="BC84" i="110"/>
  <c r="BD84" i="110" s="1"/>
  <c r="BD100" i="110" s="1"/>
  <c r="DV83" i="110"/>
  <c r="DV99" i="110" s="1"/>
  <c r="DA84" i="110"/>
  <c r="DV87" i="110"/>
  <c r="DV103" i="110" s="1"/>
  <c r="DA88" i="110"/>
  <c r="DA104" i="110" s="1"/>
  <c r="EO92" i="110"/>
  <c r="EO108" i="110" s="1"/>
  <c r="DU85" i="110"/>
  <c r="DV85" i="110" s="1"/>
  <c r="DV101" i="110" s="1"/>
  <c r="O90" i="110"/>
  <c r="O85" i="110"/>
  <c r="O101" i="110" s="1"/>
  <c r="BC89" i="110"/>
  <c r="E87" i="110"/>
  <c r="F87" i="110" s="1"/>
  <c r="BN90" i="110"/>
  <c r="BN106" i="110" s="1"/>
  <c r="AS86" i="110"/>
  <c r="AT86" i="110" s="1"/>
  <c r="AT102" i="110" s="1"/>
  <c r="CG90" i="110"/>
  <c r="CH90" i="110" s="1"/>
  <c r="CH106" i="110" s="1"/>
  <c r="CG93" i="110"/>
  <c r="CG109" i="110" s="1"/>
  <c r="CG85" i="110"/>
  <c r="DU89" i="110"/>
  <c r="DA90" i="110"/>
  <c r="Y91" i="110"/>
  <c r="O93" i="110"/>
  <c r="Y92" i="110"/>
  <c r="BM84" i="110"/>
  <c r="BM100" i="110" s="1"/>
  <c r="AH111" i="110"/>
  <c r="AH114" i="110"/>
  <c r="AH113" i="110"/>
  <c r="CG83" i="110"/>
  <c r="CR89" i="110"/>
  <c r="CR105" i="110" s="1"/>
  <c r="E83" i="110"/>
  <c r="E99" i="110" s="1"/>
  <c r="X114" i="110"/>
  <c r="X113" i="110"/>
  <c r="X111" i="110"/>
  <c r="DU84" i="110"/>
  <c r="DU82" i="110"/>
  <c r="CQ82" i="110"/>
  <c r="EE88" i="110"/>
  <c r="E84" i="110"/>
  <c r="DK82" i="110"/>
  <c r="DK98" i="110" s="1"/>
  <c r="BM89" i="110"/>
  <c r="BM105" i="110" s="1"/>
  <c r="O83" i="110"/>
  <c r="AJ86" i="110"/>
  <c r="AJ102" i="110" s="1"/>
  <c r="O87" i="110"/>
  <c r="DK87" i="110"/>
  <c r="DK103" i="110" s="1"/>
  <c r="EO88" i="110"/>
  <c r="EP88" i="110" s="1"/>
  <c r="EP104" i="110" s="1"/>
  <c r="EE91" i="110"/>
  <c r="EE107" i="110" s="1"/>
  <c r="AI88" i="110"/>
  <c r="AJ88" i="110" s="1"/>
  <c r="AJ104" i="110" s="1"/>
  <c r="DU90" i="110"/>
  <c r="O92" i="110"/>
  <c r="DA93" i="110"/>
  <c r="DA109" i="110" s="1"/>
  <c r="DU93" i="110"/>
  <c r="DU109" i="110" s="1"/>
  <c r="AH112" i="110" l="1"/>
  <c r="R139" i="110" s="1"/>
  <c r="R121" i="110"/>
  <c r="DC101" i="113"/>
  <c r="DD85" i="113"/>
  <c r="DD101" i="113" s="1"/>
  <c r="DC109" i="113"/>
  <c r="DD93" i="113"/>
  <c r="DD109" i="113" s="1"/>
  <c r="AT112" i="113"/>
  <c r="T140" i="113" s="1"/>
  <c r="BO105" i="113"/>
  <c r="BP89" i="113"/>
  <c r="BP105" i="113" s="1"/>
  <c r="BP83" i="113"/>
  <c r="BP99" i="113" s="1"/>
  <c r="DN84" i="113"/>
  <c r="DN100" i="113" s="1"/>
  <c r="CI114" i="114"/>
  <c r="AJ113" i="113"/>
  <c r="BZ113" i="114"/>
  <c r="CI98" i="113"/>
  <c r="CJ82" i="113"/>
  <c r="CJ98" i="113" s="1"/>
  <c r="AT82" i="110"/>
  <c r="AU82" i="110" s="1"/>
  <c r="AU98" i="110" s="1"/>
  <c r="CT91" i="113"/>
  <c r="CT107" i="113" s="1"/>
  <c r="DX84" i="113"/>
  <c r="DX100" i="113" s="1"/>
  <c r="CS100" i="113"/>
  <c r="CT84" i="113"/>
  <c r="CT100" i="113" s="1"/>
  <c r="AV89" i="113"/>
  <c r="EQ103" i="113"/>
  <c r="ER87" i="113"/>
  <c r="ER103" i="113" s="1"/>
  <c r="I119" i="114"/>
  <c r="H119" i="114"/>
  <c r="I118" i="114"/>
  <c r="H118" i="114"/>
  <c r="BZ111" i="114"/>
  <c r="BE113" i="114"/>
  <c r="BZ114" i="114"/>
  <c r="AL111" i="114"/>
  <c r="AL112" i="114" s="1"/>
  <c r="V139" i="114" s="1"/>
  <c r="P121" i="114" s="1"/>
  <c r="DX111" i="114"/>
  <c r="DX112" i="114" s="1"/>
  <c r="V148" i="114" s="1"/>
  <c r="AL113" i="114"/>
  <c r="DD111" i="114"/>
  <c r="V128" i="114" s="1"/>
  <c r="BY113" i="114"/>
  <c r="BY111" i="114"/>
  <c r="U125" i="114" s="1"/>
  <c r="BY114" i="114"/>
  <c r="CT111" i="114"/>
  <c r="CT112" i="114" s="1"/>
  <c r="V145" i="114" s="1"/>
  <c r="ER111" i="114"/>
  <c r="ER112" i="114" s="1"/>
  <c r="V150" i="114" s="1"/>
  <c r="H111" i="114"/>
  <c r="H112" i="114" s="1"/>
  <c r="V136" i="114" s="1"/>
  <c r="H114" i="114"/>
  <c r="H113" i="114"/>
  <c r="G111" i="114"/>
  <c r="G112" i="114" s="1"/>
  <c r="U136" i="114" s="1"/>
  <c r="G114" i="114"/>
  <c r="G113" i="114"/>
  <c r="EQ114" i="114"/>
  <c r="CI111" i="114"/>
  <c r="U123" i="114"/>
  <c r="BE112" i="114"/>
  <c r="U141" i="114" s="1"/>
  <c r="R111" i="114"/>
  <c r="R112" i="114" s="1"/>
  <c r="V137" i="114" s="1"/>
  <c r="P119" i="114" s="1"/>
  <c r="R114" i="114"/>
  <c r="R113" i="114"/>
  <c r="BO114" i="114"/>
  <c r="BO113" i="114"/>
  <c r="BO111" i="114"/>
  <c r="T125" i="114"/>
  <c r="BX112" i="114"/>
  <c r="T143" i="114" s="1"/>
  <c r="EG114" i="114"/>
  <c r="EG111" i="114"/>
  <c r="EG113" i="114"/>
  <c r="DX113" i="114"/>
  <c r="ER114" i="114"/>
  <c r="DW112" i="114"/>
  <c r="U148" i="114" s="1"/>
  <c r="U130" i="114"/>
  <c r="DV112" i="114"/>
  <c r="T148" i="114" s="1"/>
  <c r="T130" i="114"/>
  <c r="AU113" i="114"/>
  <c r="AU111" i="114"/>
  <c r="AU114" i="114"/>
  <c r="BE114" i="114"/>
  <c r="EQ111" i="114"/>
  <c r="T132" i="114"/>
  <c r="EP112" i="114"/>
  <c r="T150" i="114" s="1"/>
  <c r="AV113" i="114"/>
  <c r="AV111" i="114"/>
  <c r="AV114" i="114"/>
  <c r="V126" i="114"/>
  <c r="CJ112" i="114"/>
  <c r="V144" i="114" s="1"/>
  <c r="DN112" i="114"/>
  <c r="V147" i="114" s="1"/>
  <c r="V129" i="114"/>
  <c r="CT113" i="114"/>
  <c r="DM112" i="114"/>
  <c r="U147" i="114" s="1"/>
  <c r="U129" i="114"/>
  <c r="CH112" i="114"/>
  <c r="T144" i="114" s="1"/>
  <c r="T126" i="114"/>
  <c r="AB113" i="114"/>
  <c r="AB111" i="114"/>
  <c r="AB112" i="114" s="1"/>
  <c r="V138" i="114" s="1"/>
  <c r="P120" i="114" s="1"/>
  <c r="AB114" i="114"/>
  <c r="CT114" i="114"/>
  <c r="T127" i="114"/>
  <c r="CR112" i="114"/>
  <c r="T145" i="114" s="1"/>
  <c r="U127" i="114"/>
  <c r="CS112" i="114"/>
  <c r="U145" i="114" s="1"/>
  <c r="T128" i="114"/>
  <c r="N122" i="114" s="1"/>
  <c r="DB112" i="114"/>
  <c r="T146" i="114" s="1"/>
  <c r="DL112" i="114"/>
  <c r="T147" i="114" s="1"/>
  <c r="T129" i="114"/>
  <c r="DX114" i="114"/>
  <c r="ER113" i="114"/>
  <c r="T124" i="114"/>
  <c r="BN112" i="114"/>
  <c r="T142" i="114" s="1"/>
  <c r="BP114" i="114"/>
  <c r="BP111" i="114"/>
  <c r="BP113" i="114"/>
  <c r="BD112" i="114"/>
  <c r="T141" i="114" s="1"/>
  <c r="T123" i="114"/>
  <c r="K118" i="114" s="1"/>
  <c r="EH114" i="114"/>
  <c r="EH111" i="114"/>
  <c r="EH113" i="114"/>
  <c r="V125" i="114"/>
  <c r="BZ112" i="114"/>
  <c r="V143" i="114" s="1"/>
  <c r="T122" i="114"/>
  <c r="J118" i="114" s="1"/>
  <c r="AT112" i="114"/>
  <c r="T140" i="114" s="1"/>
  <c r="R113" i="113"/>
  <c r="Q113" i="113"/>
  <c r="R82" i="113"/>
  <c r="R98" i="113" s="1"/>
  <c r="Q98" i="113"/>
  <c r="Q114" i="113" s="1"/>
  <c r="DN93" i="113"/>
  <c r="DN109" i="113" s="1"/>
  <c r="ER90" i="113"/>
  <c r="ER106" i="113" s="1"/>
  <c r="DL114" i="113"/>
  <c r="AK114" i="113"/>
  <c r="EQ105" i="113"/>
  <c r="ER89" i="113"/>
  <c r="ER105" i="113" s="1"/>
  <c r="EH90" i="113"/>
  <c r="EH106" i="113" s="1"/>
  <c r="AJ114" i="113"/>
  <c r="H82" i="113"/>
  <c r="H98" i="113" s="1"/>
  <c r="CJ89" i="113"/>
  <c r="CJ105" i="113" s="1"/>
  <c r="BF92" i="113"/>
  <c r="BX113" i="113"/>
  <c r="DD86" i="113"/>
  <c r="DD102" i="113" s="1"/>
  <c r="DX90" i="113"/>
  <c r="DX106" i="113" s="1"/>
  <c r="EG100" i="113"/>
  <c r="EH84" i="113"/>
  <c r="EH100" i="113" s="1"/>
  <c r="DM113" i="113"/>
  <c r="R114" i="113"/>
  <c r="R111" i="113"/>
  <c r="R112" i="113" s="1"/>
  <c r="V137" i="113" s="1"/>
  <c r="G114" i="113"/>
  <c r="AB85" i="113"/>
  <c r="AB101" i="113" s="1"/>
  <c r="AB111" i="113" s="1"/>
  <c r="AB112" i="113" s="1"/>
  <c r="V138" i="113" s="1"/>
  <c r="DL112" i="113"/>
  <c r="T147" i="113" s="1"/>
  <c r="T129" i="113"/>
  <c r="AU99" i="113"/>
  <c r="AV83" i="113"/>
  <c r="AV99" i="113" s="1"/>
  <c r="P112" i="113"/>
  <c r="T137" i="113" s="1"/>
  <c r="T119" i="113"/>
  <c r="EH87" i="113"/>
  <c r="EH103" i="113" s="1"/>
  <c r="S122" i="113"/>
  <c r="AS112" i="113"/>
  <c r="S140" i="113" s="1"/>
  <c r="BZ91" i="113"/>
  <c r="BZ107" i="113" s="1"/>
  <c r="BO101" i="113"/>
  <c r="BO111" i="113" s="1"/>
  <c r="BP85" i="113"/>
  <c r="BP101" i="113" s="1"/>
  <c r="AL83" i="113"/>
  <c r="AL99" i="113" s="1"/>
  <c r="AL114" i="113" s="1"/>
  <c r="G113" i="113"/>
  <c r="CH114" i="113"/>
  <c r="CH111" i="113"/>
  <c r="CH113" i="113"/>
  <c r="DA112" i="113"/>
  <c r="S146" i="113" s="1"/>
  <c r="S128" i="113"/>
  <c r="CT92" i="113"/>
  <c r="CT108" i="113" s="1"/>
  <c r="CS105" i="113"/>
  <c r="CS113" i="113" s="1"/>
  <c r="CT89" i="113"/>
  <c r="CT105" i="113" s="1"/>
  <c r="BZ87" i="113"/>
  <c r="BZ103" i="113" s="1"/>
  <c r="T127" i="113"/>
  <c r="CR112" i="113"/>
  <c r="T145" i="113" s="1"/>
  <c r="AK111" i="113"/>
  <c r="AK112" i="113" s="1"/>
  <c r="U139" i="113" s="1"/>
  <c r="DX92" i="113"/>
  <c r="DX108" i="113" s="1"/>
  <c r="BF114" i="113"/>
  <c r="BF111" i="113"/>
  <c r="BF113" i="113"/>
  <c r="DV112" i="113"/>
  <c r="T148" i="113" s="1"/>
  <c r="T130" i="113"/>
  <c r="BY106" i="113"/>
  <c r="BZ90" i="113"/>
  <c r="BZ106" i="113" s="1"/>
  <c r="CS111" i="113"/>
  <c r="S131" i="113"/>
  <c r="EE112" i="113"/>
  <c r="S149" i="113" s="1"/>
  <c r="DW114" i="113"/>
  <c r="BE106" i="113"/>
  <c r="BF90" i="113"/>
  <c r="AK113" i="113"/>
  <c r="BP82" i="113"/>
  <c r="BP98" i="113" s="1"/>
  <c r="ER84" i="113"/>
  <c r="ER100" i="113" s="1"/>
  <c r="CJ93" i="113"/>
  <c r="CJ109" i="113" s="1"/>
  <c r="Q111" i="113"/>
  <c r="Q112" i="113" s="1"/>
  <c r="U137" i="113" s="1"/>
  <c r="EQ102" i="113"/>
  <c r="EQ114" i="113" s="1"/>
  <c r="ER86" i="113"/>
  <c r="ER102" i="113" s="1"/>
  <c r="BC112" i="113"/>
  <c r="S141" i="113" s="1"/>
  <c r="S123" i="113"/>
  <c r="H85" i="113"/>
  <c r="H101" i="113" s="1"/>
  <c r="DN86" i="113"/>
  <c r="DN102" i="113" s="1"/>
  <c r="DN114" i="113" s="1"/>
  <c r="DW111" i="113"/>
  <c r="CI111" i="113"/>
  <c r="CI114" i="113"/>
  <c r="CI113" i="113"/>
  <c r="EF114" i="113"/>
  <c r="EF111" i="113"/>
  <c r="EF113" i="113"/>
  <c r="EP111" i="113"/>
  <c r="EP113" i="113"/>
  <c r="EP114" i="113"/>
  <c r="Z112" i="113"/>
  <c r="T138" i="113" s="1"/>
  <c r="T120" i="113"/>
  <c r="BD112" i="113"/>
  <c r="T141" i="113" s="1"/>
  <c r="T123" i="113"/>
  <c r="S125" i="113"/>
  <c r="BW112" i="113"/>
  <c r="S143" i="113" s="1"/>
  <c r="DM111" i="113"/>
  <c r="DX113" i="113"/>
  <c r="DX114" i="113"/>
  <c r="S124" i="113"/>
  <c r="BM112" i="113"/>
  <c r="S142" i="113" s="1"/>
  <c r="AA111" i="113"/>
  <c r="AA112" i="113" s="1"/>
  <c r="U138" i="113" s="1"/>
  <c r="AA114" i="113"/>
  <c r="AA113" i="113"/>
  <c r="BF87" i="113"/>
  <c r="DC104" i="113"/>
  <c r="DC113" i="113" s="1"/>
  <c r="DD88" i="113"/>
  <c r="DD104" i="113" s="1"/>
  <c r="DD114" i="113" s="1"/>
  <c r="BX114" i="113"/>
  <c r="BF91" i="113"/>
  <c r="DM114" i="113"/>
  <c r="S132" i="113"/>
  <c r="EO112" i="113"/>
  <c r="S150" i="113" s="1"/>
  <c r="DB114" i="113"/>
  <c r="DB113" i="113"/>
  <c r="DB111" i="113"/>
  <c r="BO114" i="113"/>
  <c r="BO113" i="113"/>
  <c r="BN113" i="113"/>
  <c r="BN114" i="113"/>
  <c r="BN111" i="113"/>
  <c r="BX111" i="113"/>
  <c r="BP88" i="113"/>
  <c r="BP104" i="113" s="1"/>
  <c r="F114" i="113"/>
  <c r="F113" i="113"/>
  <c r="F111" i="113"/>
  <c r="EG107" i="113"/>
  <c r="EG111" i="113" s="1"/>
  <c r="EH91" i="113"/>
  <c r="EH107" i="113" s="1"/>
  <c r="EH114" i="113" s="1"/>
  <c r="BP91" i="113"/>
  <c r="BP107" i="113" s="1"/>
  <c r="S127" i="113"/>
  <c r="CQ112" i="113"/>
  <c r="S145" i="113" s="1"/>
  <c r="DL113" i="113"/>
  <c r="X112" i="110"/>
  <c r="R138" i="110" s="1"/>
  <c r="R120" i="110"/>
  <c r="N112" i="110"/>
  <c r="R137" i="110" s="1"/>
  <c r="R119" i="110"/>
  <c r="D112" i="110"/>
  <c r="R136" i="110" s="1"/>
  <c r="R118" i="110"/>
  <c r="BN85" i="110"/>
  <c r="BO85" i="110" s="1"/>
  <c r="BO101" i="110" s="1"/>
  <c r="Z88" i="110"/>
  <c r="BD82" i="110"/>
  <c r="BD98" i="110" s="1"/>
  <c r="BN83" i="110"/>
  <c r="BN99" i="110" s="1"/>
  <c r="BX83" i="110"/>
  <c r="BY83" i="110" s="1"/>
  <c r="BY99" i="110" s="1"/>
  <c r="F91" i="110"/>
  <c r="G91" i="110" s="1"/>
  <c r="DL89" i="110"/>
  <c r="DM89" i="110" s="1"/>
  <c r="BD93" i="110"/>
  <c r="BD109" i="110" s="1"/>
  <c r="EP83" i="110"/>
  <c r="EP99" i="110" s="1"/>
  <c r="BX88" i="110"/>
  <c r="BX104" i="110" s="1"/>
  <c r="EP87" i="110"/>
  <c r="EP103" i="110" s="1"/>
  <c r="AT91" i="110"/>
  <c r="AT107" i="110" s="1"/>
  <c r="EF90" i="110"/>
  <c r="EF106" i="110" s="1"/>
  <c r="BD87" i="110"/>
  <c r="BE87" i="110" s="1"/>
  <c r="BE103" i="110" s="1"/>
  <c r="EQ84" i="110"/>
  <c r="EQ100" i="110" s="1"/>
  <c r="DB86" i="110"/>
  <c r="BY92" i="110"/>
  <c r="BY108" i="110" s="1"/>
  <c r="Z86" i="110"/>
  <c r="EF84" i="110"/>
  <c r="EF100" i="110" s="1"/>
  <c r="CH84" i="110"/>
  <c r="CH100" i="110" s="1"/>
  <c r="BX85" i="110"/>
  <c r="BX101" i="110" s="1"/>
  <c r="Z93" i="110"/>
  <c r="EF93" i="110"/>
  <c r="EF109" i="110" s="1"/>
  <c r="CR92" i="110"/>
  <c r="CR108" i="110" s="1"/>
  <c r="EF86" i="110"/>
  <c r="EF102" i="110" s="1"/>
  <c r="EH85" i="110"/>
  <c r="EH101" i="110" s="1"/>
  <c r="DB87" i="110"/>
  <c r="DB103" i="110" s="1"/>
  <c r="BX82" i="110"/>
  <c r="BX98" i="110" s="1"/>
  <c r="BX90" i="110"/>
  <c r="BX106" i="110" s="1"/>
  <c r="EP93" i="110"/>
  <c r="EQ93" i="110" s="1"/>
  <c r="EQ86" i="110"/>
  <c r="EQ102" i="110" s="1"/>
  <c r="Z89" i="110"/>
  <c r="AA89" i="110" s="1"/>
  <c r="DB89" i="110"/>
  <c r="DC89" i="110" s="1"/>
  <c r="DC105" i="110" s="1"/>
  <c r="AT93" i="110"/>
  <c r="AT109" i="110" s="1"/>
  <c r="CH86" i="110"/>
  <c r="CH102" i="110" s="1"/>
  <c r="EF89" i="110"/>
  <c r="EF105" i="110" s="1"/>
  <c r="CH82" i="110"/>
  <c r="CH98" i="110" s="1"/>
  <c r="CR87" i="110"/>
  <c r="CR103" i="110" s="1"/>
  <c r="DL86" i="110"/>
  <c r="DL102" i="110" s="1"/>
  <c r="EF83" i="110"/>
  <c r="EF99" i="110" s="1"/>
  <c r="BN88" i="110"/>
  <c r="BN104" i="110" s="1"/>
  <c r="AJ87" i="110"/>
  <c r="AJ103" i="110" s="1"/>
  <c r="AT90" i="110"/>
  <c r="AT106" i="110" s="1"/>
  <c r="AJ90" i="110"/>
  <c r="AJ106" i="110" s="1"/>
  <c r="F88" i="110"/>
  <c r="BE82" i="110"/>
  <c r="BE98" i="110" s="1"/>
  <c r="BM107" i="110"/>
  <c r="BN91" i="110"/>
  <c r="CH93" i="110"/>
  <c r="CH109" i="110" s="1"/>
  <c r="EP89" i="110"/>
  <c r="EP105" i="110" s="1"/>
  <c r="BY91" i="110"/>
  <c r="BZ91" i="110" s="1"/>
  <c r="BZ107" i="110" s="1"/>
  <c r="P86" i="110"/>
  <c r="P89" i="110"/>
  <c r="DV92" i="110"/>
  <c r="DW92" i="110" s="1"/>
  <c r="DW108" i="110" s="1"/>
  <c r="CQ102" i="110"/>
  <c r="CR86" i="110"/>
  <c r="AJ91" i="110"/>
  <c r="AK91" i="110" s="1"/>
  <c r="AK107" i="110" s="1"/>
  <c r="BN86" i="110"/>
  <c r="BO86" i="110" s="1"/>
  <c r="BO102" i="110" s="1"/>
  <c r="CR84" i="110"/>
  <c r="BW100" i="110"/>
  <c r="BX84" i="110"/>
  <c r="BE85" i="110"/>
  <c r="EQ87" i="110"/>
  <c r="EQ103" i="110" s="1"/>
  <c r="AJ84" i="110"/>
  <c r="AJ100" i="110" s="1"/>
  <c r="DL84" i="110"/>
  <c r="F89" i="110"/>
  <c r="AJ89" i="110"/>
  <c r="AJ105" i="110" s="1"/>
  <c r="BN93" i="110"/>
  <c r="BN109" i="110" s="1"/>
  <c r="DL90" i="110"/>
  <c r="DL106" i="110" s="1"/>
  <c r="Z82" i="110"/>
  <c r="AA82" i="110" s="1"/>
  <c r="AA98" i="110" s="1"/>
  <c r="P82" i="110"/>
  <c r="P98" i="110" s="1"/>
  <c r="Z90" i="110"/>
  <c r="AJ92" i="110"/>
  <c r="AJ108" i="110" s="1"/>
  <c r="CR85" i="110"/>
  <c r="CR101" i="110" s="1"/>
  <c r="BD92" i="110"/>
  <c r="EP90" i="110"/>
  <c r="F93" i="110"/>
  <c r="DB82" i="110"/>
  <c r="BX87" i="110"/>
  <c r="BX103" i="110" s="1"/>
  <c r="EF82" i="110"/>
  <c r="EF98" i="110" s="1"/>
  <c r="P85" i="110"/>
  <c r="P101" i="110" s="1"/>
  <c r="DA101" i="110"/>
  <c r="DB85" i="110"/>
  <c r="BC106" i="110"/>
  <c r="BD90" i="110"/>
  <c r="BE90" i="110" s="1"/>
  <c r="BE106" i="110" s="1"/>
  <c r="BE93" i="110"/>
  <c r="BE109" i="110" s="1"/>
  <c r="AJ83" i="110"/>
  <c r="AJ99" i="110" s="1"/>
  <c r="EP85" i="110"/>
  <c r="DV86" i="110"/>
  <c r="DA106" i="110"/>
  <c r="DB90" i="110"/>
  <c r="DB106" i="110" s="1"/>
  <c r="EF91" i="110"/>
  <c r="EF107" i="110" s="1"/>
  <c r="CI88" i="110"/>
  <c r="CI104" i="110" s="1"/>
  <c r="E98" i="110"/>
  <c r="F82" i="110"/>
  <c r="F98" i="110" s="1"/>
  <c r="BW105" i="110"/>
  <c r="R130" i="110"/>
  <c r="DT112" i="110"/>
  <c r="R148" i="110" s="1"/>
  <c r="DV90" i="110"/>
  <c r="DV106" i="110" s="1"/>
  <c r="BC102" i="110"/>
  <c r="BD86" i="110"/>
  <c r="BE86" i="110" s="1"/>
  <c r="BE102" i="110" s="1"/>
  <c r="P87" i="110"/>
  <c r="Q87" i="110" s="1"/>
  <c r="DW87" i="110"/>
  <c r="DW103" i="110" s="1"/>
  <c r="E100" i="110"/>
  <c r="F84" i="110"/>
  <c r="F100" i="110" s="1"/>
  <c r="Z87" i="110"/>
  <c r="EO104" i="110"/>
  <c r="EO113" i="110" s="1"/>
  <c r="EQ88" i="110"/>
  <c r="EQ104" i="110" s="1"/>
  <c r="DU98" i="110"/>
  <c r="DU105" i="110"/>
  <c r="DV89" i="110"/>
  <c r="DV105" i="110" s="1"/>
  <c r="G92" i="110"/>
  <c r="R124" i="110"/>
  <c r="BL112" i="110"/>
  <c r="R142" i="110" s="1"/>
  <c r="DK99" i="110"/>
  <c r="DL83" i="110"/>
  <c r="DL99" i="110" s="1"/>
  <c r="CR88" i="110"/>
  <c r="CR104" i="110" s="1"/>
  <c r="CZ112" i="110"/>
  <c r="R146" i="110" s="1"/>
  <c r="R128" i="110"/>
  <c r="DA108" i="110"/>
  <c r="DB92" i="110"/>
  <c r="DB108" i="110" s="1"/>
  <c r="AA88" i="110"/>
  <c r="AK86" i="110"/>
  <c r="AK102" i="110" s="1"/>
  <c r="CQ107" i="110"/>
  <c r="CR91" i="110"/>
  <c r="CR107" i="110" s="1"/>
  <c r="E101" i="110"/>
  <c r="F85" i="110"/>
  <c r="G85" i="110" s="1"/>
  <c r="G101" i="110" s="1"/>
  <c r="Y101" i="110"/>
  <c r="Z85" i="110"/>
  <c r="AA85" i="110" s="1"/>
  <c r="AA101" i="110" s="1"/>
  <c r="F83" i="110"/>
  <c r="F99" i="110" s="1"/>
  <c r="EP92" i="110"/>
  <c r="EP108" i="110" s="1"/>
  <c r="Q88" i="110"/>
  <c r="AS102" i="110"/>
  <c r="AU86" i="110"/>
  <c r="AU102" i="110" s="1"/>
  <c r="EE108" i="110"/>
  <c r="EG92" i="110"/>
  <c r="EG108" i="110" s="1"/>
  <c r="BC107" i="110"/>
  <c r="BD91" i="110"/>
  <c r="BE91" i="110" s="1"/>
  <c r="BE107" i="110" s="1"/>
  <c r="P90" i="110"/>
  <c r="AS104" i="110"/>
  <c r="AT88" i="110"/>
  <c r="AT104" i="110" s="1"/>
  <c r="DL82" i="110"/>
  <c r="DM82" i="110" s="1"/>
  <c r="DM98" i="110" s="1"/>
  <c r="BX89" i="110"/>
  <c r="BX105" i="110" s="1"/>
  <c r="DW91" i="110"/>
  <c r="DW107" i="110" s="1"/>
  <c r="AS100" i="110"/>
  <c r="AT84" i="110"/>
  <c r="BM108" i="110"/>
  <c r="BO92" i="110"/>
  <c r="BO108" i="110" s="1"/>
  <c r="EQ91" i="110"/>
  <c r="EQ107" i="110" s="1"/>
  <c r="AT83" i="110"/>
  <c r="AT99" i="110" s="1"/>
  <c r="F90" i="110"/>
  <c r="BW109" i="110"/>
  <c r="BY93" i="110"/>
  <c r="BY109" i="110" s="1"/>
  <c r="F86" i="110"/>
  <c r="DK104" i="110"/>
  <c r="DL88" i="110"/>
  <c r="DL104" i="110" s="1"/>
  <c r="R132" i="110"/>
  <c r="EN112" i="110"/>
  <c r="R150" i="110" s="1"/>
  <c r="AI104" i="110"/>
  <c r="AK88" i="110"/>
  <c r="AK104" i="110" s="1"/>
  <c r="O99" i="110"/>
  <c r="P83" i="110"/>
  <c r="P99" i="110" s="1"/>
  <c r="CG99" i="110"/>
  <c r="CH83" i="110"/>
  <c r="CH99" i="110" s="1"/>
  <c r="BD83" i="110"/>
  <c r="BD99" i="110" s="1"/>
  <c r="Z92" i="110"/>
  <c r="BN101" i="110"/>
  <c r="BC100" i="110"/>
  <c r="BE84" i="110"/>
  <c r="BE100" i="110" s="1"/>
  <c r="DK107" i="110"/>
  <c r="DL91" i="110"/>
  <c r="DL107" i="110" s="1"/>
  <c r="CG107" i="110"/>
  <c r="CI91" i="110"/>
  <c r="CI107" i="110" s="1"/>
  <c r="CF112" i="110"/>
  <c r="R144" i="110" s="1"/>
  <c r="R126" i="110"/>
  <c r="G87" i="110"/>
  <c r="AI101" i="110"/>
  <c r="BN87" i="110"/>
  <c r="BN103" i="110" s="1"/>
  <c r="Z91" i="110"/>
  <c r="P84" i="110"/>
  <c r="DU107" i="110"/>
  <c r="CQ106" i="110"/>
  <c r="CR90" i="110"/>
  <c r="CR106" i="110" s="1"/>
  <c r="BO82" i="110"/>
  <c r="BO98" i="110" s="1"/>
  <c r="AI109" i="110"/>
  <c r="AJ93" i="110"/>
  <c r="AK93" i="110" s="1"/>
  <c r="AK109" i="110" s="1"/>
  <c r="DU106" i="110"/>
  <c r="DU100" i="110"/>
  <c r="DV84" i="110"/>
  <c r="DV100" i="110" s="1"/>
  <c r="EO114" i="110"/>
  <c r="EE104" i="110"/>
  <c r="EF88" i="110"/>
  <c r="EF104" i="110" s="1"/>
  <c r="CG101" i="110"/>
  <c r="CH85" i="110"/>
  <c r="CH101" i="110" s="1"/>
  <c r="BC105" i="110"/>
  <c r="DV93" i="110"/>
  <c r="DV109" i="110" s="1"/>
  <c r="BO90" i="110"/>
  <c r="BO106" i="110" s="1"/>
  <c r="CQ104" i="110"/>
  <c r="R127" i="110"/>
  <c r="CP112" i="110"/>
  <c r="R145" i="110" s="1"/>
  <c r="BD89" i="110"/>
  <c r="BD105" i="110" s="1"/>
  <c r="DL92" i="110"/>
  <c r="CG103" i="110"/>
  <c r="CH87" i="110"/>
  <c r="CH103" i="110" s="1"/>
  <c r="DL105" i="110"/>
  <c r="BD88" i="110"/>
  <c r="AI98" i="110"/>
  <c r="AK82" i="110"/>
  <c r="AK98" i="110" s="1"/>
  <c r="CG108" i="110"/>
  <c r="CH92" i="110"/>
  <c r="CH108" i="110" s="1"/>
  <c r="AS105" i="110"/>
  <c r="AT89" i="110"/>
  <c r="AU89" i="110" s="1"/>
  <c r="AU105" i="110" s="1"/>
  <c r="AT87" i="110"/>
  <c r="AU87" i="110" s="1"/>
  <c r="AU103" i="110" s="1"/>
  <c r="BV112" i="110"/>
  <c r="R143" i="110" s="1"/>
  <c r="R125" i="110"/>
  <c r="R122" i="110"/>
  <c r="AR112" i="110"/>
  <c r="R140" i="110" s="1"/>
  <c r="CG104" i="110"/>
  <c r="P93" i="110"/>
  <c r="DB93" i="110"/>
  <c r="DV88" i="110"/>
  <c r="DV104" i="110" s="1"/>
  <c r="CS89" i="110"/>
  <c r="CS105" i="110" s="1"/>
  <c r="DL87" i="110"/>
  <c r="AU91" i="110"/>
  <c r="AU107" i="110" s="1"/>
  <c r="Y99" i="110"/>
  <c r="AA83" i="110"/>
  <c r="AA99" i="110" s="1"/>
  <c r="P91" i="110"/>
  <c r="AJ85" i="110"/>
  <c r="AJ101" i="110" s="1"/>
  <c r="DB102" i="110"/>
  <c r="DC86" i="110"/>
  <c r="BO88" i="110"/>
  <c r="BO104" i="110" s="1"/>
  <c r="BW102" i="110"/>
  <c r="BX86" i="110"/>
  <c r="CG105" i="110"/>
  <c r="CH89" i="110"/>
  <c r="DU99" i="110"/>
  <c r="DW83" i="110"/>
  <c r="DW99" i="110" s="1"/>
  <c r="DA99" i="110"/>
  <c r="DC83" i="110"/>
  <c r="CQ99" i="110"/>
  <c r="CR83" i="110"/>
  <c r="CR99" i="110" s="1"/>
  <c r="Y100" i="110"/>
  <c r="Z84" i="110"/>
  <c r="Z100" i="110" s="1"/>
  <c r="CQ98" i="110"/>
  <c r="CR82" i="110"/>
  <c r="EG83" i="110"/>
  <c r="EG99" i="110" s="1"/>
  <c r="CG106" i="110"/>
  <c r="CI90" i="110"/>
  <c r="CI106" i="110" s="1"/>
  <c r="DU101" i="110"/>
  <c r="DA100" i="110"/>
  <c r="DB84" i="110"/>
  <c r="DB100" i="110" s="1"/>
  <c r="DK109" i="110"/>
  <c r="DL93" i="110"/>
  <c r="DL109" i="110" s="1"/>
  <c r="EE103" i="110"/>
  <c r="EG87" i="110"/>
  <c r="EG103" i="110" s="1"/>
  <c r="EG86" i="110"/>
  <c r="EG102" i="110" s="1"/>
  <c r="BN89" i="110"/>
  <c r="BO89" i="110" s="1"/>
  <c r="BO105" i="110" s="1"/>
  <c r="R131" i="110"/>
  <c r="ED112" i="110"/>
  <c r="R149" i="110" s="1"/>
  <c r="EG82" i="110"/>
  <c r="EG98" i="110" s="1"/>
  <c r="AT98" i="110"/>
  <c r="AV82" i="110"/>
  <c r="AV98" i="110" s="1"/>
  <c r="CR109" i="110"/>
  <c r="CT93" i="110"/>
  <c r="CT109" i="110" s="1"/>
  <c r="ER91" i="110"/>
  <c r="ER107" i="110" s="1"/>
  <c r="DA107" i="110"/>
  <c r="DB91" i="110"/>
  <c r="DB107" i="110" s="1"/>
  <c r="DW85" i="110"/>
  <c r="DW101" i="110" s="1"/>
  <c r="R129" i="110"/>
  <c r="DJ112" i="110"/>
  <c r="R147" i="110" s="1"/>
  <c r="BN84" i="110"/>
  <c r="BO84" i="110" s="1"/>
  <c r="BO100" i="110" s="1"/>
  <c r="AV92" i="110"/>
  <c r="DK101" i="110"/>
  <c r="DM85" i="110"/>
  <c r="DM101" i="110" s="1"/>
  <c r="DB88" i="110"/>
  <c r="DC88" i="110" s="1"/>
  <c r="DC104" i="110" s="1"/>
  <c r="P92" i="110"/>
  <c r="EP82" i="110"/>
  <c r="EP98" i="110" s="1"/>
  <c r="DV82" i="110"/>
  <c r="AT85" i="110"/>
  <c r="BB112" i="110"/>
  <c r="R141" i="110" s="1"/>
  <c r="R123" i="110"/>
  <c r="CT111" i="113" l="1"/>
  <c r="CT113" i="113"/>
  <c r="P123" i="114"/>
  <c r="BO83" i="110"/>
  <c r="BO99" i="110" s="1"/>
  <c r="CJ114" i="113"/>
  <c r="AL86" i="110"/>
  <c r="BP85" i="110"/>
  <c r="BP101" i="110" s="1"/>
  <c r="DX111" i="113"/>
  <c r="BZ83" i="110"/>
  <c r="BZ99" i="110" s="1"/>
  <c r="DB105" i="110"/>
  <c r="BX99" i="110"/>
  <c r="EG89" i="110"/>
  <c r="BZ111" i="113"/>
  <c r="V125" i="113" s="1"/>
  <c r="CS114" i="113"/>
  <c r="P118" i="114"/>
  <c r="V130" i="114"/>
  <c r="V132" i="114"/>
  <c r="M123" i="114"/>
  <c r="V127" i="114"/>
  <c r="I123" i="114"/>
  <c r="H123" i="114"/>
  <c r="N119" i="114"/>
  <c r="L119" i="114"/>
  <c r="P127" i="114"/>
  <c r="N123" i="114"/>
  <c r="K122" i="114"/>
  <c r="H122" i="114"/>
  <c r="L122" i="114"/>
  <c r="J123" i="114"/>
  <c r="CI112" i="114"/>
  <c r="U144" i="114" s="1"/>
  <c r="P126" i="114" s="1"/>
  <c r="U126" i="114"/>
  <c r="BY112" i="114"/>
  <c r="U143" i="114" s="1"/>
  <c r="P125" i="114" s="1"/>
  <c r="P129" i="114"/>
  <c r="M122" i="114"/>
  <c r="DD112" i="114"/>
  <c r="V146" i="114" s="1"/>
  <c r="P128" i="114" s="1"/>
  <c r="V124" i="114"/>
  <c r="BP112" i="114"/>
  <c r="V142" i="114" s="1"/>
  <c r="M118" i="114"/>
  <c r="K123" i="114"/>
  <c r="U124" i="114"/>
  <c r="BO112" i="114"/>
  <c r="U142" i="114" s="1"/>
  <c r="J122" i="114"/>
  <c r="M119" i="114"/>
  <c r="L118" i="114"/>
  <c r="AV112" i="114"/>
  <c r="V140" i="114" s="1"/>
  <c r="V122" i="114"/>
  <c r="AU112" i="114"/>
  <c r="U140" i="114" s="1"/>
  <c r="U122" i="114"/>
  <c r="J119" i="114" s="1"/>
  <c r="V131" i="114"/>
  <c r="EH112" i="114"/>
  <c r="V149" i="114" s="1"/>
  <c r="EG112" i="114"/>
  <c r="U149" i="114" s="1"/>
  <c r="U131" i="114"/>
  <c r="L123" i="114"/>
  <c r="I122" i="114"/>
  <c r="N118" i="114"/>
  <c r="K119" i="114"/>
  <c r="P130" i="114"/>
  <c r="U132" i="114"/>
  <c r="EQ112" i="114"/>
  <c r="U150" i="114" s="1"/>
  <c r="P132" i="114" s="1"/>
  <c r="EH113" i="113"/>
  <c r="EQ111" i="113"/>
  <c r="U132" i="113" s="1"/>
  <c r="DC114" i="113"/>
  <c r="AB113" i="113"/>
  <c r="AB114" i="113"/>
  <c r="T131" i="113"/>
  <c r="EF112" i="113"/>
  <c r="T149" i="113" s="1"/>
  <c r="T125" i="113"/>
  <c r="BX112" i="113"/>
  <c r="T143" i="113" s="1"/>
  <c r="T132" i="113"/>
  <c r="EP112" i="113"/>
  <c r="T150" i="113" s="1"/>
  <c r="DW112" i="113"/>
  <c r="U148" i="113" s="1"/>
  <c r="U130" i="113"/>
  <c r="EH111" i="113"/>
  <c r="J118" i="113"/>
  <c r="P119" i="113"/>
  <c r="DC111" i="113"/>
  <c r="U131" i="113"/>
  <c r="EG112" i="113"/>
  <c r="U149" i="113" s="1"/>
  <c r="BZ113" i="113"/>
  <c r="DD111" i="113"/>
  <c r="AU113" i="113"/>
  <c r="AU111" i="113"/>
  <c r="AU114" i="113"/>
  <c r="AV113" i="113"/>
  <c r="AV111" i="113"/>
  <c r="AV114" i="113"/>
  <c r="F112" i="113"/>
  <c r="T136" i="113" s="1"/>
  <c r="T118" i="113"/>
  <c r="EG114" i="113"/>
  <c r="CJ113" i="113"/>
  <c r="CJ111" i="113"/>
  <c r="DD113" i="113"/>
  <c r="EQ113" i="113"/>
  <c r="BZ114" i="113"/>
  <c r="T128" i="113"/>
  <c r="L119" i="113" s="1"/>
  <c r="DB112" i="113"/>
  <c r="T146" i="113" s="1"/>
  <c r="BE113" i="113"/>
  <c r="BE114" i="113"/>
  <c r="BE111" i="113"/>
  <c r="P120" i="113"/>
  <c r="DN113" i="113"/>
  <c r="DN111" i="113"/>
  <c r="ER111" i="113"/>
  <c r="ER113" i="113"/>
  <c r="ER114" i="113"/>
  <c r="V123" i="113"/>
  <c r="BF112" i="113"/>
  <c r="V141" i="113" s="1"/>
  <c r="V127" i="113"/>
  <c r="CT112" i="113"/>
  <c r="V145" i="113" s="1"/>
  <c r="AL111" i="113"/>
  <c r="AL112" i="113" s="1"/>
  <c r="V139" i="113" s="1"/>
  <c r="P121" i="113" s="1"/>
  <c r="K123" i="113"/>
  <c r="CT114" i="113"/>
  <c r="U124" i="113"/>
  <c r="BO112" i="113"/>
  <c r="U142" i="113" s="1"/>
  <c r="DM112" i="113"/>
  <c r="U147" i="113" s="1"/>
  <c r="U129" i="113"/>
  <c r="H113" i="113"/>
  <c r="H114" i="113"/>
  <c r="H111" i="113"/>
  <c r="H112" i="113" s="1"/>
  <c r="V136" i="113" s="1"/>
  <c r="BP114" i="113"/>
  <c r="BP111" i="113"/>
  <c r="BP113" i="113"/>
  <c r="U127" i="113"/>
  <c r="CS112" i="113"/>
  <c r="U145" i="113" s="1"/>
  <c r="CH112" i="113"/>
  <c r="T144" i="113" s="1"/>
  <c r="T126" i="113"/>
  <c r="J122" i="113" s="1"/>
  <c r="AL113" i="113"/>
  <c r="H123" i="113"/>
  <c r="L118" i="113"/>
  <c r="EG113" i="113"/>
  <c r="BZ112" i="113"/>
  <c r="V143" i="113" s="1"/>
  <c r="BY113" i="113"/>
  <c r="BY114" i="113"/>
  <c r="BY111" i="113"/>
  <c r="T124" i="113"/>
  <c r="BN112" i="113"/>
  <c r="T142" i="113" s="1"/>
  <c r="DX112" i="113"/>
  <c r="V148" i="113" s="1"/>
  <c r="V130" i="113"/>
  <c r="CI112" i="113"/>
  <c r="U144" i="113" s="1"/>
  <c r="U126" i="113"/>
  <c r="K118" i="113"/>
  <c r="I123" i="113"/>
  <c r="BF87" i="110"/>
  <c r="EP109" i="110"/>
  <c r="BD103" i="110"/>
  <c r="CS85" i="110"/>
  <c r="CS101" i="110" s="1"/>
  <c r="EO111" i="110"/>
  <c r="S132" i="110" s="1"/>
  <c r="BP83" i="110"/>
  <c r="BP99" i="110" s="1"/>
  <c r="EQ83" i="110"/>
  <c r="EQ99" i="110" s="1"/>
  <c r="BZ92" i="110"/>
  <c r="BZ108" i="110" s="1"/>
  <c r="ER84" i="110"/>
  <c r="ER100" i="110" s="1"/>
  <c r="BF93" i="110"/>
  <c r="AU90" i="110"/>
  <c r="AU106" i="110" s="1"/>
  <c r="BY88" i="110"/>
  <c r="BY104" i="110" s="1"/>
  <c r="DC87" i="110"/>
  <c r="DC103" i="110" s="1"/>
  <c r="AK89" i="110"/>
  <c r="AK105" i="110" s="1"/>
  <c r="EG84" i="110"/>
  <c r="EG100" i="110" s="1"/>
  <c r="EQ109" i="110"/>
  <c r="ER93" i="110"/>
  <c r="ER109" i="110" s="1"/>
  <c r="AK83" i="110"/>
  <c r="AK99" i="110" s="1"/>
  <c r="EG90" i="110"/>
  <c r="BY85" i="110"/>
  <c r="BY101" i="110" s="1"/>
  <c r="G88" i="110"/>
  <c r="BM113" i="110"/>
  <c r="AK87" i="110"/>
  <c r="AK103" i="110" s="1"/>
  <c r="AA86" i="110"/>
  <c r="AB88" i="110"/>
  <c r="AU88" i="110"/>
  <c r="AU104" i="110" s="1"/>
  <c r="EQ92" i="110"/>
  <c r="EQ108" i="110" s="1"/>
  <c r="AK90" i="110"/>
  <c r="AK106" i="110" s="1"/>
  <c r="BY82" i="110"/>
  <c r="AK92" i="110"/>
  <c r="AK108" i="110" s="1"/>
  <c r="DM86" i="110"/>
  <c r="DM102" i="110" s="1"/>
  <c r="AU93" i="110"/>
  <c r="AU109" i="110" s="1"/>
  <c r="Q85" i="110"/>
  <c r="Q101" i="110" s="1"/>
  <c r="BE89" i="110"/>
  <c r="BE105" i="110" s="1"/>
  <c r="AA93" i="110"/>
  <c r="BM114" i="110"/>
  <c r="BY90" i="110"/>
  <c r="BY106" i="110" s="1"/>
  <c r="CI93" i="110"/>
  <c r="CJ93" i="110" s="1"/>
  <c r="CJ109" i="110" s="1"/>
  <c r="EG93" i="110"/>
  <c r="CI84" i="110"/>
  <c r="BP82" i="110"/>
  <c r="BP98" i="110" s="1"/>
  <c r="AV90" i="110"/>
  <c r="CI86" i="110"/>
  <c r="CI102" i="110" s="1"/>
  <c r="Q90" i="110"/>
  <c r="DW93" i="110"/>
  <c r="DW109" i="110" s="1"/>
  <c r="EG91" i="110"/>
  <c r="EG107" i="110" s="1"/>
  <c r="BP92" i="110"/>
  <c r="BP108" i="110" s="1"/>
  <c r="BY107" i="110"/>
  <c r="G86" i="110"/>
  <c r="G82" i="110"/>
  <c r="G98" i="110" s="1"/>
  <c r="CS92" i="110"/>
  <c r="CS108" i="110" s="1"/>
  <c r="BP88" i="110"/>
  <c r="BP104" i="110" s="1"/>
  <c r="BO93" i="110"/>
  <c r="BO109" i="110" s="1"/>
  <c r="BF82" i="110"/>
  <c r="BF98" i="110" s="1"/>
  <c r="CS87" i="110"/>
  <c r="CS103" i="110" s="1"/>
  <c r="EE113" i="110"/>
  <c r="DM90" i="110"/>
  <c r="DM106" i="110" s="1"/>
  <c r="AU83" i="110"/>
  <c r="AU99" i="110" s="1"/>
  <c r="ER87" i="110"/>
  <c r="ER103" i="110" s="1"/>
  <c r="DM93" i="110"/>
  <c r="DM109" i="110" s="1"/>
  <c r="O111" i="110"/>
  <c r="ER86" i="110"/>
  <c r="ER102" i="110" s="1"/>
  <c r="BZ93" i="110"/>
  <c r="BZ109" i="110" s="1"/>
  <c r="DX87" i="110"/>
  <c r="DX103" i="110" s="1"/>
  <c r="EF114" i="110"/>
  <c r="G83" i="110"/>
  <c r="G99" i="110" s="1"/>
  <c r="BN107" i="110"/>
  <c r="BO91" i="110"/>
  <c r="CI82" i="110"/>
  <c r="CJ91" i="110"/>
  <c r="CJ107" i="110" s="1"/>
  <c r="O113" i="110"/>
  <c r="DC90" i="110"/>
  <c r="DC106" i="110" s="1"/>
  <c r="DC91" i="110"/>
  <c r="DC107" i="110" s="1"/>
  <c r="CS83" i="110"/>
  <c r="CS99" i="110" s="1"/>
  <c r="DX91" i="110"/>
  <c r="DX107" i="110" s="1"/>
  <c r="AA92" i="110"/>
  <c r="EQ89" i="110"/>
  <c r="EQ105" i="110" s="1"/>
  <c r="G89" i="110"/>
  <c r="H92" i="110"/>
  <c r="DM83" i="110"/>
  <c r="DM99" i="110" s="1"/>
  <c r="DV102" i="110"/>
  <c r="DW86" i="110"/>
  <c r="AK84" i="110"/>
  <c r="EP101" i="110"/>
  <c r="DM91" i="110"/>
  <c r="DM107" i="110" s="1"/>
  <c r="Q82" i="110"/>
  <c r="Q98" i="110" s="1"/>
  <c r="DB101" i="110"/>
  <c r="DC85" i="110"/>
  <c r="DB98" i="110"/>
  <c r="DC82" i="110"/>
  <c r="DL100" i="110"/>
  <c r="DM84" i="110"/>
  <c r="DM100" i="110" s="1"/>
  <c r="BN102" i="110"/>
  <c r="BP86" i="110"/>
  <c r="BP102" i="110" s="1"/>
  <c r="DV108" i="110"/>
  <c r="DX92" i="110"/>
  <c r="DX108" i="110" s="1"/>
  <c r="AA90" i="110"/>
  <c r="CJ88" i="110"/>
  <c r="CJ104" i="110" s="1"/>
  <c r="G93" i="110"/>
  <c r="AJ107" i="110"/>
  <c r="AL91" i="110"/>
  <c r="Q89" i="110"/>
  <c r="O114" i="110"/>
  <c r="CI92" i="110"/>
  <c r="CI108" i="110" s="1"/>
  <c r="AL88" i="110"/>
  <c r="DK113" i="110"/>
  <c r="EP106" i="110"/>
  <c r="EQ90" i="110"/>
  <c r="Z98" i="110"/>
  <c r="AB82" i="110"/>
  <c r="AB98" i="110" s="1"/>
  <c r="CR102" i="110"/>
  <c r="CS86" i="110"/>
  <c r="CS102" i="110" s="1"/>
  <c r="AB89" i="110"/>
  <c r="CR100" i="110"/>
  <c r="CS84" i="110"/>
  <c r="CS100" i="110" s="1"/>
  <c r="CJ90" i="110"/>
  <c r="CJ106" i="110" s="1"/>
  <c r="AL82" i="110"/>
  <c r="AL98" i="110" s="1"/>
  <c r="BC111" i="110"/>
  <c r="S123" i="110" s="1"/>
  <c r="DC92" i="110"/>
  <c r="DC108" i="110" s="1"/>
  <c r="AA87" i="110"/>
  <c r="BY89" i="110"/>
  <c r="BY105" i="110" s="1"/>
  <c r="BD108" i="110"/>
  <c r="BE92" i="110"/>
  <c r="BE108" i="110" s="1"/>
  <c r="EQ85" i="110"/>
  <c r="EQ101" i="110" s="1"/>
  <c r="Q86" i="110"/>
  <c r="AK85" i="110"/>
  <c r="AK101" i="110" s="1"/>
  <c r="CI83" i="110"/>
  <c r="CI99" i="110" s="1"/>
  <c r="Q93" i="110"/>
  <c r="AS113" i="110"/>
  <c r="BE101" i="110"/>
  <c r="BF85" i="110"/>
  <c r="BF101" i="110" s="1"/>
  <c r="H91" i="110"/>
  <c r="EE114" i="110"/>
  <c r="BD106" i="110"/>
  <c r="BF90" i="110"/>
  <c r="BX100" i="110"/>
  <c r="BY84" i="110"/>
  <c r="BY100" i="110" s="1"/>
  <c r="BY87" i="110"/>
  <c r="BY103" i="110" s="1"/>
  <c r="BC112" i="110"/>
  <c r="S141" i="110" s="1"/>
  <c r="DN85" i="110"/>
  <c r="DN101" i="110" s="1"/>
  <c r="CT89" i="110"/>
  <c r="CT105" i="110" s="1"/>
  <c r="EH87" i="110"/>
  <c r="EH103" i="110" s="1"/>
  <c r="DC84" i="110"/>
  <c r="CR98" i="110"/>
  <c r="BX102" i="110"/>
  <c r="BY86" i="110"/>
  <c r="DB109" i="110"/>
  <c r="CI85" i="110"/>
  <c r="CI101" i="110" s="1"/>
  <c r="BE83" i="110"/>
  <c r="BE99" i="110" s="1"/>
  <c r="BM111" i="110"/>
  <c r="G90" i="110"/>
  <c r="EH92" i="110"/>
  <c r="EH108" i="110" s="1"/>
  <c r="Z101" i="110"/>
  <c r="AB85" i="110"/>
  <c r="AB101" i="110" s="1"/>
  <c r="DW89" i="110"/>
  <c r="CQ113" i="110"/>
  <c r="CQ111" i="110"/>
  <c r="CQ114" i="110"/>
  <c r="DC99" i="110"/>
  <c r="DD83" i="110"/>
  <c r="DD99" i="110" s="1"/>
  <c r="DW84" i="110"/>
  <c r="DW100" i="110" s="1"/>
  <c r="AI113" i="110"/>
  <c r="AI114" i="110"/>
  <c r="AI111" i="110"/>
  <c r="EH83" i="110"/>
  <c r="EH99" i="110" s="1"/>
  <c r="R88" i="110"/>
  <c r="DD89" i="110"/>
  <c r="DD105" i="110" s="1"/>
  <c r="AV91" i="110"/>
  <c r="R87" i="110"/>
  <c r="Q91" i="110"/>
  <c r="DL103" i="110"/>
  <c r="DM87" i="110"/>
  <c r="DM103" i="110" s="1"/>
  <c r="DV98" i="110"/>
  <c r="DW82" i="110"/>
  <c r="DW98" i="110" s="1"/>
  <c r="DA114" i="110"/>
  <c r="DA113" i="110"/>
  <c r="DA111" i="110"/>
  <c r="BW114" i="110"/>
  <c r="BW111" i="110"/>
  <c r="BW113" i="110"/>
  <c r="DL108" i="110"/>
  <c r="DM92" i="110"/>
  <c r="DM108" i="110" s="1"/>
  <c r="CI109" i="110"/>
  <c r="EH86" i="110"/>
  <c r="EH102" i="110" s="1"/>
  <c r="ER88" i="110"/>
  <c r="ER104" i="110" s="1"/>
  <c r="CS91" i="110"/>
  <c r="CS107" i="110" s="1"/>
  <c r="EH82" i="110"/>
  <c r="EH98" i="110" s="1"/>
  <c r="BD102" i="110"/>
  <c r="BF86" i="110"/>
  <c r="DW90" i="110"/>
  <c r="CI87" i="110"/>
  <c r="CI103" i="110" s="1"/>
  <c r="DX85" i="110"/>
  <c r="DX101" i="110" s="1"/>
  <c r="AA84" i="110"/>
  <c r="EF111" i="110"/>
  <c r="DX83" i="110"/>
  <c r="DX99" i="110" s="1"/>
  <c r="BD104" i="110"/>
  <c r="BE88" i="110"/>
  <c r="BE104" i="110" s="1"/>
  <c r="BF89" i="110"/>
  <c r="AT100" i="110"/>
  <c r="AU84" i="110"/>
  <c r="AU100" i="110" s="1"/>
  <c r="EG106" i="110"/>
  <c r="EH90" i="110"/>
  <c r="EH106" i="110" s="1"/>
  <c r="DK111" i="110"/>
  <c r="BC113" i="110"/>
  <c r="E111" i="110"/>
  <c r="E113" i="110"/>
  <c r="E114" i="110"/>
  <c r="CS88" i="110"/>
  <c r="AB93" i="110"/>
  <c r="AT101" i="110"/>
  <c r="Q92" i="110"/>
  <c r="DN93" i="110"/>
  <c r="DN109" i="110" s="1"/>
  <c r="EF113" i="110"/>
  <c r="Y114" i="110"/>
  <c r="Y113" i="110"/>
  <c r="Y111" i="110"/>
  <c r="AT105" i="110"/>
  <c r="AV89" i="110"/>
  <c r="DM105" i="110"/>
  <c r="DN89" i="110"/>
  <c r="DN105" i="110" s="1"/>
  <c r="P100" i="110"/>
  <c r="Q84" i="110"/>
  <c r="CG114" i="110"/>
  <c r="CG111" i="110"/>
  <c r="CG113" i="110"/>
  <c r="DM88" i="110"/>
  <c r="EG105" i="110"/>
  <c r="EH89" i="110"/>
  <c r="EH105" i="110" s="1"/>
  <c r="AS114" i="110"/>
  <c r="AS111" i="110"/>
  <c r="BD107" i="110"/>
  <c r="BF91" i="110"/>
  <c r="EE111" i="110"/>
  <c r="EQ82" i="110"/>
  <c r="EQ98" i="110" s="1"/>
  <c r="DC93" i="110"/>
  <c r="DC109" i="110" s="1"/>
  <c r="DK114" i="110"/>
  <c r="AB83" i="110"/>
  <c r="AB99" i="110" s="1"/>
  <c r="AT103" i="110"/>
  <c r="AV87" i="110"/>
  <c r="CS90" i="110"/>
  <c r="CS106" i="110" s="1"/>
  <c r="DB104" i="110"/>
  <c r="DD88" i="110"/>
  <c r="DD104" i="110" s="1"/>
  <c r="BN100" i="110"/>
  <c r="BP84" i="110"/>
  <c r="BP100" i="110" s="1"/>
  <c r="BN105" i="110"/>
  <c r="BP89" i="110"/>
  <c r="BP105" i="110" s="1"/>
  <c r="EG88" i="110"/>
  <c r="EG104" i="110" s="1"/>
  <c r="AJ109" i="110"/>
  <c r="AL93" i="110"/>
  <c r="AA91" i="110"/>
  <c r="Q83" i="110"/>
  <c r="Q99" i="110" s="1"/>
  <c r="BO87" i="110"/>
  <c r="BO103" i="110" s="1"/>
  <c r="AU85" i="110"/>
  <c r="AU101" i="110" s="1"/>
  <c r="BC114" i="110"/>
  <c r="BP90" i="110"/>
  <c r="BP106" i="110" s="1"/>
  <c r="H87" i="110"/>
  <c r="CS82" i="110"/>
  <c r="CS98" i="110" s="1"/>
  <c r="DW88" i="110"/>
  <c r="DW104" i="110" s="1"/>
  <c r="CT85" i="110"/>
  <c r="CT101" i="110" s="1"/>
  <c r="CH105" i="110"/>
  <c r="CH111" i="110" s="1"/>
  <c r="CI89" i="110"/>
  <c r="CI105" i="110" s="1"/>
  <c r="DC102" i="110"/>
  <c r="DD86" i="110"/>
  <c r="DD102" i="110" s="1"/>
  <c r="BF84" i="110"/>
  <c r="BF100" i="110" s="1"/>
  <c r="G84" i="110"/>
  <c r="G100" i="110" s="1"/>
  <c r="DL98" i="110"/>
  <c r="DN82" i="110"/>
  <c r="DN98" i="110" s="1"/>
  <c r="R93" i="110"/>
  <c r="AV86" i="110"/>
  <c r="F101" i="110"/>
  <c r="H85" i="110"/>
  <c r="H101" i="110" s="1"/>
  <c r="EH91" i="110"/>
  <c r="EH107" i="110" s="1"/>
  <c r="DU114" i="110"/>
  <c r="DU113" i="110"/>
  <c r="DU111" i="110"/>
  <c r="AL83" i="110" l="1"/>
  <c r="AL99" i="110" s="1"/>
  <c r="AL92" i="110"/>
  <c r="AI112" i="110"/>
  <c r="S139" i="110" s="1"/>
  <c r="S121" i="110"/>
  <c r="Y112" i="110"/>
  <c r="S138" i="110" s="1"/>
  <c r="S120" i="110"/>
  <c r="O112" i="110"/>
  <c r="S137" i="110" s="1"/>
  <c r="S119" i="110"/>
  <c r="E112" i="110"/>
  <c r="S136" i="110" s="1"/>
  <c r="S118" i="110"/>
  <c r="BZ88" i="110"/>
  <c r="BZ104" i="110" s="1"/>
  <c r="EQ112" i="113"/>
  <c r="U150" i="113" s="1"/>
  <c r="AV88" i="110"/>
  <c r="M122" i="113"/>
  <c r="K122" i="113"/>
  <c r="P127" i="113"/>
  <c r="M119" i="113"/>
  <c r="N122" i="113"/>
  <c r="P122" i="114"/>
  <c r="P124" i="114"/>
  <c r="P131" i="114"/>
  <c r="N118" i="113"/>
  <c r="P130" i="113"/>
  <c r="M123" i="113"/>
  <c r="I122" i="113"/>
  <c r="P118" i="113"/>
  <c r="I118" i="113"/>
  <c r="H118" i="113"/>
  <c r="I119" i="113"/>
  <c r="H119" i="113"/>
  <c r="AU112" i="113"/>
  <c r="U140" i="113" s="1"/>
  <c r="U122" i="113"/>
  <c r="J119" i="113" s="1"/>
  <c r="U123" i="113"/>
  <c r="K119" i="113" s="1"/>
  <c r="BE112" i="113"/>
  <c r="U141" i="113" s="1"/>
  <c r="P123" i="113" s="1"/>
  <c r="V124" i="113"/>
  <c r="BP112" i="113"/>
  <c r="V142" i="113" s="1"/>
  <c r="P124" i="113" s="1"/>
  <c r="AV112" i="113"/>
  <c r="V140" i="113" s="1"/>
  <c r="V122" i="113"/>
  <c r="L122" i="113"/>
  <c r="U125" i="113"/>
  <c r="BY112" i="113"/>
  <c r="U143" i="113" s="1"/>
  <c r="P125" i="113" s="1"/>
  <c r="V126" i="113"/>
  <c r="CJ112" i="113"/>
  <c r="V144" i="113" s="1"/>
  <c r="P126" i="113" s="1"/>
  <c r="V128" i="113"/>
  <c r="DD112" i="113"/>
  <c r="V146" i="113" s="1"/>
  <c r="U128" i="113"/>
  <c r="DC112" i="113"/>
  <c r="U146" i="113" s="1"/>
  <c r="P128" i="113" s="1"/>
  <c r="ER112" i="113"/>
  <c r="V150" i="113" s="1"/>
  <c r="P132" i="113" s="1"/>
  <c r="V132" i="113"/>
  <c r="J123" i="113"/>
  <c r="N123" i="113"/>
  <c r="M118" i="113"/>
  <c r="L123" i="113"/>
  <c r="H122" i="113"/>
  <c r="DN112" i="113"/>
  <c r="V147" i="113" s="1"/>
  <c r="P129" i="113" s="1"/>
  <c r="V129" i="113"/>
  <c r="V131" i="113"/>
  <c r="EH112" i="113"/>
  <c r="V149" i="113" s="1"/>
  <c r="P131" i="113" s="1"/>
  <c r="N119" i="113"/>
  <c r="R82" i="110"/>
  <c r="R98" i="110" s="1"/>
  <c r="H83" i="110"/>
  <c r="H99" i="110" s="1"/>
  <c r="DD91" i="110"/>
  <c r="DD107" i="110" s="1"/>
  <c r="H88" i="110"/>
  <c r="DD87" i="110"/>
  <c r="DD103" i="110" s="1"/>
  <c r="EO112" i="110"/>
  <c r="S150" i="110" s="1"/>
  <c r="AB87" i="110"/>
  <c r="ER83" i="110"/>
  <c r="ER99" i="110" s="1"/>
  <c r="AV83" i="110"/>
  <c r="AV99" i="110" s="1"/>
  <c r="BZ90" i="110"/>
  <c r="BZ106" i="110" s="1"/>
  <c r="BZ85" i="110"/>
  <c r="BZ101" i="110" s="1"/>
  <c r="R85" i="110"/>
  <c r="R101" i="110" s="1"/>
  <c r="H86" i="110"/>
  <c r="AV93" i="110"/>
  <c r="CJ85" i="110"/>
  <c r="CJ101" i="110" s="1"/>
  <c r="EH84" i="110"/>
  <c r="EH100" i="110" s="1"/>
  <c r="AL89" i="110"/>
  <c r="EP114" i="110"/>
  <c r="AB86" i="110"/>
  <c r="DN86" i="110"/>
  <c r="DN102" i="110" s="1"/>
  <c r="AL90" i="110"/>
  <c r="CJ86" i="110"/>
  <c r="CJ102" i="110" s="1"/>
  <c r="ER92" i="110"/>
  <c r="ER108" i="110" s="1"/>
  <c r="R90" i="110"/>
  <c r="AL87" i="110"/>
  <c r="DD90" i="110"/>
  <c r="DD106" i="110" s="1"/>
  <c r="EP111" i="110"/>
  <c r="EP112" i="110" s="1"/>
  <c r="T150" i="110" s="1"/>
  <c r="CT92" i="110"/>
  <c r="CT108" i="110" s="1"/>
  <c r="BY98" i="110"/>
  <c r="BZ82" i="110"/>
  <c r="BZ98" i="110" s="1"/>
  <c r="CJ87" i="110"/>
  <c r="CJ103" i="110" s="1"/>
  <c r="H89" i="110"/>
  <c r="CI100" i="110"/>
  <c r="CJ84" i="110"/>
  <c r="CJ100" i="110" s="1"/>
  <c r="EG109" i="110"/>
  <c r="EG113" i="110" s="1"/>
  <c r="EH93" i="110"/>
  <c r="EH109" i="110" s="1"/>
  <c r="DX82" i="110"/>
  <c r="DX98" i="110" s="1"/>
  <c r="CT87" i="110"/>
  <c r="CT103" i="110" s="1"/>
  <c r="DX93" i="110"/>
  <c r="DX109" i="110" s="1"/>
  <c r="ER89" i="110"/>
  <c r="ER105" i="110" s="1"/>
  <c r="BP93" i="110"/>
  <c r="BP109" i="110" s="1"/>
  <c r="DD92" i="110"/>
  <c r="DD108" i="110" s="1"/>
  <c r="H82" i="110"/>
  <c r="H98" i="110" s="1"/>
  <c r="BZ89" i="110"/>
  <c r="BZ105" i="110" s="1"/>
  <c r="BD114" i="110"/>
  <c r="DN90" i="110"/>
  <c r="DN106" i="110" s="1"/>
  <c r="AJ113" i="110"/>
  <c r="AB92" i="110"/>
  <c r="ER82" i="110"/>
  <c r="ER98" i="110" s="1"/>
  <c r="AB90" i="110"/>
  <c r="AT111" i="110"/>
  <c r="T122" i="110" s="1"/>
  <c r="CT86" i="110"/>
  <c r="CT102" i="110" s="1"/>
  <c r="BP87" i="110"/>
  <c r="BP103" i="110" s="1"/>
  <c r="CJ82" i="110"/>
  <c r="CJ98" i="110" s="1"/>
  <c r="CI98" i="110"/>
  <c r="BO107" i="110"/>
  <c r="BO111" i="110" s="1"/>
  <c r="BP91" i="110"/>
  <c r="BP107" i="110" s="1"/>
  <c r="P114" i="110"/>
  <c r="AV85" i="110"/>
  <c r="AV101" i="110" s="1"/>
  <c r="AV84" i="110"/>
  <c r="AV100" i="110" s="1"/>
  <c r="BZ84" i="110"/>
  <c r="BZ100" i="110" s="1"/>
  <c r="DN91" i="110"/>
  <c r="DN107" i="110" s="1"/>
  <c r="DN84" i="110"/>
  <c r="DN100" i="110" s="1"/>
  <c r="EP113" i="110"/>
  <c r="CJ92" i="110"/>
  <c r="CJ108" i="110" s="1"/>
  <c r="CJ83" i="110"/>
  <c r="CJ99" i="110" s="1"/>
  <c r="CT90" i="110"/>
  <c r="CT106" i="110" s="1"/>
  <c r="BF92" i="110"/>
  <c r="DX84" i="110"/>
  <c r="DX100" i="110" s="1"/>
  <c r="CT83" i="110"/>
  <c r="CT99" i="110" s="1"/>
  <c r="DB114" i="110"/>
  <c r="F111" i="110"/>
  <c r="AT113" i="110"/>
  <c r="F114" i="110"/>
  <c r="AL85" i="110"/>
  <c r="AL101" i="110" s="1"/>
  <c r="BZ87" i="110"/>
  <c r="BZ103" i="110" s="1"/>
  <c r="DC101" i="110"/>
  <c r="DD85" i="110"/>
  <c r="DD101" i="110" s="1"/>
  <c r="H93" i="110"/>
  <c r="BD113" i="110"/>
  <c r="R86" i="110"/>
  <c r="Z114" i="110"/>
  <c r="DN83" i="110"/>
  <c r="DN99" i="110" s="1"/>
  <c r="EQ106" i="110"/>
  <c r="EQ114" i="110" s="1"/>
  <c r="ER90" i="110"/>
  <c r="ER106" i="110" s="1"/>
  <c r="EH88" i="110"/>
  <c r="EH104" i="110" s="1"/>
  <c r="EH111" i="110" s="1"/>
  <c r="BX111" i="110"/>
  <c r="BX112" i="110" s="1"/>
  <c r="T143" i="110" s="1"/>
  <c r="R89" i="110"/>
  <c r="ER85" i="110"/>
  <c r="ER101" i="110" s="1"/>
  <c r="AT114" i="110"/>
  <c r="BF83" i="110"/>
  <c r="BF99" i="110" s="1"/>
  <c r="BF113" i="110" s="1"/>
  <c r="DB111" i="110"/>
  <c r="DB112" i="110" s="1"/>
  <c r="T146" i="110" s="1"/>
  <c r="CJ89" i="110"/>
  <c r="CJ105" i="110" s="1"/>
  <c r="AU114" i="110"/>
  <c r="CH113" i="110"/>
  <c r="DN92" i="110"/>
  <c r="DN108" i="110" s="1"/>
  <c r="CT84" i="110"/>
  <c r="CT100" i="110" s="1"/>
  <c r="DC98" i="110"/>
  <c r="DD82" i="110"/>
  <c r="DD98" i="110" s="1"/>
  <c r="AK100" i="110"/>
  <c r="AL84" i="110"/>
  <c r="AL100" i="110" s="1"/>
  <c r="P113" i="110"/>
  <c r="DW102" i="110"/>
  <c r="DX86" i="110"/>
  <c r="DX102" i="110" s="1"/>
  <c r="T126" i="110"/>
  <c r="CH112" i="110"/>
  <c r="T144" i="110" s="1"/>
  <c r="S130" i="110"/>
  <c r="DU112" i="110"/>
  <c r="S148" i="110" s="1"/>
  <c r="BN113" i="110"/>
  <c r="BN114" i="110"/>
  <c r="BN111" i="110"/>
  <c r="Z111" i="110"/>
  <c r="S122" i="110"/>
  <c r="AS112" i="110"/>
  <c r="S140" i="110" s="1"/>
  <c r="Q100" i="110"/>
  <c r="R84" i="110"/>
  <c r="R100" i="110" s="1"/>
  <c r="CH114" i="110"/>
  <c r="BF88" i="110"/>
  <c r="AA100" i="110"/>
  <c r="AB84" i="110"/>
  <c r="AB100" i="110" s="1"/>
  <c r="AB113" i="110" s="1"/>
  <c r="BD111" i="110"/>
  <c r="CS104" i="110"/>
  <c r="CS111" i="110" s="1"/>
  <c r="CT88" i="110"/>
  <c r="CT104" i="110" s="1"/>
  <c r="R83" i="110"/>
  <c r="R99" i="110" s="1"/>
  <c r="S125" i="110"/>
  <c r="BW112" i="110"/>
  <c r="S143" i="110" s="1"/>
  <c r="DV113" i="110"/>
  <c r="DV111" i="110"/>
  <c r="DV114" i="110"/>
  <c r="CT91" i="110"/>
  <c r="CT107" i="110" s="1"/>
  <c r="R92" i="110"/>
  <c r="S131" i="110"/>
  <c r="EE112" i="110"/>
  <c r="S149" i="110" s="1"/>
  <c r="DW106" i="110"/>
  <c r="DX90" i="110"/>
  <c r="DX106" i="110" s="1"/>
  <c r="AJ111" i="110"/>
  <c r="S127" i="110"/>
  <c r="CQ112" i="110"/>
  <c r="S145" i="110" s="1"/>
  <c r="DW105" i="110"/>
  <c r="DX89" i="110"/>
  <c r="DX105" i="110" s="1"/>
  <c r="S124" i="110"/>
  <c r="BM112" i="110"/>
  <c r="S142" i="110" s="1"/>
  <c r="CT82" i="110"/>
  <c r="CT98" i="110" s="1"/>
  <c r="T131" i="110"/>
  <c r="EF112" i="110"/>
  <c r="T149" i="110" s="1"/>
  <c r="BY102" i="110"/>
  <c r="BZ86" i="110"/>
  <c r="BZ102" i="110" s="1"/>
  <c r="AJ114" i="110"/>
  <c r="DA112" i="110"/>
  <c r="S146" i="110" s="1"/>
  <c r="S128" i="110"/>
  <c r="BX113" i="110"/>
  <c r="Z113" i="110"/>
  <c r="BE113" i="110"/>
  <c r="BE111" i="110"/>
  <c r="BE114" i="110"/>
  <c r="CR114" i="110"/>
  <c r="CR113" i="110"/>
  <c r="CR111" i="110"/>
  <c r="BX114" i="110"/>
  <c r="P111" i="110"/>
  <c r="H84" i="110"/>
  <c r="H100" i="110" s="1"/>
  <c r="DM104" i="110"/>
  <c r="DN88" i="110"/>
  <c r="DN104" i="110" s="1"/>
  <c r="AU113" i="110"/>
  <c r="F113" i="110"/>
  <c r="DB113" i="110"/>
  <c r="DD93" i="110"/>
  <c r="DD109" i="110" s="1"/>
  <c r="DC100" i="110"/>
  <c r="DD84" i="110"/>
  <c r="DD100" i="110" s="1"/>
  <c r="DN87" i="110"/>
  <c r="DN103" i="110" s="1"/>
  <c r="BF111" i="110"/>
  <c r="DL114" i="110"/>
  <c r="DL113" i="110"/>
  <c r="DL111" i="110"/>
  <c r="AB91" i="110"/>
  <c r="CG112" i="110"/>
  <c r="S144" i="110" s="1"/>
  <c r="S126" i="110"/>
  <c r="DK112" i="110"/>
  <c r="S147" i="110" s="1"/>
  <c r="S129" i="110"/>
  <c r="DX88" i="110"/>
  <c r="DX104" i="110" s="1"/>
  <c r="H90" i="110"/>
  <c r="R91" i="110"/>
  <c r="AU111" i="110"/>
  <c r="AJ112" i="110" l="1"/>
  <c r="T139" i="110" s="1"/>
  <c r="T121" i="110"/>
  <c r="BF114" i="110"/>
  <c r="P122" i="113"/>
  <c r="Z112" i="110"/>
  <c r="T138" i="110" s="1"/>
  <c r="T120" i="110"/>
  <c r="P112" i="110"/>
  <c r="T137" i="110" s="1"/>
  <c r="T119" i="110"/>
  <c r="F112" i="110"/>
  <c r="T136" i="110" s="1"/>
  <c r="T118" i="110"/>
  <c r="T132" i="110"/>
  <c r="CI114" i="110"/>
  <c r="BO113" i="110"/>
  <c r="EG114" i="110"/>
  <c r="EG111" i="110"/>
  <c r="U131" i="110" s="1"/>
  <c r="BP111" i="110"/>
  <c r="V124" i="110" s="1"/>
  <c r="AL111" i="110"/>
  <c r="AL112" i="110" s="1"/>
  <c r="V139" i="110" s="1"/>
  <c r="EH114" i="110"/>
  <c r="T125" i="110"/>
  <c r="BO114" i="110"/>
  <c r="AL113" i="110"/>
  <c r="DC114" i="110"/>
  <c r="AB111" i="110"/>
  <c r="AB112" i="110" s="1"/>
  <c r="V138" i="110" s="1"/>
  <c r="AB114" i="110"/>
  <c r="AV113" i="110"/>
  <c r="ER114" i="110"/>
  <c r="BP113" i="110"/>
  <c r="Q111" i="110"/>
  <c r="Q112" i="110" s="1"/>
  <c r="U137" i="110" s="1"/>
  <c r="T128" i="110"/>
  <c r="DN114" i="110"/>
  <c r="AL114" i="110"/>
  <c r="DX114" i="110"/>
  <c r="BZ114" i="110"/>
  <c r="AT112" i="110"/>
  <c r="T140" i="110" s="1"/>
  <c r="H111" i="110"/>
  <c r="H112" i="110" s="1"/>
  <c r="V136" i="110" s="1"/>
  <c r="BP114" i="110"/>
  <c r="BO112" i="110"/>
  <c r="U142" i="110" s="1"/>
  <c r="U124" i="110"/>
  <c r="AV111" i="110"/>
  <c r="AV112" i="110" s="1"/>
  <c r="V140" i="110" s="1"/>
  <c r="DW113" i="110"/>
  <c r="AV114" i="110"/>
  <c r="R113" i="110"/>
  <c r="CJ113" i="110"/>
  <c r="ER111" i="110"/>
  <c r="V132" i="110" s="1"/>
  <c r="Q113" i="110"/>
  <c r="EQ113" i="110"/>
  <c r="BZ111" i="110"/>
  <c r="V125" i="110" s="1"/>
  <c r="CI111" i="110"/>
  <c r="CI113" i="110"/>
  <c r="ER113" i="110"/>
  <c r="EQ111" i="110"/>
  <c r="U132" i="110" s="1"/>
  <c r="H113" i="110"/>
  <c r="DW114" i="110"/>
  <c r="CJ111" i="110"/>
  <c r="V126" i="110" s="1"/>
  <c r="R114" i="110"/>
  <c r="EH113" i="110"/>
  <c r="R111" i="110"/>
  <c r="R112" i="110" s="1"/>
  <c r="V137" i="110" s="1"/>
  <c r="DW111" i="110"/>
  <c r="U130" i="110" s="1"/>
  <c r="H114" i="110"/>
  <c r="G113" i="110"/>
  <c r="Q114" i="110"/>
  <c r="CJ114" i="110"/>
  <c r="BZ113" i="110"/>
  <c r="AK113" i="110"/>
  <c r="AK111" i="110"/>
  <c r="AK112" i="110" s="1"/>
  <c r="U139" i="110" s="1"/>
  <c r="AK114" i="110"/>
  <c r="DD113" i="110"/>
  <c r="DN111" i="110"/>
  <c r="DN112" i="110" s="1"/>
  <c r="V147" i="110" s="1"/>
  <c r="DX113" i="110"/>
  <c r="U127" i="110"/>
  <c r="CS112" i="110"/>
  <c r="U145" i="110" s="1"/>
  <c r="DX111" i="110"/>
  <c r="CS113" i="110"/>
  <c r="DM111" i="110"/>
  <c r="DM113" i="110"/>
  <c r="DM114" i="110"/>
  <c r="DC111" i="110"/>
  <c r="U122" i="110"/>
  <c r="J119" i="110" s="1"/>
  <c r="AU112" i="110"/>
  <c r="U140" i="110" s="1"/>
  <c r="DC113" i="110"/>
  <c r="AA113" i="110"/>
  <c r="AA111" i="110"/>
  <c r="AA112" i="110" s="1"/>
  <c r="U138" i="110" s="1"/>
  <c r="AA114" i="110"/>
  <c r="DD111" i="110"/>
  <c r="DN113" i="110"/>
  <c r="DD114" i="110"/>
  <c r="V123" i="110"/>
  <c r="BF112" i="110"/>
  <c r="V141" i="110" s="1"/>
  <c r="U123" i="110"/>
  <c r="BE112" i="110"/>
  <c r="U141" i="110" s="1"/>
  <c r="DL112" i="110"/>
  <c r="T147" i="110" s="1"/>
  <c r="T129" i="110"/>
  <c r="T127" i="110"/>
  <c r="CR112" i="110"/>
  <c r="T145" i="110" s="1"/>
  <c r="G114" i="110"/>
  <c r="G111" i="110"/>
  <c r="G112" i="110" s="1"/>
  <c r="U136" i="110" s="1"/>
  <c r="L118" i="110"/>
  <c r="BY111" i="110"/>
  <c r="BY114" i="110"/>
  <c r="BY113" i="110"/>
  <c r="CT111" i="110"/>
  <c r="CT114" i="110"/>
  <c r="CT113" i="110"/>
  <c r="V131" i="110"/>
  <c r="EH112" i="110"/>
  <c r="V149" i="110" s="1"/>
  <c r="BD112" i="110"/>
  <c r="T141" i="110" s="1"/>
  <c r="T123" i="110"/>
  <c r="T124" i="110"/>
  <c r="BN112" i="110"/>
  <c r="T142" i="110" s="1"/>
  <c r="J118" i="110"/>
  <c r="CS114" i="110"/>
  <c r="DV112" i="110"/>
  <c r="T148" i="110" s="1"/>
  <c r="T130" i="110"/>
  <c r="EG112" i="110" l="1"/>
  <c r="U149" i="110" s="1"/>
  <c r="H118" i="110"/>
  <c r="H119" i="110"/>
  <c r="I119" i="110"/>
  <c r="I118" i="110"/>
  <c r="H123" i="110"/>
  <c r="BP112" i="110"/>
  <c r="V142" i="110" s="1"/>
  <c r="P124" i="110" s="1"/>
  <c r="P120" i="110"/>
  <c r="P121" i="110"/>
  <c r="P118" i="110"/>
  <c r="J122" i="110"/>
  <c r="I123" i="110"/>
  <c r="H122" i="110"/>
  <c r="P131" i="110"/>
  <c r="CJ112" i="110"/>
  <c r="V144" i="110" s="1"/>
  <c r="P119" i="110"/>
  <c r="BZ112" i="110"/>
  <c r="V143" i="110" s="1"/>
  <c r="J123" i="110"/>
  <c r="N123" i="110"/>
  <c r="DW112" i="110"/>
  <c r="U148" i="110" s="1"/>
  <c r="L119" i="110"/>
  <c r="N118" i="110"/>
  <c r="I122" i="110"/>
  <c r="K122" i="110"/>
  <c r="M122" i="110"/>
  <c r="N122" i="110"/>
  <c r="L123" i="110"/>
  <c r="P122" i="110"/>
  <c r="ER112" i="110"/>
  <c r="V150" i="110" s="1"/>
  <c r="V122" i="110"/>
  <c r="EQ112" i="110"/>
  <c r="U150" i="110" s="1"/>
  <c r="U126" i="110"/>
  <c r="CI112" i="110"/>
  <c r="U144" i="110" s="1"/>
  <c r="V129" i="110"/>
  <c r="L122" i="110"/>
  <c r="K123" i="110"/>
  <c r="N119" i="110"/>
  <c r="V128" i="110"/>
  <c r="DD112" i="110"/>
  <c r="V146" i="110" s="1"/>
  <c r="V127" i="110"/>
  <c r="CT112" i="110"/>
  <c r="V145" i="110" s="1"/>
  <c r="P127" i="110" s="1"/>
  <c r="K119" i="110"/>
  <c r="K118" i="110"/>
  <c r="P123" i="110"/>
  <c r="U125" i="110"/>
  <c r="BY112" i="110"/>
  <c r="U143" i="110" s="1"/>
  <c r="M119" i="110"/>
  <c r="DX112" i="110"/>
  <c r="V148" i="110" s="1"/>
  <c r="V130" i="110"/>
  <c r="U128" i="110"/>
  <c r="DC112" i="110"/>
  <c r="U146" i="110" s="1"/>
  <c r="M123" i="110"/>
  <c r="M118" i="110"/>
  <c r="U129" i="110"/>
  <c r="DM112" i="110"/>
  <c r="U147" i="110" s="1"/>
  <c r="P129" i="110" s="1"/>
  <c r="P126" i="110" l="1"/>
  <c r="P130" i="110"/>
  <c r="P132" i="110"/>
  <c r="P125" i="110"/>
  <c r="P128" i="1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_AREAS" description="Connection to the 'DATA_AREAS' query in the workbook." type="5" refreshedVersion="6" background="1" saveData="1">
    <dbPr connection="Provider=Microsoft.Mashup.OleDb.1;Data Source=$Workbook$;Location=DATA_AREAS;Extended Properties=&quot;&quot;" command="SELECT * FROM [DATA_AREAS]"/>
  </connection>
  <connection id="2" xr16:uid="{00000000-0015-0000-FFFF-FFFF01000000}" keepAlive="1" name="Query - DATA_AREAS (2)" description="Connection to the 'DATA_AREAS (2)' query in the workbook." type="5" refreshedVersion="6" background="1" saveData="1">
    <dbPr connection="Provider=Microsoft.Mashup.OleDb.1;Data Source=$Workbook$;Location=DATA_AREAS (2);Extended Properties=&quot;&quot;" command="SELECT * FROM [DATA_AREAS (2)]"/>
  </connection>
  <connection id="3" xr16:uid="{00000000-0015-0000-FFFF-FFFF02000000}" keepAlive="1" name="Query - DATA_AREAS (3)" description="Connection to the 'DATA_AREAS (3)' query in the workbook." type="5" refreshedVersion="6" background="1" saveData="1">
    <dbPr connection="Provider=Microsoft.Mashup.OleDb.1;Data Source=$Workbook$;Location=DATA_AREAS (3);Extended Properties=&quot;&quot;" command="SELECT * FROM [DATA_AREAS (3)]"/>
  </connection>
  <connection id="4" xr16:uid="{00000000-0015-0000-FFFF-FFFF03000000}" keepAlive="1" name="Query - DATA_AREAS_WATERS (2)" description="Connection to the 'DATA_AREAS_WATERS (2)' query in the workbook." type="5" refreshedVersion="6" background="1">
    <dbPr connection="Provider=Microsoft.Mashup.OleDb.1;Data Source=$Workbook$;Location=DATA_AREAS_WATERS (2);Extended Properties=&quot;&quot;" command="SELECT * FROM [DATA_AREAS_WATERS (2)]"/>
  </connection>
  <connection id="5" xr16:uid="{00000000-0015-0000-FFFF-FFFF04000000}" keepAlive="1" name="Query - DATA_AREAS_WATERS (3)" description="Connection to the 'DATA_AREAS_WATERS (3)' query in the workbook." type="5" refreshedVersion="6" background="1">
    <dbPr connection="Provider=Microsoft.Mashup.OleDb.1;Data Source=$Workbook$;Location=DATA_AREAS_WATERS (3);Extended Properties=&quot;&quot;" command="SELECT * FROM [DATA_AREAS_WATERS (3)]"/>
  </connection>
  <connection id="6" xr16:uid="{00000000-0015-0000-FFFF-FFFF05000000}" keepAlive="1" name="Запрос — DATA_AREAS_WATERS" description="Соединение с запросом &quot;DATA_AREAS_WATERS&quot; в книге." type="5" refreshedVersion="6" background="1" saveData="1">
    <dbPr connection="Provider=Microsoft.Mashup.OleDb.1;Data Source=$Workbook$;Location=DATA_AREAS_WATERS;Extended Properties=&quot;&quot;" command="SELECT * FROM [DATA_AREAS_WATERS]"/>
  </connection>
</connections>
</file>

<file path=xl/sharedStrings.xml><?xml version="1.0" encoding="utf-8"?>
<sst xmlns="http://schemas.openxmlformats.org/spreadsheetml/2006/main" count="1741" uniqueCount="178">
  <si>
    <t>Калибровочные растворы</t>
  </si>
  <si>
    <t>Объём среды, мл</t>
  </si>
  <si>
    <t>Разведение пробы</t>
  </si>
  <si>
    <t>Дозировка, мг</t>
  </si>
  <si>
    <t>сток 1</t>
  </si>
  <si>
    <t>Навеска</t>
  </si>
  <si>
    <t>мг</t>
  </si>
  <si>
    <t>P=</t>
  </si>
  <si>
    <t>k=</t>
  </si>
  <si>
    <t>Колба</t>
  </si>
  <si>
    <t>мл</t>
  </si>
  <si>
    <t>сток 2</t>
  </si>
  <si>
    <t>Аликвота</t>
  </si>
  <si>
    <t>с=</t>
  </si>
  <si>
    <t>мкг/мл</t>
  </si>
  <si>
    <t>Уровень</t>
  </si>
  <si>
    <t>Аликв, мл</t>
  </si>
  <si>
    <t>Колба, мл</t>
  </si>
  <si>
    <t>с, мкг/мл</t>
  </si>
  <si>
    <t>% раств</t>
  </si>
  <si>
    <t>найден, мкг/мл</t>
  </si>
  <si>
    <t>найден, %</t>
  </si>
  <si>
    <t>Uncov, %</t>
  </si>
  <si>
    <t>Параметры линейности</t>
  </si>
  <si>
    <t>a=</t>
  </si>
  <si>
    <t>b=</t>
  </si>
  <si>
    <t>r2=</t>
  </si>
  <si>
    <t>Площади пика</t>
  </si>
  <si>
    <t>Препарат:</t>
  </si>
  <si>
    <t>№</t>
  </si>
  <si>
    <t>Концентрации, мкг/мл</t>
  </si>
  <si>
    <t>Количество, перешедшее в раствор, %</t>
  </si>
  <si>
    <t>среднее, %</t>
  </si>
  <si>
    <t>ОСО, %</t>
  </si>
  <si>
    <t>Число точек, взятых в расчёт</t>
  </si>
  <si>
    <t>f2</t>
  </si>
  <si>
    <t>f1</t>
  </si>
  <si>
    <t>№ таблетки</t>
  </si>
  <si>
    <t>разбавление</t>
  </si>
  <si>
    <t>average</t>
  </si>
  <si>
    <t>std dev</t>
  </si>
  <si>
    <t>среда</t>
  </si>
  <si>
    <t>мин</t>
  </si>
  <si>
    <t>макс</t>
  </si>
  <si>
    <t>сток 3</t>
  </si>
  <si>
    <t>Сводка по всем сериям (содержание высвобожденного препарата)</t>
  </si>
  <si>
    <t>Vinj=</t>
  </si>
  <si>
    <t>Сводка по всем сериям (RSD)</t>
  </si>
  <si>
    <t xml:space="preserve">среда </t>
  </si>
  <si>
    <t>среда c плацебо фильтр</t>
  </si>
  <si>
    <t>MM</t>
  </si>
  <si>
    <t>Cal</t>
  </si>
  <si>
    <t>Blank</t>
  </si>
  <si>
    <t>Испытуемые растворы модельного образца</t>
  </si>
  <si>
    <t>Wavelength</t>
  </si>
  <si>
    <t>Slit</t>
  </si>
  <si>
    <t>Без фильтра</t>
  </si>
  <si>
    <t>Нейлон</t>
  </si>
  <si>
    <t>Limits</t>
  </si>
  <si>
    <t>85-115</t>
  </si>
  <si>
    <t>90-110</t>
  </si>
  <si>
    <t>95-105</t>
  </si>
  <si>
    <t>97-103</t>
  </si>
  <si>
    <t>98-102</t>
  </si>
  <si>
    <t>Моделирование</t>
  </si>
  <si>
    <t xml:space="preserve"> </t>
  </si>
  <si>
    <t>T9-T4</t>
  </si>
  <si>
    <t>T9-T5</t>
  </si>
  <si>
    <t>T9-T6</t>
  </si>
  <si>
    <t>T9-R1'</t>
  </si>
  <si>
    <t>T9-R2</t>
  </si>
  <si>
    <t>T9-T7</t>
  </si>
  <si>
    <t>T9-T8</t>
  </si>
  <si>
    <t>T9-T10</t>
  </si>
  <si>
    <t>T9-T11</t>
  </si>
  <si>
    <t>T9-T12</t>
  </si>
  <si>
    <t>New Cal</t>
  </si>
  <si>
    <t>среднее</t>
  </si>
  <si>
    <t>осо</t>
  </si>
  <si>
    <t>Генератор</t>
  </si>
  <si>
    <t>Расхождение, %</t>
  </si>
  <si>
    <t>PTFE</t>
  </si>
  <si>
    <t>R1-T1 (f1 - 4)</t>
  </si>
  <si>
    <t>R1-T2 (f1 - 4)</t>
  </si>
  <si>
    <t>R2-T4 (f1 - 4)</t>
  </si>
  <si>
    <t>R2-T3 (f1 - 4)</t>
  </si>
  <si>
    <t>Конец аналитического цикла</t>
  </si>
  <si>
    <t>Растворы для контроля качества</t>
  </si>
  <si>
    <t>QC</t>
  </si>
  <si>
    <t>QC gen</t>
  </si>
  <si>
    <t>MM end gen</t>
  </si>
  <si>
    <t>MM start gen</t>
  </si>
  <si>
    <t>осо, %</t>
  </si>
  <si>
    <t>Placebo</t>
  </si>
  <si>
    <t>Blank gen</t>
  </si>
  <si>
    <t>Placebo gen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</si>
  <si>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</si>
  <si>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</si>
  <si>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</si>
  <si>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</si>
  <si>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</si>
  <si>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</si>
  <si>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</si>
  <si>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</si>
  <si>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</si>
  <si>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</si>
  <si>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</si>
  <si>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</si>
  <si>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</si>
  <si>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</si>
  <si>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</si>
  <si>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</si>
  <si>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</si>
  <si>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</si>
  <si>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</si>
  <si>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</si>
  <si>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Полное название проекта</t>
  </si>
  <si>
    <t>Легенда:</t>
  </si>
  <si>
    <t>место для внесения данных</t>
  </si>
  <si>
    <t>Наименование образцов</t>
  </si>
  <si>
    <t>Реф/Тест</t>
  </si>
  <si>
    <t>Серия</t>
  </si>
  <si>
    <t>Производ</t>
  </si>
  <si>
    <t>Страна</t>
  </si>
  <si>
    <t>None</t>
  </si>
  <si>
    <t>Тип</t>
  </si>
  <si>
    <t>Россия</t>
  </si>
  <si>
    <t>Действующее вещество</t>
  </si>
  <si>
    <t>Название</t>
  </si>
  <si>
    <t>таблетки</t>
  </si>
  <si>
    <t>капсулы</t>
  </si>
  <si>
    <t>таблетки п.п.о.</t>
  </si>
  <si>
    <t>выпадающий список</t>
  </si>
  <si>
    <t>Сравнение (2 - реф, 1 - тест, 0 -не участв)</t>
  </si>
  <si>
    <t>По рефам</t>
  </si>
  <si>
    <t>По тестам</t>
  </si>
  <si>
    <t>Легенда</t>
  </si>
  <si>
    <t>Ячейки для внесения данных</t>
  </si>
  <si>
    <t>Данные по эксперименту</t>
  </si>
  <si>
    <t>Дата начала/окончания АЦ</t>
  </si>
  <si>
    <t>Время начала/окончания АЦ</t>
  </si>
  <si>
    <t>Станд.обр.</t>
  </si>
  <si>
    <t>Чистота P=</t>
  </si>
  <si>
    <t>Коэф.пересчета k=</t>
  </si>
  <si>
    <t>Расшифровка коэффициента</t>
  </si>
  <si>
    <t>Комментарий:</t>
  </si>
  <si>
    <t>Растворитель</t>
  </si>
  <si>
    <t>Разведение калибровочных растворов (2 мл)</t>
  </si>
  <si>
    <t>Растворитель, мл</t>
  </si>
  <si>
    <t>Раст-ль/2</t>
  </si>
  <si>
    <t>Аликв/2</t>
  </si>
  <si>
    <t>Ячейки генерации</t>
  </si>
  <si>
    <t>Фиксация сгенерированных значений</t>
  </si>
  <si>
    <t>Начало аналитического цикла</t>
  </si>
  <si>
    <t>Оценка осаждения на фильтре</t>
  </si>
  <si>
    <t>Количество сред</t>
  </si>
  <si>
    <t>Метод (СФ-1;ВЭЖХ-2)</t>
  </si>
  <si>
    <t>Аппарат (1 - корзинка, 2 - мешалка)</t>
  </si>
  <si>
    <t>Скорость</t>
  </si>
  <si>
    <t>Среда/объем</t>
  </si>
  <si>
    <t>Таурин</t>
  </si>
  <si>
    <t>«Дибикор, таблетки, 500 мг», серия D610824E производства ООО «ПИК-ФАРМА ЛЕК», Россия</t>
  </si>
  <si>
    <t>«Дибикор, таблетки, 500 мг», серии 21224, 31224 производства АО «Татхимфармпрепараты», Россия</t>
  </si>
  <si>
    <t>Дибикор</t>
  </si>
  <si>
    <t>D610824E</t>
  </si>
  <si>
    <t>ООО «ПИК-ФАРМА ЛЕК»</t>
  </si>
  <si>
    <t>АО «Татхимфармпрепараты»</t>
  </si>
  <si>
    <t>0.1 М хлороводородная кислота рН 1.2</t>
  </si>
  <si>
    <t>R17250</t>
  </si>
  <si>
    <t>Taurine 1643361</t>
  </si>
  <si>
    <t>вода</t>
  </si>
  <si>
    <t>Молярность, мкмоль</t>
  </si>
  <si>
    <t>Молярность нингидрина, мкмоль</t>
  </si>
  <si>
    <t>0.05М фосфатный бурный раствор рН 6.8; 500 мл</t>
  </si>
  <si>
    <t>Таблетки растворились неединовременно</t>
  </si>
  <si>
    <t>Исходные данные</t>
  </si>
  <si>
    <t>No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</si>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</sst>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0.000000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</font>
    <font>
      <i/>
      <sz val="11"/>
      <color rgb="FF7F7F7F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9FED6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2"/>
    <xf numFmtId="0" fontId="2" fillId="0" borderId="0" xfId="2" applyFont="1"/>
    <xf numFmtId="1" fontId="2" fillId="0" borderId="0" xfId="2" applyNumberFormat="1"/>
    <xf numFmtId="165" fontId="2" fillId="0" borderId="0" xfId="2" applyNumberFormat="1"/>
    <xf numFmtId="166" fontId="2" fillId="0" borderId="0" xfId="2" applyNumberFormat="1"/>
    <xf numFmtId="2" fontId="2" fillId="0" borderId="0" xfId="2" applyNumberFormat="1"/>
    <xf numFmtId="0" fontId="3" fillId="0" borderId="0" xfId="2" applyFont="1"/>
    <xf numFmtId="2" fontId="2" fillId="0" borderId="0" xfId="2" applyNumberFormat="1" applyFill="1"/>
    <xf numFmtId="168" fontId="2" fillId="0" borderId="0" xfId="2" applyNumberFormat="1"/>
    <xf numFmtId="0" fontId="4" fillId="0" borderId="1" xfId="0" applyFont="1" applyFill="1" applyBorder="1"/>
    <xf numFmtId="1" fontId="2" fillId="0" borderId="0" xfId="2" applyNumberFormat="1" applyFill="1"/>
    <xf numFmtId="0" fontId="2" fillId="0" borderId="0" xfId="2" applyFill="1"/>
    <xf numFmtId="165" fontId="2" fillId="0" borderId="0" xfId="2" applyNumberFormat="1" applyAlignment="1">
      <alignment horizontal="left" indent="4"/>
    </xf>
    <xf numFmtId="166" fontId="2" fillId="0" borderId="0" xfId="2" applyNumberFormat="1" applyFill="1"/>
    <xf numFmtId="0" fontId="5" fillId="0" borderId="0" xfId="2" applyFont="1"/>
    <xf numFmtId="0" fontId="2" fillId="0" borderId="0" xfId="2" applyFill="1" applyBorder="1"/>
    <xf numFmtId="0" fontId="4" fillId="0" borderId="0" xfId="0" applyFont="1" applyFill="1" applyBorder="1"/>
    <xf numFmtId="0" fontId="2" fillId="0" borderId="0" xfId="2" applyBorder="1"/>
    <xf numFmtId="0" fontId="3" fillId="0" borderId="0" xfId="2" applyFont="1" applyBorder="1"/>
    <xf numFmtId="165" fontId="2" fillId="0" borderId="0" xfId="2" applyNumberFormat="1" applyBorder="1"/>
    <xf numFmtId="1" fontId="2" fillId="2" borderId="0" xfId="2" applyNumberFormat="1" applyFill="1" applyBorder="1"/>
    <xf numFmtId="1" fontId="2" fillId="0" borderId="0" xfId="2" applyNumberFormat="1" applyBorder="1"/>
    <xf numFmtId="0" fontId="2" fillId="0" borderId="0" xfId="2" applyFont="1" applyBorder="1"/>
    <xf numFmtId="2" fontId="2" fillId="0" borderId="0" xfId="2" applyNumberFormat="1" applyBorder="1"/>
    <xf numFmtId="165" fontId="2" fillId="0" borderId="0" xfId="2" applyNumberFormat="1" applyBorder="1" applyAlignment="1">
      <alignment horizontal="left" indent="4"/>
    </xf>
    <xf numFmtId="2" fontId="2" fillId="0" borderId="0" xfId="2" applyNumberFormat="1" applyFill="1" applyBorder="1"/>
    <xf numFmtId="166" fontId="2" fillId="0" borderId="0" xfId="2" applyNumberFormat="1" applyBorder="1"/>
    <xf numFmtId="0" fontId="1" fillId="0" borderId="0" xfId="3"/>
    <xf numFmtId="0" fontId="2" fillId="0" borderId="0" xfId="2" applyFont="1" applyFill="1"/>
    <xf numFmtId="2" fontId="0" fillId="0" borderId="0" xfId="0" applyNumberFormat="1"/>
    <xf numFmtId="1" fontId="2" fillId="0" borderId="0" xfId="2" applyNumberFormat="1" applyFill="1" applyBorder="1"/>
    <xf numFmtId="0" fontId="2" fillId="0" borderId="0" xfId="2" applyFont="1" applyFill="1" applyBorder="1"/>
    <xf numFmtId="0" fontId="3" fillId="0" borderId="0" xfId="0" applyFont="1"/>
    <xf numFmtId="166" fontId="2" fillId="0" borderId="0" xfId="2" applyNumberFormat="1" applyFill="1" applyBorder="1"/>
    <xf numFmtId="0" fontId="7" fillId="0" borderId="0" xfId="0" applyFont="1" applyFill="1" applyBorder="1"/>
    <xf numFmtId="2" fontId="7" fillId="0" borderId="0" xfId="2" applyNumberFormat="1" applyFont="1" applyFill="1" applyBorder="1"/>
    <xf numFmtId="0" fontId="9" fillId="0" borderId="0" xfId="2" applyFont="1" applyFill="1"/>
    <xf numFmtId="0" fontId="7" fillId="0" borderId="0" xfId="2" applyFont="1" applyFill="1" applyBorder="1"/>
    <xf numFmtId="0" fontId="7" fillId="0" borderId="2" xfId="0" applyFont="1" applyFill="1" applyBorder="1"/>
    <xf numFmtId="1" fontId="7" fillId="0" borderId="0" xfId="2" applyNumberFormat="1" applyFont="1" applyFill="1" applyBorder="1"/>
    <xf numFmtId="165" fontId="7" fillId="0" borderId="0" xfId="2" applyNumberFormat="1" applyFont="1" applyFill="1" applyBorder="1" applyAlignment="1">
      <alignment horizontal="left" indent="4"/>
    </xf>
    <xf numFmtId="0" fontId="5" fillId="0" borderId="0" xfId="2" applyFont="1" applyFill="1"/>
    <xf numFmtId="165" fontId="2" fillId="0" borderId="0" xfId="2" applyNumberFormat="1" applyFill="1" applyBorder="1" applyAlignment="1">
      <alignment horizontal="left" indent="4"/>
    </xf>
    <xf numFmtId="166" fontId="2" fillId="3" borderId="0" xfId="2" applyNumberFormat="1" applyFill="1" applyBorder="1"/>
    <xf numFmtId="2" fontId="2" fillId="3" borderId="0" xfId="2" applyNumberFormat="1" applyFill="1" applyBorder="1"/>
    <xf numFmtId="0" fontId="4" fillId="4" borderId="2" xfId="0" applyFont="1" applyFill="1" applyBorder="1"/>
    <xf numFmtId="0" fontId="4" fillId="0" borderId="2" xfId="0" applyFont="1" applyBorder="1"/>
    <xf numFmtId="166" fontId="2" fillId="5" borderId="0" xfId="2" applyNumberFormat="1" applyFill="1" applyBorder="1"/>
    <xf numFmtId="0" fontId="2" fillId="0" borderId="3" xfId="2" applyBorder="1"/>
    <xf numFmtId="0" fontId="2" fillId="0" borderId="3" xfId="2" applyFont="1" applyBorder="1"/>
    <xf numFmtId="0" fontId="2" fillId="6" borderId="0" xfId="2" applyFill="1"/>
    <xf numFmtId="164" fontId="2" fillId="0" borderId="0" xfId="2" applyNumberFormat="1"/>
    <xf numFmtId="0" fontId="10" fillId="0" borderId="0" xfId="5"/>
    <xf numFmtId="0" fontId="11" fillId="0" borderId="0" xfId="5" applyFont="1"/>
    <xf numFmtId="0" fontId="12" fillId="0" borderId="0" xfId="2" applyFont="1"/>
    <xf numFmtId="165" fontId="2" fillId="2" borderId="0" xfId="2" applyNumberFormat="1" applyFill="1" applyBorder="1"/>
    <xf numFmtId="0" fontId="2" fillId="9" borderId="0" xfId="2" applyFill="1"/>
    <xf numFmtId="2" fontId="2" fillId="0" borderId="3" xfId="2" applyNumberFormat="1" applyBorder="1"/>
    <xf numFmtId="0" fontId="2" fillId="10" borderId="0" xfId="2" applyFill="1"/>
    <xf numFmtId="0" fontId="0" fillId="10" borderId="0" xfId="0" applyFill="1"/>
    <xf numFmtId="0" fontId="2" fillId="0" borderId="0" xfId="2" applyAlignment="1">
      <alignment wrapText="1"/>
    </xf>
    <xf numFmtId="0" fontId="12" fillId="0" borderId="0" xfId="0" applyFont="1"/>
    <xf numFmtId="0" fontId="2" fillId="0" borderId="0" xfId="2" applyAlignment="1">
      <alignment vertical="center"/>
    </xf>
    <xf numFmtId="0" fontId="2" fillId="0" borderId="4" xfId="2" applyBorder="1"/>
    <xf numFmtId="164" fontId="2" fillId="8" borderId="0" xfId="2" applyNumberFormat="1" applyFill="1"/>
    <xf numFmtId="166" fontId="2" fillId="8" borderId="0" xfId="2" applyNumberFormat="1" applyFill="1"/>
    <xf numFmtId="1" fontId="0" fillId="0" borderId="0" xfId="0" applyNumberFormat="1"/>
    <xf numFmtId="0" fontId="8" fillId="0" borderId="0" xfId="0" applyFont="1" applyAlignment="1">
      <alignment horizontal="centerContinuous"/>
    </xf>
    <xf numFmtId="166" fontId="10" fillId="0" borderId="0" xfId="5" applyNumberFormat="1"/>
    <xf numFmtId="0" fontId="4" fillId="0" borderId="7" xfId="0" applyFont="1" applyBorder="1"/>
    <xf numFmtId="167" fontId="2" fillId="0" borderId="0" xfId="2" applyNumberFormat="1"/>
    <xf numFmtId="0" fontId="4" fillId="0" borderId="0" xfId="0" applyFont="1"/>
    <xf numFmtId="0" fontId="8" fillId="0" borderId="0" xfId="0" applyFont="1" applyAlignment="1">
      <alignment horizontal="center"/>
    </xf>
    <xf numFmtId="1" fontId="10" fillId="0" borderId="0" xfId="5" applyNumberFormat="1"/>
    <xf numFmtId="0" fontId="3" fillId="0" borderId="0" xfId="5" applyFont="1"/>
    <xf numFmtId="0" fontId="13" fillId="0" borderId="0" xfId="5" applyFont="1"/>
    <xf numFmtId="165" fontId="10" fillId="0" borderId="0" xfId="5" applyNumberFormat="1" applyAlignment="1">
      <alignment horizontal="left" indent="5"/>
    </xf>
    <xf numFmtId="165" fontId="2" fillId="2" borderId="0" xfId="2" applyNumberFormat="1" applyFill="1"/>
    <xf numFmtId="1" fontId="2" fillId="2" borderId="0" xfId="2" applyNumberFormat="1" applyFill="1"/>
    <xf numFmtId="1" fontId="7" fillId="0" borderId="0" xfId="2" applyNumberFormat="1" applyFont="1"/>
    <xf numFmtId="0" fontId="7" fillId="0" borderId="0" xfId="2" applyFont="1"/>
    <xf numFmtId="168" fontId="2" fillId="0" borderId="0" xfId="2" applyNumberFormat="1" applyBorder="1"/>
    <xf numFmtId="0" fontId="2" fillId="0" borderId="0" xfId="2" applyAlignment="1"/>
    <xf numFmtId="2" fontId="2" fillId="2" borderId="0" xfId="2" applyNumberFormat="1" applyFill="1" applyBorder="1"/>
    <xf numFmtId="0" fontId="11" fillId="0" borderId="8" xfId="5" applyFont="1" applyBorder="1"/>
    <xf numFmtId="0" fontId="11" fillId="0" borderId="3" xfId="5" applyFont="1" applyBorder="1"/>
    <xf numFmtId="0" fontId="11" fillId="0" borderId="9" xfId="5" applyFont="1" applyBorder="1"/>
    <xf numFmtId="0" fontId="11" fillId="0" borderId="10" xfId="5" applyFont="1" applyBorder="1"/>
    <xf numFmtId="2" fontId="2" fillId="0" borderId="0" xfId="2" applyNumberFormat="1" applyFont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4" xfId="0" applyBorder="1"/>
    <xf numFmtId="0" fontId="0" fillId="11" borderId="4" xfId="0" applyFill="1" applyBorder="1"/>
    <xf numFmtId="0" fontId="0" fillId="0" borderId="12" xfId="0" applyBorder="1"/>
    <xf numFmtId="0" fontId="2" fillId="0" borderId="12" xfId="2" applyBorder="1"/>
    <xf numFmtId="0" fontId="2" fillId="0" borderId="6" xfId="2" applyBorder="1"/>
    <xf numFmtId="2" fontId="2" fillId="0" borderId="6" xfId="2" applyNumberFormat="1" applyBorder="1"/>
    <xf numFmtId="0" fontId="2" fillId="0" borderId="6" xfId="2" applyBorder="1" applyAlignment="1"/>
    <xf numFmtId="0" fontId="0" fillId="10" borderId="4" xfId="0" applyFill="1" applyBorder="1"/>
    <xf numFmtId="0" fontId="2" fillId="10" borderId="4" xfId="2" applyFill="1" applyBorder="1" applyAlignment="1">
      <alignment wrapText="1"/>
    </xf>
    <xf numFmtId="0" fontId="2" fillId="10" borderId="4" xfId="2" applyFill="1" applyBorder="1"/>
    <xf numFmtId="14" fontId="2" fillId="10" borderId="4" xfId="2" applyNumberFormat="1" applyFill="1" applyBorder="1"/>
    <xf numFmtId="0" fontId="1" fillId="10" borderId="4" xfId="3" applyFill="1" applyBorder="1"/>
    <xf numFmtId="0" fontId="0" fillId="10" borderId="18" xfId="0" applyFill="1" applyBorder="1"/>
    <xf numFmtId="0" fontId="2" fillId="10" borderId="0" xfId="2" applyFont="1" applyFill="1"/>
    <xf numFmtId="2" fontId="2" fillId="10" borderId="4" xfId="2" applyNumberFormat="1" applyFill="1" applyBorder="1"/>
    <xf numFmtId="0" fontId="2" fillId="0" borderId="10" xfId="2" applyBorder="1"/>
    <xf numFmtId="2" fontId="2" fillId="0" borderId="0" xfId="2" applyNumberFormat="1" applyAlignment="1"/>
    <xf numFmtId="0" fontId="2" fillId="0" borderId="10" xfId="2" applyFill="1" applyBorder="1"/>
    <xf numFmtId="164" fontId="3" fillId="0" borderId="0" xfId="0" applyNumberFormat="1" applyFont="1" applyFill="1" applyBorder="1"/>
    <xf numFmtId="0" fontId="0" fillId="0" borderId="6" xfId="0" applyFill="1" applyBorder="1"/>
    <xf numFmtId="0" fontId="2" fillId="0" borderId="11" xfId="2" applyFill="1" applyBorder="1"/>
    <xf numFmtId="164" fontId="3" fillId="0" borderId="12" xfId="0" applyNumberFormat="1" applyFont="1" applyFill="1" applyBorder="1"/>
    <xf numFmtId="0" fontId="0" fillId="0" borderId="13" xfId="0" applyFill="1" applyBorder="1"/>
    <xf numFmtId="0" fontId="2" fillId="0" borderId="19" xfId="2" applyBorder="1"/>
    <xf numFmtId="0" fontId="0" fillId="0" borderId="20" xfId="0" applyBorder="1"/>
    <xf numFmtId="0" fontId="2" fillId="0" borderId="20" xfId="2" applyBorder="1"/>
    <xf numFmtId="0" fontId="3" fillId="0" borderId="20" xfId="2" applyFont="1" applyBorder="1"/>
    <xf numFmtId="1" fontId="2" fillId="0" borderId="20" xfId="2" applyNumberFormat="1" applyBorder="1"/>
    <xf numFmtId="0" fontId="0" fillId="0" borderId="19" xfId="0" applyBorder="1"/>
    <xf numFmtId="0" fontId="2" fillId="0" borderId="20" xfId="2" applyFill="1" applyBorder="1"/>
    <xf numFmtId="0" fontId="7" fillId="0" borderId="20" xfId="2" applyFont="1" applyFill="1" applyBorder="1"/>
    <xf numFmtId="0" fontId="0" fillId="0" borderId="21" xfId="0" applyBorder="1"/>
    <xf numFmtId="0" fontId="0" fillId="7" borderId="0" xfId="0" applyFill="1"/>
    <xf numFmtId="0" fontId="2" fillId="7" borderId="12" xfId="2" applyFill="1" applyBorder="1"/>
    <xf numFmtId="0" fontId="2" fillId="9" borderId="4" xfId="2" applyFill="1" applyBorder="1"/>
    <xf numFmtId="165" fontId="2" fillId="0" borderId="4" xfId="2" applyNumberFormat="1" applyBorder="1"/>
    <xf numFmtId="165" fontId="2" fillId="7" borderId="4" xfId="2" applyNumberFormat="1" applyFill="1" applyBorder="1"/>
    <xf numFmtId="0" fontId="11" fillId="7" borderId="4" xfId="5" applyFont="1" applyFill="1" applyBorder="1"/>
    <xf numFmtId="165" fontId="11" fillId="7" borderId="4" xfId="5" applyNumberFormat="1" applyFont="1" applyFill="1" applyBorder="1"/>
    <xf numFmtId="1" fontId="11" fillId="7" borderId="4" xfId="5" applyNumberFormat="1" applyFont="1" applyFill="1" applyBorder="1"/>
    <xf numFmtId="0" fontId="2" fillId="11" borderId="0" xfId="2" applyFill="1"/>
    <xf numFmtId="0" fontId="11" fillId="11" borderId="4" xfId="5" applyFont="1" applyFill="1" applyBorder="1"/>
    <xf numFmtId="0" fontId="2" fillId="7" borderId="4" xfId="2" applyFill="1" applyBorder="1"/>
    <xf numFmtId="2" fontId="2" fillId="0" borderId="4" xfId="2" applyNumberFormat="1" applyFill="1" applyBorder="1"/>
    <xf numFmtId="164" fontId="2" fillId="0" borderId="4" xfId="2" applyNumberFormat="1" applyFill="1" applyBorder="1"/>
    <xf numFmtId="0" fontId="2" fillId="0" borderId="4" xfId="2" applyFill="1" applyBorder="1"/>
    <xf numFmtId="0" fontId="0" fillId="0" borderId="4" xfId="0" applyFill="1" applyBorder="1"/>
    <xf numFmtId="166" fontId="2" fillId="0" borderId="4" xfId="2" applyNumberFormat="1" applyFill="1" applyBorder="1"/>
    <xf numFmtId="165" fontId="0" fillId="10" borderId="4" xfId="0" applyNumberFormat="1" applyFill="1" applyBorder="1"/>
    <xf numFmtId="0" fontId="12" fillId="10" borderId="0" xfId="2" applyFont="1" applyFill="1"/>
    <xf numFmtId="2" fontId="2" fillId="2" borderId="4" xfId="2" applyNumberFormat="1" applyFill="1" applyBorder="1"/>
    <xf numFmtId="164" fontId="2" fillId="2" borderId="4" xfId="2" applyNumberFormat="1" applyFill="1" applyBorder="1"/>
    <xf numFmtId="166" fontId="2" fillId="2" borderId="4" xfId="2" applyNumberFormat="1" applyFill="1" applyBorder="1"/>
    <xf numFmtId="2" fontId="2" fillId="12" borderId="4" xfId="2" applyNumberFormat="1" applyFill="1" applyBorder="1"/>
    <xf numFmtId="166" fontId="2" fillId="12" borderId="4" xfId="2" applyNumberFormat="1" applyFill="1" applyBorder="1"/>
    <xf numFmtId="0" fontId="3" fillId="10" borderId="0" xfId="2" applyFont="1" applyFill="1"/>
    <xf numFmtId="1" fontId="2" fillId="10" borderId="4" xfId="2" applyNumberFormat="1" applyFill="1" applyBorder="1"/>
    <xf numFmtId="166" fontId="2" fillId="10" borderId="4" xfId="2" applyNumberFormat="1" applyFill="1" applyBorder="1"/>
    <xf numFmtId="164" fontId="2" fillId="10" borderId="4" xfId="2" applyNumberFormat="1" applyFill="1" applyBorder="1"/>
    <xf numFmtId="165" fontId="2" fillId="10" borderId="4" xfId="2" applyNumberFormat="1" applyFill="1" applyBorder="1"/>
    <xf numFmtId="0" fontId="4" fillId="10" borderId="4" xfId="0" applyFont="1" applyFill="1" applyBorder="1"/>
    <xf numFmtId="1" fontId="0" fillId="10" borderId="4" xfId="0" applyNumberFormat="1" applyFill="1" applyBorder="1"/>
    <xf numFmtId="0" fontId="0" fillId="10" borderId="0" xfId="0" applyFill="1" applyBorder="1"/>
    <xf numFmtId="0" fontId="0" fillId="13" borderId="0" xfId="0" applyFill="1"/>
    <xf numFmtId="0" fontId="0" fillId="13" borderId="4" xfId="0" applyFill="1" applyBorder="1"/>
    <xf numFmtId="0" fontId="3" fillId="0" borderId="0" xfId="0" applyFont="1" applyBorder="1"/>
    <xf numFmtId="20" fontId="2" fillId="10" borderId="22" xfId="2" applyNumberFormat="1" applyFill="1" applyBorder="1"/>
    <xf numFmtId="0" fontId="2" fillId="10" borderId="18" xfId="2" applyFill="1" applyBorder="1"/>
    <xf numFmtId="0" fontId="2" fillId="10" borderId="23" xfId="2" applyFill="1" applyBorder="1"/>
    <xf numFmtId="0" fontId="2" fillId="10" borderId="24" xfId="2" applyFill="1" applyBorder="1"/>
    <xf numFmtId="0" fontId="2" fillId="10" borderId="25" xfId="2" applyFill="1" applyBorder="1"/>
    <xf numFmtId="165" fontId="0" fillId="0" borderId="4" xfId="0" applyNumberFormat="1" applyBorder="1"/>
    <xf numFmtId="0" fontId="9" fillId="0" borderId="0" xfId="2" applyFont="1"/>
    <xf numFmtId="0" fontId="4" fillId="0" borderId="1" xfId="0" applyFont="1" applyBorder="1"/>
    <xf numFmtId="0" fontId="7" fillId="0" borderId="2" xfId="0" applyFont="1" applyBorder="1"/>
    <xf numFmtId="0" fontId="7" fillId="0" borderId="0" xfId="0" applyFont="1"/>
    <xf numFmtId="0" fontId="11" fillId="10" borderId="18" xfId="5" applyFont="1" applyFill="1" applyBorder="1" applyAlignment="1">
      <alignment horizontal="center"/>
    </xf>
    <xf numFmtId="0" fontId="2" fillId="10" borderId="0" xfId="2" applyFill="1" applyAlignment="1">
      <alignment horizontal="center"/>
    </xf>
    <xf numFmtId="0" fontId="3" fillId="0" borderId="8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2" fillId="0" borderId="11" xfId="2" applyBorder="1" applyAlignment="1">
      <alignment horizontal="center"/>
    </xf>
    <xf numFmtId="0" fontId="2" fillId="0" borderId="13" xfId="2" applyBorder="1" applyAlignment="1">
      <alignment horizontal="center"/>
    </xf>
    <xf numFmtId="164" fontId="2" fillId="0" borderId="11" xfId="2" applyNumberFormat="1" applyBorder="1" applyAlignment="1">
      <alignment horizontal="center"/>
    </xf>
    <xf numFmtId="164" fontId="2" fillId="0" borderId="13" xfId="2" applyNumberFormat="1" applyBorder="1" applyAlignment="1">
      <alignment horizontal="center"/>
    </xf>
  </cellXfs>
  <cellStyles count="6">
    <cellStyle name="Normal 2" xfId="3" xr:uid="{00000000-0005-0000-0000-000000000000}"/>
    <cellStyle name="Обычный" xfId="0" builtinId="0"/>
    <cellStyle name="Обычный 2" xfId="1" xr:uid="{00000000-0005-0000-0000-000002000000}"/>
    <cellStyle name="Обычный 2 2" xfId="2" xr:uid="{00000000-0005-0000-0000-000003000000}"/>
    <cellStyle name="Обычный 2 3" xfId="4" xr:uid="{00000000-0005-0000-0000-000004000000}"/>
    <cellStyle name="Пояснение" xfId="5" builtinId="5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Линейная зависимость (среда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1</a:t>
            </a: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26949326470807E-2"/>
          <c:y val="8.8638553309999812E-2"/>
          <c:w val="0.87344376937653045"/>
          <c:h val="0.81719449776071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'DM1 r'!$B$12</c:f>
              <c:strCache>
                <c:ptCount val="1"/>
                <c:pt idx="0">
                  <c:v>Калибровочные растворы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600" cap="rnd">
                <a:solidFill>
                  <a:srgbClr val="000000"/>
                </a:solidFill>
                <a:round/>
              </a:ln>
            </c:spPr>
            <c:trendlineType val="linear"/>
            <c:forward val="0.05"/>
            <c:dispRSqr val="1"/>
            <c:dispEq val="1"/>
            <c:trendlineLbl>
              <c:layout>
                <c:manualLayout>
                  <c:x val="-0.31487174173029636"/>
                  <c:y val="0.2256996349403485"/>
                </c:manualLayout>
              </c:layout>
              <c:numFmt formatCode="#,##0.00000" sourceLinked="0"/>
            </c:trendlineLbl>
          </c:trendline>
          <c:xVal>
            <c:numRef>
              <c:f>'DM1 r'!$G$25:$G$30</c:f>
              <c:numCache>
                <c:formatCode>0.00</c:formatCode>
                <c:ptCount val="6"/>
                <c:pt idx="0">
                  <c:v>6.9810120000000015</c:v>
                </c:pt>
                <c:pt idx="1">
                  <c:v>13.962024000000003</c:v>
                </c:pt>
                <c:pt idx="2">
                  <c:v>27.924048000000006</c:v>
                </c:pt>
                <c:pt idx="3">
                  <c:v>55.848096000000012</c:v>
                </c:pt>
                <c:pt idx="4">
                  <c:v>104.71518000000002</c:v>
                </c:pt>
                <c:pt idx="5">
                  <c:v>139.62024000000002</c:v>
                </c:pt>
              </c:numCache>
            </c:numRef>
          </c:xVal>
          <c:yVal>
            <c:numRef>
              <c:f>'DM1 r'!$I$25:$I$30</c:f>
              <c:numCache>
                <c:formatCode>0.0000</c:formatCode>
                <c:ptCount val="6"/>
                <c:pt idx="0">
                  <c:v>5.4800000000000001E-2</c:v>
                </c:pt>
                <c:pt idx="1">
                  <c:v>0.1135</c:v>
                </c:pt>
                <c:pt idx="2">
                  <c:v>0.23419999999999999</c:v>
                </c:pt>
                <c:pt idx="3">
                  <c:v>0.4647</c:v>
                </c:pt>
                <c:pt idx="4">
                  <c:v>0.87660000000000005</c:v>
                </c:pt>
                <c:pt idx="5">
                  <c:v>1.1765000000000001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7AA-A4FA-F87DE1648B82}"/>
            </c:ext>
          </c:extLst>
        </c:ser>
        <c:ser>
          <c:idx val="1"/>
          <c:order val="1"/>
          <c:tx>
            <c:strRef>
              <c:f>'DM1 r'!$U$12</c:f>
              <c:strCache>
                <c:ptCount val="1"/>
                <c:pt idx="0">
                  <c:v>Испытуемые растворы модельного образца</c:v>
                </c:pt>
              </c:strCache>
            </c:strRef>
          </c:tx>
          <c:spPr>
            <a:ln w="25560"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'DM1 r'!$Y$22:$Y$43</c:f>
              <c:numCache>
                <c:formatCode>0.00</c:formatCode>
                <c:ptCount val="22"/>
                <c:pt idx="0">
                  <c:v>6.8211720000000007</c:v>
                </c:pt>
                <c:pt idx="1">
                  <c:v>6.8211720000000007</c:v>
                </c:pt>
                <c:pt idx="2">
                  <c:v>6.8211720000000007</c:v>
                </c:pt>
                <c:pt idx="3">
                  <c:v>54.569376000000005</c:v>
                </c:pt>
                <c:pt idx="4">
                  <c:v>54.569376000000005</c:v>
                </c:pt>
                <c:pt idx="5">
                  <c:v>54.569376000000005</c:v>
                </c:pt>
                <c:pt idx="6">
                  <c:v>54.569376000000005</c:v>
                </c:pt>
                <c:pt idx="7">
                  <c:v>54.569376000000005</c:v>
                </c:pt>
                <c:pt idx="8">
                  <c:v>54.569376000000005</c:v>
                </c:pt>
                <c:pt idx="9">
                  <c:v>136.42344</c:v>
                </c:pt>
                <c:pt idx="10">
                  <c:v>136.42344</c:v>
                </c:pt>
                <c:pt idx="11">
                  <c:v>136.42344</c:v>
                </c:pt>
                <c:pt idx="13">
                  <c:v>6.8211720000000007</c:v>
                </c:pt>
                <c:pt idx="14">
                  <c:v>6.8211720000000007</c:v>
                </c:pt>
                <c:pt idx="15">
                  <c:v>6.8211720000000007</c:v>
                </c:pt>
                <c:pt idx="16">
                  <c:v>54.569376000000005</c:v>
                </c:pt>
                <c:pt idx="17">
                  <c:v>54.569376000000005</c:v>
                </c:pt>
                <c:pt idx="18">
                  <c:v>54.569376000000005</c:v>
                </c:pt>
                <c:pt idx="19">
                  <c:v>136.42344</c:v>
                </c:pt>
                <c:pt idx="20">
                  <c:v>136.42344</c:v>
                </c:pt>
                <c:pt idx="21">
                  <c:v>136.42344</c:v>
                </c:pt>
              </c:numCache>
            </c:numRef>
          </c:xVal>
          <c:yVal>
            <c:numRef>
              <c:f>'DM1 r'!$AA$22:$AA$43</c:f>
              <c:numCache>
                <c:formatCode>General</c:formatCode>
                <c:ptCount val="22"/>
                <c:pt idx="0" formatCode="0.0000">
                  <c:v>5.1900000000000002E-2</c:v>
                </c:pt>
                <c:pt idx="1">
                  <c:v>5.3800000000000001E-2</c:v>
                </c:pt>
                <c:pt idx="2">
                  <c:v>5.3400000000000003E-2</c:v>
                </c:pt>
                <c:pt idx="3" formatCode="0.0000">
                  <c:v>0.45450000000000002</c:v>
                </c:pt>
                <c:pt idx="4">
                  <c:v>0.4572</c:v>
                </c:pt>
                <c:pt idx="5">
                  <c:v>0.45839999999999997</c:v>
                </c:pt>
                <c:pt idx="6">
                  <c:v>0.46050000000000002</c:v>
                </c:pt>
                <c:pt idx="7">
                  <c:v>0.46050000000000002</c:v>
                </c:pt>
                <c:pt idx="8">
                  <c:v>0.45939999999999998</c:v>
                </c:pt>
                <c:pt idx="9">
                  <c:v>1.1373</c:v>
                </c:pt>
                <c:pt idx="10">
                  <c:v>1.1333</c:v>
                </c:pt>
                <c:pt idx="11">
                  <c:v>1.1362000000000001</c:v>
                </c:pt>
                <c:pt idx="13">
                  <c:v>5.5199999999999999E-2</c:v>
                </c:pt>
                <c:pt idx="14">
                  <c:v>5.5100000000000003E-2</c:v>
                </c:pt>
                <c:pt idx="16">
                  <c:v>0.45800000000000002</c:v>
                </c:pt>
                <c:pt idx="17">
                  <c:v>0.45960000000000001</c:v>
                </c:pt>
                <c:pt idx="19">
                  <c:v>1.1395999999999999</c:v>
                </c:pt>
                <c:pt idx="20">
                  <c:v>1.1423000000000001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E-47AA-A4FA-F87DE164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5920"/>
        <c:axId val="222160384"/>
      </c:scatterChart>
      <c:valAx>
        <c:axId val="222145920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Концентрация, мкг/мл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60384"/>
        <c:crosses val="autoZero"/>
        <c:crossBetween val="midCat"/>
      </c:valAx>
      <c:valAx>
        <c:axId val="2221603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Площадь пика</a:t>
                </a:r>
              </a:p>
            </c:rich>
          </c:tx>
          <c:layout>
            <c:manualLayout>
              <c:xMode val="edge"/>
              <c:yMode val="edge"/>
              <c:x val="1.0631240568367567E-2"/>
              <c:y val="0.34294381092168158"/>
            </c:manualLayout>
          </c:layout>
          <c:overlay val="0"/>
          <c:spPr>
            <a:noFill/>
            <a:ln w="0"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4592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2906543088424351"/>
          <c:y val="0.59480881412065789"/>
          <c:w val="0.41041402247397457"/>
          <c:h val="0.22881656693387517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800" b="0" strike="noStrike" spc="-1">
                <a:solidFill>
                  <a:srgbClr val="595959"/>
                </a:solidFill>
                <a:latin typeface="Calibri"/>
              </a:rPr>
              <a:t>Кинетика</a:t>
            </a:r>
            <a:r>
              <a:rPr lang="ru-RU" sz="1800" b="0" strike="noStrike" spc="-1" baseline="0">
                <a:solidFill>
                  <a:srgbClr val="595959"/>
                </a:solidFill>
                <a:latin typeface="Calibri"/>
              </a:rPr>
              <a:t> растворения в среде 1</a:t>
            </a:r>
            <a:endParaRPr lang="ru-RU" sz="1800" b="0" strike="noStrike" spc="-1">
              <a:solidFill>
                <a:srgbClr val="595959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0023702447153749"/>
          <c:y val="2.243568510544330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79904067717412E-2"/>
          <c:y val="8.5057903318498523E-2"/>
          <c:w val="0.88295121568286072"/>
          <c:h val="0.8270977841038186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'DM1 r'!$Q$119</c:f>
              <c:strCache>
                <c:ptCount val="1"/>
                <c:pt idx="0">
                  <c:v>R2 Дибикор 31224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r'!$R$119:$V$119</c:f>
              <c:numCache>
                <c:formatCode>0.00</c:formatCode>
                <c:ptCount val="5"/>
                <c:pt idx="0">
                  <c:v>89.370665650438582</c:v>
                </c:pt>
                <c:pt idx="1">
                  <c:v>98.100791625552262</c:v>
                </c:pt>
                <c:pt idx="2">
                  <c:v>100.45650599316306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070-4494-BACC-48B619AEBC9F}"/>
            </c:ext>
          </c:extLst>
        </c:ser>
        <c:ser>
          <c:idx val="2"/>
          <c:order val="1"/>
          <c:tx>
            <c:strRef>
              <c:f>'DM1 r'!$Q$118</c:f>
              <c:strCache>
                <c:ptCount val="1"/>
                <c:pt idx="0">
                  <c:v>R1 Дибикор 21224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r'!$R$118:$V$118</c:f>
              <c:numCache>
                <c:formatCode>0.0</c:formatCode>
                <c:ptCount val="5"/>
                <c:pt idx="0">
                  <c:v>24.480965871164255</c:v>
                </c:pt>
                <c:pt idx="1">
                  <c:v>87.88820405669307</c:v>
                </c:pt>
                <c:pt idx="2">
                  <c:v>100.6417056167254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0-4494-BACC-48B619AEBC9F}"/>
            </c:ext>
          </c:extLst>
        </c:ser>
        <c:ser>
          <c:idx val="0"/>
          <c:order val="2"/>
          <c:tx>
            <c:strRef>
              <c:f>'DM1 r'!$Q$120</c:f>
              <c:strCache>
                <c:ptCount val="1"/>
                <c:pt idx="0">
                  <c:v>T1 Дибикор D610824E</c:v>
                </c:pt>
              </c:strCache>
            </c:strRef>
          </c:tx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r'!$R$120:$V$120</c:f>
              <c:numCache>
                <c:formatCode>0.00</c:formatCode>
                <c:ptCount val="5"/>
                <c:pt idx="0">
                  <c:v>84.585857635484359</c:v>
                </c:pt>
                <c:pt idx="1">
                  <c:v>94.07103520354606</c:v>
                </c:pt>
                <c:pt idx="2">
                  <c:v>99.212895874593997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070-4494-BACC-48B619AEBC9F}"/>
            </c:ext>
          </c:extLst>
        </c:ser>
        <c:ser>
          <c:idx val="3"/>
          <c:order val="3"/>
          <c:tx>
            <c:strRef>
              <c:f>'DM1 r'!$Q$121</c:f>
              <c:strCache>
                <c:ptCount val="1"/>
                <c:pt idx="0">
                  <c:v>T2 Дибикор Test</c:v>
                </c:pt>
              </c:strCache>
            </c:strRef>
          </c:tx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r'!$R$121:$V$121</c:f>
              <c:numCache>
                <c:formatCode>0.00</c:formatCode>
                <c:ptCount val="5"/>
                <c:pt idx="0">
                  <c:v>23.967426104853374</c:v>
                </c:pt>
                <c:pt idx="1">
                  <c:v>88.417347531288002</c:v>
                </c:pt>
                <c:pt idx="2">
                  <c:v>100.37027812354768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070-4494-BACC-48B619AEBC9F}"/>
            </c:ext>
          </c:extLst>
        </c:ser>
        <c:ser>
          <c:idx val="4"/>
          <c:order val="4"/>
          <c:tx>
            <c:strRef>
              <c:f>'DM1 r'!$Q$122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r'!$R$122:$V$122</c:f>
              <c:numCache>
                <c:formatCode>0.00</c:formatCode>
                <c:ptCount val="5"/>
                <c:pt idx="0">
                  <c:v>0.49470847855147887</c:v>
                </c:pt>
                <c:pt idx="1">
                  <c:v>0.49965556333699374</c:v>
                </c:pt>
                <c:pt idx="2">
                  <c:v>0.50465211897036366</c:v>
                </c:pt>
                <c:pt idx="3">
                  <c:v>0.50969864016006738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070-4494-BACC-48B619AEBC9F}"/>
            </c:ext>
          </c:extLst>
        </c:ser>
        <c:ser>
          <c:idx val="5"/>
          <c:order val="5"/>
          <c:tx>
            <c:strRef>
              <c:f>'DM1 r'!$Q$123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'DM1 r'!$R$117:$V$117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'DM1 r'!$R$123:$V$123</c:f>
              <c:numCache>
                <c:formatCode>0.00</c:formatCode>
                <c:ptCount val="5"/>
                <c:pt idx="0">
                  <c:v>0.49470847855147887</c:v>
                </c:pt>
                <c:pt idx="1">
                  <c:v>0.49965556333699374</c:v>
                </c:pt>
                <c:pt idx="2">
                  <c:v>0.50465211897036366</c:v>
                </c:pt>
                <c:pt idx="3">
                  <c:v>0.50969864016006738</c:v>
                </c:pt>
                <c:pt idx="4">
                  <c:v>0.51479562656166811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70-4494-BACC-48B619AE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2432"/>
        <c:axId val="22296435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'DM1 r'!$Q$124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'DM1 r'!$R$124:$V$124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070-4494-BACC-48B619AEBC9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r'!$Q$125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r'!$R$125:$V$125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70-4494-BACC-48B619AEBC9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r'!$Q$126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r'!$R$126:$V$126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70-4494-BACC-48B619AEBC9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r'!$Q$127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r'!$R$127:$V$127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70-4494-BACC-48B619AEBC9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r'!$Q$128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r'!$R$128:$V$128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70-4494-BACC-48B619AEBC9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r'!$Q$129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r'!$R$129:$V$129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70-4494-BACC-48B619AEBC9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r'!$Q$130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r'!$R$130:$V$130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070-4494-BACC-48B619AEBC9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r'!$Q$131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r'!$R$131:$V$131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070-4494-BACC-48B619AEBC9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r'!$Q$132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'DM1 r'!$R$132:$V$132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0.49470847855147887</c:v>
                      </c:pt>
                      <c:pt idx="1">
                        <c:v>0.49965556333699374</c:v>
                      </c:pt>
                      <c:pt idx="2">
                        <c:v>0.50465211897036366</c:v>
                      </c:pt>
                      <c:pt idx="3">
                        <c:v>0.50969864016006738</c:v>
                      </c:pt>
                      <c:pt idx="4">
                        <c:v>0.514795626561668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070-4494-BACC-48B619AEBC9F}"/>
                  </c:ext>
                </c:extLst>
              </c15:ser>
            </c15:filteredScatterSeries>
          </c:ext>
        </c:extLst>
      </c:scatterChart>
      <c:valAx>
        <c:axId val="222962432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Время, мин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4352"/>
        <c:crosses val="autoZero"/>
        <c:crossBetween val="midCat"/>
      </c:valAx>
      <c:valAx>
        <c:axId val="222964352"/>
        <c:scaling>
          <c:orientation val="minMax"/>
          <c:max val="11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Количество, перешедшее в раствор,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243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011705012242994"/>
          <c:y val="0.44317588605498509"/>
          <c:w val="0.22918804976596263"/>
          <c:h val="0.473256045048029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Линейная зависимость (среда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1</a:t>
            </a: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26949326470807E-2"/>
          <c:y val="8.8638553309999812E-2"/>
          <c:w val="0.87344376937653045"/>
          <c:h val="0.81719449776071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'DM2 ОК'!$B$12</c:f>
              <c:strCache>
                <c:ptCount val="1"/>
                <c:pt idx="0">
                  <c:v>Калибровочные растворы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600" cap="rnd">
                <a:solidFill>
                  <a:srgbClr val="000000"/>
                </a:solidFill>
                <a:round/>
              </a:ln>
            </c:spPr>
            <c:trendlineType val="linear"/>
            <c:forward val="0.05"/>
            <c:dispRSqr val="1"/>
            <c:dispEq val="1"/>
            <c:trendlineLbl>
              <c:layout>
                <c:manualLayout>
                  <c:x val="-0.31487174173029636"/>
                  <c:y val="0.2256996349403485"/>
                </c:manualLayout>
              </c:layout>
              <c:numFmt formatCode="#,##0.00000" sourceLinked="0"/>
            </c:trendlineLbl>
          </c:trendline>
          <c:xVal>
            <c:numRef>
              <c:f>'DM2 ОК'!$G$25:$G$30</c:f>
              <c:numCache>
                <c:formatCode>0.00</c:formatCode>
                <c:ptCount val="6"/>
                <c:pt idx="0">
                  <c:v>6.9810120000000015</c:v>
                </c:pt>
                <c:pt idx="1">
                  <c:v>13.962024000000003</c:v>
                </c:pt>
                <c:pt idx="2">
                  <c:v>27.924048000000006</c:v>
                </c:pt>
                <c:pt idx="3">
                  <c:v>55.848096000000012</c:v>
                </c:pt>
                <c:pt idx="4">
                  <c:v>104.71518000000002</c:v>
                </c:pt>
                <c:pt idx="5">
                  <c:v>139.62024000000002</c:v>
                </c:pt>
              </c:numCache>
            </c:numRef>
          </c:xVal>
          <c:yVal>
            <c:numRef>
              <c:f>'DM2 ОК'!$I$25:$I$30</c:f>
              <c:numCache>
                <c:formatCode>0.0000</c:formatCode>
                <c:ptCount val="6"/>
                <c:pt idx="0">
                  <c:v>5.91E-2</c:v>
                </c:pt>
                <c:pt idx="1">
                  <c:v>0.1138</c:v>
                </c:pt>
                <c:pt idx="2">
                  <c:v>0.2288</c:v>
                </c:pt>
                <c:pt idx="3">
                  <c:v>0.46400000000000002</c:v>
                </c:pt>
                <c:pt idx="4">
                  <c:v>0.88149999999999995</c:v>
                </c:pt>
                <c:pt idx="5">
                  <c:v>1.1463000000000001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D-4FCF-8C95-F6878399C15F}"/>
            </c:ext>
          </c:extLst>
        </c:ser>
        <c:ser>
          <c:idx val="1"/>
          <c:order val="1"/>
          <c:tx>
            <c:strRef>
              <c:f>'DM2 ОК'!$U$12</c:f>
              <c:strCache>
                <c:ptCount val="1"/>
                <c:pt idx="0">
                  <c:v>Испытуемые растворы модельного образца</c:v>
                </c:pt>
              </c:strCache>
            </c:strRef>
          </c:tx>
          <c:spPr>
            <a:ln w="25560"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'DM2 ОК'!$Y$22:$Y$43</c:f>
              <c:numCache>
                <c:formatCode>0.00</c:formatCode>
                <c:ptCount val="22"/>
                <c:pt idx="0">
                  <c:v>6.8211720000000007</c:v>
                </c:pt>
                <c:pt idx="1">
                  <c:v>6.8211720000000007</c:v>
                </c:pt>
                <c:pt idx="2">
                  <c:v>6.8211720000000007</c:v>
                </c:pt>
                <c:pt idx="3">
                  <c:v>54.569376000000005</c:v>
                </c:pt>
                <c:pt idx="4">
                  <c:v>54.569376000000005</c:v>
                </c:pt>
                <c:pt idx="5">
                  <c:v>54.569376000000005</c:v>
                </c:pt>
                <c:pt idx="6">
                  <c:v>54.569376000000005</c:v>
                </c:pt>
                <c:pt idx="7">
                  <c:v>54.569376000000005</c:v>
                </c:pt>
                <c:pt idx="8">
                  <c:v>54.569376000000005</c:v>
                </c:pt>
                <c:pt idx="9">
                  <c:v>136.42344</c:v>
                </c:pt>
                <c:pt idx="10">
                  <c:v>136.42344</c:v>
                </c:pt>
                <c:pt idx="11">
                  <c:v>136.42344</c:v>
                </c:pt>
                <c:pt idx="13">
                  <c:v>6.8211720000000007</c:v>
                </c:pt>
                <c:pt idx="14">
                  <c:v>6.8211720000000007</c:v>
                </c:pt>
                <c:pt idx="15">
                  <c:v>6.8211720000000007</c:v>
                </c:pt>
                <c:pt idx="16">
                  <c:v>54.569376000000005</c:v>
                </c:pt>
                <c:pt idx="17">
                  <c:v>54.569376000000005</c:v>
                </c:pt>
                <c:pt idx="18">
                  <c:v>54.569376000000005</c:v>
                </c:pt>
                <c:pt idx="19">
                  <c:v>136.42344</c:v>
                </c:pt>
                <c:pt idx="20">
                  <c:v>136.42344</c:v>
                </c:pt>
                <c:pt idx="21">
                  <c:v>136.42344</c:v>
                </c:pt>
              </c:numCache>
            </c:numRef>
          </c:xVal>
          <c:yVal>
            <c:numRef>
              <c:f>'DM2 ОК'!$AA$22:$AA$43</c:f>
              <c:numCache>
                <c:formatCode>General</c:formatCode>
                <c:ptCount val="22"/>
                <c:pt idx="0" formatCode="0.0000">
                  <c:v>5.1900000000000002E-2</c:v>
                </c:pt>
                <c:pt idx="1">
                  <c:v>5.3800000000000001E-2</c:v>
                </c:pt>
                <c:pt idx="2">
                  <c:v>5.3400000000000003E-2</c:v>
                </c:pt>
                <c:pt idx="3" formatCode="0.0000">
                  <c:v>0.45450000000000002</c:v>
                </c:pt>
                <c:pt idx="4">
                  <c:v>0.4572</c:v>
                </c:pt>
                <c:pt idx="5">
                  <c:v>0.45839999999999997</c:v>
                </c:pt>
                <c:pt idx="6">
                  <c:v>0.46050000000000002</c:v>
                </c:pt>
                <c:pt idx="7">
                  <c:v>0.46050000000000002</c:v>
                </c:pt>
                <c:pt idx="8">
                  <c:v>0.45939999999999998</c:v>
                </c:pt>
                <c:pt idx="9">
                  <c:v>1.1373</c:v>
                </c:pt>
                <c:pt idx="10">
                  <c:v>1.1333</c:v>
                </c:pt>
                <c:pt idx="11">
                  <c:v>1.1362000000000001</c:v>
                </c:pt>
                <c:pt idx="13">
                  <c:v>5.5199999999999999E-2</c:v>
                </c:pt>
                <c:pt idx="14">
                  <c:v>5.5100000000000003E-2</c:v>
                </c:pt>
                <c:pt idx="16">
                  <c:v>0.45800000000000002</c:v>
                </c:pt>
                <c:pt idx="17">
                  <c:v>0.45960000000000001</c:v>
                </c:pt>
                <c:pt idx="19">
                  <c:v>1.1395999999999999</c:v>
                </c:pt>
                <c:pt idx="20">
                  <c:v>1.1423000000000001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D-4FCF-8C95-F6878399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5920"/>
        <c:axId val="222160384"/>
      </c:scatterChart>
      <c:valAx>
        <c:axId val="222145920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Концентрация, мкг/мл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60384"/>
        <c:crosses val="autoZero"/>
        <c:crossBetween val="midCat"/>
      </c:valAx>
      <c:valAx>
        <c:axId val="2221603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Площадь пика</a:t>
                </a:r>
              </a:p>
            </c:rich>
          </c:tx>
          <c:layout>
            <c:manualLayout>
              <c:xMode val="edge"/>
              <c:yMode val="edge"/>
              <c:x val="1.0631240568367567E-2"/>
              <c:y val="0.34294381092168158"/>
            </c:manualLayout>
          </c:layout>
          <c:overlay val="0"/>
          <c:spPr>
            <a:noFill/>
            <a:ln w="0"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4592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2906543088424351"/>
          <c:y val="0.59480881412065789"/>
          <c:w val="0.41041402247397457"/>
          <c:h val="0.22881656693387517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800" b="0" strike="noStrike" spc="-1">
                <a:solidFill>
                  <a:srgbClr val="595959"/>
                </a:solidFill>
                <a:latin typeface="Calibri"/>
              </a:rPr>
              <a:t>Кинетика</a:t>
            </a:r>
            <a:r>
              <a:rPr lang="ru-RU" sz="1800" b="0" strike="noStrike" spc="-1" baseline="0">
                <a:solidFill>
                  <a:srgbClr val="595959"/>
                </a:solidFill>
                <a:latin typeface="Calibri"/>
              </a:rPr>
              <a:t> растворения в среде 1</a:t>
            </a:r>
            <a:endParaRPr lang="ru-RU" sz="1800" b="0" strike="noStrike" spc="-1">
              <a:solidFill>
                <a:srgbClr val="595959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0023702447153749"/>
          <c:y val="2.243568510544330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79904067717412E-2"/>
          <c:y val="8.5057903318498523E-2"/>
          <c:w val="0.88295121568286072"/>
          <c:h val="0.8270977841038186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'DM2 ОК'!$Q$119</c:f>
              <c:strCache>
                <c:ptCount val="1"/>
                <c:pt idx="0">
                  <c:v>R2 Дибикор 31224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ОК'!$R$119:$V$119</c:f>
              <c:numCache>
                <c:formatCode>0.00</c:formatCode>
                <c:ptCount val="5"/>
                <c:pt idx="0">
                  <c:v>94.310184503861407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413-44C0-A11E-AC115CD3D757}"/>
            </c:ext>
          </c:extLst>
        </c:ser>
        <c:ser>
          <c:idx val="2"/>
          <c:order val="1"/>
          <c:tx>
            <c:strRef>
              <c:f>'DM2 ОК'!$Q$118</c:f>
              <c:strCache>
                <c:ptCount val="1"/>
                <c:pt idx="0">
                  <c:v>R1 Дибикор 21224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ОК'!$R$118:$V$118</c:f>
              <c:numCache>
                <c:formatCode>0.0</c:formatCode>
                <c:ptCount val="5"/>
                <c:pt idx="0">
                  <c:v>82.014469942241561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3-44C0-A11E-AC115CD3D757}"/>
            </c:ext>
          </c:extLst>
        </c:ser>
        <c:ser>
          <c:idx val="0"/>
          <c:order val="2"/>
          <c:tx>
            <c:strRef>
              <c:f>'DM2 ОК'!$Q$120</c:f>
              <c:strCache>
                <c:ptCount val="1"/>
                <c:pt idx="0">
                  <c:v>T1 Дибикор D610824E</c:v>
                </c:pt>
              </c:strCache>
            </c:strRef>
          </c:tx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ОК'!$R$120:$V$120</c:f>
              <c:numCache>
                <c:formatCode>0.00</c:formatCode>
                <c:ptCount val="5"/>
                <c:pt idx="0">
                  <c:v>96.110294029463333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413-44C0-A11E-AC115CD3D757}"/>
            </c:ext>
          </c:extLst>
        </c:ser>
        <c:ser>
          <c:idx val="3"/>
          <c:order val="3"/>
          <c:tx>
            <c:strRef>
              <c:f>'DM2 ОК'!$Q$121</c:f>
              <c:strCache>
                <c:ptCount val="1"/>
                <c:pt idx="0">
                  <c:v>T2 Дибикор Test</c:v>
                </c:pt>
              </c:strCache>
            </c:strRef>
          </c:tx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ОК'!$R$121:$V$121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413-44C0-A11E-AC115CD3D757}"/>
            </c:ext>
          </c:extLst>
        </c:ser>
        <c:ser>
          <c:idx val="4"/>
          <c:order val="4"/>
          <c:tx>
            <c:strRef>
              <c:f>'DM2 ОК'!$Q$122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ОК'!$R$122:$V$122</c:f>
              <c:numCache>
                <c:formatCode>0.00</c:formatCode>
                <c:ptCount val="5"/>
                <c:pt idx="0">
                  <c:v>-8.6834142384326393E-2</c:v>
                </c:pt>
                <c:pt idx="1">
                  <c:v>-8.7702483808169682E-2</c:v>
                </c:pt>
                <c:pt idx="2">
                  <c:v>-8.8579508646251345E-2</c:v>
                </c:pt>
                <c:pt idx="3">
                  <c:v>-8.9465303732713886E-2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413-44C0-A11E-AC115CD3D757}"/>
            </c:ext>
          </c:extLst>
        </c:ser>
        <c:ser>
          <c:idx val="5"/>
          <c:order val="5"/>
          <c:tx>
            <c:strRef>
              <c:f>'DM2 ОК'!$Q$123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'DM2 ОК'!$R$117:$V$117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'DM2 ОК'!$R$123:$V$123</c:f>
              <c:numCache>
                <c:formatCode>0.00</c:formatCode>
                <c:ptCount val="5"/>
                <c:pt idx="0">
                  <c:v>-8.6834142384326393E-2</c:v>
                </c:pt>
                <c:pt idx="1">
                  <c:v>-8.7702483808169682E-2</c:v>
                </c:pt>
                <c:pt idx="2">
                  <c:v>-8.8579508646251345E-2</c:v>
                </c:pt>
                <c:pt idx="3">
                  <c:v>-8.9465303732713886E-2</c:v>
                </c:pt>
                <c:pt idx="4">
                  <c:v>-9.0359956770041022E-2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3-44C0-A11E-AC115CD3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2432"/>
        <c:axId val="22296435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'DM2 ОК'!$Q$124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'DM2 ОК'!$R$124:$V$124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413-44C0-A11E-AC115CD3D75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ОК'!$Q$125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ОК'!$R$125:$V$125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13-44C0-A11E-AC115CD3D75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ОК'!$Q$126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ОК'!$R$126:$V$126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13-44C0-A11E-AC115CD3D75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ОК'!$Q$127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ОК'!$R$127:$V$127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13-44C0-A11E-AC115CD3D75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ОК'!$Q$128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ОК'!$R$128:$V$128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13-44C0-A11E-AC115CD3D75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ОК'!$Q$129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ОК'!$R$129:$V$129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13-44C0-A11E-AC115CD3D75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ОК'!$Q$130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ОК'!$R$130:$V$130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413-44C0-A11E-AC115CD3D75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ОК'!$Q$131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ОК'!$R$131:$V$131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413-44C0-A11E-AC115CD3D75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ОК'!$Q$132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'DM2 ОК'!$R$132:$V$132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-8.6834142384326393E-2</c:v>
                      </c:pt>
                      <c:pt idx="1">
                        <c:v>-8.7702483808169682E-2</c:v>
                      </c:pt>
                      <c:pt idx="2">
                        <c:v>-8.8579508646251345E-2</c:v>
                      </c:pt>
                      <c:pt idx="3">
                        <c:v>-8.9465303732713886E-2</c:v>
                      </c:pt>
                      <c:pt idx="4">
                        <c:v>-9.0359956770041036E-2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413-44C0-A11E-AC115CD3D757}"/>
                  </c:ext>
                </c:extLst>
              </c15:ser>
            </c15:filteredScatterSeries>
          </c:ext>
        </c:extLst>
      </c:scatterChart>
      <c:valAx>
        <c:axId val="222962432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Время, мин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4352"/>
        <c:crosses val="autoZero"/>
        <c:crossBetween val="midCat"/>
      </c:valAx>
      <c:valAx>
        <c:axId val="222964352"/>
        <c:scaling>
          <c:orientation val="minMax"/>
          <c:max val="11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Количество, перешедшее в раствор,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243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011705012242994"/>
          <c:y val="0.44317588605498509"/>
          <c:w val="0.22918804976596263"/>
          <c:h val="0.473256045048029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Линейная зависимость (среда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1</a:t>
            </a: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26949326470807E-2"/>
          <c:y val="8.8638553309999812E-2"/>
          <c:w val="0.87344376937653045"/>
          <c:h val="0.81719449776071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'DM3 ОК '!$B$12</c:f>
              <c:strCache>
                <c:ptCount val="1"/>
                <c:pt idx="0">
                  <c:v>Калибровочные растворы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600" cap="rnd">
                <a:solidFill>
                  <a:srgbClr val="000000"/>
                </a:solidFill>
                <a:round/>
              </a:ln>
            </c:spPr>
            <c:trendlineType val="linear"/>
            <c:forward val="0.05"/>
            <c:dispRSqr val="1"/>
            <c:dispEq val="1"/>
            <c:trendlineLbl>
              <c:layout>
                <c:manualLayout>
                  <c:x val="-0.31487174173029636"/>
                  <c:y val="0.2256996349403485"/>
                </c:manualLayout>
              </c:layout>
              <c:numFmt formatCode="#,##0.00000" sourceLinked="0"/>
            </c:trendlineLbl>
          </c:trendline>
          <c:xVal>
            <c:numRef>
              <c:f>'DM3 ОК '!$G$25:$G$30</c:f>
              <c:numCache>
                <c:formatCode>0.00</c:formatCode>
                <c:ptCount val="6"/>
                <c:pt idx="0">
                  <c:v>6.7612320000000032</c:v>
                </c:pt>
                <c:pt idx="1">
                  <c:v>13.522464000000006</c:v>
                </c:pt>
                <c:pt idx="2">
                  <c:v>27.044928000000013</c:v>
                </c:pt>
                <c:pt idx="3">
                  <c:v>54.089856000000026</c:v>
                </c:pt>
                <c:pt idx="4">
                  <c:v>101.41848000000005</c:v>
                </c:pt>
                <c:pt idx="5">
                  <c:v>135.22464000000005</c:v>
                </c:pt>
              </c:numCache>
            </c:numRef>
          </c:xVal>
          <c:yVal>
            <c:numRef>
              <c:f>'DM3 ОК '!$I$25:$I$30</c:f>
              <c:numCache>
                <c:formatCode>0.0000</c:formatCode>
                <c:ptCount val="6"/>
                <c:pt idx="0">
                  <c:v>5.4800000000000001E-2</c:v>
                </c:pt>
                <c:pt idx="1">
                  <c:v>0.11020000000000001</c:v>
                </c:pt>
                <c:pt idx="2">
                  <c:v>0.22090000000000001</c:v>
                </c:pt>
                <c:pt idx="3">
                  <c:v>0.44440000000000002</c:v>
                </c:pt>
                <c:pt idx="4">
                  <c:v>0.83720000000000006</c:v>
                </c:pt>
                <c:pt idx="5">
                  <c:v>1.117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F-45F7-8E26-315A628B0100}"/>
            </c:ext>
          </c:extLst>
        </c:ser>
        <c:ser>
          <c:idx val="1"/>
          <c:order val="1"/>
          <c:tx>
            <c:strRef>
              <c:f>'DM3 ОК '!$U$12</c:f>
              <c:strCache>
                <c:ptCount val="1"/>
                <c:pt idx="0">
                  <c:v>Испытуемые растворы модельного образца</c:v>
                </c:pt>
              </c:strCache>
            </c:strRef>
          </c:tx>
          <c:spPr>
            <a:ln w="25560"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'DM3 ОК '!$Y$22:$Y$43</c:f>
              <c:numCache>
                <c:formatCode>0.00</c:formatCode>
                <c:ptCount val="22"/>
                <c:pt idx="0">
                  <c:v>6.8331600000000012</c:v>
                </c:pt>
                <c:pt idx="1">
                  <c:v>6.8331600000000012</c:v>
                </c:pt>
                <c:pt idx="2">
                  <c:v>6.8331600000000012</c:v>
                </c:pt>
                <c:pt idx="3">
                  <c:v>54.66528000000001</c:v>
                </c:pt>
                <c:pt idx="4">
                  <c:v>54.66528000000001</c:v>
                </c:pt>
                <c:pt idx="5">
                  <c:v>54.66528000000001</c:v>
                </c:pt>
                <c:pt idx="6">
                  <c:v>54.66528000000001</c:v>
                </c:pt>
                <c:pt idx="7">
                  <c:v>54.66528000000001</c:v>
                </c:pt>
                <c:pt idx="8">
                  <c:v>54.66528000000001</c:v>
                </c:pt>
                <c:pt idx="9">
                  <c:v>136.66320000000002</c:v>
                </c:pt>
                <c:pt idx="10">
                  <c:v>136.66320000000002</c:v>
                </c:pt>
                <c:pt idx="11">
                  <c:v>136.66320000000002</c:v>
                </c:pt>
                <c:pt idx="13">
                  <c:v>6.8331600000000012</c:v>
                </c:pt>
                <c:pt idx="14">
                  <c:v>6.8331600000000012</c:v>
                </c:pt>
                <c:pt idx="15">
                  <c:v>6.8331600000000012</c:v>
                </c:pt>
                <c:pt idx="16">
                  <c:v>54.66528000000001</c:v>
                </c:pt>
                <c:pt idx="17">
                  <c:v>54.66528000000001</c:v>
                </c:pt>
                <c:pt idx="18">
                  <c:v>54.66528000000001</c:v>
                </c:pt>
                <c:pt idx="19">
                  <c:v>136.66320000000002</c:v>
                </c:pt>
                <c:pt idx="20">
                  <c:v>136.66320000000002</c:v>
                </c:pt>
                <c:pt idx="21">
                  <c:v>136.66320000000002</c:v>
                </c:pt>
              </c:numCache>
            </c:numRef>
          </c:xVal>
          <c:yVal>
            <c:numRef>
              <c:f>'DM3 ОК '!$AA$22:$AA$43</c:f>
              <c:numCache>
                <c:formatCode>General</c:formatCode>
                <c:ptCount val="22"/>
                <c:pt idx="0" formatCode="0.0000">
                  <c:v>5.1900000000000002E-2</c:v>
                </c:pt>
                <c:pt idx="1">
                  <c:v>5.3800000000000001E-2</c:v>
                </c:pt>
                <c:pt idx="2">
                  <c:v>5.3400000000000003E-2</c:v>
                </c:pt>
                <c:pt idx="3" formatCode="0.0000">
                  <c:v>0.45450000000000002</c:v>
                </c:pt>
                <c:pt idx="4">
                  <c:v>0.4572</c:v>
                </c:pt>
                <c:pt idx="5">
                  <c:v>0.45839999999999997</c:v>
                </c:pt>
                <c:pt idx="6">
                  <c:v>0.46050000000000002</c:v>
                </c:pt>
                <c:pt idx="7">
                  <c:v>0.46050000000000002</c:v>
                </c:pt>
                <c:pt idx="8">
                  <c:v>0.45939999999999998</c:v>
                </c:pt>
                <c:pt idx="9">
                  <c:v>1.1373</c:v>
                </c:pt>
                <c:pt idx="10">
                  <c:v>1.1333</c:v>
                </c:pt>
                <c:pt idx="11">
                  <c:v>1.1362000000000001</c:v>
                </c:pt>
                <c:pt idx="13">
                  <c:v>5.5199999999999999E-2</c:v>
                </c:pt>
                <c:pt idx="14">
                  <c:v>5.5100000000000003E-2</c:v>
                </c:pt>
                <c:pt idx="16">
                  <c:v>0.45800000000000002</c:v>
                </c:pt>
                <c:pt idx="17">
                  <c:v>0.45960000000000001</c:v>
                </c:pt>
                <c:pt idx="19">
                  <c:v>1.1395999999999999</c:v>
                </c:pt>
                <c:pt idx="20">
                  <c:v>1.1423000000000001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F-45F7-8E26-315A628B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45920"/>
        <c:axId val="222160384"/>
      </c:scatterChart>
      <c:valAx>
        <c:axId val="222145920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Концентрация, мкг/мл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60384"/>
        <c:crosses val="autoZero"/>
        <c:crossBetween val="midCat"/>
      </c:valAx>
      <c:valAx>
        <c:axId val="22216038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Площадь пика</a:t>
                </a:r>
              </a:p>
            </c:rich>
          </c:tx>
          <c:layout>
            <c:manualLayout>
              <c:xMode val="edge"/>
              <c:yMode val="edge"/>
              <c:x val="1.0631240568367567E-2"/>
              <c:y val="0.34294381092168158"/>
            </c:manualLayout>
          </c:layout>
          <c:overlay val="0"/>
          <c:spPr>
            <a:noFill/>
            <a:ln w="0"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14592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2906543088424351"/>
          <c:y val="0.59480881412065789"/>
          <c:w val="0.41041402247397457"/>
          <c:h val="0.22881656693387517"/>
        </c:manualLayout>
      </c:layout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ru-RU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800" b="0" strike="noStrike" spc="-1">
                <a:solidFill>
                  <a:srgbClr val="595959"/>
                </a:solidFill>
                <a:latin typeface="Calibri"/>
              </a:rPr>
              <a:t>Кинетика</a:t>
            </a:r>
            <a:r>
              <a:rPr lang="ru-RU" sz="1800" b="0" strike="noStrike" spc="-1" baseline="0">
                <a:solidFill>
                  <a:srgbClr val="595959"/>
                </a:solidFill>
                <a:latin typeface="Calibri"/>
              </a:rPr>
              <a:t> растворения в среде 1</a:t>
            </a:r>
            <a:endParaRPr lang="ru-RU" sz="1800" b="0" strike="noStrike" spc="-1">
              <a:solidFill>
                <a:srgbClr val="595959"/>
              </a:solidFill>
              <a:latin typeface="Calibri"/>
            </a:endParaRPr>
          </a:p>
        </c:rich>
      </c:tx>
      <c:layout>
        <c:manualLayout>
          <c:xMode val="edge"/>
          <c:yMode val="edge"/>
          <c:x val="0.30023702447153749"/>
          <c:y val="2.243568510544330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79904067717412E-2"/>
          <c:y val="8.5057903318498523E-2"/>
          <c:w val="0.88295121568286072"/>
          <c:h val="0.82709778410381862"/>
        </c:manualLayout>
      </c:layout>
      <c:scatterChart>
        <c:scatterStyle val="lineMarker"/>
        <c:varyColors val="0"/>
        <c:ser>
          <c:idx val="1"/>
          <c:order val="0"/>
          <c:tx>
            <c:strRef>
              <c:f>'DM3 ОК '!$Q$119</c:f>
              <c:strCache>
                <c:ptCount val="1"/>
                <c:pt idx="0">
                  <c:v>R2 Дибикор 31224</c:v>
                </c:pt>
              </c:strCache>
            </c:strRef>
          </c:tx>
          <c:spPr>
            <a:ln w="19080" cap="rnd">
              <a:solidFill>
                <a:schemeClr val="accent6"/>
              </a:solidFill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'!$R$119:$V$119</c:f>
              <c:numCache>
                <c:formatCode>0.00</c:formatCode>
                <c:ptCount val="5"/>
                <c:pt idx="0">
                  <c:v>65.075802061860713</c:v>
                </c:pt>
                <c:pt idx="1">
                  <c:v>87.490080413378195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7A2-4FFE-A878-FE56C1ADE1E9}"/>
            </c:ext>
          </c:extLst>
        </c:ser>
        <c:ser>
          <c:idx val="2"/>
          <c:order val="1"/>
          <c:tx>
            <c:strRef>
              <c:f>'DM3 ОК '!$Q$118</c:f>
              <c:strCache>
                <c:ptCount val="1"/>
                <c:pt idx="0">
                  <c:v>R1 Дибикор 21224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'!$R$118:$V$118</c:f>
              <c:numCache>
                <c:formatCode>0.0</c:formatCode>
                <c:ptCount val="5"/>
                <c:pt idx="0">
                  <c:v>74.286467150527727</c:v>
                </c:pt>
                <c:pt idx="1">
                  <c:v>95.626409658107235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2-4FFE-A878-FE56C1ADE1E9}"/>
            </c:ext>
          </c:extLst>
        </c:ser>
        <c:ser>
          <c:idx val="0"/>
          <c:order val="2"/>
          <c:tx>
            <c:strRef>
              <c:f>'DM3 ОК '!$Q$120</c:f>
              <c:strCache>
                <c:ptCount val="1"/>
                <c:pt idx="0">
                  <c:v>T1 Дибикор D610824E</c:v>
                </c:pt>
              </c:strCache>
            </c:strRef>
          </c:tx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'!$R$120:$V$120</c:f>
              <c:numCache>
                <c:formatCode>0.00</c:formatCode>
                <c:ptCount val="5"/>
                <c:pt idx="0">
                  <c:v>71.865947880179206</c:v>
                </c:pt>
                <c:pt idx="1">
                  <c:v>96.381847376452342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A2-4FFE-A878-FE56C1ADE1E9}"/>
            </c:ext>
          </c:extLst>
        </c:ser>
        <c:ser>
          <c:idx val="3"/>
          <c:order val="3"/>
          <c:tx>
            <c:strRef>
              <c:f>'DM3 ОК '!$Q$121</c:f>
              <c:strCache>
                <c:ptCount val="1"/>
                <c:pt idx="0">
                  <c:v>T2 Дибикор Test</c:v>
                </c:pt>
              </c:strCache>
            </c:strRef>
          </c:tx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'!$R$121:$V$121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7A2-4FFE-A878-FE56C1ADE1E9}"/>
            </c:ext>
          </c:extLst>
        </c:ser>
        <c:ser>
          <c:idx val="4"/>
          <c:order val="4"/>
          <c:tx>
            <c:strRef>
              <c:f>'DM3 ОК '!$Q$122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'!$R$122:$V$122</c:f>
              <c:numCache>
                <c:formatCode>0.00</c:formatCode>
                <c:ptCount val="5"/>
                <c:pt idx="0">
                  <c:v>0.24758744664639651</c:v>
                </c:pt>
                <c:pt idx="1">
                  <c:v>0.2500633211128605</c:v>
                </c:pt>
                <c:pt idx="2">
                  <c:v>0.25256395432398909</c:v>
                </c:pt>
                <c:pt idx="3">
                  <c:v>0.25508959386722901</c:v>
                </c:pt>
                <c:pt idx="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7A2-4FFE-A878-FE56C1ADE1E9}"/>
            </c:ext>
          </c:extLst>
        </c:ser>
        <c:ser>
          <c:idx val="5"/>
          <c:order val="5"/>
          <c:tx>
            <c:strRef>
              <c:f>'DM3 ОК '!$Q$123</c:f>
              <c:strCache>
                <c:ptCount val="1"/>
                <c:pt idx="0">
                  <c:v>None  </c:v>
                </c:pt>
              </c:strCache>
            </c:strRef>
          </c:tx>
          <c:xVal>
            <c:numRef>
              <c:f>'DM3 ОК '!$R$117:$V$117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0</c:v>
                </c:pt>
              </c:numCache>
            </c:numRef>
          </c:xVal>
          <c:yVal>
            <c:numRef>
              <c:f>'DM3 ОК '!$R$123:$V$123</c:f>
              <c:numCache>
                <c:formatCode>0.00</c:formatCode>
                <c:ptCount val="5"/>
                <c:pt idx="0">
                  <c:v>0.24758744664639651</c:v>
                </c:pt>
                <c:pt idx="1">
                  <c:v>0.2500633211128605</c:v>
                </c:pt>
                <c:pt idx="2">
                  <c:v>0.25256395432398909</c:v>
                </c:pt>
                <c:pt idx="3">
                  <c:v>0.25508959386722901</c:v>
                </c:pt>
                <c:pt idx="4">
                  <c:v>0.25764048980590126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2-4FFE-A878-FE56C1AD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62432"/>
        <c:axId val="22296435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'DM3 ОК '!$Q$124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'DM3 ОК '!$R$124:$V$124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7A2-4FFE-A878-FE56C1ADE1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'!$Q$125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'!$R$125:$V$125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2-4FFE-A878-FE56C1ADE1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'!$Q$126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'!$R$126:$V$126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2-4FFE-A878-FE56C1ADE1E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'!$Q$127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'!$R$127:$V$127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2-4FFE-A878-FE56C1ADE1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'!$Q$128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'!$R$128:$V$128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2-4FFE-A878-FE56C1ADE1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'!$Q$129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'!$R$129:$V$129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2-4FFE-A878-FE56C1ADE1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'!$Q$130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'!$R$130:$V$130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2-4FFE-A878-FE56C1ADE1E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'!$Q$131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'!$R$131:$V$131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2-4FFE-A878-FE56C1ADE1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'!$Q$132</c15:sqref>
                        </c15:formulaRef>
                      </c:ext>
                    </c:extLst>
                    <c:strCache>
                      <c:ptCount val="1"/>
                      <c:pt idx="0">
                        <c:v>None  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'!$R$117:$V$117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30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'DM3 ОК '!$R$132:$V$132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0.24758744664639651</c:v>
                      </c:pt>
                      <c:pt idx="1">
                        <c:v>0.2500633211128605</c:v>
                      </c:pt>
                      <c:pt idx="2">
                        <c:v>0.25256395432398909</c:v>
                      </c:pt>
                      <c:pt idx="3">
                        <c:v>0.25508959386722901</c:v>
                      </c:pt>
                      <c:pt idx="4">
                        <c:v>0.25764048980590121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2-4FFE-A878-FE56C1ADE1E9}"/>
                  </c:ext>
                </c:extLst>
              </c15:ser>
            </c15:filteredScatterSeries>
          </c:ext>
        </c:extLst>
      </c:scatterChart>
      <c:valAx>
        <c:axId val="222962432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Время, мин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4352"/>
        <c:crosses val="autoZero"/>
        <c:crossBetween val="midCat"/>
      </c:valAx>
      <c:valAx>
        <c:axId val="222964352"/>
        <c:scaling>
          <c:orientation val="minMax"/>
          <c:max val="11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400" b="0" strike="noStrike" spc="-1">
                    <a:solidFill>
                      <a:srgbClr val="595959"/>
                    </a:solidFill>
                    <a:latin typeface="Calibri"/>
                  </a:rPr>
                  <a:t>Количество, перешедшее в раствор, 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2296243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011705012242994"/>
          <c:y val="0.44317588605498509"/>
          <c:w val="0.22918804976596263"/>
          <c:h val="0.473256045048029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171941</xdr:colOff>
      <xdr:row>19</xdr:row>
      <xdr:rowOff>106936</xdr:rowOff>
    </xdr:from>
    <xdr:to>
      <xdr:col>44</xdr:col>
      <xdr:colOff>547751</xdr:colOff>
      <xdr:row>47</xdr:row>
      <xdr:rowOff>93439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2C63304F-BCDF-4A87-A60C-829EF684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264861</xdr:colOff>
      <xdr:row>126</xdr:row>
      <xdr:rowOff>68052</xdr:rowOff>
    </xdr:from>
    <xdr:to>
      <xdr:col>13</xdr:col>
      <xdr:colOff>263185</xdr:colOff>
      <xdr:row>161</xdr:row>
      <xdr:rowOff>185138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C1133E2C-46A4-4109-B5D8-FDFFAD7BD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171941</xdr:colOff>
      <xdr:row>19</xdr:row>
      <xdr:rowOff>106936</xdr:rowOff>
    </xdr:from>
    <xdr:to>
      <xdr:col>44</xdr:col>
      <xdr:colOff>547751</xdr:colOff>
      <xdr:row>47</xdr:row>
      <xdr:rowOff>93439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22A18441-4CB6-4E71-B489-C80DDDA84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264861</xdr:colOff>
      <xdr:row>126</xdr:row>
      <xdr:rowOff>68052</xdr:rowOff>
    </xdr:from>
    <xdr:to>
      <xdr:col>13</xdr:col>
      <xdr:colOff>263185</xdr:colOff>
      <xdr:row>161</xdr:row>
      <xdr:rowOff>185138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B528AA6E-600F-46D9-A70C-B4CF71F6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171941</xdr:colOff>
      <xdr:row>19</xdr:row>
      <xdr:rowOff>106936</xdr:rowOff>
    </xdr:from>
    <xdr:to>
      <xdr:col>44</xdr:col>
      <xdr:colOff>547751</xdr:colOff>
      <xdr:row>47</xdr:row>
      <xdr:rowOff>93439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33CC2049-99BB-4995-93FD-784DC285A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264861</xdr:colOff>
      <xdr:row>126</xdr:row>
      <xdr:rowOff>68052</xdr:rowOff>
    </xdr:from>
    <xdr:to>
      <xdr:col>13</xdr:col>
      <xdr:colOff>263185</xdr:colOff>
      <xdr:row>161</xdr:row>
      <xdr:rowOff>185138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E9C58BA2-5955-4254-949B-E9FD12A47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3BE1-062C-40E7-A685-3B7590FAF742}">
  <dimension ref="A1:AMO195"/>
  <sheetViews>
    <sheetView topLeftCell="AB51" zoomScaleNormal="100" workbookViewId="0">
      <selection activeCell="AH64" sqref="AH64:AJ75"/>
    </sheetView>
  </sheetViews>
  <sheetFormatPr defaultColWidth="9" defaultRowHeight="15" x14ac:dyDescent="0.25"/>
  <cols>
    <col min="1" max="1" width="9" style="91"/>
    <col min="2" max="2" width="12.42578125" style="1" customWidth="1"/>
    <col min="3" max="3" width="11.28515625" style="1" customWidth="1"/>
    <col min="4" max="4" width="11.140625" style="1" customWidth="1"/>
    <col min="5" max="5" width="12.28515625" style="1" customWidth="1"/>
    <col min="6" max="6" width="12.42578125" style="1" customWidth="1"/>
    <col min="7" max="7" width="9.85546875" style="1" customWidth="1"/>
    <col min="8" max="8" width="16.5703125" style="1" customWidth="1"/>
    <col min="9" max="9" width="15.7109375" style="1" customWidth="1"/>
    <col min="10" max="10" width="15.85546875" style="1" customWidth="1"/>
    <col min="11" max="11" width="13.140625" style="1" customWidth="1"/>
    <col min="12" max="12" width="13.42578125" style="1" customWidth="1"/>
    <col min="13" max="13" width="12.28515625" style="1" customWidth="1"/>
    <col min="14" max="14" width="9.85546875" style="1" customWidth="1"/>
    <col min="15" max="15" width="19.7109375" style="1" customWidth="1"/>
    <col min="16" max="16" width="15.85546875" style="1" bestFit="1" customWidth="1"/>
    <col min="17" max="17" width="23.42578125" style="1" customWidth="1"/>
    <col min="18" max="18" width="9.28515625" style="1" bestFit="1" customWidth="1"/>
    <col min="19" max="19" width="6.85546875" style="1" customWidth="1"/>
    <col min="20" max="21" width="14.28515625" style="1" customWidth="1"/>
    <col min="22" max="22" width="14" style="1" customWidth="1"/>
    <col min="23" max="24" width="13.85546875" style="1" bestFit="1" customWidth="1"/>
    <col min="25" max="25" width="20" style="1" customWidth="1"/>
    <col min="26" max="26" width="9.7109375" style="1" bestFit="1" customWidth="1"/>
    <col min="27" max="28" width="10.7109375" style="1" bestFit="1" customWidth="1"/>
    <col min="29" max="29" width="13.28515625" style="1" bestFit="1" customWidth="1"/>
    <col min="30" max="30" width="14.5703125" style="1" bestFit="1" customWidth="1"/>
    <col min="31" max="32" width="14.42578125" style="1" bestFit="1" customWidth="1"/>
    <col min="33" max="33" width="13.140625" style="1" bestFit="1" customWidth="1"/>
    <col min="34" max="34" width="12.85546875" style="1" bestFit="1" customWidth="1"/>
    <col min="35" max="36" width="10.42578125" style="1" bestFit="1" customWidth="1"/>
    <col min="37" max="38" width="9" style="1"/>
    <col min="39" max="42" width="12.140625" style="1" bestFit="1" customWidth="1"/>
    <col min="43" max="44" width="9" style="1"/>
    <col min="45" max="45" width="13.140625" style="1" bestFit="1" customWidth="1"/>
    <col min="46" max="48" width="9" style="1"/>
    <col min="49" max="49" width="17.140625" style="1" customWidth="1"/>
    <col min="50" max="53" width="12.140625" style="1" bestFit="1" customWidth="1"/>
    <col min="54" max="55" width="9" style="1"/>
    <col min="56" max="56" width="12.140625" style="1" bestFit="1" customWidth="1"/>
    <col min="57" max="58" width="9" style="1"/>
    <col min="59" max="59" width="10.85546875" style="1" bestFit="1" customWidth="1"/>
    <col min="60" max="60" width="12.140625" style="1" bestFit="1" customWidth="1"/>
    <col min="61" max="61" width="10.85546875" style="1" bestFit="1" customWidth="1"/>
    <col min="62" max="62" width="12.140625" style="1" bestFit="1" customWidth="1"/>
    <col min="63" max="68" width="9" style="1"/>
    <col min="69" max="70" width="12.140625" style="1" bestFit="1" customWidth="1"/>
    <col min="71" max="71" width="10.85546875" style="1" bestFit="1" customWidth="1"/>
    <col min="72" max="72" width="12.140625" style="1" bestFit="1" customWidth="1"/>
    <col min="73" max="78" width="9" style="1"/>
    <col min="79" max="79" width="12.140625" style="1" bestFit="1" customWidth="1"/>
    <col min="80" max="80" width="14" style="1" bestFit="1" customWidth="1"/>
    <col min="81" max="81" width="10.85546875" style="1" bestFit="1" customWidth="1"/>
    <col min="82" max="82" width="12.140625" style="1" bestFit="1" customWidth="1"/>
    <col min="83" max="90" width="9" style="1"/>
    <col min="91" max="91" width="11.85546875" style="1" bestFit="1" customWidth="1"/>
    <col min="92" max="100" width="9" style="1"/>
    <col min="101" max="101" width="11.85546875" style="1" bestFit="1" customWidth="1"/>
    <col min="102" max="110" width="9" style="1"/>
    <col min="111" max="111" width="11.85546875" style="1" bestFit="1" customWidth="1"/>
    <col min="112" max="120" width="9" style="1"/>
    <col min="121" max="121" width="10.85546875" style="1" bestFit="1" customWidth="1"/>
    <col min="122" max="130" width="9" style="1"/>
    <col min="131" max="131" width="10.85546875" style="1" bestFit="1" customWidth="1"/>
    <col min="132" max="140" width="9" style="1"/>
    <col min="141" max="141" width="10.85546875" style="1" bestFit="1" customWidth="1"/>
    <col min="142" max="143" width="9" style="1"/>
    <col min="144" max="144" width="13.7109375" style="1" customWidth="1"/>
    <col min="145" max="150" width="9" style="1"/>
    <col min="151" max="151" width="13.140625" style="1" bestFit="1" customWidth="1"/>
    <col min="152" max="1029" width="9" style="1"/>
  </cols>
  <sheetData>
    <row r="1" spans="1:1029" x14ac:dyDescent="0.25">
      <c r="A1" s="91" t="s">
        <v>136</v>
      </c>
      <c r="B1" s="59" t="s">
        <v>137</v>
      </c>
      <c r="E1" s="141" t="s">
        <v>152</v>
      </c>
    </row>
    <row r="2" spans="1:1029" s="103" customFormat="1" x14ac:dyDescent="0.25">
      <c r="A2" s="93"/>
      <c r="B2" s="134" t="s">
        <v>151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  <c r="IW2" s="104"/>
      <c r="IX2" s="104"/>
      <c r="IY2" s="104"/>
      <c r="IZ2" s="104"/>
      <c r="JA2" s="104"/>
      <c r="JB2" s="104"/>
      <c r="JC2" s="104"/>
      <c r="JD2" s="104"/>
      <c r="JE2" s="104"/>
      <c r="JF2" s="104"/>
      <c r="JG2" s="104"/>
      <c r="JH2" s="104"/>
      <c r="JI2" s="104"/>
      <c r="JJ2" s="104"/>
      <c r="JK2" s="104"/>
      <c r="JL2" s="104"/>
      <c r="JM2" s="104"/>
      <c r="JN2" s="104"/>
      <c r="JO2" s="104"/>
      <c r="JP2" s="104"/>
      <c r="JQ2" s="104"/>
      <c r="JR2" s="104"/>
      <c r="JS2" s="104"/>
      <c r="JT2" s="104"/>
      <c r="JU2" s="104"/>
      <c r="JV2" s="104"/>
      <c r="JW2" s="104"/>
      <c r="JX2" s="104"/>
      <c r="JY2" s="104"/>
      <c r="JZ2" s="104"/>
      <c r="KA2" s="104"/>
      <c r="KB2" s="104"/>
      <c r="KC2" s="104"/>
      <c r="KD2" s="104"/>
      <c r="KE2" s="104"/>
      <c r="KF2" s="104"/>
      <c r="KG2" s="104"/>
      <c r="KH2" s="104"/>
      <c r="KI2" s="104"/>
      <c r="KJ2" s="104"/>
      <c r="KK2" s="104"/>
      <c r="KL2" s="104"/>
      <c r="KM2" s="104"/>
      <c r="KN2" s="104"/>
      <c r="KO2" s="104"/>
      <c r="KP2" s="104"/>
      <c r="KQ2" s="104"/>
      <c r="KR2" s="104"/>
      <c r="KS2" s="104"/>
      <c r="KT2" s="104"/>
      <c r="KU2" s="104"/>
      <c r="KV2" s="104"/>
      <c r="KW2" s="104"/>
      <c r="KX2" s="104"/>
      <c r="KY2" s="104"/>
      <c r="KZ2" s="104"/>
      <c r="LA2" s="104"/>
      <c r="LB2" s="104"/>
      <c r="LC2" s="104"/>
      <c r="LD2" s="104"/>
      <c r="LE2" s="104"/>
      <c r="LF2" s="104"/>
      <c r="LG2" s="104"/>
      <c r="LH2" s="104"/>
      <c r="LI2" s="104"/>
      <c r="LJ2" s="104"/>
      <c r="LK2" s="104"/>
      <c r="LL2" s="104"/>
      <c r="LM2" s="104"/>
      <c r="LN2" s="104"/>
      <c r="LO2" s="104"/>
      <c r="LP2" s="104"/>
      <c r="LQ2" s="104"/>
      <c r="LR2" s="104"/>
      <c r="LS2" s="104"/>
      <c r="LT2" s="104"/>
      <c r="LU2" s="104"/>
      <c r="LV2" s="104"/>
      <c r="LW2" s="104"/>
      <c r="LX2" s="104"/>
      <c r="LY2" s="104"/>
      <c r="LZ2" s="104"/>
      <c r="MA2" s="104"/>
      <c r="MB2" s="104"/>
      <c r="MC2" s="104"/>
      <c r="MD2" s="104"/>
      <c r="ME2" s="104"/>
      <c r="MF2" s="104"/>
      <c r="MG2" s="104"/>
      <c r="MH2" s="104"/>
      <c r="MI2" s="104"/>
      <c r="MJ2" s="104"/>
      <c r="MK2" s="104"/>
      <c r="ML2" s="104"/>
      <c r="MM2" s="104"/>
      <c r="MN2" s="104"/>
      <c r="MO2" s="104"/>
      <c r="MP2" s="104"/>
      <c r="MQ2" s="104"/>
      <c r="MR2" s="104"/>
      <c r="MS2" s="104"/>
      <c r="MT2" s="104"/>
      <c r="MU2" s="104"/>
      <c r="MV2" s="104"/>
      <c r="MW2" s="104"/>
      <c r="MX2" s="104"/>
      <c r="MY2" s="104"/>
      <c r="MZ2" s="104"/>
      <c r="NA2" s="104"/>
      <c r="NB2" s="104"/>
      <c r="NC2" s="104"/>
      <c r="ND2" s="104"/>
      <c r="NE2" s="104"/>
      <c r="NF2" s="104"/>
      <c r="NG2" s="104"/>
      <c r="NH2" s="104"/>
      <c r="NI2" s="104"/>
      <c r="NJ2" s="104"/>
      <c r="NK2" s="104"/>
      <c r="NL2" s="104"/>
      <c r="NM2" s="104"/>
      <c r="NN2" s="104"/>
      <c r="NO2" s="104"/>
      <c r="NP2" s="104"/>
      <c r="NQ2" s="104"/>
      <c r="NR2" s="104"/>
      <c r="NS2" s="104"/>
      <c r="NT2" s="104"/>
      <c r="NU2" s="104"/>
      <c r="NV2" s="104"/>
      <c r="NW2" s="104"/>
      <c r="NX2" s="104"/>
      <c r="NY2" s="104"/>
      <c r="NZ2" s="104"/>
      <c r="OA2" s="104"/>
      <c r="OB2" s="104"/>
      <c r="OC2" s="104"/>
      <c r="OD2" s="104"/>
      <c r="OE2" s="104"/>
      <c r="OF2" s="104"/>
      <c r="OG2" s="104"/>
      <c r="OH2" s="104"/>
      <c r="OI2" s="104"/>
      <c r="OJ2" s="104"/>
      <c r="OK2" s="104"/>
      <c r="OL2" s="104"/>
      <c r="OM2" s="104"/>
      <c r="ON2" s="104"/>
      <c r="OO2" s="104"/>
      <c r="OP2" s="104"/>
      <c r="OQ2" s="104"/>
      <c r="OR2" s="104"/>
      <c r="OS2" s="104"/>
      <c r="OT2" s="104"/>
      <c r="OU2" s="104"/>
      <c r="OV2" s="104"/>
      <c r="OW2" s="104"/>
      <c r="OX2" s="104"/>
      <c r="OY2" s="104"/>
      <c r="OZ2" s="104"/>
      <c r="PA2" s="104"/>
      <c r="PB2" s="104"/>
      <c r="PC2" s="104"/>
      <c r="PD2" s="104"/>
      <c r="PE2" s="104"/>
      <c r="PF2" s="104"/>
      <c r="PG2" s="104"/>
      <c r="PH2" s="104"/>
      <c r="PI2" s="104"/>
      <c r="PJ2" s="104"/>
      <c r="PK2" s="104"/>
      <c r="PL2" s="104"/>
      <c r="PM2" s="104"/>
      <c r="PN2" s="104"/>
      <c r="PO2" s="104"/>
      <c r="PP2" s="104"/>
      <c r="PQ2" s="104"/>
      <c r="PR2" s="104"/>
      <c r="PS2" s="104"/>
      <c r="PT2" s="104"/>
      <c r="PU2" s="104"/>
      <c r="PV2" s="104"/>
      <c r="PW2" s="104"/>
      <c r="PX2" s="104"/>
      <c r="PY2" s="104"/>
      <c r="PZ2" s="104"/>
      <c r="QA2" s="104"/>
      <c r="QB2" s="104"/>
      <c r="QC2" s="104"/>
      <c r="QD2" s="104"/>
      <c r="QE2" s="104"/>
      <c r="QF2" s="104"/>
      <c r="QG2" s="104"/>
      <c r="QH2" s="104"/>
      <c r="QI2" s="104"/>
      <c r="QJ2" s="104"/>
      <c r="QK2" s="104"/>
      <c r="QL2" s="104"/>
      <c r="QM2" s="104"/>
      <c r="QN2" s="104"/>
      <c r="QO2" s="104"/>
      <c r="QP2" s="104"/>
      <c r="QQ2" s="104"/>
      <c r="QR2" s="104"/>
      <c r="QS2" s="104"/>
      <c r="QT2" s="104"/>
      <c r="QU2" s="104"/>
      <c r="QV2" s="104"/>
      <c r="QW2" s="104"/>
      <c r="QX2" s="104"/>
      <c r="QY2" s="104"/>
      <c r="QZ2" s="104"/>
      <c r="RA2" s="104"/>
      <c r="RB2" s="104"/>
      <c r="RC2" s="104"/>
      <c r="RD2" s="104"/>
      <c r="RE2" s="104"/>
      <c r="RF2" s="104"/>
      <c r="RG2" s="104"/>
      <c r="RH2" s="104"/>
      <c r="RI2" s="104"/>
      <c r="RJ2" s="104"/>
      <c r="RK2" s="104"/>
      <c r="RL2" s="104"/>
      <c r="RM2" s="104"/>
      <c r="RN2" s="104"/>
      <c r="RO2" s="104"/>
      <c r="RP2" s="104"/>
      <c r="RQ2" s="104"/>
      <c r="RR2" s="104"/>
      <c r="RS2" s="104"/>
      <c r="RT2" s="104"/>
      <c r="RU2" s="104"/>
      <c r="RV2" s="104"/>
      <c r="RW2" s="104"/>
      <c r="RX2" s="104"/>
      <c r="RY2" s="104"/>
      <c r="RZ2" s="104"/>
      <c r="SA2" s="104"/>
      <c r="SB2" s="104"/>
      <c r="SC2" s="104"/>
      <c r="SD2" s="104"/>
      <c r="SE2" s="104"/>
      <c r="SF2" s="104"/>
      <c r="SG2" s="104"/>
      <c r="SH2" s="104"/>
      <c r="SI2" s="104"/>
      <c r="SJ2" s="104"/>
      <c r="SK2" s="104"/>
      <c r="SL2" s="104"/>
      <c r="SM2" s="104"/>
      <c r="SN2" s="104"/>
      <c r="SO2" s="104"/>
      <c r="SP2" s="104"/>
      <c r="SQ2" s="104"/>
      <c r="SR2" s="104"/>
      <c r="SS2" s="104"/>
      <c r="ST2" s="104"/>
      <c r="SU2" s="104"/>
      <c r="SV2" s="104"/>
      <c r="SW2" s="104"/>
      <c r="SX2" s="104"/>
      <c r="SY2" s="104"/>
      <c r="SZ2" s="104"/>
      <c r="TA2" s="104"/>
      <c r="TB2" s="104"/>
      <c r="TC2" s="104"/>
      <c r="TD2" s="104"/>
      <c r="TE2" s="104"/>
      <c r="TF2" s="104"/>
      <c r="TG2" s="104"/>
      <c r="TH2" s="104"/>
      <c r="TI2" s="104"/>
      <c r="TJ2" s="104"/>
      <c r="TK2" s="104"/>
      <c r="TL2" s="104"/>
      <c r="TM2" s="104"/>
      <c r="TN2" s="104"/>
      <c r="TO2" s="104"/>
      <c r="TP2" s="104"/>
      <c r="TQ2" s="104"/>
      <c r="TR2" s="104"/>
      <c r="TS2" s="104"/>
      <c r="TT2" s="104"/>
      <c r="TU2" s="104"/>
      <c r="TV2" s="104"/>
      <c r="TW2" s="104"/>
      <c r="TX2" s="104"/>
      <c r="TY2" s="104"/>
      <c r="TZ2" s="104"/>
      <c r="UA2" s="104"/>
      <c r="UB2" s="104"/>
      <c r="UC2" s="104"/>
      <c r="UD2" s="104"/>
      <c r="UE2" s="104"/>
      <c r="UF2" s="104"/>
      <c r="UG2" s="104"/>
      <c r="UH2" s="104"/>
      <c r="UI2" s="104"/>
      <c r="UJ2" s="104"/>
      <c r="UK2" s="104"/>
      <c r="UL2" s="104"/>
      <c r="UM2" s="104"/>
      <c r="UN2" s="104"/>
      <c r="UO2" s="104"/>
      <c r="UP2" s="104"/>
      <c r="UQ2" s="104"/>
      <c r="UR2" s="104"/>
      <c r="US2" s="104"/>
      <c r="UT2" s="104"/>
      <c r="UU2" s="104"/>
      <c r="UV2" s="104"/>
      <c r="UW2" s="104"/>
      <c r="UX2" s="104"/>
      <c r="UY2" s="104"/>
      <c r="UZ2" s="104"/>
      <c r="VA2" s="104"/>
      <c r="VB2" s="104"/>
      <c r="VC2" s="104"/>
      <c r="VD2" s="104"/>
      <c r="VE2" s="104"/>
      <c r="VF2" s="104"/>
      <c r="VG2" s="104"/>
      <c r="VH2" s="104"/>
      <c r="VI2" s="104"/>
      <c r="VJ2" s="104"/>
      <c r="VK2" s="104"/>
      <c r="VL2" s="104"/>
      <c r="VM2" s="104"/>
      <c r="VN2" s="104"/>
      <c r="VO2" s="104"/>
      <c r="VP2" s="104"/>
      <c r="VQ2" s="104"/>
      <c r="VR2" s="104"/>
      <c r="VS2" s="104"/>
      <c r="VT2" s="104"/>
      <c r="VU2" s="104"/>
      <c r="VV2" s="104"/>
      <c r="VW2" s="104"/>
      <c r="VX2" s="104"/>
      <c r="VY2" s="104"/>
      <c r="VZ2" s="104"/>
      <c r="WA2" s="104"/>
      <c r="WB2" s="104"/>
      <c r="WC2" s="104"/>
      <c r="WD2" s="104"/>
      <c r="WE2" s="104"/>
      <c r="WF2" s="104"/>
      <c r="WG2" s="104"/>
      <c r="WH2" s="104"/>
      <c r="WI2" s="104"/>
      <c r="WJ2" s="104"/>
      <c r="WK2" s="104"/>
      <c r="WL2" s="104"/>
      <c r="WM2" s="104"/>
      <c r="WN2" s="104"/>
      <c r="WO2" s="104"/>
      <c r="WP2" s="104"/>
      <c r="WQ2" s="104"/>
      <c r="WR2" s="104"/>
      <c r="WS2" s="104"/>
      <c r="WT2" s="104"/>
      <c r="WU2" s="104"/>
      <c r="WV2" s="104"/>
      <c r="WW2" s="104"/>
      <c r="WX2" s="104"/>
      <c r="WY2" s="104"/>
      <c r="WZ2" s="104"/>
      <c r="XA2" s="104"/>
      <c r="XB2" s="104"/>
      <c r="XC2" s="104"/>
      <c r="XD2" s="104"/>
      <c r="XE2" s="104"/>
      <c r="XF2" s="104"/>
      <c r="XG2" s="104"/>
      <c r="XH2" s="104"/>
      <c r="XI2" s="104"/>
      <c r="XJ2" s="104"/>
      <c r="XK2" s="104"/>
      <c r="XL2" s="104"/>
      <c r="XM2" s="104"/>
      <c r="XN2" s="104"/>
      <c r="XO2" s="104"/>
      <c r="XP2" s="104"/>
      <c r="XQ2" s="104"/>
      <c r="XR2" s="104"/>
      <c r="XS2" s="104"/>
      <c r="XT2" s="104"/>
      <c r="XU2" s="104"/>
      <c r="XV2" s="104"/>
      <c r="XW2" s="104"/>
      <c r="XX2" s="104"/>
      <c r="XY2" s="104"/>
      <c r="XZ2" s="104"/>
      <c r="YA2" s="104"/>
      <c r="YB2" s="104"/>
      <c r="YC2" s="104"/>
      <c r="YD2" s="104"/>
      <c r="YE2" s="104"/>
      <c r="YF2" s="104"/>
      <c r="YG2" s="104"/>
      <c r="YH2" s="104"/>
      <c r="YI2" s="104"/>
      <c r="YJ2" s="104"/>
      <c r="YK2" s="104"/>
      <c r="YL2" s="104"/>
      <c r="YM2" s="104"/>
      <c r="YN2" s="104"/>
      <c r="YO2" s="104"/>
      <c r="YP2" s="104"/>
      <c r="YQ2" s="104"/>
      <c r="YR2" s="104"/>
      <c r="YS2" s="104"/>
      <c r="YT2" s="104"/>
      <c r="YU2" s="104"/>
      <c r="YV2" s="104"/>
      <c r="YW2" s="104"/>
      <c r="YX2" s="104"/>
      <c r="YY2" s="104"/>
      <c r="YZ2" s="104"/>
      <c r="ZA2" s="104"/>
      <c r="ZB2" s="104"/>
      <c r="ZC2" s="104"/>
      <c r="ZD2" s="104"/>
      <c r="ZE2" s="104"/>
      <c r="ZF2" s="104"/>
      <c r="ZG2" s="104"/>
      <c r="ZH2" s="104"/>
      <c r="ZI2" s="104"/>
      <c r="ZJ2" s="104"/>
      <c r="ZK2" s="104"/>
      <c r="ZL2" s="104"/>
      <c r="ZM2" s="104"/>
      <c r="ZN2" s="104"/>
      <c r="ZO2" s="104"/>
      <c r="ZP2" s="104"/>
      <c r="ZQ2" s="104"/>
      <c r="ZR2" s="104"/>
      <c r="ZS2" s="104"/>
      <c r="ZT2" s="104"/>
      <c r="ZU2" s="104"/>
      <c r="ZV2" s="104"/>
      <c r="ZW2" s="104"/>
      <c r="ZX2" s="104"/>
      <c r="ZY2" s="104"/>
      <c r="ZZ2" s="104"/>
      <c r="AAA2" s="104"/>
      <c r="AAB2" s="104"/>
      <c r="AAC2" s="104"/>
      <c r="AAD2" s="104"/>
      <c r="AAE2" s="104"/>
      <c r="AAF2" s="104"/>
      <c r="AAG2" s="104"/>
      <c r="AAH2" s="104"/>
      <c r="AAI2" s="104"/>
      <c r="AAJ2" s="104"/>
      <c r="AAK2" s="104"/>
      <c r="AAL2" s="104"/>
      <c r="AAM2" s="104"/>
      <c r="AAN2" s="104"/>
      <c r="AAO2" s="104"/>
      <c r="AAP2" s="104"/>
      <c r="AAQ2" s="104"/>
      <c r="AAR2" s="104"/>
      <c r="AAS2" s="104"/>
      <c r="AAT2" s="104"/>
      <c r="AAU2" s="104"/>
      <c r="AAV2" s="104"/>
      <c r="AAW2" s="104"/>
      <c r="AAX2" s="104"/>
      <c r="AAY2" s="104"/>
      <c r="AAZ2" s="104"/>
      <c r="ABA2" s="104"/>
      <c r="ABB2" s="104"/>
      <c r="ABC2" s="104"/>
      <c r="ABD2" s="104"/>
      <c r="ABE2" s="104"/>
      <c r="ABF2" s="104"/>
      <c r="ABG2" s="104"/>
      <c r="ABH2" s="104"/>
      <c r="ABI2" s="104"/>
      <c r="ABJ2" s="104"/>
      <c r="ABK2" s="104"/>
      <c r="ABL2" s="104"/>
      <c r="ABM2" s="104"/>
      <c r="ABN2" s="104"/>
      <c r="ABO2" s="104"/>
      <c r="ABP2" s="104"/>
      <c r="ABQ2" s="104"/>
      <c r="ABR2" s="104"/>
      <c r="ABS2" s="104"/>
      <c r="ABT2" s="104"/>
      <c r="ABU2" s="104"/>
      <c r="ABV2" s="104"/>
      <c r="ABW2" s="104"/>
      <c r="ABX2" s="104"/>
      <c r="ABY2" s="104"/>
      <c r="ABZ2" s="104"/>
      <c r="ACA2" s="104"/>
      <c r="ACB2" s="104"/>
      <c r="ACC2" s="104"/>
      <c r="ACD2" s="104"/>
      <c r="ACE2" s="104"/>
      <c r="ACF2" s="104"/>
      <c r="ACG2" s="104"/>
      <c r="ACH2" s="104"/>
      <c r="ACI2" s="104"/>
      <c r="ACJ2" s="104"/>
      <c r="ACK2" s="104"/>
      <c r="ACL2" s="104"/>
      <c r="ACM2" s="104"/>
      <c r="ACN2" s="104"/>
      <c r="ACO2" s="104"/>
      <c r="ACP2" s="104"/>
      <c r="ACQ2" s="104"/>
      <c r="ACR2" s="104"/>
      <c r="ACS2" s="104"/>
      <c r="ACT2" s="104"/>
      <c r="ACU2" s="104"/>
      <c r="ACV2" s="104"/>
      <c r="ACW2" s="104"/>
      <c r="ACX2" s="104"/>
      <c r="ACY2" s="104"/>
      <c r="ACZ2" s="104"/>
      <c r="ADA2" s="104"/>
      <c r="ADB2" s="104"/>
      <c r="ADC2" s="104"/>
      <c r="ADD2" s="104"/>
      <c r="ADE2" s="104"/>
      <c r="ADF2" s="104"/>
      <c r="ADG2" s="104"/>
      <c r="ADH2" s="104"/>
      <c r="ADI2" s="104"/>
      <c r="ADJ2" s="104"/>
      <c r="ADK2" s="104"/>
      <c r="ADL2" s="104"/>
      <c r="ADM2" s="104"/>
      <c r="ADN2" s="104"/>
      <c r="ADO2" s="104"/>
      <c r="ADP2" s="104"/>
      <c r="ADQ2" s="104"/>
      <c r="ADR2" s="104"/>
      <c r="ADS2" s="104"/>
      <c r="ADT2" s="104"/>
      <c r="ADU2" s="104"/>
      <c r="ADV2" s="104"/>
      <c r="ADW2" s="104"/>
      <c r="ADX2" s="104"/>
      <c r="ADY2" s="104"/>
      <c r="ADZ2" s="104"/>
      <c r="AEA2" s="104"/>
      <c r="AEB2" s="104"/>
      <c r="AEC2" s="104"/>
      <c r="AED2" s="104"/>
      <c r="AEE2" s="104"/>
      <c r="AEF2" s="104"/>
      <c r="AEG2" s="104"/>
      <c r="AEH2" s="104"/>
      <c r="AEI2" s="104"/>
      <c r="AEJ2" s="104"/>
      <c r="AEK2" s="104"/>
      <c r="AEL2" s="104"/>
      <c r="AEM2" s="104"/>
      <c r="AEN2" s="104"/>
      <c r="AEO2" s="104"/>
      <c r="AEP2" s="104"/>
      <c r="AEQ2" s="104"/>
      <c r="AER2" s="104"/>
      <c r="AES2" s="104"/>
      <c r="AET2" s="104"/>
      <c r="AEU2" s="104"/>
      <c r="AEV2" s="104"/>
      <c r="AEW2" s="104"/>
      <c r="AEX2" s="104"/>
      <c r="AEY2" s="104"/>
      <c r="AEZ2" s="104"/>
      <c r="AFA2" s="104"/>
      <c r="AFB2" s="104"/>
      <c r="AFC2" s="104"/>
      <c r="AFD2" s="104"/>
      <c r="AFE2" s="104"/>
      <c r="AFF2" s="104"/>
      <c r="AFG2" s="104"/>
      <c r="AFH2" s="104"/>
      <c r="AFI2" s="104"/>
      <c r="AFJ2" s="104"/>
      <c r="AFK2" s="104"/>
      <c r="AFL2" s="104"/>
      <c r="AFM2" s="104"/>
      <c r="AFN2" s="104"/>
      <c r="AFO2" s="104"/>
      <c r="AFP2" s="104"/>
      <c r="AFQ2" s="104"/>
      <c r="AFR2" s="104"/>
      <c r="AFS2" s="104"/>
      <c r="AFT2" s="104"/>
      <c r="AFU2" s="104"/>
      <c r="AFV2" s="104"/>
      <c r="AFW2" s="104"/>
      <c r="AFX2" s="104"/>
      <c r="AFY2" s="104"/>
      <c r="AFZ2" s="104"/>
      <c r="AGA2" s="104"/>
      <c r="AGB2" s="104"/>
      <c r="AGC2" s="104"/>
      <c r="AGD2" s="104"/>
      <c r="AGE2" s="104"/>
      <c r="AGF2" s="104"/>
      <c r="AGG2" s="104"/>
      <c r="AGH2" s="104"/>
      <c r="AGI2" s="104"/>
      <c r="AGJ2" s="104"/>
      <c r="AGK2" s="104"/>
      <c r="AGL2" s="104"/>
      <c r="AGM2" s="104"/>
      <c r="AGN2" s="104"/>
      <c r="AGO2" s="104"/>
      <c r="AGP2" s="104"/>
      <c r="AGQ2" s="104"/>
      <c r="AGR2" s="104"/>
      <c r="AGS2" s="104"/>
      <c r="AGT2" s="104"/>
      <c r="AGU2" s="104"/>
      <c r="AGV2" s="104"/>
      <c r="AGW2" s="104"/>
      <c r="AGX2" s="104"/>
      <c r="AGY2" s="104"/>
      <c r="AGZ2" s="104"/>
      <c r="AHA2" s="104"/>
      <c r="AHB2" s="104"/>
      <c r="AHC2" s="104"/>
      <c r="AHD2" s="104"/>
      <c r="AHE2" s="104"/>
      <c r="AHF2" s="104"/>
      <c r="AHG2" s="104"/>
      <c r="AHH2" s="104"/>
      <c r="AHI2" s="104"/>
      <c r="AHJ2" s="104"/>
      <c r="AHK2" s="104"/>
      <c r="AHL2" s="104"/>
      <c r="AHM2" s="104"/>
      <c r="AHN2" s="104"/>
      <c r="AHO2" s="104"/>
      <c r="AHP2" s="104"/>
      <c r="AHQ2" s="104"/>
      <c r="AHR2" s="104"/>
      <c r="AHS2" s="104"/>
      <c r="AHT2" s="104"/>
      <c r="AHU2" s="104"/>
      <c r="AHV2" s="104"/>
      <c r="AHW2" s="104"/>
      <c r="AHX2" s="104"/>
      <c r="AHY2" s="104"/>
      <c r="AHZ2" s="104"/>
      <c r="AIA2" s="104"/>
      <c r="AIB2" s="104"/>
      <c r="AIC2" s="104"/>
      <c r="AID2" s="104"/>
      <c r="AIE2" s="104"/>
      <c r="AIF2" s="104"/>
      <c r="AIG2" s="104"/>
      <c r="AIH2" s="104"/>
      <c r="AII2" s="104"/>
      <c r="AIJ2" s="104"/>
      <c r="AIK2" s="104"/>
      <c r="AIL2" s="104"/>
      <c r="AIM2" s="104"/>
      <c r="AIN2" s="104"/>
      <c r="AIO2" s="104"/>
      <c r="AIP2" s="104"/>
      <c r="AIQ2" s="104"/>
      <c r="AIR2" s="104"/>
      <c r="AIS2" s="104"/>
      <c r="AIT2" s="104"/>
      <c r="AIU2" s="104"/>
      <c r="AIV2" s="104"/>
      <c r="AIW2" s="104"/>
      <c r="AIX2" s="104"/>
      <c r="AIY2" s="104"/>
      <c r="AIZ2" s="104"/>
      <c r="AJA2" s="104"/>
      <c r="AJB2" s="104"/>
      <c r="AJC2" s="104"/>
      <c r="AJD2" s="104"/>
      <c r="AJE2" s="104"/>
      <c r="AJF2" s="104"/>
      <c r="AJG2" s="104"/>
      <c r="AJH2" s="104"/>
      <c r="AJI2" s="104"/>
      <c r="AJJ2" s="104"/>
      <c r="AJK2" s="104"/>
      <c r="AJL2" s="104"/>
      <c r="AJM2" s="104"/>
      <c r="AJN2" s="104"/>
      <c r="AJO2" s="104"/>
      <c r="AJP2" s="104"/>
      <c r="AJQ2" s="104"/>
      <c r="AJR2" s="104"/>
      <c r="AJS2" s="104"/>
      <c r="AJT2" s="104"/>
      <c r="AJU2" s="104"/>
      <c r="AJV2" s="104"/>
      <c r="AJW2" s="104"/>
      <c r="AJX2" s="104"/>
      <c r="AJY2" s="104"/>
      <c r="AJZ2" s="104"/>
      <c r="AKA2" s="104"/>
      <c r="AKB2" s="104"/>
      <c r="AKC2" s="104"/>
      <c r="AKD2" s="104"/>
      <c r="AKE2" s="104"/>
      <c r="AKF2" s="104"/>
      <c r="AKG2" s="104"/>
      <c r="AKH2" s="104"/>
      <c r="AKI2" s="104"/>
      <c r="AKJ2" s="104"/>
      <c r="AKK2" s="104"/>
      <c r="AKL2" s="104"/>
      <c r="AKM2" s="104"/>
      <c r="AKN2" s="104"/>
      <c r="AKO2" s="104"/>
      <c r="AKP2" s="104"/>
      <c r="AKQ2" s="104"/>
      <c r="AKR2" s="104"/>
      <c r="AKS2" s="104"/>
      <c r="AKT2" s="104"/>
      <c r="AKU2" s="104"/>
      <c r="AKV2" s="104"/>
      <c r="AKW2" s="104"/>
      <c r="AKX2" s="104"/>
      <c r="AKY2" s="104"/>
      <c r="AKZ2" s="104"/>
      <c r="ALA2" s="104"/>
      <c r="ALB2" s="104"/>
      <c r="ALC2" s="104"/>
      <c r="ALD2" s="104"/>
      <c r="ALE2" s="104"/>
      <c r="ALF2" s="104"/>
      <c r="ALG2" s="104"/>
      <c r="ALH2" s="104"/>
      <c r="ALI2" s="104"/>
      <c r="ALJ2" s="104"/>
      <c r="ALK2" s="104"/>
      <c r="ALL2" s="104"/>
      <c r="ALM2" s="104"/>
      <c r="ALN2" s="104"/>
      <c r="ALO2" s="104"/>
      <c r="ALP2" s="104"/>
      <c r="ALQ2" s="104"/>
      <c r="ALR2" s="104"/>
      <c r="ALS2" s="104"/>
      <c r="ALT2" s="104"/>
      <c r="ALU2" s="104"/>
      <c r="ALV2" s="104"/>
      <c r="ALW2" s="104"/>
      <c r="ALX2" s="104"/>
      <c r="ALY2" s="104"/>
      <c r="ALZ2" s="104"/>
      <c r="AMA2" s="104"/>
      <c r="AMB2" s="104"/>
      <c r="AMC2" s="104"/>
      <c r="AMD2" s="104"/>
      <c r="AME2" s="104"/>
      <c r="AMF2" s="104"/>
      <c r="AMG2" s="104"/>
      <c r="AMH2" s="104"/>
      <c r="AMI2" s="104"/>
      <c r="AMJ2" s="104"/>
      <c r="AMK2" s="104"/>
      <c r="AML2" s="104"/>
      <c r="AMM2" s="104"/>
      <c r="AMN2" s="104"/>
      <c r="AMO2" s="104"/>
    </row>
    <row r="3" spans="1:1029" s="97" customFormat="1" x14ac:dyDescent="0.25">
      <c r="A3" s="91"/>
      <c r="B3" s="19" t="s">
        <v>138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</row>
    <row r="4" spans="1:1029" s="97" customFormat="1" x14ac:dyDescent="0.25">
      <c r="A4" s="91"/>
      <c r="B4" s="18" t="s">
        <v>139</v>
      </c>
      <c r="C4" s="18"/>
      <c r="D4" s="18"/>
      <c r="E4" s="111"/>
      <c r="F4" s="111"/>
      <c r="G4" s="18"/>
      <c r="H4" s="1" t="s">
        <v>1</v>
      </c>
      <c r="I4" s="110">
        <v>500</v>
      </c>
      <c r="J4" t="s">
        <v>54</v>
      </c>
      <c r="K4" s="108"/>
      <c r="L4" s="166" t="s">
        <v>154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</row>
    <row r="5" spans="1:1029" s="97" customFormat="1" x14ac:dyDescent="0.25">
      <c r="A5" s="91"/>
      <c r="B5" s="18" t="s">
        <v>140</v>
      </c>
      <c r="C5" s="18"/>
      <c r="D5" s="18"/>
      <c r="E5" s="167"/>
      <c r="F5" s="167"/>
      <c r="G5" s="18"/>
      <c r="H5" s="1" t="s">
        <v>3</v>
      </c>
      <c r="I5" s="110">
        <v>500</v>
      </c>
      <c r="J5" t="s">
        <v>55</v>
      </c>
      <c r="K5" s="108"/>
      <c r="L5" s="1" t="s">
        <v>56</v>
      </c>
      <c r="M5" s="110"/>
      <c r="N5" s="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</row>
    <row r="6" spans="1:1029" s="97" customFormat="1" x14ac:dyDescent="0.25">
      <c r="A6" s="91"/>
      <c r="B6" s="18" t="s">
        <v>159</v>
      </c>
      <c r="C6" s="169" t="s">
        <v>167</v>
      </c>
      <c r="D6" s="170"/>
      <c r="E6" s="170"/>
      <c r="F6" s="171"/>
      <c r="G6" s="18"/>
      <c r="H6" s="1" t="s">
        <v>2</v>
      </c>
      <c r="I6" s="110">
        <v>10</v>
      </c>
      <c r="J6" t="s">
        <v>52</v>
      </c>
      <c r="K6" s="108">
        <v>4.8300000000000003E-2</v>
      </c>
      <c r="L6" s="1" t="s">
        <v>57</v>
      </c>
      <c r="M6" s="110"/>
      <c r="N6" s="1" t="e">
        <f>ROUND(M6/$M$5*100,1)&amp;"%"</f>
        <v>#DIV/0!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</row>
    <row r="7" spans="1:1029" s="97" customFormat="1" x14ac:dyDescent="0.25">
      <c r="A7" s="91"/>
      <c r="B7" s="1" t="s">
        <v>141</v>
      </c>
      <c r="C7" s="177" t="s">
        <v>169</v>
      </c>
      <c r="D7" s="177"/>
      <c r="E7" s="1" t="s">
        <v>121</v>
      </c>
      <c r="F7" s="168" t="s">
        <v>168</v>
      </c>
      <c r="G7" s="18"/>
      <c r="H7" s="1" t="s">
        <v>145</v>
      </c>
      <c r="J7" s="1" t="s">
        <v>46</v>
      </c>
      <c r="K7" s="109"/>
      <c r="L7" s="1" t="s">
        <v>81</v>
      </c>
      <c r="M7" s="110"/>
      <c r="N7" s="1" t="e">
        <f>ROUND(M7/$M$5*100,1)&amp;"%"</f>
        <v>#DIV/0!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</row>
    <row r="8" spans="1:1029" s="97" customFormat="1" x14ac:dyDescent="0.25">
      <c r="A8" s="91"/>
      <c r="B8" s="1" t="s">
        <v>142</v>
      </c>
      <c r="C8" s="113">
        <v>99.9</v>
      </c>
      <c r="D8" s="1" t="s">
        <v>143</v>
      </c>
      <c r="F8" s="112">
        <v>1</v>
      </c>
      <c r="G8" s="18"/>
      <c r="H8" s="178"/>
      <c r="I8" s="1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</row>
    <row r="9" spans="1:1029" s="97" customFormat="1" x14ac:dyDescent="0.25">
      <c r="A9" s="91"/>
      <c r="B9" s="18"/>
      <c r="C9" s="18"/>
      <c r="D9" s="18" t="s">
        <v>144</v>
      </c>
      <c r="E9" s="18"/>
      <c r="F9" s="110"/>
      <c r="G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</row>
    <row r="10" spans="1:1029" s="97" customFormat="1" x14ac:dyDescent="0.25">
      <c r="A10" s="9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</row>
    <row r="11" spans="1:1029" s="97" customFormat="1" x14ac:dyDescent="0.25">
      <c r="A11" s="9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</row>
    <row r="12" spans="1:1029" x14ac:dyDescent="0.25">
      <c r="B12" s="7" t="s">
        <v>0</v>
      </c>
      <c r="K12" s="179" t="s">
        <v>147</v>
      </c>
      <c r="L12" s="180"/>
      <c r="M12" s="180"/>
      <c r="N12" s="180"/>
      <c r="O12" s="181"/>
      <c r="U12" s="7" t="s">
        <v>53</v>
      </c>
    </row>
    <row r="13" spans="1:1029" x14ac:dyDescent="0.25">
      <c r="K13" s="116"/>
      <c r="L13" s="18" t="s">
        <v>150</v>
      </c>
      <c r="M13" s="18" t="s">
        <v>16</v>
      </c>
      <c r="N13" s="18" t="s">
        <v>148</v>
      </c>
      <c r="O13" s="105" t="s">
        <v>149</v>
      </c>
    </row>
    <row r="14" spans="1:1029" x14ac:dyDescent="0.25">
      <c r="B14" s="7" t="s">
        <v>4</v>
      </c>
      <c r="C14" s="54" t="s">
        <v>5</v>
      </c>
      <c r="D14" s="115">
        <v>17.47</v>
      </c>
      <c r="E14" s="1" t="s">
        <v>6</v>
      </c>
      <c r="F14" s="1" t="s">
        <v>146</v>
      </c>
      <c r="H14" s="1" t="s">
        <v>23</v>
      </c>
      <c r="K14" s="118">
        <v>1</v>
      </c>
      <c r="L14" s="18">
        <f>M14/2</f>
        <v>0.05</v>
      </c>
      <c r="M14" s="119">
        <f t="shared" ref="M14:M21" si="0">C25</f>
        <v>0.1</v>
      </c>
      <c r="N14" s="119">
        <f>2-M14</f>
        <v>1.9</v>
      </c>
      <c r="O14" s="120">
        <f>N14/2</f>
        <v>0.95</v>
      </c>
      <c r="S14" s="1" t="s">
        <v>4</v>
      </c>
      <c r="T14" s="54" t="s">
        <v>5</v>
      </c>
      <c r="U14" s="8">
        <f>D37</f>
        <v>17.07</v>
      </c>
      <c r="V14" s="55" t="s">
        <v>6</v>
      </c>
      <c r="W14" s="1" t="s">
        <v>146</v>
      </c>
      <c r="X14" s="54"/>
      <c r="Y14" s="1" t="s">
        <v>7</v>
      </c>
      <c r="Z14">
        <f>C8</f>
        <v>99.9</v>
      </c>
    </row>
    <row r="15" spans="1:1029" x14ac:dyDescent="0.25">
      <c r="B15" s="7"/>
      <c r="C15" s="54" t="s">
        <v>9</v>
      </c>
      <c r="D15" s="110">
        <v>5</v>
      </c>
      <c r="E15" s="1" t="s">
        <v>10</v>
      </c>
      <c r="F15" s="114" t="s">
        <v>170</v>
      </c>
      <c r="H15" s="1" t="s">
        <v>24</v>
      </c>
      <c r="I15" s="71">
        <f>SLOPE(I25:I30,G25:G30)</f>
        <v>8.438165099584673E-3</v>
      </c>
      <c r="K15" s="118">
        <v>2</v>
      </c>
      <c r="L15" s="18">
        <f t="shared" ref="L15:L21" si="1">M15/2</f>
        <v>0.1</v>
      </c>
      <c r="M15" s="119">
        <f t="shared" si="0"/>
        <v>0.2</v>
      </c>
      <c r="N15" s="119">
        <f t="shared" ref="N15:N21" si="2">2-M15</f>
        <v>1.8</v>
      </c>
      <c r="O15" s="120">
        <f t="shared" ref="O15:O21" si="3">N15/2</f>
        <v>0.9</v>
      </c>
      <c r="T15" s="54" t="s">
        <v>9</v>
      </c>
      <c r="U15" s="1">
        <f>D15</f>
        <v>5</v>
      </c>
      <c r="V15" s="55" t="s">
        <v>10</v>
      </c>
      <c r="W15" s="2" t="str">
        <f>F15</f>
        <v>вода</v>
      </c>
      <c r="X15" s="54"/>
      <c r="Y15" s="1" t="s">
        <v>8</v>
      </c>
      <c r="Z15" s="28">
        <f>F8</f>
        <v>1</v>
      </c>
    </row>
    <row r="16" spans="1:1029" x14ac:dyDescent="0.25">
      <c r="B16" s="7"/>
      <c r="C16" s="54"/>
      <c r="D16" s="53"/>
      <c r="E16" s="53"/>
      <c r="H16" s="1" t="s">
        <v>25</v>
      </c>
      <c r="I16" s="71">
        <f>INTERCEPT(I25:I30,G25:G30)</f>
        <v>-4.174431818181723E-3</v>
      </c>
      <c r="K16" s="118">
        <v>3</v>
      </c>
      <c r="L16" s="18">
        <f t="shared" si="1"/>
        <v>0.2</v>
      </c>
      <c r="M16" s="119">
        <f t="shared" si="0"/>
        <v>0.4</v>
      </c>
      <c r="N16" s="119">
        <f t="shared" si="2"/>
        <v>1.6</v>
      </c>
      <c r="O16" s="120">
        <f t="shared" si="3"/>
        <v>0.8</v>
      </c>
      <c r="P16" s="61"/>
      <c r="Q16" s="61"/>
      <c r="S16" s="1" t="s">
        <v>11</v>
      </c>
      <c r="T16" s="54" t="s">
        <v>12</v>
      </c>
      <c r="U16" s="55">
        <f>D17</f>
        <v>1</v>
      </c>
      <c r="V16" s="54"/>
      <c r="W16" s="1" t="s">
        <v>146</v>
      </c>
      <c r="X16" s="54"/>
    </row>
    <row r="17" spans="2:55" x14ac:dyDescent="0.25">
      <c r="B17" s="7" t="s">
        <v>11</v>
      </c>
      <c r="C17" s="54" t="s">
        <v>12</v>
      </c>
      <c r="D17" s="110">
        <v>1</v>
      </c>
      <c r="E17" s="53"/>
      <c r="F17" s="1" t="s">
        <v>146</v>
      </c>
      <c r="H17" s="1" t="s">
        <v>26</v>
      </c>
      <c r="I17" s="71">
        <f>(CORREL(G25:G30,I25:I30))^2</f>
        <v>0.99997281247644287</v>
      </c>
      <c r="K17" s="118">
        <v>4</v>
      </c>
      <c r="L17" s="18">
        <f t="shared" si="1"/>
        <v>0.4</v>
      </c>
      <c r="M17" s="119">
        <f t="shared" si="0"/>
        <v>0.8</v>
      </c>
      <c r="N17" s="119">
        <f t="shared" si="2"/>
        <v>1.2</v>
      </c>
      <c r="O17" s="120">
        <f t="shared" si="3"/>
        <v>0.6</v>
      </c>
      <c r="P17" s="61"/>
      <c r="Q17" s="61"/>
      <c r="T17" s="54" t="s">
        <v>9</v>
      </c>
      <c r="U17" s="55">
        <f>D18</f>
        <v>5</v>
      </c>
      <c r="V17" s="54"/>
      <c r="W17" s="150" t="s">
        <v>49</v>
      </c>
      <c r="X17" s="54"/>
    </row>
    <row r="18" spans="2:55" x14ac:dyDescent="0.25">
      <c r="B18" s="7"/>
      <c r="C18" s="54" t="s">
        <v>9</v>
      </c>
      <c r="D18" s="110">
        <v>5</v>
      </c>
      <c r="E18" s="53"/>
      <c r="F18" s="59" t="s">
        <v>48</v>
      </c>
      <c r="K18" s="118">
        <v>5</v>
      </c>
      <c r="L18" s="18">
        <f t="shared" si="1"/>
        <v>0.75</v>
      </c>
      <c r="M18" s="119">
        <f t="shared" si="0"/>
        <v>1.5</v>
      </c>
      <c r="N18" s="119">
        <f t="shared" si="2"/>
        <v>0.5</v>
      </c>
      <c r="O18" s="120">
        <f t="shared" si="3"/>
        <v>0.25</v>
      </c>
      <c r="X18" s="62"/>
    </row>
    <row r="19" spans="2:55" x14ac:dyDescent="0.25">
      <c r="B19" s="7"/>
      <c r="C19" s="55"/>
      <c r="K19" s="118">
        <v>6</v>
      </c>
      <c r="L19" s="18">
        <f t="shared" si="1"/>
        <v>1</v>
      </c>
      <c r="M19" s="119">
        <f t="shared" si="0"/>
        <v>2</v>
      </c>
      <c r="N19" s="119">
        <f t="shared" si="2"/>
        <v>0</v>
      </c>
      <c r="O19" s="120">
        <f t="shared" si="3"/>
        <v>0</v>
      </c>
      <c r="T19" s="1" t="s">
        <v>13</v>
      </c>
      <c r="U19" s="1">
        <f>U14/U15*1000*Z14/100*U16/U17*Z15</f>
        <v>682.11720000000003</v>
      </c>
      <c r="V19" s="1" t="s">
        <v>14</v>
      </c>
    </row>
    <row r="20" spans="2:55" x14ac:dyDescent="0.25">
      <c r="B20" s="7" t="s">
        <v>44</v>
      </c>
      <c r="C20" s="55" t="s">
        <v>12</v>
      </c>
      <c r="D20" s="110">
        <v>1</v>
      </c>
      <c r="K20" s="118">
        <v>7</v>
      </c>
      <c r="L20" s="18">
        <f t="shared" si="1"/>
        <v>0</v>
      </c>
      <c r="M20" s="119">
        <f t="shared" si="0"/>
        <v>0</v>
      </c>
      <c r="N20" s="119">
        <f t="shared" si="2"/>
        <v>2</v>
      </c>
      <c r="O20" s="120">
        <f t="shared" si="3"/>
        <v>1</v>
      </c>
      <c r="T20" s="64" t="s">
        <v>153</v>
      </c>
      <c r="U20" s="146"/>
      <c r="V20" s="146"/>
      <c r="W20" s="146"/>
      <c r="X20" s="146"/>
      <c r="Y20" s="146"/>
      <c r="Z20" s="146"/>
      <c r="AA20" s="146"/>
      <c r="AB20" s="146"/>
      <c r="AC20" s="146"/>
      <c r="AD20" s="64"/>
    </row>
    <row r="21" spans="2:55" x14ac:dyDescent="0.25">
      <c r="C21" s="55" t="s">
        <v>9</v>
      </c>
      <c r="D21" s="110">
        <v>1</v>
      </c>
      <c r="K21" s="121">
        <v>8</v>
      </c>
      <c r="L21" s="104">
        <f t="shared" si="1"/>
        <v>0</v>
      </c>
      <c r="M21" s="122">
        <f t="shared" si="0"/>
        <v>0</v>
      </c>
      <c r="N21" s="122">
        <f t="shared" si="2"/>
        <v>2</v>
      </c>
      <c r="O21" s="123">
        <f t="shared" si="3"/>
        <v>1</v>
      </c>
      <c r="P21" s="5"/>
      <c r="T21" s="64" t="s">
        <v>15</v>
      </c>
      <c r="U21" s="64" t="s">
        <v>16</v>
      </c>
      <c r="V21" s="64" t="s">
        <v>17</v>
      </c>
      <c r="W21" s="64" t="s">
        <v>16</v>
      </c>
      <c r="X21" s="64" t="s">
        <v>17</v>
      </c>
      <c r="Y21" s="64" t="s">
        <v>18</v>
      </c>
      <c r="Z21" s="64" t="s">
        <v>19</v>
      </c>
      <c r="AA21" s="64" t="str">
        <f>I24</f>
        <v>A</v>
      </c>
      <c r="AB21" s="64" t="s">
        <v>20</v>
      </c>
      <c r="AC21" s="64" t="s">
        <v>21</v>
      </c>
      <c r="AD21" s="64" t="s">
        <v>22</v>
      </c>
      <c r="AE21" s="1" t="s">
        <v>39</v>
      </c>
      <c r="AG21" s="1" t="s">
        <v>40</v>
      </c>
    </row>
    <row r="22" spans="2:55" x14ac:dyDescent="0.25">
      <c r="B22" s="63"/>
      <c r="S22" s="1" t="str">
        <f t="shared" ref="S22:S33" si="4">IF(AND(AD22&gt;=_xlfn.NUMBERVALUE(LEFT(INDEX(N$25:N$31,MATCH($T22,$B$25:$B$31)),2)),AD22&lt;=_xlfn.NUMBERVALUE(RIGHT(INDEX(N$25:N$31,MATCH($T22,$B$25:$B$31)),3))),"GOOD","BAD"&amp;" "&amp;ROUND(AD22,2))</f>
        <v>GOOD</v>
      </c>
      <c r="T22" s="110">
        <v>1</v>
      </c>
      <c r="U22" s="151">
        <f t="shared" ref="U22:X33" si="5">INDEX(C$25:C$31,MATCH($T22,$B$25:$B$31))</f>
        <v>0.1</v>
      </c>
      <c r="V22" s="151">
        <f t="shared" si="5"/>
        <v>2</v>
      </c>
      <c r="W22" s="151">
        <f t="shared" si="5"/>
        <v>0.4</v>
      </c>
      <c r="X22" s="151">
        <f t="shared" si="5"/>
        <v>2</v>
      </c>
      <c r="Y22" s="151">
        <f t="shared" ref="Y22:Y33" si="6">$U$19*U22/V22*W22/X22</f>
        <v>6.8211720000000007</v>
      </c>
      <c r="Z22" s="153">
        <f t="shared" ref="Z22:Z33" si="7">Y22/($I$5*1000/$I$4/$I$6)*100</f>
        <v>6.8211720000000007</v>
      </c>
      <c r="AA22" s="172">
        <v>5.1900000000000002E-2</v>
      </c>
      <c r="AB22" s="151">
        <f t="shared" ref="AB22:AB33" si="8">(AA22-$I$16)/$I$15</f>
        <v>6.6453347565979373</v>
      </c>
      <c r="AC22" s="153">
        <f t="shared" ref="AC22:AC33" si="9">AB22*$I$4*$I$6/$I$5/1000*100</f>
        <v>6.6453347565979373</v>
      </c>
      <c r="AD22" s="151">
        <f t="shared" ref="AD22:AD33" si="10">(AA22-$I$16)/$I$15/Y22*100</f>
        <v>97.422184290294055</v>
      </c>
      <c r="AE22" s="6">
        <f>AVERAGE(AD22:AD24)</f>
        <v>99.391206628680607</v>
      </c>
      <c r="AF22" s="65"/>
      <c r="AG22" s="30">
        <f>_xlfn.STDEV.S(AD22:AD24)/AE22*100</f>
        <v>1.7509253812570174</v>
      </c>
      <c r="AH22" s="66"/>
    </row>
    <row r="23" spans="2:55" x14ac:dyDescent="0.25">
      <c r="B23" s="63"/>
      <c r="C23" s="1" t="s">
        <v>13</v>
      </c>
      <c r="D23" s="1">
        <f>D14/D15*1000*C8/100*D17/D18*F8*D20/D21</f>
        <v>698.10120000000006</v>
      </c>
      <c r="E23" s="1" t="s">
        <v>14</v>
      </c>
      <c r="S23" s="1" t="str">
        <f t="shared" si="4"/>
        <v>GOOD</v>
      </c>
      <c r="T23" s="110">
        <v>1</v>
      </c>
      <c r="U23" s="144">
        <f t="shared" si="5"/>
        <v>0.1</v>
      </c>
      <c r="V23" s="144">
        <f t="shared" si="5"/>
        <v>2</v>
      </c>
      <c r="W23" s="144">
        <f t="shared" si="5"/>
        <v>0.4</v>
      </c>
      <c r="X23" s="144">
        <f t="shared" si="5"/>
        <v>2</v>
      </c>
      <c r="Y23" s="144">
        <f t="shared" si="6"/>
        <v>6.8211720000000007</v>
      </c>
      <c r="Z23" s="148">
        <f t="shared" si="7"/>
        <v>6.8211720000000007</v>
      </c>
      <c r="AA23" s="101">
        <v>5.3800000000000001E-2</v>
      </c>
      <c r="AB23" s="144">
        <f t="shared" si="8"/>
        <v>6.8705021925957848</v>
      </c>
      <c r="AC23" s="148">
        <f t="shared" si="9"/>
        <v>6.8705021925957857</v>
      </c>
      <c r="AD23" s="144">
        <f t="shared" si="10"/>
        <v>100.72319232817739</v>
      </c>
      <c r="AE23" s="6"/>
      <c r="AF23" s="52"/>
      <c r="AG23" s="6"/>
    </row>
    <row r="24" spans="2:55" x14ac:dyDescent="0.25">
      <c r="B24" s="1" t="s">
        <v>15</v>
      </c>
      <c r="C24" s="1" t="s">
        <v>16</v>
      </c>
      <c r="D24" s="1" t="s">
        <v>17</v>
      </c>
      <c r="E24" s="1" t="s">
        <v>16</v>
      </c>
      <c r="F24" s="1" t="s">
        <v>17</v>
      </c>
      <c r="G24" s="1" t="s">
        <v>18</v>
      </c>
      <c r="H24" s="1" t="s">
        <v>19</v>
      </c>
      <c r="I24" s="54" t="str">
        <f>"A"&amp;K4</f>
        <v>A</v>
      </c>
      <c r="J24" s="1" t="s">
        <v>20</v>
      </c>
      <c r="K24" s="1" t="s">
        <v>21</v>
      </c>
      <c r="L24" s="1" t="s">
        <v>22</v>
      </c>
      <c r="M24" s="1" t="s">
        <v>38</v>
      </c>
      <c r="N24" s="1" t="s">
        <v>58</v>
      </c>
      <c r="O24" s="1" t="s">
        <v>171</v>
      </c>
      <c r="P24" s="12" t="s">
        <v>172</v>
      </c>
      <c r="Q24"/>
      <c r="S24" s="1" t="str">
        <f t="shared" si="4"/>
        <v>GOOD</v>
      </c>
      <c r="T24" s="110">
        <v>1</v>
      </c>
      <c r="U24" s="151">
        <f t="shared" si="5"/>
        <v>0.1</v>
      </c>
      <c r="V24" s="151">
        <f t="shared" si="5"/>
        <v>2</v>
      </c>
      <c r="W24" s="151">
        <f t="shared" si="5"/>
        <v>0.4</v>
      </c>
      <c r="X24" s="151">
        <f t="shared" si="5"/>
        <v>2</v>
      </c>
      <c r="Y24" s="151">
        <f t="shared" si="6"/>
        <v>6.8211720000000007</v>
      </c>
      <c r="Z24" s="153">
        <f t="shared" si="7"/>
        <v>6.8211720000000007</v>
      </c>
      <c r="AA24" s="101">
        <v>5.3400000000000003E-2</v>
      </c>
      <c r="AB24" s="151">
        <f t="shared" si="8"/>
        <v>6.8230985218593965</v>
      </c>
      <c r="AC24" s="153">
        <f t="shared" si="9"/>
        <v>6.8230985218593974</v>
      </c>
      <c r="AD24" s="151">
        <f t="shared" si="10"/>
        <v>100.02824326757039</v>
      </c>
      <c r="AE24" s="6"/>
      <c r="AF24" s="52"/>
      <c r="AG24" s="6"/>
    </row>
    <row r="25" spans="2:55" x14ac:dyDescent="0.25">
      <c r="B25" s="12">
        <v>1</v>
      </c>
      <c r="C25" s="159">
        <v>0.1</v>
      </c>
      <c r="D25" s="157">
        <v>2</v>
      </c>
      <c r="E25" s="115">
        <v>0.4</v>
      </c>
      <c r="F25" s="158">
        <v>2</v>
      </c>
      <c r="G25" s="6">
        <f t="shared" ref="G25:G32" si="11">$D$23/D25*C25*E25/F25</f>
        <v>6.9810120000000015</v>
      </c>
      <c r="H25" s="6">
        <f t="shared" ref="H25:H32" si="12">100*G25/(($I$5*1000)/$I$4/$I$6)</f>
        <v>6.9810120000000015</v>
      </c>
      <c r="I25" s="160">
        <v>5.4800000000000001E-2</v>
      </c>
      <c r="J25" s="6">
        <f t="shared" ref="J25:J32" si="13">(I25-$I$16)/$I$15</f>
        <v>6.9890113694367573</v>
      </c>
      <c r="K25" s="6">
        <f t="shared" ref="K25:K32" si="14">100*J25/(($I$5*1000)/$I$4/$I$6)</f>
        <v>6.9890113694367573</v>
      </c>
      <c r="L25" s="5">
        <f t="shared" ref="L25:L32" si="15">(I25-$I$16)/$I$15/G25*100</f>
        <v>100.11458753310774</v>
      </c>
      <c r="M25" s="67">
        <f>$D$15*$D$18/$D$17*D25/C25*F25/E25</f>
        <v>2500</v>
      </c>
      <c r="N25" s="110" t="s">
        <v>59</v>
      </c>
      <c r="O25" s="4">
        <f>G25*0.2/125</f>
        <v>1.1169619200000003E-2</v>
      </c>
      <c r="P25">
        <f>10000/10</f>
        <v>1000</v>
      </c>
      <c r="Q25"/>
      <c r="S25" s="1" t="str">
        <f t="shared" si="4"/>
        <v>GOOD</v>
      </c>
      <c r="T25" s="110">
        <v>4</v>
      </c>
      <c r="U25" s="144">
        <f t="shared" si="5"/>
        <v>0.8</v>
      </c>
      <c r="V25" s="144">
        <f t="shared" si="5"/>
        <v>2</v>
      </c>
      <c r="W25" s="144">
        <f t="shared" si="5"/>
        <v>0.4</v>
      </c>
      <c r="X25" s="144">
        <f t="shared" si="5"/>
        <v>2</v>
      </c>
      <c r="Y25" s="144">
        <f t="shared" si="6"/>
        <v>54.569376000000005</v>
      </c>
      <c r="Z25" s="148">
        <f t="shared" si="7"/>
        <v>54.569376000000005</v>
      </c>
      <c r="AA25" s="172">
        <v>0.45450000000000002</v>
      </c>
      <c r="AB25" s="144">
        <f t="shared" si="8"/>
        <v>54.357129352773356</v>
      </c>
      <c r="AC25" s="148">
        <f t="shared" si="9"/>
        <v>54.357129352773356</v>
      </c>
      <c r="AD25" s="144">
        <f t="shared" si="10"/>
        <v>99.61105172390711</v>
      </c>
      <c r="AE25" s="6"/>
      <c r="AF25" s="52"/>
      <c r="AG25" s="6"/>
    </row>
    <row r="26" spans="2:55" x14ac:dyDescent="0.25">
      <c r="B26" s="12">
        <v>2</v>
      </c>
      <c r="C26" s="159">
        <v>0.2</v>
      </c>
      <c r="D26" s="157">
        <v>2</v>
      </c>
      <c r="E26" s="115">
        <v>0.4</v>
      </c>
      <c r="F26" s="158">
        <v>2</v>
      </c>
      <c r="G26" s="6">
        <f t="shared" si="11"/>
        <v>13.962024000000003</v>
      </c>
      <c r="H26" s="6">
        <f t="shared" si="12"/>
        <v>13.962024000000003</v>
      </c>
      <c r="I26" s="149">
        <v>0.1135</v>
      </c>
      <c r="J26" s="6">
        <f t="shared" si="13"/>
        <v>13.945500050001826</v>
      </c>
      <c r="K26" s="6">
        <f t="shared" si="14"/>
        <v>13.945500050001826</v>
      </c>
      <c r="L26" s="5">
        <f t="shared" si="15"/>
        <v>99.881650754946577</v>
      </c>
      <c r="M26" s="67">
        <f t="shared" ref="M26:M32" si="16">$D$15*$D$18/$D$17*D26/C26*F26/E26</f>
        <v>1250</v>
      </c>
      <c r="N26" s="110" t="s">
        <v>60</v>
      </c>
      <c r="O26" s="4">
        <f t="shared" ref="O26:O30" si="17">G26*0.2/125</f>
        <v>2.2339238400000006E-2</v>
      </c>
      <c r="P26">
        <f t="shared" ref="P26:P30" si="18">10000/10</f>
        <v>1000</v>
      </c>
      <c r="Q26"/>
      <c r="S26" s="1" t="str">
        <f t="shared" si="4"/>
        <v>GOOD</v>
      </c>
      <c r="T26" s="110">
        <v>4</v>
      </c>
      <c r="U26" s="151">
        <f t="shared" si="5"/>
        <v>0.8</v>
      </c>
      <c r="V26" s="151">
        <f t="shared" si="5"/>
        <v>2</v>
      </c>
      <c r="W26" s="151">
        <f t="shared" si="5"/>
        <v>0.4</v>
      </c>
      <c r="X26" s="151">
        <f t="shared" si="5"/>
        <v>2</v>
      </c>
      <c r="Y26" s="151">
        <f t="shared" si="6"/>
        <v>54.569376000000005</v>
      </c>
      <c r="Z26" s="153">
        <f t="shared" si="7"/>
        <v>54.569376000000005</v>
      </c>
      <c r="AA26" s="101">
        <v>0.4572</v>
      </c>
      <c r="AB26" s="151">
        <f t="shared" si="8"/>
        <v>54.677104130243976</v>
      </c>
      <c r="AC26" s="153">
        <f t="shared" si="9"/>
        <v>54.677104130243983</v>
      </c>
      <c r="AD26" s="151">
        <f t="shared" si="10"/>
        <v>100.19741499379427</v>
      </c>
      <c r="AE26" s="6"/>
      <c r="AF26" s="52"/>
      <c r="AG26" s="6"/>
    </row>
    <row r="27" spans="2:55" x14ac:dyDescent="0.25">
      <c r="B27" s="12">
        <v>3</v>
      </c>
      <c r="C27" s="159">
        <v>0.4</v>
      </c>
      <c r="D27" s="157">
        <v>2</v>
      </c>
      <c r="E27" s="115">
        <v>0.4</v>
      </c>
      <c r="F27" s="158">
        <v>2</v>
      </c>
      <c r="G27" s="6">
        <f t="shared" si="11"/>
        <v>27.924048000000006</v>
      </c>
      <c r="H27" s="6">
        <f t="shared" si="12"/>
        <v>27.924048000000006</v>
      </c>
      <c r="I27" s="149">
        <v>0.23419999999999999</v>
      </c>
      <c r="J27" s="6">
        <f t="shared" si="13"/>
        <v>28.249557694707171</v>
      </c>
      <c r="K27" s="6">
        <f t="shared" si="14"/>
        <v>28.249557694707175</v>
      </c>
      <c r="L27" s="5">
        <f t="shared" si="15"/>
        <v>101.16569665940685</v>
      </c>
      <c r="M27" s="67">
        <f t="shared" si="16"/>
        <v>625</v>
      </c>
      <c r="N27" s="161" t="s">
        <v>61</v>
      </c>
      <c r="O27" s="4">
        <f t="shared" si="17"/>
        <v>4.4678476800000012E-2</v>
      </c>
      <c r="P27">
        <f t="shared" si="18"/>
        <v>1000</v>
      </c>
      <c r="Q27"/>
      <c r="S27" s="1" t="str">
        <f t="shared" si="4"/>
        <v>GOOD</v>
      </c>
      <c r="T27" s="110">
        <v>4</v>
      </c>
      <c r="U27" s="144">
        <f t="shared" si="5"/>
        <v>0.8</v>
      </c>
      <c r="V27" s="144">
        <f t="shared" si="5"/>
        <v>2</v>
      </c>
      <c r="W27" s="144">
        <f t="shared" si="5"/>
        <v>0.4</v>
      </c>
      <c r="X27" s="144">
        <f t="shared" si="5"/>
        <v>2</v>
      </c>
      <c r="Y27" s="144">
        <f t="shared" si="6"/>
        <v>54.569376000000005</v>
      </c>
      <c r="Z27" s="148">
        <f t="shared" si="7"/>
        <v>54.569376000000005</v>
      </c>
      <c r="AA27" s="101">
        <v>0.45839999999999997</v>
      </c>
      <c r="AB27" s="144">
        <f t="shared" si="8"/>
        <v>54.819315142453142</v>
      </c>
      <c r="AC27" s="148">
        <f t="shared" si="9"/>
        <v>54.819315142453142</v>
      </c>
      <c r="AD27" s="144">
        <f t="shared" si="10"/>
        <v>100.4580208915219</v>
      </c>
      <c r="AE27" s="6">
        <f>AVERAGE(AD25:AD30)</f>
        <v>100.46164041787925</v>
      </c>
      <c r="AF27" s="65"/>
      <c r="AG27" s="30">
        <f>_xlfn.STDEV.S(AD25:AD30)/AE27*100</f>
        <v>0.49737164655977428</v>
      </c>
      <c r="AH27" s="66"/>
    </row>
    <row r="28" spans="2:55" x14ac:dyDescent="0.25">
      <c r="B28" s="12">
        <v>4</v>
      </c>
      <c r="C28" s="159">
        <v>0.8</v>
      </c>
      <c r="D28" s="157">
        <v>2</v>
      </c>
      <c r="E28" s="115">
        <v>0.4</v>
      </c>
      <c r="F28" s="158">
        <v>2</v>
      </c>
      <c r="G28" s="6">
        <f t="shared" si="11"/>
        <v>55.848096000000012</v>
      </c>
      <c r="H28" s="6">
        <f t="shared" si="12"/>
        <v>55.848096000000012</v>
      </c>
      <c r="I28" s="149">
        <v>0.4647</v>
      </c>
      <c r="J28" s="6">
        <f t="shared" si="13"/>
        <v>55.565922956551269</v>
      </c>
      <c r="K28" s="6">
        <f t="shared" si="14"/>
        <v>55.565922956551269</v>
      </c>
      <c r="L28" s="5">
        <f t="shared" si="15"/>
        <v>99.494749035940728</v>
      </c>
      <c r="M28" s="67">
        <f t="shared" si="16"/>
        <v>312.5</v>
      </c>
      <c r="N28" s="161" t="s">
        <v>62</v>
      </c>
      <c r="O28" s="4">
        <f t="shared" si="17"/>
        <v>8.9356953600000025E-2</v>
      </c>
      <c r="P28">
        <f t="shared" si="18"/>
        <v>1000</v>
      </c>
      <c r="Q28"/>
      <c r="S28" s="1" t="str">
        <f t="shared" si="4"/>
        <v>GOOD</v>
      </c>
      <c r="T28" s="110">
        <v>4</v>
      </c>
      <c r="U28" s="151">
        <f t="shared" si="5"/>
        <v>0.8</v>
      </c>
      <c r="V28" s="151">
        <f t="shared" si="5"/>
        <v>2</v>
      </c>
      <c r="W28" s="151">
        <f t="shared" si="5"/>
        <v>0.4</v>
      </c>
      <c r="X28" s="151">
        <f t="shared" si="5"/>
        <v>2</v>
      </c>
      <c r="Y28" s="151">
        <f t="shared" si="6"/>
        <v>54.569376000000005</v>
      </c>
      <c r="Z28" s="153">
        <f t="shared" si="7"/>
        <v>54.569376000000005</v>
      </c>
      <c r="AA28" s="101">
        <v>0.46050000000000002</v>
      </c>
      <c r="AB28" s="151">
        <f t="shared" si="8"/>
        <v>55.068184413819189</v>
      </c>
      <c r="AC28" s="153">
        <f t="shared" si="9"/>
        <v>55.068184413819189</v>
      </c>
      <c r="AD28" s="151">
        <f t="shared" si="10"/>
        <v>100.91408121254526</v>
      </c>
      <c r="AE28" s="6"/>
      <c r="AF28" s="52"/>
      <c r="AG28" s="6"/>
      <c r="AU28"/>
      <c r="AV28"/>
      <c r="AW28"/>
      <c r="AX28"/>
      <c r="AY28"/>
      <c r="AZ28"/>
      <c r="BA28"/>
      <c r="BB28"/>
      <c r="BC28"/>
    </row>
    <row r="29" spans="2:55" x14ac:dyDescent="0.25">
      <c r="B29" s="12">
        <v>5</v>
      </c>
      <c r="C29" s="159">
        <v>1.5</v>
      </c>
      <c r="D29" s="157">
        <v>2</v>
      </c>
      <c r="E29" s="115">
        <v>0.4</v>
      </c>
      <c r="F29" s="158">
        <v>2</v>
      </c>
      <c r="G29" s="6">
        <f t="shared" si="11"/>
        <v>104.71518000000002</v>
      </c>
      <c r="H29" s="6">
        <f t="shared" si="12"/>
        <v>104.71518000000002</v>
      </c>
      <c r="I29" s="149">
        <v>0.87660000000000005</v>
      </c>
      <c r="J29" s="6">
        <f t="shared" si="13"/>
        <v>104.37985289734775</v>
      </c>
      <c r="K29" s="6">
        <f t="shared" si="14"/>
        <v>104.37985289734773</v>
      </c>
      <c r="L29" s="5">
        <f t="shared" si="15"/>
        <v>99.679772213873605</v>
      </c>
      <c r="M29" s="67">
        <f t="shared" si="16"/>
        <v>166.66666666666666</v>
      </c>
      <c r="N29" s="161" t="s">
        <v>63</v>
      </c>
      <c r="O29" s="4">
        <f t="shared" si="17"/>
        <v>0.16754428800000004</v>
      </c>
      <c r="P29">
        <f t="shared" si="18"/>
        <v>1000</v>
      </c>
      <c r="Q29"/>
      <c r="S29" s="1" t="str">
        <f t="shared" si="4"/>
        <v>GOOD</v>
      </c>
      <c r="T29" s="110">
        <v>4</v>
      </c>
      <c r="U29" s="144">
        <f t="shared" si="5"/>
        <v>0.8</v>
      </c>
      <c r="V29" s="144">
        <f t="shared" si="5"/>
        <v>2</v>
      </c>
      <c r="W29" s="144">
        <f t="shared" si="5"/>
        <v>0.4</v>
      </c>
      <c r="X29" s="144">
        <f t="shared" si="5"/>
        <v>2</v>
      </c>
      <c r="Y29" s="144">
        <f t="shared" si="6"/>
        <v>54.569376000000005</v>
      </c>
      <c r="Z29" s="148">
        <f t="shared" si="7"/>
        <v>54.569376000000005</v>
      </c>
      <c r="AA29" s="101">
        <v>0.46050000000000002</v>
      </c>
      <c r="AB29" s="144">
        <f t="shared" si="8"/>
        <v>55.068184413819189</v>
      </c>
      <c r="AC29" s="148">
        <f t="shared" si="9"/>
        <v>55.068184413819189</v>
      </c>
      <c r="AD29" s="144">
        <f t="shared" si="10"/>
        <v>100.91408121254526</v>
      </c>
      <c r="AE29" s="6"/>
      <c r="AF29" s="52"/>
      <c r="AG29" s="6"/>
      <c r="AU29"/>
      <c r="AV29"/>
      <c r="AW29"/>
      <c r="AX29"/>
      <c r="AY29"/>
      <c r="AZ29"/>
      <c r="BA29"/>
      <c r="BB29"/>
      <c r="BC29"/>
    </row>
    <row r="30" spans="2:55" x14ac:dyDescent="0.25">
      <c r="B30" s="12">
        <v>6</v>
      </c>
      <c r="C30" s="159">
        <v>2</v>
      </c>
      <c r="D30" s="157">
        <v>2</v>
      </c>
      <c r="E30" s="115">
        <v>0.4</v>
      </c>
      <c r="F30" s="158">
        <v>2</v>
      </c>
      <c r="G30" s="6">
        <f t="shared" si="11"/>
        <v>139.62024000000002</v>
      </c>
      <c r="H30" s="6">
        <f t="shared" si="12"/>
        <v>139.62024000000002</v>
      </c>
      <c r="I30" s="149">
        <v>1.1765000000000001</v>
      </c>
      <c r="J30" s="6">
        <f t="shared" si="13"/>
        <v>139.92075503195531</v>
      </c>
      <c r="K30" s="6">
        <f t="shared" si="14"/>
        <v>139.92075503195531</v>
      </c>
      <c r="L30" s="5">
        <f t="shared" si="15"/>
        <v>100.2152374411871</v>
      </c>
      <c r="M30" s="67">
        <f t="shared" si="16"/>
        <v>125</v>
      </c>
      <c r="N30" s="161" t="s">
        <v>63</v>
      </c>
      <c r="O30" s="4">
        <f t="shared" si="17"/>
        <v>0.22339238400000005</v>
      </c>
      <c r="P30">
        <f t="shared" si="18"/>
        <v>1000</v>
      </c>
      <c r="Q30"/>
      <c r="S30" s="1" t="str">
        <f t="shared" si="4"/>
        <v>GOOD</v>
      </c>
      <c r="T30" s="110">
        <v>4</v>
      </c>
      <c r="U30" s="151">
        <f t="shared" si="5"/>
        <v>0.8</v>
      </c>
      <c r="V30" s="151">
        <f t="shared" si="5"/>
        <v>2</v>
      </c>
      <c r="W30" s="151">
        <f t="shared" si="5"/>
        <v>0.4</v>
      </c>
      <c r="X30" s="151">
        <f t="shared" si="5"/>
        <v>2</v>
      </c>
      <c r="Y30" s="151">
        <f t="shared" si="6"/>
        <v>54.569376000000005</v>
      </c>
      <c r="Z30" s="153">
        <f t="shared" si="7"/>
        <v>54.569376000000005</v>
      </c>
      <c r="AA30" s="147">
        <v>0.45939999999999998</v>
      </c>
      <c r="AB30" s="151">
        <f t="shared" si="8"/>
        <v>54.937824319294116</v>
      </c>
      <c r="AC30" s="153">
        <f t="shared" si="9"/>
        <v>54.937824319294123</v>
      </c>
      <c r="AD30" s="151">
        <f t="shared" si="10"/>
        <v>100.6751924729616</v>
      </c>
      <c r="AE30" s="6"/>
      <c r="AF30" s="52"/>
      <c r="AG30" s="6"/>
      <c r="AU30" s="68"/>
      <c r="AV30" s="68"/>
      <c r="AW30"/>
      <c r="AX30"/>
      <c r="AY30"/>
      <c r="AZ30"/>
      <c r="BA30"/>
      <c r="BB30"/>
      <c r="BC30"/>
    </row>
    <row r="31" spans="2:55" x14ac:dyDescent="0.25">
      <c r="B31" s="12">
        <v>7</v>
      </c>
      <c r="C31" s="159">
        <v>0</v>
      </c>
      <c r="D31" s="157">
        <v>2</v>
      </c>
      <c r="E31" s="115">
        <v>1</v>
      </c>
      <c r="F31" s="158">
        <v>1</v>
      </c>
      <c r="G31" s="6">
        <f t="shared" si="11"/>
        <v>0</v>
      </c>
      <c r="H31" s="6">
        <f t="shared" si="12"/>
        <v>0</v>
      </c>
      <c r="I31" s="108"/>
      <c r="J31" s="6">
        <f t="shared" si="13"/>
        <v>0.49470847855147904</v>
      </c>
      <c r="K31" s="6">
        <f t="shared" si="14"/>
        <v>0.49470847855147904</v>
      </c>
      <c r="L31" s="5" t="e">
        <f t="shared" si="15"/>
        <v>#DIV/0!</v>
      </c>
      <c r="M31" s="67" t="e">
        <f t="shared" si="16"/>
        <v>#DIV/0!</v>
      </c>
      <c r="N31" s="161" t="s">
        <v>63</v>
      </c>
      <c r="O31" s="4"/>
      <c r="S31" s="1" t="str">
        <f t="shared" si="4"/>
        <v>GOOD</v>
      </c>
      <c r="T31" s="110">
        <v>6</v>
      </c>
      <c r="U31" s="144">
        <f t="shared" si="5"/>
        <v>2</v>
      </c>
      <c r="V31" s="144">
        <f t="shared" si="5"/>
        <v>2</v>
      </c>
      <c r="W31" s="144">
        <f t="shared" si="5"/>
        <v>0.4</v>
      </c>
      <c r="X31" s="144">
        <f t="shared" si="5"/>
        <v>2</v>
      </c>
      <c r="Y31" s="144">
        <f t="shared" si="6"/>
        <v>136.42344</v>
      </c>
      <c r="Z31" s="148">
        <f t="shared" si="7"/>
        <v>136.42344</v>
      </c>
      <c r="AA31" s="147">
        <v>1.1373</v>
      </c>
      <c r="AB31" s="144">
        <f t="shared" si="8"/>
        <v>135.2751952997892</v>
      </c>
      <c r="AC31" s="148">
        <f t="shared" si="9"/>
        <v>135.2751952997892</v>
      </c>
      <c r="AD31" s="144">
        <f t="shared" si="10"/>
        <v>99.158323012371767</v>
      </c>
      <c r="AE31" s="6"/>
      <c r="AF31" s="52"/>
      <c r="AG31" s="6"/>
      <c r="AU31"/>
      <c r="AV31"/>
      <c r="AW31"/>
      <c r="AX31"/>
      <c r="AY31"/>
      <c r="AZ31"/>
      <c r="BA31"/>
      <c r="BB31"/>
      <c r="BC31"/>
    </row>
    <row r="32" spans="2:55" x14ac:dyDescent="0.25">
      <c r="B32" s="12">
        <v>8</v>
      </c>
      <c r="C32" s="159">
        <v>0</v>
      </c>
      <c r="D32" s="157">
        <v>2</v>
      </c>
      <c r="E32" s="115">
        <v>1</v>
      </c>
      <c r="F32" s="158">
        <v>1</v>
      </c>
      <c r="G32" s="6">
        <f t="shared" si="11"/>
        <v>0</v>
      </c>
      <c r="H32" s="6">
        <f t="shared" si="12"/>
        <v>0</v>
      </c>
      <c r="I32" s="158"/>
      <c r="J32" s="6">
        <f t="shared" si="13"/>
        <v>0.49470847855147904</v>
      </c>
      <c r="K32" s="6">
        <f t="shared" si="14"/>
        <v>0.49470847855147904</v>
      </c>
      <c r="L32" s="5" t="e">
        <f t="shared" si="15"/>
        <v>#DIV/0!</v>
      </c>
      <c r="M32" s="67" t="e">
        <f t="shared" si="16"/>
        <v>#DIV/0!</v>
      </c>
      <c r="N32" s="162"/>
      <c r="O32"/>
      <c r="P32" s="3"/>
      <c r="Q32" s="47"/>
      <c r="S32" s="1" t="str">
        <f t="shared" si="4"/>
        <v>GOOD</v>
      </c>
      <c r="T32" s="110">
        <v>6</v>
      </c>
      <c r="U32" s="151">
        <f t="shared" si="5"/>
        <v>2</v>
      </c>
      <c r="V32" s="151">
        <f t="shared" si="5"/>
        <v>2</v>
      </c>
      <c r="W32" s="151">
        <f t="shared" si="5"/>
        <v>0.4</v>
      </c>
      <c r="X32" s="151">
        <f t="shared" si="5"/>
        <v>2</v>
      </c>
      <c r="Y32" s="151">
        <f t="shared" si="6"/>
        <v>136.42344</v>
      </c>
      <c r="Z32" s="153">
        <f t="shared" si="7"/>
        <v>136.42344</v>
      </c>
      <c r="AA32" s="147">
        <v>1.1333</v>
      </c>
      <c r="AB32" s="151">
        <f t="shared" si="8"/>
        <v>134.80115859242531</v>
      </c>
      <c r="AC32" s="153">
        <f t="shared" si="9"/>
        <v>134.80115859242531</v>
      </c>
      <c r="AD32" s="151">
        <f t="shared" si="10"/>
        <v>98.810848482068266</v>
      </c>
      <c r="AE32" s="6"/>
      <c r="AF32" s="52"/>
      <c r="AG32" s="6"/>
      <c r="AU32"/>
      <c r="AV32"/>
      <c r="AW32"/>
      <c r="AX32"/>
      <c r="AY32"/>
      <c r="AZ32"/>
      <c r="BA32"/>
      <c r="BB32"/>
      <c r="BC32"/>
    </row>
    <row r="33" spans="2:55" x14ac:dyDescent="0.25">
      <c r="C33" s="182" t="s">
        <v>41</v>
      </c>
      <c r="D33" s="183"/>
      <c r="E33" s="184"/>
      <c r="F33" s="185"/>
      <c r="G33" s="117"/>
      <c r="H33" s="6"/>
      <c r="I33" s="6"/>
      <c r="J33" s="47"/>
      <c r="K33" s="5"/>
      <c r="L33" s="5"/>
      <c r="M33" s="5"/>
      <c r="N33" s="67"/>
      <c r="Q33" s="47"/>
      <c r="S33" s="1" t="str">
        <f t="shared" si="4"/>
        <v>GOOD</v>
      </c>
      <c r="T33" s="110">
        <v>6</v>
      </c>
      <c r="U33" s="144">
        <f t="shared" si="5"/>
        <v>2</v>
      </c>
      <c r="V33" s="144">
        <f t="shared" si="5"/>
        <v>2</v>
      </c>
      <c r="W33" s="144">
        <f t="shared" si="5"/>
        <v>0.4</v>
      </c>
      <c r="X33" s="144">
        <f t="shared" si="5"/>
        <v>2</v>
      </c>
      <c r="Y33" s="144">
        <f t="shared" si="6"/>
        <v>136.42344</v>
      </c>
      <c r="Z33" s="148">
        <f t="shared" si="7"/>
        <v>136.42344</v>
      </c>
      <c r="AA33" s="147">
        <v>1.1362000000000001</v>
      </c>
      <c r="AB33" s="144">
        <f t="shared" si="8"/>
        <v>135.14483520526414</v>
      </c>
      <c r="AC33" s="148">
        <f t="shared" si="9"/>
        <v>135.14483520526417</v>
      </c>
      <c r="AD33" s="144">
        <f t="shared" si="10"/>
        <v>99.062767516538315</v>
      </c>
      <c r="AE33" s="6">
        <f>AVERAGE(AD31:AD33)</f>
        <v>99.010646336992792</v>
      </c>
      <c r="AF33" s="65"/>
      <c r="AG33" s="30">
        <f>_xlfn.STDEV.S(AD31:AD33)/AE33*100</f>
        <v>0.18129884074349795</v>
      </c>
      <c r="AH33" s="66"/>
      <c r="AU33"/>
      <c r="AV33"/>
      <c r="AW33"/>
      <c r="AX33"/>
      <c r="AY33"/>
      <c r="AZ33"/>
      <c r="BA33"/>
      <c r="BB33"/>
      <c r="BC33"/>
    </row>
    <row r="34" spans="2:55" x14ac:dyDescent="0.25">
      <c r="B34"/>
      <c r="C34"/>
      <c r="D34"/>
      <c r="E34"/>
      <c r="F34"/>
      <c r="G34"/>
      <c r="H34"/>
      <c r="I34"/>
      <c r="J34"/>
      <c r="K34"/>
      <c r="L34"/>
      <c r="M34"/>
      <c r="Q34" s="47"/>
      <c r="T34" s="64" t="s">
        <v>86</v>
      </c>
      <c r="U34" s="146"/>
      <c r="V34" s="146"/>
      <c r="W34" s="146"/>
      <c r="X34" s="146"/>
      <c r="Y34" s="144"/>
      <c r="Z34" s="148"/>
      <c r="AA34" s="146"/>
      <c r="AB34" s="146"/>
      <c r="AC34" s="146"/>
      <c r="AD34" s="64"/>
      <c r="AE34" s="69"/>
      <c r="AF34" s="30"/>
      <c r="AG34" s="53"/>
      <c r="AU34"/>
      <c r="AV34"/>
      <c r="AW34"/>
      <c r="AX34"/>
      <c r="AY34"/>
      <c r="AZ34"/>
      <c r="BA34"/>
      <c r="BB34"/>
      <c r="BC34"/>
    </row>
    <row r="35" spans="2:55" x14ac:dyDescent="0.25">
      <c r="B35" s="7" t="s">
        <v>64</v>
      </c>
      <c r="C35"/>
      <c r="D35"/>
      <c r="E35"/>
      <c r="F35"/>
      <c r="G35"/>
      <c r="H35"/>
      <c r="I35"/>
      <c r="J35"/>
      <c r="K35"/>
      <c r="Q35" s="70"/>
      <c r="S35" s="1" t="str">
        <f t="shared" ref="S35:S43" si="19">IF(AND(AD35&gt;=_xlfn.NUMBERVALUE(LEFT(INDEX(N$25:N$31,MATCH($T35,$B$25:$B$31)),2)),AD35&lt;=_xlfn.NUMBERVALUE(RIGHT(INDEX(N$25:N$31,MATCH($T35,$B$25:$B$31)),3))),"GOOD","BAD"&amp;" "&amp;ROUND(AD35,2))</f>
        <v>GOOD</v>
      </c>
      <c r="T35" s="110">
        <v>1</v>
      </c>
      <c r="U35" s="151">
        <f t="shared" ref="U35:X43" si="20">INDEX(C$25:C$31,MATCH($T35,$B$25:$B$31))</f>
        <v>0.1</v>
      </c>
      <c r="V35" s="151">
        <f t="shared" si="20"/>
        <v>2</v>
      </c>
      <c r="W35" s="151">
        <f t="shared" si="20"/>
        <v>0.4</v>
      </c>
      <c r="X35" s="151">
        <f t="shared" si="20"/>
        <v>2</v>
      </c>
      <c r="Y35" s="151">
        <f t="shared" ref="Y35:Y43" si="21">$U$19*U35/V35*W35/X35</f>
        <v>6.8211720000000007</v>
      </c>
      <c r="Z35" s="153">
        <f t="shared" ref="Z35:Z43" si="22">Y35/($I$5*1000/$I$4/$I$6)*100</f>
        <v>6.8211720000000007</v>
      </c>
      <c r="AA35" s="147">
        <v>5.5199999999999999E-2</v>
      </c>
      <c r="AB35" s="152">
        <f t="shared" ref="AB35:AB43" si="23">(AA35-$I$16)/$I$15</f>
        <v>7.0364150401731456</v>
      </c>
      <c r="AC35" s="153">
        <f t="shared" ref="AC35:AC43" si="24">AB35*$I$4*$I$6/$I$5/1000*100</f>
        <v>7.0364150401731465</v>
      </c>
      <c r="AD35" s="153">
        <f t="shared" ref="AD35:AD43" si="25">(AA35-$I$16)/$I$15/Y35*100</f>
        <v>103.15551404030194</v>
      </c>
      <c r="AE35" s="53"/>
      <c r="AF35" s="53"/>
      <c r="AG35" s="53"/>
      <c r="AU35"/>
      <c r="AV35"/>
      <c r="AW35"/>
      <c r="AX35"/>
      <c r="AY35"/>
      <c r="AZ35"/>
      <c r="BA35"/>
      <c r="BB35"/>
      <c r="BC35"/>
    </row>
    <row r="36" spans="2:55" x14ac:dyDescent="0.25">
      <c r="B36" s="101"/>
      <c r="C36" s="64" t="s">
        <v>51</v>
      </c>
      <c r="D36" s="64" t="s">
        <v>50</v>
      </c>
      <c r="E36" s="64" t="s">
        <v>76</v>
      </c>
      <c r="F36" s="64" t="s">
        <v>88</v>
      </c>
      <c r="G36"/>
      <c r="H36" s="85"/>
      <c r="I36" s="86" t="s">
        <v>52</v>
      </c>
      <c r="J36" s="87" t="s">
        <v>93</v>
      </c>
      <c r="K36" s="54" t="s">
        <v>94</v>
      </c>
      <c r="L36" s="54" t="s">
        <v>95</v>
      </c>
      <c r="N36" s="1" t="s">
        <v>91</v>
      </c>
      <c r="O36" s="72" t="s">
        <v>90</v>
      </c>
      <c r="P36" s="1" t="s">
        <v>89</v>
      </c>
      <c r="Q36" s="72"/>
      <c r="S36" s="1" t="str">
        <f t="shared" si="19"/>
        <v>GOOD</v>
      </c>
      <c r="T36" s="110">
        <v>1</v>
      </c>
      <c r="U36" s="144">
        <f t="shared" si="20"/>
        <v>0.1</v>
      </c>
      <c r="V36" s="144">
        <f t="shared" si="20"/>
        <v>2</v>
      </c>
      <c r="W36" s="144">
        <f t="shared" si="20"/>
        <v>0.4</v>
      </c>
      <c r="X36" s="144">
        <f t="shared" si="20"/>
        <v>2</v>
      </c>
      <c r="Y36" s="144">
        <f t="shared" si="21"/>
        <v>6.8211720000000007</v>
      </c>
      <c r="Z36" s="148">
        <f t="shared" si="22"/>
        <v>6.8211720000000007</v>
      </c>
      <c r="AA36" s="147">
        <v>5.5100000000000003E-2</v>
      </c>
      <c r="AB36" s="145">
        <f t="shared" si="23"/>
        <v>7.0245641224890489</v>
      </c>
      <c r="AC36" s="148">
        <f t="shared" si="24"/>
        <v>7.024564122489048</v>
      </c>
      <c r="AD36" s="148">
        <f t="shared" si="25"/>
        <v>102.98177677515019</v>
      </c>
      <c r="AE36" s="53"/>
      <c r="AF36" s="53"/>
      <c r="AG36" s="53"/>
      <c r="AH36"/>
      <c r="AU36"/>
      <c r="AV36"/>
      <c r="AW36"/>
      <c r="AX36"/>
      <c r="AY36"/>
      <c r="AZ36"/>
      <c r="BA36"/>
      <c r="BB36"/>
      <c r="BC36"/>
    </row>
    <row r="37" spans="2:55" x14ac:dyDescent="0.25">
      <c r="B37" s="101"/>
      <c r="C37" s="64">
        <f>D14</f>
        <v>17.47</v>
      </c>
      <c r="D37" s="135">
        <v>17.07</v>
      </c>
      <c r="E37" s="135">
        <v>17.059999999999999</v>
      </c>
      <c r="F37" s="135">
        <v>17.149999999999999</v>
      </c>
      <c r="G37"/>
      <c r="H37" s="88"/>
      <c r="I37" s="142">
        <v>1E-4</v>
      </c>
      <c r="J37" s="142">
        <v>1.6999999999999999E-3</v>
      </c>
      <c r="K37" s="138">
        <f ca="1">ROUND(0.0002+RANDBETWEEN(-5,5)/10000,4)</f>
        <v>6.9999999999999999E-4</v>
      </c>
      <c r="L37" s="139">
        <f ca="1">ROUND(0.0015+RANDBETWEEN(-6,6)/10000,4)</f>
        <v>1E-3</v>
      </c>
      <c r="N37" s="143">
        <f t="shared" ref="N37:N48" ca="1" si="26">RANDBETWEEN(-10,10)/10000+INDEX($D$38:$D$44,MATCH($T22,$B$38:$B$44))</f>
        <v>5.6899999999999999E-2</v>
      </c>
      <c r="O37" s="143">
        <f t="shared" ref="O37:O45" ca="1" si="27">RANDBETWEEN(-10,10)/10000+INDEX($D$38:$D$44,MATCH($T35,$B$38:$B$44))</f>
        <v>5.5599999999999997E-2</v>
      </c>
      <c r="P37" s="143">
        <f t="shared" ref="P37:P42" ca="1" si="28">RANDBETWEEN(-10,10)/10000+INDEX($C$38:$C$44,MATCH($T50,$B$38:$B$44))</f>
        <v>5.4800000000000001E-2</v>
      </c>
      <c r="S37" s="1" t="str">
        <f t="shared" si="19"/>
        <v>BAD 7.25</v>
      </c>
      <c r="T37" s="110">
        <v>1</v>
      </c>
      <c r="U37" s="151">
        <f t="shared" si="20"/>
        <v>0.1</v>
      </c>
      <c r="V37" s="151">
        <f t="shared" si="20"/>
        <v>2</v>
      </c>
      <c r="W37" s="151">
        <f t="shared" si="20"/>
        <v>0.4</v>
      </c>
      <c r="X37" s="151">
        <f t="shared" si="20"/>
        <v>2</v>
      </c>
      <c r="Y37" s="151">
        <f t="shared" si="21"/>
        <v>6.8211720000000007</v>
      </c>
      <c r="Z37" s="153">
        <f t="shared" si="22"/>
        <v>6.8211720000000007</v>
      </c>
      <c r="AA37" s="147"/>
      <c r="AB37" s="152">
        <f t="shared" si="23"/>
        <v>0.49470847855147904</v>
      </c>
      <c r="AC37" s="153">
        <f t="shared" si="24"/>
        <v>0.49470847855147904</v>
      </c>
      <c r="AD37" s="153">
        <f t="shared" si="25"/>
        <v>7.2525436765335778</v>
      </c>
      <c r="AE37" s="53"/>
      <c r="AF37" s="53"/>
      <c r="AG37" s="53"/>
      <c r="AH37"/>
      <c r="AU37"/>
      <c r="AV37"/>
      <c r="AW37"/>
      <c r="AX37"/>
      <c r="AY37"/>
      <c r="AZ37"/>
      <c r="BA37"/>
      <c r="BB37"/>
      <c r="BC37"/>
    </row>
    <row r="38" spans="2:55" x14ac:dyDescent="0.25">
      <c r="B38" s="101">
        <v>1</v>
      </c>
      <c r="C38" s="136">
        <f t="shared" ref="C38:C44" si="29">I25</f>
        <v>5.4800000000000001E-2</v>
      </c>
      <c r="D38" s="137">
        <f ca="1">ROUND($C38/C$37*D$37+0.0015+RANDBETWEEN(-10,10)/10000,4)</f>
        <v>5.5899999999999998E-2</v>
      </c>
      <c r="E38" s="137">
        <f t="shared" ref="E38:E44" ca="1" si="30">ROUND(E$37/C$37*$C38+RANDBETWEEN(-10,10)/10000,4)</f>
        <v>5.33E-2</v>
      </c>
      <c r="F38" s="137">
        <f t="shared" ref="F38:F44" ca="1" si="31">ROUND(F$37/C$37*$C38+RANDBETWEEN(-10,10)/10000,4)</f>
        <v>5.4199999999999998E-2</v>
      </c>
      <c r="G38"/>
      <c r="H38" s="88"/>
      <c r="I38" s="142">
        <v>5.9999999999999995E-4</v>
      </c>
      <c r="J38" s="142">
        <v>1.6999999999999999E-3</v>
      </c>
      <c r="K38" s="138">
        <f t="shared" ref="K38:K42" ca="1" si="32">ROUND(0.0002+RANDBETWEEN(-5,5)/10000,4)</f>
        <v>4.0000000000000002E-4</v>
      </c>
      <c r="L38" s="139">
        <f t="shared" ref="L38:L39" ca="1" si="33">ROUND(0.0015+RANDBETWEEN(-6,6)/10000,4)</f>
        <v>1.6999999999999999E-3</v>
      </c>
      <c r="N38" s="143">
        <f t="shared" ca="1" si="26"/>
        <v>5.5099999999999996E-2</v>
      </c>
      <c r="O38" s="143">
        <f t="shared" ca="1" si="27"/>
        <v>5.5500000000000001E-2</v>
      </c>
      <c r="P38" s="143">
        <f t="shared" ca="1" si="28"/>
        <v>5.3900000000000003E-2</v>
      </c>
      <c r="Q38" s="72"/>
      <c r="S38" s="1" t="str">
        <f t="shared" si="19"/>
        <v>GOOD</v>
      </c>
      <c r="T38" s="110">
        <v>4</v>
      </c>
      <c r="U38" s="144">
        <f t="shared" si="20"/>
        <v>0.8</v>
      </c>
      <c r="V38" s="144">
        <f t="shared" si="20"/>
        <v>2</v>
      </c>
      <c r="W38" s="144">
        <f t="shared" si="20"/>
        <v>0.4</v>
      </c>
      <c r="X38" s="144">
        <f t="shared" si="20"/>
        <v>2</v>
      </c>
      <c r="Y38" s="144">
        <f t="shared" si="21"/>
        <v>54.569376000000005</v>
      </c>
      <c r="Z38" s="148">
        <f t="shared" si="22"/>
        <v>54.569376000000005</v>
      </c>
      <c r="AA38" s="147">
        <v>0.45800000000000002</v>
      </c>
      <c r="AB38" s="145">
        <f t="shared" si="23"/>
        <v>54.771911471716756</v>
      </c>
      <c r="AC38" s="148">
        <f t="shared" si="24"/>
        <v>54.771911471716763</v>
      </c>
      <c r="AD38" s="148">
        <f t="shared" si="25"/>
        <v>100.37115225894601</v>
      </c>
      <c r="AE38" s="53"/>
      <c r="AF38" s="53"/>
      <c r="AG38" s="53"/>
      <c r="AH38"/>
      <c r="AU38" s="73"/>
      <c r="AV38" s="73"/>
      <c r="AW38" s="73"/>
      <c r="AX38" s="73"/>
      <c r="AY38" s="73"/>
      <c r="AZ38" s="73"/>
      <c r="BA38"/>
      <c r="BB38"/>
      <c r="BC38"/>
    </row>
    <row r="39" spans="2:55" x14ac:dyDescent="0.25">
      <c r="B39" s="101">
        <v>2</v>
      </c>
      <c r="C39" s="136">
        <f t="shared" si="29"/>
        <v>0.1135</v>
      </c>
      <c r="D39" s="137">
        <f t="shared" ref="D39:D44" ca="1" si="34">ROUND($C39/C$37*D$37+0.0015+RANDBETWEEN(-10,10)/10000,4)</f>
        <v>0.1129</v>
      </c>
      <c r="E39" s="137">
        <f t="shared" ca="1" si="30"/>
        <v>0.1111</v>
      </c>
      <c r="F39" s="137">
        <f t="shared" ca="1" si="31"/>
        <v>0.112</v>
      </c>
      <c r="G39" s="54"/>
      <c r="H39" s="88"/>
      <c r="I39" s="142"/>
      <c r="J39" s="142">
        <v>1.1999999999999999E-3</v>
      </c>
      <c r="K39" s="138"/>
      <c r="L39" s="139">
        <f t="shared" ca="1" si="33"/>
        <v>1.6000000000000001E-3</v>
      </c>
      <c r="N39" s="143">
        <f t="shared" ca="1" si="26"/>
        <v>5.5500000000000001E-2</v>
      </c>
      <c r="O39" s="143">
        <f t="shared" ca="1" si="27"/>
        <v>5.5799999999999995E-2</v>
      </c>
      <c r="P39" s="143">
        <f t="shared" ca="1" si="28"/>
        <v>0.46500000000000002</v>
      </c>
      <c r="S39" s="1" t="str">
        <f t="shared" si="19"/>
        <v>GOOD</v>
      </c>
      <c r="T39" s="110">
        <v>4</v>
      </c>
      <c r="U39" s="151">
        <f t="shared" si="20"/>
        <v>0.8</v>
      </c>
      <c r="V39" s="151">
        <f t="shared" si="20"/>
        <v>2</v>
      </c>
      <c r="W39" s="151">
        <f t="shared" si="20"/>
        <v>0.4</v>
      </c>
      <c r="X39" s="151">
        <f t="shared" si="20"/>
        <v>2</v>
      </c>
      <c r="Y39" s="151">
        <f t="shared" si="21"/>
        <v>54.569376000000005</v>
      </c>
      <c r="Z39" s="153">
        <f t="shared" si="22"/>
        <v>54.569376000000005</v>
      </c>
      <c r="AA39" s="147">
        <v>0.45960000000000001</v>
      </c>
      <c r="AB39" s="152">
        <f t="shared" si="23"/>
        <v>54.961526154662316</v>
      </c>
      <c r="AC39" s="153">
        <f t="shared" si="24"/>
        <v>54.961526154662323</v>
      </c>
      <c r="AD39" s="153">
        <f t="shared" si="25"/>
        <v>100.71862678924954</v>
      </c>
      <c r="AE39" s="53"/>
      <c r="AF39" s="53"/>
      <c r="AG39" s="74"/>
      <c r="AH39" s="74"/>
      <c r="AU39"/>
      <c r="AV39"/>
      <c r="AW39"/>
      <c r="AX39"/>
      <c r="AY39"/>
      <c r="AZ39"/>
      <c r="BA39"/>
      <c r="BB39"/>
      <c r="BC39"/>
    </row>
    <row r="40" spans="2:55" x14ac:dyDescent="0.25">
      <c r="B40" s="101">
        <v>3</v>
      </c>
      <c r="C40" s="136">
        <f t="shared" si="29"/>
        <v>0.23419999999999999</v>
      </c>
      <c r="D40" s="137">
        <f t="shared" ca="1" si="34"/>
        <v>0.2296</v>
      </c>
      <c r="E40" s="137">
        <f t="shared" ca="1" si="30"/>
        <v>0.2283</v>
      </c>
      <c r="F40" s="137">
        <f t="shared" ca="1" si="31"/>
        <v>0.23080000000000001</v>
      </c>
      <c r="G40" s="54"/>
      <c r="H40" s="88"/>
      <c r="I40" s="142">
        <v>5.0000000000000001E-4</v>
      </c>
      <c r="J40" s="142"/>
      <c r="K40" s="138">
        <f t="shared" ca="1" si="32"/>
        <v>-2.0000000000000001E-4</v>
      </c>
      <c r="L40" s="138"/>
      <c r="N40" s="143">
        <f t="shared" ca="1" si="26"/>
        <v>0.45600000000000002</v>
      </c>
      <c r="O40" s="143">
        <f t="shared" ca="1" si="27"/>
        <v>0.45580000000000004</v>
      </c>
      <c r="P40" s="143">
        <f t="shared" ca="1" si="28"/>
        <v>0.46460000000000001</v>
      </c>
      <c r="S40" s="1" t="str">
        <f t="shared" si="19"/>
        <v>BAD 0.91</v>
      </c>
      <c r="T40" s="110">
        <v>4</v>
      </c>
      <c r="U40" s="144">
        <f t="shared" si="20"/>
        <v>0.8</v>
      </c>
      <c r="V40" s="144">
        <f t="shared" si="20"/>
        <v>2</v>
      </c>
      <c r="W40" s="144">
        <f t="shared" si="20"/>
        <v>0.4</v>
      </c>
      <c r="X40" s="144">
        <f t="shared" si="20"/>
        <v>2</v>
      </c>
      <c r="Y40" s="144">
        <f t="shared" si="21"/>
        <v>54.569376000000005</v>
      </c>
      <c r="Z40" s="148">
        <f t="shared" si="22"/>
        <v>54.569376000000005</v>
      </c>
      <c r="AA40" s="147"/>
      <c r="AB40" s="145">
        <f t="shared" si="23"/>
        <v>0.49470847855147904</v>
      </c>
      <c r="AC40" s="148">
        <f t="shared" si="24"/>
        <v>0.49470847855147904</v>
      </c>
      <c r="AD40" s="148">
        <f t="shared" si="25"/>
        <v>0.90656795956669722</v>
      </c>
      <c r="AE40" s="53"/>
      <c r="AF40" s="53"/>
      <c r="AG40" s="53"/>
      <c r="AH40" s="53"/>
      <c r="AU40"/>
      <c r="AV40"/>
      <c r="AW40"/>
      <c r="AX40"/>
      <c r="AY40"/>
      <c r="AZ40"/>
      <c r="BA40"/>
      <c r="BB40"/>
      <c r="BC40"/>
    </row>
    <row r="41" spans="2:55" x14ac:dyDescent="0.25">
      <c r="B41" s="101">
        <v>4</v>
      </c>
      <c r="C41" s="136">
        <f t="shared" si="29"/>
        <v>0.4647</v>
      </c>
      <c r="D41" s="137">
        <f t="shared" ca="1" si="34"/>
        <v>0.45590000000000003</v>
      </c>
      <c r="E41" s="137">
        <f t="shared" ca="1" si="30"/>
        <v>0.45400000000000001</v>
      </c>
      <c r="F41" s="137">
        <f t="shared" ca="1" si="31"/>
        <v>0.45600000000000002</v>
      </c>
      <c r="G41" s="54"/>
      <c r="H41" s="90"/>
      <c r="I41" s="142">
        <v>0</v>
      </c>
      <c r="J41" s="102"/>
      <c r="K41" s="138">
        <f t="shared" ca="1" si="32"/>
        <v>-1E-4</v>
      </c>
      <c r="L41" s="138"/>
      <c r="N41" s="143">
        <f t="shared" ca="1" si="26"/>
        <v>0.45580000000000004</v>
      </c>
      <c r="O41" s="143">
        <f t="shared" ca="1" si="27"/>
        <v>0.45520000000000005</v>
      </c>
      <c r="P41" s="143">
        <f t="shared" ca="1" si="28"/>
        <v>1.1761000000000001</v>
      </c>
      <c r="S41" s="1" t="str">
        <f t="shared" si="19"/>
        <v>GOOD</v>
      </c>
      <c r="T41" s="110">
        <v>6</v>
      </c>
      <c r="U41" s="151">
        <f t="shared" si="20"/>
        <v>2</v>
      </c>
      <c r="V41" s="151">
        <f t="shared" si="20"/>
        <v>2</v>
      </c>
      <c r="W41" s="151">
        <f t="shared" si="20"/>
        <v>0.4</v>
      </c>
      <c r="X41" s="151">
        <f t="shared" si="20"/>
        <v>2</v>
      </c>
      <c r="Y41" s="151">
        <f t="shared" si="21"/>
        <v>136.42344</v>
      </c>
      <c r="Z41" s="153">
        <f t="shared" si="22"/>
        <v>136.42344</v>
      </c>
      <c r="AA41" s="147">
        <v>1.1395999999999999</v>
      </c>
      <c r="AB41" s="152">
        <f t="shared" si="23"/>
        <v>135.54776640652344</v>
      </c>
      <c r="AC41" s="153">
        <f t="shared" si="24"/>
        <v>135.54776640652344</v>
      </c>
      <c r="AD41" s="153">
        <f t="shared" si="25"/>
        <v>99.358120867296293</v>
      </c>
      <c r="AE41" s="53"/>
      <c r="AF41" s="53"/>
      <c r="AG41" s="53"/>
      <c r="AH41" s="53"/>
      <c r="AU41"/>
      <c r="AV41"/>
      <c r="AW41"/>
      <c r="AX41"/>
      <c r="AY41"/>
      <c r="AZ41"/>
      <c r="BA41"/>
      <c r="BB41"/>
      <c r="BC41"/>
    </row>
    <row r="42" spans="2:55" x14ac:dyDescent="0.25">
      <c r="B42" s="101">
        <v>5</v>
      </c>
      <c r="C42" s="136">
        <f t="shared" si="29"/>
        <v>0.87660000000000005</v>
      </c>
      <c r="D42" s="137">
        <f t="shared" ca="1" si="34"/>
        <v>0.8589</v>
      </c>
      <c r="E42" s="137">
        <f t="shared" ca="1" si="30"/>
        <v>0.85540000000000005</v>
      </c>
      <c r="F42" s="137">
        <f t="shared" ca="1" si="31"/>
        <v>0.86050000000000004</v>
      </c>
      <c r="G42" s="54"/>
      <c r="H42" s="92"/>
      <c r="I42" s="142">
        <v>4.0000000000000002E-4</v>
      </c>
      <c r="J42" s="102"/>
      <c r="K42" s="138">
        <f t="shared" ca="1" si="32"/>
        <v>-2.0000000000000001E-4</v>
      </c>
      <c r="L42" s="140"/>
      <c r="N42" s="143">
        <f t="shared" ca="1" si="26"/>
        <v>0.4556</v>
      </c>
      <c r="O42" s="143">
        <f t="shared" ca="1" si="27"/>
        <v>0.45600000000000002</v>
      </c>
      <c r="P42" s="143">
        <f t="shared" ca="1" si="28"/>
        <v>1.1756000000000002</v>
      </c>
      <c r="R42" s="4"/>
      <c r="S42" s="1" t="str">
        <f t="shared" si="19"/>
        <v>GOOD</v>
      </c>
      <c r="T42" s="110">
        <v>6</v>
      </c>
      <c r="U42" s="144">
        <f t="shared" si="20"/>
        <v>2</v>
      </c>
      <c r="V42" s="144">
        <f t="shared" si="20"/>
        <v>2</v>
      </c>
      <c r="W42" s="144">
        <f t="shared" si="20"/>
        <v>0.4</v>
      </c>
      <c r="X42" s="144">
        <f t="shared" si="20"/>
        <v>2</v>
      </c>
      <c r="Y42" s="144">
        <f t="shared" si="21"/>
        <v>136.42344</v>
      </c>
      <c r="Z42" s="148">
        <f t="shared" si="22"/>
        <v>136.42344</v>
      </c>
      <c r="AA42" s="147">
        <v>1.1423000000000001</v>
      </c>
      <c r="AB42" s="145">
        <f t="shared" si="23"/>
        <v>135.86774118399407</v>
      </c>
      <c r="AC42" s="148">
        <f t="shared" si="24"/>
        <v>135.86774118399407</v>
      </c>
      <c r="AD42" s="148">
        <f t="shared" si="25"/>
        <v>99.592666175251168</v>
      </c>
      <c r="AE42" s="53"/>
      <c r="AF42" s="53"/>
      <c r="AG42" s="75"/>
      <c r="AH42" s="76"/>
      <c r="AU42"/>
      <c r="AV42"/>
      <c r="AW42"/>
      <c r="AX42"/>
      <c r="AY42"/>
      <c r="AZ42"/>
      <c r="BA42"/>
      <c r="BB42"/>
      <c r="BC42"/>
    </row>
    <row r="43" spans="2:55" x14ac:dyDescent="0.25">
      <c r="B43" s="101">
        <v>6</v>
      </c>
      <c r="C43" s="136">
        <f t="shared" si="29"/>
        <v>1.1765000000000001</v>
      </c>
      <c r="D43" s="137">
        <f t="shared" ca="1" si="34"/>
        <v>1.1512</v>
      </c>
      <c r="E43" s="137">
        <f t="shared" ca="1" si="30"/>
        <v>1.1483000000000001</v>
      </c>
      <c r="F43" s="137">
        <f t="shared" ca="1" si="31"/>
        <v>1.1558999999999999</v>
      </c>
      <c r="G43" s="54"/>
      <c r="N43" s="143">
        <f t="shared" ca="1" si="26"/>
        <v>0.45620000000000005</v>
      </c>
      <c r="O43" s="143">
        <f t="shared" ca="1" si="27"/>
        <v>1.1507000000000001</v>
      </c>
      <c r="P43" s="64"/>
      <c r="R43" t="s">
        <v>65</v>
      </c>
      <c r="S43" s="1" t="str">
        <f t="shared" si="19"/>
        <v>BAD 0.36</v>
      </c>
      <c r="T43" s="110">
        <v>6</v>
      </c>
      <c r="U43" s="151">
        <f t="shared" si="20"/>
        <v>2</v>
      </c>
      <c r="V43" s="151">
        <f t="shared" si="20"/>
        <v>2</v>
      </c>
      <c r="W43" s="151">
        <f t="shared" si="20"/>
        <v>0.4</v>
      </c>
      <c r="X43" s="151">
        <f t="shared" si="20"/>
        <v>2</v>
      </c>
      <c r="Y43" s="151">
        <f t="shared" si="21"/>
        <v>136.42344</v>
      </c>
      <c r="Z43" s="153">
        <f t="shared" si="22"/>
        <v>136.42344</v>
      </c>
      <c r="AA43" s="147"/>
      <c r="AB43" s="152">
        <f t="shared" si="23"/>
        <v>0.49470847855147904</v>
      </c>
      <c r="AC43" s="153">
        <f t="shared" si="24"/>
        <v>0.49470847855147904</v>
      </c>
      <c r="AD43" s="153">
        <f t="shared" si="25"/>
        <v>0.36262718382667891</v>
      </c>
      <c r="AE43"/>
      <c r="AF43"/>
      <c r="AG43"/>
      <c r="AH43" s="77"/>
      <c r="AU43" s="73"/>
      <c r="AV43" s="73"/>
      <c r="AW43" s="73"/>
      <c r="AX43" s="73"/>
      <c r="AY43" s="73"/>
      <c r="AZ43" s="73"/>
      <c r="BA43" s="73"/>
      <c r="BB43" s="73"/>
      <c r="BC43" s="73"/>
    </row>
    <row r="44" spans="2:55" x14ac:dyDescent="0.25">
      <c r="B44" s="101">
        <v>7</v>
      </c>
      <c r="C44" s="136">
        <f t="shared" si="29"/>
        <v>0</v>
      </c>
      <c r="D44" s="137">
        <f t="shared" ca="1" si="34"/>
        <v>1.5E-3</v>
      </c>
      <c r="E44" s="137">
        <f t="shared" ca="1" si="30"/>
        <v>-5.0000000000000001E-4</v>
      </c>
      <c r="F44" s="137">
        <f t="shared" ca="1" si="31"/>
        <v>4.0000000000000002E-4</v>
      </c>
      <c r="N44" s="143">
        <f t="shared" ca="1" si="26"/>
        <v>0.45490000000000003</v>
      </c>
      <c r="O44" s="143">
        <f t="shared" ca="1" si="27"/>
        <v>1.1516999999999999</v>
      </c>
      <c r="P44" s="64"/>
      <c r="R44"/>
      <c r="U44" s="7" t="s">
        <v>87</v>
      </c>
      <c r="AE44"/>
      <c r="AF44"/>
      <c r="AG44"/>
      <c r="AI44" s="7"/>
      <c r="AJ44" s="7"/>
      <c r="AK44" s="7"/>
      <c r="AU44"/>
      <c r="AV44"/>
      <c r="AW44"/>
      <c r="AX44"/>
      <c r="AY44"/>
      <c r="AZ44"/>
      <c r="BA44"/>
      <c r="BB44"/>
      <c r="BC44"/>
    </row>
    <row r="45" spans="2:55" x14ac:dyDescent="0.25">
      <c r="B45"/>
      <c r="C45"/>
      <c r="D45"/>
      <c r="E45"/>
      <c r="F45"/>
      <c r="N45" s="143">
        <f t="shared" ca="1" si="26"/>
        <v>0.4551</v>
      </c>
      <c r="O45" s="143">
        <f t="shared" ca="1" si="27"/>
        <v>1.1503000000000001</v>
      </c>
      <c r="P45" s="64"/>
      <c r="R45"/>
      <c r="S45" s="1" t="s">
        <v>4</v>
      </c>
      <c r="T45" s="54" t="s">
        <v>5</v>
      </c>
      <c r="U45" s="8">
        <f>F37</f>
        <v>17.149999999999999</v>
      </c>
      <c r="V45" s="55" t="s">
        <v>6</v>
      </c>
      <c r="W45" s="1" t="s">
        <v>146</v>
      </c>
      <c r="X45" s="54"/>
      <c r="Z45" s="1" t="s">
        <v>7</v>
      </c>
      <c r="AA45">
        <f>C8</f>
        <v>99.9</v>
      </c>
      <c r="AE45"/>
      <c r="AF45"/>
      <c r="AG45"/>
      <c r="AH45" s="5"/>
      <c r="AI45" s="3"/>
      <c r="AJ45" s="3"/>
      <c r="AK45" s="3"/>
      <c r="AU45"/>
      <c r="AV45"/>
      <c r="AW45"/>
      <c r="AX45"/>
      <c r="AY45"/>
      <c r="AZ45"/>
      <c r="BA45"/>
      <c r="BB45"/>
      <c r="BC45"/>
    </row>
    <row r="46" spans="2:55" x14ac:dyDescent="0.25">
      <c r="B46"/>
      <c r="I46"/>
      <c r="J46"/>
      <c r="N46" s="143">
        <f t="shared" ca="1" si="26"/>
        <v>1.1509</v>
      </c>
      <c r="O46" s="64"/>
      <c r="P46" s="64"/>
      <c r="R46"/>
      <c r="T46" s="54" t="s">
        <v>9</v>
      </c>
      <c r="U46" s="1">
        <f>D15</f>
        <v>5</v>
      </c>
      <c r="V46" s="55" t="s">
        <v>10</v>
      </c>
      <c r="W46" s="2" t="str">
        <f>F15</f>
        <v>вода</v>
      </c>
      <c r="X46" s="54"/>
      <c r="Z46" s="1" t="s">
        <v>8</v>
      </c>
      <c r="AA46" s="28">
        <f>F8</f>
        <v>1</v>
      </c>
      <c r="AE46"/>
      <c r="AF46"/>
      <c r="AG46"/>
      <c r="AI46" s="3"/>
      <c r="AJ46" s="3"/>
      <c r="AK46" s="3"/>
      <c r="AU46"/>
      <c r="AV46"/>
      <c r="AW46"/>
      <c r="AX46"/>
      <c r="AY46"/>
      <c r="AZ46"/>
      <c r="BA46"/>
      <c r="BB46"/>
      <c r="BC46"/>
    </row>
    <row r="47" spans="2:55" x14ac:dyDescent="0.25">
      <c r="B47"/>
      <c r="E47"/>
      <c r="F47" s="55"/>
      <c r="G47" s="54"/>
      <c r="H47" s="54"/>
      <c r="I47" s="54" t="s">
        <v>65</v>
      </c>
      <c r="N47" s="143">
        <f t="shared" ca="1" si="26"/>
        <v>1.1519999999999999</v>
      </c>
      <c r="O47" s="64"/>
      <c r="P47" s="64"/>
      <c r="R47"/>
      <c r="S47" s="1" t="s">
        <v>11</v>
      </c>
      <c r="T47" s="54" t="s">
        <v>12</v>
      </c>
      <c r="U47" s="55">
        <f>D17</f>
        <v>1</v>
      </c>
      <c r="V47" s="54"/>
      <c r="W47" s="1" t="s">
        <v>146</v>
      </c>
      <c r="Z47" s="1" t="s">
        <v>13</v>
      </c>
      <c r="AA47" s="1">
        <f>U45/U46*1000*AA45/100*U47/U48*AA46</f>
        <v>685.31400000000008</v>
      </c>
      <c r="AB47" s="1" t="s">
        <v>14</v>
      </c>
      <c r="AE47"/>
      <c r="AF47"/>
      <c r="AG47"/>
      <c r="AH47" s="5"/>
      <c r="AI47" s="3"/>
      <c r="AJ47" s="3"/>
      <c r="AK47" s="3"/>
      <c r="AU47"/>
      <c r="AV47"/>
      <c r="AW47"/>
      <c r="AX47"/>
      <c r="AY47"/>
      <c r="AZ47"/>
      <c r="BA47"/>
      <c r="BB47"/>
      <c r="BC47"/>
    </row>
    <row r="48" spans="2:55" x14ac:dyDescent="0.25">
      <c r="B48"/>
      <c r="H48"/>
      <c r="N48" s="143">
        <f t="shared" ca="1" si="26"/>
        <v>1.1515</v>
      </c>
      <c r="O48" s="64"/>
      <c r="P48" s="64"/>
      <c r="R48"/>
      <c r="T48" s="54" t="s">
        <v>9</v>
      </c>
      <c r="U48" s="55">
        <f>D18</f>
        <v>5</v>
      </c>
      <c r="V48" s="54"/>
      <c r="W48" s="55" t="str">
        <f>F18</f>
        <v xml:space="preserve">среда </v>
      </c>
      <c r="AE48"/>
      <c r="AF48"/>
      <c r="AG48"/>
      <c r="AI48" s="3"/>
      <c r="AJ48" s="3"/>
      <c r="AK48" s="3"/>
    </row>
    <row r="49" spans="1:149" x14ac:dyDescent="0.25">
      <c r="B49"/>
      <c r="H49"/>
      <c r="K49" s="1" t="s">
        <v>65</v>
      </c>
      <c r="R49"/>
      <c r="T49" s="64" t="s">
        <v>15</v>
      </c>
      <c r="U49" s="64" t="s">
        <v>16</v>
      </c>
      <c r="V49" s="64" t="s">
        <v>17</v>
      </c>
      <c r="W49" s="64" t="s">
        <v>16</v>
      </c>
      <c r="X49" s="64" t="s">
        <v>17</v>
      </c>
      <c r="Y49" s="64" t="s">
        <v>18</v>
      </c>
      <c r="Z49" s="64" t="s">
        <v>19</v>
      </c>
      <c r="AA49" s="64" t="str">
        <f>I24</f>
        <v>A</v>
      </c>
      <c r="AB49" s="64" t="s">
        <v>20</v>
      </c>
      <c r="AC49" s="64" t="s">
        <v>21</v>
      </c>
      <c r="AD49" s="64" t="s">
        <v>22</v>
      </c>
      <c r="AE49" s="71"/>
      <c r="AF49" s="52"/>
      <c r="AG49" s="30"/>
      <c r="AH49" s="5"/>
      <c r="AI49" s="3"/>
      <c r="AJ49" s="3"/>
      <c r="AK49" s="3"/>
    </row>
    <row r="50" spans="1:149" x14ac:dyDescent="0.25">
      <c r="B50"/>
      <c r="H50"/>
      <c r="K50"/>
      <c r="L50"/>
      <c r="M50"/>
      <c r="N50"/>
      <c r="O50"/>
      <c r="R50"/>
      <c r="S50" s="1" t="str">
        <f t="shared" ref="S50:S55" si="35">IF(AND(AD50&gt;=_xlfn.NUMBERVALUE(LEFT(INDEX(N$25:N$31,MATCH($T50,$B$25:$B$31)),2)),AD50&lt;=_xlfn.NUMBERVALUE(RIGHT(INDEX(N$25:N$31,MATCH($T50,$B$25:$B$31)),3))),"GOOD","BAD"&amp;" "&amp;ROUND(AD50,2))</f>
        <v>BAD 7.22</v>
      </c>
      <c r="T50" s="110">
        <v>1</v>
      </c>
      <c r="U50" s="154">
        <f t="shared" ref="U50:X55" si="36">INDEX(C$25:C$31,MATCH($T50,$B$25:$B$31))</f>
        <v>0.1</v>
      </c>
      <c r="V50" s="154">
        <f t="shared" si="36"/>
        <v>2</v>
      </c>
      <c r="W50" s="154">
        <f t="shared" si="36"/>
        <v>0.4</v>
      </c>
      <c r="X50" s="154">
        <f t="shared" si="36"/>
        <v>2</v>
      </c>
      <c r="Y50" s="154">
        <f>$AA$47*U50/V50*W50/X50</f>
        <v>6.8531400000000007</v>
      </c>
      <c r="Z50" s="155">
        <f t="shared" ref="Z50:Z55" si="37">Y50/($I$5*1000/$I$4/$I$6)*100</f>
        <v>6.8531400000000007</v>
      </c>
      <c r="AA50" s="147"/>
      <c r="AB50" s="154">
        <f t="shared" ref="AB50:AB55" si="38">(AA50-$I$16)/$I$15</f>
        <v>0.49470847855147904</v>
      </c>
      <c r="AC50" s="155">
        <f t="shared" ref="AC50:AC55" si="39">AB50*$I$4*$I$6/$I$5/1000*100</f>
        <v>0.49470847855147904</v>
      </c>
      <c r="AD50" s="155">
        <f t="shared" ref="AD50:AD55" si="40">(AA50-$I$16)/$I$15/Y50*100</f>
        <v>7.2187125690045582</v>
      </c>
      <c r="AE50" s="53"/>
      <c r="AF50" s="53"/>
      <c r="AG50" s="77"/>
      <c r="AH50" s="77"/>
      <c r="AI50" s="3"/>
      <c r="AJ50" s="3"/>
      <c r="AK50" s="3"/>
      <c r="AU50"/>
      <c r="AV50"/>
      <c r="AW50"/>
      <c r="AX50"/>
      <c r="AY50"/>
      <c r="AZ50"/>
      <c r="BA50"/>
      <c r="BB50"/>
      <c r="BC50"/>
    </row>
    <row r="51" spans="1:149" x14ac:dyDescent="0.25">
      <c r="B51"/>
      <c r="H51"/>
      <c r="K51"/>
      <c r="L51" t="s">
        <v>65</v>
      </c>
      <c r="M51"/>
      <c r="N51"/>
      <c r="O51"/>
      <c r="R51"/>
      <c r="S51" s="1" t="str">
        <f t="shared" si="35"/>
        <v>BAD 7.22</v>
      </c>
      <c r="T51" s="110">
        <v>1</v>
      </c>
      <c r="U51" s="144">
        <f t="shared" si="36"/>
        <v>0.1</v>
      </c>
      <c r="V51" s="144">
        <f t="shared" si="36"/>
        <v>2</v>
      </c>
      <c r="W51" s="144">
        <f t="shared" si="36"/>
        <v>0.4</v>
      </c>
      <c r="X51" s="144">
        <f t="shared" si="36"/>
        <v>2</v>
      </c>
      <c r="Y51" s="144">
        <f t="shared" ref="Y51:Y55" si="41">$AA$47*U51/V51*W51/X51</f>
        <v>6.8531400000000007</v>
      </c>
      <c r="Z51" s="148">
        <f t="shared" si="37"/>
        <v>6.8531400000000007</v>
      </c>
      <c r="AA51" s="147"/>
      <c r="AB51" s="144">
        <f t="shared" si="38"/>
        <v>0.49470847855147904</v>
      </c>
      <c r="AC51" s="148">
        <f t="shared" si="39"/>
        <v>0.49470847855147904</v>
      </c>
      <c r="AD51" s="148">
        <f t="shared" si="40"/>
        <v>7.2187125690045582</v>
      </c>
      <c r="AE51" s="69"/>
      <c r="AF51" s="30"/>
      <c r="AG51" s="77"/>
      <c r="AH51" s="77"/>
      <c r="AI51" s="3"/>
      <c r="AJ51" s="3"/>
      <c r="AK51" s="3"/>
    </row>
    <row r="52" spans="1:149" x14ac:dyDescent="0.25">
      <c r="B52"/>
      <c r="H52"/>
      <c r="K52" t="s">
        <v>65</v>
      </c>
      <c r="L52" t="s">
        <v>65</v>
      </c>
      <c r="M52" t="s">
        <v>65</v>
      </c>
      <c r="N52"/>
      <c r="R52"/>
      <c r="S52" s="1" t="str">
        <f t="shared" si="35"/>
        <v>BAD 0.9</v>
      </c>
      <c r="T52" s="110">
        <v>4</v>
      </c>
      <c r="U52" s="154">
        <f t="shared" si="36"/>
        <v>0.8</v>
      </c>
      <c r="V52" s="154">
        <f t="shared" si="36"/>
        <v>2</v>
      </c>
      <c r="W52" s="154">
        <f t="shared" si="36"/>
        <v>0.4</v>
      </c>
      <c r="X52" s="154">
        <f t="shared" si="36"/>
        <v>2</v>
      </c>
      <c r="Y52" s="154">
        <f t="shared" si="41"/>
        <v>54.825120000000005</v>
      </c>
      <c r="Z52" s="155">
        <f t="shared" si="37"/>
        <v>54.825120000000005</v>
      </c>
      <c r="AA52" s="147"/>
      <c r="AB52" s="154">
        <f t="shared" si="38"/>
        <v>0.49470847855147904</v>
      </c>
      <c r="AC52" s="155">
        <f t="shared" si="39"/>
        <v>0.49470847855147904</v>
      </c>
      <c r="AD52" s="155">
        <f t="shared" si="40"/>
        <v>0.90233907112556977</v>
      </c>
      <c r="AE52"/>
      <c r="AF52"/>
      <c r="AG52" s="3"/>
      <c r="AH52" s="3"/>
      <c r="AI52" s="3"/>
      <c r="AJ52" s="3"/>
      <c r="AK52" s="3"/>
      <c r="AU52"/>
      <c r="AV52"/>
      <c r="AW52"/>
      <c r="AX52"/>
      <c r="AY52"/>
      <c r="AZ52"/>
      <c r="BA52"/>
      <c r="BB52"/>
      <c r="BC52"/>
    </row>
    <row r="53" spans="1:149" x14ac:dyDescent="0.25">
      <c r="B53"/>
      <c r="C53"/>
      <c r="D53"/>
      <c r="H53"/>
      <c r="K53" t="s">
        <v>65</v>
      </c>
      <c r="L53" t="s">
        <v>65</v>
      </c>
      <c r="M53"/>
      <c r="N53" t="s">
        <v>65</v>
      </c>
      <c r="O53" t="s">
        <v>65</v>
      </c>
      <c r="P53" s="33"/>
      <c r="R53"/>
      <c r="S53" s="1" t="str">
        <f t="shared" si="35"/>
        <v>BAD 0.9</v>
      </c>
      <c r="T53" s="110">
        <v>4</v>
      </c>
      <c r="U53" s="144">
        <f t="shared" si="36"/>
        <v>0.8</v>
      </c>
      <c r="V53" s="144">
        <f t="shared" si="36"/>
        <v>2</v>
      </c>
      <c r="W53" s="144">
        <f t="shared" si="36"/>
        <v>0.4</v>
      </c>
      <c r="X53" s="144">
        <f t="shared" si="36"/>
        <v>2</v>
      </c>
      <c r="Y53" s="144">
        <f t="shared" si="41"/>
        <v>54.825120000000005</v>
      </c>
      <c r="Z53" s="148">
        <f t="shared" si="37"/>
        <v>54.825120000000005</v>
      </c>
      <c r="AA53" s="147"/>
      <c r="AB53" s="144">
        <f t="shared" si="38"/>
        <v>0.49470847855147904</v>
      </c>
      <c r="AC53" s="148">
        <f t="shared" si="39"/>
        <v>0.49470847855147904</v>
      </c>
      <c r="AD53" s="148">
        <f t="shared" si="40"/>
        <v>0.90233907112556977</v>
      </c>
      <c r="AE53"/>
      <c r="AF53"/>
      <c r="AG53" s="3"/>
      <c r="AH53" s="3"/>
      <c r="AI53" s="3"/>
      <c r="AJ53" s="3"/>
      <c r="AK53" s="3"/>
    </row>
    <row r="54" spans="1:149" x14ac:dyDescent="0.25">
      <c r="B54"/>
      <c r="C54"/>
      <c r="D54"/>
      <c r="H54"/>
      <c r="K54" t="s">
        <v>65</v>
      </c>
      <c r="L54" t="s">
        <v>65</v>
      </c>
      <c r="M54" t="s">
        <v>65</v>
      </c>
      <c r="N54" t="s">
        <v>65</v>
      </c>
      <c r="O54"/>
      <c r="P54" s="33"/>
      <c r="R54"/>
      <c r="S54" s="1" t="str">
        <f t="shared" si="35"/>
        <v>BAD 0.36</v>
      </c>
      <c r="T54" s="110">
        <v>6</v>
      </c>
      <c r="U54" s="154">
        <f t="shared" si="36"/>
        <v>2</v>
      </c>
      <c r="V54" s="154">
        <f t="shared" si="36"/>
        <v>2</v>
      </c>
      <c r="W54" s="154">
        <f t="shared" si="36"/>
        <v>0.4</v>
      </c>
      <c r="X54" s="154">
        <f t="shared" si="36"/>
        <v>2</v>
      </c>
      <c r="Y54" s="154">
        <f t="shared" si="41"/>
        <v>137.06280000000001</v>
      </c>
      <c r="Z54" s="155">
        <f t="shared" si="37"/>
        <v>137.06280000000001</v>
      </c>
      <c r="AA54" s="147"/>
      <c r="AB54" s="154">
        <f t="shared" si="38"/>
        <v>0.49470847855147904</v>
      </c>
      <c r="AC54" s="155">
        <f t="shared" si="39"/>
        <v>0.49470847855147904</v>
      </c>
      <c r="AD54" s="155">
        <f t="shared" si="40"/>
        <v>0.36093562845022792</v>
      </c>
      <c r="AE54"/>
      <c r="AF54"/>
      <c r="AG54" s="3"/>
      <c r="AH54" s="3"/>
      <c r="AI54" s="3"/>
      <c r="AJ54" s="3"/>
      <c r="AK54" s="3"/>
    </row>
    <row r="55" spans="1:149" s="1" customFormat="1" x14ac:dyDescent="0.25">
      <c r="A55" s="105"/>
      <c r="B55"/>
      <c r="C55"/>
      <c r="D55"/>
      <c r="E55"/>
      <c r="F55"/>
      <c r="G55"/>
      <c r="H55"/>
      <c r="I55"/>
      <c r="J55"/>
      <c r="K55"/>
      <c r="L55"/>
      <c r="M55"/>
      <c r="N55" t="s">
        <v>65</v>
      </c>
      <c r="O55"/>
      <c r="P55" s="7"/>
      <c r="R55"/>
      <c r="S55" s="1" t="str">
        <f t="shared" si="35"/>
        <v>BAD 0.36</v>
      </c>
      <c r="T55" s="110">
        <v>6</v>
      </c>
      <c r="U55" s="144">
        <f t="shared" si="36"/>
        <v>2</v>
      </c>
      <c r="V55" s="144">
        <f t="shared" si="36"/>
        <v>2</v>
      </c>
      <c r="W55" s="144">
        <f t="shared" si="36"/>
        <v>0.4</v>
      </c>
      <c r="X55" s="144">
        <f t="shared" si="36"/>
        <v>2</v>
      </c>
      <c r="Y55" s="144">
        <f t="shared" si="41"/>
        <v>137.06280000000001</v>
      </c>
      <c r="Z55" s="148">
        <f t="shared" si="37"/>
        <v>137.06280000000001</v>
      </c>
      <c r="AA55" s="147"/>
      <c r="AB55" s="144">
        <f t="shared" si="38"/>
        <v>0.49470847855147904</v>
      </c>
      <c r="AC55" s="148">
        <f t="shared" si="39"/>
        <v>0.49470847855147904</v>
      </c>
      <c r="AD55" s="148">
        <f t="shared" si="40"/>
        <v>0.36093562845022792</v>
      </c>
      <c r="AE55"/>
      <c r="AF55"/>
      <c r="AG55" s="3"/>
      <c r="AH55" s="3"/>
      <c r="AI55" s="3"/>
      <c r="AJ55" s="3"/>
      <c r="AK55" s="3"/>
      <c r="AU55"/>
      <c r="AV55"/>
      <c r="AW55"/>
      <c r="AX55"/>
      <c r="AY55"/>
      <c r="AZ55"/>
      <c r="BA55"/>
      <c r="BB55"/>
      <c r="BC55"/>
    </row>
    <row r="56" spans="1:149" s="1" customFormat="1" x14ac:dyDescent="0.25">
      <c r="A56" s="105"/>
      <c r="C56" t="s">
        <v>79</v>
      </c>
      <c r="D56" s="133">
        <f ca="1">ROUND((D$59+2*D$59*D$60/100*(RAND()-0.5)),4)</f>
        <v>0.21809999999999999</v>
      </c>
      <c r="E56"/>
      <c r="F56"/>
      <c r="G56"/>
      <c r="I56"/>
      <c r="J56"/>
      <c r="K56"/>
      <c r="L56"/>
      <c r="M56"/>
      <c r="N56"/>
      <c r="O56"/>
      <c r="P56" s="7"/>
      <c r="R56"/>
      <c r="T56" s="18"/>
      <c r="U56"/>
      <c r="V56"/>
      <c r="W56"/>
      <c r="X56"/>
      <c r="Y56"/>
      <c r="Z56"/>
      <c r="AA56"/>
      <c r="AB56"/>
      <c r="AC56"/>
      <c r="AD56" s="14"/>
      <c r="AE56"/>
      <c r="AF56"/>
      <c r="AG56" s="3"/>
      <c r="AH56" s="3"/>
      <c r="AI56" s="3"/>
      <c r="AJ56" s="3"/>
      <c r="AK56" s="3"/>
      <c r="AU56"/>
      <c r="AV56"/>
      <c r="AW56"/>
      <c r="AX56"/>
      <c r="AY56"/>
      <c r="AZ56"/>
      <c r="BA56"/>
      <c r="BB56"/>
      <c r="BC56"/>
    </row>
    <row r="57" spans="1:149" s="126" customFormat="1" ht="15.75" thickBot="1" x14ac:dyDescent="0.3">
      <c r="A57" s="124"/>
      <c r="C57" s="132" t="s">
        <v>80</v>
      </c>
      <c r="D57" s="126">
        <v>1</v>
      </c>
      <c r="E57" s="125"/>
      <c r="F57" s="125"/>
      <c r="G57" s="125"/>
      <c r="I57" s="125"/>
      <c r="J57" s="125"/>
      <c r="K57" s="125"/>
      <c r="L57" s="125"/>
      <c r="M57" s="125"/>
      <c r="N57" s="125"/>
      <c r="O57" s="125"/>
      <c r="P57" s="127"/>
      <c r="R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8"/>
      <c r="AH57" s="128"/>
      <c r="AI57" s="128"/>
      <c r="AJ57" s="128"/>
      <c r="AK57" s="128"/>
      <c r="AU57" s="125"/>
      <c r="AV57" s="125"/>
      <c r="AW57" s="125"/>
      <c r="AX57" s="125"/>
      <c r="AY57" s="125"/>
      <c r="AZ57" s="125"/>
      <c r="BA57" s="125"/>
      <c r="BB57" s="125"/>
      <c r="BC57" s="125"/>
    </row>
    <row r="58" spans="1:149" s="18" customFormat="1" ht="15.75" thickTop="1" x14ac:dyDescent="0.25">
      <c r="A58" s="105"/>
      <c r="B58" s="97"/>
      <c r="C58" s="97"/>
      <c r="D58" s="97"/>
      <c r="E58" s="97"/>
      <c r="F58" s="97"/>
      <c r="G58" s="97"/>
      <c r="I58" s="97"/>
      <c r="J58" s="97"/>
      <c r="K58" s="97"/>
      <c r="L58" s="97"/>
      <c r="M58" s="97"/>
      <c r="N58" s="97"/>
      <c r="O58" s="97"/>
      <c r="P58" s="19"/>
      <c r="R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22"/>
      <c r="AH58" s="22"/>
      <c r="AI58" s="22"/>
      <c r="AJ58" s="22"/>
      <c r="AK58" s="22"/>
      <c r="AU58" s="97"/>
      <c r="AV58" s="97"/>
      <c r="AW58" s="97"/>
      <c r="AX58" s="97"/>
      <c r="AY58" s="97"/>
      <c r="AZ58" s="97"/>
      <c r="BA58" s="97"/>
      <c r="BB58" s="97"/>
      <c r="BC58" s="97"/>
    </row>
    <row r="59" spans="1:149" s="1" customFormat="1" x14ac:dyDescent="0.25">
      <c r="A59" s="105"/>
      <c r="C59" s="4" t="s">
        <v>77</v>
      </c>
      <c r="D59" s="78">
        <v>0.22722500000000001</v>
      </c>
      <c r="E59" s="78">
        <v>0.73537500000000011</v>
      </c>
      <c r="F59" s="78">
        <v>0.83557499999999996</v>
      </c>
      <c r="G59" s="78" t="e">
        <v>#DIV/0!</v>
      </c>
      <c r="H59" s="78" t="e">
        <v>#DIV/0!</v>
      </c>
      <c r="I59" s="79"/>
      <c r="J59" s="3"/>
      <c r="K59" s="3" t="s">
        <v>65</v>
      </c>
      <c r="L59" s="3"/>
      <c r="M59" s="3" t="s">
        <v>77</v>
      </c>
      <c r="N59" s="78">
        <v>0.74995000000000001</v>
      </c>
      <c r="O59" s="78">
        <v>0.81607500000000011</v>
      </c>
      <c r="P59" s="78">
        <v>0.82767500000000005</v>
      </c>
      <c r="Q59" s="78" t="e">
        <v>#DIV/0!</v>
      </c>
      <c r="R59" s="78" t="e">
        <v>#DIV/0!</v>
      </c>
      <c r="S59" s="79"/>
      <c r="U59" s="3"/>
      <c r="V59" s="3"/>
      <c r="W59" s="3" t="s">
        <v>77</v>
      </c>
      <c r="X59" s="78">
        <v>0.70957500000000007</v>
      </c>
      <c r="Y59" s="78">
        <v>0.78247500000000003</v>
      </c>
      <c r="Z59" s="78">
        <v>0.81792500000000001</v>
      </c>
      <c r="AA59" s="78" t="e">
        <v>#DIV/0!</v>
      </c>
      <c r="AB59" s="78" t="e">
        <v>#DIV/0!</v>
      </c>
      <c r="AC59" s="3"/>
      <c r="AD59" s="3"/>
      <c r="AE59" s="3"/>
      <c r="AF59" s="3"/>
      <c r="AG59" s="3" t="s">
        <v>77</v>
      </c>
      <c r="AH59" s="78" t="e">
        <v>#DIV/0!</v>
      </c>
      <c r="AI59" s="78" t="e">
        <v>#DIV/0!</v>
      </c>
      <c r="AJ59" s="78" t="e">
        <v>#DIV/0!</v>
      </c>
      <c r="AK59" s="78" t="e">
        <v>#DIV/0!</v>
      </c>
      <c r="AL59" s="78" t="e">
        <v>#DIV/0!</v>
      </c>
      <c r="AM59" s="3"/>
      <c r="AN59" s="80"/>
      <c r="AO59" s="3"/>
      <c r="AP59" s="3"/>
      <c r="AQ59" s="3" t="s">
        <v>77</v>
      </c>
      <c r="AR59" s="78" t="e">
        <v>#DIV/0!</v>
      </c>
      <c r="AS59" s="78" t="e">
        <v>#DIV/0!</v>
      </c>
      <c r="AT59" s="78" t="e">
        <v>#DIV/0!</v>
      </c>
      <c r="AU59" s="78" t="e">
        <v>#DIV/0!</v>
      </c>
      <c r="AV59" s="78" t="e">
        <v>#DIV/0!</v>
      </c>
      <c r="AW59" s="3"/>
      <c r="AX59" s="80"/>
      <c r="AY59" s="3"/>
      <c r="AZ59" s="3"/>
      <c r="BA59" s="3" t="s">
        <v>77</v>
      </c>
      <c r="BB59" s="78" t="e">
        <v>#DIV/0!</v>
      </c>
      <c r="BC59" s="78" t="e">
        <v>#DIV/0!</v>
      </c>
      <c r="BD59" s="78" t="e">
        <v>#DIV/0!</v>
      </c>
      <c r="BE59" s="78" t="e">
        <v>#DIV/0!</v>
      </c>
      <c r="BF59" s="78" t="e">
        <v>#DIV/0!</v>
      </c>
      <c r="BG59" s="3"/>
      <c r="BI59" s="3"/>
      <c r="BJ59" s="3"/>
      <c r="BK59" s="3" t="s">
        <v>77</v>
      </c>
      <c r="BL59" s="78" t="e">
        <v>#DIV/0!</v>
      </c>
      <c r="BM59" s="78" t="e">
        <v>#DIV/0!</v>
      </c>
      <c r="BN59" s="78" t="e">
        <v>#DIV/0!</v>
      </c>
      <c r="BO59" s="78" t="e">
        <v>#DIV/0!</v>
      </c>
      <c r="BP59" s="78" t="e">
        <v>#DIV/0!</v>
      </c>
      <c r="BQ59" s="3"/>
      <c r="BS59" s="3"/>
      <c r="BT59" s="3"/>
      <c r="BU59" s="3" t="s">
        <v>77</v>
      </c>
      <c r="BV59" s="78" t="e">
        <v>#DIV/0!</v>
      </c>
      <c r="BW59" s="78" t="e">
        <v>#DIV/0!</v>
      </c>
      <c r="BX59" s="78" t="e">
        <v>#DIV/0!</v>
      </c>
      <c r="BY59" s="78" t="e">
        <v>#DIV/0!</v>
      </c>
      <c r="BZ59" s="78" t="e">
        <v>#DIV/0!</v>
      </c>
      <c r="CA59" s="3"/>
      <c r="CE59" s="1" t="s">
        <v>77</v>
      </c>
      <c r="CF59" s="1" t="e">
        <v>#DIV/0!</v>
      </c>
      <c r="CG59" s="1" t="e">
        <v>#DIV/0!</v>
      </c>
      <c r="CH59" s="1" t="e">
        <v>#DIV/0!</v>
      </c>
      <c r="CI59" s="1" t="e">
        <v>#DIV/0!</v>
      </c>
      <c r="CJ59" s="1" t="e">
        <v>#DIV/0!</v>
      </c>
      <c r="CO59" s="1" t="s">
        <v>77</v>
      </c>
      <c r="CP59" s="1" t="e">
        <v>#DIV/0!</v>
      </c>
      <c r="CQ59" s="1" t="e">
        <v>#DIV/0!</v>
      </c>
      <c r="CR59" s="1" t="e">
        <v>#DIV/0!</v>
      </c>
      <c r="CS59" s="1" t="e">
        <v>#DIV/0!</v>
      </c>
      <c r="CT59" s="1" t="e">
        <v>#DIV/0!</v>
      </c>
      <c r="CY59" s="1" t="s">
        <v>77</v>
      </c>
      <c r="CZ59" s="4" t="e">
        <v>#DIV/0!</v>
      </c>
      <c r="DA59" s="4" t="e">
        <v>#DIV/0!</v>
      </c>
      <c r="DB59" s="4" t="e">
        <v>#DIV/0!</v>
      </c>
      <c r="DC59" s="4" t="e">
        <v>#DIV/0!</v>
      </c>
      <c r="DD59" s="4" t="e">
        <v>#DIV/0!</v>
      </c>
      <c r="DI59" s="1" t="s">
        <v>77</v>
      </c>
      <c r="DJ59" s="1" t="e">
        <v>#DIV/0!</v>
      </c>
      <c r="DK59" s="1" t="e">
        <v>#DIV/0!</v>
      </c>
      <c r="DL59" s="1" t="e">
        <v>#DIV/0!</v>
      </c>
      <c r="DM59" s="1" t="e">
        <v>#DIV/0!</v>
      </c>
      <c r="DN59" s="4" t="e">
        <v>#DIV/0!</v>
      </c>
      <c r="DS59" s="1" t="s">
        <v>77</v>
      </c>
      <c r="DT59" s="1" t="e">
        <v>#DIV/0!</v>
      </c>
      <c r="DU59" s="1" t="e">
        <v>#DIV/0!</v>
      </c>
      <c r="DV59" s="1" t="e">
        <v>#DIV/0!</v>
      </c>
      <c r="DW59" s="1" t="e">
        <v>#DIV/0!</v>
      </c>
      <c r="DX59" s="1" t="e">
        <v>#DIV/0!</v>
      </c>
      <c r="EC59" s="1" t="s">
        <v>77</v>
      </c>
      <c r="ED59" s="1" t="e">
        <v>#DIV/0!</v>
      </c>
      <c r="EE59" s="1" t="e">
        <v>#DIV/0!</v>
      </c>
      <c r="EF59" s="1" t="e">
        <v>#DIV/0!</v>
      </c>
      <c r="EG59" s="1" t="e">
        <v>#DIV/0!</v>
      </c>
      <c r="EH59" s="1" t="e">
        <v>#DIV/0!</v>
      </c>
      <c r="EM59" s="1" t="s">
        <v>77</v>
      </c>
      <c r="EN59" s="78" t="e">
        <v>#DIV/0!</v>
      </c>
      <c r="EO59" s="78" t="e">
        <v>#DIV/0!</v>
      </c>
      <c r="EP59" s="78" t="e">
        <v>#DIV/0!</v>
      </c>
      <c r="EQ59" s="78" t="e">
        <v>#DIV/0!</v>
      </c>
      <c r="ER59" s="78" t="e">
        <v>#DIV/0!</v>
      </c>
    </row>
    <row r="60" spans="1:149" s="6" customFormat="1" x14ac:dyDescent="0.25">
      <c r="A60" s="106"/>
      <c r="B60" s="30"/>
      <c r="C60" s="30" t="s">
        <v>78</v>
      </c>
      <c r="D60" s="30">
        <v>9.3148188297226024</v>
      </c>
      <c r="E60" s="30">
        <v>2.9741553502842506</v>
      </c>
      <c r="F60" s="30">
        <v>0.98898674032173073</v>
      </c>
      <c r="G60" s="30" t="e">
        <v>#DIV/0!</v>
      </c>
      <c r="H60" s="30" t="e">
        <v>#DIV/0!</v>
      </c>
      <c r="I60" s="30"/>
      <c r="J60" s="30"/>
      <c r="K60" s="30"/>
      <c r="L60" s="30"/>
      <c r="M60" s="30" t="s">
        <v>92</v>
      </c>
      <c r="N60" s="6">
        <v>2.2999999999999998</v>
      </c>
      <c r="O60" s="30">
        <v>1.91</v>
      </c>
      <c r="P60" s="30">
        <v>1.46</v>
      </c>
      <c r="Q60" s="30" t="e">
        <v>#DIV/0!</v>
      </c>
      <c r="R60" s="30" t="e">
        <v>#DIV/0!</v>
      </c>
      <c r="S60" s="30"/>
      <c r="U60" s="30"/>
      <c r="W60" s="6" t="s">
        <v>92</v>
      </c>
      <c r="X60" s="6">
        <v>2.8</v>
      </c>
      <c r="Y60" s="89">
        <v>1.07</v>
      </c>
      <c r="Z60" s="6">
        <v>0.34</v>
      </c>
      <c r="AA60" s="6" t="e">
        <v>#DIV/0!</v>
      </c>
      <c r="AB60" s="6" t="e">
        <v>#DIV/0!</v>
      </c>
      <c r="AG60" s="6" t="s">
        <v>92</v>
      </c>
      <c r="AH60" s="6" t="e">
        <v>#DIV/0!</v>
      </c>
      <c r="AI60" s="6" t="e">
        <v>#DIV/0!</v>
      </c>
      <c r="AJ60" s="6" t="e">
        <v>#DIV/0!</v>
      </c>
      <c r="AK60" s="6" t="e">
        <v>#DIV/0!</v>
      </c>
      <c r="AL60" s="6" t="e">
        <v>#DIV/0!</v>
      </c>
      <c r="AQ60" s="6" t="s">
        <v>92</v>
      </c>
      <c r="AR60" s="6" t="e">
        <v>#DIV/0!</v>
      </c>
      <c r="AS60" s="6" t="e">
        <v>#DIV/0!</v>
      </c>
      <c r="AT60" s="6" t="e">
        <v>#DIV/0!</v>
      </c>
      <c r="AU60" s="6" t="e">
        <v>#DIV/0!</v>
      </c>
      <c r="AV60" s="6" t="e">
        <v>#DIV/0!</v>
      </c>
      <c r="BA60" s="6" t="s">
        <v>92</v>
      </c>
      <c r="BB60" s="6" t="e">
        <v>#DIV/0!</v>
      </c>
      <c r="BC60" s="6" t="e">
        <v>#DIV/0!</v>
      </c>
      <c r="BD60" s="6" t="e">
        <v>#DIV/0!</v>
      </c>
      <c r="BE60" s="6" t="e">
        <v>#DIV/0!</v>
      </c>
      <c r="BF60" s="6" t="e">
        <v>#DIV/0!</v>
      </c>
      <c r="BK60" s="6" t="s">
        <v>78</v>
      </c>
      <c r="BL60" s="6" t="e">
        <v>#DIV/0!</v>
      </c>
      <c r="BM60" s="6" t="e">
        <v>#DIV/0!</v>
      </c>
      <c r="BN60" s="6" t="e">
        <v>#DIV/0!</v>
      </c>
      <c r="BO60" s="6" t="e">
        <v>#DIV/0!</v>
      </c>
      <c r="BP60" s="6" t="e">
        <v>#DIV/0!</v>
      </c>
      <c r="BU60" s="6" t="s">
        <v>78</v>
      </c>
      <c r="BV60" s="6" t="e">
        <v>#DIV/0!</v>
      </c>
      <c r="BW60" s="6" t="e">
        <v>#DIV/0!</v>
      </c>
      <c r="BX60" s="6" t="e">
        <v>#DIV/0!</v>
      </c>
      <c r="BY60" s="6" t="e">
        <v>#DIV/0!</v>
      </c>
      <c r="BZ60" s="6" t="e">
        <v>#DIV/0!</v>
      </c>
      <c r="CE60" s="6" t="s">
        <v>92</v>
      </c>
      <c r="CF60" s="6" t="e">
        <v>#DIV/0!</v>
      </c>
      <c r="CG60" s="6" t="e">
        <v>#DIV/0!</v>
      </c>
      <c r="CH60" s="6" t="e">
        <v>#DIV/0!</v>
      </c>
      <c r="CI60" s="6" t="e">
        <v>#DIV/0!</v>
      </c>
      <c r="CJ60" s="6" t="e">
        <v>#DIV/0!</v>
      </c>
      <c r="CO60" s="6" t="s">
        <v>92</v>
      </c>
      <c r="CP60" s="6" t="e">
        <v>#DIV/0!</v>
      </c>
      <c r="CQ60" s="6" t="e">
        <v>#DIV/0!</v>
      </c>
      <c r="CR60" s="6" t="e">
        <v>#DIV/0!</v>
      </c>
      <c r="CS60" s="6" t="e">
        <v>#DIV/0!</v>
      </c>
      <c r="CT60" s="6" t="e">
        <v>#DIV/0!</v>
      </c>
      <c r="CY60" s="6" t="s">
        <v>92</v>
      </c>
      <c r="CZ60" s="6" t="e">
        <v>#DIV/0!</v>
      </c>
      <c r="DA60" s="6" t="e">
        <v>#DIV/0!</v>
      </c>
      <c r="DB60" s="6" t="e">
        <v>#DIV/0!</v>
      </c>
      <c r="DC60" s="6" t="e">
        <v>#DIV/0!</v>
      </c>
      <c r="DD60" s="6" t="e">
        <v>#DIV/0!</v>
      </c>
      <c r="DI60" s="6" t="s">
        <v>92</v>
      </c>
      <c r="DJ60" s="6" t="e">
        <v>#DIV/0!</v>
      </c>
      <c r="DK60" s="6" t="e">
        <v>#DIV/0!</v>
      </c>
      <c r="DL60" s="6" t="e">
        <v>#DIV/0!</v>
      </c>
      <c r="DM60" s="6" t="e">
        <v>#DIV/0!</v>
      </c>
      <c r="DN60" s="6" t="e">
        <v>#DIV/0!</v>
      </c>
      <c r="DS60" s="6" t="s">
        <v>92</v>
      </c>
      <c r="DT60" s="6" t="e">
        <v>#DIV/0!</v>
      </c>
      <c r="DU60" s="6" t="e">
        <v>#DIV/0!</v>
      </c>
      <c r="DV60" s="6" t="e">
        <v>#DIV/0!</v>
      </c>
      <c r="DW60" s="6" t="e">
        <v>#DIV/0!</v>
      </c>
      <c r="DX60" s="6" t="e">
        <v>#DIV/0!</v>
      </c>
      <c r="EC60" s="6" t="s">
        <v>92</v>
      </c>
      <c r="ED60" s="6" t="e">
        <v>#DIV/0!</v>
      </c>
      <c r="EE60" s="6" t="e">
        <v>#DIV/0!</v>
      </c>
      <c r="EF60" s="6" t="e">
        <v>#DIV/0!</v>
      </c>
      <c r="EG60" s="6" t="e">
        <v>#DIV/0!</v>
      </c>
      <c r="EH60" s="6" t="e">
        <v>#DIV/0!</v>
      </c>
      <c r="EM60" s="6" t="s">
        <v>92</v>
      </c>
      <c r="EN60" s="6" t="e">
        <v>#DIV/0!</v>
      </c>
      <c r="EO60" s="6" t="e">
        <v>#DIV/0!</v>
      </c>
      <c r="EP60" s="6" t="e">
        <v>#DIV/0!</v>
      </c>
      <c r="EQ60" s="6" t="e">
        <v>#DIV/0!</v>
      </c>
      <c r="ER60" s="6" t="e">
        <v>#DIV/0!</v>
      </c>
    </row>
    <row r="61" spans="1:149" s="1" customFormat="1" x14ac:dyDescent="0.25">
      <c r="A61" s="105"/>
      <c r="B61" s="1" t="s">
        <v>27</v>
      </c>
      <c r="C61"/>
      <c r="E61"/>
      <c r="F61"/>
      <c r="G61"/>
      <c r="H61"/>
      <c r="I61"/>
      <c r="J61"/>
      <c r="K61"/>
      <c r="L61"/>
      <c r="M61"/>
      <c r="N61"/>
      <c r="AB61" s="3"/>
      <c r="AC61" s="3"/>
      <c r="AD61" s="3"/>
      <c r="AE61" s="3"/>
      <c r="AF61" s="3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1:149" s="1" customFormat="1" x14ac:dyDescent="0.25">
      <c r="A62" s="105"/>
      <c r="B62" s="1" t="s">
        <v>28</v>
      </c>
      <c r="C62" s="1" t="str">
        <f>Report_Maker!B12</f>
        <v>R1</v>
      </c>
      <c r="D62" s="1" t="str">
        <f>Report_Maker!C12&amp;" - "&amp;Report_Maker!D12</f>
        <v>Дибикор - 21224</v>
      </c>
      <c r="L62" s="1" t="s">
        <v>28</v>
      </c>
      <c r="M62" s="1" t="str">
        <f>Report_Maker!B13</f>
        <v>R2</v>
      </c>
      <c r="N62" s="1" t="str">
        <f>Report_Maker!C13&amp;" - "&amp;Report_Maker!D13</f>
        <v>Дибикор - 31224</v>
      </c>
      <c r="V62" s="1" t="s">
        <v>28</v>
      </c>
      <c r="W62" s="1" t="str">
        <f>Report_Maker!B14</f>
        <v>T1</v>
      </c>
      <c r="X62" s="1" t="str">
        <f>Report_Maker!C14&amp;" - "&amp;Report_Maker!D14</f>
        <v>Дибикор - D610824E</v>
      </c>
      <c r="AF62" s="1" t="s">
        <v>28</v>
      </c>
      <c r="AG62" s="1" t="str">
        <f>Report_Maker!B15</f>
        <v>T2</v>
      </c>
      <c r="AH62" s="1" t="str">
        <f>Report_Maker!C15&amp;" - "&amp;Report_Maker!D15</f>
        <v>Дибикор - Test</v>
      </c>
      <c r="AP62" s="1" t="s">
        <v>28</v>
      </c>
      <c r="AQ62" s="1" t="str">
        <f>Report_Maker!B16</f>
        <v>None</v>
      </c>
      <c r="AR62" s="1" t="str">
        <f>Report_Maker!C16&amp;" - "&amp;Report_Maker!D16</f>
        <v xml:space="preserve"> - </v>
      </c>
      <c r="AZ62" s="1" t="s">
        <v>28</v>
      </c>
      <c r="BA62" s="1" t="str">
        <f>Report_Maker!B17</f>
        <v>None</v>
      </c>
      <c r="BB62" s="1" t="str">
        <f>Report_Maker!C17&amp;" - "&amp;Report_Maker!D17</f>
        <v xml:space="preserve"> - </v>
      </c>
      <c r="BJ62" s="1" t="s">
        <v>28</v>
      </c>
      <c r="BK62" s="1" t="str">
        <f>Report_Maker!B18</f>
        <v>None</v>
      </c>
      <c r="BL62" s="1" t="str">
        <f>Report_Maker!C18&amp;" - "&amp;Report_Maker!D18</f>
        <v xml:space="preserve"> - </v>
      </c>
      <c r="BT62" s="1" t="s">
        <v>28</v>
      </c>
      <c r="BU62" t="str">
        <f>Report_Maker!B19</f>
        <v>None</v>
      </c>
      <c r="BV62" s="1" t="str">
        <f>Report_Maker!C19&amp;" - "&amp;Report_Maker!D19</f>
        <v xml:space="preserve"> - </v>
      </c>
      <c r="CD62" s="1" t="s">
        <v>28</v>
      </c>
      <c r="CE62" s="1" t="str">
        <f>Report_Maker!B20</f>
        <v>None</v>
      </c>
      <c r="CF62" s="1" t="str">
        <f>Report_Maker!C20&amp;" - "&amp;Report_Maker!D20</f>
        <v xml:space="preserve"> - </v>
      </c>
      <c r="CN62" s="1" t="s">
        <v>28</v>
      </c>
      <c r="CO62" s="1" t="str">
        <f>Report_Maker!B21</f>
        <v>None</v>
      </c>
      <c r="CP62" s="1" t="str">
        <f>Report_Maker!C21&amp;" - "&amp;Report_Maker!D21</f>
        <v xml:space="preserve"> - </v>
      </c>
      <c r="CX62" s="1" t="s">
        <v>28</v>
      </c>
      <c r="CY62" s="1" t="str">
        <f>Report_Maker!B22</f>
        <v>None</v>
      </c>
      <c r="CZ62" s="1" t="str">
        <f>Report_Maker!C22&amp;" - "&amp;Report_Maker!D22</f>
        <v xml:space="preserve"> - </v>
      </c>
      <c r="DH62" s="1" t="s">
        <v>28</v>
      </c>
      <c r="DI62" s="1" t="str">
        <f>Report_Maker!B23</f>
        <v>None</v>
      </c>
      <c r="DJ62" s="1" t="str">
        <f>Report_Maker!C23&amp;" - "&amp;Report_Maker!D23</f>
        <v xml:space="preserve"> - </v>
      </c>
      <c r="DR62" s="1" t="s">
        <v>28</v>
      </c>
      <c r="DS62" s="1" t="str">
        <f>Report_Maker!B24</f>
        <v>None</v>
      </c>
      <c r="DT62" s="1" t="str">
        <f>Report_Maker!C24&amp;" - "&amp;Report_Maker!D24</f>
        <v xml:space="preserve"> - </v>
      </c>
      <c r="EB62" s="1" t="s">
        <v>28</v>
      </c>
      <c r="EC62" s="1" t="str">
        <f>Report_Maker!B25</f>
        <v>None</v>
      </c>
      <c r="ED62" s="1" t="str">
        <f>Report_Maker!C25&amp;" - "&amp;Report_Maker!D25</f>
        <v xml:space="preserve"> - </v>
      </c>
      <c r="EL62" s="1" t="s">
        <v>28</v>
      </c>
      <c r="EM62" s="1" t="str">
        <f>Report_Maker!B26</f>
        <v>None</v>
      </c>
      <c r="EN62" s="1" t="str">
        <f>Report_Maker!C26&amp;" - "&amp;Report_Maker!D26</f>
        <v xml:space="preserve"> - </v>
      </c>
    </row>
    <row r="63" spans="1:149" s="1" customFormat="1" x14ac:dyDescent="0.25">
      <c r="A63" s="105"/>
      <c r="B63" s="1" t="s">
        <v>29</v>
      </c>
      <c r="C63" s="7">
        <v>0</v>
      </c>
      <c r="D63" s="156">
        <v>5</v>
      </c>
      <c r="E63" s="156">
        <v>10</v>
      </c>
      <c r="F63" s="156">
        <v>15</v>
      </c>
      <c r="G63" s="156"/>
      <c r="H63" s="156"/>
      <c r="I63" s="15"/>
      <c r="L63" s="1" t="s">
        <v>29</v>
      </c>
      <c r="M63" s="7">
        <v>0</v>
      </c>
      <c r="N63" s="7">
        <f>$D$63</f>
        <v>5</v>
      </c>
      <c r="O63" s="7">
        <f>$E$63</f>
        <v>10</v>
      </c>
      <c r="P63" s="7">
        <f>$F$63</f>
        <v>15</v>
      </c>
      <c r="Q63" s="7">
        <f>$G$63</f>
        <v>0</v>
      </c>
      <c r="R63" s="7">
        <f>$H$63</f>
        <v>0</v>
      </c>
      <c r="S63" s="15"/>
      <c r="U63" s="7"/>
      <c r="V63" s="1" t="s">
        <v>29</v>
      </c>
      <c r="W63" s="7">
        <v>0</v>
      </c>
      <c r="X63" s="7">
        <f>$D$63</f>
        <v>5</v>
      </c>
      <c r="Y63" s="7">
        <f>$E$63</f>
        <v>10</v>
      </c>
      <c r="Z63" s="7">
        <f>$F$63</f>
        <v>15</v>
      </c>
      <c r="AA63" s="7">
        <f>$G$63</f>
        <v>0</v>
      </c>
      <c r="AB63" s="7">
        <f>$H$63</f>
        <v>0</v>
      </c>
      <c r="AC63" s="15"/>
      <c r="AD63" s="15"/>
      <c r="AF63" s="1" t="s">
        <v>29</v>
      </c>
      <c r="AG63" s="7">
        <v>0</v>
      </c>
      <c r="AH63" s="7">
        <f>$D$63</f>
        <v>5</v>
      </c>
      <c r="AI63" s="7">
        <f>$E$63</f>
        <v>10</v>
      </c>
      <c r="AJ63" s="7">
        <f>$F$63</f>
        <v>15</v>
      </c>
      <c r="AK63" s="7">
        <f>$G$63</f>
        <v>0</v>
      </c>
      <c r="AL63" s="7">
        <f>$H$63</f>
        <v>0</v>
      </c>
      <c r="AM63" s="15"/>
      <c r="AN63" s="37"/>
      <c r="AP63" s="1" t="s">
        <v>29</v>
      </c>
      <c r="AQ63" s="7">
        <v>0</v>
      </c>
      <c r="AR63" s="7">
        <f>$D$63</f>
        <v>5</v>
      </c>
      <c r="AS63" s="7">
        <f>$E$63</f>
        <v>10</v>
      </c>
      <c r="AT63" s="7">
        <f>$F$63</f>
        <v>15</v>
      </c>
      <c r="AU63" s="7">
        <f>$G$63</f>
        <v>0</v>
      </c>
      <c r="AV63" s="7">
        <f>$H$63</f>
        <v>0</v>
      </c>
      <c r="AW63" s="15"/>
      <c r="AX63" s="37"/>
      <c r="AZ63" s="1" t="s">
        <v>29</v>
      </c>
      <c r="BA63" s="7">
        <v>0</v>
      </c>
      <c r="BB63" s="7">
        <f>$D$63</f>
        <v>5</v>
      </c>
      <c r="BC63" s="7">
        <f>$E$63</f>
        <v>10</v>
      </c>
      <c r="BD63" s="7">
        <f>$F$63</f>
        <v>15</v>
      </c>
      <c r="BE63" s="7">
        <f>$G$63</f>
        <v>0</v>
      </c>
      <c r="BF63" s="7">
        <f>$H$63</f>
        <v>0</v>
      </c>
      <c r="BG63" s="15"/>
      <c r="BJ63" s="1" t="s">
        <v>29</v>
      </c>
      <c r="BK63" s="7">
        <v>0</v>
      </c>
      <c r="BL63" s="7">
        <f>$D$63</f>
        <v>5</v>
      </c>
      <c r="BM63" s="7">
        <f>$E$63</f>
        <v>10</v>
      </c>
      <c r="BN63" s="7">
        <f>$F$63</f>
        <v>15</v>
      </c>
      <c r="BO63" s="7">
        <f>$G$63</f>
        <v>0</v>
      </c>
      <c r="BP63" s="7">
        <f>$H$63</f>
        <v>0</v>
      </c>
      <c r="BQ63" s="15"/>
      <c r="BT63" s="1" t="s">
        <v>29</v>
      </c>
      <c r="BU63" s="7">
        <v>0</v>
      </c>
      <c r="BV63" s="7">
        <f>$D$63</f>
        <v>5</v>
      </c>
      <c r="BW63" s="7">
        <f>$E$63</f>
        <v>10</v>
      </c>
      <c r="BX63" s="7">
        <f>$F$63</f>
        <v>15</v>
      </c>
      <c r="BY63" s="7">
        <f>$G$63</f>
        <v>0</v>
      </c>
      <c r="BZ63" s="7">
        <f>$H$63</f>
        <v>0</v>
      </c>
      <c r="CA63" s="15"/>
      <c r="CD63" s="1" t="s">
        <v>29</v>
      </c>
      <c r="CE63" s="7">
        <v>0</v>
      </c>
      <c r="CF63" s="7">
        <f>$D$63</f>
        <v>5</v>
      </c>
      <c r="CG63" s="7">
        <f>$E$63</f>
        <v>10</v>
      </c>
      <c r="CH63" s="7">
        <f>$F$63</f>
        <v>15</v>
      </c>
      <c r="CI63" s="7">
        <f>$G$63</f>
        <v>0</v>
      </c>
      <c r="CJ63" s="7">
        <f>$H$63</f>
        <v>0</v>
      </c>
      <c r="CK63" s="15"/>
      <c r="CL63" s="7"/>
      <c r="CN63" s="1" t="s">
        <v>29</v>
      </c>
      <c r="CO63" s="7">
        <v>0</v>
      </c>
      <c r="CP63" s="7">
        <f>$D$63</f>
        <v>5</v>
      </c>
      <c r="CQ63" s="7">
        <f>$E$63</f>
        <v>10</v>
      </c>
      <c r="CR63" s="7">
        <f>$F$63</f>
        <v>15</v>
      </c>
      <c r="CS63" s="7">
        <f>$G$63</f>
        <v>0</v>
      </c>
      <c r="CT63" s="7">
        <f>$H$63</f>
        <v>0</v>
      </c>
      <c r="CU63" s="15"/>
      <c r="CV63" s="15"/>
      <c r="CX63" s="1" t="s">
        <v>29</v>
      </c>
      <c r="CY63" s="7">
        <v>0</v>
      </c>
      <c r="CZ63" s="7">
        <f>$D$63</f>
        <v>5</v>
      </c>
      <c r="DA63" s="7">
        <f>$E$63</f>
        <v>10</v>
      </c>
      <c r="DB63" s="7">
        <f>$F$63</f>
        <v>15</v>
      </c>
      <c r="DC63" s="7">
        <f>$G$63</f>
        <v>0</v>
      </c>
      <c r="DD63" s="7">
        <f>$H$63</f>
        <v>0</v>
      </c>
      <c r="DE63" s="15"/>
      <c r="DF63" s="37"/>
      <c r="DH63" s="1" t="s">
        <v>29</v>
      </c>
      <c r="DI63" s="7">
        <v>0</v>
      </c>
      <c r="DJ63" s="7">
        <f>$D$63</f>
        <v>5</v>
      </c>
      <c r="DK63" s="7">
        <f>$E$63</f>
        <v>10</v>
      </c>
      <c r="DL63" s="7">
        <f>$F$63</f>
        <v>15</v>
      </c>
      <c r="DM63" s="7">
        <f>$G$63</f>
        <v>0</v>
      </c>
      <c r="DN63" s="7">
        <f>$H$63</f>
        <v>0</v>
      </c>
      <c r="DO63" s="15"/>
      <c r="DP63" s="37"/>
      <c r="DR63" s="1" t="s">
        <v>29</v>
      </c>
      <c r="DS63" s="7">
        <v>0</v>
      </c>
      <c r="DT63" s="7">
        <f>$D$63</f>
        <v>5</v>
      </c>
      <c r="DU63" s="7">
        <f>$E$63</f>
        <v>10</v>
      </c>
      <c r="DV63" s="7">
        <f>$F$63</f>
        <v>15</v>
      </c>
      <c r="DW63" s="7">
        <f>$G$63</f>
        <v>0</v>
      </c>
      <c r="DX63" s="7">
        <f>$H$63</f>
        <v>0</v>
      </c>
      <c r="DY63" s="15"/>
      <c r="EB63" s="1" t="s">
        <v>29</v>
      </c>
      <c r="EC63" s="7">
        <v>0</v>
      </c>
      <c r="ED63" s="7">
        <f>$D$63</f>
        <v>5</v>
      </c>
      <c r="EE63" s="7">
        <f>$E$63</f>
        <v>10</v>
      </c>
      <c r="EF63" s="7">
        <f>$F$63</f>
        <v>15</v>
      </c>
      <c r="EG63" s="7">
        <f>$G$63</f>
        <v>0</v>
      </c>
      <c r="EH63" s="7">
        <f>$H$63</f>
        <v>0</v>
      </c>
      <c r="EI63" s="15"/>
      <c r="EL63" s="1" t="s">
        <v>29</v>
      </c>
      <c r="EM63" s="7">
        <v>0</v>
      </c>
      <c r="EN63" s="7">
        <f>$D$63</f>
        <v>5</v>
      </c>
      <c r="EO63" s="7">
        <f>$E$63</f>
        <v>10</v>
      </c>
      <c r="EP63" s="7">
        <f>$F$63</f>
        <v>15</v>
      </c>
      <c r="EQ63" s="7">
        <f>$G$63</f>
        <v>0</v>
      </c>
      <c r="ER63" s="7">
        <f>$H$63</f>
        <v>0</v>
      </c>
      <c r="ES63" s="15"/>
    </row>
    <row r="64" spans="1:149" s="1" customFormat="1" x14ac:dyDescent="0.25">
      <c r="A64" s="105"/>
      <c r="B64" s="7">
        <v>1</v>
      </c>
      <c r="C64" s="1">
        <v>0</v>
      </c>
      <c r="D64">
        <v>0.23449999999999999</v>
      </c>
      <c r="E64">
        <v>0.76580000000000004</v>
      </c>
      <c r="F64">
        <v>0.82889999999999997</v>
      </c>
      <c r="G64"/>
      <c r="H64"/>
      <c r="I64" s="46" t="str">
        <f>IF(AND(D64&lt;E64,E64&lt;F64,F64&lt;G64,G64&lt;H64),"Yep","No")</f>
        <v>No</v>
      </c>
      <c r="J64" s="18"/>
      <c r="K64"/>
      <c r="L64" s="19">
        <v>1</v>
      </c>
      <c r="M64" s="18">
        <v>0</v>
      </c>
      <c r="N64">
        <v>0.73109999999999997</v>
      </c>
      <c r="O64">
        <v>0.79620000000000002</v>
      </c>
      <c r="P64">
        <v>0.81399999999999995</v>
      </c>
      <c r="Q64"/>
      <c r="R64"/>
      <c r="S64" s="46" t="str">
        <f>IF(AND(N64&lt;O64,O64&lt;P64,P64&lt;Q64,Q64&lt;R64),"Yep","No")</f>
        <v>No</v>
      </c>
      <c r="U64" s="10"/>
      <c r="V64" s="19">
        <v>1</v>
      </c>
      <c r="W64" s="18">
        <v>0</v>
      </c>
      <c r="X64">
        <v>0.71460000000000001</v>
      </c>
      <c r="Y64">
        <v>0.78180000000000005</v>
      </c>
      <c r="Z64">
        <v>0.82210000000000005</v>
      </c>
      <c r="AA64"/>
      <c r="AB64"/>
      <c r="AC64" s="46" t="str">
        <f>IF(AND(X64&lt;Y64,Y64&lt;Z64,Z64&lt;AA64,AA64&lt;AB64),"Yep","No")</f>
        <v>No</v>
      </c>
      <c r="AD64" s="18"/>
      <c r="AE64" s="18"/>
      <c r="AF64" s="19">
        <v>1</v>
      </c>
      <c r="AG64" s="18">
        <v>0</v>
      </c>
      <c r="AH64">
        <v>0.23449999999999999</v>
      </c>
      <c r="AI64">
        <v>0.76580000000000004</v>
      </c>
      <c r="AJ64">
        <v>0.82889999999999997</v>
      </c>
      <c r="AK64"/>
      <c r="AL64"/>
      <c r="AM64" s="46" t="str">
        <f>IF(AND(AH64&lt;AI64,AI64&lt;AJ64,AJ64&lt;AK64,AK64&lt;AL64),"Yep","No")</f>
        <v>No</v>
      </c>
      <c r="AN64" s="39"/>
      <c r="AO64" s="18"/>
      <c r="AP64" s="19">
        <v>1</v>
      </c>
      <c r="AQ64" s="18">
        <v>0</v>
      </c>
      <c r="AR64"/>
      <c r="AS64"/>
      <c r="AT64"/>
      <c r="AU64"/>
      <c r="AV64"/>
      <c r="AW64" s="46" t="str">
        <f>IF(AND(AR64&lt;AS64,AS64&lt;AT64,AT64&lt;AU64,AU64&lt;AV64),"Yep","No")</f>
        <v>No</v>
      </c>
      <c r="AX64" s="38"/>
      <c r="AY64" s="18"/>
      <c r="AZ64" s="19">
        <v>1</v>
      </c>
      <c r="BA64" s="18">
        <v>0</v>
      </c>
      <c r="BB64"/>
      <c r="BC64"/>
      <c r="BD64"/>
      <c r="BE64"/>
      <c r="BF64"/>
      <c r="BG64" s="46" t="str">
        <f>IF(AND(BB64&lt;BC64,BC64&lt;BD64,BD64&lt;BE64,BE64&lt;BF64),"Yep","No")</f>
        <v>No</v>
      </c>
      <c r="BI64" s="18"/>
      <c r="BJ64" s="19">
        <v>1</v>
      </c>
      <c r="BK64" s="18">
        <v>0</v>
      </c>
      <c r="BL64"/>
      <c r="BM64"/>
      <c r="BN64"/>
      <c r="BO64"/>
      <c r="BP64"/>
      <c r="BQ64" s="46" t="str">
        <f>IF(AND(BL64&lt;BM64,BM64&lt;BN64,BN64&lt;BO64,BO64&lt;BP64),"Yep","No")</f>
        <v>No</v>
      </c>
      <c r="BS64" s="18"/>
      <c r="BT64" s="7">
        <v>1</v>
      </c>
      <c r="BU64"/>
      <c r="BV64"/>
      <c r="BW64"/>
      <c r="BX64"/>
      <c r="BY64"/>
      <c r="BZ64"/>
      <c r="CA64" s="46" t="str">
        <f>IF(AND(BV64&lt;BW64,BW64&lt;BX64,BX64&lt;BY64,BY64&lt;BZ64),"Yep","No")</f>
        <v>No</v>
      </c>
      <c r="CB64" s="18"/>
      <c r="CC64" s="18"/>
      <c r="CD64" s="19">
        <v>1</v>
      </c>
      <c r="CE64" s="18">
        <v>0</v>
      </c>
      <c r="CF64"/>
      <c r="CG64"/>
      <c r="CH64"/>
      <c r="CI64"/>
      <c r="CJ64"/>
      <c r="CK64" s="46" t="str">
        <f>IF(AND(CF64&lt;CG64,CG64&lt;CH64,CH64&lt;CI64,CI64&lt;CJ64),"Yep","No")</f>
        <v>No</v>
      </c>
      <c r="CL64" s="10"/>
      <c r="CM64" s="18"/>
      <c r="CN64" s="19">
        <v>1</v>
      </c>
      <c r="CO64" s="18">
        <v>0</v>
      </c>
      <c r="CP64"/>
      <c r="CQ64"/>
      <c r="CR64"/>
      <c r="CS64"/>
      <c r="CT64"/>
      <c r="CU64" s="46" t="str">
        <f>IF(AND(CP64&lt;CQ64,CQ64&lt;CR64,CR64&lt;CS64,CS64&lt;CT64),"Yep","No")</f>
        <v>No</v>
      </c>
      <c r="CV64" s="18"/>
      <c r="CW64" s="18"/>
      <c r="CX64" s="19">
        <v>1</v>
      </c>
      <c r="CY64" s="18">
        <v>0</v>
      </c>
      <c r="CZ64"/>
      <c r="DA64"/>
      <c r="DB64"/>
      <c r="DC64"/>
      <c r="DD64"/>
      <c r="DE64" s="46" t="str">
        <f>IF(AND(CZ64&lt;DA64,DA64&lt;DB64,DB64&lt;DC64,DC64&lt;DD64),"Yep","No")</f>
        <v>No</v>
      </c>
      <c r="DF64" s="39"/>
      <c r="DG64" s="18"/>
      <c r="DH64" s="19">
        <v>1</v>
      </c>
      <c r="DI64" s="18">
        <v>0</v>
      </c>
      <c r="DJ64"/>
      <c r="DK64"/>
      <c r="DL64"/>
      <c r="DM64"/>
      <c r="DN64"/>
      <c r="DO64" s="46" t="str">
        <f>IF(AND(DJ64&lt;DK64,DK64&lt;DL64,DL64&lt;DM64,DM64&lt;DN64),"Yep","No")</f>
        <v>No</v>
      </c>
      <c r="DP64" s="38"/>
      <c r="DQ64" s="18"/>
      <c r="DR64" s="19">
        <v>1</v>
      </c>
      <c r="DS64" s="18">
        <v>0</v>
      </c>
      <c r="DT64"/>
      <c r="DU64"/>
      <c r="DV64"/>
      <c r="DW64"/>
      <c r="DX64"/>
      <c r="DY64" s="46" t="str">
        <f>IF(AND(DT64&lt;DU64,DU64&lt;DV64,DV64&lt;DW64,DW64&lt;DX64),"Yep","No")</f>
        <v>No</v>
      </c>
      <c r="EA64" s="18"/>
      <c r="EB64" s="19">
        <v>1</v>
      </c>
      <c r="EC64" s="18">
        <v>0</v>
      </c>
      <c r="ED64"/>
      <c r="EE64"/>
      <c r="EF64"/>
      <c r="EG64"/>
      <c r="EH64"/>
      <c r="EI64" s="46" t="str">
        <f>IF(AND(ED64&lt;EE64,EE64&lt;EF64,EF64&lt;EG64,EG64&lt;EH64),"Yep","No")</f>
        <v>No</v>
      </c>
      <c r="EL64" s="19">
        <v>1</v>
      </c>
      <c r="EM64" s="18">
        <v>0</v>
      </c>
      <c r="EN64"/>
      <c r="EO64"/>
      <c r="EP64"/>
      <c r="EQ64"/>
      <c r="ER64"/>
      <c r="ES64" s="46" t="str">
        <f>IF(AND(EN64&lt;EO64,EO64&lt;EP64,EP64&lt;EQ64,EQ64&lt;ER64),"Yep","No")</f>
        <v>No</v>
      </c>
    </row>
    <row r="65" spans="1:149" s="1" customFormat="1" x14ac:dyDescent="0.25">
      <c r="A65" s="105"/>
      <c r="B65" s="7">
        <v>2</v>
      </c>
      <c r="C65" s="1">
        <v>0</v>
      </c>
      <c r="D65">
        <v>0.2213</v>
      </c>
      <c r="E65">
        <v>0.72450000000000003</v>
      </c>
      <c r="F65">
        <v>0.83489999999999998</v>
      </c>
      <c r="G65"/>
      <c r="H65"/>
      <c r="I65" s="46" t="str">
        <f t="shared" ref="I65:I75" si="42">IF(AND(D65&lt;E65,E65&lt;F65,F65&lt;G65,G65&lt;H65),"Yep","No")</f>
        <v>No</v>
      </c>
      <c r="J65" s="18"/>
      <c r="K65"/>
      <c r="L65" s="19">
        <v>2</v>
      </c>
      <c r="M65" s="18">
        <v>0</v>
      </c>
      <c r="N65">
        <v>0.748</v>
      </c>
      <c r="O65">
        <v>0.82850000000000001</v>
      </c>
      <c r="P65">
        <v>0.83689999999999998</v>
      </c>
      <c r="Q65"/>
      <c r="R65"/>
      <c r="S65" s="46" t="str">
        <f t="shared" ref="S65:S75" si="43">IF(AND(N65&lt;O65,O65&lt;P65,P65&lt;Q65,Q65&lt;R65),"Yep","No")</f>
        <v>No</v>
      </c>
      <c r="U65" s="10"/>
      <c r="V65" s="19">
        <v>2</v>
      </c>
      <c r="W65" s="18">
        <v>0</v>
      </c>
      <c r="X65">
        <v>0.73519999999999996</v>
      </c>
      <c r="Y65">
        <v>0.79</v>
      </c>
      <c r="Z65">
        <v>0.81630000000000003</v>
      </c>
      <c r="AA65"/>
      <c r="AB65"/>
      <c r="AC65" s="46" t="str">
        <f t="shared" ref="AC65:AC75" si="44">IF(AND(X65&lt;Y65,Y65&lt;Z65,Z65&lt;AA65,AA65&lt;AB65),"Yep","No")</f>
        <v>No</v>
      </c>
      <c r="AD65" s="18"/>
      <c r="AE65" s="18"/>
      <c r="AF65" s="19">
        <v>2</v>
      </c>
      <c r="AG65" s="18">
        <v>0</v>
      </c>
      <c r="AH65">
        <v>0.2213</v>
      </c>
      <c r="AI65">
        <v>0.72450000000000003</v>
      </c>
      <c r="AJ65">
        <v>0.83489999999999998</v>
      </c>
      <c r="AK65"/>
      <c r="AL65"/>
      <c r="AM65" s="46" t="str">
        <f t="shared" ref="AM65:AM75" si="45">IF(AND(AH65&lt;AI65,AI65&lt;AJ65,AJ65&lt;AK65,AK65&lt;AL65),"Yep","No")</f>
        <v>No</v>
      </c>
      <c r="AN65" s="39"/>
      <c r="AO65" s="18"/>
      <c r="AP65" s="19">
        <v>2</v>
      </c>
      <c r="AQ65" s="18">
        <v>0</v>
      </c>
      <c r="AR65"/>
      <c r="AS65"/>
      <c r="AT65"/>
      <c r="AU65"/>
      <c r="AV65"/>
      <c r="AW65" s="46" t="str">
        <f t="shared" ref="AW65:AW75" si="46">IF(AND(AR65&lt;AS65,AS65&lt;AT65,AT65&lt;AU65,AU65&lt;AV65),"Yep","No")</f>
        <v>No</v>
      </c>
      <c r="AX65" s="38"/>
      <c r="AY65" s="18"/>
      <c r="AZ65" s="19">
        <v>2</v>
      </c>
      <c r="BA65" s="18">
        <v>0</v>
      </c>
      <c r="BB65"/>
      <c r="BC65"/>
      <c r="BD65"/>
      <c r="BE65"/>
      <c r="BF65"/>
      <c r="BG65" s="46" t="str">
        <f t="shared" ref="BG65:BG75" si="47">IF(AND(BB65&lt;BC65,BC65&lt;BD65,BD65&lt;BE65,BE65&lt;BF65),"Yep","No")</f>
        <v>No</v>
      </c>
      <c r="BI65" s="18"/>
      <c r="BJ65" s="19">
        <v>2</v>
      </c>
      <c r="BK65" s="18">
        <v>0</v>
      </c>
      <c r="BL65"/>
      <c r="BM65"/>
      <c r="BN65"/>
      <c r="BO65"/>
      <c r="BP65"/>
      <c r="BQ65" s="46" t="str">
        <f t="shared" ref="BQ65:BQ75" si="48">IF(AND(BL65&lt;BM65,BM65&lt;BN65,BN65&lt;BO65,BO65&lt;BP65),"Yep","No")</f>
        <v>No</v>
      </c>
      <c r="BS65" s="18"/>
      <c r="BT65" s="7">
        <v>2</v>
      </c>
      <c r="BU65"/>
      <c r="BV65"/>
      <c r="BW65"/>
      <c r="BX65"/>
      <c r="BY65"/>
      <c r="BZ65"/>
      <c r="CA65" s="46" t="str">
        <f t="shared" ref="CA65:CA75" si="49">IF(AND(BV65&lt;BW65,BW65&lt;BX65,BX65&lt;BY65,BY65&lt;BZ65),"Yep","No")</f>
        <v>No</v>
      </c>
      <c r="CB65" s="18"/>
      <c r="CC65" s="18"/>
      <c r="CD65" s="19">
        <v>2</v>
      </c>
      <c r="CE65" s="18">
        <v>0</v>
      </c>
      <c r="CF65"/>
      <c r="CG65"/>
      <c r="CH65"/>
      <c r="CI65"/>
      <c r="CJ65"/>
      <c r="CK65" s="46" t="str">
        <f t="shared" ref="CK65:CK75" si="50">IF(AND(CF65&lt;CG65,CG65&lt;CH65,CH65&lt;CI65,CI65&lt;CJ65),"Yep","No")</f>
        <v>No</v>
      </c>
      <c r="CL65" s="10"/>
      <c r="CM65" s="18"/>
      <c r="CN65" s="19">
        <v>2</v>
      </c>
      <c r="CO65" s="18">
        <v>0</v>
      </c>
      <c r="CP65"/>
      <c r="CQ65"/>
      <c r="CR65"/>
      <c r="CS65"/>
      <c r="CT65"/>
      <c r="CU65" s="46" t="str">
        <f t="shared" ref="CU65:CU75" si="51">IF(AND(CP65&lt;CQ65,CQ65&lt;CR65,CR65&lt;CS65,CS65&lt;CT65),"Yep","No")</f>
        <v>No</v>
      </c>
      <c r="CV65" s="18"/>
      <c r="CW65" s="18"/>
      <c r="CX65" s="19">
        <v>2</v>
      </c>
      <c r="CY65" s="18">
        <v>0</v>
      </c>
      <c r="CZ65"/>
      <c r="DA65"/>
      <c r="DB65"/>
      <c r="DC65"/>
      <c r="DD65"/>
      <c r="DE65" s="46" t="str">
        <f t="shared" ref="DE65:DE75" si="52">IF(AND(CZ65&lt;DA65,DA65&lt;DB65,DB65&lt;DC65,DC65&lt;DD65),"Yep","No")</f>
        <v>No</v>
      </c>
      <c r="DF65" s="39"/>
      <c r="DG65" s="18"/>
      <c r="DH65" s="19">
        <v>2</v>
      </c>
      <c r="DI65" s="18">
        <v>0</v>
      </c>
      <c r="DJ65"/>
      <c r="DK65"/>
      <c r="DL65"/>
      <c r="DM65"/>
      <c r="DN65"/>
      <c r="DO65" s="46" t="str">
        <f t="shared" ref="DO65:DO75" si="53">IF(AND(DJ65&lt;DK65,DK65&lt;DL65,DL65&lt;DM65,DM65&lt;DN65),"Yep","No")</f>
        <v>No</v>
      </c>
      <c r="DP65" s="38"/>
      <c r="DQ65" s="18"/>
      <c r="DR65" s="19">
        <v>2</v>
      </c>
      <c r="DS65" s="18">
        <v>0</v>
      </c>
      <c r="DT65"/>
      <c r="DU65"/>
      <c r="DV65"/>
      <c r="DW65"/>
      <c r="DX65"/>
      <c r="DY65" s="46" t="str">
        <f t="shared" ref="DY65:DY75" si="54">IF(AND(DT65&lt;DU65,DU65&lt;DV65,DV65&lt;DW65,DW65&lt;DX65),"Yep","No")</f>
        <v>No</v>
      </c>
      <c r="EA65" s="18"/>
      <c r="EB65" s="19">
        <v>2</v>
      </c>
      <c r="EC65" s="18">
        <v>0</v>
      </c>
      <c r="ED65"/>
      <c r="EE65"/>
      <c r="EF65"/>
      <c r="EG65"/>
      <c r="EH65"/>
      <c r="EI65" s="46" t="str">
        <f t="shared" ref="EI65:EI75" si="55">IF(AND(ED65&lt;EE65,EE65&lt;EF65,EF65&lt;EG65,EG65&lt;EH65),"Yep","No")</f>
        <v>No</v>
      </c>
      <c r="EL65" s="19">
        <v>2</v>
      </c>
      <c r="EM65" s="18">
        <v>0</v>
      </c>
      <c r="EN65"/>
      <c r="EO65"/>
      <c r="EP65"/>
      <c r="EQ65"/>
      <c r="ER65"/>
      <c r="ES65" s="46" t="str">
        <f t="shared" ref="ES65:ES75" si="56">IF(AND(EN65&lt;EO65,EO65&lt;EP65,EP65&lt;EQ65,EQ65&lt;ER65),"Yep","No")</f>
        <v>No</v>
      </c>
    </row>
    <row r="66" spans="1:149" s="1" customFormat="1" x14ac:dyDescent="0.25">
      <c r="A66" s="105"/>
      <c r="B66" s="7">
        <v>3</v>
      </c>
      <c r="C66" s="1">
        <v>0</v>
      </c>
      <c r="D66">
        <v>0.20150000000000001</v>
      </c>
      <c r="E66">
        <v>0.73560000000000003</v>
      </c>
      <c r="F66">
        <v>0.83109999999999995</v>
      </c>
      <c r="G66"/>
      <c r="H66"/>
      <c r="I66" s="46" t="str">
        <f t="shared" si="42"/>
        <v>No</v>
      </c>
      <c r="J66" s="18"/>
      <c r="K66"/>
      <c r="L66" s="19">
        <v>3</v>
      </c>
      <c r="M66" s="18">
        <v>0</v>
      </c>
      <c r="N66">
        <v>0.74770000000000003</v>
      </c>
      <c r="O66">
        <v>0.81100000000000005</v>
      </c>
      <c r="P66">
        <v>0.8387</v>
      </c>
      <c r="Q66"/>
      <c r="R66"/>
      <c r="S66" s="46" t="str">
        <f t="shared" si="43"/>
        <v>No</v>
      </c>
      <c r="U66" s="10"/>
      <c r="V66" s="19">
        <v>3</v>
      </c>
      <c r="W66" s="18">
        <v>0</v>
      </c>
      <c r="X66">
        <v>0.69020000000000004</v>
      </c>
      <c r="Y66">
        <v>0.77100000000000002</v>
      </c>
      <c r="Z66">
        <v>0.81640000000000001</v>
      </c>
      <c r="AA66"/>
      <c r="AB66"/>
      <c r="AC66" s="46" t="str">
        <f t="shared" si="44"/>
        <v>No</v>
      </c>
      <c r="AD66" s="18"/>
      <c r="AE66" s="18"/>
      <c r="AF66" s="19">
        <v>3</v>
      </c>
      <c r="AG66" s="18">
        <v>0</v>
      </c>
      <c r="AH66">
        <v>0.20150000000000001</v>
      </c>
      <c r="AI66">
        <v>0.73560000000000003</v>
      </c>
      <c r="AJ66">
        <v>0.83109999999999995</v>
      </c>
      <c r="AK66"/>
      <c r="AL66"/>
      <c r="AM66" s="46" t="str">
        <f t="shared" si="45"/>
        <v>No</v>
      </c>
      <c r="AN66" s="39"/>
      <c r="AO66" s="18"/>
      <c r="AP66" s="19">
        <v>3</v>
      </c>
      <c r="AQ66" s="18">
        <v>0</v>
      </c>
      <c r="AR66"/>
      <c r="AS66"/>
      <c r="AT66"/>
      <c r="AU66"/>
      <c r="AV66"/>
      <c r="AW66" s="46" t="str">
        <f t="shared" si="46"/>
        <v>No</v>
      </c>
      <c r="AX66" s="38"/>
      <c r="AY66" s="18"/>
      <c r="AZ66" s="19">
        <v>3</v>
      </c>
      <c r="BA66" s="18">
        <v>0</v>
      </c>
      <c r="BB66"/>
      <c r="BC66"/>
      <c r="BD66"/>
      <c r="BE66"/>
      <c r="BF66"/>
      <c r="BG66" s="46" t="str">
        <f t="shared" si="47"/>
        <v>No</v>
      </c>
      <c r="BI66" s="18"/>
      <c r="BJ66" s="19">
        <v>3</v>
      </c>
      <c r="BK66" s="18">
        <v>0</v>
      </c>
      <c r="BL66"/>
      <c r="BM66"/>
      <c r="BN66"/>
      <c r="BO66"/>
      <c r="BP66"/>
      <c r="BQ66" s="46" t="str">
        <f t="shared" si="48"/>
        <v>No</v>
      </c>
      <c r="BS66" s="18"/>
      <c r="BT66" s="7">
        <v>3</v>
      </c>
      <c r="BU66"/>
      <c r="BV66"/>
      <c r="BW66"/>
      <c r="BX66"/>
      <c r="BY66"/>
      <c r="BZ66"/>
      <c r="CA66" s="46" t="str">
        <f t="shared" si="49"/>
        <v>No</v>
      </c>
      <c r="CB66" s="18"/>
      <c r="CC66" s="18"/>
      <c r="CD66" s="19">
        <v>3</v>
      </c>
      <c r="CE66" s="18">
        <v>0</v>
      </c>
      <c r="CF66"/>
      <c r="CG66"/>
      <c r="CH66"/>
      <c r="CI66"/>
      <c r="CJ66"/>
      <c r="CK66" s="46" t="str">
        <f t="shared" si="50"/>
        <v>No</v>
      </c>
      <c r="CL66" s="10"/>
      <c r="CM66" s="18"/>
      <c r="CN66" s="19">
        <v>3</v>
      </c>
      <c r="CO66" s="18">
        <v>0</v>
      </c>
      <c r="CP66"/>
      <c r="CQ66"/>
      <c r="CR66"/>
      <c r="CS66"/>
      <c r="CT66"/>
      <c r="CU66" s="46" t="str">
        <f t="shared" si="51"/>
        <v>No</v>
      </c>
      <c r="CV66" s="18"/>
      <c r="CW66" s="18"/>
      <c r="CX66" s="19">
        <v>3</v>
      </c>
      <c r="CY66" s="18">
        <v>0</v>
      </c>
      <c r="CZ66"/>
      <c r="DA66"/>
      <c r="DB66"/>
      <c r="DC66"/>
      <c r="DD66"/>
      <c r="DE66" s="46" t="str">
        <f t="shared" si="52"/>
        <v>No</v>
      </c>
      <c r="DF66" s="39"/>
      <c r="DG66" s="18"/>
      <c r="DH66" s="19">
        <v>3</v>
      </c>
      <c r="DI66" s="18">
        <v>0</v>
      </c>
      <c r="DJ66"/>
      <c r="DK66"/>
      <c r="DL66"/>
      <c r="DM66"/>
      <c r="DN66"/>
      <c r="DO66" s="46" t="str">
        <f t="shared" si="53"/>
        <v>No</v>
      </c>
      <c r="DP66" s="38"/>
      <c r="DQ66" s="18"/>
      <c r="DR66" s="19">
        <v>3</v>
      </c>
      <c r="DS66" s="18">
        <v>0</v>
      </c>
      <c r="DT66"/>
      <c r="DU66"/>
      <c r="DV66"/>
      <c r="DW66"/>
      <c r="DX66"/>
      <c r="DY66" s="46" t="str">
        <f t="shared" si="54"/>
        <v>No</v>
      </c>
      <c r="EA66" s="18"/>
      <c r="EB66" s="19">
        <v>3</v>
      </c>
      <c r="EC66" s="18">
        <v>0</v>
      </c>
      <c r="ED66"/>
      <c r="EE66"/>
      <c r="EF66"/>
      <c r="EG66"/>
      <c r="EH66"/>
      <c r="EI66" s="46" t="str">
        <f t="shared" si="55"/>
        <v>No</v>
      </c>
      <c r="EL66" s="19">
        <v>3</v>
      </c>
      <c r="EM66" s="18">
        <v>0</v>
      </c>
      <c r="EN66"/>
      <c r="EO66"/>
      <c r="EP66"/>
      <c r="EQ66"/>
      <c r="ER66"/>
      <c r="ES66" s="46" t="str">
        <f t="shared" si="56"/>
        <v>No</v>
      </c>
    </row>
    <row r="67" spans="1:149" s="1" customFormat="1" x14ac:dyDescent="0.25">
      <c r="A67" s="105"/>
      <c r="B67" s="7">
        <v>4</v>
      </c>
      <c r="C67" s="1">
        <v>0</v>
      </c>
      <c r="D67">
        <v>0.15229999999999999</v>
      </c>
      <c r="E67">
        <v>0.71560000000000001</v>
      </c>
      <c r="F67">
        <v>0.84740000000000004</v>
      </c>
      <c r="G67"/>
      <c r="H67"/>
      <c r="I67" s="46" t="str">
        <f t="shared" si="42"/>
        <v>No</v>
      </c>
      <c r="J67" s="18"/>
      <c r="K67" t="s">
        <v>65</v>
      </c>
      <c r="L67" s="19">
        <v>4</v>
      </c>
      <c r="M67" s="18">
        <v>0</v>
      </c>
      <c r="N67">
        <v>0.77300000000000002</v>
      </c>
      <c r="O67">
        <v>0.8286</v>
      </c>
      <c r="P67">
        <v>0.82110000000000005</v>
      </c>
      <c r="Q67"/>
      <c r="R67"/>
      <c r="S67" s="46" t="str">
        <f t="shared" si="43"/>
        <v>No</v>
      </c>
      <c r="U67" s="10"/>
      <c r="V67" s="19">
        <v>4</v>
      </c>
      <c r="W67" s="18">
        <v>0</v>
      </c>
      <c r="X67">
        <v>0.69830000000000003</v>
      </c>
      <c r="Y67">
        <v>0.78710000000000002</v>
      </c>
      <c r="Z67">
        <v>0.81689999999999996</v>
      </c>
      <c r="AA67"/>
      <c r="AB67"/>
      <c r="AC67" s="46" t="str">
        <f t="shared" si="44"/>
        <v>No</v>
      </c>
      <c r="AD67" s="18"/>
      <c r="AE67" s="18"/>
      <c r="AF67" s="19">
        <v>4</v>
      </c>
      <c r="AG67" s="18">
        <v>0</v>
      </c>
      <c r="AH67">
        <v>0.15229999999999999</v>
      </c>
      <c r="AI67">
        <v>0.71560000000000001</v>
      </c>
      <c r="AJ67">
        <v>0.84740000000000004</v>
      </c>
      <c r="AK67"/>
      <c r="AL67"/>
      <c r="AM67" s="46" t="str">
        <f t="shared" si="45"/>
        <v>No</v>
      </c>
      <c r="AN67" s="39"/>
      <c r="AO67" s="18"/>
      <c r="AP67" s="19">
        <v>4</v>
      </c>
      <c r="AQ67" s="18">
        <v>0</v>
      </c>
      <c r="AR67"/>
      <c r="AS67"/>
      <c r="AT67"/>
      <c r="AU67"/>
      <c r="AV67" t="s">
        <v>65</v>
      </c>
      <c r="AW67" s="46" t="str">
        <f t="shared" si="46"/>
        <v>No</v>
      </c>
      <c r="AX67" s="38"/>
      <c r="AY67" s="18"/>
      <c r="AZ67" s="19">
        <v>4</v>
      </c>
      <c r="BA67" s="18">
        <v>0</v>
      </c>
      <c r="BB67"/>
      <c r="BC67"/>
      <c r="BD67"/>
      <c r="BE67"/>
      <c r="BF67"/>
      <c r="BG67" s="46" t="str">
        <f t="shared" si="47"/>
        <v>No</v>
      </c>
      <c r="BI67" s="18"/>
      <c r="BJ67" s="19">
        <v>4</v>
      </c>
      <c r="BK67" s="18">
        <v>0</v>
      </c>
      <c r="BL67"/>
      <c r="BM67"/>
      <c r="BN67"/>
      <c r="BO67"/>
      <c r="BP67"/>
      <c r="BQ67" s="46" t="str">
        <f t="shared" si="48"/>
        <v>No</v>
      </c>
      <c r="BS67" s="18"/>
      <c r="BT67" s="7">
        <v>4</v>
      </c>
      <c r="BU67"/>
      <c r="BV67"/>
      <c r="BW67"/>
      <c r="BX67"/>
      <c r="BY67"/>
      <c r="BZ67"/>
      <c r="CA67" s="46" t="str">
        <f t="shared" si="49"/>
        <v>No</v>
      </c>
      <c r="CB67" s="18"/>
      <c r="CC67" s="18"/>
      <c r="CD67" s="19">
        <v>4</v>
      </c>
      <c r="CE67" s="18">
        <v>0</v>
      </c>
      <c r="CF67"/>
      <c r="CG67"/>
      <c r="CH67"/>
      <c r="CI67"/>
      <c r="CJ67"/>
      <c r="CK67" s="46" t="str">
        <f t="shared" si="50"/>
        <v>No</v>
      </c>
      <c r="CL67" s="10"/>
      <c r="CM67" s="18"/>
      <c r="CN67" s="19">
        <v>4</v>
      </c>
      <c r="CO67" s="18">
        <v>0</v>
      </c>
      <c r="CP67"/>
      <c r="CQ67"/>
      <c r="CR67"/>
      <c r="CS67"/>
      <c r="CT67"/>
      <c r="CU67" s="46" t="str">
        <f t="shared" si="51"/>
        <v>No</v>
      </c>
      <c r="CV67" s="18"/>
      <c r="CW67" s="18"/>
      <c r="CX67" s="19">
        <v>4</v>
      </c>
      <c r="CY67" s="18">
        <v>0</v>
      </c>
      <c r="CZ67"/>
      <c r="DA67"/>
      <c r="DB67"/>
      <c r="DC67"/>
      <c r="DD67"/>
      <c r="DE67" s="46" t="str">
        <f t="shared" si="52"/>
        <v>No</v>
      </c>
      <c r="DF67" s="39"/>
      <c r="DG67" s="18"/>
      <c r="DH67" s="19">
        <v>4</v>
      </c>
      <c r="DI67" s="18">
        <v>0</v>
      </c>
      <c r="DJ67"/>
      <c r="DK67"/>
      <c r="DL67"/>
      <c r="DM67"/>
      <c r="DN67"/>
      <c r="DO67" s="46" t="str">
        <f t="shared" si="53"/>
        <v>No</v>
      </c>
      <c r="DP67" s="38"/>
      <c r="DQ67" s="18"/>
      <c r="DR67" s="19">
        <v>4</v>
      </c>
      <c r="DS67" s="18">
        <v>0</v>
      </c>
      <c r="DT67"/>
      <c r="DU67"/>
      <c r="DV67"/>
      <c r="DW67"/>
      <c r="DX67"/>
      <c r="DY67" s="46" t="str">
        <f t="shared" si="54"/>
        <v>No</v>
      </c>
      <c r="EA67" s="18"/>
      <c r="EB67" s="19">
        <v>4</v>
      </c>
      <c r="EC67" s="18">
        <v>0</v>
      </c>
      <c r="ED67"/>
      <c r="EE67"/>
      <c r="EF67"/>
      <c r="EG67"/>
      <c r="EH67"/>
      <c r="EI67" s="46" t="str">
        <f t="shared" si="55"/>
        <v>No</v>
      </c>
      <c r="EL67" s="19">
        <v>4</v>
      </c>
      <c r="EM67" s="18">
        <v>0</v>
      </c>
      <c r="EN67"/>
      <c r="EO67"/>
      <c r="EP67"/>
      <c r="EQ67"/>
      <c r="ER67"/>
      <c r="ES67" s="46" t="str">
        <f t="shared" si="56"/>
        <v>No</v>
      </c>
    </row>
    <row r="68" spans="1:149" s="1" customFormat="1" x14ac:dyDescent="0.25">
      <c r="A68" s="105"/>
      <c r="B68" s="7">
        <v>5</v>
      </c>
      <c r="C68" s="1">
        <v>0</v>
      </c>
      <c r="D68"/>
      <c r="E68"/>
      <c r="F68"/>
      <c r="G68"/>
      <c r="H68"/>
      <c r="I68" s="46" t="str">
        <f t="shared" si="42"/>
        <v>No</v>
      </c>
      <c r="J68" s="18"/>
      <c r="K68" t="s">
        <v>65</v>
      </c>
      <c r="L68" s="19">
        <v>5</v>
      </c>
      <c r="M68" s="18">
        <v>0</v>
      </c>
      <c r="N68"/>
      <c r="O68"/>
      <c r="P68"/>
      <c r="Q68"/>
      <c r="R68"/>
      <c r="S68" s="46" t="str">
        <f t="shared" si="43"/>
        <v>No</v>
      </c>
      <c r="U68" s="10"/>
      <c r="V68" s="19">
        <v>5</v>
      </c>
      <c r="W68" s="18">
        <v>0</v>
      </c>
      <c r="X68"/>
      <c r="Y68"/>
      <c r="Z68"/>
      <c r="AA68"/>
      <c r="AB68"/>
      <c r="AC68" s="46" t="str">
        <f t="shared" si="44"/>
        <v>No</v>
      </c>
      <c r="AD68" s="17"/>
      <c r="AE68" s="18"/>
      <c r="AF68" s="19">
        <v>5</v>
      </c>
      <c r="AG68" s="18">
        <v>0</v>
      </c>
      <c r="AH68">
        <v>0.28339999999999999</v>
      </c>
      <c r="AI68">
        <v>0.74209999999999998</v>
      </c>
      <c r="AJ68">
        <v>0.82540000000000002</v>
      </c>
      <c r="AK68"/>
      <c r="AL68"/>
      <c r="AM68" s="46" t="str">
        <f t="shared" si="45"/>
        <v>No</v>
      </c>
      <c r="AN68" s="39"/>
      <c r="AO68" s="18"/>
      <c r="AP68" s="19">
        <v>5</v>
      </c>
      <c r="AQ68" s="18">
        <v>0</v>
      </c>
      <c r="AR68"/>
      <c r="AS68"/>
      <c r="AT68"/>
      <c r="AU68"/>
      <c r="AV68" t="s">
        <v>65</v>
      </c>
      <c r="AW68" s="46" t="str">
        <f t="shared" si="46"/>
        <v>No</v>
      </c>
      <c r="AX68" s="35"/>
      <c r="AY68" s="18"/>
      <c r="AZ68" s="19">
        <v>5</v>
      </c>
      <c r="BA68" s="18">
        <v>0</v>
      </c>
      <c r="BB68"/>
      <c r="BC68"/>
      <c r="BD68"/>
      <c r="BE68"/>
      <c r="BF68"/>
      <c r="BG68" s="46" t="str">
        <f t="shared" si="47"/>
        <v>No</v>
      </c>
      <c r="BI68" s="18"/>
      <c r="BJ68" s="19">
        <v>5</v>
      </c>
      <c r="BK68" s="18">
        <v>0</v>
      </c>
      <c r="BL68"/>
      <c r="BM68"/>
      <c r="BN68"/>
      <c r="BO68"/>
      <c r="BP68"/>
      <c r="BQ68" s="46" t="str">
        <f t="shared" si="48"/>
        <v>No</v>
      </c>
      <c r="BS68" s="18"/>
      <c r="BT68" s="7">
        <v>5</v>
      </c>
      <c r="BU68"/>
      <c r="BV68"/>
      <c r="BW68"/>
      <c r="BX68"/>
      <c r="BY68"/>
      <c r="BZ68"/>
      <c r="CA68" s="46" t="str">
        <f t="shared" si="49"/>
        <v>No</v>
      </c>
      <c r="CB68" s="18"/>
      <c r="CC68" s="18"/>
      <c r="CD68" s="19">
        <v>5</v>
      </c>
      <c r="CE68" s="18">
        <v>0</v>
      </c>
      <c r="CF68"/>
      <c r="CG68"/>
      <c r="CH68"/>
      <c r="CI68"/>
      <c r="CJ68"/>
      <c r="CK68" s="46" t="str">
        <f t="shared" si="50"/>
        <v>No</v>
      </c>
      <c r="CL68" s="10"/>
      <c r="CM68" s="18"/>
      <c r="CN68" s="19">
        <v>5</v>
      </c>
      <c r="CO68" s="18">
        <v>0</v>
      </c>
      <c r="CP68"/>
      <c r="CQ68"/>
      <c r="CR68"/>
      <c r="CS68"/>
      <c r="CT68"/>
      <c r="CU68" s="46" t="str">
        <f t="shared" si="51"/>
        <v>No</v>
      </c>
      <c r="CV68" s="17"/>
      <c r="CW68" s="18"/>
      <c r="CX68" s="19">
        <v>5</v>
      </c>
      <c r="CY68" s="18">
        <v>0</v>
      </c>
      <c r="CZ68"/>
      <c r="DA68"/>
      <c r="DB68"/>
      <c r="DC68"/>
      <c r="DD68"/>
      <c r="DE68" s="46" t="str">
        <f t="shared" si="52"/>
        <v>No</v>
      </c>
      <c r="DF68" s="39"/>
      <c r="DG68" s="18"/>
      <c r="DH68" s="19">
        <v>5</v>
      </c>
      <c r="DI68" s="18">
        <v>0</v>
      </c>
      <c r="DJ68"/>
      <c r="DK68"/>
      <c r="DL68"/>
      <c r="DM68"/>
      <c r="DN68"/>
      <c r="DO68" s="46" t="str">
        <f t="shared" si="53"/>
        <v>No</v>
      </c>
      <c r="DP68" s="35"/>
      <c r="DQ68" s="18"/>
      <c r="DR68" s="19">
        <v>5</v>
      </c>
      <c r="DS68" s="18">
        <v>0</v>
      </c>
      <c r="DT68"/>
      <c r="DU68"/>
      <c r="DV68"/>
      <c r="DW68"/>
      <c r="DX68"/>
      <c r="DY68" s="46" t="str">
        <f t="shared" si="54"/>
        <v>No</v>
      </c>
      <c r="EA68" s="18"/>
      <c r="EB68" s="19">
        <v>5</v>
      </c>
      <c r="EC68" s="18">
        <v>0</v>
      </c>
      <c r="ED68"/>
      <c r="EE68"/>
      <c r="EF68"/>
      <c r="EG68"/>
      <c r="EH68"/>
      <c r="EI68" s="46" t="str">
        <f t="shared" si="55"/>
        <v>No</v>
      </c>
      <c r="EL68" s="19">
        <v>5</v>
      </c>
      <c r="EM68" s="18">
        <v>0</v>
      </c>
      <c r="EN68"/>
      <c r="EO68"/>
      <c r="EP68"/>
      <c r="EQ68"/>
      <c r="ER68"/>
      <c r="ES68" s="46" t="str">
        <f t="shared" si="56"/>
        <v>No</v>
      </c>
    </row>
    <row r="69" spans="1:149" s="1" customFormat="1" x14ac:dyDescent="0.25">
      <c r="A69" s="105"/>
      <c r="B69" s="7">
        <v>6</v>
      </c>
      <c r="C69" s="1">
        <v>0</v>
      </c>
      <c r="D69"/>
      <c r="E69"/>
      <c r="F69"/>
      <c r="G69"/>
      <c r="H69"/>
      <c r="I69" s="46" t="str">
        <f t="shared" si="42"/>
        <v>No</v>
      </c>
      <c r="J69" s="18"/>
      <c r="K69" t="s">
        <v>65</v>
      </c>
      <c r="L69" s="19">
        <v>6</v>
      </c>
      <c r="M69" s="18">
        <v>0</v>
      </c>
      <c r="N69"/>
      <c r="O69"/>
      <c r="P69"/>
      <c r="Q69"/>
      <c r="R69"/>
      <c r="S69" s="46" t="str">
        <f t="shared" si="43"/>
        <v>No</v>
      </c>
      <c r="U69" s="10"/>
      <c r="V69" s="19">
        <v>6</v>
      </c>
      <c r="W69" s="18">
        <v>0</v>
      </c>
      <c r="X69"/>
      <c r="Y69"/>
      <c r="Z69"/>
      <c r="AA69"/>
      <c r="AB69"/>
      <c r="AC69" s="46" t="str">
        <f t="shared" si="44"/>
        <v>No</v>
      </c>
      <c r="AD69" s="17"/>
      <c r="AE69" s="18"/>
      <c r="AF69" s="19">
        <v>6</v>
      </c>
      <c r="AG69" s="18">
        <v>0</v>
      </c>
      <c r="AH69">
        <v>0.14779999999999999</v>
      </c>
      <c r="AI69">
        <v>0.69440000000000002</v>
      </c>
      <c r="AJ69">
        <v>0.84530000000000005</v>
      </c>
      <c r="AK69"/>
      <c r="AL69"/>
      <c r="AM69" s="46" t="str">
        <f t="shared" si="45"/>
        <v>No</v>
      </c>
      <c r="AN69" s="39"/>
      <c r="AO69" s="18"/>
      <c r="AP69" s="19">
        <v>6</v>
      </c>
      <c r="AQ69" s="18">
        <v>0</v>
      </c>
      <c r="AR69"/>
      <c r="AS69"/>
      <c r="AT69"/>
      <c r="AU69"/>
      <c r="AV69" t="s">
        <v>65</v>
      </c>
      <c r="AW69" s="46" t="str">
        <f t="shared" si="46"/>
        <v>No</v>
      </c>
      <c r="AX69" s="35"/>
      <c r="AY69" s="18"/>
      <c r="AZ69" s="19">
        <v>6</v>
      </c>
      <c r="BA69" s="18">
        <v>0</v>
      </c>
      <c r="BB69"/>
      <c r="BC69"/>
      <c r="BD69"/>
      <c r="BE69"/>
      <c r="BF69"/>
      <c r="BG69" s="46" t="str">
        <f t="shared" si="47"/>
        <v>No</v>
      </c>
      <c r="BI69" s="18"/>
      <c r="BJ69" s="19">
        <v>6</v>
      </c>
      <c r="BK69" s="18">
        <v>0</v>
      </c>
      <c r="BL69"/>
      <c r="BM69"/>
      <c r="BN69"/>
      <c r="BO69"/>
      <c r="BP69"/>
      <c r="BQ69" s="46" t="str">
        <f t="shared" si="48"/>
        <v>No</v>
      </c>
      <c r="BS69" s="18"/>
      <c r="BT69" s="7">
        <v>6</v>
      </c>
      <c r="BU69"/>
      <c r="BV69"/>
      <c r="BW69"/>
      <c r="BX69"/>
      <c r="BY69"/>
      <c r="BZ69"/>
      <c r="CA69" s="46" t="str">
        <f t="shared" si="49"/>
        <v>No</v>
      </c>
      <c r="CB69" s="18"/>
      <c r="CC69" s="18"/>
      <c r="CD69" s="19">
        <v>6</v>
      </c>
      <c r="CE69" s="18">
        <v>0</v>
      </c>
      <c r="CF69"/>
      <c r="CG69"/>
      <c r="CH69"/>
      <c r="CI69"/>
      <c r="CJ69"/>
      <c r="CK69" s="46" t="str">
        <f t="shared" si="50"/>
        <v>No</v>
      </c>
      <c r="CL69" s="10"/>
      <c r="CM69" s="18"/>
      <c r="CN69" s="19">
        <v>6</v>
      </c>
      <c r="CO69" s="18">
        <v>0</v>
      </c>
      <c r="CP69"/>
      <c r="CQ69"/>
      <c r="CR69"/>
      <c r="CS69"/>
      <c r="CT69"/>
      <c r="CU69" s="46" t="str">
        <f t="shared" si="51"/>
        <v>No</v>
      </c>
      <c r="CV69" s="17"/>
      <c r="CW69" s="18"/>
      <c r="CX69" s="19">
        <v>6</v>
      </c>
      <c r="CY69" s="18">
        <v>0</v>
      </c>
      <c r="CZ69"/>
      <c r="DA69"/>
      <c r="DB69"/>
      <c r="DC69"/>
      <c r="DD69"/>
      <c r="DE69" s="46" t="str">
        <f t="shared" si="52"/>
        <v>No</v>
      </c>
      <c r="DF69" s="39"/>
      <c r="DG69" s="18"/>
      <c r="DH69" s="19">
        <v>6</v>
      </c>
      <c r="DI69" s="18">
        <v>0</v>
      </c>
      <c r="DJ69"/>
      <c r="DK69"/>
      <c r="DL69"/>
      <c r="DM69"/>
      <c r="DN69"/>
      <c r="DO69" s="46" t="str">
        <f t="shared" si="53"/>
        <v>No</v>
      </c>
      <c r="DP69" s="35"/>
      <c r="DQ69" s="18"/>
      <c r="DR69" s="19">
        <v>6</v>
      </c>
      <c r="DS69" s="18">
        <v>0</v>
      </c>
      <c r="DT69"/>
      <c r="DU69"/>
      <c r="DV69"/>
      <c r="DW69"/>
      <c r="DX69"/>
      <c r="DY69" s="46" t="str">
        <f t="shared" si="54"/>
        <v>No</v>
      </c>
      <c r="EA69" s="18"/>
      <c r="EB69" s="19">
        <v>6</v>
      </c>
      <c r="EC69" s="18">
        <v>0</v>
      </c>
      <c r="ED69"/>
      <c r="EE69"/>
      <c r="EF69"/>
      <c r="EG69"/>
      <c r="EH69"/>
      <c r="EI69" s="46" t="str">
        <f t="shared" si="55"/>
        <v>No</v>
      </c>
      <c r="EL69" s="19">
        <v>6</v>
      </c>
      <c r="EM69" s="18">
        <v>0</v>
      </c>
      <c r="EN69"/>
      <c r="EO69"/>
      <c r="EP69"/>
      <c r="EQ69"/>
      <c r="ER69"/>
      <c r="ES69" s="46" t="str">
        <f t="shared" si="56"/>
        <v>No</v>
      </c>
    </row>
    <row r="70" spans="1:149" s="1" customFormat="1" x14ac:dyDescent="0.25">
      <c r="A70" s="105"/>
      <c r="B70" s="7">
        <v>7</v>
      </c>
      <c r="C70" s="1">
        <v>0</v>
      </c>
      <c r="D70"/>
      <c r="E70"/>
      <c r="F70"/>
      <c r="G70"/>
      <c r="H70"/>
      <c r="I70" s="46" t="str">
        <f t="shared" si="42"/>
        <v>No</v>
      </c>
      <c r="J70" s="18" t="s">
        <v>65</v>
      </c>
      <c r="K70" t="s">
        <v>65</v>
      </c>
      <c r="L70" s="19">
        <v>7</v>
      </c>
      <c r="M70" s="18">
        <v>0</v>
      </c>
      <c r="N70"/>
      <c r="O70"/>
      <c r="P70"/>
      <c r="Q70"/>
      <c r="R70"/>
      <c r="S70" s="46" t="str">
        <f t="shared" si="43"/>
        <v>No</v>
      </c>
      <c r="U70" s="10"/>
      <c r="V70" s="19">
        <v>7</v>
      </c>
      <c r="W70" s="18">
        <v>0</v>
      </c>
      <c r="X70"/>
      <c r="Y70"/>
      <c r="Z70"/>
      <c r="AA70"/>
      <c r="AB70"/>
      <c r="AC70" s="46" t="str">
        <f t="shared" si="44"/>
        <v>No</v>
      </c>
      <c r="AD70" s="17"/>
      <c r="AE70" s="18"/>
      <c r="AF70" s="19">
        <v>7</v>
      </c>
      <c r="AG70" s="18">
        <v>0</v>
      </c>
      <c r="AH70">
        <v>0.18010000000000001</v>
      </c>
      <c r="AI70">
        <v>0.74219999999999997</v>
      </c>
      <c r="AJ70">
        <v>0.83660000000000001</v>
      </c>
      <c r="AK70"/>
      <c r="AL70"/>
      <c r="AM70" s="46" t="str">
        <f t="shared" si="45"/>
        <v>No</v>
      </c>
      <c r="AN70" s="39"/>
      <c r="AO70" s="18"/>
      <c r="AP70" s="19">
        <v>7</v>
      </c>
      <c r="AQ70" s="18">
        <v>0</v>
      </c>
      <c r="AR70"/>
      <c r="AS70"/>
      <c r="AT70"/>
      <c r="AU70"/>
      <c r="AV70" t="s">
        <v>65</v>
      </c>
      <c r="AW70" s="46" t="str">
        <f t="shared" si="46"/>
        <v>No</v>
      </c>
      <c r="AX70" s="35"/>
      <c r="AY70" s="18"/>
      <c r="AZ70" s="19">
        <v>7</v>
      </c>
      <c r="BA70" s="18">
        <v>0</v>
      </c>
      <c r="BB70"/>
      <c r="BC70"/>
      <c r="BD70"/>
      <c r="BE70"/>
      <c r="BF70"/>
      <c r="BG70" s="46" t="str">
        <f t="shared" si="47"/>
        <v>No</v>
      </c>
      <c r="BI70" s="18"/>
      <c r="BJ70" s="19">
        <v>7</v>
      </c>
      <c r="BK70" s="18">
        <v>0</v>
      </c>
      <c r="BL70"/>
      <c r="BM70"/>
      <c r="BN70"/>
      <c r="BO70"/>
      <c r="BP70"/>
      <c r="BQ70" s="46" t="str">
        <f t="shared" si="48"/>
        <v>No</v>
      </c>
      <c r="BS70" s="18"/>
      <c r="BT70" s="7">
        <v>7</v>
      </c>
      <c r="BU70"/>
      <c r="BV70"/>
      <c r="BW70"/>
      <c r="BX70"/>
      <c r="BY70"/>
      <c r="BZ70"/>
      <c r="CA70" s="46" t="str">
        <f t="shared" si="49"/>
        <v>No</v>
      </c>
      <c r="CB70" s="18"/>
      <c r="CC70" s="18"/>
      <c r="CD70" s="19">
        <v>7</v>
      </c>
      <c r="CE70" s="18">
        <v>0</v>
      </c>
      <c r="CF70"/>
      <c r="CG70"/>
      <c r="CH70"/>
      <c r="CI70"/>
      <c r="CJ70"/>
      <c r="CK70" s="46" t="str">
        <f t="shared" si="50"/>
        <v>No</v>
      </c>
      <c r="CL70" s="10"/>
      <c r="CM70" s="18"/>
      <c r="CN70" s="19">
        <v>7</v>
      </c>
      <c r="CO70" s="18">
        <v>0</v>
      </c>
      <c r="CP70"/>
      <c r="CQ70"/>
      <c r="CR70"/>
      <c r="CS70"/>
      <c r="CT70"/>
      <c r="CU70" s="46" t="str">
        <f t="shared" si="51"/>
        <v>No</v>
      </c>
      <c r="CV70" s="17"/>
      <c r="CW70" s="18"/>
      <c r="CX70" s="19">
        <v>7</v>
      </c>
      <c r="CY70" s="18">
        <v>0</v>
      </c>
      <c r="CZ70"/>
      <c r="DA70"/>
      <c r="DB70"/>
      <c r="DC70"/>
      <c r="DD70"/>
      <c r="DE70" s="46" t="str">
        <f t="shared" si="52"/>
        <v>No</v>
      </c>
      <c r="DF70" s="39"/>
      <c r="DG70" s="18"/>
      <c r="DH70" s="19">
        <v>7</v>
      </c>
      <c r="DI70" s="18">
        <v>0</v>
      </c>
      <c r="DJ70"/>
      <c r="DK70"/>
      <c r="DL70"/>
      <c r="DM70"/>
      <c r="DN70"/>
      <c r="DO70" s="46" t="str">
        <f t="shared" si="53"/>
        <v>No</v>
      </c>
      <c r="DP70" s="35"/>
      <c r="DQ70" s="18"/>
      <c r="DR70" s="19">
        <v>7</v>
      </c>
      <c r="DS70" s="18">
        <v>0</v>
      </c>
      <c r="DT70"/>
      <c r="DU70"/>
      <c r="DV70"/>
      <c r="DW70"/>
      <c r="DX70"/>
      <c r="DY70" s="46" t="str">
        <f t="shared" si="54"/>
        <v>No</v>
      </c>
      <c r="EA70" s="18"/>
      <c r="EB70" s="19">
        <v>7</v>
      </c>
      <c r="EC70" s="18">
        <v>0</v>
      </c>
      <c r="ED70"/>
      <c r="EE70"/>
      <c r="EF70"/>
      <c r="EG70"/>
      <c r="EH70"/>
      <c r="EI70" s="46" t="str">
        <f t="shared" si="55"/>
        <v>No</v>
      </c>
      <c r="EL70" s="19">
        <v>7</v>
      </c>
      <c r="EM70" s="18">
        <v>0</v>
      </c>
      <c r="EN70"/>
      <c r="EO70"/>
      <c r="EP70"/>
      <c r="EQ70"/>
      <c r="ER70"/>
      <c r="ES70" s="46" t="str">
        <f t="shared" si="56"/>
        <v>No</v>
      </c>
    </row>
    <row r="71" spans="1:149" s="1" customFormat="1" x14ac:dyDescent="0.25">
      <c r="A71" s="105"/>
      <c r="B71" s="7">
        <v>8</v>
      </c>
      <c r="C71" s="1">
        <v>0</v>
      </c>
      <c r="D71"/>
      <c r="E71"/>
      <c r="F71"/>
      <c r="G71"/>
      <c r="H71"/>
      <c r="I71" s="46" t="str">
        <f t="shared" si="42"/>
        <v>No</v>
      </c>
      <c r="J71" s="18" t="s">
        <v>65</v>
      </c>
      <c r="K71" t="s">
        <v>65</v>
      </c>
      <c r="L71" s="19">
        <v>8</v>
      </c>
      <c r="M71" s="18">
        <v>0</v>
      </c>
      <c r="N71"/>
      <c r="O71"/>
      <c r="P71"/>
      <c r="Q71"/>
      <c r="R71"/>
      <c r="S71" s="46" t="str">
        <f t="shared" si="43"/>
        <v>No</v>
      </c>
      <c r="U71" s="10"/>
      <c r="V71" s="19">
        <v>8</v>
      </c>
      <c r="W71" s="18">
        <v>0</v>
      </c>
      <c r="X71"/>
      <c r="Y71"/>
      <c r="Z71"/>
      <c r="AA71"/>
      <c r="AB71"/>
      <c r="AC71" s="46" t="str">
        <f t="shared" si="44"/>
        <v>No</v>
      </c>
      <c r="AD71" s="17"/>
      <c r="AE71" s="18"/>
      <c r="AF71" s="19">
        <v>8</v>
      </c>
      <c r="AG71" s="18">
        <v>0</v>
      </c>
      <c r="AH71">
        <v>0.20230000000000001</v>
      </c>
      <c r="AI71">
        <v>0.77159999999999995</v>
      </c>
      <c r="AJ71">
        <v>0.8357</v>
      </c>
      <c r="AK71"/>
      <c r="AL71"/>
      <c r="AM71" s="46" t="str">
        <f t="shared" si="45"/>
        <v>No</v>
      </c>
      <c r="AN71" s="39"/>
      <c r="AO71" s="18"/>
      <c r="AP71" s="19">
        <v>8</v>
      </c>
      <c r="AQ71" s="18">
        <v>0</v>
      </c>
      <c r="AR71"/>
      <c r="AS71"/>
      <c r="AT71"/>
      <c r="AU71"/>
      <c r="AV71" t="s">
        <v>65</v>
      </c>
      <c r="AW71" s="46" t="str">
        <f t="shared" si="46"/>
        <v>No</v>
      </c>
      <c r="AX71" s="35"/>
      <c r="AY71" s="18"/>
      <c r="AZ71" s="19">
        <v>8</v>
      </c>
      <c r="BA71" s="18">
        <v>0</v>
      </c>
      <c r="BB71"/>
      <c r="BC71"/>
      <c r="BD71"/>
      <c r="BE71"/>
      <c r="BF71"/>
      <c r="BG71" s="46" t="str">
        <f t="shared" si="47"/>
        <v>No</v>
      </c>
      <c r="BI71" s="18"/>
      <c r="BJ71" s="19">
        <v>8</v>
      </c>
      <c r="BK71" s="18">
        <v>0</v>
      </c>
      <c r="BL71"/>
      <c r="BM71"/>
      <c r="BN71"/>
      <c r="BO71"/>
      <c r="BP71"/>
      <c r="BQ71" s="46" t="str">
        <f t="shared" si="48"/>
        <v>No</v>
      </c>
      <c r="BS71" s="18"/>
      <c r="BT71" s="7">
        <v>8</v>
      </c>
      <c r="BU71"/>
      <c r="BV71"/>
      <c r="BW71"/>
      <c r="BX71"/>
      <c r="BY71"/>
      <c r="BZ71"/>
      <c r="CA71" s="46" t="str">
        <f t="shared" si="49"/>
        <v>No</v>
      </c>
      <c r="CB71" s="18"/>
      <c r="CC71" s="18"/>
      <c r="CD71" s="19">
        <v>8</v>
      </c>
      <c r="CE71" s="18">
        <v>0</v>
      </c>
      <c r="CF71"/>
      <c r="CG71"/>
      <c r="CH71"/>
      <c r="CI71"/>
      <c r="CJ71"/>
      <c r="CK71" s="46" t="str">
        <f t="shared" si="50"/>
        <v>No</v>
      </c>
      <c r="CL71" s="10"/>
      <c r="CM71" s="18"/>
      <c r="CN71" s="19">
        <v>8</v>
      </c>
      <c r="CO71" s="18">
        <v>0</v>
      </c>
      <c r="CP71"/>
      <c r="CQ71"/>
      <c r="CR71"/>
      <c r="CS71"/>
      <c r="CT71"/>
      <c r="CU71" s="46" t="str">
        <f t="shared" si="51"/>
        <v>No</v>
      </c>
      <c r="CV71" s="17"/>
      <c r="CW71" s="18"/>
      <c r="CX71" s="19">
        <v>8</v>
      </c>
      <c r="CY71" s="18">
        <v>0</v>
      </c>
      <c r="CZ71"/>
      <c r="DA71"/>
      <c r="DB71"/>
      <c r="DC71"/>
      <c r="DD71"/>
      <c r="DE71" s="46" t="str">
        <f t="shared" si="52"/>
        <v>No</v>
      </c>
      <c r="DF71" s="39"/>
      <c r="DG71" s="18"/>
      <c r="DH71" s="19">
        <v>8</v>
      </c>
      <c r="DI71" s="18">
        <v>0</v>
      </c>
      <c r="DJ71"/>
      <c r="DK71"/>
      <c r="DL71"/>
      <c r="DM71"/>
      <c r="DN71"/>
      <c r="DO71" s="46" t="str">
        <f t="shared" si="53"/>
        <v>No</v>
      </c>
      <c r="DP71" s="35"/>
      <c r="DQ71" s="18"/>
      <c r="DR71" s="19">
        <v>8</v>
      </c>
      <c r="DS71" s="18">
        <v>0</v>
      </c>
      <c r="DT71"/>
      <c r="DU71"/>
      <c r="DV71"/>
      <c r="DW71"/>
      <c r="DX71"/>
      <c r="DY71" s="46" t="str">
        <f t="shared" si="54"/>
        <v>No</v>
      </c>
      <c r="EA71" s="18"/>
      <c r="EB71" s="19">
        <v>8</v>
      </c>
      <c r="EC71" s="18">
        <v>0</v>
      </c>
      <c r="ED71"/>
      <c r="EE71"/>
      <c r="EF71"/>
      <c r="EG71"/>
      <c r="EH71"/>
      <c r="EI71" s="46" t="str">
        <f t="shared" si="55"/>
        <v>No</v>
      </c>
      <c r="EL71" s="19">
        <v>8</v>
      </c>
      <c r="EM71" s="18">
        <v>0</v>
      </c>
      <c r="EN71"/>
      <c r="EO71"/>
      <c r="EP71"/>
      <c r="EQ71"/>
      <c r="ER71"/>
      <c r="ES71" s="46" t="str">
        <f t="shared" si="56"/>
        <v>No</v>
      </c>
    </row>
    <row r="72" spans="1:149" s="1" customFormat="1" x14ac:dyDescent="0.25">
      <c r="A72" s="105"/>
      <c r="B72" s="7">
        <v>9</v>
      </c>
      <c r="C72" s="1">
        <v>0</v>
      </c>
      <c r="D72"/>
      <c r="E72"/>
      <c r="F72"/>
      <c r="G72"/>
      <c r="H72"/>
      <c r="I72" s="46" t="str">
        <f t="shared" si="42"/>
        <v>No</v>
      </c>
      <c r="J72" s="18" t="s">
        <v>65</v>
      </c>
      <c r="K72" t="s">
        <v>65</v>
      </c>
      <c r="L72" s="19">
        <v>9</v>
      </c>
      <c r="M72" s="18">
        <v>0</v>
      </c>
      <c r="N72"/>
      <c r="O72"/>
      <c r="P72"/>
      <c r="Q72"/>
      <c r="R72"/>
      <c r="S72" s="46" t="str">
        <f t="shared" si="43"/>
        <v>No</v>
      </c>
      <c r="U72" s="10"/>
      <c r="V72" s="19">
        <v>9</v>
      </c>
      <c r="W72" s="18">
        <v>0</v>
      </c>
      <c r="X72"/>
      <c r="Y72"/>
      <c r="Z72"/>
      <c r="AA72"/>
      <c r="AB72"/>
      <c r="AC72" s="46" t="str">
        <f t="shared" si="44"/>
        <v>No</v>
      </c>
      <c r="AD72" s="17"/>
      <c r="AE72" s="18"/>
      <c r="AF72" s="19">
        <v>9</v>
      </c>
      <c r="AG72" s="18">
        <v>0</v>
      </c>
      <c r="AH72">
        <v>0.2157</v>
      </c>
      <c r="AI72">
        <v>0.75329999999999997</v>
      </c>
      <c r="AJ72">
        <v>0.8216</v>
      </c>
      <c r="AK72"/>
      <c r="AL72"/>
      <c r="AM72" s="46" t="str">
        <f t="shared" si="45"/>
        <v>No</v>
      </c>
      <c r="AN72" s="35"/>
      <c r="AO72" s="18"/>
      <c r="AP72" s="19">
        <v>9</v>
      </c>
      <c r="AQ72" s="18">
        <v>0</v>
      </c>
      <c r="AR72"/>
      <c r="AS72"/>
      <c r="AT72"/>
      <c r="AU72"/>
      <c r="AV72"/>
      <c r="AW72" s="46" t="str">
        <f t="shared" si="46"/>
        <v>No</v>
      </c>
      <c r="AX72" s="35"/>
      <c r="AY72" s="18"/>
      <c r="AZ72" s="19">
        <v>9</v>
      </c>
      <c r="BA72" s="18">
        <v>0</v>
      </c>
      <c r="BB72"/>
      <c r="BC72"/>
      <c r="BD72"/>
      <c r="BE72"/>
      <c r="BF72"/>
      <c r="BG72" s="46" t="str">
        <f t="shared" si="47"/>
        <v>No</v>
      </c>
      <c r="BI72" s="18"/>
      <c r="BJ72" s="19">
        <v>9</v>
      </c>
      <c r="BK72" s="18">
        <v>0</v>
      </c>
      <c r="BL72"/>
      <c r="BM72"/>
      <c r="BN72"/>
      <c r="BO72"/>
      <c r="BP72"/>
      <c r="BQ72" s="46" t="str">
        <f t="shared" si="48"/>
        <v>No</v>
      </c>
      <c r="BS72" s="18"/>
      <c r="BT72" s="7">
        <v>9</v>
      </c>
      <c r="BU72"/>
      <c r="BV72"/>
      <c r="BW72"/>
      <c r="BX72"/>
      <c r="BY72"/>
      <c r="BZ72"/>
      <c r="CA72" s="46" t="str">
        <f t="shared" si="49"/>
        <v>No</v>
      </c>
      <c r="CB72" s="18"/>
      <c r="CC72" s="18"/>
      <c r="CD72" s="19">
        <v>9</v>
      </c>
      <c r="CE72" s="18">
        <v>0</v>
      </c>
      <c r="CF72"/>
      <c r="CG72"/>
      <c r="CH72"/>
      <c r="CI72"/>
      <c r="CJ72"/>
      <c r="CK72" s="46" t="str">
        <f t="shared" si="50"/>
        <v>No</v>
      </c>
      <c r="CL72" s="10"/>
      <c r="CM72" s="18"/>
      <c r="CN72" s="19">
        <v>9</v>
      </c>
      <c r="CO72" s="18">
        <v>0</v>
      </c>
      <c r="CP72"/>
      <c r="CQ72"/>
      <c r="CR72"/>
      <c r="CS72"/>
      <c r="CT72"/>
      <c r="CU72" s="46" t="str">
        <f t="shared" si="51"/>
        <v>No</v>
      </c>
      <c r="CV72" s="17"/>
      <c r="CW72" s="18"/>
      <c r="CX72" s="19">
        <v>9</v>
      </c>
      <c r="CY72" s="18">
        <v>0</v>
      </c>
      <c r="CZ72"/>
      <c r="DA72"/>
      <c r="DB72"/>
      <c r="DC72"/>
      <c r="DD72"/>
      <c r="DE72" s="46" t="str">
        <f t="shared" si="52"/>
        <v>No</v>
      </c>
      <c r="DF72" s="35"/>
      <c r="DG72" s="18"/>
      <c r="DH72" s="19">
        <v>9</v>
      </c>
      <c r="DI72" s="18">
        <v>0</v>
      </c>
      <c r="DJ72"/>
      <c r="DK72"/>
      <c r="DL72"/>
      <c r="DM72"/>
      <c r="DN72"/>
      <c r="DO72" s="46" t="str">
        <f t="shared" si="53"/>
        <v>No</v>
      </c>
      <c r="DP72" s="35"/>
      <c r="DQ72" s="18"/>
      <c r="DR72" s="19">
        <v>9</v>
      </c>
      <c r="DS72" s="18">
        <v>0</v>
      </c>
      <c r="DT72"/>
      <c r="DU72"/>
      <c r="DV72"/>
      <c r="DW72"/>
      <c r="DX72"/>
      <c r="DY72" s="46" t="str">
        <f t="shared" si="54"/>
        <v>No</v>
      </c>
      <c r="EA72" s="18"/>
      <c r="EB72" s="19">
        <v>9</v>
      </c>
      <c r="EC72" s="18">
        <v>0</v>
      </c>
      <c r="ED72"/>
      <c r="EE72"/>
      <c r="EF72"/>
      <c r="EG72"/>
      <c r="EH72"/>
      <c r="EI72" s="46" t="str">
        <f t="shared" si="55"/>
        <v>No</v>
      </c>
      <c r="EL72" s="19">
        <v>9</v>
      </c>
      <c r="EM72" s="18">
        <v>0</v>
      </c>
      <c r="EN72"/>
      <c r="EO72"/>
      <c r="EP72"/>
      <c r="EQ72"/>
      <c r="ER72"/>
      <c r="ES72" s="46" t="str">
        <f t="shared" si="56"/>
        <v>No</v>
      </c>
    </row>
    <row r="73" spans="1:149" s="1" customFormat="1" x14ac:dyDescent="0.25">
      <c r="A73" s="105"/>
      <c r="B73" s="7">
        <v>10</v>
      </c>
      <c r="C73" s="1">
        <v>0</v>
      </c>
      <c r="D73"/>
      <c r="E73"/>
      <c r="F73"/>
      <c r="G73"/>
      <c r="H73"/>
      <c r="I73" s="46" t="str">
        <f t="shared" si="42"/>
        <v>No</v>
      </c>
      <c r="J73" s="18"/>
      <c r="K73" t="s">
        <v>65</v>
      </c>
      <c r="L73" s="19">
        <v>10</v>
      </c>
      <c r="M73" s="18">
        <v>0</v>
      </c>
      <c r="N73"/>
      <c r="O73"/>
      <c r="P73"/>
      <c r="Q73"/>
      <c r="R73"/>
      <c r="S73" s="46" t="str">
        <f t="shared" si="43"/>
        <v>No</v>
      </c>
      <c r="U73" s="10"/>
      <c r="V73" s="19">
        <v>10</v>
      </c>
      <c r="W73" s="18">
        <v>0</v>
      </c>
      <c r="X73"/>
      <c r="Y73"/>
      <c r="Z73"/>
      <c r="AA73"/>
      <c r="AB73"/>
      <c r="AC73" s="46" t="str">
        <f t="shared" si="44"/>
        <v>No</v>
      </c>
      <c r="AD73" s="17"/>
      <c r="AE73" s="18"/>
      <c r="AF73" s="19">
        <v>10</v>
      </c>
      <c r="AG73" s="18">
        <v>0</v>
      </c>
      <c r="AH73">
        <v>0.16669999999999999</v>
      </c>
      <c r="AI73">
        <v>0.73419999999999996</v>
      </c>
      <c r="AJ73">
        <v>0.82569999999999999</v>
      </c>
      <c r="AK73"/>
      <c r="AL73"/>
      <c r="AM73" s="46" t="str">
        <f t="shared" si="45"/>
        <v>No</v>
      </c>
      <c r="AN73" s="35"/>
      <c r="AO73" s="18"/>
      <c r="AP73" s="19">
        <v>10</v>
      </c>
      <c r="AQ73" s="18">
        <v>0</v>
      </c>
      <c r="AR73"/>
      <c r="AS73"/>
      <c r="AT73"/>
      <c r="AU73"/>
      <c r="AV73"/>
      <c r="AW73" s="46" t="str">
        <f t="shared" si="46"/>
        <v>No</v>
      </c>
      <c r="AX73" s="35"/>
      <c r="AY73" s="18"/>
      <c r="AZ73" s="19">
        <v>10</v>
      </c>
      <c r="BA73" s="18">
        <v>0</v>
      </c>
      <c r="BB73"/>
      <c r="BC73"/>
      <c r="BD73"/>
      <c r="BE73"/>
      <c r="BF73"/>
      <c r="BG73" s="46" t="str">
        <f t="shared" si="47"/>
        <v>No</v>
      </c>
      <c r="BI73" s="18"/>
      <c r="BJ73" s="19">
        <v>10</v>
      </c>
      <c r="BK73" s="18">
        <v>0</v>
      </c>
      <c r="BL73"/>
      <c r="BM73"/>
      <c r="BN73"/>
      <c r="BO73"/>
      <c r="BP73"/>
      <c r="BQ73" s="46" t="str">
        <f t="shared" si="48"/>
        <v>No</v>
      </c>
      <c r="BS73" s="18"/>
      <c r="BT73" s="7">
        <v>10</v>
      </c>
      <c r="BU73"/>
      <c r="BV73"/>
      <c r="BW73"/>
      <c r="BX73"/>
      <c r="BY73"/>
      <c r="BZ73"/>
      <c r="CA73" s="46" t="str">
        <f t="shared" si="49"/>
        <v>No</v>
      </c>
      <c r="CB73" s="18"/>
      <c r="CC73" s="18"/>
      <c r="CD73" s="19">
        <v>10</v>
      </c>
      <c r="CE73" s="18">
        <v>0</v>
      </c>
      <c r="CF73"/>
      <c r="CG73"/>
      <c r="CH73"/>
      <c r="CI73"/>
      <c r="CJ73"/>
      <c r="CK73" s="46" t="str">
        <f t="shared" si="50"/>
        <v>No</v>
      </c>
      <c r="CL73" s="10"/>
      <c r="CM73" s="18"/>
      <c r="CN73" s="19">
        <v>10</v>
      </c>
      <c r="CO73" s="18">
        <v>0</v>
      </c>
      <c r="CP73"/>
      <c r="CQ73"/>
      <c r="CR73"/>
      <c r="CS73"/>
      <c r="CT73"/>
      <c r="CU73" s="46" t="str">
        <f t="shared" si="51"/>
        <v>No</v>
      </c>
      <c r="CV73" s="17"/>
      <c r="CW73" s="18"/>
      <c r="CX73" s="19">
        <v>10</v>
      </c>
      <c r="CY73" s="18">
        <v>0</v>
      </c>
      <c r="CZ73"/>
      <c r="DA73"/>
      <c r="DB73"/>
      <c r="DC73"/>
      <c r="DD73"/>
      <c r="DE73" s="46" t="str">
        <f t="shared" si="52"/>
        <v>No</v>
      </c>
      <c r="DF73" s="35"/>
      <c r="DG73" s="18"/>
      <c r="DH73" s="19">
        <v>10</v>
      </c>
      <c r="DI73" s="18">
        <v>0</v>
      </c>
      <c r="DJ73"/>
      <c r="DK73"/>
      <c r="DL73"/>
      <c r="DM73"/>
      <c r="DN73"/>
      <c r="DO73" s="46" t="str">
        <f t="shared" si="53"/>
        <v>No</v>
      </c>
      <c r="DP73" s="35"/>
      <c r="DQ73" s="18"/>
      <c r="DR73" s="19">
        <v>10</v>
      </c>
      <c r="DS73" s="18">
        <v>0</v>
      </c>
      <c r="DT73"/>
      <c r="DU73"/>
      <c r="DV73"/>
      <c r="DW73"/>
      <c r="DX73"/>
      <c r="DY73" s="46" t="str">
        <f t="shared" si="54"/>
        <v>No</v>
      </c>
      <c r="EA73" s="18"/>
      <c r="EB73" s="19">
        <v>10</v>
      </c>
      <c r="EC73" s="18">
        <v>0</v>
      </c>
      <c r="ED73"/>
      <c r="EE73"/>
      <c r="EF73"/>
      <c r="EG73"/>
      <c r="EH73"/>
      <c r="EI73" s="46" t="str">
        <f t="shared" si="55"/>
        <v>No</v>
      </c>
      <c r="EL73" s="19">
        <v>10</v>
      </c>
      <c r="EM73" s="18">
        <v>0</v>
      </c>
      <c r="EN73"/>
      <c r="EO73"/>
      <c r="EP73"/>
      <c r="EQ73"/>
      <c r="ER73"/>
      <c r="ES73" s="46" t="str">
        <f t="shared" si="56"/>
        <v>No</v>
      </c>
    </row>
    <row r="74" spans="1:149" s="1" customFormat="1" x14ac:dyDescent="0.25">
      <c r="A74" s="105"/>
      <c r="B74" s="7">
        <v>11</v>
      </c>
      <c r="C74" s="1">
        <v>0</v>
      </c>
      <c r="D74"/>
      <c r="E74"/>
      <c r="F74"/>
      <c r="G74"/>
      <c r="H74"/>
      <c r="I74" s="46" t="str">
        <f t="shared" si="42"/>
        <v>No</v>
      </c>
      <c r="J74" s="20"/>
      <c r="K74" t="s">
        <v>65</v>
      </c>
      <c r="L74" s="19">
        <v>11</v>
      </c>
      <c r="M74" s="18">
        <v>0</v>
      </c>
      <c r="N74"/>
      <c r="O74"/>
      <c r="P74"/>
      <c r="Q74"/>
      <c r="R74"/>
      <c r="S74" s="46" t="str">
        <f t="shared" si="43"/>
        <v>No</v>
      </c>
      <c r="U74" s="10"/>
      <c r="V74" s="19">
        <v>11</v>
      </c>
      <c r="W74" s="18">
        <v>0</v>
      </c>
      <c r="X74"/>
      <c r="Y74"/>
      <c r="Z74"/>
      <c r="AA74"/>
      <c r="AB74"/>
      <c r="AC74" s="46" t="str">
        <f t="shared" si="44"/>
        <v>No</v>
      </c>
      <c r="AD74" s="17"/>
      <c r="AE74" s="18"/>
      <c r="AF74" s="19">
        <v>11</v>
      </c>
      <c r="AG74" s="18">
        <v>0</v>
      </c>
      <c r="AH74">
        <v>0.17599999999999999</v>
      </c>
      <c r="AI74">
        <v>0.7641</v>
      </c>
      <c r="AJ74">
        <v>0.82830000000000004</v>
      </c>
      <c r="AK74"/>
      <c r="AL74"/>
      <c r="AM74" s="46" t="str">
        <f t="shared" si="45"/>
        <v>No</v>
      </c>
      <c r="AN74" s="35"/>
      <c r="AO74" s="18"/>
      <c r="AP74" s="19">
        <v>11</v>
      </c>
      <c r="AQ74" s="18">
        <v>0</v>
      </c>
      <c r="AR74"/>
      <c r="AS74"/>
      <c r="AT74"/>
      <c r="AU74"/>
      <c r="AV74"/>
      <c r="AW74" s="46" t="str">
        <f t="shared" si="46"/>
        <v>No</v>
      </c>
      <c r="AX74" s="35"/>
      <c r="AY74" s="18"/>
      <c r="AZ74" s="19">
        <v>11</v>
      </c>
      <c r="BA74" s="18">
        <v>0</v>
      </c>
      <c r="BB74"/>
      <c r="BC74"/>
      <c r="BD74"/>
      <c r="BE74"/>
      <c r="BF74"/>
      <c r="BG74" s="46" t="str">
        <f t="shared" si="47"/>
        <v>No</v>
      </c>
      <c r="BI74" s="18"/>
      <c r="BJ74" s="19">
        <v>11</v>
      </c>
      <c r="BK74" s="18">
        <v>0</v>
      </c>
      <c r="BL74"/>
      <c r="BM74"/>
      <c r="BN74"/>
      <c r="BO74"/>
      <c r="BP74"/>
      <c r="BQ74" s="46" t="str">
        <f t="shared" si="48"/>
        <v>No</v>
      </c>
      <c r="BS74" s="18"/>
      <c r="BT74" s="7">
        <v>11</v>
      </c>
      <c r="BU74"/>
      <c r="BV74"/>
      <c r="BW74"/>
      <c r="BX74"/>
      <c r="BY74"/>
      <c r="BZ74"/>
      <c r="CA74" s="46" t="str">
        <f t="shared" si="49"/>
        <v>No</v>
      </c>
      <c r="CB74" s="20"/>
      <c r="CC74" s="18"/>
      <c r="CD74" s="19">
        <v>11</v>
      </c>
      <c r="CE74" s="18">
        <v>0</v>
      </c>
      <c r="CF74"/>
      <c r="CG74"/>
      <c r="CH74"/>
      <c r="CI74"/>
      <c r="CJ74"/>
      <c r="CK74" s="46" t="str">
        <f t="shared" si="50"/>
        <v>No</v>
      </c>
      <c r="CL74" s="10"/>
      <c r="CM74" s="18"/>
      <c r="CN74" s="19">
        <v>11</v>
      </c>
      <c r="CO74" s="18">
        <v>0</v>
      </c>
      <c r="CP74"/>
      <c r="CQ74"/>
      <c r="CR74"/>
      <c r="CS74"/>
      <c r="CT74"/>
      <c r="CU74" s="46" t="str">
        <f t="shared" si="51"/>
        <v>No</v>
      </c>
      <c r="CV74" s="17"/>
      <c r="CW74" s="18"/>
      <c r="CX74" s="19">
        <v>11</v>
      </c>
      <c r="CY74" s="18">
        <v>0</v>
      </c>
      <c r="CZ74"/>
      <c r="DA74"/>
      <c r="DB74"/>
      <c r="DC74"/>
      <c r="DD74"/>
      <c r="DE74" s="46" t="str">
        <f t="shared" si="52"/>
        <v>No</v>
      </c>
      <c r="DF74" s="35"/>
      <c r="DG74" s="18"/>
      <c r="DH74" s="19">
        <v>11</v>
      </c>
      <c r="DI74" s="18">
        <v>0</v>
      </c>
      <c r="DJ74"/>
      <c r="DK74"/>
      <c r="DL74"/>
      <c r="DM74"/>
      <c r="DN74"/>
      <c r="DO74" s="46" t="str">
        <f t="shared" si="53"/>
        <v>No</v>
      </c>
      <c r="DP74" s="35"/>
      <c r="DQ74" s="18"/>
      <c r="DR74" s="19">
        <v>11</v>
      </c>
      <c r="DS74" s="18">
        <v>0</v>
      </c>
      <c r="DT74"/>
      <c r="DU74"/>
      <c r="DV74"/>
      <c r="DW74"/>
      <c r="DX74"/>
      <c r="DY74" s="46" t="str">
        <f t="shared" si="54"/>
        <v>No</v>
      </c>
      <c r="EA74" s="18"/>
      <c r="EB74" s="19">
        <v>11</v>
      </c>
      <c r="EC74" s="18">
        <v>0</v>
      </c>
      <c r="ED74"/>
      <c r="EE74"/>
      <c r="EF74"/>
      <c r="EG74"/>
      <c r="EH74"/>
      <c r="EI74" s="46" t="str">
        <f t="shared" si="55"/>
        <v>No</v>
      </c>
      <c r="EL74" s="19">
        <v>11</v>
      </c>
      <c r="EM74" s="18">
        <v>0</v>
      </c>
      <c r="EN74"/>
      <c r="EO74"/>
      <c r="EP74"/>
      <c r="EQ74"/>
      <c r="ER74"/>
      <c r="ES74" s="46" t="str">
        <f t="shared" si="56"/>
        <v>No</v>
      </c>
    </row>
    <row r="75" spans="1:149" s="1" customFormat="1" x14ac:dyDescent="0.25">
      <c r="A75" s="105"/>
      <c r="B75" s="7">
        <v>12</v>
      </c>
      <c r="C75" s="1">
        <v>0</v>
      </c>
      <c r="D75"/>
      <c r="E75"/>
      <c r="F75"/>
      <c r="G75"/>
      <c r="H75"/>
      <c r="I75" s="46" t="str">
        <f t="shared" si="42"/>
        <v>No</v>
      </c>
      <c r="J75" s="20" t="s">
        <v>65</v>
      </c>
      <c r="K75"/>
      <c r="L75" s="19">
        <v>12</v>
      </c>
      <c r="M75" s="18">
        <v>0</v>
      </c>
      <c r="N75"/>
      <c r="O75"/>
      <c r="P75"/>
      <c r="Q75"/>
      <c r="R75"/>
      <c r="S75" s="46" t="str">
        <f t="shared" si="43"/>
        <v>No</v>
      </c>
      <c r="U75" s="10"/>
      <c r="V75" s="19">
        <v>12</v>
      </c>
      <c r="W75" s="18">
        <v>0</v>
      </c>
      <c r="X75"/>
      <c r="Y75"/>
      <c r="Z75"/>
      <c r="AA75"/>
      <c r="AB75"/>
      <c r="AC75" s="46" t="str">
        <f t="shared" si="44"/>
        <v>No</v>
      </c>
      <c r="AD75" s="17"/>
      <c r="AE75" s="18"/>
      <c r="AF75" s="19">
        <v>12</v>
      </c>
      <c r="AG75" s="18">
        <v>0</v>
      </c>
      <c r="AH75">
        <v>0.19520000000000001</v>
      </c>
      <c r="AI75">
        <v>0.73519999999999996</v>
      </c>
      <c r="AJ75">
        <v>0.83850000000000002</v>
      </c>
      <c r="AK75"/>
      <c r="AL75"/>
      <c r="AM75" s="46" t="str">
        <f t="shared" si="45"/>
        <v>No</v>
      </c>
      <c r="AN75" s="35"/>
      <c r="AO75" s="18"/>
      <c r="AP75" s="19">
        <v>12</v>
      </c>
      <c r="AQ75" s="18">
        <v>0</v>
      </c>
      <c r="AR75"/>
      <c r="AS75"/>
      <c r="AT75"/>
      <c r="AU75"/>
      <c r="AV75"/>
      <c r="AW75" s="46" t="str">
        <f t="shared" si="46"/>
        <v>No</v>
      </c>
      <c r="AX75" s="35"/>
      <c r="AY75" s="18"/>
      <c r="AZ75" s="19">
        <v>12</v>
      </c>
      <c r="BA75" s="18">
        <v>0</v>
      </c>
      <c r="BB75"/>
      <c r="BC75"/>
      <c r="BD75"/>
      <c r="BE75"/>
      <c r="BF75"/>
      <c r="BG75" s="46" t="str">
        <f t="shared" si="47"/>
        <v>No</v>
      </c>
      <c r="BI75" s="18"/>
      <c r="BJ75" s="19">
        <v>12</v>
      </c>
      <c r="BK75" s="18">
        <v>0</v>
      </c>
      <c r="BL75"/>
      <c r="BM75"/>
      <c r="BN75"/>
      <c r="BO75"/>
      <c r="BP75"/>
      <c r="BQ75" s="46" t="str">
        <f t="shared" si="48"/>
        <v>No</v>
      </c>
      <c r="BS75" s="18"/>
      <c r="BT75" s="7">
        <v>12</v>
      </c>
      <c r="BU75"/>
      <c r="BV75"/>
      <c r="BW75"/>
      <c r="BX75"/>
      <c r="BY75"/>
      <c r="BZ75"/>
      <c r="CA75" s="46" t="str">
        <f t="shared" si="49"/>
        <v>No</v>
      </c>
      <c r="CB75" s="20"/>
      <c r="CC75" s="18"/>
      <c r="CD75" s="19">
        <v>12</v>
      </c>
      <c r="CE75" s="18">
        <v>0</v>
      </c>
      <c r="CF75"/>
      <c r="CG75"/>
      <c r="CH75"/>
      <c r="CI75"/>
      <c r="CJ75"/>
      <c r="CK75" s="46" t="str">
        <f t="shared" si="50"/>
        <v>No</v>
      </c>
      <c r="CL75" s="10"/>
      <c r="CM75" s="18"/>
      <c r="CN75" s="19">
        <v>12</v>
      </c>
      <c r="CO75" s="18">
        <v>0</v>
      </c>
      <c r="CP75"/>
      <c r="CQ75"/>
      <c r="CR75"/>
      <c r="CS75"/>
      <c r="CT75"/>
      <c r="CU75" s="46" t="str">
        <f t="shared" si="51"/>
        <v>No</v>
      </c>
      <c r="CV75" s="17"/>
      <c r="CW75" s="18"/>
      <c r="CX75" s="19">
        <v>12</v>
      </c>
      <c r="CY75" s="18">
        <v>0</v>
      </c>
      <c r="CZ75"/>
      <c r="DA75"/>
      <c r="DB75"/>
      <c r="DC75"/>
      <c r="DD75"/>
      <c r="DE75" s="46" t="str">
        <f t="shared" si="52"/>
        <v>No</v>
      </c>
      <c r="DF75" s="35"/>
      <c r="DG75" s="18"/>
      <c r="DH75" s="19">
        <v>12</v>
      </c>
      <c r="DI75" s="18">
        <v>0</v>
      </c>
      <c r="DJ75"/>
      <c r="DK75"/>
      <c r="DL75"/>
      <c r="DM75"/>
      <c r="DN75"/>
      <c r="DO75" s="46" t="str">
        <f t="shared" si="53"/>
        <v>No</v>
      </c>
      <c r="DP75" s="35"/>
      <c r="DQ75" s="18"/>
      <c r="DR75" s="19">
        <v>12</v>
      </c>
      <c r="DS75" s="18">
        <v>0</v>
      </c>
      <c r="DT75"/>
      <c r="DU75"/>
      <c r="DV75"/>
      <c r="DW75"/>
      <c r="DX75"/>
      <c r="DY75" s="46" t="str">
        <f t="shared" si="54"/>
        <v>No</v>
      </c>
      <c r="EA75" s="18"/>
      <c r="EB75" s="19">
        <v>12</v>
      </c>
      <c r="EC75" s="18">
        <v>0</v>
      </c>
      <c r="ED75"/>
      <c r="EE75"/>
      <c r="EF75"/>
      <c r="EG75"/>
      <c r="EH75"/>
      <c r="EI75" s="46" t="str">
        <f t="shared" si="55"/>
        <v>No</v>
      </c>
      <c r="EL75" s="19">
        <v>12</v>
      </c>
      <c r="EM75" s="18">
        <v>0</v>
      </c>
      <c r="EN75"/>
      <c r="EO75"/>
      <c r="EP75"/>
      <c r="EQ75"/>
      <c r="ER75"/>
      <c r="ES75" s="46" t="str">
        <f t="shared" si="56"/>
        <v>No</v>
      </c>
    </row>
    <row r="76" spans="1:149" s="1" customFormat="1" x14ac:dyDescent="0.25">
      <c r="A76" s="105"/>
      <c r="C76" s="4" t="s">
        <v>77</v>
      </c>
      <c r="D76" s="56">
        <f>AVERAGE(D64:D75)</f>
        <v>0.2024</v>
      </c>
      <c r="E76" s="56">
        <f t="shared" ref="E76:H76" si="57">AVERAGE(E64:E75)</f>
        <v>0.73537500000000011</v>
      </c>
      <c r="F76" s="56">
        <f t="shared" si="57"/>
        <v>0.83557499999999996</v>
      </c>
      <c r="G76" s="56" t="e">
        <f t="shared" si="57"/>
        <v>#DIV/0!</v>
      </c>
      <c r="H76" s="56" t="e">
        <f t="shared" si="57"/>
        <v>#DIV/0!</v>
      </c>
      <c r="I76" s="21"/>
      <c r="J76" s="22"/>
      <c r="K76" s="82" t="s">
        <v>65</v>
      </c>
      <c r="L76" s="22"/>
      <c r="M76" s="4" t="s">
        <v>77</v>
      </c>
      <c r="N76" s="56">
        <f>AVERAGE(N64:N75)</f>
        <v>0.74995000000000001</v>
      </c>
      <c r="O76" s="56">
        <f t="shared" ref="O76:R76" si="58">AVERAGE(O64:O75)</f>
        <v>0.81607500000000011</v>
      </c>
      <c r="P76" s="56">
        <f t="shared" si="58"/>
        <v>0.82767500000000005</v>
      </c>
      <c r="Q76" s="56" t="e">
        <f t="shared" si="58"/>
        <v>#DIV/0!</v>
      </c>
      <c r="R76" s="56" t="e">
        <f t="shared" si="58"/>
        <v>#DIV/0!</v>
      </c>
      <c r="S76" s="21"/>
      <c r="U76" s="11"/>
      <c r="V76" s="22"/>
      <c r="W76" s="4" t="s">
        <v>77</v>
      </c>
      <c r="X76" s="56">
        <f>AVERAGE(X64:X75)</f>
        <v>0.70957500000000007</v>
      </c>
      <c r="Y76" s="56">
        <f t="shared" ref="Y76:AB76" si="59">AVERAGE(Y64:Y75)</f>
        <v>0.78247500000000003</v>
      </c>
      <c r="Z76" s="56">
        <f t="shared" si="59"/>
        <v>0.81792500000000001</v>
      </c>
      <c r="AA76" s="56" t="e">
        <f t="shared" si="59"/>
        <v>#DIV/0!</v>
      </c>
      <c r="AB76" s="56" t="e">
        <f t="shared" si="59"/>
        <v>#DIV/0!</v>
      </c>
      <c r="AC76" s="31"/>
      <c r="AD76" s="31"/>
      <c r="AE76" s="22"/>
      <c r="AF76" s="22"/>
      <c r="AG76" s="4" t="s">
        <v>77</v>
      </c>
      <c r="AH76" s="56">
        <f>AVERAGE(AH64:AH75)</f>
        <v>0.19806666666666664</v>
      </c>
      <c r="AI76" s="56">
        <f t="shared" ref="AI76:AL76" si="60">AVERAGE(AI64:AI75)</f>
        <v>0.73988333333333334</v>
      </c>
      <c r="AJ76" s="56">
        <f t="shared" si="60"/>
        <v>0.83328333333333326</v>
      </c>
      <c r="AK76" s="56" t="e">
        <f t="shared" si="60"/>
        <v>#DIV/0!</v>
      </c>
      <c r="AL76" s="56" t="e">
        <f t="shared" si="60"/>
        <v>#DIV/0!</v>
      </c>
      <c r="AM76" s="31"/>
      <c r="AN76" s="40"/>
      <c r="AO76" s="22"/>
      <c r="AP76" s="22"/>
      <c r="AQ76" s="4" t="s">
        <v>77</v>
      </c>
      <c r="AR76" s="56" t="e">
        <f>AVERAGE(AR64:AR75)</f>
        <v>#DIV/0!</v>
      </c>
      <c r="AS76" s="56" t="e">
        <f t="shared" ref="AS76:AV76" si="61">AVERAGE(AS64:AS75)</f>
        <v>#DIV/0!</v>
      </c>
      <c r="AT76" s="56" t="e">
        <f t="shared" si="61"/>
        <v>#DIV/0!</v>
      </c>
      <c r="AU76" s="56" t="e">
        <f t="shared" si="61"/>
        <v>#DIV/0!</v>
      </c>
      <c r="AV76" s="56" t="e">
        <f t="shared" si="61"/>
        <v>#DIV/0!</v>
      </c>
      <c r="AW76" s="31"/>
      <c r="AX76" s="40"/>
      <c r="AY76" s="22"/>
      <c r="AZ76" s="22"/>
      <c r="BA76" s="4" t="s">
        <v>77</v>
      </c>
      <c r="BB76" s="56" t="e">
        <f>AVERAGE(BB64:BB75)</f>
        <v>#DIV/0!</v>
      </c>
      <c r="BC76" s="56" t="e">
        <f t="shared" ref="BC76:BF76" si="62">AVERAGE(BC64:BC75)</f>
        <v>#DIV/0!</v>
      </c>
      <c r="BD76" s="56" t="e">
        <f t="shared" si="62"/>
        <v>#DIV/0!</v>
      </c>
      <c r="BE76" s="56" t="e">
        <f t="shared" si="62"/>
        <v>#DIV/0!</v>
      </c>
      <c r="BF76" s="56" t="e">
        <f t="shared" si="62"/>
        <v>#DIV/0!</v>
      </c>
      <c r="BG76" s="31"/>
      <c r="BI76" s="22"/>
      <c r="BJ76" s="22"/>
      <c r="BK76" s="4" t="s">
        <v>77</v>
      </c>
      <c r="BL76" s="56" t="e">
        <f>AVERAGE(BL64:BL75)</f>
        <v>#DIV/0!</v>
      </c>
      <c r="BM76" s="56" t="e">
        <f t="shared" ref="BM76:BP76" si="63">AVERAGE(BM64:BM75)</f>
        <v>#DIV/0!</v>
      </c>
      <c r="BN76" s="56" t="e">
        <f t="shared" si="63"/>
        <v>#DIV/0!</v>
      </c>
      <c r="BO76" s="56" t="e">
        <f t="shared" si="63"/>
        <v>#DIV/0!</v>
      </c>
      <c r="BP76" s="56" t="e">
        <f t="shared" si="63"/>
        <v>#DIV/0!</v>
      </c>
      <c r="BQ76" s="31"/>
      <c r="BS76" s="22"/>
      <c r="BU76" s="4" t="s">
        <v>77</v>
      </c>
      <c r="BV76" s="56" t="e">
        <f>AVERAGE(BV64:BV75)</f>
        <v>#DIV/0!</v>
      </c>
      <c r="BW76" s="56" t="e">
        <f t="shared" ref="BW76:BZ76" si="64">AVERAGE(BW64:BW75)</f>
        <v>#DIV/0!</v>
      </c>
      <c r="BX76" s="56" t="e">
        <f t="shared" si="64"/>
        <v>#DIV/0!</v>
      </c>
      <c r="BY76" s="56" t="e">
        <f t="shared" si="64"/>
        <v>#DIV/0!</v>
      </c>
      <c r="BZ76" s="56" t="e">
        <f t="shared" si="64"/>
        <v>#DIV/0!</v>
      </c>
      <c r="CA76" s="21"/>
      <c r="CB76" s="22"/>
      <c r="CC76" s="22"/>
      <c r="CD76" s="22"/>
      <c r="CE76" s="4" t="s">
        <v>77</v>
      </c>
      <c r="CF76" s="56" t="e">
        <f>AVERAGE(CF64:CF75)</f>
        <v>#DIV/0!</v>
      </c>
      <c r="CG76" s="56" t="e">
        <f t="shared" ref="CG76:CJ76" si="65">AVERAGE(CG64:CG75)</f>
        <v>#DIV/0!</v>
      </c>
      <c r="CH76" s="56" t="e">
        <f t="shared" si="65"/>
        <v>#DIV/0!</v>
      </c>
      <c r="CI76" s="56" t="e">
        <f t="shared" si="65"/>
        <v>#DIV/0!</v>
      </c>
      <c r="CJ76" s="56" t="e">
        <f t="shared" si="65"/>
        <v>#DIV/0!</v>
      </c>
      <c r="CK76" s="21"/>
      <c r="CL76" s="11"/>
      <c r="CM76" s="22"/>
      <c r="CN76" s="22"/>
      <c r="CO76" s="4" t="s">
        <v>77</v>
      </c>
      <c r="CP76" s="56" t="e">
        <f>AVERAGE(CP64:CP75)</f>
        <v>#DIV/0!</v>
      </c>
      <c r="CQ76" s="56" t="e">
        <f t="shared" ref="CQ76:CT76" si="66">AVERAGE(CQ64:CQ75)</f>
        <v>#DIV/0!</v>
      </c>
      <c r="CR76" s="56" t="e">
        <f t="shared" si="66"/>
        <v>#DIV/0!</v>
      </c>
      <c r="CS76" s="56" t="e">
        <f t="shared" si="66"/>
        <v>#DIV/0!</v>
      </c>
      <c r="CT76" s="56" t="e">
        <f t="shared" si="66"/>
        <v>#DIV/0!</v>
      </c>
      <c r="CU76" s="31"/>
      <c r="CV76" s="31"/>
      <c r="CW76" s="22"/>
      <c r="CX76" s="22"/>
      <c r="CY76" s="4" t="s">
        <v>77</v>
      </c>
      <c r="CZ76" s="56" t="e">
        <f>AVERAGE(CZ64:CZ75)</f>
        <v>#DIV/0!</v>
      </c>
      <c r="DA76" s="56" t="e">
        <f t="shared" ref="DA76:DD76" si="67">AVERAGE(DA64:DA75)</f>
        <v>#DIV/0!</v>
      </c>
      <c r="DB76" s="56" t="e">
        <f t="shared" si="67"/>
        <v>#DIV/0!</v>
      </c>
      <c r="DC76" s="56" t="e">
        <f t="shared" si="67"/>
        <v>#DIV/0!</v>
      </c>
      <c r="DD76" s="56" t="e">
        <f t="shared" si="67"/>
        <v>#DIV/0!</v>
      </c>
      <c r="DE76" s="31"/>
      <c r="DF76" s="40"/>
      <c r="DG76" s="22"/>
      <c r="DH76" s="22"/>
      <c r="DI76" s="4" t="s">
        <v>77</v>
      </c>
      <c r="DJ76" s="56" t="e">
        <f>AVERAGE(DJ64:DJ75)</f>
        <v>#DIV/0!</v>
      </c>
      <c r="DK76" s="56" t="e">
        <f t="shared" ref="DK76:DN76" si="68">AVERAGE(DK64:DK75)</f>
        <v>#DIV/0!</v>
      </c>
      <c r="DL76" s="56" t="e">
        <f t="shared" si="68"/>
        <v>#DIV/0!</v>
      </c>
      <c r="DM76" s="56" t="e">
        <f t="shared" si="68"/>
        <v>#DIV/0!</v>
      </c>
      <c r="DN76" s="56" t="e">
        <f t="shared" si="68"/>
        <v>#DIV/0!</v>
      </c>
      <c r="DO76" s="31"/>
      <c r="DP76" s="40"/>
      <c r="DQ76" s="22"/>
      <c r="DR76" s="22"/>
      <c r="DS76" s="4" t="s">
        <v>77</v>
      </c>
      <c r="DT76" s="56" t="e">
        <f>AVERAGE(DT64:DT75)</f>
        <v>#DIV/0!</v>
      </c>
      <c r="DU76" s="56" t="e">
        <f t="shared" ref="DU76:DX76" si="69">AVERAGE(DU64:DU75)</f>
        <v>#DIV/0!</v>
      </c>
      <c r="DV76" s="56" t="e">
        <f t="shared" si="69"/>
        <v>#DIV/0!</v>
      </c>
      <c r="DW76" s="56" t="e">
        <f t="shared" si="69"/>
        <v>#DIV/0!</v>
      </c>
      <c r="DX76" s="56" t="e">
        <f t="shared" si="69"/>
        <v>#DIV/0!</v>
      </c>
      <c r="DY76" s="31"/>
      <c r="EA76" s="22"/>
      <c r="EB76" s="22"/>
      <c r="EC76" s="4" t="s">
        <v>77</v>
      </c>
      <c r="ED76" s="56" t="e">
        <f>AVERAGE(ED64:ED75)</f>
        <v>#DIV/0!</v>
      </c>
      <c r="EE76" s="56" t="e">
        <f t="shared" ref="EE76:EH76" si="70">AVERAGE(EE64:EE75)</f>
        <v>#DIV/0!</v>
      </c>
      <c r="EF76" s="56" t="e">
        <f t="shared" si="70"/>
        <v>#DIV/0!</v>
      </c>
      <c r="EG76" s="56" t="e">
        <f t="shared" si="70"/>
        <v>#DIV/0!</v>
      </c>
      <c r="EH76" s="56" t="e">
        <f t="shared" si="70"/>
        <v>#DIV/0!</v>
      </c>
      <c r="EI76" s="31"/>
      <c r="EL76" s="22"/>
      <c r="EM76" s="4" t="s">
        <v>77</v>
      </c>
      <c r="EN76" s="56" t="e">
        <f>AVERAGE(EN64:EN75)</f>
        <v>#DIV/0!</v>
      </c>
      <c r="EO76" s="56" t="e">
        <f t="shared" ref="EO76:ER76" si="71">AVERAGE(EO64:EO75)</f>
        <v>#DIV/0!</v>
      </c>
      <c r="EP76" s="56" t="e">
        <f t="shared" si="71"/>
        <v>#DIV/0!</v>
      </c>
      <c r="EQ76" s="56" t="e">
        <f t="shared" si="71"/>
        <v>#DIV/0!</v>
      </c>
      <c r="ER76" s="56" t="e">
        <f t="shared" si="71"/>
        <v>#DIV/0!</v>
      </c>
      <c r="ES76" s="31"/>
    </row>
    <row r="77" spans="1:149" s="1" customFormat="1" x14ac:dyDescent="0.25">
      <c r="A77" s="105"/>
      <c r="C77" s="4" t="s">
        <v>78</v>
      </c>
      <c r="D77" s="56">
        <f>_xlfn.STDEV.S(D64:D75)/D76*100</f>
        <v>17.810425361084221</v>
      </c>
      <c r="E77" s="56">
        <f t="shared" ref="E77:H77" si="72">_xlfn.STDEV.S(E64:E75)/E76*100</f>
        <v>2.9741553502842506</v>
      </c>
      <c r="F77" s="56">
        <f t="shared" si="72"/>
        <v>0.98898674032173073</v>
      </c>
      <c r="G77" s="56" t="e">
        <f t="shared" si="72"/>
        <v>#DIV/0!</v>
      </c>
      <c r="H77" s="56" t="e">
        <f t="shared" si="72"/>
        <v>#DIV/0!</v>
      </c>
      <c r="I77" s="21"/>
      <c r="J77" s="22"/>
      <c r="K77" s="82"/>
      <c r="L77" s="22"/>
      <c r="M77" s="4" t="s">
        <v>92</v>
      </c>
      <c r="N77" s="84">
        <f>ROUND(_xlfn.STDEV.S(N64:N75)/N76*100,2)</f>
        <v>2.2999999999999998</v>
      </c>
      <c r="O77" s="84">
        <f t="shared" ref="O77:R77" si="73">ROUND(_xlfn.STDEV.S(O64:O75)/O76*100,2)</f>
        <v>1.91</v>
      </c>
      <c r="P77" s="84">
        <f t="shared" si="73"/>
        <v>1.46</v>
      </c>
      <c r="Q77" s="84" t="e">
        <f t="shared" si="73"/>
        <v>#DIV/0!</v>
      </c>
      <c r="R77" s="84" t="e">
        <f t="shared" si="73"/>
        <v>#DIV/0!</v>
      </c>
      <c r="S77" s="21"/>
      <c r="U77" s="11"/>
      <c r="V77" s="22"/>
      <c r="W77" s="4" t="s">
        <v>92</v>
      </c>
      <c r="X77" s="84">
        <f>ROUND(_xlfn.STDEV.S(X64:X75)/X76*100,2)</f>
        <v>2.8</v>
      </c>
      <c r="Y77" s="84">
        <f t="shared" ref="Y77:AB77" si="74">ROUND(_xlfn.STDEV.S(Y64:Y75)/Y76*100,2)</f>
        <v>1.07</v>
      </c>
      <c r="Z77" s="84">
        <f t="shared" si="74"/>
        <v>0.34</v>
      </c>
      <c r="AA77" s="84" t="e">
        <f t="shared" si="74"/>
        <v>#DIV/0!</v>
      </c>
      <c r="AB77" s="84" t="e">
        <f t="shared" si="74"/>
        <v>#DIV/0!</v>
      </c>
      <c r="AC77" s="31"/>
      <c r="AD77" s="31"/>
      <c r="AE77" s="22"/>
      <c r="AF77" s="22"/>
      <c r="AG77" s="4" t="s">
        <v>92</v>
      </c>
      <c r="AH77" s="84">
        <f>ROUND(_xlfn.STDEV.S(AH64:AH75)/AH76*100,2)</f>
        <v>19.2</v>
      </c>
      <c r="AI77" s="84">
        <f t="shared" ref="AI77:AL77" si="75">ROUND(_xlfn.STDEV.S(AI64:AI75)/AI76*100,2)</f>
        <v>3</v>
      </c>
      <c r="AJ77" s="84">
        <f t="shared" si="75"/>
        <v>0.95</v>
      </c>
      <c r="AK77" s="84" t="e">
        <f t="shared" si="75"/>
        <v>#DIV/0!</v>
      </c>
      <c r="AL77" s="84" t="e">
        <f t="shared" si="75"/>
        <v>#DIV/0!</v>
      </c>
      <c r="AM77" s="31"/>
      <c r="AN77" s="40"/>
      <c r="AO77" s="22"/>
      <c r="AP77" s="22"/>
      <c r="AQ77" s="4" t="s">
        <v>92</v>
      </c>
      <c r="AR77" s="84" t="e">
        <f>ROUND(_xlfn.STDEV.S(AR64:AR75)/AR76*100,2)</f>
        <v>#DIV/0!</v>
      </c>
      <c r="AS77" s="84" t="e">
        <f t="shared" ref="AS77:AV77" si="76">ROUND(_xlfn.STDEV.S(AS64:AS75)/AS76*100,2)</f>
        <v>#DIV/0!</v>
      </c>
      <c r="AT77" s="84" t="e">
        <f t="shared" si="76"/>
        <v>#DIV/0!</v>
      </c>
      <c r="AU77" s="84" t="e">
        <f t="shared" si="76"/>
        <v>#DIV/0!</v>
      </c>
      <c r="AV77" s="84" t="e">
        <f t="shared" si="76"/>
        <v>#DIV/0!</v>
      </c>
      <c r="AW77" s="31"/>
      <c r="AX77" s="40"/>
      <c r="AY77" s="22"/>
      <c r="AZ77" s="22"/>
      <c r="BA77" s="4" t="s">
        <v>92</v>
      </c>
      <c r="BB77" s="84" t="e">
        <f>ROUND(_xlfn.STDEV.S(BB64:BB75)/BB76*100,2)</f>
        <v>#DIV/0!</v>
      </c>
      <c r="BC77" s="84" t="e">
        <f t="shared" ref="BC77:BF77" si="77">ROUND(_xlfn.STDEV.S(BC64:BC75)/BC76*100,2)</f>
        <v>#DIV/0!</v>
      </c>
      <c r="BD77" s="84" t="e">
        <f t="shared" si="77"/>
        <v>#DIV/0!</v>
      </c>
      <c r="BE77" s="84" t="e">
        <f t="shared" si="77"/>
        <v>#DIV/0!</v>
      </c>
      <c r="BF77" s="84" t="e">
        <f t="shared" si="77"/>
        <v>#DIV/0!</v>
      </c>
      <c r="BG77" s="31"/>
      <c r="BI77" s="22"/>
      <c r="BJ77" s="22"/>
      <c r="BK77" s="4" t="s">
        <v>78</v>
      </c>
      <c r="BL77" s="56" t="e">
        <f>_xlfn.STDEV.S(BL64:BL75)/BL76*100</f>
        <v>#DIV/0!</v>
      </c>
      <c r="BM77" s="56" t="e">
        <f t="shared" ref="BM77:BP77" si="78">_xlfn.STDEV.S(BM64:BM75)/BM76*100</f>
        <v>#DIV/0!</v>
      </c>
      <c r="BN77" s="56" t="e">
        <f t="shared" si="78"/>
        <v>#DIV/0!</v>
      </c>
      <c r="BO77" s="56" t="e">
        <f t="shared" si="78"/>
        <v>#DIV/0!</v>
      </c>
      <c r="BP77" s="56" t="e">
        <f t="shared" si="78"/>
        <v>#DIV/0!</v>
      </c>
      <c r="BQ77" s="31"/>
      <c r="BS77" s="22"/>
      <c r="BU77" s="4" t="s">
        <v>78</v>
      </c>
      <c r="BV77" s="56" t="e">
        <f>_xlfn.STDEV.S(BV64:BV75)/BV76*100</f>
        <v>#DIV/0!</v>
      </c>
      <c r="BW77" s="56" t="e">
        <f t="shared" ref="BW77:BZ77" si="79">_xlfn.STDEV.S(BW64:BW75)/BW76*100</f>
        <v>#DIV/0!</v>
      </c>
      <c r="BX77" s="56" t="e">
        <f t="shared" si="79"/>
        <v>#DIV/0!</v>
      </c>
      <c r="BY77" s="56" t="e">
        <f t="shared" si="79"/>
        <v>#DIV/0!</v>
      </c>
      <c r="BZ77" s="56" t="e">
        <f t="shared" si="79"/>
        <v>#DIV/0!</v>
      </c>
      <c r="CA77" s="21"/>
      <c r="CB77" s="22"/>
      <c r="CC77" s="22"/>
      <c r="CD77" s="22"/>
      <c r="CE77" s="4" t="s">
        <v>92</v>
      </c>
      <c r="CF77" s="84" t="e">
        <f>ROUND(_xlfn.STDEV.S(CF64:CF75)/CF76*100,2)</f>
        <v>#DIV/0!</v>
      </c>
      <c r="CG77" s="84" t="e">
        <f t="shared" ref="CG77:CJ77" si="80">ROUND(_xlfn.STDEV.S(CG64:CG75)/CG76*100,2)</f>
        <v>#DIV/0!</v>
      </c>
      <c r="CH77" s="84" t="e">
        <f t="shared" si="80"/>
        <v>#DIV/0!</v>
      </c>
      <c r="CI77" s="84" t="e">
        <f t="shared" si="80"/>
        <v>#DIV/0!</v>
      </c>
      <c r="CJ77" s="84" t="e">
        <f t="shared" si="80"/>
        <v>#DIV/0!</v>
      </c>
      <c r="CK77" s="21"/>
      <c r="CL77" s="11"/>
      <c r="CM77" s="22"/>
      <c r="CN77" s="22"/>
      <c r="CO77" s="4" t="s">
        <v>92</v>
      </c>
      <c r="CP77" s="84" t="e">
        <f>ROUND(_xlfn.STDEV.S(CP64:CP75)/CP76*100,2)</f>
        <v>#DIV/0!</v>
      </c>
      <c r="CQ77" s="84" t="e">
        <f t="shared" ref="CQ77:CT77" si="81">ROUND(_xlfn.STDEV.S(CQ64:CQ75)/CQ76*100,2)</f>
        <v>#DIV/0!</v>
      </c>
      <c r="CR77" s="84" t="e">
        <f t="shared" si="81"/>
        <v>#DIV/0!</v>
      </c>
      <c r="CS77" s="84" t="e">
        <f t="shared" si="81"/>
        <v>#DIV/0!</v>
      </c>
      <c r="CT77" s="84" t="e">
        <f t="shared" si="81"/>
        <v>#DIV/0!</v>
      </c>
      <c r="CU77" s="31"/>
      <c r="CV77" s="31"/>
      <c r="CW77" s="22"/>
      <c r="CX77" s="22"/>
      <c r="CY77" s="4" t="s">
        <v>92</v>
      </c>
      <c r="CZ77" s="84" t="e">
        <f>ROUND(_xlfn.STDEV.S(CZ64:CZ75)/CZ76*100,2)</f>
        <v>#DIV/0!</v>
      </c>
      <c r="DA77" s="84" t="e">
        <f t="shared" ref="DA77:DD77" si="82">ROUND(_xlfn.STDEV.S(DA64:DA75)/DA76*100,2)</f>
        <v>#DIV/0!</v>
      </c>
      <c r="DB77" s="84" t="e">
        <f t="shared" si="82"/>
        <v>#DIV/0!</v>
      </c>
      <c r="DC77" s="84" t="e">
        <f t="shared" si="82"/>
        <v>#DIV/0!</v>
      </c>
      <c r="DD77" s="84" t="e">
        <f t="shared" si="82"/>
        <v>#DIV/0!</v>
      </c>
      <c r="DE77" s="31"/>
      <c r="DF77" s="40"/>
      <c r="DG77" s="22"/>
      <c r="DH77" s="22"/>
      <c r="DI77" s="4" t="s">
        <v>92</v>
      </c>
      <c r="DJ77" s="84" t="e">
        <f>ROUND(_xlfn.STDEV.S(DJ64:DJ75)/DJ76*100,2)</f>
        <v>#DIV/0!</v>
      </c>
      <c r="DK77" s="84" t="e">
        <f t="shared" ref="DK77:DN77" si="83">ROUND(_xlfn.STDEV.S(DK64:DK75)/DK76*100,2)</f>
        <v>#DIV/0!</v>
      </c>
      <c r="DL77" s="84" t="e">
        <f t="shared" si="83"/>
        <v>#DIV/0!</v>
      </c>
      <c r="DM77" s="84" t="e">
        <f t="shared" si="83"/>
        <v>#DIV/0!</v>
      </c>
      <c r="DN77" s="84" t="e">
        <f t="shared" si="83"/>
        <v>#DIV/0!</v>
      </c>
      <c r="DO77" s="31"/>
      <c r="DP77" s="40"/>
      <c r="DQ77" s="22"/>
      <c r="DR77" s="22"/>
      <c r="DS77" s="4" t="s">
        <v>92</v>
      </c>
      <c r="DT77" s="84" t="e">
        <f>ROUND(_xlfn.STDEV.S(DT64:DT75)/DT76*100,2)</f>
        <v>#DIV/0!</v>
      </c>
      <c r="DU77" s="84" t="e">
        <f t="shared" ref="DU77:DX77" si="84">ROUND(_xlfn.STDEV.S(DU64:DU75)/DU76*100,2)</f>
        <v>#DIV/0!</v>
      </c>
      <c r="DV77" s="84" t="e">
        <f t="shared" si="84"/>
        <v>#DIV/0!</v>
      </c>
      <c r="DW77" s="84" t="e">
        <f t="shared" si="84"/>
        <v>#DIV/0!</v>
      </c>
      <c r="DX77" s="84" t="e">
        <f t="shared" si="84"/>
        <v>#DIV/0!</v>
      </c>
      <c r="DY77" s="31"/>
      <c r="EA77" s="22"/>
      <c r="EB77" s="22"/>
      <c r="EC77" s="4" t="s">
        <v>92</v>
      </c>
      <c r="ED77" s="84" t="e">
        <f>ROUND(_xlfn.STDEV.S(ED64:ED75)/ED76*100,2)</f>
        <v>#DIV/0!</v>
      </c>
      <c r="EE77" s="84" t="e">
        <f t="shared" ref="EE77:EH77" si="85">ROUND(_xlfn.STDEV.S(EE64:EE75)/EE76*100,2)</f>
        <v>#DIV/0!</v>
      </c>
      <c r="EF77" s="84" t="e">
        <f t="shared" si="85"/>
        <v>#DIV/0!</v>
      </c>
      <c r="EG77" s="84" t="e">
        <f t="shared" si="85"/>
        <v>#DIV/0!</v>
      </c>
      <c r="EH77" s="84" t="e">
        <f t="shared" si="85"/>
        <v>#DIV/0!</v>
      </c>
      <c r="EI77" s="31"/>
      <c r="EL77" s="22"/>
      <c r="EM77" s="4" t="s">
        <v>92</v>
      </c>
      <c r="EN77" s="84" t="e">
        <f>ROUND(_xlfn.STDEV.S(EN64:EN75)/EN76*100,2)</f>
        <v>#DIV/0!</v>
      </c>
      <c r="EO77" s="84" t="e">
        <f t="shared" ref="EO77:ER77" si="86">ROUND(_xlfn.STDEV.S(EO64:EO75)/EO76*100,2)</f>
        <v>#DIV/0!</v>
      </c>
      <c r="EP77" s="84" t="e">
        <f t="shared" si="86"/>
        <v>#DIV/0!</v>
      </c>
      <c r="EQ77" s="84" t="e">
        <f t="shared" si="86"/>
        <v>#DIV/0!</v>
      </c>
      <c r="ER77" s="84" t="e">
        <f t="shared" si="86"/>
        <v>#DIV/0!</v>
      </c>
      <c r="ES77" s="31"/>
    </row>
    <row r="78" spans="1:149" s="1" customFormat="1" x14ac:dyDescent="0.25">
      <c r="A78" s="105"/>
      <c r="C78" s="4"/>
      <c r="D78" s="46" t="str">
        <f>IF(ABS(AVERAGE(D64:D75)-D$59)/D$59*100&lt;$D$57,"Yep","No")</f>
        <v>No</v>
      </c>
      <c r="E78" s="46" t="str">
        <f>IF(ABS(AVERAGE(E64:E75)-E$59)/E$59*100&lt;$D$57,"Yep","No")</f>
        <v>Yep</v>
      </c>
      <c r="F78" s="46" t="str">
        <f>IF(ABS(AVERAGE(F64:F75)-F$59)/F$59*100&lt;$D$57,"Yep","No")</f>
        <v>Yep</v>
      </c>
      <c r="G78" s="46" t="e">
        <f>IF(ABS(AVERAGE(G64:G75)-G$59)/G$59*100&lt;$D$57,"Yep","No")</f>
        <v>#DIV/0!</v>
      </c>
      <c r="H78" s="46" t="e">
        <f>IF(ABS(AVERAGE(H64:H75)-H$59)/H$59*100&lt;$D$57,"Yep","No")</f>
        <v>#DIV/0!</v>
      </c>
      <c r="I78" s="21"/>
      <c r="J78" s="22"/>
      <c r="K78" s="82" t="s">
        <v>65</v>
      </c>
      <c r="L78" s="22"/>
      <c r="M78" s="22"/>
      <c r="N78" s="46" t="str">
        <f>IF(ABS(AVERAGE(N64:N75)-N$59)/N$59*100&lt;$D$57,"Yep","No")</f>
        <v>Yep</v>
      </c>
      <c r="O78" s="46" t="str">
        <f>IF(ABS(AVERAGE(O64:O75)-O$59)/O$59*100&lt;$D$57,"Yep","No")</f>
        <v>Yep</v>
      </c>
      <c r="P78" s="46" t="str">
        <f>IF(ABS(AVERAGE(P64:P75)-P$59)/P$59*100&lt;$D$57,"Yep","No")</f>
        <v>Yep</v>
      </c>
      <c r="Q78" s="46" t="e">
        <f>IF(ABS(AVERAGE(Q64:Q75)-Q$59)/Q$59*100&lt;$D$57,"Yep","No")</f>
        <v>#DIV/0!</v>
      </c>
      <c r="R78" s="46" t="e">
        <f>IF(ABS(AVERAGE(R64:R75)-R$59)/R$59*100&lt;$D$57,"Yep","No")</f>
        <v>#DIV/0!</v>
      </c>
      <c r="S78" s="21"/>
      <c r="U78" s="11"/>
      <c r="V78" s="22"/>
      <c r="W78" s="22"/>
      <c r="X78" s="46" t="str">
        <f>IF(ABS(AVERAGE(X64:X75)-X$59)/X$59*100&lt;$D$57,"Yep","No")</f>
        <v>Yep</v>
      </c>
      <c r="Y78" s="46" t="str">
        <f>IF(ABS(AVERAGE(Y64:Y75)-Y$59)/Y$59*100&lt;$D$57,"Yep","No")</f>
        <v>Yep</v>
      </c>
      <c r="Z78" s="46" t="str">
        <f>IF(ABS(AVERAGE(Z64:Z75)-Z$59)/Z$59*100&lt;$D$57,"Yep","No")</f>
        <v>Yep</v>
      </c>
      <c r="AA78" s="46" t="e">
        <f>IF(ABS(AVERAGE(AA64:AA75)-AA$59)/AA$59*100&lt;$D$57,"Yep","No")</f>
        <v>#DIV/0!</v>
      </c>
      <c r="AB78" s="46" t="e">
        <f>IF(ABS(AVERAGE(AB64:AB75)-AB$59)/AB$59*100&lt;$D$57,"Yep","No")</f>
        <v>#DIV/0!</v>
      </c>
      <c r="AC78" s="31"/>
      <c r="AD78" s="31"/>
      <c r="AE78" s="22"/>
      <c r="AF78" s="22"/>
      <c r="AG78" s="22"/>
      <c r="AH78" s="46" t="e">
        <f>IF(ABS(AVERAGE(AH64:AH75)-AH$59)/AH$59*100&lt;$D$57,"Yep","No")</f>
        <v>#DIV/0!</v>
      </c>
      <c r="AI78" s="46" t="e">
        <f>IF(ABS(AVERAGE(AI64:AI75)-AI$59)/AI$59*100&lt;$D$57,"Yep","No")</f>
        <v>#DIV/0!</v>
      </c>
      <c r="AJ78" s="46" t="e">
        <f>IF(ABS(AVERAGE(AJ64:AJ75)-AJ$59)/AJ$59*100&lt;$D$57,"Yep","No")</f>
        <v>#DIV/0!</v>
      </c>
      <c r="AK78" s="46" t="e">
        <f>IF(ABS(AVERAGE(AK64:AK75)-AK$59)/AK$59*100&lt;$D$57,"Yep","No")</f>
        <v>#DIV/0!</v>
      </c>
      <c r="AL78" s="46" t="e">
        <f>IF(ABS(AVERAGE(AL64:AL75)-AL$59)/AL$59*100&lt;$D$57,"Yep","No")</f>
        <v>#DIV/0!</v>
      </c>
      <c r="AM78" s="31"/>
      <c r="AN78" s="40"/>
      <c r="AO78" s="22"/>
      <c r="AP78" s="22"/>
      <c r="AQ78" s="22"/>
      <c r="AR78" s="46" t="e">
        <f>IF(ABS(AVERAGE(AR64:AR75)-AR$59)/AR$59*100&lt;$D$57,"Yep","No")</f>
        <v>#DIV/0!</v>
      </c>
      <c r="AS78" s="46" t="e">
        <f>IF(ABS(AVERAGE(AS64:AS75)-AS$59)/AS$59*100&lt;$D$57,"Yep","No")</f>
        <v>#DIV/0!</v>
      </c>
      <c r="AT78" s="46" t="e">
        <f>IF(ABS(AVERAGE(AT64:AT75)-AT$59)/AT$59*100&lt;$D$57,"Yep","No")</f>
        <v>#DIV/0!</v>
      </c>
      <c r="AU78" s="46" t="e">
        <f>IF(ABS(AVERAGE(AU64:AU75)-AU$59)/AU$59*100&lt;$D$57,"Yep","No")</f>
        <v>#DIV/0!</v>
      </c>
      <c r="AV78" s="46" t="e">
        <f>IF(ABS(AVERAGE(AV64:AV75)-AV$59)/AV$59*100&lt;$D$57,"Yep","No")</f>
        <v>#DIV/0!</v>
      </c>
      <c r="AW78" s="31"/>
      <c r="AX78" s="40"/>
      <c r="AY78" s="22"/>
      <c r="AZ78" s="22"/>
      <c r="BA78" s="22"/>
      <c r="BB78" s="46" t="e">
        <f>IF(ABS(AVERAGE(BB64:BB75)-BB$59)/BB$59*100&lt;$D$57,"Yep","No")</f>
        <v>#DIV/0!</v>
      </c>
      <c r="BC78" s="46" t="e">
        <f>IF(ABS(AVERAGE(BC64:BC75)-BC$59)/BC$59*100&lt;$D$57,"Yep","No")</f>
        <v>#DIV/0!</v>
      </c>
      <c r="BD78" s="46" t="e">
        <f>IF(ABS(AVERAGE(BD64:BD75)-BD$59)/BD$59*100&lt;$D$57,"Yep","No")</f>
        <v>#DIV/0!</v>
      </c>
      <c r="BE78" s="46" t="e">
        <f>IF(ABS(AVERAGE(BE64:BE75)-BE$59)/BE$59*100&lt;$D$57,"Yep","No")</f>
        <v>#DIV/0!</v>
      </c>
      <c r="BF78" s="46" t="e">
        <f>IF(ABS(AVERAGE(BF64:BF75)-BF$59)/BF$59*100&lt;$D$57,"Yep","No")</f>
        <v>#DIV/0!</v>
      </c>
      <c r="BG78" s="31"/>
      <c r="BI78" s="22"/>
      <c r="BJ78" s="22"/>
      <c r="BK78" s="22"/>
      <c r="BL78" s="21"/>
      <c r="BM78" s="21"/>
      <c r="BN78" s="21"/>
      <c r="BO78" s="21"/>
      <c r="BP78" s="21"/>
      <c r="BQ78" s="31"/>
      <c r="BS78" s="22"/>
      <c r="BU78" s="4"/>
      <c r="BV78" s="56"/>
      <c r="BW78" s="56"/>
      <c r="BX78" s="56"/>
      <c r="BY78" s="56"/>
      <c r="BZ78" s="21"/>
      <c r="CA78" s="21"/>
      <c r="CB78" s="22"/>
      <c r="CC78" s="22"/>
      <c r="CD78" s="22"/>
      <c r="CE78" s="22"/>
      <c r="CF78" s="56"/>
      <c r="CG78" s="56"/>
      <c r="CH78" s="56"/>
      <c r="CI78" s="56"/>
      <c r="CJ78" s="56"/>
      <c r="CK78" s="21"/>
      <c r="CL78" s="11"/>
      <c r="CM78" s="22"/>
      <c r="CN78" s="22"/>
      <c r="CO78" s="22"/>
      <c r="CP78" s="56"/>
      <c r="CQ78" s="56"/>
      <c r="CR78" s="56"/>
      <c r="CS78" s="56"/>
      <c r="CT78" s="56"/>
      <c r="CU78" s="31"/>
      <c r="CV78" s="31"/>
      <c r="CW78" s="22"/>
      <c r="CX78" s="22"/>
      <c r="CY78" s="22"/>
      <c r="CZ78" s="56"/>
      <c r="DA78" s="56"/>
      <c r="DB78" s="56"/>
      <c r="DC78" s="56"/>
      <c r="DD78" s="56"/>
      <c r="DE78" s="31"/>
      <c r="DF78" s="40"/>
      <c r="DG78" s="22"/>
      <c r="DH78" s="22"/>
      <c r="DI78" s="22"/>
      <c r="DJ78" s="56"/>
      <c r="DK78" s="56"/>
      <c r="DL78" s="56"/>
      <c r="DM78" s="56"/>
      <c r="DN78" s="56"/>
      <c r="DO78" s="31"/>
      <c r="DP78" s="40"/>
      <c r="DQ78" s="22"/>
      <c r="DR78" s="22"/>
      <c r="DS78" s="22"/>
      <c r="DT78" s="21"/>
      <c r="DU78" s="21"/>
      <c r="DV78" s="21"/>
      <c r="DW78" s="21"/>
      <c r="DX78" s="21"/>
      <c r="DY78" s="31"/>
      <c r="EA78" s="22"/>
      <c r="EB78" s="22"/>
      <c r="EC78" s="22"/>
      <c r="ED78" s="21"/>
      <c r="EE78" s="21"/>
      <c r="EF78" s="21"/>
      <c r="EG78" s="21"/>
      <c r="EH78" s="21"/>
      <c r="EI78" s="31"/>
      <c r="EL78" s="22"/>
      <c r="EM78" s="22"/>
      <c r="EN78" s="21"/>
      <c r="EO78" s="21"/>
      <c r="EP78" s="21"/>
      <c r="EQ78" s="21"/>
      <c r="ER78" s="21"/>
      <c r="ES78" s="31"/>
    </row>
    <row r="79" spans="1:149" s="1" customFormat="1" x14ac:dyDescent="0.25">
      <c r="A79" s="105"/>
      <c r="B79" s="1" t="s">
        <v>30</v>
      </c>
      <c r="C79" s="4"/>
      <c r="I79" s="20" t="s">
        <v>65</v>
      </c>
      <c r="J79" s="20"/>
      <c r="K79" s="20" t="s">
        <v>65</v>
      </c>
      <c r="L79" s="20" t="s">
        <v>30</v>
      </c>
      <c r="M79" s="20"/>
      <c r="N79" s="20"/>
      <c r="O79" s="20"/>
      <c r="P79" s="18"/>
      <c r="Q79" s="18"/>
      <c r="R79" s="18"/>
      <c r="S79" s="18"/>
      <c r="U79" s="1" t="s">
        <v>65</v>
      </c>
      <c r="V79" s="20" t="s">
        <v>30</v>
      </c>
      <c r="W79" s="20"/>
      <c r="X79" s="20"/>
      <c r="Y79" s="20"/>
      <c r="Z79" s="18"/>
      <c r="AA79" s="18"/>
      <c r="AB79" s="16"/>
      <c r="AC79" s="16"/>
      <c r="AD79" s="16"/>
      <c r="AE79" s="18"/>
      <c r="AF79" s="20" t="s">
        <v>30</v>
      </c>
      <c r="AG79" s="20"/>
      <c r="AH79" s="20"/>
      <c r="AI79" s="20"/>
      <c r="AJ79" s="18"/>
      <c r="AK79" s="18"/>
      <c r="AL79" s="16"/>
      <c r="AM79" s="16"/>
      <c r="AN79" s="38"/>
      <c r="AO79" s="18"/>
      <c r="AP79" s="20" t="s">
        <v>30</v>
      </c>
      <c r="AQ79" s="20"/>
      <c r="AR79" s="20"/>
      <c r="AS79" s="20"/>
      <c r="AT79" s="18"/>
      <c r="AU79" s="18"/>
      <c r="AV79" s="16"/>
      <c r="AW79" s="16"/>
      <c r="AX79" s="38"/>
      <c r="AY79" s="18"/>
      <c r="AZ79" s="20" t="s">
        <v>30</v>
      </c>
      <c r="BA79" s="20"/>
      <c r="BB79" s="20"/>
      <c r="BC79" s="20"/>
      <c r="BD79" s="18"/>
      <c r="BE79" s="18"/>
      <c r="BF79" s="16"/>
      <c r="BG79" s="16"/>
      <c r="BI79" s="18"/>
      <c r="BJ79" s="20" t="s">
        <v>30</v>
      </c>
      <c r="BK79" s="20"/>
      <c r="BL79" s="20"/>
      <c r="BM79" s="20"/>
      <c r="BN79" s="18"/>
      <c r="BO79" s="18"/>
      <c r="BP79" s="16"/>
      <c r="BQ79" s="16"/>
      <c r="BS79" s="18"/>
      <c r="BT79" s="1" t="s">
        <v>30</v>
      </c>
      <c r="BU79" s="4"/>
      <c r="BV79" s="20"/>
      <c r="BW79" s="20"/>
      <c r="BX79" s="20"/>
      <c r="BY79" s="20"/>
      <c r="BZ79" s="20"/>
      <c r="CA79" s="20"/>
      <c r="CB79" s="20"/>
      <c r="CC79" s="18"/>
      <c r="CD79" s="20" t="s">
        <v>30</v>
      </c>
      <c r="CE79" s="20"/>
      <c r="CF79" s="20"/>
      <c r="CG79" s="20"/>
      <c r="CH79" s="18"/>
      <c r="CI79" s="18"/>
      <c r="CJ79" s="18"/>
      <c r="CK79" s="18"/>
      <c r="CM79" s="18"/>
      <c r="CN79" s="20" t="s">
        <v>30</v>
      </c>
      <c r="CO79" s="20"/>
      <c r="CP79" s="20"/>
      <c r="CQ79" s="20"/>
      <c r="CR79" s="18"/>
      <c r="CS79" s="18"/>
      <c r="CT79" s="16"/>
      <c r="CU79" s="16"/>
      <c r="CV79" s="16"/>
      <c r="CW79" s="18"/>
      <c r="CX79" s="20" t="s">
        <v>30</v>
      </c>
      <c r="CY79" s="20"/>
      <c r="CZ79" s="20"/>
      <c r="DA79" s="20"/>
      <c r="DB79" s="18"/>
      <c r="DC79" s="18"/>
      <c r="DD79" s="16"/>
      <c r="DE79" s="16"/>
      <c r="DF79" s="38"/>
      <c r="DG79" s="18"/>
      <c r="DH79" s="20" t="s">
        <v>30</v>
      </c>
      <c r="DI79" s="20"/>
      <c r="DJ79" s="20"/>
      <c r="DK79" s="20"/>
      <c r="DL79" s="18"/>
      <c r="DM79" s="18"/>
      <c r="DN79" s="16"/>
      <c r="DO79" s="16"/>
      <c r="DP79" s="38"/>
      <c r="DQ79" s="18"/>
      <c r="DR79" s="20" t="s">
        <v>30</v>
      </c>
      <c r="DS79" s="20"/>
      <c r="DT79" s="20"/>
      <c r="DU79" s="20"/>
      <c r="DV79" s="18"/>
      <c r="DW79" s="18"/>
      <c r="DX79" s="16"/>
      <c r="DY79" s="16"/>
      <c r="EA79" s="18"/>
      <c r="EB79" s="20" t="s">
        <v>30</v>
      </c>
      <c r="EC79" s="20"/>
      <c r="ED79" s="20"/>
      <c r="EE79" s="20"/>
      <c r="EF79" s="18"/>
      <c r="EG79" s="18"/>
      <c r="EH79" s="16"/>
      <c r="EI79" s="16"/>
      <c r="EL79" s="20" t="s">
        <v>30</v>
      </c>
      <c r="EM79" s="20"/>
      <c r="EN79" s="20"/>
      <c r="EO79" s="20"/>
      <c r="EP79" s="18"/>
      <c r="EQ79" s="18"/>
      <c r="ER79" s="16"/>
      <c r="ES79" s="16"/>
    </row>
    <row r="80" spans="1:149" s="1" customFormat="1" x14ac:dyDescent="0.25">
      <c r="A80" s="105"/>
      <c r="B80" s="1" t="s">
        <v>28</v>
      </c>
      <c r="E80" s="18"/>
      <c r="F80" s="18"/>
      <c r="G80" s="18"/>
      <c r="H80" s="18"/>
      <c r="I80" s="18"/>
      <c r="J80" s="18" t="s">
        <v>65</v>
      </c>
      <c r="K80" s="18" t="s">
        <v>65</v>
      </c>
      <c r="L80" s="18" t="s">
        <v>28</v>
      </c>
      <c r="M80" s="23"/>
      <c r="O80" s="18"/>
      <c r="P80" s="18"/>
      <c r="Q80" s="18"/>
      <c r="R80" s="18"/>
      <c r="S80" s="18"/>
      <c r="V80" s="18" t="s">
        <v>28</v>
      </c>
      <c r="W80" s="23"/>
      <c r="Y80" s="18"/>
      <c r="Z80" s="18"/>
      <c r="AA80" s="18"/>
      <c r="AB80" s="16"/>
      <c r="AC80" s="16"/>
      <c r="AD80" s="16"/>
      <c r="AF80" s="18" t="s">
        <v>28</v>
      </c>
      <c r="AG80" s="23"/>
      <c r="AI80" s="18"/>
      <c r="AJ80" s="18"/>
      <c r="AK80" s="18"/>
      <c r="AL80" s="16"/>
      <c r="AM80" s="16"/>
      <c r="AN80" s="38"/>
      <c r="AP80" s="18" t="s">
        <v>28</v>
      </c>
      <c r="AQ80" s="23"/>
      <c r="AS80" s="18"/>
      <c r="AT80" s="18"/>
      <c r="AU80" s="18"/>
      <c r="AV80" s="16"/>
      <c r="AW80" s="16"/>
      <c r="AX80" s="38"/>
      <c r="AZ80" s="18" t="s">
        <v>28</v>
      </c>
      <c r="BA80" s="23"/>
      <c r="BC80" s="18"/>
      <c r="BD80" s="18"/>
      <c r="BE80" s="18"/>
      <c r="BF80" s="16"/>
      <c r="BG80" s="16"/>
      <c r="BJ80" s="18" t="s">
        <v>28</v>
      </c>
      <c r="BK80" s="23"/>
      <c r="BM80" s="18"/>
      <c r="BN80" s="18"/>
      <c r="BO80" s="18"/>
      <c r="BP80" s="16"/>
      <c r="BQ80" s="16"/>
      <c r="BT80" s="1" t="s">
        <v>28</v>
      </c>
      <c r="BW80" s="18"/>
      <c r="BX80" s="18"/>
      <c r="BY80" s="18"/>
      <c r="BZ80" s="18"/>
      <c r="CA80" s="18"/>
      <c r="CB80" s="18"/>
      <c r="CD80" s="18" t="s">
        <v>28</v>
      </c>
      <c r="CE80" s="23"/>
      <c r="CG80" s="18"/>
      <c r="CH80" s="18"/>
      <c r="CI80" s="18"/>
      <c r="CJ80" s="18"/>
      <c r="CK80" s="18"/>
      <c r="CN80" s="18" t="s">
        <v>28</v>
      </c>
      <c r="CO80" s="23"/>
      <c r="CQ80" s="18"/>
      <c r="CR80" s="18"/>
      <c r="CS80" s="18"/>
      <c r="CT80" s="16"/>
      <c r="CU80" s="16"/>
      <c r="CV80" s="16"/>
      <c r="CX80" s="18" t="s">
        <v>28</v>
      </c>
      <c r="CY80" s="23"/>
      <c r="DA80" s="18"/>
      <c r="DB80" s="18"/>
      <c r="DC80" s="18"/>
      <c r="DD80" s="16"/>
      <c r="DE80" s="16"/>
      <c r="DF80" s="38"/>
      <c r="DH80" s="18" t="s">
        <v>28</v>
      </c>
      <c r="DI80" s="23"/>
      <c r="DK80" s="18"/>
      <c r="DL80" s="18"/>
      <c r="DM80" s="18"/>
      <c r="DN80" s="16"/>
      <c r="DO80" s="16"/>
      <c r="DP80" s="38"/>
      <c r="DR80" s="18" t="s">
        <v>28</v>
      </c>
      <c r="DS80" s="23"/>
      <c r="DU80" s="18"/>
      <c r="DV80" s="18"/>
      <c r="DW80" s="18"/>
      <c r="DX80" s="16"/>
      <c r="DY80" s="16"/>
      <c r="EB80" s="18" t="s">
        <v>28</v>
      </c>
      <c r="EC80" s="23"/>
      <c r="EE80" s="18"/>
      <c r="EF80" s="18"/>
      <c r="EG80" s="18"/>
      <c r="EH80" s="16"/>
      <c r="EI80" s="16"/>
      <c r="EL80" s="18" t="s">
        <v>28</v>
      </c>
      <c r="EM80" s="23"/>
      <c r="EO80" s="18"/>
      <c r="EP80" s="18"/>
      <c r="EQ80" s="18"/>
      <c r="ER80" s="16"/>
      <c r="ES80" s="16"/>
    </row>
    <row r="81" spans="1:149" s="1" customFormat="1" x14ac:dyDescent="0.25">
      <c r="A81" s="105"/>
      <c r="B81" s="1" t="s">
        <v>29</v>
      </c>
      <c r="C81" s="7">
        <v>0</v>
      </c>
      <c r="D81" s="7">
        <f>D$63</f>
        <v>5</v>
      </c>
      <c r="E81" s="7">
        <f>E$63</f>
        <v>10</v>
      </c>
      <c r="F81" s="7">
        <f>F$63</f>
        <v>15</v>
      </c>
      <c r="G81" s="7">
        <f>G$63</f>
        <v>0</v>
      </c>
      <c r="H81" s="7">
        <f>H$63</f>
        <v>0</v>
      </c>
      <c r="I81" s="15"/>
      <c r="J81" s="18" t="s">
        <v>65</v>
      </c>
      <c r="K81" s="18" t="s">
        <v>65</v>
      </c>
      <c r="L81" s="18" t="s">
        <v>29</v>
      </c>
      <c r="M81" s="19">
        <v>0</v>
      </c>
      <c r="N81" s="7">
        <f>$D$63</f>
        <v>5</v>
      </c>
      <c r="O81" s="7">
        <f>$E$63</f>
        <v>10</v>
      </c>
      <c r="P81" s="7">
        <f>$F$63</f>
        <v>15</v>
      </c>
      <c r="Q81" s="7">
        <f>$G$63</f>
        <v>0</v>
      </c>
      <c r="R81" s="7">
        <f>$H$63</f>
        <v>0</v>
      </c>
      <c r="S81" s="15"/>
      <c r="U81" s="7"/>
      <c r="V81" s="18" t="s">
        <v>29</v>
      </c>
      <c r="W81" s="19">
        <v>0</v>
      </c>
      <c r="X81" s="7">
        <f>$D$63</f>
        <v>5</v>
      </c>
      <c r="Y81" s="7">
        <f>$E$63</f>
        <v>10</v>
      </c>
      <c r="Z81" s="7">
        <f>$F$63</f>
        <v>15</v>
      </c>
      <c r="AA81" s="7">
        <f>$G$63</f>
        <v>0</v>
      </c>
      <c r="AB81" s="7">
        <f>$H$63</f>
        <v>0</v>
      </c>
      <c r="AC81" s="15"/>
      <c r="AD81" s="42"/>
      <c r="AE81" s="18"/>
      <c r="AF81" s="18" t="s">
        <v>29</v>
      </c>
      <c r="AG81" s="19">
        <v>0</v>
      </c>
      <c r="AH81" s="7">
        <f>$D$63</f>
        <v>5</v>
      </c>
      <c r="AI81" s="7">
        <f>$E$63</f>
        <v>10</v>
      </c>
      <c r="AJ81" s="7">
        <f>$F$63</f>
        <v>15</v>
      </c>
      <c r="AK81" s="7">
        <f>$G$63</f>
        <v>0</v>
      </c>
      <c r="AL81" s="7">
        <f>$H$63</f>
        <v>0</v>
      </c>
      <c r="AM81" s="15"/>
      <c r="AN81" s="37"/>
      <c r="AO81" s="18"/>
      <c r="AP81" s="18" t="s">
        <v>29</v>
      </c>
      <c r="AQ81" s="19">
        <v>0</v>
      </c>
      <c r="AR81" s="7">
        <f>$D$63</f>
        <v>5</v>
      </c>
      <c r="AS81" s="7">
        <f>$E$63</f>
        <v>10</v>
      </c>
      <c r="AT81" s="7">
        <f>$F$63</f>
        <v>15</v>
      </c>
      <c r="AU81" s="7">
        <f>$G$63</f>
        <v>0</v>
      </c>
      <c r="AV81" s="7">
        <f>$H$63</f>
        <v>0</v>
      </c>
      <c r="AW81" s="15"/>
      <c r="AX81" s="37"/>
      <c r="AY81" s="18"/>
      <c r="AZ81" s="18" t="s">
        <v>29</v>
      </c>
      <c r="BA81" s="19">
        <v>0</v>
      </c>
      <c r="BB81" s="7">
        <f>$D$63</f>
        <v>5</v>
      </c>
      <c r="BC81" s="7">
        <f>$E$63</f>
        <v>10</v>
      </c>
      <c r="BD81" s="7">
        <f>$F$63</f>
        <v>15</v>
      </c>
      <c r="BE81" s="7">
        <f>$G$63</f>
        <v>0</v>
      </c>
      <c r="BF81" s="7">
        <f>$H$63</f>
        <v>0</v>
      </c>
      <c r="BG81" s="15"/>
      <c r="BI81" s="18"/>
      <c r="BJ81" s="18" t="s">
        <v>29</v>
      </c>
      <c r="BK81" s="19">
        <v>0</v>
      </c>
      <c r="BL81" s="7">
        <f>$D$63</f>
        <v>5</v>
      </c>
      <c r="BM81" s="7">
        <f>$E$63</f>
        <v>10</v>
      </c>
      <c r="BN81" s="7">
        <f>$F$63</f>
        <v>15</v>
      </c>
      <c r="BO81" s="7">
        <f>$G$63</f>
        <v>0</v>
      </c>
      <c r="BP81" s="7">
        <f>$H$63</f>
        <v>0</v>
      </c>
      <c r="BQ81" s="15"/>
      <c r="BS81" s="18"/>
      <c r="BT81" s="1" t="s">
        <v>29</v>
      </c>
      <c r="BU81" s="7">
        <v>0</v>
      </c>
      <c r="BV81" s="7">
        <f>BV$63</f>
        <v>5</v>
      </c>
      <c r="BW81" s="7">
        <f>BW$63</f>
        <v>10</v>
      </c>
      <c r="BX81" s="7">
        <f>BX$63</f>
        <v>15</v>
      </c>
      <c r="BY81" s="7">
        <f>BY$63</f>
        <v>0</v>
      </c>
      <c r="BZ81" s="7">
        <f>BZ$63</f>
        <v>0</v>
      </c>
      <c r="CA81" s="15"/>
      <c r="CB81" s="18"/>
      <c r="CC81" s="18"/>
      <c r="CD81" s="18" t="s">
        <v>29</v>
      </c>
      <c r="CE81" s="19">
        <v>0</v>
      </c>
      <c r="CF81" s="7">
        <f>$D$63</f>
        <v>5</v>
      </c>
      <c r="CG81" s="7">
        <f>$E$63</f>
        <v>10</v>
      </c>
      <c r="CH81" s="7">
        <f>$F$63</f>
        <v>15</v>
      </c>
      <c r="CI81" s="7">
        <f>$G$63</f>
        <v>0</v>
      </c>
      <c r="CJ81" s="7">
        <f>$H$63</f>
        <v>0</v>
      </c>
      <c r="CK81" s="15"/>
      <c r="CL81" s="7"/>
      <c r="CM81" s="18"/>
      <c r="CN81" s="18" t="s">
        <v>29</v>
      </c>
      <c r="CO81" s="19">
        <v>0</v>
      </c>
      <c r="CP81" s="7">
        <f>$D$63</f>
        <v>5</v>
      </c>
      <c r="CQ81" s="7">
        <f>$E$63</f>
        <v>10</v>
      </c>
      <c r="CR81" s="7">
        <f>$F$63</f>
        <v>15</v>
      </c>
      <c r="CS81" s="7">
        <f>$G$63</f>
        <v>0</v>
      </c>
      <c r="CT81" s="7">
        <f>$H$63</f>
        <v>0</v>
      </c>
      <c r="CU81" s="15"/>
      <c r="CV81" s="42"/>
      <c r="CW81" s="18"/>
      <c r="CX81" s="18" t="s">
        <v>29</v>
      </c>
      <c r="CY81" s="19">
        <v>0</v>
      </c>
      <c r="CZ81" s="7">
        <f>$D$63</f>
        <v>5</v>
      </c>
      <c r="DA81" s="7">
        <f>$E$63</f>
        <v>10</v>
      </c>
      <c r="DB81" s="7">
        <f>$F$63</f>
        <v>15</v>
      </c>
      <c r="DC81" s="7">
        <f>$G$63</f>
        <v>0</v>
      </c>
      <c r="DD81" s="7">
        <f>$H$63</f>
        <v>0</v>
      </c>
      <c r="DE81" s="15"/>
      <c r="DF81" s="37"/>
      <c r="DG81" s="18"/>
      <c r="DH81" s="18" t="s">
        <v>29</v>
      </c>
      <c r="DI81" s="19">
        <v>0</v>
      </c>
      <c r="DJ81" s="7">
        <f>$D$63</f>
        <v>5</v>
      </c>
      <c r="DK81" s="7">
        <f>$E$63</f>
        <v>10</v>
      </c>
      <c r="DL81" s="7">
        <f>$F$63</f>
        <v>15</v>
      </c>
      <c r="DM81" s="7">
        <f>$G$63</f>
        <v>0</v>
      </c>
      <c r="DN81" s="7">
        <f>$H$63</f>
        <v>0</v>
      </c>
      <c r="DO81" s="15"/>
      <c r="DP81" s="37"/>
      <c r="DQ81" s="18"/>
      <c r="DR81" s="18" t="s">
        <v>29</v>
      </c>
      <c r="DS81" s="19">
        <v>0</v>
      </c>
      <c r="DT81" s="7">
        <f>$D$63</f>
        <v>5</v>
      </c>
      <c r="DU81" s="7">
        <f>$E$63</f>
        <v>10</v>
      </c>
      <c r="DV81" s="7">
        <f>$F$63</f>
        <v>15</v>
      </c>
      <c r="DW81" s="7">
        <f>$G$63</f>
        <v>0</v>
      </c>
      <c r="DX81" s="7">
        <f>$H$63</f>
        <v>0</v>
      </c>
      <c r="DY81" s="15"/>
      <c r="EA81" s="18"/>
      <c r="EB81" s="18" t="s">
        <v>29</v>
      </c>
      <c r="EC81" s="19">
        <v>0</v>
      </c>
      <c r="ED81" s="7">
        <f>$D$63</f>
        <v>5</v>
      </c>
      <c r="EE81" s="7">
        <f>$E$63</f>
        <v>10</v>
      </c>
      <c r="EF81" s="7">
        <f>$F$63</f>
        <v>15</v>
      </c>
      <c r="EG81" s="7">
        <f>$G$63</f>
        <v>0</v>
      </c>
      <c r="EH81" s="7">
        <f>$H$63</f>
        <v>0</v>
      </c>
      <c r="EI81" s="15"/>
      <c r="EL81" s="18" t="s">
        <v>29</v>
      </c>
      <c r="EM81" s="19">
        <v>0</v>
      </c>
      <c r="EN81" s="7">
        <f>$D$63</f>
        <v>5</v>
      </c>
      <c r="EO81" s="7">
        <f>$E$63</f>
        <v>10</v>
      </c>
      <c r="EP81" s="7">
        <f>$F$63</f>
        <v>15</v>
      </c>
      <c r="EQ81" s="7">
        <f>$G$63</f>
        <v>0</v>
      </c>
      <c r="ER81" s="7">
        <f>$H$63</f>
        <v>0</v>
      </c>
      <c r="ES81" s="15"/>
    </row>
    <row r="82" spans="1:149" s="1" customFormat="1" x14ac:dyDescent="0.25">
      <c r="A82" s="105"/>
      <c r="B82" s="7">
        <v>1</v>
      </c>
      <c r="C82" s="1">
        <v>0</v>
      </c>
      <c r="D82" s="25">
        <f t="shared" ref="D82:D93" si="87">(D64-$I$16)/$I$15</f>
        <v>28.285110447759465</v>
      </c>
      <c r="E82" s="25">
        <f>(E64-$I$16)/$I$15+5/$I$4*SUM(D82:$D82)</f>
        <v>91.531887207845614</v>
      </c>
      <c r="F82" s="25">
        <f>(F64-$I$16)/$I$15+5/$I$4*SUM($D82:E82)</f>
        <v>99.925135138589397</v>
      </c>
      <c r="G82" s="25">
        <f>(G64-$I$16)/$I$15+5/$I$4*SUM($D82:F82)</f>
        <v>2.692129806493424</v>
      </c>
      <c r="H82" s="25">
        <f>(H64-$I$16)/$I$15+5/$I$4*SUM($D82:G82)</f>
        <v>2.7190511045583583</v>
      </c>
      <c r="I82" s="27"/>
      <c r="J82" s="24"/>
      <c r="K82" s="18"/>
      <c r="L82" s="19">
        <v>1</v>
      </c>
      <c r="M82" s="18">
        <v>0</v>
      </c>
      <c r="N82" s="25">
        <f t="shared" ref="N82:N93" si="88">(N64-$I$16)/$I$15</f>
        <v>87.136767666986259</v>
      </c>
      <c r="O82" s="25">
        <f>(O64-$I$16)/$I$15+5/$I$4*SUM($N82:N82)</f>
        <v>95.723082756003436</v>
      </c>
      <c r="P82" s="25">
        <f>(P64-$I$16)/$I$15+5/$I$4*SUM($N82:O82)</f>
        <v>98.789776931332753</v>
      </c>
      <c r="Q82" s="25">
        <f>(Q64-$I$16)/$I$15+5/$I$4*SUM($N82:P82)</f>
        <v>3.3112047520947034</v>
      </c>
      <c r="R82" s="25">
        <f>(R64-$I$16)/$I$15+5/$I$4*SUM($N82:Q82)</f>
        <v>3.3443167996156502</v>
      </c>
      <c r="S82" s="25"/>
      <c r="U82" s="13"/>
      <c r="V82" s="19">
        <v>1</v>
      </c>
      <c r="W82" s="18">
        <v>0</v>
      </c>
      <c r="X82" s="25">
        <f t="shared" ref="X82:X93" si="89">(X64-$I$16)/$I$15</f>
        <v>85.181366249110226</v>
      </c>
      <c r="Y82" s="25">
        <f>(Y64-$I$16)/$I$15+5/$I$4*SUM($X82:X82)</f>
        <v>93.99699659531467</v>
      </c>
      <c r="Z82" s="25">
        <f>(Z64-$I$16)/$I$15+5/$I$4*SUM($X82:Y82)</f>
        <v>99.712886387959003</v>
      </c>
      <c r="AA82" s="25">
        <f>(AA64-$I$16)/$I$15+5/$I$4*SUM($X82:Z82)</f>
        <v>3.2836209708753179</v>
      </c>
      <c r="AB82" s="25">
        <f>(AB64-$I$16)/$I$15+5/$I$4*SUM($X82:AA82)</f>
        <v>3.3164571805840706</v>
      </c>
      <c r="AC82" s="25"/>
      <c r="AD82" s="43"/>
      <c r="AE82" s="18"/>
      <c r="AF82" s="19">
        <v>1</v>
      </c>
      <c r="AG82" s="18">
        <v>0</v>
      </c>
      <c r="AH82" s="25">
        <f t="shared" ref="AH82:AH93" si="90">(AH64-$I$16)/$I$15</f>
        <v>28.285110447759465</v>
      </c>
      <c r="AI82" s="25">
        <f>(AI64-$I$16)/$I$15+5/$I$4*SUM($AH82:AH82)</f>
        <v>91.531887207845614</v>
      </c>
      <c r="AJ82" s="25">
        <f>(AJ64-$I$16)/$I$15+5/$I$4*SUM($AH82:AI82)</f>
        <v>99.925135138589397</v>
      </c>
      <c r="AK82" s="25">
        <f>(AK64-$I$16)/$I$15+5/$I$4*SUM($AH82:AJ82)</f>
        <v>2.692129806493424</v>
      </c>
      <c r="AL82" s="25">
        <f>(AL64-$I$16)/$I$15+5/$I$4*SUM($AH82:AK82)</f>
        <v>2.7190511045583583</v>
      </c>
      <c r="AM82" s="25"/>
      <c r="AN82" s="41"/>
      <c r="AO82" s="18"/>
      <c r="AP82" s="19">
        <v>1</v>
      </c>
      <c r="AQ82" s="18">
        <v>0</v>
      </c>
      <c r="AR82" s="25">
        <f t="shared" ref="AR82:AR93" si="91">(AR64-$I$16)/$I$15</f>
        <v>0.49470847855147904</v>
      </c>
      <c r="AS82" s="25">
        <f>(AS64-$I$16)/$I$15+5/$I$4*SUM($AR82:AR82)</f>
        <v>0.49965556333699385</v>
      </c>
      <c r="AT82" s="25">
        <f>(AT64-$I$16)/$I$15+5/$I$4*SUM($AR82:AS82)</f>
        <v>0.50465211897036377</v>
      </c>
      <c r="AU82" s="25">
        <f>(AU64-$I$16)/$I$15+5/$I$4*SUM($AR82:AT82)</f>
        <v>0.50969864016006738</v>
      </c>
      <c r="AV82" s="25">
        <f>(AV64-$I$16)/$I$15+5/$I$4*SUM($AR82:AU82)</f>
        <v>0.51479562656166811</v>
      </c>
      <c r="AW82" s="25"/>
      <c r="AX82" s="41"/>
      <c r="AY82" s="18"/>
      <c r="AZ82" s="19">
        <v>1</v>
      </c>
      <c r="BA82" s="18">
        <v>0</v>
      </c>
      <c r="BB82" s="25">
        <f t="shared" ref="BB82:BB93" si="92">(BB64-$I$16)/$I$15</f>
        <v>0.49470847855147904</v>
      </c>
      <c r="BC82" s="25">
        <f>(BC64-$I$16)/$I$15+5/$I$4*SUM($BB82:BB82)</f>
        <v>0.49965556333699385</v>
      </c>
      <c r="BD82" s="25">
        <f>(BD64-$I$16)/$I$15+5/$I$4*SUM($BB82:BC82)</f>
        <v>0.50465211897036377</v>
      </c>
      <c r="BE82" s="25">
        <f>(BE64-$I$16)/$I$15+5/$I$4*SUM($BB82:BD82)</f>
        <v>0.50969864016006738</v>
      </c>
      <c r="BF82" s="25">
        <f>(BF64-$I$16)/$I$15+5/$I$4*SUM($BB82:BE82)</f>
        <v>0.51479562656166811</v>
      </c>
      <c r="BG82" s="25"/>
      <c r="BI82" s="18"/>
      <c r="BJ82" s="19">
        <v>1</v>
      </c>
      <c r="BK82" s="18">
        <v>0</v>
      </c>
      <c r="BL82" s="25">
        <f t="shared" ref="BL82:BL93" si="93">(BL64-$I$16)/$I$15</f>
        <v>0.49470847855147904</v>
      </c>
      <c r="BM82" s="25">
        <f>(BM64-$I$16)/$I$15+5/$I$4*SUM($BL82:BL82)</f>
        <v>0.49965556333699385</v>
      </c>
      <c r="BN82" s="25">
        <f>(BN64-$I$16)/$I$15+5/$I$4*SUM($BL82:BM82)</f>
        <v>0.50465211897036377</v>
      </c>
      <c r="BO82" s="25">
        <f>(BO64-$I$16)/$I$15+5/$I$4*SUM($BL82:BN82)</f>
        <v>0.50969864016006738</v>
      </c>
      <c r="BP82" s="25">
        <f>(BP64-$I$16)/$I$15+5/$I$4*SUM($BL82:BO82)</f>
        <v>0.51479562656166811</v>
      </c>
      <c r="BQ82" s="25"/>
      <c r="BS82" s="18"/>
      <c r="BT82" s="7">
        <v>1</v>
      </c>
      <c r="BU82" s="1">
        <v>0</v>
      </c>
      <c r="BV82" s="25">
        <f t="shared" ref="BV82:BV93" si="94">(BV64-$I$16)/$I$15</f>
        <v>0.49470847855147904</v>
      </c>
      <c r="BW82" s="25">
        <f>(BW64-$I$16)/$I$15+5/$I$4*SUM($BV82:BV82)</f>
        <v>0.49965556333699385</v>
      </c>
      <c r="BX82" s="25">
        <f>(BX64-$I$16)/$I$15+5/$I$4*SUM($BV82:BW82)</f>
        <v>0.50465211897036377</v>
      </c>
      <c r="BY82" s="25">
        <f>(BY64-$I$16)/$I$15+5/$I$4*SUM($BV82:BX82)</f>
        <v>0.50969864016006738</v>
      </c>
      <c r="BZ82" s="25">
        <f>(BZ64-$I$16)/$I$15+5/$I$4*SUM($BV82:BY82)</f>
        <v>0.51479562656166811</v>
      </c>
      <c r="CA82" s="27"/>
      <c r="CB82" s="24"/>
      <c r="CC82" s="18"/>
      <c r="CD82" s="19">
        <v>1</v>
      </c>
      <c r="CE82" s="18">
        <v>0</v>
      </c>
      <c r="CF82" s="25">
        <f t="shared" ref="CF82:CF93" si="95">(CF64-$I$16)/$I$15</f>
        <v>0.49470847855147904</v>
      </c>
      <c r="CG82" s="25">
        <f>(CG64-$I$16)/$I$15+5/$I$4*SUM($CF82:CF82)</f>
        <v>0.49965556333699385</v>
      </c>
      <c r="CH82" s="25">
        <f>(CH64-$I$16)/$I$15+5/$I$4*SUM($CF82:CG82)</f>
        <v>0.50465211897036377</v>
      </c>
      <c r="CI82" s="25">
        <f>(CI64-$I$16)/$I$15+5/$I$4*SUM($CF82:CH82)</f>
        <v>0.50969864016006738</v>
      </c>
      <c r="CJ82" s="25">
        <f>(CJ64-$I$16)/$I$15+5/$I$4*SUM($CF82:CI82)</f>
        <v>0.51479562656166811</v>
      </c>
      <c r="CK82" s="25"/>
      <c r="CL82" s="13"/>
      <c r="CM82" s="18"/>
      <c r="CN82" s="19">
        <v>1</v>
      </c>
      <c r="CO82" s="18">
        <v>0</v>
      </c>
      <c r="CP82" s="25">
        <f t="shared" ref="CP82:CP93" si="96">(CP64-$I$16)/$I$15</f>
        <v>0.49470847855147904</v>
      </c>
      <c r="CQ82" s="25">
        <f>(CQ64-$I$16)/$I$15+5/$I$4*SUM($CP82:CP82)</f>
        <v>0.49965556333699385</v>
      </c>
      <c r="CR82" s="25">
        <f>(CR64-$I$16)/$I$15+5/$I$4*SUM($CP82:CQ82)</f>
        <v>0.50465211897036377</v>
      </c>
      <c r="CS82" s="25">
        <f>(CS64-$I$16)/$I$15+5/$I$4*SUM($CP82:CR82)</f>
        <v>0.50969864016006738</v>
      </c>
      <c r="CT82" s="25">
        <f>(CT64-$I$16)/$I$15+5/$I$4*SUM($CP82:CS82)</f>
        <v>0.51479562656166811</v>
      </c>
      <c r="CU82" s="25"/>
      <c r="CV82" s="43"/>
      <c r="CW82" s="18"/>
      <c r="CX82" s="19">
        <v>1</v>
      </c>
      <c r="CY82" s="18">
        <v>0</v>
      </c>
      <c r="CZ82" s="25">
        <f t="shared" ref="CZ82:CZ93" si="97">(CZ64-$I$16)/$I$15</f>
        <v>0.49470847855147904</v>
      </c>
      <c r="DA82" s="25">
        <f>(DA64-$I$16)/$I$15+5/$I$4*SUM($CZ82:CZ82)</f>
        <v>0.49965556333699385</v>
      </c>
      <c r="DB82" s="25">
        <f>(DB64-$I$16)/$I$15+5/$I$4*SUM($CZ82:DA82)</f>
        <v>0.50465211897036377</v>
      </c>
      <c r="DC82" s="25">
        <f>(DC64-$I$16)/$I$15+5/$I$4*SUM($CZ82:DB82)</f>
        <v>0.50969864016006738</v>
      </c>
      <c r="DD82" s="25">
        <f>(DD64-$I$16)/$I$15+5/$I$4*SUM($CZ82:DC82)</f>
        <v>0.51479562656166811</v>
      </c>
      <c r="DE82" s="25"/>
      <c r="DF82" s="41"/>
      <c r="DG82" s="18"/>
      <c r="DH82" s="19">
        <v>1</v>
      </c>
      <c r="DI82" s="18">
        <v>0</v>
      </c>
      <c r="DJ82" s="25">
        <f t="shared" ref="DJ82:DJ93" si="98">(DJ64-$I$16)/$I$15</f>
        <v>0.49470847855147904</v>
      </c>
      <c r="DK82" s="25">
        <f>(DK64-$I$16)/$I$15+5/$I$4*SUM($DJ82:DJ82)</f>
        <v>0.49965556333699385</v>
      </c>
      <c r="DL82" s="25">
        <f>(DL64-$I$16)/$I$15+5/$I$4*SUM($DJ82:DK82)</f>
        <v>0.50465211897036377</v>
      </c>
      <c r="DM82" s="25">
        <f>(DM64-$I$16)/$I$15+5/$I$4*SUM($DJ82:DL82)</f>
        <v>0.50969864016006738</v>
      </c>
      <c r="DN82" s="25">
        <f>(DN64-$I$16)/$I$15+5/$I$4*SUM($DJ82:DM82)</f>
        <v>0.51479562656166811</v>
      </c>
      <c r="DO82" s="25"/>
      <c r="DP82" s="41"/>
      <c r="DQ82" s="18"/>
      <c r="DR82" s="19">
        <v>1</v>
      </c>
      <c r="DS82" s="18">
        <v>0</v>
      </c>
      <c r="DT82" s="25">
        <f t="shared" ref="DT82:DT93" si="99">(DT64-$I$16)/$I$15</f>
        <v>0.49470847855147904</v>
      </c>
      <c r="DU82" s="25">
        <f>(DU64-$I$16)/$I$15+5/$I$4*SUM($DT82:DT82)</f>
        <v>0.49965556333699385</v>
      </c>
      <c r="DV82" s="25">
        <f>(DV64-$I$16)/$I$15+5/$I$4*SUM($DT82:DU82)</f>
        <v>0.50465211897036377</v>
      </c>
      <c r="DW82" s="25">
        <f>(DW64-$I$16)/$I$15+5/$I$4*SUM($DT82:DV82)</f>
        <v>0.50969864016006738</v>
      </c>
      <c r="DX82" s="25">
        <f>(DX64-$I$16)/$I$15+5/$I$4*SUM($DT82:DW82)</f>
        <v>0.51479562656166811</v>
      </c>
      <c r="DY82" s="25"/>
      <c r="EA82" s="18"/>
      <c r="EB82" s="19">
        <v>1</v>
      </c>
      <c r="EC82" s="18">
        <v>0</v>
      </c>
      <c r="ED82" s="25">
        <f t="shared" ref="ED82:ED93" si="100">(ED64-$I$16)/$I$15</f>
        <v>0.49470847855147904</v>
      </c>
      <c r="EE82" s="25">
        <f>(EE64-$I$16)/$I$15+5/$I$4*SUM($ED82:ED82)</f>
        <v>0.49965556333699385</v>
      </c>
      <c r="EF82" s="25">
        <f>(EF64-$I$16)/$I$15+5/$I$4*SUM($ED82:EE82)</f>
        <v>0.50465211897036377</v>
      </c>
      <c r="EG82" s="25">
        <f>(EG64-$I$16)/$I$15+5/$I$4*SUM($ED82:EF82)</f>
        <v>0.50969864016006738</v>
      </c>
      <c r="EH82" s="25">
        <f>(EH64-$I$16)/$I$15+5/$I$4*SUM($ED82:EG82)</f>
        <v>0.51479562656166811</v>
      </c>
      <c r="EI82" s="25"/>
      <c r="EL82" s="19">
        <v>1</v>
      </c>
      <c r="EM82" s="18">
        <v>0</v>
      </c>
      <c r="EN82" s="25">
        <f t="shared" ref="EN82:EN93" si="101">(EN64-$I$16)/$I$15</f>
        <v>0.49470847855147904</v>
      </c>
      <c r="EO82" s="25">
        <f>(EO64-$I$16)/$I$15+5/$I$4*SUM($EN82:EN82)</f>
        <v>0.49965556333699385</v>
      </c>
      <c r="EP82" s="25">
        <f>(EP64-$I$16)/$I$15+5/$I$4*SUM($EN82:EO82)</f>
        <v>0.50465211897036377</v>
      </c>
      <c r="EQ82" s="25">
        <f>(EQ64-$I$16)/$I$15+5/$I$4*SUM($EN82:EP82)</f>
        <v>0.50969864016006738</v>
      </c>
      <c r="ER82" s="25">
        <f>(ER64-$I$16)/$I$15+5/$I$4*SUM($EN82:EQ82)</f>
        <v>0.51479562656166811</v>
      </c>
      <c r="ES82" s="25"/>
    </row>
    <row r="83" spans="1:149" s="1" customFormat="1" x14ac:dyDescent="0.25">
      <c r="A83" s="105"/>
      <c r="B83" s="7">
        <v>2</v>
      </c>
      <c r="C83" s="1">
        <v>0</v>
      </c>
      <c r="D83" s="25">
        <f t="shared" si="87"/>
        <v>26.720789313458631</v>
      </c>
      <c r="E83" s="25">
        <f>(E65-$I$16)/$I$15+5/$I$4*SUM(D83:$D83)</f>
        <v>86.621814992970428</v>
      </c>
      <c r="F83" s="25">
        <f>(F65-$I$16)/$I$15+5/$I$4*SUM($D83:E83)</f>
        <v>100.57144626614348</v>
      </c>
      <c r="G83" s="25">
        <f>(G65-$I$16)/$I$15+5/$I$4*SUM($D83:F83)</f>
        <v>2.6338489842772046</v>
      </c>
      <c r="H83" s="25">
        <f>(H65-$I$16)/$I$15+5/$I$4*SUM($D83:G83)</f>
        <v>2.6601874741199762</v>
      </c>
      <c r="I83" s="27"/>
      <c r="J83" s="24"/>
      <c r="K83" s="18"/>
      <c r="L83" s="19">
        <v>2</v>
      </c>
      <c r="M83" s="18">
        <v>0</v>
      </c>
      <c r="N83" s="25">
        <f t="shared" si="88"/>
        <v>89.139572755598707</v>
      </c>
      <c r="O83" s="25">
        <f>(O65-$I$16)/$I$15+5/$I$4*SUM($N83:N83)</f>
        <v>99.570957218852968</v>
      </c>
      <c r="P83" s="25">
        <f>(P65-$I$16)/$I$15+5/$I$4*SUM($N83:O83)</f>
        <v>101.56214387650566</v>
      </c>
      <c r="Q83" s="25">
        <f>(Q65-$I$16)/$I$15+5/$I$4*SUM($N83:P83)</f>
        <v>3.3974352170610524</v>
      </c>
      <c r="R83" s="25">
        <f>(R65-$I$16)/$I$15+5/$I$4*SUM($N83:Q83)</f>
        <v>3.4314095692316631</v>
      </c>
      <c r="S83" s="25"/>
      <c r="U83" s="13"/>
      <c r="V83" s="19">
        <v>2</v>
      </c>
      <c r="W83" s="18">
        <v>0</v>
      </c>
      <c r="X83" s="25">
        <f t="shared" si="89"/>
        <v>87.622655292034253</v>
      </c>
      <c r="Y83" s="25">
        <f>(Y65-$I$16)/$I$15+5/$I$4*SUM($X83:X83)</f>
        <v>94.99318473583989</v>
      </c>
      <c r="Z83" s="25">
        <f>(Z65-$I$16)/$I$15+5/$I$4*SUM($X83:Y83)</f>
        <v>99.059907934115856</v>
      </c>
      <c r="AA83" s="25">
        <f>(AA65-$I$16)/$I$15+5/$I$4*SUM($X83:Z83)</f>
        <v>3.3114659581713792</v>
      </c>
      <c r="AB83" s="25">
        <f>(AB65-$I$16)/$I$15+5/$I$4*SUM($X83:AA83)</f>
        <v>3.3445806177530928</v>
      </c>
      <c r="AC83" s="25"/>
      <c r="AD83" s="25"/>
      <c r="AE83" s="18"/>
      <c r="AF83" s="19">
        <v>2</v>
      </c>
      <c r="AG83" s="18">
        <v>0</v>
      </c>
      <c r="AH83" s="25">
        <f t="shared" si="90"/>
        <v>26.720789313458631</v>
      </c>
      <c r="AI83" s="25">
        <f>(AI65-$I$16)/$I$15+5/$I$4*SUM($AH83:AH83)</f>
        <v>86.621814992970428</v>
      </c>
      <c r="AJ83" s="25">
        <f>(AJ65-$I$16)/$I$15+5/$I$4*SUM($AH83:AI83)</f>
        <v>100.57144626614348</v>
      </c>
      <c r="AK83" s="25">
        <f>(AK65-$I$16)/$I$15+5/$I$4*SUM($AH83:AJ83)</f>
        <v>2.6338489842772046</v>
      </c>
      <c r="AL83" s="25">
        <f>(AL65-$I$16)/$I$15+5/$I$4*SUM($AH83:AK83)</f>
        <v>2.6601874741199762</v>
      </c>
      <c r="AM83" s="25"/>
      <c r="AN83" s="41"/>
      <c r="AO83" s="18"/>
      <c r="AP83" s="19">
        <v>2</v>
      </c>
      <c r="AQ83" s="18">
        <v>0</v>
      </c>
      <c r="AR83" s="25">
        <f t="shared" si="91"/>
        <v>0.49470847855147904</v>
      </c>
      <c r="AS83" s="25">
        <f>(AS65-$I$16)/$I$15+5/$I$4*SUM($AR83:AR83)</f>
        <v>0.49965556333699385</v>
      </c>
      <c r="AT83" s="25">
        <f>(AT65-$I$16)/$I$15+5/$I$4*SUM($AR83:AS83)</f>
        <v>0.50465211897036377</v>
      </c>
      <c r="AU83" s="25">
        <f>(AU65-$I$16)/$I$15+5/$I$4*SUM($AR83:AT83)</f>
        <v>0.50969864016006738</v>
      </c>
      <c r="AV83" s="25">
        <f>(AV65-$I$16)/$I$15+5/$I$4*SUM($AR83:AU83)</f>
        <v>0.51479562656166811</v>
      </c>
      <c r="AW83" s="25"/>
      <c r="AX83" s="41"/>
      <c r="AY83" s="18"/>
      <c r="AZ83" s="19">
        <v>2</v>
      </c>
      <c r="BA83" s="18">
        <v>0</v>
      </c>
      <c r="BB83" s="25">
        <f t="shared" si="92"/>
        <v>0.49470847855147904</v>
      </c>
      <c r="BC83" s="25">
        <f>(BC65-$I$16)/$I$15+5/$I$4*SUM($BB83:BB83)</f>
        <v>0.49965556333699385</v>
      </c>
      <c r="BD83" s="25">
        <f>(BD65-$I$16)/$I$15+5/$I$4*SUM($BB83:BC83)</f>
        <v>0.50465211897036377</v>
      </c>
      <c r="BE83" s="25">
        <f>(BE65-$I$16)/$I$15+5/$I$4*SUM($BB83:BD83)</f>
        <v>0.50969864016006738</v>
      </c>
      <c r="BF83" s="25">
        <f>(BF65-$I$16)/$I$15+5/$I$4*SUM($BB83:BE83)</f>
        <v>0.51479562656166811</v>
      </c>
      <c r="BG83" s="25"/>
      <c r="BI83" s="18"/>
      <c r="BJ83" s="19">
        <v>2</v>
      </c>
      <c r="BK83" s="18">
        <v>0</v>
      </c>
      <c r="BL83" s="25">
        <f t="shared" si="93"/>
        <v>0.49470847855147904</v>
      </c>
      <c r="BM83" s="25">
        <f>(BM65-$I$16)/$I$15+5/$I$4*SUM($BL83:BL83)</f>
        <v>0.49965556333699385</v>
      </c>
      <c r="BN83" s="25">
        <f>(BN65-$I$16)/$I$15+5/$I$4*SUM($BL83:BM83)</f>
        <v>0.50465211897036377</v>
      </c>
      <c r="BO83" s="25">
        <f>(BO65-$I$16)/$I$15+5/$I$4*SUM($BL83:BN83)</f>
        <v>0.50969864016006738</v>
      </c>
      <c r="BP83" s="25">
        <f>(BP65-$I$16)/$I$15+5/$I$4*SUM($BL83:BO83)</f>
        <v>0.51479562656166811</v>
      </c>
      <c r="BQ83" s="25"/>
      <c r="BS83" s="18"/>
      <c r="BT83" s="7">
        <v>2</v>
      </c>
      <c r="BU83" s="1">
        <v>0</v>
      </c>
      <c r="BV83" s="25">
        <f t="shared" si="94"/>
        <v>0.49470847855147904</v>
      </c>
      <c r="BW83" s="25">
        <f>(BW65-$I$16)/$I$15+5/$I$4*SUM($BV83:BV83)</f>
        <v>0.49965556333699385</v>
      </c>
      <c r="BX83" s="25">
        <f>(BX65-$I$16)/$I$15+5/$I$4*SUM($BV83:BW83)</f>
        <v>0.50465211897036377</v>
      </c>
      <c r="BY83" s="25">
        <f>(BY65-$I$16)/$I$15+5/$I$4*SUM($BV83:BX83)</f>
        <v>0.50969864016006738</v>
      </c>
      <c r="BZ83" s="25">
        <f>(BZ65-$I$16)/$I$15+5/$I$4*SUM($BV83:BY83)</f>
        <v>0.51479562656166811</v>
      </c>
      <c r="CA83" s="27"/>
      <c r="CB83" s="24"/>
      <c r="CC83" s="18"/>
      <c r="CD83" s="19">
        <v>2</v>
      </c>
      <c r="CE83" s="18">
        <v>0</v>
      </c>
      <c r="CF83" s="25">
        <f t="shared" si="95"/>
        <v>0.49470847855147904</v>
      </c>
      <c r="CG83" s="25">
        <f>(CG65-$I$16)/$I$15+5/$I$4*SUM($CF83:CF83)</f>
        <v>0.49965556333699385</v>
      </c>
      <c r="CH83" s="25">
        <f>(CH65-$I$16)/$I$15+5/$I$4*SUM($CF83:CG83)</f>
        <v>0.50465211897036377</v>
      </c>
      <c r="CI83" s="25">
        <f>(CI65-$I$16)/$I$15+5/$I$4*SUM($CF83:CH83)</f>
        <v>0.50969864016006738</v>
      </c>
      <c r="CJ83" s="25">
        <f>(CJ65-$I$16)/$I$15+5/$I$4*SUM($CF83:CI83)</f>
        <v>0.51479562656166811</v>
      </c>
      <c r="CK83" s="25"/>
      <c r="CL83" s="13"/>
      <c r="CM83" s="18"/>
      <c r="CN83" s="19">
        <v>2</v>
      </c>
      <c r="CO83" s="18">
        <v>0</v>
      </c>
      <c r="CP83" s="25">
        <f t="shared" si="96"/>
        <v>0.49470847855147904</v>
      </c>
      <c r="CQ83" s="25">
        <f>(CQ65-$I$16)/$I$15+5/$I$4*SUM($CP83:CP83)</f>
        <v>0.49965556333699385</v>
      </c>
      <c r="CR83" s="25">
        <f>(CR65-$I$16)/$I$15+5/$I$4*SUM($CP83:CQ83)</f>
        <v>0.50465211897036377</v>
      </c>
      <c r="CS83" s="25">
        <f>(CS65-$I$16)/$I$15+5/$I$4*SUM($CP83:CR83)</f>
        <v>0.50969864016006738</v>
      </c>
      <c r="CT83" s="25">
        <f>(CT65-$I$16)/$I$15+5/$I$4*SUM($CP83:CS83)</f>
        <v>0.51479562656166811</v>
      </c>
      <c r="CU83" s="25"/>
      <c r="CV83" s="25"/>
      <c r="CW83" s="18"/>
      <c r="CX83" s="19">
        <v>2</v>
      </c>
      <c r="CY83" s="18">
        <v>0</v>
      </c>
      <c r="CZ83" s="25">
        <f t="shared" si="97"/>
        <v>0.49470847855147904</v>
      </c>
      <c r="DA83" s="25">
        <f>(DA65-$I$16)/$I$15+5/$I$4*SUM($CZ83:CZ83)</f>
        <v>0.49965556333699385</v>
      </c>
      <c r="DB83" s="25">
        <f>(DB65-$I$16)/$I$15+5/$I$4*SUM($CZ83:DA83)</f>
        <v>0.50465211897036377</v>
      </c>
      <c r="DC83" s="25">
        <f>(DC65-$I$16)/$I$15+5/$I$4*SUM($CZ83:DB83)</f>
        <v>0.50969864016006738</v>
      </c>
      <c r="DD83" s="25">
        <f>(DD65-$I$16)/$I$15+5/$I$4*SUM($CZ83:DC83)</f>
        <v>0.51479562656166811</v>
      </c>
      <c r="DE83" s="25"/>
      <c r="DF83" s="41"/>
      <c r="DG83" s="18"/>
      <c r="DH83" s="19">
        <v>2</v>
      </c>
      <c r="DI83" s="18">
        <v>0</v>
      </c>
      <c r="DJ83" s="25">
        <f t="shared" si="98"/>
        <v>0.49470847855147904</v>
      </c>
      <c r="DK83" s="25">
        <f>(DK65-$I$16)/$I$15+5/$I$4*SUM($DJ83:DJ83)</f>
        <v>0.49965556333699385</v>
      </c>
      <c r="DL83" s="25">
        <f>(DL65-$I$16)/$I$15+5/$I$4*SUM($DJ83:DK83)</f>
        <v>0.50465211897036377</v>
      </c>
      <c r="DM83" s="25">
        <f>(DM65-$I$16)/$I$15+5/$I$4*SUM($DJ83:DL83)</f>
        <v>0.50969864016006738</v>
      </c>
      <c r="DN83" s="25">
        <f>(DN65-$I$16)/$I$15+5/$I$4*SUM($DJ83:DM83)</f>
        <v>0.51479562656166811</v>
      </c>
      <c r="DO83" s="25"/>
      <c r="DP83" s="41"/>
      <c r="DQ83" s="18"/>
      <c r="DR83" s="19">
        <v>2</v>
      </c>
      <c r="DS83" s="18">
        <v>0</v>
      </c>
      <c r="DT83" s="25">
        <f t="shared" si="99"/>
        <v>0.49470847855147904</v>
      </c>
      <c r="DU83" s="25">
        <f>(DU65-$I$16)/$I$15+5/$I$4*SUM($DT83:DT83)</f>
        <v>0.49965556333699385</v>
      </c>
      <c r="DV83" s="25">
        <f>(DV65-$I$16)/$I$15+5/$I$4*SUM($DT83:DU83)</f>
        <v>0.50465211897036377</v>
      </c>
      <c r="DW83" s="25">
        <f>(DW65-$I$16)/$I$15+5/$I$4*SUM($DT83:DV83)</f>
        <v>0.50969864016006738</v>
      </c>
      <c r="DX83" s="25">
        <f>(DX65-$I$16)/$I$15+5/$I$4*SUM($DT83:DW83)</f>
        <v>0.51479562656166811</v>
      </c>
      <c r="DY83" s="25"/>
      <c r="EA83" s="18"/>
      <c r="EB83" s="19">
        <v>2</v>
      </c>
      <c r="EC83" s="18">
        <v>0</v>
      </c>
      <c r="ED83" s="25">
        <f t="shared" si="100"/>
        <v>0.49470847855147904</v>
      </c>
      <c r="EE83" s="25">
        <f>(EE65-$I$16)/$I$15+5/$I$4*SUM($ED83:ED83)</f>
        <v>0.49965556333699385</v>
      </c>
      <c r="EF83" s="25">
        <f>(EF65-$I$16)/$I$15+5/$I$4*SUM($ED83:EE83)</f>
        <v>0.50465211897036377</v>
      </c>
      <c r="EG83" s="25">
        <f>(EG65-$I$16)/$I$15+5/$I$4*SUM($ED83:EF83)</f>
        <v>0.50969864016006738</v>
      </c>
      <c r="EH83" s="25">
        <f>(EH65-$I$16)/$I$15+5/$I$4*SUM($ED83:EG83)</f>
        <v>0.51479562656166811</v>
      </c>
      <c r="EI83" s="25"/>
      <c r="EL83" s="19">
        <v>2</v>
      </c>
      <c r="EM83" s="18">
        <v>0</v>
      </c>
      <c r="EN83" s="25">
        <f t="shared" si="101"/>
        <v>0.49470847855147904</v>
      </c>
      <c r="EO83" s="25">
        <f>(EO65-$I$16)/$I$15+5/$I$4*SUM($EN83:EN83)</f>
        <v>0.49965556333699385</v>
      </c>
      <c r="EP83" s="25">
        <f>(EP65-$I$16)/$I$15+5/$I$4*SUM($EN83:EO83)</f>
        <v>0.50465211897036377</v>
      </c>
      <c r="EQ83" s="25">
        <f>(EQ65-$I$16)/$I$15+5/$I$4*SUM($EN83:EP83)</f>
        <v>0.50969864016006738</v>
      </c>
      <c r="ER83" s="25">
        <f>(ER65-$I$16)/$I$15+5/$I$4*SUM($EN83:EQ83)</f>
        <v>0.51479562656166811</v>
      </c>
      <c r="ES83" s="25"/>
    </row>
    <row r="84" spans="1:149" s="1" customFormat="1" x14ac:dyDescent="0.25">
      <c r="A84" s="105"/>
      <c r="B84" s="7">
        <v>3</v>
      </c>
      <c r="C84" s="1">
        <v>0</v>
      </c>
      <c r="D84" s="25">
        <f t="shared" si="87"/>
        <v>24.374307612007382</v>
      </c>
      <c r="E84" s="25">
        <f>(E66-$I$16)/$I$15+5/$I$4*SUM(D84:$D84)</f>
        <v>87.913802038890722</v>
      </c>
      <c r="F84" s="25">
        <f>(F66-$I$16)/$I$15+5/$I$4*SUM($D84:E84)</f>
        <v>100.11056644759248</v>
      </c>
      <c r="G84" s="25">
        <f>(G66-$I$16)/$I$15+5/$I$4*SUM($D84:F84)</f>
        <v>2.6186952395363847</v>
      </c>
      <c r="H84" s="25">
        <f>(H66-$I$16)/$I$15+5/$I$4*SUM($D84:G84)</f>
        <v>2.6448821919317487</v>
      </c>
      <c r="I84" s="27"/>
      <c r="J84" s="24"/>
      <c r="K84" s="18"/>
      <c r="L84" s="19">
        <v>3</v>
      </c>
      <c r="M84" s="18">
        <v>0</v>
      </c>
      <c r="N84" s="25">
        <f t="shared" si="88"/>
        <v>89.10402000254642</v>
      </c>
      <c r="O84" s="25">
        <f>(O66-$I$16)/$I$15+5/$I$4*SUM($N84:N84)</f>
        <v>97.496691096605403</v>
      </c>
      <c r="P84" s="25">
        <f>(P66-$I$16)/$I$15+5/$I$4*SUM($N84:O84)</f>
        <v>101.7543622060664</v>
      </c>
      <c r="Q84" s="25">
        <f>(Q66-$I$16)/$I$15+5/$I$4*SUM($N84:P84)</f>
        <v>3.3782592116036616</v>
      </c>
      <c r="R84" s="25">
        <f>(R66-$I$16)/$I$15+5/$I$4*SUM($N84:Q84)</f>
        <v>3.4120418037196982</v>
      </c>
      <c r="S84" s="25"/>
      <c r="U84" s="13"/>
      <c r="V84" s="19">
        <v>3</v>
      </c>
      <c r="W84" s="18">
        <v>0</v>
      </c>
      <c r="X84" s="25">
        <f t="shared" si="89"/>
        <v>82.289742334190507</v>
      </c>
      <c r="Y84" s="25">
        <f>(Y66-$I$16)/$I$15+5/$I$4*SUM($X84:X84)</f>
        <v>92.688181246282952</v>
      </c>
      <c r="Z84" s="25">
        <f>(Z66-$I$16)/$I$15+5/$I$4*SUM($X84:Y84)</f>
        <v>98.995379687325951</v>
      </c>
      <c r="AA84" s="25">
        <f>(AA66-$I$16)/$I$15+5/$I$4*SUM($X84:Z84)</f>
        <v>3.2344415112294729</v>
      </c>
      <c r="AB84" s="25">
        <f>(AB66-$I$16)/$I$15+5/$I$4*SUM($X84:AA84)</f>
        <v>3.2667859263417678</v>
      </c>
      <c r="AC84" s="25"/>
      <c r="AD84" s="25"/>
      <c r="AE84" s="18"/>
      <c r="AF84" s="19">
        <v>3</v>
      </c>
      <c r="AG84" s="18">
        <v>0</v>
      </c>
      <c r="AH84" s="25">
        <f t="shared" si="90"/>
        <v>24.374307612007382</v>
      </c>
      <c r="AI84" s="25">
        <f>(AI66-$I$16)/$I$15+5/$I$4*SUM($AH84:AH84)</f>
        <v>87.913802038890722</v>
      </c>
      <c r="AJ84" s="25">
        <f>(AJ66-$I$16)/$I$15+5/$I$4*SUM($AH84:AI84)</f>
        <v>100.11056644759248</v>
      </c>
      <c r="AK84" s="25">
        <f>(AK66-$I$16)/$I$15+5/$I$4*SUM($AH84:AJ84)</f>
        <v>2.6186952395363847</v>
      </c>
      <c r="AL84" s="25">
        <f>(AL66-$I$16)/$I$15+5/$I$4*SUM($AH84:AK84)</f>
        <v>2.6448821919317487</v>
      </c>
      <c r="AM84" s="25"/>
      <c r="AN84" s="41"/>
      <c r="AO84" s="18"/>
      <c r="AP84" s="19">
        <v>3</v>
      </c>
      <c r="AQ84" s="18">
        <v>0</v>
      </c>
      <c r="AR84" s="25">
        <f t="shared" si="91"/>
        <v>0.49470847855147904</v>
      </c>
      <c r="AS84" s="25">
        <f>(AS66-$I$16)/$I$15+5/$I$4*SUM($AR84:AR84)</f>
        <v>0.49965556333699385</v>
      </c>
      <c r="AT84" s="25">
        <f>(AT66-$I$16)/$I$15+5/$I$4*SUM($AR84:AS84)</f>
        <v>0.50465211897036377</v>
      </c>
      <c r="AU84" s="25">
        <f>(AU66-$I$16)/$I$15+5/$I$4*SUM($AR84:AT84)</f>
        <v>0.50969864016006738</v>
      </c>
      <c r="AV84" s="25">
        <f>(AV66-$I$16)/$I$15+5/$I$4*SUM($AR84:AU84)</f>
        <v>0.51479562656166811</v>
      </c>
      <c r="AW84" s="25"/>
      <c r="AX84" s="41"/>
      <c r="AY84" s="18"/>
      <c r="AZ84" s="19">
        <v>3</v>
      </c>
      <c r="BA84" s="18">
        <v>0</v>
      </c>
      <c r="BB84" s="25">
        <f t="shared" si="92"/>
        <v>0.49470847855147904</v>
      </c>
      <c r="BC84" s="25">
        <f>(BC66-$I$16)/$I$15+5/$I$4*SUM($BB84:BB84)</f>
        <v>0.49965556333699385</v>
      </c>
      <c r="BD84" s="25">
        <f>(BD66-$I$16)/$I$15+5/$I$4*SUM($BB84:BC84)</f>
        <v>0.50465211897036377</v>
      </c>
      <c r="BE84" s="25">
        <f>(BE66-$I$16)/$I$15+5/$I$4*SUM($BB84:BD84)</f>
        <v>0.50969864016006738</v>
      </c>
      <c r="BF84" s="25">
        <f>(BF66-$I$16)/$I$15+5/$I$4*SUM($BB84:BE84)</f>
        <v>0.51479562656166811</v>
      </c>
      <c r="BG84" s="25"/>
      <c r="BI84" s="18"/>
      <c r="BJ84" s="19">
        <v>3</v>
      </c>
      <c r="BK84" s="18">
        <v>0</v>
      </c>
      <c r="BL84" s="25">
        <f t="shared" si="93"/>
        <v>0.49470847855147904</v>
      </c>
      <c r="BM84" s="25">
        <f>(BM66-$I$16)/$I$15+5/$I$4*SUM($BL84:BL84)</f>
        <v>0.49965556333699385</v>
      </c>
      <c r="BN84" s="25">
        <f>(BN66-$I$16)/$I$15+5/$I$4*SUM($BL84:BM84)</f>
        <v>0.50465211897036377</v>
      </c>
      <c r="BO84" s="25">
        <f>(BO66-$I$16)/$I$15+5/$I$4*SUM($BL84:BN84)</f>
        <v>0.50969864016006738</v>
      </c>
      <c r="BP84" s="25">
        <f>(BP66-$I$16)/$I$15+5/$I$4*SUM($BL84:BO84)</f>
        <v>0.51479562656166811</v>
      </c>
      <c r="BQ84" s="25"/>
      <c r="BS84" s="18"/>
      <c r="BT84" s="7">
        <v>3</v>
      </c>
      <c r="BU84" s="1">
        <v>0</v>
      </c>
      <c r="BV84" s="25">
        <f t="shared" si="94"/>
        <v>0.49470847855147904</v>
      </c>
      <c r="BW84" s="25">
        <f>(BW66-$I$16)/$I$15+5/$I$4*SUM($BV84:BV84)</f>
        <v>0.49965556333699385</v>
      </c>
      <c r="BX84" s="25">
        <f>(BX66-$I$16)/$I$15+5/$I$4*SUM($BV84:BW84)</f>
        <v>0.50465211897036377</v>
      </c>
      <c r="BY84" s="25">
        <f>(BY66-$I$16)/$I$15+5/$I$4*SUM($BV84:BX84)</f>
        <v>0.50969864016006738</v>
      </c>
      <c r="BZ84" s="25">
        <f>(BZ66-$I$16)/$I$15+5/$I$4*SUM($BV84:BY84)</f>
        <v>0.51479562656166811</v>
      </c>
      <c r="CA84" s="27"/>
      <c r="CB84" s="24"/>
      <c r="CC84" s="18"/>
      <c r="CD84" s="19">
        <v>3</v>
      </c>
      <c r="CE84" s="18">
        <v>0</v>
      </c>
      <c r="CF84" s="25">
        <f t="shared" si="95"/>
        <v>0.49470847855147904</v>
      </c>
      <c r="CG84" s="25">
        <f>(CG66-$I$16)/$I$15+5/$I$4*SUM($CF84:CF84)</f>
        <v>0.49965556333699385</v>
      </c>
      <c r="CH84" s="25">
        <f>(CH66-$I$16)/$I$15+5/$I$4*SUM($CF84:CG84)</f>
        <v>0.50465211897036377</v>
      </c>
      <c r="CI84" s="25">
        <f>(CI66-$I$16)/$I$15+5/$I$4*SUM($CF84:CH84)</f>
        <v>0.50969864016006738</v>
      </c>
      <c r="CJ84" s="25">
        <f>(CJ66-$I$16)/$I$15+5/$I$4*SUM($CF84:CI84)</f>
        <v>0.51479562656166811</v>
      </c>
      <c r="CK84" s="25"/>
      <c r="CL84" s="13"/>
      <c r="CM84" s="18"/>
      <c r="CN84" s="19">
        <v>3</v>
      </c>
      <c r="CO84" s="18">
        <v>0</v>
      </c>
      <c r="CP84" s="25">
        <f t="shared" si="96"/>
        <v>0.49470847855147904</v>
      </c>
      <c r="CQ84" s="25">
        <f>(CQ66-$I$16)/$I$15+5/$I$4*SUM($CP84:CP84)</f>
        <v>0.49965556333699385</v>
      </c>
      <c r="CR84" s="25">
        <f>(CR66-$I$16)/$I$15+5/$I$4*SUM($CP84:CQ84)</f>
        <v>0.50465211897036377</v>
      </c>
      <c r="CS84" s="25">
        <f>(CS66-$I$16)/$I$15+5/$I$4*SUM($CP84:CR84)</f>
        <v>0.50969864016006738</v>
      </c>
      <c r="CT84" s="25">
        <f>(CT66-$I$16)/$I$15+5/$I$4*SUM($CP84:CS84)</f>
        <v>0.51479562656166811</v>
      </c>
      <c r="CU84" s="25"/>
      <c r="CV84" s="25"/>
      <c r="CW84" s="18"/>
      <c r="CX84" s="19">
        <v>3</v>
      </c>
      <c r="CY84" s="18">
        <v>0</v>
      </c>
      <c r="CZ84" s="25">
        <f t="shared" si="97"/>
        <v>0.49470847855147904</v>
      </c>
      <c r="DA84" s="25">
        <f>(DA66-$I$16)/$I$15+5/$I$4*SUM($CZ84:CZ84)</f>
        <v>0.49965556333699385</v>
      </c>
      <c r="DB84" s="25">
        <f>(DB66-$I$16)/$I$15+5/$I$4*SUM($CZ84:DA84)</f>
        <v>0.50465211897036377</v>
      </c>
      <c r="DC84" s="25">
        <f>(DC66-$I$16)/$I$15+5/$I$4*SUM($CZ84:DB84)</f>
        <v>0.50969864016006738</v>
      </c>
      <c r="DD84" s="25">
        <f>(DD66-$I$16)/$I$15+5/$I$4*SUM($CZ84:DC84)</f>
        <v>0.51479562656166811</v>
      </c>
      <c r="DE84" s="25"/>
      <c r="DF84" s="41"/>
      <c r="DG84" s="18"/>
      <c r="DH84" s="19">
        <v>3</v>
      </c>
      <c r="DI84" s="18">
        <v>0</v>
      </c>
      <c r="DJ84" s="25">
        <f t="shared" si="98"/>
        <v>0.49470847855147904</v>
      </c>
      <c r="DK84" s="25">
        <f>(DK66-$I$16)/$I$15+5/$I$4*SUM($DJ84:DJ84)</f>
        <v>0.49965556333699385</v>
      </c>
      <c r="DL84" s="25">
        <f>(DL66-$I$16)/$I$15+5/$I$4*SUM($DJ84:DK84)</f>
        <v>0.50465211897036377</v>
      </c>
      <c r="DM84" s="25">
        <f>(DM66-$I$16)/$I$15+5/$I$4*SUM($DJ84:DL84)</f>
        <v>0.50969864016006738</v>
      </c>
      <c r="DN84" s="25">
        <f>(DN66-$I$16)/$I$15+5/$I$4*SUM($DJ84:DM84)</f>
        <v>0.51479562656166811</v>
      </c>
      <c r="DO84" s="25"/>
      <c r="DP84" s="41"/>
      <c r="DQ84" s="18"/>
      <c r="DR84" s="19">
        <v>3</v>
      </c>
      <c r="DS84" s="18">
        <v>0</v>
      </c>
      <c r="DT84" s="25">
        <f t="shared" si="99"/>
        <v>0.49470847855147904</v>
      </c>
      <c r="DU84" s="25">
        <f>(DU66-$I$16)/$I$15+5/$I$4*SUM($DT84:DT84)</f>
        <v>0.49965556333699385</v>
      </c>
      <c r="DV84" s="25">
        <f>(DV66-$I$16)/$I$15+5/$I$4*SUM($DT84:DU84)</f>
        <v>0.50465211897036377</v>
      </c>
      <c r="DW84" s="25">
        <f>(DW66-$I$16)/$I$15+5/$I$4*SUM($DT84:DV84)</f>
        <v>0.50969864016006738</v>
      </c>
      <c r="DX84" s="25">
        <f>(DX66-$I$16)/$I$15+5/$I$4*SUM($DT84:DW84)</f>
        <v>0.51479562656166811</v>
      </c>
      <c r="DY84" s="25"/>
      <c r="EA84" s="18"/>
      <c r="EB84" s="19">
        <v>3</v>
      </c>
      <c r="EC84" s="18">
        <v>0</v>
      </c>
      <c r="ED84" s="25">
        <f t="shared" si="100"/>
        <v>0.49470847855147904</v>
      </c>
      <c r="EE84" s="25">
        <f>(EE66-$I$16)/$I$15+5/$I$4*SUM($ED84:ED84)</f>
        <v>0.49965556333699385</v>
      </c>
      <c r="EF84" s="25">
        <f>(EF66-$I$16)/$I$15+5/$I$4*SUM($ED84:EE84)</f>
        <v>0.50465211897036377</v>
      </c>
      <c r="EG84" s="25">
        <f>(EG66-$I$16)/$I$15+5/$I$4*SUM($ED84:EF84)</f>
        <v>0.50969864016006738</v>
      </c>
      <c r="EH84" s="25">
        <f>(EH66-$I$16)/$I$15+5/$I$4*SUM($ED84:EG84)</f>
        <v>0.51479562656166811</v>
      </c>
      <c r="EI84" s="25"/>
      <c r="EL84" s="19">
        <v>3</v>
      </c>
      <c r="EM84" s="18">
        <v>0</v>
      </c>
      <c r="EN84" s="25">
        <f t="shared" si="101"/>
        <v>0.49470847855147904</v>
      </c>
      <c r="EO84" s="25">
        <f>(EO66-$I$16)/$I$15+5/$I$4*SUM($EN84:EN84)</f>
        <v>0.49965556333699385</v>
      </c>
      <c r="EP84" s="25">
        <f>(EP66-$I$16)/$I$15+5/$I$4*SUM($EN84:EO84)</f>
        <v>0.50465211897036377</v>
      </c>
      <c r="EQ84" s="25">
        <f>(EQ66-$I$16)/$I$15+5/$I$4*SUM($EN84:EP84)</f>
        <v>0.50969864016006738</v>
      </c>
      <c r="ER84" s="25">
        <f>(ER66-$I$16)/$I$15+5/$I$4*SUM($EN84:EQ84)</f>
        <v>0.51479562656166811</v>
      </c>
      <c r="ES84" s="25"/>
    </row>
    <row r="85" spans="1:149" s="1" customFormat="1" x14ac:dyDescent="0.25">
      <c r="A85" s="105"/>
      <c r="B85" s="7">
        <v>4</v>
      </c>
      <c r="C85" s="1">
        <v>0</v>
      </c>
      <c r="D85" s="25">
        <f t="shared" si="87"/>
        <v>18.543656111431549</v>
      </c>
      <c r="E85" s="25">
        <f>(E67-$I$16)/$I$15+5/$I$4*SUM(D85:$D85)</f>
        <v>85.485311987065529</v>
      </c>
      <c r="F85" s="25">
        <f>(F67-$I$16)/$I$15+5/$I$4*SUM($D85:E85)</f>
        <v>101.95967461457631</v>
      </c>
      <c r="G85" s="25">
        <f>(G67-$I$16)/$I$15+5/$I$4*SUM($D85:F85)</f>
        <v>2.554594905682213</v>
      </c>
      <c r="H85" s="25">
        <f>(H67-$I$16)/$I$15+5/$I$4*SUM($D85:G85)</f>
        <v>2.5801408547390352</v>
      </c>
      <c r="I85" s="27"/>
      <c r="J85" s="24"/>
      <c r="K85" s="18"/>
      <c r="L85" s="19">
        <v>4</v>
      </c>
      <c r="M85" s="18">
        <v>0</v>
      </c>
      <c r="N85" s="25">
        <f t="shared" si="88"/>
        <v>92.102302176622999</v>
      </c>
      <c r="O85" s="25">
        <f>(O67-$I$16)/$I$15+5/$I$4*SUM($N85:N85)</f>
        <v>99.612435430747297</v>
      </c>
      <c r="P85" s="25">
        <f>(P67-$I$16)/$I$15+5/$I$4*SUM($N85:O85)</f>
        <v>99.719740958747465</v>
      </c>
      <c r="Q85" s="25">
        <f>(Q67-$I$16)/$I$15+5/$I$4*SUM($N85:P85)</f>
        <v>3.4090532642126568</v>
      </c>
      <c r="R85" s="25">
        <f>(R67-$I$16)/$I$15+5/$I$4*SUM($N85:Q85)</f>
        <v>3.4431437968547836</v>
      </c>
      <c r="S85" s="25"/>
      <c r="U85" s="13"/>
      <c r="V85" s="19">
        <v>4</v>
      </c>
      <c r="W85" s="18">
        <v>0</v>
      </c>
      <c r="X85" s="25">
        <f t="shared" si="89"/>
        <v>83.24966666660238</v>
      </c>
      <c r="Y85" s="25">
        <f>(Y67-$I$16)/$I$15+5/$I$4*SUM($X85:X85)</f>
        <v>94.60577823674673</v>
      </c>
      <c r="Z85" s="25">
        <f>(Z67-$I$16)/$I$15+5/$I$4*SUM($X85:Y85)</f>
        <v>99.083409488975178</v>
      </c>
      <c r="AA85" s="25">
        <f>(AA67-$I$16)/$I$15+5/$I$4*SUM($X85:Z85)</f>
        <v>3.2640970224747221</v>
      </c>
      <c r="AB85" s="25">
        <f>(AB67-$I$16)/$I$15+5/$I$4*SUM($X85:AA85)</f>
        <v>3.2967379926994695</v>
      </c>
      <c r="AC85" s="25"/>
      <c r="AD85" s="25"/>
      <c r="AE85" s="18"/>
      <c r="AF85" s="19">
        <v>4</v>
      </c>
      <c r="AG85" s="18">
        <v>0</v>
      </c>
      <c r="AH85" s="25">
        <f t="shared" si="90"/>
        <v>18.543656111431549</v>
      </c>
      <c r="AI85" s="25">
        <f>(AI67-$I$16)/$I$15+5/$I$4*SUM($AH85:AH85)</f>
        <v>85.485311987065529</v>
      </c>
      <c r="AJ85" s="25">
        <f>(AJ67-$I$16)/$I$15+5/$I$4*SUM($AH85:AI85)</f>
        <v>101.95967461457631</v>
      </c>
      <c r="AK85" s="25">
        <f>(AK67-$I$16)/$I$15+5/$I$4*SUM($AH85:AJ85)</f>
        <v>2.554594905682213</v>
      </c>
      <c r="AL85" s="25">
        <f>(AL67-$I$16)/$I$15+5/$I$4*SUM($AH85:AK85)</f>
        <v>2.5801408547390352</v>
      </c>
      <c r="AM85" s="25"/>
      <c r="AN85" s="41"/>
      <c r="AO85" s="18"/>
      <c r="AP85" s="19">
        <v>4</v>
      </c>
      <c r="AQ85" s="18">
        <v>0</v>
      </c>
      <c r="AR85" s="25">
        <f t="shared" si="91"/>
        <v>0.49470847855147904</v>
      </c>
      <c r="AS85" s="25">
        <f>(AS67-$I$16)/$I$15+5/$I$4*SUM($AR85:AR85)</f>
        <v>0.49965556333699385</v>
      </c>
      <c r="AT85" s="25">
        <f>(AT67-$I$16)/$I$15+5/$I$4*SUM($AR85:AS85)</f>
        <v>0.50465211897036377</v>
      </c>
      <c r="AU85" s="25">
        <f>(AU67-$I$16)/$I$15+5/$I$4*SUM($AR85:AT85)</f>
        <v>0.50969864016006738</v>
      </c>
      <c r="AV85" s="25" t="e">
        <f>(AV67-$I$16)/$I$15+5/$I$4*SUM($AR85:AU85)</f>
        <v>#VALUE!</v>
      </c>
      <c r="AW85" s="25"/>
      <c r="AX85" s="41"/>
      <c r="AY85" s="18"/>
      <c r="AZ85" s="19">
        <v>4</v>
      </c>
      <c r="BA85" s="18">
        <v>0</v>
      </c>
      <c r="BB85" s="25">
        <f t="shared" si="92"/>
        <v>0.49470847855147904</v>
      </c>
      <c r="BC85" s="25">
        <f>(BC67-$I$16)/$I$15+5/$I$4*SUM($BB85:BB85)</f>
        <v>0.49965556333699385</v>
      </c>
      <c r="BD85" s="25">
        <f>(BD67-$I$16)/$I$15+5/$I$4*SUM($BB85:BC85)</f>
        <v>0.50465211897036377</v>
      </c>
      <c r="BE85" s="25">
        <f>(BE67-$I$16)/$I$15+5/$I$4*SUM($BB85:BD85)</f>
        <v>0.50969864016006738</v>
      </c>
      <c r="BF85" s="25">
        <f>(BF67-$I$16)/$I$15+5/$I$4*SUM($BB85:BE85)</f>
        <v>0.51479562656166811</v>
      </c>
      <c r="BG85" s="25"/>
      <c r="BI85" s="18"/>
      <c r="BJ85" s="19">
        <v>4</v>
      </c>
      <c r="BK85" s="18">
        <v>0</v>
      </c>
      <c r="BL85" s="25">
        <f t="shared" si="93"/>
        <v>0.49470847855147904</v>
      </c>
      <c r="BM85" s="25">
        <f>(BM67-$I$16)/$I$15+5/$I$4*SUM($BL85:BL85)</f>
        <v>0.49965556333699385</v>
      </c>
      <c r="BN85" s="25">
        <f>(BN67-$I$16)/$I$15+5/$I$4*SUM($BL85:BM85)</f>
        <v>0.50465211897036377</v>
      </c>
      <c r="BO85" s="25">
        <f>(BO67-$I$16)/$I$15+5/$I$4*SUM($BL85:BN85)</f>
        <v>0.50969864016006738</v>
      </c>
      <c r="BP85" s="25">
        <f>(BP67-$I$16)/$I$15+5/$I$4*SUM($BL85:BO85)</f>
        <v>0.51479562656166811</v>
      </c>
      <c r="BQ85" s="25"/>
      <c r="BS85" s="18"/>
      <c r="BT85" s="7">
        <v>4</v>
      </c>
      <c r="BU85" s="1">
        <v>0</v>
      </c>
      <c r="BV85" s="25">
        <f t="shared" si="94"/>
        <v>0.49470847855147904</v>
      </c>
      <c r="BW85" s="25">
        <f>(BW67-$I$16)/$I$15+5/$I$4*SUM($BV85:BV85)</f>
        <v>0.49965556333699385</v>
      </c>
      <c r="BX85" s="25">
        <f>(BX67-$I$16)/$I$15+5/$I$4*SUM($BV85:BW85)</f>
        <v>0.50465211897036377</v>
      </c>
      <c r="BY85" s="25">
        <f>(BY67-$I$16)/$I$15+5/$I$4*SUM($BV85:BX85)</f>
        <v>0.50969864016006738</v>
      </c>
      <c r="BZ85" s="25">
        <f>(BZ67-$I$16)/$I$15+5/$I$4*SUM($BV85:BY85)</f>
        <v>0.51479562656166811</v>
      </c>
      <c r="CA85" s="27"/>
      <c r="CB85" s="24"/>
      <c r="CC85" s="18"/>
      <c r="CD85" s="19">
        <v>4</v>
      </c>
      <c r="CE85" s="18">
        <v>0</v>
      </c>
      <c r="CF85" s="25">
        <f t="shared" si="95"/>
        <v>0.49470847855147904</v>
      </c>
      <c r="CG85" s="25">
        <f>(CG67-$I$16)/$I$15+5/$I$4*SUM($CF85:CF85)</f>
        <v>0.49965556333699385</v>
      </c>
      <c r="CH85" s="25">
        <f>(CH67-$I$16)/$I$15+5/$I$4*SUM($CF85:CG85)</f>
        <v>0.50465211897036377</v>
      </c>
      <c r="CI85" s="25">
        <f>(CI67-$I$16)/$I$15+5/$I$4*SUM($CF85:CH85)</f>
        <v>0.50969864016006738</v>
      </c>
      <c r="CJ85" s="25">
        <f>(CJ67-$I$16)/$I$15+5/$I$4*SUM($CF85:CI85)</f>
        <v>0.51479562656166811</v>
      </c>
      <c r="CK85" s="25"/>
      <c r="CL85" s="13"/>
      <c r="CM85" s="18"/>
      <c r="CN85" s="19">
        <v>4</v>
      </c>
      <c r="CO85" s="18">
        <v>0</v>
      </c>
      <c r="CP85" s="25">
        <f t="shared" si="96"/>
        <v>0.49470847855147904</v>
      </c>
      <c r="CQ85" s="25">
        <f>(CQ67-$I$16)/$I$15+5/$I$4*SUM($CP85:CP85)</f>
        <v>0.49965556333699385</v>
      </c>
      <c r="CR85" s="25">
        <f>(CR67-$I$16)/$I$15+5/$I$4*SUM($CP85:CQ85)</f>
        <v>0.50465211897036377</v>
      </c>
      <c r="CS85" s="25">
        <f>(CS67-$I$16)/$I$15+5/$I$4*SUM($CP85:CR85)</f>
        <v>0.50969864016006738</v>
      </c>
      <c r="CT85" s="25">
        <f>(CT67-$I$16)/$I$15+5/$I$4*SUM($CP85:CS85)</f>
        <v>0.51479562656166811</v>
      </c>
      <c r="CU85" s="25"/>
      <c r="CV85" s="25"/>
      <c r="CW85" s="18"/>
      <c r="CX85" s="19">
        <v>4</v>
      </c>
      <c r="CY85" s="18">
        <v>0</v>
      </c>
      <c r="CZ85" s="25">
        <f t="shared" si="97"/>
        <v>0.49470847855147904</v>
      </c>
      <c r="DA85" s="25">
        <f>(DA67-$I$16)/$I$15+5/$I$4*SUM($CZ85:CZ85)</f>
        <v>0.49965556333699385</v>
      </c>
      <c r="DB85" s="25">
        <f>(DB67-$I$16)/$I$15+5/$I$4*SUM($CZ85:DA85)</f>
        <v>0.50465211897036377</v>
      </c>
      <c r="DC85" s="25">
        <f>(DC67-$I$16)/$I$15+5/$I$4*SUM($CZ85:DB85)</f>
        <v>0.50969864016006738</v>
      </c>
      <c r="DD85" s="25">
        <f>(DD67-$I$16)/$I$15+5/$I$4*SUM($CZ85:DC85)</f>
        <v>0.51479562656166811</v>
      </c>
      <c r="DE85" s="25"/>
      <c r="DF85" s="41"/>
      <c r="DG85" s="18"/>
      <c r="DH85" s="19">
        <v>4</v>
      </c>
      <c r="DI85" s="18">
        <v>0</v>
      </c>
      <c r="DJ85" s="25">
        <f t="shared" si="98"/>
        <v>0.49470847855147904</v>
      </c>
      <c r="DK85" s="25">
        <f>(DK67-$I$16)/$I$15+5/$I$4*SUM($DJ85:DJ85)</f>
        <v>0.49965556333699385</v>
      </c>
      <c r="DL85" s="25">
        <f>(DL67-$I$16)/$I$15+5/$I$4*SUM($DJ85:DK85)</f>
        <v>0.50465211897036377</v>
      </c>
      <c r="DM85" s="25">
        <f>(DM67-$I$16)/$I$15+5/$I$4*SUM($DJ85:DL85)</f>
        <v>0.50969864016006738</v>
      </c>
      <c r="DN85" s="25">
        <f>(DN67-$I$16)/$I$15+5/$I$4*SUM($DJ85:DM85)</f>
        <v>0.51479562656166811</v>
      </c>
      <c r="DO85" s="25"/>
      <c r="DP85" s="41"/>
      <c r="DQ85" s="18"/>
      <c r="DR85" s="19">
        <v>4</v>
      </c>
      <c r="DS85" s="18">
        <v>0</v>
      </c>
      <c r="DT85" s="25">
        <f t="shared" si="99"/>
        <v>0.49470847855147904</v>
      </c>
      <c r="DU85" s="25">
        <f>(DU67-$I$16)/$I$15+5/$I$4*SUM($DT85:DT85)</f>
        <v>0.49965556333699385</v>
      </c>
      <c r="DV85" s="25">
        <f>(DV67-$I$16)/$I$15+5/$I$4*SUM($DT85:DU85)</f>
        <v>0.50465211897036377</v>
      </c>
      <c r="DW85" s="25">
        <f>(DW67-$I$16)/$I$15+5/$I$4*SUM($DT85:DV85)</f>
        <v>0.50969864016006738</v>
      </c>
      <c r="DX85" s="25">
        <f>(DX67-$I$16)/$I$15+5/$I$4*SUM($DT85:DW85)</f>
        <v>0.51479562656166811</v>
      </c>
      <c r="DY85" s="25"/>
      <c r="EA85" s="18"/>
      <c r="EB85" s="19">
        <v>4</v>
      </c>
      <c r="EC85" s="18">
        <v>0</v>
      </c>
      <c r="ED85" s="25">
        <f t="shared" si="100"/>
        <v>0.49470847855147904</v>
      </c>
      <c r="EE85" s="25">
        <f>(EE67-$I$16)/$I$15+5/$I$4*SUM($ED85:ED85)</f>
        <v>0.49965556333699385</v>
      </c>
      <c r="EF85" s="25">
        <f>(EF67-$I$16)/$I$15+5/$I$4*SUM($ED85:EE85)</f>
        <v>0.50465211897036377</v>
      </c>
      <c r="EG85" s="25">
        <f>(EG67-$I$16)/$I$15+5/$I$4*SUM($ED85:EF85)</f>
        <v>0.50969864016006738</v>
      </c>
      <c r="EH85" s="25">
        <f>(EH67-$I$16)/$I$15+5/$I$4*SUM($ED85:EG85)</f>
        <v>0.51479562656166811</v>
      </c>
      <c r="EI85" s="25"/>
      <c r="EL85" s="19">
        <v>4</v>
      </c>
      <c r="EM85" s="18">
        <v>0</v>
      </c>
      <c r="EN85" s="25">
        <f t="shared" si="101"/>
        <v>0.49470847855147904</v>
      </c>
      <c r="EO85" s="25">
        <f>(EO67-$I$16)/$I$15+5/$I$4*SUM($EN85:EN85)</f>
        <v>0.49965556333699385</v>
      </c>
      <c r="EP85" s="25">
        <f>(EP67-$I$16)/$I$15+5/$I$4*SUM($EN85:EO85)</f>
        <v>0.50465211897036377</v>
      </c>
      <c r="EQ85" s="25">
        <f>(EQ67-$I$16)/$I$15+5/$I$4*SUM($EN85:EP85)</f>
        <v>0.50969864016006738</v>
      </c>
      <c r="ER85" s="25">
        <f>(ER67-$I$16)/$I$15+5/$I$4*SUM($EN85:EQ85)</f>
        <v>0.51479562656166811</v>
      </c>
      <c r="ES85" s="25"/>
    </row>
    <row r="86" spans="1:149" s="1" customFormat="1" x14ac:dyDescent="0.25">
      <c r="A86" s="105"/>
      <c r="B86" s="7">
        <v>5</v>
      </c>
      <c r="C86" s="1">
        <v>0</v>
      </c>
      <c r="D86" s="25">
        <f t="shared" si="87"/>
        <v>0.49470847855147904</v>
      </c>
      <c r="E86" s="25">
        <f>(E68-$I$16)/$I$15+5/$I$4*SUM(D86:$D86)</f>
        <v>0.49965556333699385</v>
      </c>
      <c r="F86" s="25">
        <f>(F68-$I$16)/$I$15+5/$I$4*SUM($D86:E86)</f>
        <v>0.50465211897036377</v>
      </c>
      <c r="G86" s="25">
        <f>(G68-$I$16)/$I$15+5/$I$4*SUM($D86:F86)</f>
        <v>0.50969864016006738</v>
      </c>
      <c r="H86" s="25">
        <f>(H68-$I$16)/$I$15+5/$I$4*SUM($D86:G86)</f>
        <v>0.51479562656166811</v>
      </c>
      <c r="I86" s="27"/>
      <c r="J86" s="24"/>
      <c r="K86" s="18"/>
      <c r="L86" s="19">
        <v>5</v>
      </c>
      <c r="M86" s="18">
        <v>0</v>
      </c>
      <c r="N86" s="25">
        <f t="shared" si="88"/>
        <v>0.49470847855147904</v>
      </c>
      <c r="O86" s="25">
        <f>(O68-$I$16)/$I$15+5/$I$4*SUM($N86:N86)</f>
        <v>0.49965556333699385</v>
      </c>
      <c r="P86" s="25">
        <f>(P68-$I$16)/$I$15+5/$I$4*SUM($N86:O86)</f>
        <v>0.50465211897036377</v>
      </c>
      <c r="Q86" s="25">
        <f>(Q68-$I$16)/$I$15+5/$I$4*SUM($N86:P86)</f>
        <v>0.50969864016006738</v>
      </c>
      <c r="R86" s="25">
        <f>(R68-$I$16)/$I$15+5/$I$4*SUM($N86:Q86)</f>
        <v>0.51479562656166811</v>
      </c>
      <c r="S86" s="25"/>
      <c r="U86" s="13"/>
      <c r="V86" s="19">
        <v>5</v>
      </c>
      <c r="W86" s="18">
        <v>0</v>
      </c>
      <c r="X86" s="25">
        <f t="shared" si="89"/>
        <v>0.49470847855147904</v>
      </c>
      <c r="Y86" s="25">
        <f>(Y68-$I$16)/$I$15+5/$I$4*SUM($X86:X86)</f>
        <v>0.49965556333699385</v>
      </c>
      <c r="Z86" s="25">
        <f>(Z68-$I$16)/$I$15+5/$I$4*SUM($X86:Y86)</f>
        <v>0.50465211897036377</v>
      </c>
      <c r="AA86" s="25">
        <f>(AA68-$I$16)/$I$15+5/$I$4*SUM($X86:Z86)</f>
        <v>0.50969864016006738</v>
      </c>
      <c r="AB86" s="25">
        <f>(AB68-$I$16)/$I$15+5/$I$4*SUM($X86:AA86)</f>
        <v>0.51479562656166811</v>
      </c>
      <c r="AC86" s="25"/>
      <c r="AD86" s="25"/>
      <c r="AE86" s="18"/>
      <c r="AF86" s="19">
        <v>5</v>
      </c>
      <c r="AG86" s="18">
        <v>0</v>
      </c>
      <c r="AH86" s="25">
        <f t="shared" si="90"/>
        <v>34.080209195283004</v>
      </c>
      <c r="AI86" s="25">
        <f>(AI68-$I$16)/$I$15+5/$I$4*SUM($AH86:AH86)</f>
        <v>88.78117070418979</v>
      </c>
      <c r="AJ86" s="25">
        <f>(AJ68-$I$16)/$I$15+5/$I$4*SUM($AH86:AI86)</f>
        <v>99.540796842084674</v>
      </c>
      <c r="AK86" s="25">
        <f>(AK68-$I$16)/$I$15+5/$I$4*SUM($AH86:AJ86)</f>
        <v>2.7187302459670537</v>
      </c>
      <c r="AL86" s="25">
        <f>(AL68-$I$16)/$I$15+5/$I$4*SUM($AH86:AK86)</f>
        <v>2.7459175484267244</v>
      </c>
      <c r="AM86" s="25"/>
      <c r="AN86" s="41"/>
      <c r="AO86" s="18"/>
      <c r="AP86" s="19">
        <v>5</v>
      </c>
      <c r="AQ86" s="18">
        <v>0</v>
      </c>
      <c r="AR86" s="25">
        <f t="shared" si="91"/>
        <v>0.49470847855147904</v>
      </c>
      <c r="AS86" s="25">
        <f>(AS68-$I$16)/$I$15+5/$I$4*SUM($AR86:AR86)</f>
        <v>0.49965556333699385</v>
      </c>
      <c r="AT86" s="25">
        <f>(AT68-$I$16)/$I$15+5/$I$4*SUM($AR86:AS86)</f>
        <v>0.50465211897036377</v>
      </c>
      <c r="AU86" s="25">
        <f>(AU68-$I$16)/$I$15+5/$I$4*SUM($AR86:AT86)</f>
        <v>0.50969864016006738</v>
      </c>
      <c r="AV86" s="25" t="e">
        <f>(AV68-$I$16)/$I$15+5/$I$4*SUM($AR86:AU86)</f>
        <v>#VALUE!</v>
      </c>
      <c r="AW86" s="25"/>
      <c r="AX86" s="41"/>
      <c r="AY86" s="18"/>
      <c r="AZ86" s="19">
        <v>5</v>
      </c>
      <c r="BA86" s="18">
        <v>0</v>
      </c>
      <c r="BB86" s="25">
        <f t="shared" si="92"/>
        <v>0.49470847855147904</v>
      </c>
      <c r="BC86" s="25">
        <f>(BC68-$I$16)/$I$15+5/$I$4*SUM($BB86:BB86)</f>
        <v>0.49965556333699385</v>
      </c>
      <c r="BD86" s="25">
        <f>(BD68-$I$16)/$I$15+5/$I$4*SUM($BB86:BC86)</f>
        <v>0.50465211897036377</v>
      </c>
      <c r="BE86" s="25">
        <f>(BE68-$I$16)/$I$15+5/$I$4*SUM($BB86:BD86)</f>
        <v>0.50969864016006738</v>
      </c>
      <c r="BF86" s="25">
        <f>(BF68-$I$16)/$I$15+5/$I$4*SUM($BB86:BE86)</f>
        <v>0.51479562656166811</v>
      </c>
      <c r="BG86" s="25"/>
      <c r="BI86" s="18"/>
      <c r="BJ86" s="19">
        <v>5</v>
      </c>
      <c r="BK86" s="18">
        <v>0</v>
      </c>
      <c r="BL86" s="25">
        <f t="shared" si="93"/>
        <v>0.49470847855147904</v>
      </c>
      <c r="BM86" s="25">
        <f>(BM68-$I$16)/$I$15+5/$I$4*SUM($BL86:BL86)</f>
        <v>0.49965556333699385</v>
      </c>
      <c r="BN86" s="25">
        <f>(BN68-$I$16)/$I$15+5/$I$4*SUM($BL86:BM86)</f>
        <v>0.50465211897036377</v>
      </c>
      <c r="BO86" s="25">
        <f>(BO68-$I$16)/$I$15+5/$I$4*SUM($BL86:BN86)</f>
        <v>0.50969864016006738</v>
      </c>
      <c r="BP86" s="25">
        <f>(BP68-$I$16)/$I$15+5/$I$4*SUM($BL86:BO86)</f>
        <v>0.51479562656166811</v>
      </c>
      <c r="BQ86" s="25"/>
      <c r="BS86" s="18"/>
      <c r="BT86" s="7">
        <v>5</v>
      </c>
      <c r="BU86" s="1">
        <v>0</v>
      </c>
      <c r="BV86" s="25">
        <f t="shared" si="94"/>
        <v>0.49470847855147904</v>
      </c>
      <c r="BW86" s="25">
        <f>(BW68-$I$16)/$I$15+5/$I$4*SUM($BV86:BV86)</f>
        <v>0.49965556333699385</v>
      </c>
      <c r="BX86" s="25">
        <f>(BX68-$I$16)/$I$15+5/$I$4*SUM($BV86:BW86)</f>
        <v>0.50465211897036377</v>
      </c>
      <c r="BY86" s="25">
        <f>(BY68-$I$16)/$I$15+5/$I$4*SUM($BV86:BX86)</f>
        <v>0.50969864016006738</v>
      </c>
      <c r="BZ86" s="25">
        <f>(BZ68-$I$16)/$I$15+5/$I$4*SUM($BV86:BY86)</f>
        <v>0.51479562656166811</v>
      </c>
      <c r="CA86" s="27"/>
      <c r="CB86" s="24"/>
      <c r="CC86" s="18"/>
      <c r="CD86" s="19">
        <v>5</v>
      </c>
      <c r="CE86" s="18">
        <v>0</v>
      </c>
      <c r="CF86" s="25">
        <f t="shared" si="95"/>
        <v>0.49470847855147904</v>
      </c>
      <c r="CG86" s="25">
        <f>(CG68-$I$16)/$I$15+5/$I$4*SUM($CF86:CF86)</f>
        <v>0.49965556333699385</v>
      </c>
      <c r="CH86" s="25">
        <f>(CH68-$I$16)/$I$15+5/$I$4*SUM($CF86:CG86)</f>
        <v>0.50465211897036377</v>
      </c>
      <c r="CI86" s="25">
        <f>(CI68-$I$16)/$I$15+5/$I$4*SUM($CF86:CH86)</f>
        <v>0.50969864016006738</v>
      </c>
      <c r="CJ86" s="25">
        <f>(CJ68-$I$16)/$I$15+5/$I$4*SUM($CF86:CI86)</f>
        <v>0.51479562656166811</v>
      </c>
      <c r="CK86" s="25"/>
      <c r="CL86" s="13"/>
      <c r="CM86" s="18"/>
      <c r="CN86" s="19">
        <v>5</v>
      </c>
      <c r="CO86" s="18">
        <v>0</v>
      </c>
      <c r="CP86" s="25">
        <f t="shared" si="96"/>
        <v>0.49470847855147904</v>
      </c>
      <c r="CQ86" s="25">
        <f>(CQ68-$I$16)/$I$15+5/$I$4*SUM($CP86:CP86)</f>
        <v>0.49965556333699385</v>
      </c>
      <c r="CR86" s="25">
        <f>(CR68-$I$16)/$I$15+5/$I$4*SUM($CP86:CQ86)</f>
        <v>0.50465211897036377</v>
      </c>
      <c r="CS86" s="25">
        <f>(CS68-$I$16)/$I$15+5/$I$4*SUM($CP86:CR86)</f>
        <v>0.50969864016006738</v>
      </c>
      <c r="CT86" s="25">
        <f>(CT68-$I$16)/$I$15+5/$I$4*SUM($CP86:CS86)</f>
        <v>0.51479562656166811</v>
      </c>
      <c r="CU86" s="25"/>
      <c r="CV86" s="25"/>
      <c r="CW86" s="18"/>
      <c r="CX86" s="19">
        <v>5</v>
      </c>
      <c r="CY86" s="18">
        <v>0</v>
      </c>
      <c r="CZ86" s="25">
        <f t="shared" si="97"/>
        <v>0.49470847855147904</v>
      </c>
      <c r="DA86" s="25">
        <f>(DA68-$I$16)/$I$15+5/$I$4*SUM($CZ86:CZ86)</f>
        <v>0.49965556333699385</v>
      </c>
      <c r="DB86" s="25">
        <f>(DB68-$I$16)/$I$15+5/$I$4*SUM($CZ86:DA86)</f>
        <v>0.50465211897036377</v>
      </c>
      <c r="DC86" s="25">
        <f>(DC68-$I$16)/$I$15+5/$I$4*SUM($CZ86:DB86)</f>
        <v>0.50969864016006738</v>
      </c>
      <c r="DD86" s="25">
        <f>(DD68-$I$16)/$I$15+5/$I$4*SUM($CZ86:DC86)</f>
        <v>0.51479562656166811</v>
      </c>
      <c r="DE86" s="25"/>
      <c r="DF86" s="41"/>
      <c r="DG86" s="18"/>
      <c r="DH86" s="19">
        <v>5</v>
      </c>
      <c r="DI86" s="18">
        <v>0</v>
      </c>
      <c r="DJ86" s="25">
        <f t="shared" si="98"/>
        <v>0.49470847855147904</v>
      </c>
      <c r="DK86" s="25">
        <f>(DK68-$I$16)/$I$15+5/$I$4*SUM($DJ86:DJ86)</f>
        <v>0.49965556333699385</v>
      </c>
      <c r="DL86" s="25">
        <f>(DL68-$I$16)/$I$15+5/$I$4*SUM($DJ86:DK86)</f>
        <v>0.50465211897036377</v>
      </c>
      <c r="DM86" s="25">
        <f>(DM68-$I$16)/$I$15+5/$I$4*SUM($DJ86:DL86)</f>
        <v>0.50969864016006738</v>
      </c>
      <c r="DN86" s="25">
        <f>(DN68-$I$16)/$I$15+5/$I$4*SUM($DJ86:DM86)</f>
        <v>0.51479562656166811</v>
      </c>
      <c r="DO86" s="25"/>
      <c r="DP86" s="41"/>
      <c r="DQ86" s="18"/>
      <c r="DR86" s="19">
        <v>5</v>
      </c>
      <c r="DS86" s="18">
        <v>0</v>
      </c>
      <c r="DT86" s="25">
        <f t="shared" si="99"/>
        <v>0.49470847855147904</v>
      </c>
      <c r="DU86" s="25">
        <f>(DU68-$I$16)/$I$15+5/$I$4*SUM($DT86:DT86)</f>
        <v>0.49965556333699385</v>
      </c>
      <c r="DV86" s="25">
        <f>(DV68-$I$16)/$I$15+5/$I$4*SUM($DT86:DU86)</f>
        <v>0.50465211897036377</v>
      </c>
      <c r="DW86" s="25">
        <f>(DW68-$I$16)/$I$15+5/$I$4*SUM($DT86:DV86)</f>
        <v>0.50969864016006738</v>
      </c>
      <c r="DX86" s="25">
        <f>(DX68-$I$16)/$I$15+5/$I$4*SUM($DT86:DW86)</f>
        <v>0.51479562656166811</v>
      </c>
      <c r="DY86" s="25"/>
      <c r="EA86" s="18"/>
      <c r="EB86" s="19">
        <v>5</v>
      </c>
      <c r="EC86" s="18">
        <v>0</v>
      </c>
      <c r="ED86" s="25">
        <f t="shared" si="100"/>
        <v>0.49470847855147904</v>
      </c>
      <c r="EE86" s="25">
        <f>(EE68-$I$16)/$I$15+5/$I$4*SUM($ED86:ED86)</f>
        <v>0.49965556333699385</v>
      </c>
      <c r="EF86" s="25">
        <f>(EF68-$I$16)/$I$15+5/$I$4*SUM($ED86:EE86)</f>
        <v>0.50465211897036377</v>
      </c>
      <c r="EG86" s="25">
        <f>(EG68-$I$16)/$I$15+5/$I$4*SUM($ED86:EF86)</f>
        <v>0.50969864016006738</v>
      </c>
      <c r="EH86" s="25">
        <f>(EH68-$I$16)/$I$15+5/$I$4*SUM($ED86:EG86)</f>
        <v>0.51479562656166811</v>
      </c>
      <c r="EI86" s="25"/>
      <c r="EL86" s="19">
        <v>5</v>
      </c>
      <c r="EM86" s="18">
        <v>0</v>
      </c>
      <c r="EN86" s="25">
        <f t="shared" si="101"/>
        <v>0.49470847855147904</v>
      </c>
      <c r="EO86" s="25">
        <f>(EO68-$I$16)/$I$15+5/$I$4*SUM($EN86:EN86)</f>
        <v>0.49965556333699385</v>
      </c>
      <c r="EP86" s="25">
        <f>(EP68-$I$16)/$I$15+5/$I$4*SUM($EN86:EO86)</f>
        <v>0.50465211897036377</v>
      </c>
      <c r="EQ86" s="25">
        <f>(EQ68-$I$16)/$I$15+5/$I$4*SUM($EN86:EP86)</f>
        <v>0.50969864016006738</v>
      </c>
      <c r="ER86" s="25">
        <f>(ER68-$I$16)/$I$15+5/$I$4*SUM($EN86:EQ86)</f>
        <v>0.51479562656166811</v>
      </c>
      <c r="ES86" s="25"/>
    </row>
    <row r="87" spans="1:149" s="1" customFormat="1" x14ac:dyDescent="0.25">
      <c r="A87" s="105"/>
      <c r="B87" s="7">
        <v>6</v>
      </c>
      <c r="C87" s="1">
        <v>0</v>
      </c>
      <c r="D87" s="25">
        <f t="shared" si="87"/>
        <v>0.49470847855147904</v>
      </c>
      <c r="E87" s="25">
        <f>(E69-$I$16)/$I$15+5/$I$4*SUM(D87:$D87)</f>
        <v>0.49965556333699385</v>
      </c>
      <c r="F87" s="25">
        <f>(F69-$I$16)/$I$15+5/$I$4*SUM($D87:E87)</f>
        <v>0.50465211897036377</v>
      </c>
      <c r="G87" s="25">
        <f>(G69-$I$16)/$I$15+5/$I$4*SUM($D87:F87)</f>
        <v>0.50969864016006738</v>
      </c>
      <c r="H87" s="25">
        <f>(H69-$I$16)/$I$15+5/$I$4*SUM($D87:G87)</f>
        <v>0.51479562656166811</v>
      </c>
      <c r="I87" s="27"/>
      <c r="J87" s="24"/>
      <c r="K87" s="18"/>
      <c r="L87" s="19">
        <v>6</v>
      </c>
      <c r="M87" s="18">
        <v>0</v>
      </c>
      <c r="N87" s="25">
        <f t="shared" si="88"/>
        <v>0.49470847855147904</v>
      </c>
      <c r="O87" s="25">
        <f>(O69-$I$16)/$I$15+5/$I$4*SUM($N87:N87)</f>
        <v>0.49965556333699385</v>
      </c>
      <c r="P87" s="25">
        <f>(P69-$I$16)/$I$15+5/$I$4*SUM($N87:O87)</f>
        <v>0.50465211897036377</v>
      </c>
      <c r="Q87" s="25">
        <f>(Q69-$I$16)/$I$15+5/$I$4*SUM($N87:P87)</f>
        <v>0.50969864016006738</v>
      </c>
      <c r="R87" s="25">
        <f>(R69-$I$16)/$I$15+5/$I$4*SUM($N87:Q87)</f>
        <v>0.51479562656166811</v>
      </c>
      <c r="S87" s="25"/>
      <c r="U87" s="13"/>
      <c r="V87" s="19">
        <v>6</v>
      </c>
      <c r="W87" s="18">
        <v>0</v>
      </c>
      <c r="X87" s="25">
        <f t="shared" si="89"/>
        <v>0.49470847855147904</v>
      </c>
      <c r="Y87" s="25">
        <f>(Y69-$I$16)/$I$15+5/$I$4*SUM($X87:X87)</f>
        <v>0.49965556333699385</v>
      </c>
      <c r="Z87" s="25">
        <f>(Z69-$I$16)/$I$15+5/$I$4*SUM($X87:Y87)</f>
        <v>0.50465211897036377</v>
      </c>
      <c r="AA87" s="25">
        <f>(AA69-$I$16)/$I$15+5/$I$4*SUM($X87:Z87)</f>
        <v>0.50969864016006738</v>
      </c>
      <c r="AB87" s="25">
        <f>(AB69-$I$16)/$I$15+5/$I$4*SUM($X87:AA87)</f>
        <v>0.51479562656166811</v>
      </c>
      <c r="AC87" s="25"/>
      <c r="AD87" s="25"/>
      <c r="AE87" s="18"/>
      <c r="AF87" s="19">
        <v>6</v>
      </c>
      <c r="AG87" s="18">
        <v>0</v>
      </c>
      <c r="AH87" s="25">
        <f t="shared" si="90"/>
        <v>18.010364815647172</v>
      </c>
      <c r="AI87" s="25">
        <f>(AI69-$I$16)/$I$15+5/$I$4*SUM($AH87:AH87)</f>
        <v>82.967584525079062</v>
      </c>
      <c r="AJ87" s="25">
        <f>(AJ69-$I$16)/$I$15+5/$I$4*SUM($AH87:AI87)</f>
        <v>101.68029515563256</v>
      </c>
      <c r="AK87" s="25">
        <f>(AK69-$I$16)/$I$15+5/$I$4*SUM($AH87:AJ87)</f>
        <v>2.5212909235150671</v>
      </c>
      <c r="AL87" s="25">
        <f>(AL69-$I$16)/$I$15+5/$I$4*SUM($AH87:AK87)</f>
        <v>2.5465038327502176</v>
      </c>
      <c r="AM87" s="25"/>
      <c r="AN87" s="41"/>
      <c r="AO87" s="18"/>
      <c r="AP87" s="19">
        <v>6</v>
      </c>
      <c r="AQ87" s="18">
        <v>0</v>
      </c>
      <c r="AR87" s="25">
        <f t="shared" si="91"/>
        <v>0.49470847855147904</v>
      </c>
      <c r="AS87" s="25">
        <f>(AS69-$I$16)/$I$15+5/$I$4*SUM($AR87:AR87)</f>
        <v>0.49965556333699385</v>
      </c>
      <c r="AT87" s="25">
        <f>(AT69-$I$16)/$I$15+5/$I$4*SUM($AR87:AS87)</f>
        <v>0.50465211897036377</v>
      </c>
      <c r="AU87" s="25">
        <f>(AU69-$I$16)/$I$15+5/$I$4*SUM($AR87:AT87)</f>
        <v>0.50969864016006738</v>
      </c>
      <c r="AV87" s="25" t="e">
        <f>(AV69-$I$16)/$I$15+5/$I$4*SUM($AR87:AU87)</f>
        <v>#VALUE!</v>
      </c>
      <c r="AW87" s="25"/>
      <c r="AX87" s="41"/>
      <c r="AY87" s="18"/>
      <c r="AZ87" s="19">
        <v>6</v>
      </c>
      <c r="BA87" s="18">
        <v>0</v>
      </c>
      <c r="BB87" s="25">
        <f t="shared" si="92"/>
        <v>0.49470847855147904</v>
      </c>
      <c r="BC87" s="25">
        <f>(BC69-$I$16)/$I$15+5/$I$4*SUM($BB87:BB87)</f>
        <v>0.49965556333699385</v>
      </c>
      <c r="BD87" s="25">
        <f>(BD69-$I$16)/$I$15+5/$I$4*SUM($BB87:BC87)</f>
        <v>0.50465211897036377</v>
      </c>
      <c r="BE87" s="25">
        <f>(BE69-$I$16)/$I$15+5/$I$4*SUM($BB87:BD87)</f>
        <v>0.50969864016006738</v>
      </c>
      <c r="BF87" s="25">
        <f>(BF69-$I$16)/$I$15+5/$I$4*SUM($BB87:BE87)</f>
        <v>0.51479562656166811</v>
      </c>
      <c r="BG87" s="25"/>
      <c r="BI87" s="18"/>
      <c r="BJ87" s="19">
        <v>6</v>
      </c>
      <c r="BK87" s="18">
        <v>0</v>
      </c>
      <c r="BL87" s="25">
        <f t="shared" si="93"/>
        <v>0.49470847855147904</v>
      </c>
      <c r="BM87" s="25">
        <f>(BM69-$I$16)/$I$15+5/$I$4*SUM($BL87:BL87)</f>
        <v>0.49965556333699385</v>
      </c>
      <c r="BN87" s="25">
        <f>(BN69-$I$16)/$I$15+5/$I$4*SUM($BL87:BM87)</f>
        <v>0.50465211897036377</v>
      </c>
      <c r="BO87" s="25">
        <f>(BO69-$I$16)/$I$15+5/$I$4*SUM($BL87:BN87)</f>
        <v>0.50969864016006738</v>
      </c>
      <c r="BP87" s="25">
        <f>(BP69-$I$16)/$I$15+5/$I$4*SUM($BL87:BO87)</f>
        <v>0.51479562656166811</v>
      </c>
      <c r="BQ87" s="25"/>
      <c r="BS87" s="18"/>
      <c r="BT87" s="7">
        <v>6</v>
      </c>
      <c r="BU87" s="1">
        <v>0</v>
      </c>
      <c r="BV87" s="25">
        <f t="shared" si="94"/>
        <v>0.49470847855147904</v>
      </c>
      <c r="BW87" s="25">
        <f>(BW69-$I$16)/$I$15+5/$I$4*SUM($BV87:BV87)</f>
        <v>0.49965556333699385</v>
      </c>
      <c r="BX87" s="25">
        <f>(BX69-$I$16)/$I$15+5/$I$4*SUM($BV87:BW87)</f>
        <v>0.50465211897036377</v>
      </c>
      <c r="BY87" s="25">
        <f>(BY69-$I$16)/$I$15+5/$I$4*SUM($BV87:BX87)</f>
        <v>0.50969864016006738</v>
      </c>
      <c r="BZ87" s="25">
        <f>(BZ69-$I$16)/$I$15+5/$I$4*SUM($BV87:BY87)</f>
        <v>0.51479562656166811</v>
      </c>
      <c r="CA87" s="27"/>
      <c r="CB87" s="24"/>
      <c r="CC87" s="18"/>
      <c r="CD87" s="19">
        <v>6</v>
      </c>
      <c r="CE87" s="18">
        <v>0</v>
      </c>
      <c r="CF87" s="25">
        <f t="shared" si="95"/>
        <v>0.49470847855147904</v>
      </c>
      <c r="CG87" s="25">
        <f>(CG69-$I$16)/$I$15+5/$I$4*SUM($CF87:CF87)</f>
        <v>0.49965556333699385</v>
      </c>
      <c r="CH87" s="25">
        <f>(CH69-$I$16)/$I$15+5/$I$4*SUM($CF87:CG87)</f>
        <v>0.50465211897036377</v>
      </c>
      <c r="CI87" s="25">
        <f>(CI69-$I$16)/$I$15+5/$I$4*SUM($CF87:CH87)</f>
        <v>0.50969864016006738</v>
      </c>
      <c r="CJ87" s="25">
        <f>(CJ69-$I$16)/$I$15+5/$I$4*SUM($CF87:CI87)</f>
        <v>0.51479562656166811</v>
      </c>
      <c r="CK87" s="25"/>
      <c r="CL87" s="13"/>
      <c r="CM87" s="18"/>
      <c r="CN87" s="19">
        <v>6</v>
      </c>
      <c r="CO87" s="18">
        <v>0</v>
      </c>
      <c r="CP87" s="25">
        <f t="shared" si="96"/>
        <v>0.49470847855147904</v>
      </c>
      <c r="CQ87" s="25">
        <f>(CQ69-$I$16)/$I$15+5/$I$4*SUM($CP87:CP87)</f>
        <v>0.49965556333699385</v>
      </c>
      <c r="CR87" s="25">
        <f>(CR69-$I$16)/$I$15+5/$I$4*SUM($CP87:CQ87)</f>
        <v>0.50465211897036377</v>
      </c>
      <c r="CS87" s="25">
        <f>(CS69-$I$16)/$I$15+5/$I$4*SUM($CP87:CR87)</f>
        <v>0.50969864016006738</v>
      </c>
      <c r="CT87" s="25">
        <f>(CT69-$I$16)/$I$15+5/$I$4*SUM($CP87:CS87)</f>
        <v>0.51479562656166811</v>
      </c>
      <c r="CU87" s="25"/>
      <c r="CV87" s="25"/>
      <c r="CW87" s="18"/>
      <c r="CX87" s="19">
        <v>6</v>
      </c>
      <c r="CY87" s="18">
        <v>0</v>
      </c>
      <c r="CZ87" s="25">
        <f t="shared" si="97"/>
        <v>0.49470847855147904</v>
      </c>
      <c r="DA87" s="25">
        <f>(DA69-$I$16)/$I$15+5/$I$4*SUM($CZ87:CZ87)</f>
        <v>0.49965556333699385</v>
      </c>
      <c r="DB87" s="25">
        <f>(DB69-$I$16)/$I$15+5/$I$4*SUM($CZ87:DA87)</f>
        <v>0.50465211897036377</v>
      </c>
      <c r="DC87" s="25">
        <f>(DC69-$I$16)/$I$15+5/$I$4*SUM($CZ87:DB87)</f>
        <v>0.50969864016006738</v>
      </c>
      <c r="DD87" s="25">
        <f>(DD69-$I$16)/$I$15+5/$I$4*SUM($CZ87:DC87)</f>
        <v>0.51479562656166811</v>
      </c>
      <c r="DE87" s="25"/>
      <c r="DF87" s="41"/>
      <c r="DG87" s="18"/>
      <c r="DH87" s="19">
        <v>6</v>
      </c>
      <c r="DI87" s="18">
        <v>0</v>
      </c>
      <c r="DJ87" s="25">
        <f t="shared" si="98"/>
        <v>0.49470847855147904</v>
      </c>
      <c r="DK87" s="25">
        <f>(DK69-$I$16)/$I$15+5/$I$4*SUM($DJ87:DJ87)</f>
        <v>0.49965556333699385</v>
      </c>
      <c r="DL87" s="25">
        <f>(DL69-$I$16)/$I$15+5/$I$4*SUM($DJ87:DK87)</f>
        <v>0.50465211897036377</v>
      </c>
      <c r="DM87" s="25">
        <f>(DM69-$I$16)/$I$15+5/$I$4*SUM($DJ87:DL87)</f>
        <v>0.50969864016006738</v>
      </c>
      <c r="DN87" s="25">
        <f>(DN69-$I$16)/$I$15+5/$I$4*SUM($DJ87:DM87)</f>
        <v>0.51479562656166811</v>
      </c>
      <c r="DO87" s="25"/>
      <c r="DP87" s="41"/>
      <c r="DQ87" s="18"/>
      <c r="DR87" s="19">
        <v>6</v>
      </c>
      <c r="DS87" s="18">
        <v>0</v>
      </c>
      <c r="DT87" s="25">
        <f t="shared" si="99"/>
        <v>0.49470847855147904</v>
      </c>
      <c r="DU87" s="25">
        <f>(DU69-$I$16)/$I$15+5/$I$4*SUM($DT87:DT87)</f>
        <v>0.49965556333699385</v>
      </c>
      <c r="DV87" s="25">
        <f>(DV69-$I$16)/$I$15+5/$I$4*SUM($DT87:DU87)</f>
        <v>0.50465211897036377</v>
      </c>
      <c r="DW87" s="25">
        <f>(DW69-$I$16)/$I$15+5/$I$4*SUM($DT87:DV87)</f>
        <v>0.50969864016006738</v>
      </c>
      <c r="DX87" s="25">
        <f>(DX69-$I$16)/$I$15+5/$I$4*SUM($DT87:DW87)</f>
        <v>0.51479562656166811</v>
      </c>
      <c r="DY87" s="25"/>
      <c r="EA87" s="18"/>
      <c r="EB87" s="19">
        <v>6</v>
      </c>
      <c r="EC87" s="18">
        <v>0</v>
      </c>
      <c r="ED87" s="25">
        <f t="shared" si="100"/>
        <v>0.49470847855147904</v>
      </c>
      <c r="EE87" s="25">
        <f>(EE69-$I$16)/$I$15+5/$I$4*SUM($ED87:ED87)</f>
        <v>0.49965556333699385</v>
      </c>
      <c r="EF87" s="25">
        <f>(EF69-$I$16)/$I$15+5/$I$4*SUM($ED87:EE87)</f>
        <v>0.50465211897036377</v>
      </c>
      <c r="EG87" s="25">
        <f>(EG69-$I$16)/$I$15+5/$I$4*SUM($ED87:EF87)</f>
        <v>0.50969864016006738</v>
      </c>
      <c r="EH87" s="25">
        <f>(EH69-$I$16)/$I$15+5/$I$4*SUM($ED87:EG87)</f>
        <v>0.51479562656166811</v>
      </c>
      <c r="EI87" s="25"/>
      <c r="EL87" s="19">
        <v>6</v>
      </c>
      <c r="EM87" s="18">
        <v>0</v>
      </c>
      <c r="EN87" s="25">
        <f t="shared" si="101"/>
        <v>0.49470847855147904</v>
      </c>
      <c r="EO87" s="25">
        <f>(EO69-$I$16)/$I$15+5/$I$4*SUM($EN87:EN87)</f>
        <v>0.49965556333699385</v>
      </c>
      <c r="EP87" s="25">
        <f>(EP69-$I$16)/$I$15+5/$I$4*SUM($EN87:EO87)</f>
        <v>0.50465211897036377</v>
      </c>
      <c r="EQ87" s="25">
        <f>(EQ69-$I$16)/$I$15+5/$I$4*SUM($EN87:EP87)</f>
        <v>0.50969864016006738</v>
      </c>
      <c r="ER87" s="25">
        <f>(ER69-$I$16)/$I$15+5/$I$4*SUM($EN87:EQ87)</f>
        <v>0.51479562656166811</v>
      </c>
      <c r="ES87" s="25"/>
    </row>
    <row r="88" spans="1:149" s="1" customFormat="1" x14ac:dyDescent="0.25">
      <c r="A88" s="105"/>
      <c r="B88" s="7">
        <v>7</v>
      </c>
      <c r="C88" s="1">
        <v>0</v>
      </c>
      <c r="D88" s="25">
        <f t="shared" si="87"/>
        <v>0.49470847855147904</v>
      </c>
      <c r="E88" s="25">
        <f>(E70-$I$16)/$I$15+5/$I$4*SUM(D88:$D88)</f>
        <v>0.49965556333699385</v>
      </c>
      <c r="F88" s="25">
        <f>(F70-$I$16)/$I$15+5/$I$4*SUM($D88:E88)</f>
        <v>0.50465211897036377</v>
      </c>
      <c r="G88" s="25">
        <f>(G70-$I$16)/$I$15+5/$I$4*SUM($D88:F88)</f>
        <v>0.50969864016006738</v>
      </c>
      <c r="H88" s="25">
        <f>(H70-$I$16)/$I$15+5/$I$4*SUM($D88:G88)</f>
        <v>0.51479562656166811</v>
      </c>
      <c r="I88" s="27"/>
      <c r="J88" s="24"/>
      <c r="K88" s="18"/>
      <c r="L88" s="19">
        <v>7</v>
      </c>
      <c r="M88" s="18">
        <v>0</v>
      </c>
      <c r="N88" s="25">
        <f t="shared" si="88"/>
        <v>0.49470847855147904</v>
      </c>
      <c r="O88" s="25">
        <f>(O70-$I$16)/$I$15+5/$I$4*SUM($N88:N88)</f>
        <v>0.49965556333699385</v>
      </c>
      <c r="P88" s="25">
        <f>(P70-$I$16)/$I$15+5/$I$4*SUM($N88:O88)</f>
        <v>0.50465211897036377</v>
      </c>
      <c r="Q88" s="25">
        <f>(Q70-$I$16)/$I$15+5/$I$4*SUM($N88:P88)</f>
        <v>0.50969864016006738</v>
      </c>
      <c r="R88" s="25">
        <f>(R70-$I$16)/$I$15+5/$I$4*SUM($N88:Q88)</f>
        <v>0.51479562656166811</v>
      </c>
      <c r="S88" s="25"/>
      <c r="U88" s="13"/>
      <c r="V88" s="19">
        <v>7</v>
      </c>
      <c r="W88" s="18">
        <v>0</v>
      </c>
      <c r="X88" s="25">
        <f t="shared" si="89"/>
        <v>0.49470847855147904</v>
      </c>
      <c r="Y88" s="25">
        <f>(Y70-$I$16)/$I$15+5/$I$4*SUM($X88:X88)</f>
        <v>0.49965556333699385</v>
      </c>
      <c r="Z88" s="25">
        <f>(Z70-$I$16)/$I$15+5/$I$4*SUM($X88:Y88)</f>
        <v>0.50465211897036377</v>
      </c>
      <c r="AA88" s="25">
        <f>(AA70-$I$16)/$I$15+5/$I$4*SUM($X88:Z88)</f>
        <v>0.50969864016006738</v>
      </c>
      <c r="AB88" s="25">
        <f>(AB70-$I$16)/$I$15+5/$I$4*SUM($X88:AA88)</f>
        <v>0.51479562656166811</v>
      </c>
      <c r="AC88" s="25"/>
      <c r="AD88" s="25"/>
      <c r="AE88" s="18"/>
      <c r="AF88" s="19">
        <v>7</v>
      </c>
      <c r="AG88" s="18">
        <v>0</v>
      </c>
      <c r="AH88" s="25">
        <f t="shared" si="90"/>
        <v>21.838211227610579</v>
      </c>
      <c r="AI88" s="25">
        <f>(AI70-$I$16)/$I$15+5/$I$4*SUM($AH88:AH88)</f>
        <v>88.67060164219717</v>
      </c>
      <c r="AJ88" s="25">
        <f>(AJ70-$I$16)/$I$15+5/$I$4*SUM($AH88:AI88)</f>
        <v>100.74457395240692</v>
      </c>
      <c r="AK88" s="25">
        <f>(AK70-$I$16)/$I$15+5/$I$4*SUM($AH88:AJ88)</f>
        <v>2.6072423467736257</v>
      </c>
      <c r="AL88" s="25">
        <f>(AL70-$I$16)/$I$15+5/$I$4*SUM($AH88:AK88)</f>
        <v>2.6333147702413622</v>
      </c>
      <c r="AM88" s="25"/>
      <c r="AN88" s="41"/>
      <c r="AO88" s="18"/>
      <c r="AP88" s="19">
        <v>7</v>
      </c>
      <c r="AQ88" s="18">
        <v>0</v>
      </c>
      <c r="AR88" s="25">
        <f t="shared" si="91"/>
        <v>0.49470847855147904</v>
      </c>
      <c r="AS88" s="25">
        <f>(AS70-$I$16)/$I$15+5/$I$4*SUM($AR88:AR88)</f>
        <v>0.49965556333699385</v>
      </c>
      <c r="AT88" s="25">
        <f>(AT70-$I$16)/$I$15+5/$I$4*SUM($AR88:AS88)</f>
        <v>0.50465211897036377</v>
      </c>
      <c r="AU88" s="25">
        <f>(AU70-$I$16)/$I$15+5/$I$4*SUM($AR88:AT88)</f>
        <v>0.50969864016006738</v>
      </c>
      <c r="AV88" s="25" t="e">
        <f>(AV70-$I$16)/$I$15+5/$I$4*SUM($AR88:AU88)</f>
        <v>#VALUE!</v>
      </c>
      <c r="AW88" s="25"/>
      <c r="AX88" s="41"/>
      <c r="AY88" s="18"/>
      <c r="AZ88" s="19">
        <v>7</v>
      </c>
      <c r="BA88" s="18">
        <v>0</v>
      </c>
      <c r="BB88" s="25">
        <f t="shared" si="92"/>
        <v>0.49470847855147904</v>
      </c>
      <c r="BC88" s="25">
        <f>(BC70-$I$16)/$I$15+5/$I$4*SUM($BB88:BB88)</f>
        <v>0.49965556333699385</v>
      </c>
      <c r="BD88" s="25">
        <f>(BD70-$I$16)/$I$15+5/$I$4*SUM($BB88:BC88)</f>
        <v>0.50465211897036377</v>
      </c>
      <c r="BE88" s="25">
        <f>(BE70-$I$16)/$I$15+5/$I$4*SUM($BB88:BD88)</f>
        <v>0.50969864016006738</v>
      </c>
      <c r="BF88" s="25">
        <f>(BF70-$I$16)/$I$15+5/$I$4*SUM($BB88:BE88)</f>
        <v>0.51479562656166811</v>
      </c>
      <c r="BG88" s="25"/>
      <c r="BI88" s="18"/>
      <c r="BJ88" s="19">
        <v>7</v>
      </c>
      <c r="BK88" s="18">
        <v>0</v>
      </c>
      <c r="BL88" s="25">
        <f t="shared" si="93"/>
        <v>0.49470847855147904</v>
      </c>
      <c r="BM88" s="25">
        <f>(BM70-$I$16)/$I$15+5/$I$4*SUM($BL88:BL88)</f>
        <v>0.49965556333699385</v>
      </c>
      <c r="BN88" s="25">
        <f>(BN70-$I$16)/$I$15+5/$I$4*SUM($BL88:BM88)</f>
        <v>0.50465211897036377</v>
      </c>
      <c r="BO88" s="25">
        <f>(BO70-$I$16)/$I$15+5/$I$4*SUM($BL88:BN88)</f>
        <v>0.50969864016006738</v>
      </c>
      <c r="BP88" s="25">
        <f>(BP70-$I$16)/$I$15+5/$I$4*SUM($BL88:BO88)</f>
        <v>0.51479562656166811</v>
      </c>
      <c r="BQ88" s="25"/>
      <c r="BS88" s="18"/>
      <c r="BT88" s="7">
        <v>7</v>
      </c>
      <c r="BU88" s="1">
        <v>0</v>
      </c>
      <c r="BV88" s="25">
        <f t="shared" si="94"/>
        <v>0.49470847855147904</v>
      </c>
      <c r="BW88" s="25">
        <f>(BW70-$I$16)/$I$15+5/$I$4*SUM($BV88:BV88)</f>
        <v>0.49965556333699385</v>
      </c>
      <c r="BX88" s="25">
        <f>(BX70-$I$16)/$I$15+5/$I$4*SUM($BV88:BW88)</f>
        <v>0.50465211897036377</v>
      </c>
      <c r="BY88" s="25">
        <f>(BY70-$I$16)/$I$15+5/$I$4*SUM($BV88:BX88)</f>
        <v>0.50969864016006738</v>
      </c>
      <c r="BZ88" s="25">
        <f>(BZ70-$I$16)/$I$15+5/$I$4*SUM($BV88:BY88)</f>
        <v>0.51479562656166811</v>
      </c>
      <c r="CA88" s="27"/>
      <c r="CB88" s="24"/>
      <c r="CC88" s="18"/>
      <c r="CD88" s="19">
        <v>7</v>
      </c>
      <c r="CE88" s="18">
        <v>0</v>
      </c>
      <c r="CF88" s="25">
        <f t="shared" si="95"/>
        <v>0.49470847855147904</v>
      </c>
      <c r="CG88" s="25">
        <f>(CG70-$I$16)/$I$15+5/$I$4*SUM($CF88:CF88)</f>
        <v>0.49965556333699385</v>
      </c>
      <c r="CH88" s="25">
        <f>(CH70-$I$16)/$I$15+5/$I$4*SUM($CF88:CG88)</f>
        <v>0.50465211897036377</v>
      </c>
      <c r="CI88" s="25">
        <f>(CI70-$I$16)/$I$15+5/$I$4*SUM($CF88:CH88)</f>
        <v>0.50969864016006738</v>
      </c>
      <c r="CJ88" s="25">
        <f>(CJ70-$I$16)/$I$15+5/$I$4*SUM($CF88:CI88)</f>
        <v>0.51479562656166811</v>
      </c>
      <c r="CK88" s="25"/>
      <c r="CL88" s="13"/>
      <c r="CM88" s="18"/>
      <c r="CN88" s="19">
        <v>7</v>
      </c>
      <c r="CO88" s="18">
        <v>0</v>
      </c>
      <c r="CP88" s="25">
        <f t="shared" si="96"/>
        <v>0.49470847855147904</v>
      </c>
      <c r="CQ88" s="25">
        <f>(CQ70-$I$16)/$I$15+5/$I$4*SUM($CP88:CP88)</f>
        <v>0.49965556333699385</v>
      </c>
      <c r="CR88" s="25">
        <f>(CR70-$I$16)/$I$15+5/$I$4*SUM($CP88:CQ88)</f>
        <v>0.50465211897036377</v>
      </c>
      <c r="CS88" s="25">
        <f>(CS70-$I$16)/$I$15+5/$I$4*SUM($CP88:CR88)</f>
        <v>0.50969864016006738</v>
      </c>
      <c r="CT88" s="25">
        <f>(CT70-$I$16)/$I$15+5/$I$4*SUM($CP88:CS88)</f>
        <v>0.51479562656166811</v>
      </c>
      <c r="CU88" s="25"/>
      <c r="CV88" s="25"/>
      <c r="CW88" s="18"/>
      <c r="CX88" s="19">
        <v>7</v>
      </c>
      <c r="CY88" s="18">
        <v>0</v>
      </c>
      <c r="CZ88" s="25">
        <f t="shared" si="97"/>
        <v>0.49470847855147904</v>
      </c>
      <c r="DA88" s="25">
        <f>(DA70-$I$16)/$I$15+5/$I$4*SUM($CZ88:CZ88)</f>
        <v>0.49965556333699385</v>
      </c>
      <c r="DB88" s="25">
        <f>(DB70-$I$16)/$I$15+5/$I$4*SUM($CZ88:DA88)</f>
        <v>0.50465211897036377</v>
      </c>
      <c r="DC88" s="25">
        <f>(DC70-$I$16)/$I$15+5/$I$4*SUM($CZ88:DB88)</f>
        <v>0.50969864016006738</v>
      </c>
      <c r="DD88" s="25">
        <f>(DD70-$I$16)/$I$15+5/$I$4*SUM($CZ88:DC88)</f>
        <v>0.51479562656166811</v>
      </c>
      <c r="DE88" s="25"/>
      <c r="DF88" s="41"/>
      <c r="DG88" s="18"/>
      <c r="DH88" s="19">
        <v>7</v>
      </c>
      <c r="DI88" s="18">
        <v>0</v>
      </c>
      <c r="DJ88" s="25">
        <f t="shared" si="98"/>
        <v>0.49470847855147904</v>
      </c>
      <c r="DK88" s="25">
        <f>(DK70-$I$16)/$I$15+5/$I$4*SUM($DJ88:DJ88)</f>
        <v>0.49965556333699385</v>
      </c>
      <c r="DL88" s="25">
        <f>(DL70-$I$16)/$I$15+5/$I$4*SUM($DJ88:DK88)</f>
        <v>0.50465211897036377</v>
      </c>
      <c r="DM88" s="25">
        <f>(DM70-$I$16)/$I$15+5/$I$4*SUM($DJ88:DL88)</f>
        <v>0.50969864016006738</v>
      </c>
      <c r="DN88" s="25">
        <f>(DN70-$I$16)/$I$15+5/$I$4*SUM($DJ88:DM88)</f>
        <v>0.51479562656166811</v>
      </c>
      <c r="DO88" s="25"/>
      <c r="DP88" s="41"/>
      <c r="DQ88" s="18"/>
      <c r="DR88" s="19">
        <v>7</v>
      </c>
      <c r="DS88" s="18">
        <v>0</v>
      </c>
      <c r="DT88" s="25">
        <f t="shared" si="99"/>
        <v>0.49470847855147904</v>
      </c>
      <c r="DU88" s="25">
        <f>(DU70-$I$16)/$I$15+5/$I$4*SUM($DT88:DT88)</f>
        <v>0.49965556333699385</v>
      </c>
      <c r="DV88" s="25">
        <f>(DV70-$I$16)/$I$15+5/$I$4*SUM($DT88:DU88)</f>
        <v>0.50465211897036377</v>
      </c>
      <c r="DW88" s="25">
        <f>(DW70-$I$16)/$I$15+5/$I$4*SUM($DT88:DV88)</f>
        <v>0.50969864016006738</v>
      </c>
      <c r="DX88" s="25">
        <f>(DX70-$I$16)/$I$15+5/$I$4*SUM($DT88:DW88)</f>
        <v>0.51479562656166811</v>
      </c>
      <c r="DY88" s="25"/>
      <c r="EA88" s="18"/>
      <c r="EB88" s="19">
        <v>7</v>
      </c>
      <c r="EC88" s="18">
        <v>0</v>
      </c>
      <c r="ED88" s="25">
        <f t="shared" si="100"/>
        <v>0.49470847855147904</v>
      </c>
      <c r="EE88" s="25">
        <f>(EE70-$I$16)/$I$15+5/$I$4*SUM($ED88:ED88)</f>
        <v>0.49965556333699385</v>
      </c>
      <c r="EF88" s="25">
        <f>(EF70-$I$16)/$I$15+5/$I$4*SUM($ED88:EE88)</f>
        <v>0.50465211897036377</v>
      </c>
      <c r="EG88" s="25">
        <f>(EG70-$I$16)/$I$15+5/$I$4*SUM($ED88:EF88)</f>
        <v>0.50969864016006738</v>
      </c>
      <c r="EH88" s="25">
        <f>(EH70-$I$16)/$I$15+5/$I$4*SUM($ED88:EG88)</f>
        <v>0.51479562656166811</v>
      </c>
      <c r="EI88" s="25"/>
      <c r="EL88" s="19">
        <v>7</v>
      </c>
      <c r="EM88" s="18">
        <v>0</v>
      </c>
      <c r="EN88" s="25">
        <f t="shared" si="101"/>
        <v>0.49470847855147904</v>
      </c>
      <c r="EO88" s="25">
        <f>(EO70-$I$16)/$I$15+5/$I$4*SUM($EN88:EN88)</f>
        <v>0.49965556333699385</v>
      </c>
      <c r="EP88" s="25">
        <f>(EP70-$I$16)/$I$15+5/$I$4*SUM($EN88:EO88)</f>
        <v>0.50465211897036377</v>
      </c>
      <c r="EQ88" s="25">
        <f>(EQ70-$I$16)/$I$15+5/$I$4*SUM($EN88:EP88)</f>
        <v>0.50969864016006738</v>
      </c>
      <c r="ER88" s="25">
        <f>(ER70-$I$16)/$I$15+5/$I$4*SUM($EN88:EQ88)</f>
        <v>0.51479562656166811</v>
      </c>
      <c r="ES88" s="25"/>
    </row>
    <row r="89" spans="1:149" s="1" customFormat="1" x14ac:dyDescent="0.25">
      <c r="A89" s="105"/>
      <c r="B89" s="7">
        <v>8</v>
      </c>
      <c r="C89" s="1">
        <v>0</v>
      </c>
      <c r="D89" s="25">
        <f t="shared" si="87"/>
        <v>0.49470847855147904</v>
      </c>
      <c r="E89" s="25">
        <f>(E71-$I$16)/$I$15+5/$I$4*SUM(D89:$D89)</f>
        <v>0.49965556333699385</v>
      </c>
      <c r="F89" s="25">
        <f>(F71-$I$16)/$I$15+5/$I$4*SUM($D89:E89)</f>
        <v>0.50465211897036377</v>
      </c>
      <c r="G89" s="25">
        <f>(G71-$I$16)/$I$15+5/$I$4*SUM($D89:F89)</f>
        <v>0.50969864016006738</v>
      </c>
      <c r="H89" s="25">
        <f>(H71-$I$16)/$I$15+5/$I$4*SUM($D89:G89)</f>
        <v>0.51479562656166811</v>
      </c>
      <c r="I89" s="27"/>
      <c r="J89" s="24"/>
      <c r="K89" s="18"/>
      <c r="L89" s="19">
        <v>8</v>
      </c>
      <c r="M89" s="18">
        <v>0</v>
      </c>
      <c r="N89" s="25">
        <f t="shared" si="88"/>
        <v>0.49470847855147904</v>
      </c>
      <c r="O89" s="25">
        <f>(O71-$I$16)/$I$15+5/$I$4*SUM($N89:N89)</f>
        <v>0.49965556333699385</v>
      </c>
      <c r="P89" s="25">
        <f>(P71-$I$16)/$I$15+5/$I$4*SUM($N89:O89)</f>
        <v>0.50465211897036377</v>
      </c>
      <c r="Q89" s="25">
        <f>(Q71-$I$16)/$I$15+5/$I$4*SUM($N89:P89)</f>
        <v>0.50969864016006738</v>
      </c>
      <c r="R89" s="25">
        <f>(R71-$I$16)/$I$15+5/$I$4*SUM($N89:Q89)</f>
        <v>0.51479562656166811</v>
      </c>
      <c r="S89" s="25"/>
      <c r="U89" s="13"/>
      <c r="V89" s="19">
        <v>8</v>
      </c>
      <c r="W89" s="18">
        <v>0</v>
      </c>
      <c r="X89" s="25">
        <f t="shared" si="89"/>
        <v>0.49470847855147904</v>
      </c>
      <c r="Y89" s="25">
        <f>(Y71-$I$16)/$I$15+5/$I$4*SUM($X89:X89)</f>
        <v>0.49965556333699385</v>
      </c>
      <c r="Z89" s="25">
        <f>(Z71-$I$16)/$I$15+5/$I$4*SUM($X89:Y89)</f>
        <v>0.50465211897036377</v>
      </c>
      <c r="AA89" s="25">
        <f>(AA71-$I$16)/$I$15+5/$I$4*SUM($X89:Z89)</f>
        <v>0.50969864016006738</v>
      </c>
      <c r="AB89" s="25">
        <f>(AB71-$I$16)/$I$15+5/$I$4*SUM($X89:AA89)</f>
        <v>0.51479562656166811</v>
      </c>
      <c r="AC89" s="25"/>
      <c r="AD89" s="25"/>
      <c r="AE89" s="18"/>
      <c r="AF89" s="19">
        <v>8</v>
      </c>
      <c r="AG89" s="18">
        <v>0</v>
      </c>
      <c r="AH89" s="25">
        <f t="shared" si="90"/>
        <v>24.469114953480162</v>
      </c>
      <c r="AI89" s="25">
        <f>(AI71-$I$16)/$I$15+5/$I$4*SUM($AH89:AH89)</f>
        <v>92.181080478580441</v>
      </c>
      <c r="AJ89" s="25">
        <f>(AJ71-$I$16)/$I$15+5/$I$4*SUM($AH89:AI89)</f>
        <v>100.69932951887257</v>
      </c>
      <c r="AK89" s="25">
        <f>(AK71-$I$16)/$I$15+5/$I$4*SUM($AH89:AJ89)</f>
        <v>2.6682037280608109</v>
      </c>
      <c r="AL89" s="25">
        <f>(AL71-$I$16)/$I$15+5/$I$4*SUM($AH89:AK89)</f>
        <v>2.6948857653414189</v>
      </c>
      <c r="AM89" s="25"/>
      <c r="AN89" s="41"/>
      <c r="AO89" s="18"/>
      <c r="AP89" s="19">
        <v>8</v>
      </c>
      <c r="AQ89" s="18">
        <v>0</v>
      </c>
      <c r="AR89" s="25">
        <f t="shared" si="91"/>
        <v>0.49470847855147904</v>
      </c>
      <c r="AS89" s="25">
        <f>(AS71-$I$16)/$I$15+5/$I$4*SUM($AR89:AR89)</f>
        <v>0.49965556333699385</v>
      </c>
      <c r="AT89" s="25">
        <f>(AT71-$I$16)/$I$15+5/$I$4*SUM($AR89:AS89)</f>
        <v>0.50465211897036377</v>
      </c>
      <c r="AU89" s="25">
        <f>(AU71-$I$16)/$I$15+5/$I$4*SUM($AR89:AT89)</f>
        <v>0.50969864016006738</v>
      </c>
      <c r="AV89" s="25" t="e">
        <f>(AV71-$I$16)/$I$15+5/$I$4*SUM($AR89:AU89)</f>
        <v>#VALUE!</v>
      </c>
      <c r="AW89" s="25"/>
      <c r="AX89" s="41"/>
      <c r="AY89" s="18"/>
      <c r="AZ89" s="19">
        <v>8</v>
      </c>
      <c r="BA89" s="18">
        <v>0</v>
      </c>
      <c r="BB89" s="25">
        <f t="shared" si="92"/>
        <v>0.49470847855147904</v>
      </c>
      <c r="BC89" s="25">
        <f>(BC71-$I$16)/$I$15+5/$I$4*SUM($BB89:BB89)</f>
        <v>0.49965556333699385</v>
      </c>
      <c r="BD89" s="25">
        <f>(BD71-$I$16)/$I$15+5/$I$4*SUM($BB89:BC89)</f>
        <v>0.50465211897036377</v>
      </c>
      <c r="BE89" s="25">
        <f>(BE71-$I$16)/$I$15+5/$I$4*SUM($BB89:BD89)</f>
        <v>0.50969864016006738</v>
      </c>
      <c r="BF89" s="25">
        <f>(BF71-$I$16)/$I$15+5/$I$4*SUM($BB89:BE89)</f>
        <v>0.51479562656166811</v>
      </c>
      <c r="BG89" s="25"/>
      <c r="BI89" s="18"/>
      <c r="BJ89" s="19">
        <v>8</v>
      </c>
      <c r="BK89" s="18">
        <v>0</v>
      </c>
      <c r="BL89" s="25">
        <f t="shared" si="93"/>
        <v>0.49470847855147904</v>
      </c>
      <c r="BM89" s="25">
        <f>(BM71-$I$16)/$I$15+5/$I$4*SUM($BL89:BL89)</f>
        <v>0.49965556333699385</v>
      </c>
      <c r="BN89" s="25">
        <f>(BN71-$I$16)/$I$15+5/$I$4*SUM($BL89:BM89)</f>
        <v>0.50465211897036377</v>
      </c>
      <c r="BO89" s="25">
        <f>(BO71-$I$16)/$I$15+5/$I$4*SUM($BL89:BN89)</f>
        <v>0.50969864016006738</v>
      </c>
      <c r="BP89" s="25">
        <f>(BP71-$I$16)/$I$15+5/$I$4*SUM($BL89:BO89)</f>
        <v>0.51479562656166811</v>
      </c>
      <c r="BQ89" s="25"/>
      <c r="BS89" s="18"/>
      <c r="BT89" s="7">
        <v>8</v>
      </c>
      <c r="BU89" s="1">
        <v>0</v>
      </c>
      <c r="BV89" s="25">
        <f t="shared" si="94"/>
        <v>0.49470847855147904</v>
      </c>
      <c r="BW89" s="25">
        <f>(BW71-$I$16)/$I$15+5/$I$4*SUM($BV89:BV89)</f>
        <v>0.49965556333699385</v>
      </c>
      <c r="BX89" s="25">
        <f>(BX71-$I$16)/$I$15+5/$I$4*SUM($BV89:BW89)</f>
        <v>0.50465211897036377</v>
      </c>
      <c r="BY89" s="25">
        <f>(BY71-$I$16)/$I$15+5/$I$4*SUM($BV89:BX89)</f>
        <v>0.50969864016006738</v>
      </c>
      <c r="BZ89" s="25">
        <f>(BZ71-$I$16)/$I$15+5/$I$4*SUM($BV89:BY89)</f>
        <v>0.51479562656166811</v>
      </c>
      <c r="CA89" s="27"/>
      <c r="CB89" s="24"/>
      <c r="CC89" s="18"/>
      <c r="CD89" s="19">
        <v>8</v>
      </c>
      <c r="CE89" s="18">
        <v>0</v>
      </c>
      <c r="CF89" s="25">
        <f t="shared" si="95"/>
        <v>0.49470847855147904</v>
      </c>
      <c r="CG89" s="25">
        <f>(CG71-$I$16)/$I$15+5/$I$4*SUM($CF89:CF89)</f>
        <v>0.49965556333699385</v>
      </c>
      <c r="CH89" s="25">
        <f>(CH71-$I$16)/$I$15+5/$I$4*SUM($CF89:CG89)</f>
        <v>0.50465211897036377</v>
      </c>
      <c r="CI89" s="25">
        <f>(CI71-$I$16)/$I$15+5/$I$4*SUM($CF89:CH89)</f>
        <v>0.50969864016006738</v>
      </c>
      <c r="CJ89" s="25">
        <f>(CJ71-$I$16)/$I$15+5/$I$4*SUM($CF89:CI89)</f>
        <v>0.51479562656166811</v>
      </c>
      <c r="CK89" s="25"/>
      <c r="CL89" s="13"/>
      <c r="CM89" s="18"/>
      <c r="CN89" s="19">
        <v>8</v>
      </c>
      <c r="CO89" s="18">
        <v>0</v>
      </c>
      <c r="CP89" s="25">
        <f t="shared" si="96"/>
        <v>0.49470847855147904</v>
      </c>
      <c r="CQ89" s="25">
        <f>(CQ71-$I$16)/$I$15+5/$I$4*SUM($CP89:CP89)</f>
        <v>0.49965556333699385</v>
      </c>
      <c r="CR89" s="25">
        <f>(CR71-$I$16)/$I$15+5/$I$4*SUM($CP89:CQ89)</f>
        <v>0.50465211897036377</v>
      </c>
      <c r="CS89" s="25">
        <f>(CS71-$I$16)/$I$15+5/$I$4*SUM($CP89:CR89)</f>
        <v>0.50969864016006738</v>
      </c>
      <c r="CT89" s="25">
        <f>(CT71-$I$16)/$I$15+5/$I$4*SUM($CP89:CS89)</f>
        <v>0.51479562656166811</v>
      </c>
      <c r="CU89" s="25"/>
      <c r="CV89" s="25"/>
      <c r="CW89" s="18"/>
      <c r="CX89" s="19">
        <v>8</v>
      </c>
      <c r="CY89" s="18">
        <v>0</v>
      </c>
      <c r="CZ89" s="25">
        <f t="shared" si="97"/>
        <v>0.49470847855147904</v>
      </c>
      <c r="DA89" s="25">
        <f>(DA71-$I$16)/$I$15+5/$I$4*SUM($CZ89:CZ89)</f>
        <v>0.49965556333699385</v>
      </c>
      <c r="DB89" s="25">
        <f>(DB71-$I$16)/$I$15+5/$I$4*SUM($CZ89:DA89)</f>
        <v>0.50465211897036377</v>
      </c>
      <c r="DC89" s="25">
        <f>(DC71-$I$16)/$I$15+5/$I$4*SUM($CZ89:DB89)</f>
        <v>0.50969864016006738</v>
      </c>
      <c r="DD89" s="25">
        <f>(DD71-$I$16)/$I$15+5/$I$4*SUM($CZ89:DC89)</f>
        <v>0.51479562656166811</v>
      </c>
      <c r="DE89" s="25"/>
      <c r="DF89" s="41"/>
      <c r="DG89" s="18"/>
      <c r="DH89" s="19">
        <v>8</v>
      </c>
      <c r="DI89" s="18">
        <v>0</v>
      </c>
      <c r="DJ89" s="25">
        <f t="shared" si="98"/>
        <v>0.49470847855147904</v>
      </c>
      <c r="DK89" s="25">
        <f>(DK71-$I$16)/$I$15+5/$I$4*SUM($DJ89:DJ89)</f>
        <v>0.49965556333699385</v>
      </c>
      <c r="DL89" s="25">
        <f>(DL71-$I$16)/$I$15+5/$I$4*SUM($DJ89:DK89)</f>
        <v>0.50465211897036377</v>
      </c>
      <c r="DM89" s="25">
        <f>(DM71-$I$16)/$I$15+5/$I$4*SUM($DJ89:DL89)</f>
        <v>0.50969864016006738</v>
      </c>
      <c r="DN89" s="25">
        <f>(DN71-$I$16)/$I$15+5/$I$4*SUM($DJ89:DM89)</f>
        <v>0.51479562656166811</v>
      </c>
      <c r="DO89" s="25"/>
      <c r="DP89" s="41"/>
      <c r="DQ89" s="18"/>
      <c r="DR89" s="19">
        <v>8</v>
      </c>
      <c r="DS89" s="18">
        <v>0</v>
      </c>
      <c r="DT89" s="25">
        <f t="shared" si="99"/>
        <v>0.49470847855147904</v>
      </c>
      <c r="DU89" s="25">
        <f>(DU71-$I$16)/$I$15+5/$I$4*SUM($DT89:DT89)</f>
        <v>0.49965556333699385</v>
      </c>
      <c r="DV89" s="25">
        <f>(DV71-$I$16)/$I$15+5/$I$4*SUM($DT89:DU89)</f>
        <v>0.50465211897036377</v>
      </c>
      <c r="DW89" s="25">
        <f>(DW71-$I$16)/$I$15+5/$I$4*SUM($DT89:DV89)</f>
        <v>0.50969864016006738</v>
      </c>
      <c r="DX89" s="25">
        <f>(DX71-$I$16)/$I$15+5/$I$4*SUM($DT89:DW89)</f>
        <v>0.51479562656166811</v>
      </c>
      <c r="DY89" s="25"/>
      <c r="EA89" s="18"/>
      <c r="EB89" s="19">
        <v>8</v>
      </c>
      <c r="EC89" s="18">
        <v>0</v>
      </c>
      <c r="ED89" s="25">
        <f t="shared" si="100"/>
        <v>0.49470847855147904</v>
      </c>
      <c r="EE89" s="25">
        <f>(EE71-$I$16)/$I$15+5/$I$4*SUM($ED89:ED89)</f>
        <v>0.49965556333699385</v>
      </c>
      <c r="EF89" s="25">
        <f>(EF71-$I$16)/$I$15+5/$I$4*SUM($ED89:EE89)</f>
        <v>0.50465211897036377</v>
      </c>
      <c r="EG89" s="25">
        <f>(EG71-$I$16)/$I$15+5/$I$4*SUM($ED89:EF89)</f>
        <v>0.50969864016006738</v>
      </c>
      <c r="EH89" s="25">
        <f>(EH71-$I$16)/$I$15+5/$I$4*SUM($ED89:EG89)</f>
        <v>0.51479562656166811</v>
      </c>
      <c r="EI89" s="25"/>
      <c r="EL89" s="19">
        <v>8</v>
      </c>
      <c r="EM89" s="18">
        <v>0</v>
      </c>
      <c r="EN89" s="25">
        <f t="shared" si="101"/>
        <v>0.49470847855147904</v>
      </c>
      <c r="EO89" s="25">
        <f>(EO71-$I$16)/$I$15+5/$I$4*SUM($EN89:EN89)</f>
        <v>0.49965556333699385</v>
      </c>
      <c r="EP89" s="25">
        <f>(EP71-$I$16)/$I$15+5/$I$4*SUM($EN89:EO89)</f>
        <v>0.50465211897036377</v>
      </c>
      <c r="EQ89" s="25">
        <f>(EQ71-$I$16)/$I$15+5/$I$4*SUM($EN89:EP89)</f>
        <v>0.50969864016006738</v>
      </c>
      <c r="ER89" s="25">
        <f>(ER71-$I$16)/$I$15+5/$I$4*SUM($EN89:EQ89)</f>
        <v>0.51479562656166811</v>
      </c>
      <c r="ES89" s="25"/>
    </row>
    <row r="90" spans="1:149" s="1" customFormat="1" x14ac:dyDescent="0.25">
      <c r="A90" s="105"/>
      <c r="B90" s="7">
        <v>9</v>
      </c>
      <c r="C90" s="1">
        <v>0</v>
      </c>
      <c r="D90" s="25">
        <f t="shared" si="87"/>
        <v>0.49470847855147904</v>
      </c>
      <c r="E90" s="25">
        <f>(E72-$I$16)/$I$15+5/$I$4*SUM(D90:$D90)</f>
        <v>0.49965556333699385</v>
      </c>
      <c r="F90" s="25">
        <f>(F72-$I$16)/$I$15+5/$I$4*SUM($D90:E90)</f>
        <v>0.50465211897036377</v>
      </c>
      <c r="G90" s="25">
        <f>(G72-$I$16)/$I$15+5/$I$4*SUM($D90:F90)</f>
        <v>0.50969864016006738</v>
      </c>
      <c r="H90" s="25">
        <f>(H72-$I$16)/$I$15+5/$I$4*SUM($D90:G90)</f>
        <v>0.51479562656166811</v>
      </c>
      <c r="I90" s="27"/>
      <c r="J90" s="24"/>
      <c r="K90" s="18"/>
      <c r="L90" s="19">
        <v>9</v>
      </c>
      <c r="M90" s="18">
        <v>0</v>
      </c>
      <c r="N90" s="25">
        <f t="shared" si="88"/>
        <v>0.49470847855147904</v>
      </c>
      <c r="O90" s="25">
        <f>(O72-$I$16)/$I$15+5/$I$4*SUM($N90:N90)</f>
        <v>0.49965556333699385</v>
      </c>
      <c r="P90" s="25">
        <f>(P72-$I$16)/$I$15+5/$I$4*SUM($N90:O90)</f>
        <v>0.50465211897036377</v>
      </c>
      <c r="Q90" s="25">
        <f>(Q72-$I$16)/$I$15+5/$I$4*SUM($N90:P90)</f>
        <v>0.50969864016006738</v>
      </c>
      <c r="R90" s="25">
        <f>(R72-$I$16)/$I$15+5/$I$4*SUM($N90:Q90)</f>
        <v>0.51479562656166811</v>
      </c>
      <c r="S90" s="25"/>
      <c r="U90" s="13"/>
      <c r="V90" s="19">
        <v>9</v>
      </c>
      <c r="W90" s="18">
        <v>0</v>
      </c>
      <c r="X90" s="25">
        <f t="shared" si="89"/>
        <v>0.49470847855147904</v>
      </c>
      <c r="Y90" s="25">
        <f>(Y72-$I$16)/$I$15+5/$I$4*SUM($X90:X90)</f>
        <v>0.49965556333699385</v>
      </c>
      <c r="Z90" s="25">
        <f>(Z72-$I$16)/$I$15+5/$I$4*SUM($X90:Y90)</f>
        <v>0.50465211897036377</v>
      </c>
      <c r="AA90" s="25">
        <f>(AA72-$I$16)/$I$15+5/$I$4*SUM($X90:Z90)</f>
        <v>0.50969864016006738</v>
      </c>
      <c r="AB90" s="25">
        <f>(AB72-$I$16)/$I$15+5/$I$4*SUM($X90:AA90)</f>
        <v>0.51479562656166811</v>
      </c>
      <c r="AC90" s="25"/>
      <c r="AD90" s="25"/>
      <c r="AE90" s="18"/>
      <c r="AF90" s="19">
        <v>9</v>
      </c>
      <c r="AG90" s="18">
        <v>0</v>
      </c>
      <c r="AH90" s="25">
        <f t="shared" si="90"/>
        <v>26.057137923149188</v>
      </c>
      <c r="AI90" s="25">
        <f>(AI72-$I$16)/$I$15+5/$I$4*SUM($AH90:AH90)</f>
        <v>90.028242772087339</v>
      </c>
      <c r="AJ90" s="25">
        <f>(AJ72-$I$16)/$I$15+5/$I$4*SUM($AH90:AI90)</f>
        <v>99.022701978046612</v>
      </c>
      <c r="AK90" s="25">
        <f>(AK72-$I$16)/$I$15+5/$I$4*SUM($AH90:AJ90)</f>
        <v>2.6457893052843104</v>
      </c>
      <c r="AL90" s="25">
        <f>(AL72-$I$16)/$I$15+5/$I$4*SUM($AH90:AK90)</f>
        <v>2.6722471983371539</v>
      </c>
      <c r="AM90" s="25"/>
      <c r="AN90" s="41"/>
      <c r="AO90" s="18"/>
      <c r="AP90" s="19">
        <v>9</v>
      </c>
      <c r="AQ90" s="18">
        <v>0</v>
      </c>
      <c r="AR90" s="25">
        <f t="shared" si="91"/>
        <v>0.49470847855147904</v>
      </c>
      <c r="AS90" s="25">
        <f>(AS72-$I$16)/$I$15+5/$I$4*SUM($AR90:AR90)</f>
        <v>0.49965556333699385</v>
      </c>
      <c r="AT90" s="25">
        <f>(AT72-$I$16)/$I$15+5/$I$4*SUM($AR90:AS90)</f>
        <v>0.50465211897036377</v>
      </c>
      <c r="AU90" s="25">
        <f>(AU72-$I$16)/$I$15+5/$I$4*SUM($AR90:AT90)</f>
        <v>0.50969864016006738</v>
      </c>
      <c r="AV90" s="25">
        <f>(AV72-$I$16)/$I$15+5/$I$4*SUM($AR90:AU90)</f>
        <v>0.51479562656166811</v>
      </c>
      <c r="AW90" s="25"/>
      <c r="AX90" s="41"/>
      <c r="AY90" s="18"/>
      <c r="AZ90" s="19">
        <v>9</v>
      </c>
      <c r="BA90" s="18">
        <v>0</v>
      </c>
      <c r="BB90" s="25">
        <f t="shared" si="92"/>
        <v>0.49470847855147904</v>
      </c>
      <c r="BC90" s="25">
        <f>(BC72-$I$16)/$I$15+5/$I$4*SUM($BB90:BB90)</f>
        <v>0.49965556333699385</v>
      </c>
      <c r="BD90" s="25">
        <f>(BD72-$I$16)/$I$15+5/$I$4*SUM($BB90:BC90)</f>
        <v>0.50465211897036377</v>
      </c>
      <c r="BE90" s="25">
        <f>(BE72-$I$16)/$I$15+5/$I$4*SUM($BB90:BD90)</f>
        <v>0.50969864016006738</v>
      </c>
      <c r="BF90" s="25">
        <f>(BF72-$I$16)/$I$15+5/$I$4*SUM($BB90:BE90)</f>
        <v>0.51479562656166811</v>
      </c>
      <c r="BG90" s="25"/>
      <c r="BI90" s="18"/>
      <c r="BJ90" s="19">
        <v>9</v>
      </c>
      <c r="BK90" s="18">
        <v>0</v>
      </c>
      <c r="BL90" s="25">
        <f t="shared" si="93"/>
        <v>0.49470847855147904</v>
      </c>
      <c r="BM90" s="25">
        <f>(BM72-$I$16)/$I$15+5/$I$4*SUM($BL90:BL90)</f>
        <v>0.49965556333699385</v>
      </c>
      <c r="BN90" s="25">
        <f>(BN72-$I$16)/$I$15+5/$I$4*SUM($BL90:BM90)</f>
        <v>0.50465211897036377</v>
      </c>
      <c r="BO90" s="25">
        <f>(BO72-$I$16)/$I$15+5/$I$4*SUM($BL90:BN90)</f>
        <v>0.50969864016006738</v>
      </c>
      <c r="BP90" s="25">
        <f>(BP72-$I$16)/$I$15+5/$I$4*SUM($BL90:BO90)</f>
        <v>0.51479562656166811</v>
      </c>
      <c r="BQ90" s="25"/>
      <c r="BS90" s="18"/>
      <c r="BT90" s="7">
        <v>9</v>
      </c>
      <c r="BU90" s="1">
        <v>0</v>
      </c>
      <c r="BV90" s="25">
        <f t="shared" si="94"/>
        <v>0.49470847855147904</v>
      </c>
      <c r="BW90" s="25">
        <f>(BW72-$I$16)/$I$15+5/$I$4*SUM($BV90:BV90)</f>
        <v>0.49965556333699385</v>
      </c>
      <c r="BX90" s="25">
        <f>(BX72-$I$16)/$I$15+5/$I$4*SUM($BV90:BW90)</f>
        <v>0.50465211897036377</v>
      </c>
      <c r="BY90" s="25">
        <f>(BY72-$I$16)/$I$15+5/$I$4*SUM($BV90:BX90)</f>
        <v>0.50969864016006738</v>
      </c>
      <c r="BZ90" s="25">
        <f>(BZ72-$I$16)/$I$15+5/$I$4*SUM($BV90:BY90)</f>
        <v>0.51479562656166811</v>
      </c>
      <c r="CA90" s="27"/>
      <c r="CB90" s="24"/>
      <c r="CC90" s="18"/>
      <c r="CD90" s="19">
        <v>9</v>
      </c>
      <c r="CE90" s="18">
        <v>0</v>
      </c>
      <c r="CF90" s="25">
        <f t="shared" si="95"/>
        <v>0.49470847855147904</v>
      </c>
      <c r="CG90" s="25">
        <f>(CG72-$I$16)/$I$15+5/$I$4*SUM($CF90:CF90)</f>
        <v>0.49965556333699385</v>
      </c>
      <c r="CH90" s="25">
        <f>(CH72-$I$16)/$I$15+5/$I$4*SUM($CF90:CG90)</f>
        <v>0.50465211897036377</v>
      </c>
      <c r="CI90" s="25">
        <f>(CI72-$I$16)/$I$15+5/$I$4*SUM($CF90:CH90)</f>
        <v>0.50969864016006738</v>
      </c>
      <c r="CJ90" s="25">
        <f>(CJ72-$I$16)/$I$15+5/$I$4*SUM($CF90:CI90)</f>
        <v>0.51479562656166811</v>
      </c>
      <c r="CK90" s="25"/>
      <c r="CL90" s="13"/>
      <c r="CM90" s="18"/>
      <c r="CN90" s="19">
        <v>9</v>
      </c>
      <c r="CO90" s="18">
        <v>0</v>
      </c>
      <c r="CP90" s="25">
        <f t="shared" si="96"/>
        <v>0.49470847855147904</v>
      </c>
      <c r="CQ90" s="25">
        <f>(CQ72-$I$16)/$I$15+5/$I$4*SUM($CP90:CP90)</f>
        <v>0.49965556333699385</v>
      </c>
      <c r="CR90" s="25">
        <f>(CR72-$I$16)/$I$15+5/$I$4*SUM($CP90:CQ90)</f>
        <v>0.50465211897036377</v>
      </c>
      <c r="CS90" s="25">
        <f>(CS72-$I$16)/$I$15+5/$I$4*SUM($CP90:CR90)</f>
        <v>0.50969864016006738</v>
      </c>
      <c r="CT90" s="25">
        <f>(CT72-$I$16)/$I$15+5/$I$4*SUM($CP90:CS90)</f>
        <v>0.51479562656166811</v>
      </c>
      <c r="CU90" s="25"/>
      <c r="CV90" s="25"/>
      <c r="CW90" s="18"/>
      <c r="CX90" s="19">
        <v>9</v>
      </c>
      <c r="CY90" s="18">
        <v>0</v>
      </c>
      <c r="CZ90" s="25">
        <f t="shared" si="97"/>
        <v>0.49470847855147904</v>
      </c>
      <c r="DA90" s="25">
        <f>(DA72-$I$16)/$I$15+5/$I$4*SUM($CZ90:CZ90)</f>
        <v>0.49965556333699385</v>
      </c>
      <c r="DB90" s="25">
        <f>(DB72-$I$16)/$I$15+5/$I$4*SUM($CZ90:DA90)</f>
        <v>0.50465211897036377</v>
      </c>
      <c r="DC90" s="25">
        <f>(DC72-$I$16)/$I$15+5/$I$4*SUM($CZ90:DB90)</f>
        <v>0.50969864016006738</v>
      </c>
      <c r="DD90" s="25">
        <f>(DD72-$I$16)/$I$15+5/$I$4*SUM($CZ90:DC90)</f>
        <v>0.51479562656166811</v>
      </c>
      <c r="DE90" s="25"/>
      <c r="DF90" s="41"/>
      <c r="DG90" s="18"/>
      <c r="DH90" s="19">
        <v>9</v>
      </c>
      <c r="DI90" s="18">
        <v>0</v>
      </c>
      <c r="DJ90" s="25">
        <f t="shared" si="98"/>
        <v>0.49470847855147904</v>
      </c>
      <c r="DK90" s="25">
        <f>(DK72-$I$16)/$I$15+5/$I$4*SUM($DJ90:DJ90)</f>
        <v>0.49965556333699385</v>
      </c>
      <c r="DL90" s="25">
        <f>(DL72-$I$16)/$I$15+5/$I$4*SUM($DJ90:DK90)</f>
        <v>0.50465211897036377</v>
      </c>
      <c r="DM90" s="25">
        <f>(DM72-$I$16)/$I$15+5/$I$4*SUM($DJ90:DL90)</f>
        <v>0.50969864016006738</v>
      </c>
      <c r="DN90" s="25">
        <f>(DN72-$I$16)/$I$15+5/$I$4*SUM($DJ90:DM90)</f>
        <v>0.51479562656166811</v>
      </c>
      <c r="DO90" s="25"/>
      <c r="DP90" s="41"/>
      <c r="DQ90" s="18"/>
      <c r="DR90" s="19">
        <v>9</v>
      </c>
      <c r="DS90" s="18">
        <v>0</v>
      </c>
      <c r="DT90" s="25">
        <f t="shared" si="99"/>
        <v>0.49470847855147904</v>
      </c>
      <c r="DU90" s="25">
        <f>(DU72-$I$16)/$I$15+5/$I$4*SUM($DT90:DT90)</f>
        <v>0.49965556333699385</v>
      </c>
      <c r="DV90" s="25">
        <f>(DV72-$I$16)/$I$15+5/$I$4*SUM($DT90:DU90)</f>
        <v>0.50465211897036377</v>
      </c>
      <c r="DW90" s="25">
        <f>(DW72-$I$16)/$I$15+5/$I$4*SUM($DT90:DV90)</f>
        <v>0.50969864016006738</v>
      </c>
      <c r="DX90" s="25">
        <f>(DX72-$I$16)/$I$15+5/$I$4*SUM($DT90:DW90)</f>
        <v>0.51479562656166811</v>
      </c>
      <c r="DY90" s="25"/>
      <c r="EA90" s="18"/>
      <c r="EB90" s="19">
        <v>9</v>
      </c>
      <c r="EC90" s="18">
        <v>0</v>
      </c>
      <c r="ED90" s="25">
        <f t="shared" si="100"/>
        <v>0.49470847855147904</v>
      </c>
      <c r="EE90" s="25">
        <f>(EE72-$I$16)/$I$15+5/$I$4*SUM($ED90:ED90)</f>
        <v>0.49965556333699385</v>
      </c>
      <c r="EF90" s="25">
        <f>(EF72-$I$16)/$I$15+5/$I$4*SUM($ED90:EE90)</f>
        <v>0.50465211897036377</v>
      </c>
      <c r="EG90" s="25">
        <f>(EG72-$I$16)/$I$15+5/$I$4*SUM($ED90:EF90)</f>
        <v>0.50969864016006738</v>
      </c>
      <c r="EH90" s="25">
        <f>(EH72-$I$16)/$I$15+5/$I$4*SUM($ED90:EG90)</f>
        <v>0.51479562656166811</v>
      </c>
      <c r="EI90" s="25"/>
      <c r="EL90" s="19">
        <v>9</v>
      </c>
      <c r="EM90" s="18">
        <v>0</v>
      </c>
      <c r="EN90" s="25">
        <f t="shared" si="101"/>
        <v>0.49470847855147904</v>
      </c>
      <c r="EO90" s="25">
        <f>(EO72-$I$16)/$I$15+5/$I$4*SUM($EN90:EN90)</f>
        <v>0.49965556333699385</v>
      </c>
      <c r="EP90" s="25">
        <f>(EP72-$I$16)/$I$15+5/$I$4*SUM($EN90:EO90)</f>
        <v>0.50465211897036377</v>
      </c>
      <c r="EQ90" s="25">
        <f>(EQ72-$I$16)/$I$15+5/$I$4*SUM($EN90:EP90)</f>
        <v>0.50969864016006738</v>
      </c>
      <c r="ER90" s="25">
        <f>(ER72-$I$16)/$I$15+5/$I$4*SUM($EN90:EQ90)</f>
        <v>0.51479562656166811</v>
      </c>
      <c r="ES90" s="25"/>
    </row>
    <row r="91" spans="1:149" s="1" customFormat="1" x14ac:dyDescent="0.25">
      <c r="A91" s="105"/>
      <c r="B91" s="7">
        <v>10</v>
      </c>
      <c r="C91" s="1">
        <v>0</v>
      </c>
      <c r="D91" s="25">
        <f t="shared" si="87"/>
        <v>0.49470847855147904</v>
      </c>
      <c r="E91" s="25">
        <f>(E73-$I$16)/$I$15+5/$I$4*SUM(D91:$D91)</f>
        <v>0.49965556333699385</v>
      </c>
      <c r="F91" s="25">
        <f>(F73-$I$16)/$I$15+5/$I$4*SUM($D91:E91)</f>
        <v>0.50465211897036377</v>
      </c>
      <c r="G91" s="25">
        <f>(G73-$I$16)/$I$15+5/$I$4*SUM($D91:F91)</f>
        <v>0.50969864016006738</v>
      </c>
      <c r="H91" s="25">
        <f>(H73-$I$16)/$I$15+5/$I$4*SUM($D91:G91)</f>
        <v>0.51479562656166811</v>
      </c>
      <c r="I91" s="27"/>
      <c r="J91" s="24"/>
      <c r="K91" s="18"/>
      <c r="L91" s="19">
        <v>10</v>
      </c>
      <c r="M91" s="18">
        <v>0</v>
      </c>
      <c r="N91" s="25">
        <f t="shared" si="88"/>
        <v>0.49470847855147904</v>
      </c>
      <c r="O91" s="25">
        <f>(O73-$I$16)/$I$15+5/$I$4*SUM($N91:N91)</f>
        <v>0.49965556333699385</v>
      </c>
      <c r="P91" s="25">
        <f>(P73-$I$16)/$I$15+5/$I$4*SUM($N91:O91)</f>
        <v>0.50465211897036377</v>
      </c>
      <c r="Q91" s="25">
        <f>(Q73-$I$16)/$I$15+5/$I$4*SUM($N91:P91)</f>
        <v>0.50969864016006738</v>
      </c>
      <c r="R91" s="25">
        <f>(R73-$I$16)/$I$15+5/$I$4*SUM($N91:Q91)</f>
        <v>0.51479562656166811</v>
      </c>
      <c r="S91" s="25"/>
      <c r="U91" s="13"/>
      <c r="V91" s="19">
        <v>10</v>
      </c>
      <c r="W91" s="18">
        <v>0</v>
      </c>
      <c r="X91" s="25">
        <f t="shared" si="89"/>
        <v>0.49470847855147904</v>
      </c>
      <c r="Y91" s="25">
        <f>(Y73-$I$16)/$I$15+5/$I$4*SUM($X91:X91)</f>
        <v>0.49965556333699385</v>
      </c>
      <c r="Z91" s="25">
        <f>(Z73-$I$16)/$I$15+5/$I$4*SUM($X91:Y91)</f>
        <v>0.50465211897036377</v>
      </c>
      <c r="AA91" s="25">
        <f>(AA73-$I$16)/$I$15+5/$I$4*SUM($X91:Z91)</f>
        <v>0.50969864016006738</v>
      </c>
      <c r="AB91" s="25">
        <f>(AB73-$I$16)/$I$15+5/$I$4*SUM($X91:AA91)</f>
        <v>0.51479562656166811</v>
      </c>
      <c r="AC91" s="25"/>
      <c r="AD91" s="25"/>
      <c r="AE91" s="18"/>
      <c r="AF91" s="19">
        <v>10</v>
      </c>
      <c r="AG91" s="18">
        <v>0</v>
      </c>
      <c r="AH91" s="25">
        <f t="shared" si="90"/>
        <v>20.250188257941549</v>
      </c>
      <c r="AI91" s="25">
        <f>(AI73-$I$16)/$I$15+5/$I$4*SUM($AH91:AH91)</f>
        <v>87.706647997772706</v>
      </c>
      <c r="AJ91" s="25">
        <f>(AJ73-$I$16)/$I$15+5/$I$4*SUM($AH91:AI91)</f>
        <v>99.427304158699371</v>
      </c>
      <c r="AK91" s="25">
        <f>(AK73-$I$16)/$I$15+5/$I$4*SUM($AH91:AJ91)</f>
        <v>2.5685498826956152</v>
      </c>
      <c r="AL91" s="25">
        <f>(AL73-$I$16)/$I$15+5/$I$4*SUM($AH91:AK91)</f>
        <v>2.5942353815225712</v>
      </c>
      <c r="AM91" s="25"/>
      <c r="AN91" s="41"/>
      <c r="AO91" s="18"/>
      <c r="AP91" s="19">
        <v>10</v>
      </c>
      <c r="AQ91" s="18">
        <v>0</v>
      </c>
      <c r="AR91" s="25">
        <f t="shared" si="91"/>
        <v>0.49470847855147904</v>
      </c>
      <c r="AS91" s="25">
        <f>(AS73-$I$16)/$I$15+5/$I$4*SUM($AR91:AR91)</f>
        <v>0.49965556333699385</v>
      </c>
      <c r="AT91" s="25">
        <f>(AT73-$I$16)/$I$15+5/$I$4*SUM($AR91:AS91)</f>
        <v>0.50465211897036377</v>
      </c>
      <c r="AU91" s="25">
        <f>(AU73-$I$16)/$I$15+5/$I$4*SUM($AR91:AT91)</f>
        <v>0.50969864016006738</v>
      </c>
      <c r="AV91" s="25">
        <f>(AV73-$I$16)/$I$15+5/$I$4*SUM($AR91:AU91)</f>
        <v>0.51479562656166811</v>
      </c>
      <c r="AW91" s="25"/>
      <c r="AX91" s="41"/>
      <c r="AY91" s="18"/>
      <c r="AZ91" s="19">
        <v>10</v>
      </c>
      <c r="BA91" s="18">
        <v>0</v>
      </c>
      <c r="BB91" s="25">
        <f t="shared" si="92"/>
        <v>0.49470847855147904</v>
      </c>
      <c r="BC91" s="25">
        <f>(BC73-$I$16)/$I$15+5/$I$4*SUM($BB91:BB91)</f>
        <v>0.49965556333699385</v>
      </c>
      <c r="BD91" s="25">
        <f>(BD73-$I$16)/$I$15+5/$I$4*SUM($BB91:BC91)</f>
        <v>0.50465211897036377</v>
      </c>
      <c r="BE91" s="25">
        <f>(BE73-$I$16)/$I$15+5/$I$4*SUM($BB91:BD91)</f>
        <v>0.50969864016006738</v>
      </c>
      <c r="BF91" s="25">
        <f>(BF73-$I$16)/$I$15+5/$I$4*SUM($BB91:BE91)</f>
        <v>0.51479562656166811</v>
      </c>
      <c r="BG91" s="25"/>
      <c r="BI91" s="18"/>
      <c r="BJ91" s="19">
        <v>10</v>
      </c>
      <c r="BK91" s="18">
        <v>0</v>
      </c>
      <c r="BL91" s="25">
        <f t="shared" si="93"/>
        <v>0.49470847855147904</v>
      </c>
      <c r="BM91" s="25">
        <f>(BM73-$I$16)/$I$15+5/$I$4*SUM($BL91:BL91)</f>
        <v>0.49965556333699385</v>
      </c>
      <c r="BN91" s="25">
        <f>(BN73-$I$16)/$I$15+5/$I$4*SUM($BL91:BM91)</f>
        <v>0.50465211897036377</v>
      </c>
      <c r="BO91" s="25">
        <f>(BO73-$I$16)/$I$15+5/$I$4*SUM($BL91:BN91)</f>
        <v>0.50969864016006738</v>
      </c>
      <c r="BP91" s="25">
        <f>(BP73-$I$16)/$I$15+5/$I$4*SUM($BL91:BO91)</f>
        <v>0.51479562656166811</v>
      </c>
      <c r="BQ91" s="25"/>
      <c r="BS91" s="18"/>
      <c r="BT91" s="7">
        <v>10</v>
      </c>
      <c r="BU91" s="1">
        <v>0</v>
      </c>
      <c r="BV91" s="25">
        <f t="shared" si="94"/>
        <v>0.49470847855147904</v>
      </c>
      <c r="BW91" s="25">
        <f>(BW73-$I$16)/$I$15+5/$I$4*SUM($BV91:BV91)</f>
        <v>0.49965556333699385</v>
      </c>
      <c r="BX91" s="25">
        <f>(BX73-$I$16)/$I$15+5/$I$4*SUM($BV91:BW91)</f>
        <v>0.50465211897036377</v>
      </c>
      <c r="BY91" s="25">
        <f>(BY73-$I$16)/$I$15+5/$I$4*SUM($BV91:BX91)</f>
        <v>0.50969864016006738</v>
      </c>
      <c r="BZ91" s="25">
        <f>(BZ73-$I$16)/$I$15+5/$I$4*SUM($BV91:BY91)</f>
        <v>0.51479562656166811</v>
      </c>
      <c r="CA91" s="27"/>
      <c r="CB91" s="24"/>
      <c r="CC91" s="18"/>
      <c r="CD91" s="19">
        <v>10</v>
      </c>
      <c r="CE91" s="18">
        <v>0</v>
      </c>
      <c r="CF91" s="25">
        <f t="shared" si="95"/>
        <v>0.49470847855147904</v>
      </c>
      <c r="CG91" s="25">
        <f>(CG73-$I$16)/$I$15+5/$I$4*SUM($CF91:CF91)</f>
        <v>0.49965556333699385</v>
      </c>
      <c r="CH91" s="25">
        <f>(CH73-$I$16)/$I$15+5/$I$4*SUM($CF91:CG91)</f>
        <v>0.50465211897036377</v>
      </c>
      <c r="CI91" s="25">
        <f>(CI73-$I$16)/$I$15+5/$I$4*SUM($CF91:CH91)</f>
        <v>0.50969864016006738</v>
      </c>
      <c r="CJ91" s="25">
        <f>(CJ73-$I$16)/$I$15+5/$I$4*SUM($CF91:CI91)</f>
        <v>0.51479562656166811</v>
      </c>
      <c r="CK91" s="25"/>
      <c r="CL91" s="13"/>
      <c r="CM91" s="18"/>
      <c r="CN91" s="19">
        <v>10</v>
      </c>
      <c r="CO91" s="18">
        <v>0</v>
      </c>
      <c r="CP91" s="25">
        <f t="shared" si="96"/>
        <v>0.49470847855147904</v>
      </c>
      <c r="CQ91" s="25">
        <f>(CQ73-$I$16)/$I$15+5/$I$4*SUM($CP91:CP91)</f>
        <v>0.49965556333699385</v>
      </c>
      <c r="CR91" s="25">
        <f>(CR73-$I$16)/$I$15+5/$I$4*SUM($CP91:CQ91)</f>
        <v>0.50465211897036377</v>
      </c>
      <c r="CS91" s="25">
        <f>(CS73-$I$16)/$I$15+5/$I$4*SUM($CP91:CR91)</f>
        <v>0.50969864016006738</v>
      </c>
      <c r="CT91" s="25">
        <f>(CT73-$I$16)/$I$15+5/$I$4*SUM($CP91:CS91)</f>
        <v>0.51479562656166811</v>
      </c>
      <c r="CU91" s="25"/>
      <c r="CV91" s="25"/>
      <c r="CW91" s="18"/>
      <c r="CX91" s="19">
        <v>10</v>
      </c>
      <c r="CY91" s="18">
        <v>0</v>
      </c>
      <c r="CZ91" s="25">
        <f t="shared" si="97"/>
        <v>0.49470847855147904</v>
      </c>
      <c r="DA91" s="25">
        <f>(DA73-$I$16)/$I$15+5/$I$4*SUM($CZ91:CZ91)</f>
        <v>0.49965556333699385</v>
      </c>
      <c r="DB91" s="25">
        <f>(DB73-$I$16)/$I$15+5/$I$4*SUM($CZ91:DA91)</f>
        <v>0.50465211897036377</v>
      </c>
      <c r="DC91" s="25">
        <f>(DC73-$I$16)/$I$15+5/$I$4*SUM($CZ91:DB91)</f>
        <v>0.50969864016006738</v>
      </c>
      <c r="DD91" s="25">
        <f>(DD73-$I$16)/$I$15+5/$I$4*SUM($CZ91:DC91)</f>
        <v>0.51479562656166811</v>
      </c>
      <c r="DE91" s="25"/>
      <c r="DF91" s="41"/>
      <c r="DG91" s="18"/>
      <c r="DH91" s="19">
        <v>10</v>
      </c>
      <c r="DI91" s="18">
        <v>0</v>
      </c>
      <c r="DJ91" s="25">
        <f t="shared" si="98"/>
        <v>0.49470847855147904</v>
      </c>
      <c r="DK91" s="25">
        <f>(DK73-$I$16)/$I$15+5/$I$4*SUM($DJ91:DJ91)</f>
        <v>0.49965556333699385</v>
      </c>
      <c r="DL91" s="25">
        <f>(DL73-$I$16)/$I$15+5/$I$4*SUM($DJ91:DK91)</f>
        <v>0.50465211897036377</v>
      </c>
      <c r="DM91" s="25">
        <f>(DM73-$I$16)/$I$15+5/$I$4*SUM($DJ91:DL91)</f>
        <v>0.50969864016006738</v>
      </c>
      <c r="DN91" s="25">
        <f>(DN73-$I$16)/$I$15+5/$I$4*SUM($DJ91:DM91)</f>
        <v>0.51479562656166811</v>
      </c>
      <c r="DO91" s="25"/>
      <c r="DP91" s="41"/>
      <c r="DQ91" s="18"/>
      <c r="DR91" s="19">
        <v>10</v>
      </c>
      <c r="DS91" s="18">
        <v>0</v>
      </c>
      <c r="DT91" s="25">
        <f t="shared" si="99"/>
        <v>0.49470847855147904</v>
      </c>
      <c r="DU91" s="25">
        <f>(DU73-$I$16)/$I$15+5/$I$4*SUM($DT91:DT91)</f>
        <v>0.49965556333699385</v>
      </c>
      <c r="DV91" s="25">
        <f>(DV73-$I$16)/$I$15+5/$I$4*SUM($DT91:DU91)</f>
        <v>0.50465211897036377</v>
      </c>
      <c r="DW91" s="25">
        <f>(DW73-$I$16)/$I$15+5/$I$4*SUM($DT91:DV91)</f>
        <v>0.50969864016006738</v>
      </c>
      <c r="DX91" s="25">
        <f>(DX73-$I$16)/$I$15+5/$I$4*SUM($DT91:DW91)</f>
        <v>0.51479562656166811</v>
      </c>
      <c r="DY91" s="25"/>
      <c r="EA91" s="18"/>
      <c r="EB91" s="19">
        <v>10</v>
      </c>
      <c r="EC91" s="18">
        <v>0</v>
      </c>
      <c r="ED91" s="25">
        <f t="shared" si="100"/>
        <v>0.49470847855147904</v>
      </c>
      <c r="EE91" s="25">
        <f>(EE73-$I$16)/$I$15+5/$I$4*SUM($ED91:ED91)</f>
        <v>0.49965556333699385</v>
      </c>
      <c r="EF91" s="25">
        <f>(EF73-$I$16)/$I$15+5/$I$4*SUM($ED91:EE91)</f>
        <v>0.50465211897036377</v>
      </c>
      <c r="EG91" s="25">
        <f>(EG73-$I$16)/$I$15+5/$I$4*SUM($ED91:EF91)</f>
        <v>0.50969864016006738</v>
      </c>
      <c r="EH91" s="25">
        <f>(EH73-$I$16)/$I$15+5/$I$4*SUM($ED91:EG91)</f>
        <v>0.51479562656166811</v>
      </c>
      <c r="EI91" s="25"/>
      <c r="EL91" s="19">
        <v>10</v>
      </c>
      <c r="EM91" s="18">
        <v>0</v>
      </c>
      <c r="EN91" s="25">
        <f t="shared" si="101"/>
        <v>0.49470847855147904</v>
      </c>
      <c r="EO91" s="25">
        <f>(EO73-$I$16)/$I$15+5/$I$4*SUM($EN91:EN91)</f>
        <v>0.49965556333699385</v>
      </c>
      <c r="EP91" s="25">
        <f>(EP73-$I$16)/$I$15+5/$I$4*SUM($EN91:EO91)</f>
        <v>0.50465211897036377</v>
      </c>
      <c r="EQ91" s="25">
        <f>(EQ73-$I$16)/$I$15+5/$I$4*SUM($EN91:EP91)</f>
        <v>0.50969864016006738</v>
      </c>
      <c r="ER91" s="25">
        <f>(ER73-$I$16)/$I$15+5/$I$4*SUM($EN91:EQ91)</f>
        <v>0.51479562656166811</v>
      </c>
      <c r="ES91" s="25"/>
    </row>
    <row r="92" spans="1:149" s="1" customFormat="1" x14ac:dyDescent="0.25">
      <c r="A92" s="105"/>
      <c r="B92" s="7">
        <v>11</v>
      </c>
      <c r="C92" s="1">
        <v>0</v>
      </c>
      <c r="D92" s="25">
        <f t="shared" si="87"/>
        <v>0.49470847855147904</v>
      </c>
      <c r="E92" s="25">
        <f>(E74-$I$16)/$I$15+5/$I$4*SUM(D92:$D92)</f>
        <v>0.49965556333699385</v>
      </c>
      <c r="F92" s="25">
        <f>(F74-$I$16)/$I$15+5/$I$4*SUM($D92:E92)</f>
        <v>0.50465211897036377</v>
      </c>
      <c r="G92" s="25">
        <f>(G74-$I$16)/$I$15+5/$I$4*SUM($D92:F92)</f>
        <v>0.50969864016006738</v>
      </c>
      <c r="H92" s="25">
        <f>(H74-$I$16)/$I$15+5/$I$4*SUM($D92:G92)</f>
        <v>0.51479562656166811</v>
      </c>
      <c r="I92" s="27"/>
      <c r="J92" s="24"/>
      <c r="K92" s="20"/>
      <c r="L92" s="19">
        <v>11</v>
      </c>
      <c r="M92" s="18">
        <v>0</v>
      </c>
      <c r="N92" s="25">
        <f t="shared" si="88"/>
        <v>0.49470847855147904</v>
      </c>
      <c r="O92" s="25">
        <f>(O74-$I$16)/$I$15+5/$I$4*SUM($N92:N92)</f>
        <v>0.49965556333699385</v>
      </c>
      <c r="P92" s="25">
        <f>(P74-$I$16)/$I$15+5/$I$4*SUM($N92:O92)</f>
        <v>0.50465211897036377</v>
      </c>
      <c r="Q92" s="25">
        <f>(Q74-$I$16)/$I$15+5/$I$4*SUM($N92:P92)</f>
        <v>0.50969864016006738</v>
      </c>
      <c r="R92" s="25">
        <f>(R74-$I$16)/$I$15+5/$I$4*SUM($N92:Q92)</f>
        <v>0.51479562656166811</v>
      </c>
      <c r="S92" s="25"/>
      <c r="U92" s="13"/>
      <c r="V92" s="19">
        <v>11</v>
      </c>
      <c r="W92" s="18">
        <v>0</v>
      </c>
      <c r="X92" s="25">
        <f t="shared" si="89"/>
        <v>0.49470847855147904</v>
      </c>
      <c r="Y92" s="25">
        <f>(Y74-$I$16)/$I$15+5/$I$4*SUM($X92:X92)</f>
        <v>0.49965556333699385</v>
      </c>
      <c r="Z92" s="25">
        <f>(Z74-$I$16)/$I$15+5/$I$4*SUM($X92:Y92)</f>
        <v>0.50465211897036377</v>
      </c>
      <c r="AA92" s="25">
        <f>(AA74-$I$16)/$I$15+5/$I$4*SUM($X92:Z92)</f>
        <v>0.50969864016006738</v>
      </c>
      <c r="AB92" s="25">
        <f>(AB74-$I$16)/$I$15+5/$I$4*SUM($X92:AA92)</f>
        <v>0.51479562656166811</v>
      </c>
      <c r="AC92" s="25"/>
      <c r="AD92" s="25"/>
      <c r="AE92" s="18"/>
      <c r="AF92" s="19">
        <v>11</v>
      </c>
      <c r="AG92" s="18">
        <v>0</v>
      </c>
      <c r="AH92" s="25">
        <f t="shared" si="90"/>
        <v>21.352323602562588</v>
      </c>
      <c r="AI92" s="25">
        <f>(AI74-$I$16)/$I$15+5/$I$4*SUM($AH92:AH92)</f>
        <v>91.261093738763989</v>
      </c>
      <c r="AJ92" s="25">
        <f>(AJ74-$I$16)/$I$15+5/$I$4*SUM($AH92:AI92)</f>
        <v>99.781993829342042</v>
      </c>
      <c r="AK92" s="25">
        <f>(AK74-$I$16)/$I$15+5/$I$4*SUM($AH92:AJ92)</f>
        <v>2.6186625902581655</v>
      </c>
      <c r="AL92" s="25">
        <f>(AL74-$I$16)/$I$15+5/$I$4*SUM($AH92:AK92)</f>
        <v>2.6448492161607473</v>
      </c>
      <c r="AM92" s="25"/>
      <c r="AN92" s="41"/>
      <c r="AO92" s="18"/>
      <c r="AP92" s="19">
        <v>11</v>
      </c>
      <c r="AQ92" s="18">
        <v>0</v>
      </c>
      <c r="AR92" s="25">
        <f t="shared" si="91"/>
        <v>0.49470847855147904</v>
      </c>
      <c r="AS92" s="25">
        <f>(AS74-$I$16)/$I$15+5/$I$4*SUM($AR92:AR92)</f>
        <v>0.49965556333699385</v>
      </c>
      <c r="AT92" s="25">
        <f>(AT74-$I$16)/$I$15+5/$I$4*SUM($AR92:AS92)</f>
        <v>0.50465211897036377</v>
      </c>
      <c r="AU92" s="25">
        <f>(AU74-$I$16)/$I$15+5/$I$4*SUM($AR92:AT92)</f>
        <v>0.50969864016006738</v>
      </c>
      <c r="AV92" s="25">
        <f>(AV74-$I$16)/$I$15+5/$I$4*SUM($AR92:AU92)</f>
        <v>0.51479562656166811</v>
      </c>
      <c r="AW92" s="25"/>
      <c r="AX92" s="41"/>
      <c r="AY92" s="18"/>
      <c r="AZ92" s="19">
        <v>11</v>
      </c>
      <c r="BA92" s="18">
        <v>0</v>
      </c>
      <c r="BB92" s="25">
        <f t="shared" si="92"/>
        <v>0.49470847855147904</v>
      </c>
      <c r="BC92" s="25">
        <f>(BC74-$I$16)/$I$15+5/$I$4*SUM($BB92:BB92)</f>
        <v>0.49965556333699385</v>
      </c>
      <c r="BD92" s="25">
        <f>(BD74-$I$16)/$I$15+5/$I$4*SUM($BB92:BC92)</f>
        <v>0.50465211897036377</v>
      </c>
      <c r="BE92" s="25">
        <f>(BE74-$I$16)/$I$15+5/$I$4*SUM($BB92:BD92)</f>
        <v>0.50969864016006738</v>
      </c>
      <c r="BF92" s="25">
        <f>(BF74-$I$16)/$I$15+5/$I$4*SUM($BB92:BE92)</f>
        <v>0.51479562656166811</v>
      </c>
      <c r="BG92" s="25"/>
      <c r="BI92" s="18"/>
      <c r="BJ92" s="19">
        <v>11</v>
      </c>
      <c r="BK92" s="18">
        <v>0</v>
      </c>
      <c r="BL92" s="25">
        <f t="shared" si="93"/>
        <v>0.49470847855147904</v>
      </c>
      <c r="BM92" s="25">
        <f>(BM74-$I$16)/$I$15+5/$I$4*SUM($BL92:BL92)</f>
        <v>0.49965556333699385</v>
      </c>
      <c r="BN92" s="25">
        <f>(BN74-$I$16)/$I$15+5/$I$4*SUM($BL92:BM92)</f>
        <v>0.50465211897036377</v>
      </c>
      <c r="BO92" s="25">
        <f>(BO74-$I$16)/$I$15+5/$I$4*SUM($BL92:BN92)</f>
        <v>0.50969864016006738</v>
      </c>
      <c r="BP92" s="25">
        <f>(BP74-$I$16)/$I$15+5/$I$4*SUM($BL92:BO92)</f>
        <v>0.51479562656166811</v>
      </c>
      <c r="BQ92" s="25"/>
      <c r="BS92" s="18"/>
      <c r="BT92" s="7">
        <v>11</v>
      </c>
      <c r="BU92" s="1">
        <v>0</v>
      </c>
      <c r="BV92" s="25">
        <f t="shared" si="94"/>
        <v>0.49470847855147904</v>
      </c>
      <c r="BW92" s="25">
        <f>(BW74-$I$16)/$I$15+5/$I$4*SUM($BV92:BV92)</f>
        <v>0.49965556333699385</v>
      </c>
      <c r="BX92" s="25">
        <f>(BX74-$I$16)/$I$15+5/$I$4*SUM($BV92:BW92)</f>
        <v>0.50465211897036377</v>
      </c>
      <c r="BY92" s="25">
        <f>(BY74-$I$16)/$I$15+5/$I$4*SUM($BV92:BX92)</f>
        <v>0.50969864016006738</v>
      </c>
      <c r="BZ92" s="25">
        <f>(BZ74-$I$16)/$I$15+5/$I$4*SUM($BV92:BY92)</f>
        <v>0.51479562656166811</v>
      </c>
      <c r="CA92" s="27"/>
      <c r="CB92" s="24"/>
      <c r="CC92" s="18"/>
      <c r="CD92" s="19">
        <v>11</v>
      </c>
      <c r="CE92" s="18">
        <v>0</v>
      </c>
      <c r="CF92" s="25">
        <f t="shared" si="95"/>
        <v>0.49470847855147904</v>
      </c>
      <c r="CG92" s="25">
        <f>(CG74-$I$16)/$I$15+5/$I$4*SUM($CF92:CF92)</f>
        <v>0.49965556333699385</v>
      </c>
      <c r="CH92" s="25">
        <f>(CH74-$I$16)/$I$15+5/$I$4*SUM($CF92:CG92)</f>
        <v>0.50465211897036377</v>
      </c>
      <c r="CI92" s="25">
        <f>(CI74-$I$16)/$I$15+5/$I$4*SUM($CF92:CH92)</f>
        <v>0.50969864016006738</v>
      </c>
      <c r="CJ92" s="25">
        <f>(CJ74-$I$16)/$I$15+5/$I$4*SUM($CF92:CI92)</f>
        <v>0.51479562656166811</v>
      </c>
      <c r="CK92" s="25"/>
      <c r="CL92" s="13"/>
      <c r="CM92" s="18"/>
      <c r="CN92" s="19">
        <v>11</v>
      </c>
      <c r="CO92" s="18">
        <v>0</v>
      </c>
      <c r="CP92" s="25">
        <f t="shared" si="96"/>
        <v>0.49470847855147904</v>
      </c>
      <c r="CQ92" s="25">
        <f>(CQ74-$I$16)/$I$15+5/$I$4*SUM($CP92:CP92)</f>
        <v>0.49965556333699385</v>
      </c>
      <c r="CR92" s="25">
        <f>(CR74-$I$16)/$I$15+5/$I$4*SUM($CP92:CQ92)</f>
        <v>0.50465211897036377</v>
      </c>
      <c r="CS92" s="25">
        <f>(CS74-$I$16)/$I$15+5/$I$4*SUM($CP92:CR92)</f>
        <v>0.50969864016006738</v>
      </c>
      <c r="CT92" s="25">
        <f>(CT74-$I$16)/$I$15+5/$I$4*SUM($CP92:CS92)</f>
        <v>0.51479562656166811</v>
      </c>
      <c r="CU92" s="25"/>
      <c r="CV92" s="25"/>
      <c r="CW92" s="18"/>
      <c r="CX92" s="19">
        <v>11</v>
      </c>
      <c r="CY92" s="18">
        <v>0</v>
      </c>
      <c r="CZ92" s="25">
        <f t="shared" si="97"/>
        <v>0.49470847855147904</v>
      </c>
      <c r="DA92" s="25">
        <f>(DA74-$I$16)/$I$15+5/$I$4*SUM($CZ92:CZ92)</f>
        <v>0.49965556333699385</v>
      </c>
      <c r="DB92" s="25">
        <f>(DB74-$I$16)/$I$15+5/$I$4*SUM($CZ92:DA92)</f>
        <v>0.50465211897036377</v>
      </c>
      <c r="DC92" s="25">
        <f>(DC74-$I$16)/$I$15+5/$I$4*SUM($CZ92:DB92)</f>
        <v>0.50969864016006738</v>
      </c>
      <c r="DD92" s="25">
        <f>(DD74-$I$16)/$I$15+5/$I$4*SUM($CZ92:DC92)</f>
        <v>0.51479562656166811</v>
      </c>
      <c r="DE92" s="25"/>
      <c r="DF92" s="41"/>
      <c r="DG92" s="18"/>
      <c r="DH92" s="19">
        <v>11</v>
      </c>
      <c r="DI92" s="18">
        <v>0</v>
      </c>
      <c r="DJ92" s="25">
        <f t="shared" si="98"/>
        <v>0.49470847855147904</v>
      </c>
      <c r="DK92" s="25">
        <f>(DK74-$I$16)/$I$15+5/$I$4*SUM($DJ92:DJ92)</f>
        <v>0.49965556333699385</v>
      </c>
      <c r="DL92" s="25">
        <f>(DL74-$I$16)/$I$15+5/$I$4*SUM($DJ92:DK92)</f>
        <v>0.50465211897036377</v>
      </c>
      <c r="DM92" s="25">
        <f>(DM74-$I$16)/$I$15+5/$I$4*SUM($DJ92:DL92)</f>
        <v>0.50969864016006738</v>
      </c>
      <c r="DN92" s="25">
        <f>(DN74-$I$16)/$I$15+5/$I$4*SUM($DJ92:DM92)</f>
        <v>0.51479562656166811</v>
      </c>
      <c r="DO92" s="25"/>
      <c r="DP92" s="41"/>
      <c r="DQ92" s="18"/>
      <c r="DR92" s="19">
        <v>11</v>
      </c>
      <c r="DS92" s="18">
        <v>0</v>
      </c>
      <c r="DT92" s="25">
        <f t="shared" si="99"/>
        <v>0.49470847855147904</v>
      </c>
      <c r="DU92" s="25">
        <f>(DU74-$I$16)/$I$15+5/$I$4*SUM($DT92:DT92)</f>
        <v>0.49965556333699385</v>
      </c>
      <c r="DV92" s="25">
        <f>(DV74-$I$16)/$I$15+5/$I$4*SUM($DT92:DU92)</f>
        <v>0.50465211897036377</v>
      </c>
      <c r="DW92" s="25">
        <f>(DW74-$I$16)/$I$15+5/$I$4*SUM($DT92:DV92)</f>
        <v>0.50969864016006738</v>
      </c>
      <c r="DX92" s="25">
        <f>(DX74-$I$16)/$I$15+5/$I$4*SUM($DT92:DW92)</f>
        <v>0.51479562656166811</v>
      </c>
      <c r="DY92" s="25"/>
      <c r="EA92" s="18"/>
      <c r="EB92" s="19">
        <v>11</v>
      </c>
      <c r="EC92" s="18">
        <v>0</v>
      </c>
      <c r="ED92" s="25">
        <f t="shared" si="100"/>
        <v>0.49470847855147904</v>
      </c>
      <c r="EE92" s="25">
        <f>(EE74-$I$16)/$I$15+5/$I$4*SUM($ED92:ED92)</f>
        <v>0.49965556333699385</v>
      </c>
      <c r="EF92" s="25">
        <f>(EF74-$I$16)/$I$15+5/$I$4*SUM($ED92:EE92)</f>
        <v>0.50465211897036377</v>
      </c>
      <c r="EG92" s="25">
        <f>(EG74-$I$16)/$I$15+5/$I$4*SUM($ED92:EF92)</f>
        <v>0.50969864016006738</v>
      </c>
      <c r="EH92" s="25">
        <f>(EH74-$I$16)/$I$15+5/$I$4*SUM($ED92:EG92)</f>
        <v>0.51479562656166811</v>
      </c>
      <c r="EI92" s="25"/>
      <c r="EL92" s="19">
        <v>11</v>
      </c>
      <c r="EM92" s="18">
        <v>0</v>
      </c>
      <c r="EN92" s="25">
        <f t="shared" si="101"/>
        <v>0.49470847855147904</v>
      </c>
      <c r="EO92" s="25">
        <f>(EO74-$I$16)/$I$15+5/$I$4*SUM($EN92:EN92)</f>
        <v>0.49965556333699385</v>
      </c>
      <c r="EP92" s="25">
        <f>(EP74-$I$16)/$I$15+5/$I$4*SUM($EN92:EO92)</f>
        <v>0.50465211897036377</v>
      </c>
      <c r="EQ92" s="25">
        <f>(EQ74-$I$16)/$I$15+5/$I$4*SUM($EN92:EP92)</f>
        <v>0.50969864016006738</v>
      </c>
      <c r="ER92" s="25">
        <f>(ER74-$I$16)/$I$15+5/$I$4*SUM($EN92:EQ92)</f>
        <v>0.51479562656166811</v>
      </c>
      <c r="ES92" s="25"/>
    </row>
    <row r="93" spans="1:149" s="1" customFormat="1" x14ac:dyDescent="0.25">
      <c r="A93" s="105"/>
      <c r="B93" s="7">
        <v>12</v>
      </c>
      <c r="C93" s="1">
        <v>0</v>
      </c>
      <c r="D93" s="25">
        <f t="shared" si="87"/>
        <v>0.49470847855147904</v>
      </c>
      <c r="E93" s="25">
        <f>(E75-$I$16)/$I$15+5/$I$4*SUM(D93:$D93)</f>
        <v>0.49965556333699385</v>
      </c>
      <c r="F93" s="25">
        <f>(F75-$I$16)/$I$15+5/$I$4*SUM($D93:E93)</f>
        <v>0.50465211897036377</v>
      </c>
      <c r="G93" s="25">
        <f>(G75-$I$16)/$I$15+5/$I$4*SUM($D93:F93)</f>
        <v>0.50969864016006738</v>
      </c>
      <c r="H93" s="25">
        <f>(H75-$I$16)/$I$15+5/$I$4*SUM($D93:G93)</f>
        <v>0.51479562656166811</v>
      </c>
      <c r="I93" s="27"/>
      <c r="J93" s="24"/>
      <c r="K93" s="20"/>
      <c r="L93" s="19">
        <v>12</v>
      </c>
      <c r="M93" s="18">
        <v>0</v>
      </c>
      <c r="N93" s="25">
        <f t="shared" si="88"/>
        <v>0.49470847855147904</v>
      </c>
      <c r="O93" s="25">
        <f>(O75-$I$16)/$I$15+5/$I$4*SUM($N93:N93)</f>
        <v>0.49965556333699385</v>
      </c>
      <c r="P93" s="25">
        <f>(P75-$I$16)/$I$15+5/$I$4*SUM($N93:O93)</f>
        <v>0.50465211897036377</v>
      </c>
      <c r="Q93" s="25">
        <f>(Q75-$I$16)/$I$15+5/$I$4*SUM($N93:P93)</f>
        <v>0.50969864016006738</v>
      </c>
      <c r="R93" s="25">
        <f>(R75-$I$16)/$I$15+5/$I$4*SUM($N93:Q93)</f>
        <v>0.51479562656166811</v>
      </c>
      <c r="S93" s="25"/>
      <c r="U93" s="13"/>
      <c r="V93" s="19">
        <v>12</v>
      </c>
      <c r="W93" s="18">
        <v>0</v>
      </c>
      <c r="X93" s="25">
        <f t="shared" si="89"/>
        <v>0.49470847855147904</v>
      </c>
      <c r="Y93" s="25">
        <f>(Y75-$I$16)/$I$15+5/$I$4*SUM($X93:X93)</f>
        <v>0.49965556333699385</v>
      </c>
      <c r="Z93" s="25">
        <f>(Z75-$I$16)/$I$15+5/$I$4*SUM($X93:Y93)</f>
        <v>0.50465211897036377</v>
      </c>
      <c r="AA93" s="25">
        <f>(AA75-$I$16)/$I$15+5/$I$4*SUM($X93:Z93)</f>
        <v>0.50969864016006738</v>
      </c>
      <c r="AB93" s="25">
        <f>(AB75-$I$16)/$I$15+5/$I$4*SUM($X93:AA93)</f>
        <v>0.51479562656166811</v>
      </c>
      <c r="AC93" s="25"/>
      <c r="AD93" s="25"/>
      <c r="AE93" s="18"/>
      <c r="AF93" s="19">
        <v>12</v>
      </c>
      <c r="AG93" s="18">
        <v>0</v>
      </c>
      <c r="AH93" s="25">
        <f t="shared" si="90"/>
        <v>23.627699797909258</v>
      </c>
      <c r="AI93" s="25">
        <f>(AI75-$I$16)/$I$15+5/$I$4*SUM($AH93:AH93)</f>
        <v>87.858932290013342</v>
      </c>
      <c r="AJ93" s="25">
        <f>(AJ75-$I$16)/$I$15+5/$I$4*SUM($AH93:AI93)</f>
        <v>100.97951958058593</v>
      </c>
      <c r="AK93" s="25">
        <f>(AK75-$I$16)/$I$15+5/$I$4*SUM($AH93:AJ93)</f>
        <v>2.6193699952365646</v>
      </c>
      <c r="AL93" s="25">
        <f>(AL75-$I$16)/$I$15+5/$I$4*SUM($AH93:AK93)</f>
        <v>2.6455636951889301</v>
      </c>
      <c r="AM93" s="25"/>
      <c r="AN93" s="41"/>
      <c r="AO93" s="18"/>
      <c r="AP93" s="19">
        <v>12</v>
      </c>
      <c r="AQ93" s="18">
        <v>0</v>
      </c>
      <c r="AR93" s="25">
        <f t="shared" si="91"/>
        <v>0.49470847855147904</v>
      </c>
      <c r="AS93" s="25">
        <f>(AS75-$I$16)/$I$15+5/$I$4*SUM($AR93:AR93)</f>
        <v>0.49965556333699385</v>
      </c>
      <c r="AT93" s="25">
        <f>(AT75-$I$16)/$I$15+5/$I$4*SUM($AR93:AS93)</f>
        <v>0.50465211897036377</v>
      </c>
      <c r="AU93" s="25">
        <f>(AU75-$I$16)/$I$15+5/$I$4*SUM($AR93:AT93)</f>
        <v>0.50969864016006738</v>
      </c>
      <c r="AV93" s="25">
        <f>(AV75-$I$16)/$I$15+5/$I$4*SUM($AR93:AU93)</f>
        <v>0.51479562656166811</v>
      </c>
      <c r="AW93" s="25"/>
      <c r="AX93" s="41"/>
      <c r="AY93" s="18"/>
      <c r="AZ93" s="19">
        <v>12</v>
      </c>
      <c r="BA93" s="18">
        <v>0</v>
      </c>
      <c r="BB93" s="25">
        <f t="shared" si="92"/>
        <v>0.49470847855147904</v>
      </c>
      <c r="BC93" s="25">
        <f>(BC75-$I$16)/$I$15+5/$I$4*SUM($BB93:BB93)</f>
        <v>0.49965556333699385</v>
      </c>
      <c r="BD93" s="25">
        <f>(BD75-$I$16)/$I$15+5/$I$4*SUM($BB93:BC93)</f>
        <v>0.50465211897036377</v>
      </c>
      <c r="BE93" s="25">
        <f>(BE75-$I$16)/$I$15+5/$I$4*SUM($BB93:BD93)</f>
        <v>0.50969864016006738</v>
      </c>
      <c r="BF93" s="25">
        <f>(BF75-$I$16)/$I$15+5/$I$4*SUM($BB93:BE93)</f>
        <v>0.51479562656166811</v>
      </c>
      <c r="BG93" s="25"/>
      <c r="BI93" s="18"/>
      <c r="BJ93" s="19">
        <v>12</v>
      </c>
      <c r="BK93" s="18">
        <v>0</v>
      </c>
      <c r="BL93" s="25">
        <f t="shared" si="93"/>
        <v>0.49470847855147904</v>
      </c>
      <c r="BM93" s="25">
        <f>(BM75-$I$16)/$I$15+5/$I$4*SUM($BL93:BL93)</f>
        <v>0.49965556333699385</v>
      </c>
      <c r="BN93" s="25">
        <f>(BN75-$I$16)/$I$15+5/$I$4*SUM($BL93:BM93)</f>
        <v>0.50465211897036377</v>
      </c>
      <c r="BO93" s="25">
        <f>(BO75-$I$16)/$I$15+5/$I$4*SUM($BL93:BN93)</f>
        <v>0.50969864016006738</v>
      </c>
      <c r="BP93" s="25">
        <f>(BP75-$I$16)/$I$15+5/$I$4*SUM($BL93:BO93)</f>
        <v>0.51479562656166811</v>
      </c>
      <c r="BQ93" s="25"/>
      <c r="BS93" s="18"/>
      <c r="BT93" s="7">
        <v>12</v>
      </c>
      <c r="BU93" s="1">
        <v>0</v>
      </c>
      <c r="BV93" s="25">
        <f t="shared" si="94"/>
        <v>0.49470847855147904</v>
      </c>
      <c r="BW93" s="25">
        <f>(BW75-$I$16)/$I$15+5/$I$4*SUM($BV93:BV93)</f>
        <v>0.49965556333699385</v>
      </c>
      <c r="BX93" s="25">
        <f>(BX75-$I$16)/$I$15+5/$I$4*SUM($BV93:BW93)</f>
        <v>0.50465211897036377</v>
      </c>
      <c r="BY93" s="25">
        <f>(BY75-$I$16)/$I$15+5/$I$4*SUM($BV93:BX93)</f>
        <v>0.50969864016006738</v>
      </c>
      <c r="BZ93" s="25">
        <f>(BZ75-$I$16)/$I$15+5/$I$4*SUM($BV93:BY93)</f>
        <v>0.51479562656166811</v>
      </c>
      <c r="CA93" s="27"/>
      <c r="CB93" s="24"/>
      <c r="CC93" s="18"/>
      <c r="CD93" s="19">
        <v>12</v>
      </c>
      <c r="CE93" s="18">
        <v>0</v>
      </c>
      <c r="CF93" s="25">
        <f t="shared" si="95"/>
        <v>0.49470847855147904</v>
      </c>
      <c r="CG93" s="25">
        <f>(CG75-$I$16)/$I$15+5/$I$4*SUM($CF93:CF93)</f>
        <v>0.49965556333699385</v>
      </c>
      <c r="CH93" s="25">
        <f>(CH75-$I$16)/$I$15+5/$I$4*SUM($CF93:CG93)</f>
        <v>0.50465211897036377</v>
      </c>
      <c r="CI93" s="25">
        <f>(CI75-$I$16)/$I$15+5/$I$4*SUM($CF93:CH93)</f>
        <v>0.50969864016006738</v>
      </c>
      <c r="CJ93" s="25">
        <f>(CJ75-$I$16)/$I$15+5/$I$4*SUM($CF93:CI93)</f>
        <v>0.51479562656166811</v>
      </c>
      <c r="CK93" s="25"/>
      <c r="CL93" s="13"/>
      <c r="CM93" s="18"/>
      <c r="CN93" s="19">
        <v>12</v>
      </c>
      <c r="CO93" s="18">
        <v>0</v>
      </c>
      <c r="CP93" s="25">
        <f t="shared" si="96"/>
        <v>0.49470847855147904</v>
      </c>
      <c r="CQ93" s="25">
        <f>(CQ75-$I$16)/$I$15+5/$I$4*SUM($CP93:CP93)</f>
        <v>0.49965556333699385</v>
      </c>
      <c r="CR93" s="25">
        <f>(CR75-$I$16)/$I$15+5/$I$4*SUM($CP93:CQ93)</f>
        <v>0.50465211897036377</v>
      </c>
      <c r="CS93" s="25">
        <f>(CS75-$I$16)/$I$15+5/$I$4*SUM($CP93:CR93)</f>
        <v>0.50969864016006738</v>
      </c>
      <c r="CT93" s="25">
        <f>(CT75-$I$16)/$I$15+5/$I$4*SUM($CP93:CS93)</f>
        <v>0.51479562656166811</v>
      </c>
      <c r="CU93" s="25"/>
      <c r="CV93" s="25"/>
      <c r="CW93" s="18"/>
      <c r="CX93" s="19">
        <v>12</v>
      </c>
      <c r="CY93" s="18">
        <v>0</v>
      </c>
      <c r="CZ93" s="25">
        <f t="shared" si="97"/>
        <v>0.49470847855147904</v>
      </c>
      <c r="DA93" s="25">
        <f>(DA75-$I$16)/$I$15+5/$I$4*SUM($CZ93:CZ93)</f>
        <v>0.49965556333699385</v>
      </c>
      <c r="DB93" s="25">
        <f>(DB75-$I$16)/$I$15+5/$I$4*SUM($CZ93:DA93)</f>
        <v>0.50465211897036377</v>
      </c>
      <c r="DC93" s="25">
        <f>(DC75-$I$16)/$I$15+5/$I$4*SUM($CZ93:DB93)</f>
        <v>0.50969864016006738</v>
      </c>
      <c r="DD93" s="25">
        <f>(DD75-$I$16)/$I$15+5/$I$4*SUM($CZ93:DC93)</f>
        <v>0.51479562656166811</v>
      </c>
      <c r="DE93" s="25"/>
      <c r="DF93" s="41"/>
      <c r="DG93" s="18"/>
      <c r="DH93" s="19">
        <v>12</v>
      </c>
      <c r="DI93" s="18">
        <v>0</v>
      </c>
      <c r="DJ93" s="25">
        <f t="shared" si="98"/>
        <v>0.49470847855147904</v>
      </c>
      <c r="DK93" s="25">
        <f>(DK75-$I$16)/$I$15+5/$I$4*SUM($DJ93:DJ93)</f>
        <v>0.49965556333699385</v>
      </c>
      <c r="DL93" s="25">
        <f>(DL75-$I$16)/$I$15+5/$I$4*SUM($DJ93:DK93)</f>
        <v>0.50465211897036377</v>
      </c>
      <c r="DM93" s="25">
        <f>(DM75-$I$16)/$I$15+5/$I$4*SUM($DJ93:DL93)</f>
        <v>0.50969864016006738</v>
      </c>
      <c r="DN93" s="25">
        <f>(DN75-$I$16)/$I$15+5/$I$4*SUM($DJ93:DM93)</f>
        <v>0.51479562656166811</v>
      </c>
      <c r="DO93" s="25"/>
      <c r="DP93" s="41"/>
      <c r="DQ93" s="18"/>
      <c r="DR93" s="19">
        <v>12</v>
      </c>
      <c r="DS93" s="18">
        <v>0</v>
      </c>
      <c r="DT93" s="25">
        <f t="shared" si="99"/>
        <v>0.49470847855147904</v>
      </c>
      <c r="DU93" s="25">
        <f>(DU75-$I$16)/$I$15+5/$I$4*SUM($DT93:DT93)</f>
        <v>0.49965556333699385</v>
      </c>
      <c r="DV93" s="25">
        <f>(DV75-$I$16)/$I$15+5/$I$4*SUM($DT93:DU93)</f>
        <v>0.50465211897036377</v>
      </c>
      <c r="DW93" s="25">
        <f>(DW75-$I$16)/$I$15+5/$I$4*SUM($DT93:DV93)</f>
        <v>0.50969864016006738</v>
      </c>
      <c r="DX93" s="25">
        <f>(DX75-$I$16)/$I$15+5/$I$4*SUM($DT93:DW93)</f>
        <v>0.51479562656166811</v>
      </c>
      <c r="DY93" s="25"/>
      <c r="EA93" s="18"/>
      <c r="EB93" s="19">
        <v>12</v>
      </c>
      <c r="EC93" s="18">
        <v>0</v>
      </c>
      <c r="ED93" s="25">
        <f t="shared" si="100"/>
        <v>0.49470847855147904</v>
      </c>
      <c r="EE93" s="25">
        <f>(EE75-$I$16)/$I$15+5/$I$4*SUM($ED93:ED93)</f>
        <v>0.49965556333699385</v>
      </c>
      <c r="EF93" s="25">
        <f>(EF75-$I$16)/$I$15+5/$I$4*SUM($ED93:EE93)</f>
        <v>0.50465211897036377</v>
      </c>
      <c r="EG93" s="25">
        <f>(EG75-$I$16)/$I$15+5/$I$4*SUM($ED93:EF93)</f>
        <v>0.50969864016006738</v>
      </c>
      <c r="EH93" s="25">
        <f>(EH75-$I$16)/$I$15+5/$I$4*SUM($ED93:EG93)</f>
        <v>0.51479562656166811</v>
      </c>
      <c r="EI93" s="25"/>
      <c r="EL93" s="19">
        <v>12</v>
      </c>
      <c r="EM93" s="18">
        <v>0</v>
      </c>
      <c r="EN93" s="25">
        <f t="shared" si="101"/>
        <v>0.49470847855147904</v>
      </c>
      <c r="EO93" s="25">
        <f>(EO75-$I$16)/$I$15+5/$I$4*SUM($EN93:EN93)</f>
        <v>0.49965556333699385</v>
      </c>
      <c r="EP93" s="25">
        <f>(EP75-$I$16)/$I$15+5/$I$4*SUM($EN93:EO93)</f>
        <v>0.50465211897036377</v>
      </c>
      <c r="EQ93" s="25">
        <f>(EQ75-$I$16)/$I$15+5/$I$4*SUM($EN93:EP93)</f>
        <v>0.50969864016006738</v>
      </c>
      <c r="ER93" s="25">
        <f>(ER75-$I$16)/$I$15+5/$I$4*SUM($EN93:EQ93)</f>
        <v>0.51479562656166811</v>
      </c>
      <c r="ES93" s="25"/>
    </row>
    <row r="94" spans="1:149" s="1" customFormat="1" x14ac:dyDescent="0.25">
      <c r="A94" s="105"/>
      <c r="D94" s="18"/>
      <c r="E94" s="18"/>
      <c r="F94" s="18"/>
      <c r="G94" s="18"/>
      <c r="H94" s="18"/>
      <c r="I94" s="18"/>
      <c r="J94" s="18"/>
      <c r="K94" s="20"/>
      <c r="L94" s="18"/>
      <c r="M94" s="18"/>
      <c r="N94" s="18"/>
      <c r="O94" s="18"/>
      <c r="P94" s="18"/>
      <c r="Q94" s="18"/>
      <c r="R94" s="18"/>
      <c r="S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38"/>
      <c r="AO94" s="18"/>
      <c r="AP94" s="18"/>
      <c r="AQ94" s="18"/>
      <c r="AR94" s="18"/>
      <c r="AS94" s="18"/>
      <c r="AT94" s="18"/>
      <c r="AU94" s="18"/>
      <c r="AV94" s="18"/>
      <c r="AW94" s="18"/>
      <c r="AX94" s="38"/>
      <c r="AY94" s="18"/>
      <c r="AZ94" s="18"/>
      <c r="BA94" s="18"/>
      <c r="BB94" s="18"/>
      <c r="BC94" s="18"/>
      <c r="BD94" s="18"/>
      <c r="BE94" s="18"/>
      <c r="BF94" s="18"/>
      <c r="BG94" s="18"/>
      <c r="BI94" s="18"/>
      <c r="BJ94" s="18"/>
      <c r="BK94" s="18"/>
      <c r="BL94" s="18"/>
      <c r="BM94" s="18"/>
      <c r="BN94" s="18"/>
      <c r="BO94" s="18"/>
      <c r="BP94" s="18"/>
      <c r="BQ94" s="18"/>
      <c r="BS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38"/>
      <c r="DG94" s="18"/>
      <c r="DH94" s="18"/>
      <c r="DI94" s="18"/>
      <c r="DJ94" s="18"/>
      <c r="DK94" s="18"/>
      <c r="DL94" s="18"/>
      <c r="DM94" s="18"/>
      <c r="DN94" s="18"/>
      <c r="DO94" s="18"/>
      <c r="DP94" s="38"/>
      <c r="DQ94" s="18"/>
      <c r="DR94" s="18"/>
      <c r="DS94" s="18"/>
      <c r="DT94" s="18"/>
      <c r="DU94" s="18"/>
      <c r="DV94" s="18"/>
      <c r="DW94" s="18"/>
      <c r="DX94" s="18"/>
      <c r="DY94" s="18"/>
      <c r="EA94" s="18"/>
      <c r="EB94" s="18"/>
      <c r="EC94" s="18"/>
      <c r="ED94" s="18"/>
      <c r="EE94" s="18"/>
      <c r="EF94" s="18"/>
      <c r="EG94" s="18"/>
      <c r="EH94" s="18"/>
      <c r="EI94" s="18"/>
      <c r="EL94" s="18"/>
      <c r="EM94" s="18"/>
      <c r="EN94" s="18"/>
      <c r="EO94" s="18"/>
      <c r="EP94" s="18"/>
      <c r="EQ94" s="18"/>
      <c r="ER94" s="18"/>
      <c r="ES94" s="18"/>
    </row>
    <row r="95" spans="1:149" s="1" customFormat="1" x14ac:dyDescent="0.25">
      <c r="A95" s="105"/>
      <c r="B95" s="1" t="s">
        <v>31</v>
      </c>
      <c r="C95" s="4"/>
      <c r="D95" s="20"/>
      <c r="E95" s="20"/>
      <c r="F95" s="20"/>
      <c r="G95" s="20"/>
      <c r="H95" s="20"/>
      <c r="I95" s="20"/>
      <c r="J95" s="20"/>
      <c r="K95" s="20"/>
      <c r="L95" s="20" t="s">
        <v>31</v>
      </c>
      <c r="M95" s="20"/>
      <c r="N95" s="20"/>
      <c r="O95" s="20"/>
      <c r="P95" s="18"/>
      <c r="Q95" s="18"/>
      <c r="R95" s="18"/>
      <c r="S95" s="18"/>
      <c r="V95" s="20" t="s">
        <v>31</v>
      </c>
      <c r="W95" s="20"/>
      <c r="X95" s="20"/>
      <c r="Y95" s="20"/>
      <c r="Z95" s="18"/>
      <c r="AA95" s="18"/>
      <c r="AB95" s="18"/>
      <c r="AC95" s="18"/>
      <c r="AD95" s="18"/>
      <c r="AE95" s="18"/>
      <c r="AF95" s="20" t="s">
        <v>31</v>
      </c>
      <c r="AG95" s="20"/>
      <c r="AH95" s="20"/>
      <c r="AI95" s="20"/>
      <c r="AJ95" s="18"/>
      <c r="AK95" s="18"/>
      <c r="AL95" s="18"/>
      <c r="AM95" s="18"/>
      <c r="AN95" s="38"/>
      <c r="AO95" s="18"/>
      <c r="AP95" s="20" t="s">
        <v>31</v>
      </c>
      <c r="AQ95" s="20"/>
      <c r="AR95" s="20"/>
      <c r="AS95" s="20"/>
      <c r="AT95" s="18"/>
      <c r="AU95" s="18"/>
      <c r="AV95" s="18"/>
      <c r="AW95" s="18"/>
      <c r="AX95" s="38"/>
      <c r="AY95" s="18"/>
      <c r="AZ95" s="20" t="s">
        <v>31</v>
      </c>
      <c r="BA95" s="20"/>
      <c r="BB95" s="20"/>
      <c r="BC95" s="20"/>
      <c r="BD95" s="18"/>
      <c r="BE95" s="18"/>
      <c r="BF95" s="18"/>
      <c r="BG95" s="18"/>
      <c r="BI95" s="18"/>
      <c r="BJ95" s="20" t="s">
        <v>31</v>
      </c>
      <c r="BK95" s="20"/>
      <c r="BL95" s="20"/>
      <c r="BM95" s="20"/>
      <c r="BN95" s="18"/>
      <c r="BO95" s="18"/>
      <c r="BP95" s="18"/>
      <c r="BQ95" s="18"/>
      <c r="BS95" s="18"/>
      <c r="BT95" s="1" t="s">
        <v>31</v>
      </c>
      <c r="BU95" s="4"/>
      <c r="BV95" s="20"/>
      <c r="BW95" s="20"/>
      <c r="BX95" s="20"/>
      <c r="BY95" s="20"/>
      <c r="BZ95" s="20"/>
      <c r="CA95" s="20"/>
      <c r="CB95" s="20"/>
      <c r="CC95" s="18"/>
      <c r="CD95" s="20" t="s">
        <v>31</v>
      </c>
      <c r="CE95" s="20"/>
      <c r="CF95" s="20"/>
      <c r="CG95" s="20"/>
      <c r="CH95" s="18"/>
      <c r="CI95" s="18"/>
      <c r="CJ95" s="18"/>
      <c r="CK95" s="18"/>
      <c r="CM95" s="18"/>
      <c r="CN95" s="20" t="s">
        <v>31</v>
      </c>
      <c r="CO95" s="20"/>
      <c r="CP95" s="20"/>
      <c r="CQ95" s="20"/>
      <c r="CR95" s="18"/>
      <c r="CS95" s="18"/>
      <c r="CT95" s="18"/>
      <c r="CU95" s="18"/>
      <c r="CV95" s="18"/>
      <c r="CW95" s="18"/>
      <c r="CX95" s="20" t="s">
        <v>31</v>
      </c>
      <c r="CY95" s="20"/>
      <c r="CZ95" s="20"/>
      <c r="DA95" s="20"/>
      <c r="DB95" s="18"/>
      <c r="DC95" s="18"/>
      <c r="DD95" s="18"/>
      <c r="DE95" s="18"/>
      <c r="DF95" s="38"/>
      <c r="DG95" s="18"/>
      <c r="DH95" s="20" t="s">
        <v>31</v>
      </c>
      <c r="DI95" s="20"/>
      <c r="DJ95" s="20"/>
      <c r="DK95" s="20"/>
      <c r="DL95" s="18"/>
      <c r="DM95" s="18"/>
      <c r="DN95" s="18"/>
      <c r="DO95" s="18"/>
      <c r="DP95" s="38"/>
      <c r="DQ95" s="18"/>
      <c r="DR95" s="20" t="s">
        <v>31</v>
      </c>
      <c r="DS95" s="20"/>
      <c r="DT95" s="20"/>
      <c r="DU95" s="20"/>
      <c r="DV95" s="18"/>
      <c r="DW95" s="18"/>
      <c r="DX95" s="18"/>
      <c r="DY95" s="18"/>
      <c r="EA95" s="18"/>
      <c r="EB95" s="20" t="s">
        <v>31</v>
      </c>
      <c r="EC95" s="20"/>
      <c r="ED95" s="20"/>
      <c r="EE95" s="20"/>
      <c r="EF95" s="18"/>
      <c r="EG95" s="18"/>
      <c r="EH95" s="18"/>
      <c r="EI95" s="18"/>
      <c r="EL95" s="20" t="s">
        <v>31</v>
      </c>
      <c r="EM95" s="20"/>
      <c r="EN95" s="20"/>
      <c r="EO95" s="20"/>
      <c r="EP95" s="18"/>
      <c r="EQ95" s="18"/>
      <c r="ER95" s="18"/>
      <c r="ES95" s="18"/>
    </row>
    <row r="96" spans="1:149" s="1" customFormat="1" x14ac:dyDescent="0.25">
      <c r="A96" s="105"/>
      <c r="B96" s="1" t="s">
        <v>28</v>
      </c>
      <c r="C96"/>
      <c r="D96"/>
      <c r="E96" s="18"/>
      <c r="F96" s="18"/>
      <c r="G96" s="18"/>
      <c r="H96" s="18"/>
      <c r="I96" s="18"/>
      <c r="J96" s="18"/>
      <c r="K96" s="18"/>
      <c r="L96" s="18" t="s">
        <v>28</v>
      </c>
      <c r="M96" s="23"/>
      <c r="N96"/>
      <c r="O96" s="18"/>
      <c r="P96" s="18"/>
      <c r="Q96" s="18"/>
      <c r="R96" s="18"/>
      <c r="S96" s="18"/>
      <c r="V96" s="18" t="s">
        <v>28</v>
      </c>
      <c r="W96" s="23"/>
      <c r="Y96" s="18"/>
      <c r="Z96" s="18"/>
      <c r="AA96" s="18"/>
      <c r="AB96" s="18"/>
      <c r="AC96" s="18"/>
      <c r="AD96" s="18"/>
      <c r="AF96" s="18" t="s">
        <v>28</v>
      </c>
      <c r="AG96" s="23"/>
      <c r="AI96" s="18"/>
      <c r="AJ96" s="18"/>
      <c r="AK96" s="18"/>
      <c r="AL96" s="18"/>
      <c r="AM96" s="18"/>
      <c r="AN96" s="38"/>
      <c r="AP96" s="18" t="s">
        <v>28</v>
      </c>
      <c r="AQ96" s="23"/>
      <c r="AS96" s="18"/>
      <c r="AT96" s="18"/>
      <c r="AU96" s="18"/>
      <c r="AV96" s="18"/>
      <c r="AW96" s="18"/>
      <c r="AX96" s="38"/>
      <c r="AZ96" s="18" t="s">
        <v>28</v>
      </c>
      <c r="BA96" s="23"/>
      <c r="BC96" s="18"/>
      <c r="BD96" s="18"/>
      <c r="BE96" s="18"/>
      <c r="BF96" s="18"/>
      <c r="BG96" s="18"/>
      <c r="BJ96" s="18" t="s">
        <v>28</v>
      </c>
      <c r="BK96" s="23"/>
      <c r="BM96" s="18"/>
      <c r="BN96" s="18"/>
      <c r="BO96" s="18"/>
      <c r="BP96" s="18"/>
      <c r="BQ96" s="18"/>
      <c r="BT96" s="1" t="s">
        <v>28</v>
      </c>
      <c r="BU96"/>
      <c r="BV96"/>
      <c r="BW96" s="18"/>
      <c r="BX96" s="18"/>
      <c r="BY96" s="18"/>
      <c r="BZ96" s="18"/>
      <c r="CA96" s="18"/>
      <c r="CB96" s="18"/>
      <c r="CD96" s="18" t="s">
        <v>28</v>
      </c>
      <c r="CE96" s="23"/>
      <c r="CF96"/>
      <c r="CG96" s="18"/>
      <c r="CH96" s="18"/>
      <c r="CI96" s="18"/>
      <c r="CJ96" s="18"/>
      <c r="CK96" s="18"/>
      <c r="CN96" s="18" t="s">
        <v>28</v>
      </c>
      <c r="CO96" s="23"/>
      <c r="CQ96" s="18"/>
      <c r="CR96" s="18"/>
      <c r="CS96" s="18"/>
      <c r="CT96" s="18"/>
      <c r="CU96" s="18"/>
      <c r="CV96" s="18"/>
      <c r="CX96" s="18" t="s">
        <v>28</v>
      </c>
      <c r="CY96" s="23"/>
      <c r="DA96" s="18"/>
      <c r="DB96" s="18"/>
      <c r="DC96" s="18"/>
      <c r="DD96" s="18"/>
      <c r="DE96" s="18"/>
      <c r="DF96" s="38"/>
      <c r="DH96" s="18" t="s">
        <v>28</v>
      </c>
      <c r="DI96" s="23"/>
      <c r="DK96" s="18"/>
      <c r="DL96" s="18"/>
      <c r="DM96" s="18"/>
      <c r="DN96" s="18"/>
      <c r="DO96" s="18"/>
      <c r="DP96" s="38"/>
      <c r="DR96" s="18" t="s">
        <v>28</v>
      </c>
      <c r="DS96" s="23"/>
      <c r="DU96" s="18"/>
      <c r="DV96" s="18"/>
      <c r="DW96" s="18"/>
      <c r="DX96" s="18"/>
      <c r="DY96" s="18"/>
      <c r="EB96" s="18" t="s">
        <v>28</v>
      </c>
      <c r="EC96" s="23"/>
      <c r="EE96" s="18"/>
      <c r="EF96" s="18"/>
      <c r="EG96" s="18"/>
      <c r="EH96" s="18"/>
      <c r="EI96" s="18"/>
      <c r="EL96" s="18" t="s">
        <v>28</v>
      </c>
      <c r="EM96" s="23"/>
      <c r="EO96" s="18"/>
      <c r="EP96" s="18"/>
      <c r="EQ96" s="18"/>
      <c r="ER96" s="18"/>
      <c r="ES96" s="18"/>
    </row>
    <row r="97" spans="1:149" s="1" customFormat="1" x14ac:dyDescent="0.25">
      <c r="A97" s="105"/>
      <c r="B97" s="1" t="s">
        <v>37</v>
      </c>
      <c r="C97" s="7">
        <v>0</v>
      </c>
      <c r="D97" s="7">
        <f>$D$63</f>
        <v>5</v>
      </c>
      <c r="E97" s="7">
        <f>$E$63</f>
        <v>10</v>
      </c>
      <c r="F97" s="7">
        <f>$F$63</f>
        <v>15</v>
      </c>
      <c r="G97" s="7">
        <f>$G$63</f>
        <v>0</v>
      </c>
      <c r="H97" s="7">
        <f>$H$63</f>
        <v>0</v>
      </c>
      <c r="I97" s="15"/>
      <c r="J97" s="18"/>
      <c r="K97" s="18"/>
      <c r="L97" s="1" t="s">
        <v>37</v>
      </c>
      <c r="M97" s="19">
        <v>0</v>
      </c>
      <c r="N97" s="7">
        <f>$D$63</f>
        <v>5</v>
      </c>
      <c r="O97" s="7">
        <f>$E$63</f>
        <v>10</v>
      </c>
      <c r="P97" s="7">
        <f>$F$63</f>
        <v>15</v>
      </c>
      <c r="Q97" s="7">
        <f>$G$63</f>
        <v>0</v>
      </c>
      <c r="R97" s="7">
        <f>$H$63</f>
        <v>0</v>
      </c>
      <c r="S97" s="15"/>
      <c r="U97" s="7"/>
      <c r="V97" s="1" t="s">
        <v>37</v>
      </c>
      <c r="W97" s="19">
        <v>0</v>
      </c>
      <c r="X97" s="7">
        <f>$D$63</f>
        <v>5</v>
      </c>
      <c r="Y97" s="7">
        <f>$E$63</f>
        <v>10</v>
      </c>
      <c r="Z97" s="7">
        <f>$F$63</f>
        <v>15</v>
      </c>
      <c r="AA97" s="7">
        <f>$G$63</f>
        <v>0</v>
      </c>
      <c r="AB97" s="7">
        <f>$H$63</f>
        <v>0</v>
      </c>
      <c r="AC97" s="15"/>
      <c r="AD97" s="15"/>
      <c r="AE97" s="18"/>
      <c r="AF97" s="1" t="s">
        <v>37</v>
      </c>
      <c r="AG97" s="19">
        <v>0</v>
      </c>
      <c r="AH97" s="7">
        <f>$D$63</f>
        <v>5</v>
      </c>
      <c r="AI97" s="7">
        <f>$E$63</f>
        <v>10</v>
      </c>
      <c r="AJ97" s="7">
        <f>$F$63</f>
        <v>15</v>
      </c>
      <c r="AK97" s="7">
        <f>$G$63</f>
        <v>0</v>
      </c>
      <c r="AL97" s="7">
        <f>$H$63</f>
        <v>0</v>
      </c>
      <c r="AM97" s="15"/>
      <c r="AN97" s="37"/>
      <c r="AO97" s="18"/>
      <c r="AP97" s="1" t="s">
        <v>37</v>
      </c>
      <c r="AQ97" s="19">
        <v>0</v>
      </c>
      <c r="AR97" s="7">
        <f>$D$63</f>
        <v>5</v>
      </c>
      <c r="AS97" s="7">
        <f>$E$63</f>
        <v>10</v>
      </c>
      <c r="AT97" s="7">
        <f>$F$63</f>
        <v>15</v>
      </c>
      <c r="AU97" s="7">
        <f>$G$63</f>
        <v>0</v>
      </c>
      <c r="AV97" s="7">
        <f>$H$63</f>
        <v>0</v>
      </c>
      <c r="AW97" s="15"/>
      <c r="AX97" s="37"/>
      <c r="AY97" s="18"/>
      <c r="AZ97" s="1" t="s">
        <v>37</v>
      </c>
      <c r="BA97" s="19">
        <v>0</v>
      </c>
      <c r="BB97" s="7">
        <f>$D$63</f>
        <v>5</v>
      </c>
      <c r="BC97" s="7">
        <f>$E$63</f>
        <v>10</v>
      </c>
      <c r="BD97" s="7">
        <f>$F$63</f>
        <v>15</v>
      </c>
      <c r="BE97" s="7">
        <f>$G$63</f>
        <v>0</v>
      </c>
      <c r="BF97" s="7">
        <f>$H$63</f>
        <v>0</v>
      </c>
      <c r="BG97" s="15"/>
      <c r="BI97" s="18"/>
      <c r="BJ97" s="1" t="s">
        <v>37</v>
      </c>
      <c r="BK97" s="19">
        <v>0</v>
      </c>
      <c r="BL97" s="7">
        <f>$D$63</f>
        <v>5</v>
      </c>
      <c r="BM97" s="7">
        <f>$E$63</f>
        <v>10</v>
      </c>
      <c r="BN97" s="7">
        <f>$F$63</f>
        <v>15</v>
      </c>
      <c r="BO97" s="7">
        <f>$G$63</f>
        <v>0</v>
      </c>
      <c r="BP97" s="7">
        <f>$H$63</f>
        <v>0</v>
      </c>
      <c r="BQ97" s="15"/>
      <c r="BS97" s="18"/>
      <c r="BT97" s="1" t="s">
        <v>37</v>
      </c>
      <c r="BU97" s="7">
        <v>0</v>
      </c>
      <c r="BV97" s="7">
        <f>$D$63</f>
        <v>5</v>
      </c>
      <c r="BW97" s="7">
        <f>$E$63</f>
        <v>10</v>
      </c>
      <c r="BX97" s="7">
        <f>$F$63</f>
        <v>15</v>
      </c>
      <c r="BY97" s="7">
        <f>$G$63</f>
        <v>0</v>
      </c>
      <c r="BZ97" s="7">
        <f>$H$63</f>
        <v>0</v>
      </c>
      <c r="CA97" s="15"/>
      <c r="CB97" s="18"/>
      <c r="CC97" s="18"/>
      <c r="CD97" s="1" t="s">
        <v>37</v>
      </c>
      <c r="CE97" s="19">
        <v>0</v>
      </c>
      <c r="CF97" s="7">
        <f>$D$63</f>
        <v>5</v>
      </c>
      <c r="CG97" s="7">
        <f>$E$63</f>
        <v>10</v>
      </c>
      <c r="CH97" s="7">
        <f>$F$63</f>
        <v>15</v>
      </c>
      <c r="CI97" s="7">
        <f>$G$63</f>
        <v>0</v>
      </c>
      <c r="CJ97" s="7">
        <f>$H$63</f>
        <v>0</v>
      </c>
      <c r="CK97" s="15"/>
      <c r="CL97" s="7"/>
      <c r="CM97" s="18"/>
      <c r="CN97" s="1" t="s">
        <v>37</v>
      </c>
      <c r="CO97" s="19">
        <v>0</v>
      </c>
      <c r="CP97" s="7">
        <f>$D$63</f>
        <v>5</v>
      </c>
      <c r="CQ97" s="7">
        <f>$E$63</f>
        <v>10</v>
      </c>
      <c r="CR97" s="7">
        <f>$F$63</f>
        <v>15</v>
      </c>
      <c r="CS97" s="7">
        <f>$G$63</f>
        <v>0</v>
      </c>
      <c r="CT97" s="7">
        <f>$H$63</f>
        <v>0</v>
      </c>
      <c r="CU97" s="15"/>
      <c r="CV97" s="15"/>
      <c r="CW97" s="18"/>
      <c r="CX97" s="1" t="s">
        <v>37</v>
      </c>
      <c r="CY97" s="19">
        <v>0</v>
      </c>
      <c r="CZ97" s="7">
        <f>$D$63</f>
        <v>5</v>
      </c>
      <c r="DA97" s="7">
        <f>$E$63</f>
        <v>10</v>
      </c>
      <c r="DB97" s="7">
        <f>$F$63</f>
        <v>15</v>
      </c>
      <c r="DC97" s="7">
        <f>$G$63</f>
        <v>0</v>
      </c>
      <c r="DD97" s="7">
        <f>$H$63</f>
        <v>0</v>
      </c>
      <c r="DE97" s="15"/>
      <c r="DF97" s="37"/>
      <c r="DG97" s="18"/>
      <c r="DH97" s="1" t="s">
        <v>37</v>
      </c>
      <c r="DI97" s="19">
        <v>0</v>
      </c>
      <c r="DJ97" s="7">
        <f>$D$63</f>
        <v>5</v>
      </c>
      <c r="DK97" s="7">
        <f>$E$63</f>
        <v>10</v>
      </c>
      <c r="DL97" s="7">
        <f>$F$63</f>
        <v>15</v>
      </c>
      <c r="DM97" s="7">
        <f>$G$63</f>
        <v>0</v>
      </c>
      <c r="DN97" s="7">
        <f>$H$63</f>
        <v>0</v>
      </c>
      <c r="DO97" s="15"/>
      <c r="DP97" s="37"/>
      <c r="DQ97" s="18"/>
      <c r="DR97" s="1" t="s">
        <v>37</v>
      </c>
      <c r="DS97" s="19">
        <v>0</v>
      </c>
      <c r="DT97" s="7">
        <f>$D$63</f>
        <v>5</v>
      </c>
      <c r="DU97" s="7">
        <f>$E$63</f>
        <v>10</v>
      </c>
      <c r="DV97" s="7">
        <f>$F$63</f>
        <v>15</v>
      </c>
      <c r="DW97" s="7">
        <f>$G$63</f>
        <v>0</v>
      </c>
      <c r="DX97" s="7">
        <f>$H$63</f>
        <v>0</v>
      </c>
      <c r="DY97" s="15"/>
      <c r="EA97" s="18"/>
      <c r="EB97" s="1" t="s">
        <v>37</v>
      </c>
      <c r="EC97" s="19">
        <v>0</v>
      </c>
      <c r="ED97" s="7">
        <f>$D$63</f>
        <v>5</v>
      </c>
      <c r="EE97" s="7">
        <f>$E$63</f>
        <v>10</v>
      </c>
      <c r="EF97" s="7">
        <f>$F$63</f>
        <v>15</v>
      </c>
      <c r="EG97" s="7">
        <f>$G$63</f>
        <v>0</v>
      </c>
      <c r="EH97" s="7">
        <f>$H$63</f>
        <v>0</v>
      </c>
      <c r="EI97" s="15"/>
      <c r="EL97" s="1" t="s">
        <v>37</v>
      </c>
      <c r="EM97" s="19">
        <v>0</v>
      </c>
      <c r="EN97" s="7">
        <f>$D$63</f>
        <v>5</v>
      </c>
      <c r="EO97" s="7">
        <f>$E$63</f>
        <v>10</v>
      </c>
      <c r="EP97" s="7">
        <f>$F$63</f>
        <v>15</v>
      </c>
      <c r="EQ97" s="7">
        <f>$G$63</f>
        <v>0</v>
      </c>
      <c r="ER97" s="7">
        <f>$H$63</f>
        <v>0</v>
      </c>
      <c r="ES97" s="15"/>
    </row>
    <row r="98" spans="1:149" s="1" customFormat="1" x14ac:dyDescent="0.25">
      <c r="A98" s="105"/>
      <c r="B98" s="7">
        <v>1</v>
      </c>
      <c r="C98" s="1">
        <v>0</v>
      </c>
      <c r="D98" s="24">
        <f t="shared" ref="D98:H101" si="102">100*D82/(($I$5*1000)/$I$4/$I$6)</f>
        <v>28.285110447759465</v>
      </c>
      <c r="E98" s="24">
        <f t="shared" si="102"/>
        <v>91.531887207845614</v>
      </c>
      <c r="F98" s="24">
        <f t="shared" si="102"/>
        <v>99.925135138589397</v>
      </c>
      <c r="G98" s="24">
        <f t="shared" si="102"/>
        <v>2.692129806493424</v>
      </c>
      <c r="H98" s="24">
        <f t="shared" si="102"/>
        <v>2.7190511045583583</v>
      </c>
      <c r="I98" s="27"/>
      <c r="J98" s="24"/>
      <c r="K98" s="18"/>
      <c r="L98" s="19">
        <v>1</v>
      </c>
      <c r="M98" s="18">
        <v>0</v>
      </c>
      <c r="N98" s="24">
        <f t="shared" ref="N98:R101" si="103">100*N82/(($I$5*1000)/$I$4/$I$6)</f>
        <v>87.136767666986259</v>
      </c>
      <c r="O98" s="24">
        <f t="shared" si="103"/>
        <v>95.723082756003436</v>
      </c>
      <c r="P98" s="24">
        <f t="shared" si="103"/>
        <v>98.789776931332739</v>
      </c>
      <c r="Q98" s="24">
        <f t="shared" si="103"/>
        <v>3.3112047520947034</v>
      </c>
      <c r="R98" s="24">
        <f t="shared" si="103"/>
        <v>3.3443167996156502</v>
      </c>
      <c r="S98" s="24"/>
      <c r="U98" s="6"/>
      <c r="V98" s="19">
        <v>1</v>
      </c>
      <c r="W98" s="18">
        <v>0</v>
      </c>
      <c r="X98" s="24">
        <f t="shared" ref="X98:AB101" si="104">100*X82/(($I$5*1000)/$I$4/$I$6)</f>
        <v>85.181366249110226</v>
      </c>
      <c r="Y98" s="24">
        <f t="shared" si="104"/>
        <v>93.99699659531467</v>
      </c>
      <c r="Z98" s="24">
        <f t="shared" si="104"/>
        <v>99.712886387959003</v>
      </c>
      <c r="AA98" s="24">
        <f t="shared" si="104"/>
        <v>3.2836209708753175</v>
      </c>
      <c r="AB98" s="24">
        <f t="shared" si="104"/>
        <v>3.3164571805840706</v>
      </c>
      <c r="AC98" s="24"/>
      <c r="AD98" s="24"/>
      <c r="AE98" s="18"/>
      <c r="AF98" s="19">
        <v>1</v>
      </c>
      <c r="AG98" s="18">
        <v>0</v>
      </c>
      <c r="AH98" s="24">
        <f t="shared" ref="AH98:AL109" si="105">100*AH82/(($I$5*1000)/$I$4/$I$6)</f>
        <v>28.285110447759465</v>
      </c>
      <c r="AI98" s="24">
        <f t="shared" si="105"/>
        <v>91.531887207845614</v>
      </c>
      <c r="AJ98" s="24">
        <f t="shared" si="105"/>
        <v>99.925135138589397</v>
      </c>
      <c r="AK98" s="24">
        <f t="shared" si="105"/>
        <v>2.692129806493424</v>
      </c>
      <c r="AL98" s="24">
        <f t="shared" si="105"/>
        <v>2.7190511045583583</v>
      </c>
      <c r="AM98" s="24"/>
      <c r="AN98" s="36"/>
      <c r="AO98" s="18"/>
      <c r="AP98" s="19">
        <v>1</v>
      </c>
      <c r="AQ98" s="18">
        <v>0</v>
      </c>
      <c r="AR98" s="24">
        <f t="shared" ref="AR98:AV109" si="106">100*AR82/(($I$5*1000)/$I$4/$I$6)</f>
        <v>0.49470847855147904</v>
      </c>
      <c r="AS98" s="24">
        <f t="shared" si="106"/>
        <v>0.49965556333699385</v>
      </c>
      <c r="AT98" s="24">
        <f t="shared" si="106"/>
        <v>0.50465211897036377</v>
      </c>
      <c r="AU98" s="24">
        <f t="shared" si="106"/>
        <v>0.50969864016006738</v>
      </c>
      <c r="AV98" s="24">
        <f t="shared" si="106"/>
        <v>0.51479562656166811</v>
      </c>
      <c r="AW98" s="24"/>
      <c r="AX98" s="36"/>
      <c r="AY98" s="18"/>
      <c r="AZ98" s="19">
        <v>1</v>
      </c>
      <c r="BA98" s="18">
        <v>0</v>
      </c>
      <c r="BB98" s="24">
        <f t="shared" ref="BB98:BF109" si="107">100*BB82/(($I$5*1000)/$I$4/$I$6)</f>
        <v>0.49470847855147904</v>
      </c>
      <c r="BC98" s="24">
        <f t="shared" si="107"/>
        <v>0.49965556333699385</v>
      </c>
      <c r="BD98" s="24">
        <f t="shared" si="107"/>
        <v>0.50465211897036377</v>
      </c>
      <c r="BE98" s="24">
        <f t="shared" si="107"/>
        <v>0.50969864016006738</v>
      </c>
      <c r="BF98" s="24">
        <f t="shared" si="107"/>
        <v>0.51479562656166811</v>
      </c>
      <c r="BG98" s="24"/>
      <c r="BI98" s="18"/>
      <c r="BJ98" s="19">
        <v>1</v>
      </c>
      <c r="BK98" s="18">
        <v>0</v>
      </c>
      <c r="BL98" s="24">
        <f t="shared" ref="BL98:BP109" si="108">100*BL82/(($I$5*1000)/$I$4/$I$6)</f>
        <v>0.49470847855147904</v>
      </c>
      <c r="BM98" s="24">
        <f t="shared" si="108"/>
        <v>0.49965556333699385</v>
      </c>
      <c r="BN98" s="24">
        <f t="shared" si="108"/>
        <v>0.50465211897036377</v>
      </c>
      <c r="BO98" s="24">
        <f t="shared" si="108"/>
        <v>0.50969864016006738</v>
      </c>
      <c r="BP98" s="24">
        <f t="shared" si="108"/>
        <v>0.51479562656166811</v>
      </c>
      <c r="BQ98" s="24"/>
      <c r="BS98" s="18"/>
      <c r="BT98" s="7">
        <v>1</v>
      </c>
      <c r="BU98" s="1">
        <v>0</v>
      </c>
      <c r="BV98" s="24">
        <f t="shared" ref="BV98:BZ109" si="109">100*BV82/(($I$5*1000)/$I$4/$I$6)</f>
        <v>0.49470847855147904</v>
      </c>
      <c r="BW98" s="24">
        <f t="shared" si="109"/>
        <v>0.49965556333699385</v>
      </c>
      <c r="BX98" s="24">
        <f t="shared" si="109"/>
        <v>0.50465211897036377</v>
      </c>
      <c r="BY98" s="24">
        <f t="shared" si="109"/>
        <v>0.50969864016006738</v>
      </c>
      <c r="BZ98" s="24">
        <f t="shared" si="109"/>
        <v>0.51479562656166811</v>
      </c>
      <c r="CA98" s="27"/>
      <c r="CB98" s="24"/>
      <c r="CC98" s="18"/>
      <c r="CD98" s="19">
        <v>1</v>
      </c>
      <c r="CE98" s="18">
        <v>0</v>
      </c>
      <c r="CF98" s="24">
        <f t="shared" ref="CF98:CJ109" si="110">100*CF82/(($I$5*1000)/$I$4/$I$6)</f>
        <v>0.49470847855147904</v>
      </c>
      <c r="CG98" s="24">
        <f t="shared" si="110"/>
        <v>0.49965556333699385</v>
      </c>
      <c r="CH98" s="24">
        <f t="shared" si="110"/>
        <v>0.50465211897036377</v>
      </c>
      <c r="CI98" s="24">
        <f t="shared" si="110"/>
        <v>0.50969864016006738</v>
      </c>
      <c r="CJ98" s="24">
        <f t="shared" si="110"/>
        <v>0.51479562656166811</v>
      </c>
      <c r="CK98" s="24"/>
      <c r="CL98" s="6"/>
      <c r="CM98" s="18"/>
      <c r="CN98" s="19">
        <v>1</v>
      </c>
      <c r="CO98" s="18">
        <v>0</v>
      </c>
      <c r="CP98" s="24">
        <f t="shared" ref="CP98:CT109" si="111">100*CP82/(($I$5*1000)/$I$4/$I$6)</f>
        <v>0.49470847855147904</v>
      </c>
      <c r="CQ98" s="24">
        <f t="shared" si="111"/>
        <v>0.49965556333699385</v>
      </c>
      <c r="CR98" s="24">
        <f t="shared" si="111"/>
        <v>0.50465211897036377</v>
      </c>
      <c r="CS98" s="24">
        <f t="shared" si="111"/>
        <v>0.50969864016006738</v>
      </c>
      <c r="CT98" s="24">
        <f t="shared" si="111"/>
        <v>0.51479562656166811</v>
      </c>
      <c r="CU98" s="24"/>
      <c r="CV98" s="24"/>
      <c r="CW98" s="18"/>
      <c r="CX98" s="19">
        <v>1</v>
      </c>
      <c r="CY98" s="18">
        <v>0</v>
      </c>
      <c r="CZ98" s="24">
        <f t="shared" ref="CZ98:DD109" si="112">100*CZ82/(($I$5*1000)/$I$4/$I$6)</f>
        <v>0.49470847855147904</v>
      </c>
      <c r="DA98" s="24">
        <f t="shared" si="112"/>
        <v>0.49965556333699385</v>
      </c>
      <c r="DB98" s="24">
        <f t="shared" si="112"/>
        <v>0.50465211897036377</v>
      </c>
      <c r="DC98" s="24">
        <f t="shared" si="112"/>
        <v>0.50969864016006738</v>
      </c>
      <c r="DD98" s="24">
        <f t="shared" si="112"/>
        <v>0.51479562656166811</v>
      </c>
      <c r="DE98" s="24"/>
      <c r="DF98" s="36"/>
      <c r="DG98" s="18"/>
      <c r="DH98" s="19">
        <v>1</v>
      </c>
      <c r="DI98" s="18">
        <v>0</v>
      </c>
      <c r="DJ98" s="24">
        <f t="shared" ref="DJ98:DN109" si="113">100*DJ82/(($I$5*1000)/$I$4/$I$6)</f>
        <v>0.49470847855147904</v>
      </c>
      <c r="DK98" s="24">
        <f t="shared" si="113"/>
        <v>0.49965556333699385</v>
      </c>
      <c r="DL98" s="24">
        <f t="shared" si="113"/>
        <v>0.50465211897036377</v>
      </c>
      <c r="DM98" s="24">
        <f t="shared" si="113"/>
        <v>0.50969864016006738</v>
      </c>
      <c r="DN98" s="24">
        <f t="shared" si="113"/>
        <v>0.51479562656166811</v>
      </c>
      <c r="DO98" s="24"/>
      <c r="DP98" s="36"/>
      <c r="DQ98" s="18"/>
      <c r="DR98" s="19">
        <v>1</v>
      </c>
      <c r="DS98" s="18">
        <v>0</v>
      </c>
      <c r="DT98" s="24">
        <f t="shared" ref="DT98:DX109" si="114">100*DT82/(($I$5*1000)/$I$4/$I$6)</f>
        <v>0.49470847855147904</v>
      </c>
      <c r="DU98" s="24">
        <f t="shared" si="114"/>
        <v>0.49965556333699385</v>
      </c>
      <c r="DV98" s="24">
        <f t="shared" si="114"/>
        <v>0.50465211897036377</v>
      </c>
      <c r="DW98" s="24">
        <f t="shared" si="114"/>
        <v>0.50969864016006738</v>
      </c>
      <c r="DX98" s="24">
        <f t="shared" si="114"/>
        <v>0.51479562656166811</v>
      </c>
      <c r="DY98" s="24"/>
      <c r="EA98" s="18"/>
      <c r="EB98" s="19">
        <v>1</v>
      </c>
      <c r="EC98" s="18">
        <v>0</v>
      </c>
      <c r="ED98" s="24">
        <f t="shared" ref="ED98:EH109" si="115">100*ED82/(($I$5*1000)/$I$4/$I$6)</f>
        <v>0.49470847855147904</v>
      </c>
      <c r="EE98" s="24">
        <f t="shared" si="115"/>
        <v>0.49965556333699385</v>
      </c>
      <c r="EF98" s="24">
        <f t="shared" si="115"/>
        <v>0.50465211897036377</v>
      </c>
      <c r="EG98" s="24">
        <f t="shared" si="115"/>
        <v>0.50969864016006738</v>
      </c>
      <c r="EH98" s="24">
        <f t="shared" si="115"/>
        <v>0.51479562656166811</v>
      </c>
      <c r="EI98" s="24"/>
      <c r="EL98" s="19">
        <v>1</v>
      </c>
      <c r="EM98" s="18">
        <v>0</v>
      </c>
      <c r="EN98" s="24">
        <f t="shared" ref="EN98:ER109" si="116">100*EN82/(($I$5*1000)/$I$4/$I$6)</f>
        <v>0.49470847855147904</v>
      </c>
      <c r="EO98" s="24">
        <f t="shared" si="116"/>
        <v>0.49965556333699385</v>
      </c>
      <c r="EP98" s="24">
        <f t="shared" si="116"/>
        <v>0.50465211897036377</v>
      </c>
      <c r="EQ98" s="24">
        <f t="shared" si="116"/>
        <v>0.50969864016006738</v>
      </c>
      <c r="ER98" s="24">
        <f t="shared" si="116"/>
        <v>0.51479562656166811</v>
      </c>
      <c r="ES98" s="24"/>
    </row>
    <row r="99" spans="1:149" s="1" customFormat="1" x14ac:dyDescent="0.25">
      <c r="A99" s="105"/>
      <c r="B99" s="7">
        <v>2</v>
      </c>
      <c r="C99" s="1">
        <v>0</v>
      </c>
      <c r="D99" s="24">
        <f t="shared" si="102"/>
        <v>26.720789313458631</v>
      </c>
      <c r="E99" s="24">
        <f t="shared" si="102"/>
        <v>86.621814992970428</v>
      </c>
      <c r="F99" s="24">
        <f t="shared" si="102"/>
        <v>100.57144626614348</v>
      </c>
      <c r="G99" s="24">
        <f t="shared" si="102"/>
        <v>2.633848984277205</v>
      </c>
      <c r="H99" s="24">
        <f t="shared" si="102"/>
        <v>2.6601874741199767</v>
      </c>
      <c r="I99" s="27"/>
      <c r="J99" s="24"/>
      <c r="K99" s="18"/>
      <c r="L99" s="19">
        <v>2</v>
      </c>
      <c r="M99" s="18">
        <v>0</v>
      </c>
      <c r="N99" s="24">
        <f t="shared" si="103"/>
        <v>89.139572755598707</v>
      </c>
      <c r="O99" s="24">
        <f t="shared" si="103"/>
        <v>99.570957218852968</v>
      </c>
      <c r="P99" s="24">
        <f t="shared" si="103"/>
        <v>101.56214387650566</v>
      </c>
      <c r="Q99" s="24">
        <f t="shared" si="103"/>
        <v>3.3974352170610524</v>
      </c>
      <c r="R99" s="24">
        <f t="shared" si="103"/>
        <v>3.4314095692316631</v>
      </c>
      <c r="S99" s="24"/>
      <c r="U99" s="6"/>
      <c r="V99" s="19">
        <v>2</v>
      </c>
      <c r="W99" s="18">
        <v>0</v>
      </c>
      <c r="X99" s="24">
        <f t="shared" si="104"/>
        <v>87.622655292034253</v>
      </c>
      <c r="Y99" s="24">
        <f t="shared" si="104"/>
        <v>94.99318473583989</v>
      </c>
      <c r="Z99" s="24">
        <f t="shared" si="104"/>
        <v>99.059907934115856</v>
      </c>
      <c r="AA99" s="24">
        <f t="shared" si="104"/>
        <v>3.3114659581713797</v>
      </c>
      <c r="AB99" s="24">
        <f t="shared" si="104"/>
        <v>3.3445806177530928</v>
      </c>
      <c r="AC99" s="24"/>
      <c r="AD99" s="24"/>
      <c r="AE99" s="18"/>
      <c r="AF99" s="19">
        <v>2</v>
      </c>
      <c r="AG99" s="18">
        <v>0</v>
      </c>
      <c r="AH99" s="24">
        <f t="shared" si="105"/>
        <v>26.720789313458631</v>
      </c>
      <c r="AI99" s="24">
        <f t="shared" si="105"/>
        <v>86.621814992970428</v>
      </c>
      <c r="AJ99" s="24">
        <f t="shared" si="105"/>
        <v>100.57144626614348</v>
      </c>
      <c r="AK99" s="24">
        <f t="shared" si="105"/>
        <v>2.633848984277205</v>
      </c>
      <c r="AL99" s="24">
        <f t="shared" si="105"/>
        <v>2.6601874741199767</v>
      </c>
      <c r="AM99" s="24"/>
      <c r="AN99" s="36"/>
      <c r="AO99" s="18"/>
      <c r="AP99" s="19">
        <v>2</v>
      </c>
      <c r="AQ99" s="18">
        <v>0</v>
      </c>
      <c r="AR99" s="24">
        <f t="shared" si="106"/>
        <v>0.49470847855147904</v>
      </c>
      <c r="AS99" s="24">
        <f t="shared" si="106"/>
        <v>0.49965556333699385</v>
      </c>
      <c r="AT99" s="24">
        <f t="shared" si="106"/>
        <v>0.50465211897036377</v>
      </c>
      <c r="AU99" s="24">
        <f t="shared" si="106"/>
        <v>0.50969864016006738</v>
      </c>
      <c r="AV99" s="24">
        <f t="shared" si="106"/>
        <v>0.51479562656166811</v>
      </c>
      <c r="AW99" s="24"/>
      <c r="AX99" s="36"/>
      <c r="AY99" s="18"/>
      <c r="AZ99" s="19">
        <v>2</v>
      </c>
      <c r="BA99" s="18">
        <v>0</v>
      </c>
      <c r="BB99" s="24">
        <f t="shared" si="107"/>
        <v>0.49470847855147904</v>
      </c>
      <c r="BC99" s="24">
        <f t="shared" si="107"/>
        <v>0.49965556333699385</v>
      </c>
      <c r="BD99" s="24">
        <f t="shared" si="107"/>
        <v>0.50465211897036377</v>
      </c>
      <c r="BE99" s="24">
        <f t="shared" si="107"/>
        <v>0.50969864016006738</v>
      </c>
      <c r="BF99" s="24">
        <f t="shared" si="107"/>
        <v>0.51479562656166811</v>
      </c>
      <c r="BG99" s="24"/>
      <c r="BI99" s="18"/>
      <c r="BJ99" s="19">
        <v>2</v>
      </c>
      <c r="BK99" s="18">
        <v>0</v>
      </c>
      <c r="BL99" s="24">
        <f t="shared" si="108"/>
        <v>0.49470847855147904</v>
      </c>
      <c r="BM99" s="24">
        <f t="shared" si="108"/>
        <v>0.49965556333699385</v>
      </c>
      <c r="BN99" s="24">
        <f t="shared" si="108"/>
        <v>0.50465211897036377</v>
      </c>
      <c r="BO99" s="24">
        <f t="shared" si="108"/>
        <v>0.50969864016006738</v>
      </c>
      <c r="BP99" s="24">
        <f t="shared" si="108"/>
        <v>0.51479562656166811</v>
      </c>
      <c r="BQ99" s="24"/>
      <c r="BS99" s="18"/>
      <c r="BT99" s="7">
        <v>2</v>
      </c>
      <c r="BU99" s="1">
        <v>0</v>
      </c>
      <c r="BV99" s="24">
        <f t="shared" si="109"/>
        <v>0.49470847855147904</v>
      </c>
      <c r="BW99" s="24">
        <f t="shared" si="109"/>
        <v>0.49965556333699385</v>
      </c>
      <c r="BX99" s="24">
        <f t="shared" si="109"/>
        <v>0.50465211897036377</v>
      </c>
      <c r="BY99" s="24">
        <f t="shared" si="109"/>
        <v>0.50969864016006738</v>
      </c>
      <c r="BZ99" s="24">
        <f t="shared" si="109"/>
        <v>0.51479562656166811</v>
      </c>
      <c r="CA99" s="27"/>
      <c r="CB99" s="24"/>
      <c r="CC99" s="18"/>
      <c r="CD99" s="19">
        <v>2</v>
      </c>
      <c r="CE99" s="18">
        <v>0</v>
      </c>
      <c r="CF99" s="24">
        <f t="shared" si="110"/>
        <v>0.49470847855147904</v>
      </c>
      <c r="CG99" s="24">
        <f t="shared" si="110"/>
        <v>0.49965556333699385</v>
      </c>
      <c r="CH99" s="24">
        <f t="shared" si="110"/>
        <v>0.50465211897036377</v>
      </c>
      <c r="CI99" s="24">
        <f t="shared" si="110"/>
        <v>0.50969864016006738</v>
      </c>
      <c r="CJ99" s="24">
        <f t="shared" si="110"/>
        <v>0.51479562656166811</v>
      </c>
      <c r="CK99" s="24"/>
      <c r="CL99" s="6"/>
      <c r="CM99" s="18"/>
      <c r="CN99" s="19">
        <v>2</v>
      </c>
      <c r="CO99" s="18">
        <v>0</v>
      </c>
      <c r="CP99" s="24">
        <f t="shared" si="111"/>
        <v>0.49470847855147904</v>
      </c>
      <c r="CQ99" s="24">
        <f t="shared" si="111"/>
        <v>0.49965556333699385</v>
      </c>
      <c r="CR99" s="24">
        <f t="shared" si="111"/>
        <v>0.50465211897036377</v>
      </c>
      <c r="CS99" s="24">
        <f t="shared" si="111"/>
        <v>0.50969864016006738</v>
      </c>
      <c r="CT99" s="24">
        <f t="shared" si="111"/>
        <v>0.51479562656166811</v>
      </c>
      <c r="CU99" s="24"/>
      <c r="CV99" s="24"/>
      <c r="CW99" s="18"/>
      <c r="CX99" s="19">
        <v>2</v>
      </c>
      <c r="CY99" s="18">
        <v>0</v>
      </c>
      <c r="CZ99" s="24">
        <f t="shared" si="112"/>
        <v>0.49470847855147904</v>
      </c>
      <c r="DA99" s="24">
        <f t="shared" si="112"/>
        <v>0.49965556333699385</v>
      </c>
      <c r="DB99" s="24">
        <f t="shared" si="112"/>
        <v>0.50465211897036377</v>
      </c>
      <c r="DC99" s="24">
        <f t="shared" si="112"/>
        <v>0.50969864016006738</v>
      </c>
      <c r="DD99" s="24">
        <f t="shared" si="112"/>
        <v>0.51479562656166811</v>
      </c>
      <c r="DE99" s="24"/>
      <c r="DF99" s="36"/>
      <c r="DG99" s="18"/>
      <c r="DH99" s="19">
        <v>2</v>
      </c>
      <c r="DI99" s="18">
        <v>0</v>
      </c>
      <c r="DJ99" s="24">
        <f t="shared" si="113"/>
        <v>0.49470847855147904</v>
      </c>
      <c r="DK99" s="24">
        <f t="shared" si="113"/>
        <v>0.49965556333699385</v>
      </c>
      <c r="DL99" s="24">
        <f t="shared" si="113"/>
        <v>0.50465211897036377</v>
      </c>
      <c r="DM99" s="24">
        <f t="shared" si="113"/>
        <v>0.50969864016006738</v>
      </c>
      <c r="DN99" s="24">
        <f t="shared" si="113"/>
        <v>0.51479562656166811</v>
      </c>
      <c r="DO99" s="24"/>
      <c r="DP99" s="36"/>
      <c r="DQ99" s="18"/>
      <c r="DR99" s="19">
        <v>2</v>
      </c>
      <c r="DS99" s="18">
        <v>0</v>
      </c>
      <c r="DT99" s="24">
        <f t="shared" si="114"/>
        <v>0.49470847855147904</v>
      </c>
      <c r="DU99" s="24">
        <f t="shared" si="114"/>
        <v>0.49965556333699385</v>
      </c>
      <c r="DV99" s="24">
        <f t="shared" si="114"/>
        <v>0.50465211897036377</v>
      </c>
      <c r="DW99" s="24">
        <f t="shared" si="114"/>
        <v>0.50969864016006738</v>
      </c>
      <c r="DX99" s="24">
        <f t="shared" si="114"/>
        <v>0.51479562656166811</v>
      </c>
      <c r="DY99" s="24"/>
      <c r="EA99" s="18"/>
      <c r="EB99" s="19">
        <v>2</v>
      </c>
      <c r="EC99" s="18">
        <v>0</v>
      </c>
      <c r="ED99" s="24">
        <f t="shared" si="115"/>
        <v>0.49470847855147904</v>
      </c>
      <c r="EE99" s="24">
        <f t="shared" si="115"/>
        <v>0.49965556333699385</v>
      </c>
      <c r="EF99" s="24">
        <f t="shared" si="115"/>
        <v>0.50465211897036377</v>
      </c>
      <c r="EG99" s="24">
        <f t="shared" si="115"/>
        <v>0.50969864016006738</v>
      </c>
      <c r="EH99" s="24">
        <f t="shared" si="115"/>
        <v>0.51479562656166811</v>
      </c>
      <c r="EI99" s="24"/>
      <c r="EL99" s="19">
        <v>2</v>
      </c>
      <c r="EM99" s="18">
        <v>0</v>
      </c>
      <c r="EN99" s="24">
        <f t="shared" si="116"/>
        <v>0.49470847855147904</v>
      </c>
      <c r="EO99" s="24">
        <f t="shared" si="116"/>
        <v>0.49965556333699385</v>
      </c>
      <c r="EP99" s="24">
        <f t="shared" si="116"/>
        <v>0.50465211897036377</v>
      </c>
      <c r="EQ99" s="24">
        <f t="shared" si="116"/>
        <v>0.50969864016006738</v>
      </c>
      <c r="ER99" s="24">
        <f t="shared" si="116"/>
        <v>0.51479562656166811</v>
      </c>
      <c r="ES99" s="24"/>
    </row>
    <row r="100" spans="1:149" s="1" customFormat="1" x14ac:dyDescent="0.25">
      <c r="A100" s="105"/>
      <c r="B100" s="7">
        <v>3</v>
      </c>
      <c r="C100" s="1">
        <v>0</v>
      </c>
      <c r="D100" s="24">
        <f t="shared" si="102"/>
        <v>24.374307612007382</v>
      </c>
      <c r="E100" s="24">
        <f t="shared" si="102"/>
        <v>87.913802038890722</v>
      </c>
      <c r="F100" s="24">
        <f t="shared" si="102"/>
        <v>100.11056644759248</v>
      </c>
      <c r="G100" s="24">
        <f t="shared" si="102"/>
        <v>2.6186952395363847</v>
      </c>
      <c r="H100" s="24">
        <f t="shared" si="102"/>
        <v>2.6448821919317487</v>
      </c>
      <c r="I100" s="27"/>
      <c r="J100" s="24"/>
      <c r="K100" s="18"/>
      <c r="L100" s="19">
        <v>3</v>
      </c>
      <c r="M100" s="18">
        <v>0</v>
      </c>
      <c r="N100" s="24">
        <f t="shared" si="103"/>
        <v>89.10402000254642</v>
      </c>
      <c r="O100" s="24">
        <f t="shared" si="103"/>
        <v>97.496691096605403</v>
      </c>
      <c r="P100" s="24">
        <f t="shared" si="103"/>
        <v>101.7543622060664</v>
      </c>
      <c r="Q100" s="24">
        <f t="shared" si="103"/>
        <v>3.3782592116036612</v>
      </c>
      <c r="R100" s="24">
        <f t="shared" si="103"/>
        <v>3.4120418037196982</v>
      </c>
      <c r="S100" s="24"/>
      <c r="U100" s="6"/>
      <c r="V100" s="19">
        <v>3</v>
      </c>
      <c r="W100" s="18">
        <v>0</v>
      </c>
      <c r="X100" s="24">
        <f t="shared" si="104"/>
        <v>82.289742334190507</v>
      </c>
      <c r="Y100" s="24">
        <f t="shared" si="104"/>
        <v>92.688181246282952</v>
      </c>
      <c r="Z100" s="24">
        <f t="shared" si="104"/>
        <v>98.995379687325951</v>
      </c>
      <c r="AA100" s="24">
        <f t="shared" si="104"/>
        <v>3.2344415112294729</v>
      </c>
      <c r="AB100" s="24">
        <f t="shared" si="104"/>
        <v>3.2667859263417678</v>
      </c>
      <c r="AC100" s="24"/>
      <c r="AD100" s="24"/>
      <c r="AE100" s="18"/>
      <c r="AF100" s="19">
        <v>3</v>
      </c>
      <c r="AG100" s="18">
        <v>0</v>
      </c>
      <c r="AH100" s="24">
        <f t="shared" si="105"/>
        <v>24.374307612007382</v>
      </c>
      <c r="AI100" s="24">
        <f t="shared" si="105"/>
        <v>87.913802038890722</v>
      </c>
      <c r="AJ100" s="24">
        <f t="shared" si="105"/>
        <v>100.11056644759248</v>
      </c>
      <c r="AK100" s="24">
        <f t="shared" si="105"/>
        <v>2.6186952395363847</v>
      </c>
      <c r="AL100" s="24">
        <f t="shared" si="105"/>
        <v>2.6448821919317487</v>
      </c>
      <c r="AM100" s="24"/>
      <c r="AN100" s="36"/>
      <c r="AO100" s="18"/>
      <c r="AP100" s="19">
        <v>3</v>
      </c>
      <c r="AQ100" s="18">
        <v>0</v>
      </c>
      <c r="AR100" s="24">
        <f t="shared" si="106"/>
        <v>0.49470847855147904</v>
      </c>
      <c r="AS100" s="24">
        <f t="shared" si="106"/>
        <v>0.49965556333699385</v>
      </c>
      <c r="AT100" s="24">
        <f t="shared" si="106"/>
        <v>0.50465211897036377</v>
      </c>
      <c r="AU100" s="24">
        <f t="shared" si="106"/>
        <v>0.50969864016006738</v>
      </c>
      <c r="AV100" s="24">
        <f t="shared" si="106"/>
        <v>0.51479562656166811</v>
      </c>
      <c r="AW100" s="24"/>
      <c r="AX100" s="36"/>
      <c r="AY100" s="18"/>
      <c r="AZ100" s="19">
        <v>3</v>
      </c>
      <c r="BA100" s="18">
        <v>0</v>
      </c>
      <c r="BB100" s="24">
        <f t="shared" si="107"/>
        <v>0.49470847855147904</v>
      </c>
      <c r="BC100" s="24">
        <f t="shared" si="107"/>
        <v>0.49965556333699385</v>
      </c>
      <c r="BD100" s="24">
        <f t="shared" si="107"/>
        <v>0.50465211897036377</v>
      </c>
      <c r="BE100" s="24">
        <f t="shared" si="107"/>
        <v>0.50969864016006738</v>
      </c>
      <c r="BF100" s="24">
        <f t="shared" si="107"/>
        <v>0.51479562656166811</v>
      </c>
      <c r="BG100" s="24"/>
      <c r="BI100" s="18"/>
      <c r="BJ100" s="19">
        <v>3</v>
      </c>
      <c r="BK100" s="18">
        <v>0</v>
      </c>
      <c r="BL100" s="24">
        <f t="shared" si="108"/>
        <v>0.49470847855147904</v>
      </c>
      <c r="BM100" s="24">
        <f t="shared" si="108"/>
        <v>0.49965556333699385</v>
      </c>
      <c r="BN100" s="24">
        <f t="shared" si="108"/>
        <v>0.50465211897036377</v>
      </c>
      <c r="BO100" s="24">
        <f t="shared" si="108"/>
        <v>0.50969864016006738</v>
      </c>
      <c r="BP100" s="24">
        <f t="shared" si="108"/>
        <v>0.51479562656166811</v>
      </c>
      <c r="BQ100" s="24"/>
      <c r="BS100" s="18"/>
      <c r="BT100" s="7">
        <v>3</v>
      </c>
      <c r="BU100" s="1">
        <v>0</v>
      </c>
      <c r="BV100" s="24">
        <f t="shared" si="109"/>
        <v>0.49470847855147904</v>
      </c>
      <c r="BW100" s="24">
        <f t="shared" si="109"/>
        <v>0.49965556333699385</v>
      </c>
      <c r="BX100" s="24">
        <f t="shared" si="109"/>
        <v>0.50465211897036377</v>
      </c>
      <c r="BY100" s="24">
        <f t="shared" si="109"/>
        <v>0.50969864016006738</v>
      </c>
      <c r="BZ100" s="24">
        <f t="shared" si="109"/>
        <v>0.51479562656166811</v>
      </c>
      <c r="CA100" s="27"/>
      <c r="CB100" s="24"/>
      <c r="CC100" s="18"/>
      <c r="CD100" s="19">
        <v>3</v>
      </c>
      <c r="CE100" s="18">
        <v>0</v>
      </c>
      <c r="CF100" s="24">
        <f t="shared" si="110"/>
        <v>0.49470847855147904</v>
      </c>
      <c r="CG100" s="24">
        <f t="shared" si="110"/>
        <v>0.49965556333699385</v>
      </c>
      <c r="CH100" s="24">
        <f t="shared" si="110"/>
        <v>0.50465211897036377</v>
      </c>
      <c r="CI100" s="24">
        <f t="shared" si="110"/>
        <v>0.50969864016006738</v>
      </c>
      <c r="CJ100" s="24">
        <f t="shared" si="110"/>
        <v>0.51479562656166811</v>
      </c>
      <c r="CK100" s="24"/>
      <c r="CL100" s="6"/>
      <c r="CM100" s="18"/>
      <c r="CN100" s="19">
        <v>3</v>
      </c>
      <c r="CO100" s="18">
        <v>0</v>
      </c>
      <c r="CP100" s="24">
        <f t="shared" si="111"/>
        <v>0.49470847855147904</v>
      </c>
      <c r="CQ100" s="24">
        <f t="shared" si="111"/>
        <v>0.49965556333699385</v>
      </c>
      <c r="CR100" s="24">
        <f t="shared" si="111"/>
        <v>0.50465211897036377</v>
      </c>
      <c r="CS100" s="24">
        <f t="shared" si="111"/>
        <v>0.50969864016006738</v>
      </c>
      <c r="CT100" s="24">
        <f t="shared" si="111"/>
        <v>0.51479562656166811</v>
      </c>
      <c r="CU100" s="24"/>
      <c r="CV100" s="24"/>
      <c r="CW100" s="18"/>
      <c r="CX100" s="19">
        <v>3</v>
      </c>
      <c r="CY100" s="18">
        <v>0</v>
      </c>
      <c r="CZ100" s="24">
        <f t="shared" si="112"/>
        <v>0.49470847855147904</v>
      </c>
      <c r="DA100" s="24">
        <f t="shared" si="112"/>
        <v>0.49965556333699385</v>
      </c>
      <c r="DB100" s="24">
        <f t="shared" si="112"/>
        <v>0.50465211897036377</v>
      </c>
      <c r="DC100" s="24">
        <f t="shared" si="112"/>
        <v>0.50969864016006738</v>
      </c>
      <c r="DD100" s="24">
        <f t="shared" si="112"/>
        <v>0.51479562656166811</v>
      </c>
      <c r="DE100" s="24"/>
      <c r="DF100" s="36"/>
      <c r="DG100" s="18"/>
      <c r="DH100" s="19">
        <v>3</v>
      </c>
      <c r="DI100" s="18">
        <v>0</v>
      </c>
      <c r="DJ100" s="24">
        <f t="shared" si="113"/>
        <v>0.49470847855147904</v>
      </c>
      <c r="DK100" s="24">
        <f t="shared" si="113"/>
        <v>0.49965556333699385</v>
      </c>
      <c r="DL100" s="24">
        <f t="shared" si="113"/>
        <v>0.50465211897036377</v>
      </c>
      <c r="DM100" s="24">
        <f t="shared" si="113"/>
        <v>0.50969864016006738</v>
      </c>
      <c r="DN100" s="24">
        <f t="shared" si="113"/>
        <v>0.51479562656166811</v>
      </c>
      <c r="DO100" s="24"/>
      <c r="DP100" s="36"/>
      <c r="DQ100" s="18"/>
      <c r="DR100" s="19">
        <v>3</v>
      </c>
      <c r="DS100" s="18">
        <v>0</v>
      </c>
      <c r="DT100" s="24">
        <f t="shared" si="114"/>
        <v>0.49470847855147904</v>
      </c>
      <c r="DU100" s="24">
        <f t="shared" si="114"/>
        <v>0.49965556333699385</v>
      </c>
      <c r="DV100" s="24">
        <f t="shared" si="114"/>
        <v>0.50465211897036377</v>
      </c>
      <c r="DW100" s="24">
        <f t="shared" si="114"/>
        <v>0.50969864016006738</v>
      </c>
      <c r="DX100" s="24">
        <f t="shared" si="114"/>
        <v>0.51479562656166811</v>
      </c>
      <c r="DY100" s="24"/>
      <c r="EA100" s="18"/>
      <c r="EB100" s="19">
        <v>3</v>
      </c>
      <c r="EC100" s="18">
        <v>0</v>
      </c>
      <c r="ED100" s="24">
        <f t="shared" si="115"/>
        <v>0.49470847855147904</v>
      </c>
      <c r="EE100" s="24">
        <f t="shared" si="115"/>
        <v>0.49965556333699385</v>
      </c>
      <c r="EF100" s="24">
        <f t="shared" si="115"/>
        <v>0.50465211897036377</v>
      </c>
      <c r="EG100" s="24">
        <f t="shared" si="115"/>
        <v>0.50969864016006738</v>
      </c>
      <c r="EH100" s="24">
        <f t="shared" si="115"/>
        <v>0.51479562656166811</v>
      </c>
      <c r="EI100" s="24"/>
      <c r="EL100" s="19">
        <v>3</v>
      </c>
      <c r="EM100" s="18">
        <v>0</v>
      </c>
      <c r="EN100" s="24">
        <f t="shared" si="116"/>
        <v>0.49470847855147904</v>
      </c>
      <c r="EO100" s="24">
        <f t="shared" si="116"/>
        <v>0.49965556333699385</v>
      </c>
      <c r="EP100" s="24">
        <f t="shared" si="116"/>
        <v>0.50465211897036377</v>
      </c>
      <c r="EQ100" s="24">
        <f t="shared" si="116"/>
        <v>0.50969864016006738</v>
      </c>
      <c r="ER100" s="24">
        <f t="shared" si="116"/>
        <v>0.51479562656166811</v>
      </c>
      <c r="ES100" s="24"/>
    </row>
    <row r="101" spans="1:149" s="1" customFormat="1" x14ac:dyDescent="0.25">
      <c r="A101" s="105"/>
      <c r="B101" s="7">
        <v>4</v>
      </c>
      <c r="C101" s="1">
        <v>0</v>
      </c>
      <c r="D101" s="24">
        <f t="shared" si="102"/>
        <v>18.543656111431549</v>
      </c>
      <c r="E101" s="24">
        <f t="shared" si="102"/>
        <v>85.485311987065529</v>
      </c>
      <c r="F101" s="24">
        <f t="shared" si="102"/>
        <v>101.9596746145763</v>
      </c>
      <c r="G101" s="24">
        <f t="shared" si="102"/>
        <v>2.554594905682213</v>
      </c>
      <c r="H101" s="24">
        <f t="shared" si="102"/>
        <v>2.5801408547390348</v>
      </c>
      <c r="I101" s="27"/>
      <c r="J101" s="24"/>
      <c r="K101" s="18"/>
      <c r="L101" s="19">
        <v>4</v>
      </c>
      <c r="M101" s="18">
        <v>0</v>
      </c>
      <c r="N101" s="24">
        <f t="shared" si="103"/>
        <v>92.102302176622999</v>
      </c>
      <c r="O101" s="24">
        <f t="shared" si="103"/>
        <v>99.612435430747297</v>
      </c>
      <c r="P101" s="24">
        <f t="shared" si="103"/>
        <v>99.719740958747465</v>
      </c>
      <c r="Q101" s="24">
        <f t="shared" si="103"/>
        <v>3.4090532642126568</v>
      </c>
      <c r="R101" s="24">
        <f t="shared" si="103"/>
        <v>3.4431437968547836</v>
      </c>
      <c r="S101" s="24"/>
      <c r="U101" s="6"/>
      <c r="V101" s="19">
        <v>4</v>
      </c>
      <c r="W101" s="18">
        <v>0</v>
      </c>
      <c r="X101" s="24">
        <f t="shared" si="104"/>
        <v>83.249666666602394</v>
      </c>
      <c r="Y101" s="24">
        <f t="shared" si="104"/>
        <v>94.605778236746744</v>
      </c>
      <c r="Z101" s="24">
        <f t="shared" si="104"/>
        <v>99.083409488975178</v>
      </c>
      <c r="AA101" s="24">
        <f t="shared" si="104"/>
        <v>3.2640970224747217</v>
      </c>
      <c r="AB101" s="24">
        <f t="shared" si="104"/>
        <v>3.2967379926994691</v>
      </c>
      <c r="AC101" s="24"/>
      <c r="AD101" s="24"/>
      <c r="AE101" s="18"/>
      <c r="AF101" s="19">
        <v>4</v>
      </c>
      <c r="AG101" s="18">
        <v>0</v>
      </c>
      <c r="AH101" s="24">
        <f t="shared" si="105"/>
        <v>18.543656111431549</v>
      </c>
      <c r="AI101" s="24">
        <f t="shared" si="105"/>
        <v>85.485311987065529</v>
      </c>
      <c r="AJ101" s="24">
        <f t="shared" si="105"/>
        <v>101.9596746145763</v>
      </c>
      <c r="AK101" s="24">
        <f t="shared" si="105"/>
        <v>2.554594905682213</v>
      </c>
      <c r="AL101" s="24">
        <f t="shared" si="105"/>
        <v>2.5801408547390348</v>
      </c>
      <c r="AM101" s="24"/>
      <c r="AN101" s="36"/>
      <c r="AO101" s="18"/>
      <c r="AP101" s="19">
        <v>4</v>
      </c>
      <c r="AQ101" s="18">
        <v>0</v>
      </c>
      <c r="AR101" s="24">
        <f t="shared" si="106"/>
        <v>0.49470847855147904</v>
      </c>
      <c r="AS101" s="24">
        <f t="shared" si="106"/>
        <v>0.49965556333699385</v>
      </c>
      <c r="AT101" s="24">
        <f t="shared" si="106"/>
        <v>0.50465211897036377</v>
      </c>
      <c r="AU101" s="24">
        <f t="shared" si="106"/>
        <v>0.50969864016006738</v>
      </c>
      <c r="AV101" s="24" t="e">
        <f t="shared" si="106"/>
        <v>#VALUE!</v>
      </c>
      <c r="AW101" s="24"/>
      <c r="AX101" s="36"/>
      <c r="AY101" s="18"/>
      <c r="AZ101" s="19">
        <v>4</v>
      </c>
      <c r="BA101" s="18">
        <v>0</v>
      </c>
      <c r="BB101" s="24">
        <f t="shared" si="107"/>
        <v>0.49470847855147904</v>
      </c>
      <c r="BC101" s="24">
        <f t="shared" si="107"/>
        <v>0.49965556333699385</v>
      </c>
      <c r="BD101" s="24">
        <f t="shared" si="107"/>
        <v>0.50465211897036377</v>
      </c>
      <c r="BE101" s="24">
        <f t="shared" si="107"/>
        <v>0.50969864016006738</v>
      </c>
      <c r="BF101" s="24">
        <f t="shared" si="107"/>
        <v>0.51479562656166811</v>
      </c>
      <c r="BG101" s="24"/>
      <c r="BI101" s="18"/>
      <c r="BJ101" s="19">
        <v>4</v>
      </c>
      <c r="BK101" s="18">
        <v>0</v>
      </c>
      <c r="BL101" s="24">
        <f t="shared" si="108"/>
        <v>0.49470847855147904</v>
      </c>
      <c r="BM101" s="24">
        <f t="shared" si="108"/>
        <v>0.49965556333699385</v>
      </c>
      <c r="BN101" s="24">
        <f t="shared" si="108"/>
        <v>0.50465211897036377</v>
      </c>
      <c r="BO101" s="24">
        <f t="shared" si="108"/>
        <v>0.50969864016006738</v>
      </c>
      <c r="BP101" s="24">
        <f t="shared" si="108"/>
        <v>0.51479562656166811</v>
      </c>
      <c r="BQ101" s="24"/>
      <c r="BS101" s="18"/>
      <c r="BT101" s="7">
        <v>4</v>
      </c>
      <c r="BU101" s="1">
        <v>0</v>
      </c>
      <c r="BV101" s="24">
        <f t="shared" si="109"/>
        <v>0.49470847855147904</v>
      </c>
      <c r="BW101" s="24">
        <f t="shared" si="109"/>
        <v>0.49965556333699385</v>
      </c>
      <c r="BX101" s="24">
        <f t="shared" si="109"/>
        <v>0.50465211897036377</v>
      </c>
      <c r="BY101" s="24">
        <f t="shared" si="109"/>
        <v>0.50969864016006738</v>
      </c>
      <c r="BZ101" s="24">
        <f t="shared" si="109"/>
        <v>0.51479562656166811</v>
      </c>
      <c r="CA101" s="27"/>
      <c r="CB101" s="24"/>
      <c r="CC101" s="18"/>
      <c r="CD101" s="19">
        <v>4</v>
      </c>
      <c r="CE101" s="18">
        <v>0</v>
      </c>
      <c r="CF101" s="24">
        <f t="shared" si="110"/>
        <v>0.49470847855147904</v>
      </c>
      <c r="CG101" s="24">
        <f t="shared" si="110"/>
        <v>0.49965556333699385</v>
      </c>
      <c r="CH101" s="24">
        <f t="shared" si="110"/>
        <v>0.50465211897036377</v>
      </c>
      <c r="CI101" s="24">
        <f t="shared" si="110"/>
        <v>0.50969864016006738</v>
      </c>
      <c r="CJ101" s="24">
        <f t="shared" si="110"/>
        <v>0.51479562656166811</v>
      </c>
      <c r="CK101" s="24"/>
      <c r="CL101" s="6"/>
      <c r="CM101" s="18"/>
      <c r="CN101" s="19">
        <v>4</v>
      </c>
      <c r="CO101" s="18">
        <v>0</v>
      </c>
      <c r="CP101" s="24">
        <f t="shared" si="111"/>
        <v>0.49470847855147904</v>
      </c>
      <c r="CQ101" s="24">
        <f t="shared" si="111"/>
        <v>0.49965556333699385</v>
      </c>
      <c r="CR101" s="24">
        <f t="shared" si="111"/>
        <v>0.50465211897036377</v>
      </c>
      <c r="CS101" s="24">
        <f t="shared" si="111"/>
        <v>0.50969864016006738</v>
      </c>
      <c r="CT101" s="24">
        <f t="shared" si="111"/>
        <v>0.51479562656166811</v>
      </c>
      <c r="CU101" s="24"/>
      <c r="CV101" s="24"/>
      <c r="CW101" s="18"/>
      <c r="CX101" s="19">
        <v>4</v>
      </c>
      <c r="CY101" s="18">
        <v>0</v>
      </c>
      <c r="CZ101" s="24">
        <f t="shared" si="112"/>
        <v>0.49470847855147904</v>
      </c>
      <c r="DA101" s="24">
        <f t="shared" si="112"/>
        <v>0.49965556333699385</v>
      </c>
      <c r="DB101" s="24">
        <f t="shared" si="112"/>
        <v>0.50465211897036377</v>
      </c>
      <c r="DC101" s="24">
        <f t="shared" si="112"/>
        <v>0.50969864016006738</v>
      </c>
      <c r="DD101" s="24">
        <f t="shared" si="112"/>
        <v>0.51479562656166811</v>
      </c>
      <c r="DE101" s="24"/>
      <c r="DF101" s="36"/>
      <c r="DG101" s="18"/>
      <c r="DH101" s="19">
        <v>4</v>
      </c>
      <c r="DI101" s="18">
        <v>0</v>
      </c>
      <c r="DJ101" s="24">
        <f t="shared" si="113"/>
        <v>0.49470847855147904</v>
      </c>
      <c r="DK101" s="24">
        <f t="shared" si="113"/>
        <v>0.49965556333699385</v>
      </c>
      <c r="DL101" s="24">
        <f t="shared" si="113"/>
        <v>0.50465211897036377</v>
      </c>
      <c r="DM101" s="24">
        <f t="shared" si="113"/>
        <v>0.50969864016006738</v>
      </c>
      <c r="DN101" s="24">
        <f t="shared" si="113"/>
        <v>0.51479562656166811</v>
      </c>
      <c r="DO101" s="24"/>
      <c r="DP101" s="36"/>
      <c r="DQ101" s="18"/>
      <c r="DR101" s="19">
        <v>4</v>
      </c>
      <c r="DS101" s="18">
        <v>0</v>
      </c>
      <c r="DT101" s="24">
        <f t="shared" si="114"/>
        <v>0.49470847855147904</v>
      </c>
      <c r="DU101" s="24">
        <f t="shared" si="114"/>
        <v>0.49965556333699385</v>
      </c>
      <c r="DV101" s="24">
        <f t="shared" si="114"/>
        <v>0.50465211897036377</v>
      </c>
      <c r="DW101" s="24">
        <f t="shared" si="114"/>
        <v>0.50969864016006738</v>
      </c>
      <c r="DX101" s="24">
        <f t="shared" si="114"/>
        <v>0.51479562656166811</v>
      </c>
      <c r="DY101" s="24"/>
      <c r="EA101" s="18"/>
      <c r="EB101" s="19">
        <v>4</v>
      </c>
      <c r="EC101" s="18">
        <v>0</v>
      </c>
      <c r="ED101" s="24">
        <f t="shared" si="115"/>
        <v>0.49470847855147904</v>
      </c>
      <c r="EE101" s="24">
        <f t="shared" si="115"/>
        <v>0.49965556333699385</v>
      </c>
      <c r="EF101" s="24">
        <f t="shared" si="115"/>
        <v>0.50465211897036377</v>
      </c>
      <c r="EG101" s="24">
        <f t="shared" si="115"/>
        <v>0.50969864016006738</v>
      </c>
      <c r="EH101" s="24">
        <f t="shared" si="115"/>
        <v>0.51479562656166811</v>
      </c>
      <c r="EI101" s="24"/>
      <c r="EL101" s="19">
        <v>4</v>
      </c>
      <c r="EM101" s="18">
        <v>0</v>
      </c>
      <c r="EN101" s="24">
        <f t="shared" si="116"/>
        <v>0.49470847855147904</v>
      </c>
      <c r="EO101" s="24">
        <f t="shared" si="116"/>
        <v>0.49965556333699385</v>
      </c>
      <c r="EP101" s="24">
        <f t="shared" si="116"/>
        <v>0.50465211897036377</v>
      </c>
      <c r="EQ101" s="24">
        <f t="shared" si="116"/>
        <v>0.50969864016006738</v>
      </c>
      <c r="ER101" s="24">
        <f t="shared" si="116"/>
        <v>0.51479562656166811</v>
      </c>
      <c r="ES101" s="24"/>
    </row>
    <row r="102" spans="1:149" s="1" customFormat="1" x14ac:dyDescent="0.25">
      <c r="A102" s="105"/>
      <c r="B102" s="7">
        <v>5</v>
      </c>
      <c r="C102" s="1">
        <v>0</v>
      </c>
      <c r="D102" s="24"/>
      <c r="E102" s="24"/>
      <c r="F102" s="24"/>
      <c r="G102" s="24"/>
      <c r="H102" s="24"/>
      <c r="I102" s="27"/>
      <c r="J102" s="24"/>
      <c r="K102" s="18"/>
      <c r="L102" s="19">
        <v>5</v>
      </c>
      <c r="M102" s="18">
        <v>0</v>
      </c>
      <c r="N102" s="24"/>
      <c r="O102" s="24"/>
      <c r="P102" s="24"/>
      <c r="Q102" s="24"/>
      <c r="R102" s="24"/>
      <c r="S102" s="24"/>
      <c r="U102" s="6"/>
      <c r="V102" s="19">
        <v>5</v>
      </c>
      <c r="W102" s="18">
        <v>0</v>
      </c>
      <c r="X102" s="24"/>
      <c r="Y102" s="24"/>
      <c r="Z102" s="24"/>
      <c r="AA102" s="24"/>
      <c r="AB102" s="24"/>
      <c r="AC102" s="24"/>
      <c r="AD102" s="24"/>
      <c r="AE102" s="18"/>
      <c r="AF102" s="19">
        <v>5</v>
      </c>
      <c r="AG102" s="18">
        <v>0</v>
      </c>
      <c r="AH102" s="24">
        <f t="shared" si="105"/>
        <v>34.080209195283004</v>
      </c>
      <c r="AI102" s="24">
        <f t="shared" si="105"/>
        <v>88.78117070418979</v>
      </c>
      <c r="AJ102" s="24">
        <f t="shared" si="105"/>
        <v>99.540796842084674</v>
      </c>
      <c r="AK102" s="24">
        <f t="shared" si="105"/>
        <v>2.7187302459670537</v>
      </c>
      <c r="AL102" s="24"/>
      <c r="AM102" s="24"/>
      <c r="AN102" s="36"/>
      <c r="AO102" s="18"/>
      <c r="AP102" s="19">
        <v>5</v>
      </c>
      <c r="AQ102" s="18">
        <v>0</v>
      </c>
      <c r="AR102" s="24">
        <f t="shared" si="106"/>
        <v>0.49470847855147904</v>
      </c>
      <c r="AS102" s="24">
        <f t="shared" si="106"/>
        <v>0.49965556333699385</v>
      </c>
      <c r="AT102" s="24">
        <f t="shared" si="106"/>
        <v>0.50465211897036377</v>
      </c>
      <c r="AU102" s="24">
        <f t="shared" si="106"/>
        <v>0.50969864016006738</v>
      </c>
      <c r="AV102" s="24"/>
      <c r="AW102" s="24"/>
      <c r="AX102" s="36"/>
      <c r="AY102" s="18"/>
      <c r="AZ102" s="19">
        <v>5</v>
      </c>
      <c r="BA102" s="18">
        <v>0</v>
      </c>
      <c r="BB102" s="24">
        <f t="shared" si="107"/>
        <v>0.49470847855147904</v>
      </c>
      <c r="BC102" s="24">
        <f t="shared" si="107"/>
        <v>0.49965556333699385</v>
      </c>
      <c r="BD102" s="24">
        <f t="shared" si="107"/>
        <v>0.50465211897036377</v>
      </c>
      <c r="BE102" s="24">
        <f t="shared" si="107"/>
        <v>0.50969864016006738</v>
      </c>
      <c r="BF102" s="24"/>
      <c r="BG102" s="24"/>
      <c r="BI102" s="18"/>
      <c r="BJ102" s="19">
        <v>5</v>
      </c>
      <c r="BK102" s="18">
        <v>0</v>
      </c>
      <c r="BL102" s="24">
        <f t="shared" si="108"/>
        <v>0.49470847855147904</v>
      </c>
      <c r="BM102" s="24">
        <f t="shared" si="108"/>
        <v>0.49965556333699385</v>
      </c>
      <c r="BN102" s="24">
        <f t="shared" si="108"/>
        <v>0.50465211897036377</v>
      </c>
      <c r="BO102" s="24">
        <f t="shared" si="108"/>
        <v>0.50969864016006738</v>
      </c>
      <c r="BP102" s="24">
        <f t="shared" si="108"/>
        <v>0.51479562656166811</v>
      </c>
      <c r="BQ102" s="24"/>
      <c r="BS102" s="18"/>
      <c r="BT102" s="7">
        <v>5</v>
      </c>
      <c r="BU102" s="1">
        <v>0</v>
      </c>
      <c r="BV102" s="24">
        <f t="shared" si="109"/>
        <v>0.49470847855147904</v>
      </c>
      <c r="BW102" s="24">
        <f t="shared" si="109"/>
        <v>0.49965556333699385</v>
      </c>
      <c r="BX102" s="24">
        <f t="shared" si="109"/>
        <v>0.50465211897036377</v>
      </c>
      <c r="BY102" s="24">
        <f t="shared" si="109"/>
        <v>0.50969864016006738</v>
      </c>
      <c r="BZ102" s="24">
        <f t="shared" si="109"/>
        <v>0.51479562656166811</v>
      </c>
      <c r="CA102" s="27"/>
      <c r="CB102" s="24"/>
      <c r="CC102" s="18"/>
      <c r="CD102" s="19">
        <v>5</v>
      </c>
      <c r="CE102" s="18">
        <v>0</v>
      </c>
      <c r="CF102" s="24">
        <f t="shared" si="110"/>
        <v>0.49470847855147904</v>
      </c>
      <c r="CG102" s="24">
        <f t="shared" si="110"/>
        <v>0.49965556333699385</v>
      </c>
      <c r="CH102" s="24">
        <f t="shared" si="110"/>
        <v>0.50465211897036377</v>
      </c>
      <c r="CI102" s="24">
        <f t="shared" si="110"/>
        <v>0.50969864016006738</v>
      </c>
      <c r="CJ102" s="24">
        <f t="shared" si="110"/>
        <v>0.51479562656166811</v>
      </c>
      <c r="CK102" s="24"/>
      <c r="CL102" s="6"/>
      <c r="CM102" s="18"/>
      <c r="CN102" s="19">
        <v>5</v>
      </c>
      <c r="CO102" s="18">
        <v>0</v>
      </c>
      <c r="CP102" s="24">
        <f t="shared" si="111"/>
        <v>0.49470847855147904</v>
      </c>
      <c r="CQ102" s="24">
        <f t="shared" si="111"/>
        <v>0.49965556333699385</v>
      </c>
      <c r="CR102" s="24">
        <f t="shared" si="111"/>
        <v>0.50465211897036377</v>
      </c>
      <c r="CS102" s="24">
        <f t="shared" si="111"/>
        <v>0.50969864016006738</v>
      </c>
      <c r="CT102" s="24">
        <f t="shared" si="111"/>
        <v>0.51479562656166811</v>
      </c>
      <c r="CU102" s="24"/>
      <c r="CV102" s="24"/>
      <c r="CW102" s="18"/>
      <c r="CX102" s="19">
        <v>5</v>
      </c>
      <c r="CY102" s="18">
        <v>0</v>
      </c>
      <c r="CZ102" s="24">
        <f t="shared" si="112"/>
        <v>0.49470847855147904</v>
      </c>
      <c r="DA102" s="24">
        <f t="shared" si="112"/>
        <v>0.49965556333699385</v>
      </c>
      <c r="DB102" s="24">
        <f t="shared" si="112"/>
        <v>0.50465211897036377</v>
      </c>
      <c r="DC102" s="24">
        <f t="shared" si="112"/>
        <v>0.50969864016006738</v>
      </c>
      <c r="DD102" s="24">
        <f t="shared" si="112"/>
        <v>0.51479562656166811</v>
      </c>
      <c r="DE102" s="24"/>
      <c r="DF102" s="36"/>
      <c r="DG102" s="18"/>
      <c r="DH102" s="19">
        <v>5</v>
      </c>
      <c r="DI102" s="18">
        <v>0</v>
      </c>
      <c r="DJ102" s="24">
        <f t="shared" si="113"/>
        <v>0.49470847855147904</v>
      </c>
      <c r="DK102" s="24">
        <f t="shared" si="113"/>
        <v>0.49965556333699385</v>
      </c>
      <c r="DL102" s="24">
        <f t="shared" si="113"/>
        <v>0.50465211897036377</v>
      </c>
      <c r="DM102" s="24">
        <f t="shared" si="113"/>
        <v>0.50969864016006738</v>
      </c>
      <c r="DN102" s="24">
        <f t="shared" si="113"/>
        <v>0.51479562656166811</v>
      </c>
      <c r="DO102" s="24"/>
      <c r="DP102" s="36"/>
      <c r="DQ102" s="18"/>
      <c r="DR102" s="19">
        <v>5</v>
      </c>
      <c r="DS102" s="18">
        <v>0</v>
      </c>
      <c r="DT102" s="24">
        <f t="shared" si="114"/>
        <v>0.49470847855147904</v>
      </c>
      <c r="DU102" s="24">
        <f t="shared" si="114"/>
        <v>0.49965556333699385</v>
      </c>
      <c r="DV102" s="24">
        <f t="shared" si="114"/>
        <v>0.50465211897036377</v>
      </c>
      <c r="DW102" s="24">
        <f t="shared" si="114"/>
        <v>0.50969864016006738</v>
      </c>
      <c r="DX102" s="24">
        <f t="shared" si="114"/>
        <v>0.51479562656166811</v>
      </c>
      <c r="DY102" s="24"/>
      <c r="EA102" s="18"/>
      <c r="EB102" s="19">
        <v>5</v>
      </c>
      <c r="EC102" s="18">
        <v>0</v>
      </c>
      <c r="ED102" s="24">
        <f t="shared" si="115"/>
        <v>0.49470847855147904</v>
      </c>
      <c r="EE102" s="24">
        <f t="shared" si="115"/>
        <v>0.49965556333699385</v>
      </c>
      <c r="EF102" s="24">
        <f t="shared" si="115"/>
        <v>0.50465211897036377</v>
      </c>
      <c r="EG102" s="24">
        <f t="shared" si="115"/>
        <v>0.50969864016006738</v>
      </c>
      <c r="EH102" s="24">
        <f t="shared" si="115"/>
        <v>0.51479562656166811</v>
      </c>
      <c r="EI102" s="24"/>
      <c r="EL102" s="19">
        <v>5</v>
      </c>
      <c r="EM102" s="18">
        <v>0</v>
      </c>
      <c r="EN102" s="24">
        <f t="shared" si="116"/>
        <v>0.49470847855147904</v>
      </c>
      <c r="EO102" s="24">
        <f t="shared" si="116"/>
        <v>0.49965556333699385</v>
      </c>
      <c r="EP102" s="24">
        <f t="shared" si="116"/>
        <v>0.50465211897036377</v>
      </c>
      <c r="EQ102" s="24">
        <f t="shared" si="116"/>
        <v>0.50969864016006738</v>
      </c>
      <c r="ER102" s="24">
        <f t="shared" si="116"/>
        <v>0.51479562656166811</v>
      </c>
      <c r="ES102" s="24"/>
    </row>
    <row r="103" spans="1:149" s="1" customFormat="1" x14ac:dyDescent="0.25">
      <c r="A103" s="105"/>
      <c r="B103" s="7">
        <v>6</v>
      </c>
      <c r="C103" s="1">
        <v>0</v>
      </c>
      <c r="D103" s="24"/>
      <c r="E103" s="24"/>
      <c r="F103" s="24"/>
      <c r="G103" s="24"/>
      <c r="H103" s="24"/>
      <c r="I103" s="27"/>
      <c r="J103" s="24"/>
      <c r="K103" s="18"/>
      <c r="L103" s="19">
        <v>6</v>
      </c>
      <c r="M103" s="18">
        <v>0</v>
      </c>
      <c r="N103" s="24"/>
      <c r="O103" s="24"/>
      <c r="P103" s="24"/>
      <c r="Q103" s="24"/>
      <c r="R103" s="24"/>
      <c r="S103" s="24"/>
      <c r="U103" s="6"/>
      <c r="V103" s="19">
        <v>6</v>
      </c>
      <c r="W103" s="18">
        <v>0</v>
      </c>
      <c r="X103" s="24"/>
      <c r="Y103" s="24"/>
      <c r="Z103" s="24"/>
      <c r="AA103" s="24"/>
      <c r="AB103" s="24"/>
      <c r="AC103" s="24"/>
      <c r="AD103" s="24"/>
      <c r="AE103" s="18"/>
      <c r="AF103" s="19">
        <v>6</v>
      </c>
      <c r="AG103" s="18">
        <v>0</v>
      </c>
      <c r="AH103" s="24">
        <f t="shared" si="105"/>
        <v>18.010364815647172</v>
      </c>
      <c r="AI103" s="24">
        <f t="shared" si="105"/>
        <v>82.967584525079062</v>
      </c>
      <c r="AJ103" s="24">
        <f t="shared" si="105"/>
        <v>101.68029515563256</v>
      </c>
      <c r="AK103" s="24">
        <f t="shared" si="105"/>
        <v>2.5212909235150671</v>
      </c>
      <c r="AL103" s="24"/>
      <c r="AM103" s="24"/>
      <c r="AN103" s="36"/>
      <c r="AO103" s="18"/>
      <c r="AP103" s="19">
        <v>6</v>
      </c>
      <c r="AQ103" s="18">
        <v>0</v>
      </c>
      <c r="AR103" s="24">
        <f t="shared" si="106"/>
        <v>0.49470847855147904</v>
      </c>
      <c r="AS103" s="24">
        <f t="shared" si="106"/>
        <v>0.49965556333699385</v>
      </c>
      <c r="AT103" s="24">
        <f t="shared" si="106"/>
        <v>0.50465211897036377</v>
      </c>
      <c r="AU103" s="24">
        <f t="shared" si="106"/>
        <v>0.50969864016006738</v>
      </c>
      <c r="AV103" s="24"/>
      <c r="AW103" s="24"/>
      <c r="AX103" s="36"/>
      <c r="AY103" s="18"/>
      <c r="AZ103" s="19">
        <v>6</v>
      </c>
      <c r="BA103" s="18">
        <v>0</v>
      </c>
      <c r="BB103" s="24">
        <f t="shared" si="107"/>
        <v>0.49470847855147904</v>
      </c>
      <c r="BC103" s="24">
        <f t="shared" si="107"/>
        <v>0.49965556333699385</v>
      </c>
      <c r="BD103" s="24">
        <f t="shared" si="107"/>
        <v>0.50465211897036377</v>
      </c>
      <c r="BE103" s="24">
        <f t="shared" si="107"/>
        <v>0.50969864016006738</v>
      </c>
      <c r="BF103" s="24"/>
      <c r="BG103" s="24"/>
      <c r="BI103" s="18"/>
      <c r="BJ103" s="19">
        <v>6</v>
      </c>
      <c r="BK103" s="18">
        <v>0</v>
      </c>
      <c r="BL103" s="24">
        <f t="shared" si="108"/>
        <v>0.49470847855147904</v>
      </c>
      <c r="BM103" s="24">
        <f t="shared" si="108"/>
        <v>0.49965556333699385</v>
      </c>
      <c r="BN103" s="24">
        <f t="shared" si="108"/>
        <v>0.50465211897036377</v>
      </c>
      <c r="BO103" s="24">
        <f t="shared" si="108"/>
        <v>0.50969864016006738</v>
      </c>
      <c r="BP103" s="24">
        <f t="shared" si="108"/>
        <v>0.51479562656166811</v>
      </c>
      <c r="BQ103" s="24"/>
      <c r="BS103" s="18"/>
      <c r="BT103" s="7">
        <v>6</v>
      </c>
      <c r="BU103" s="1">
        <v>0</v>
      </c>
      <c r="BV103" s="24">
        <f t="shared" si="109"/>
        <v>0.49470847855147904</v>
      </c>
      <c r="BW103" s="24">
        <f t="shared" si="109"/>
        <v>0.49965556333699385</v>
      </c>
      <c r="BX103" s="24">
        <f t="shared" si="109"/>
        <v>0.50465211897036377</v>
      </c>
      <c r="BY103" s="24">
        <f t="shared" si="109"/>
        <v>0.50969864016006738</v>
      </c>
      <c r="BZ103" s="24">
        <f t="shared" si="109"/>
        <v>0.51479562656166811</v>
      </c>
      <c r="CA103" s="27"/>
      <c r="CB103" s="24"/>
      <c r="CC103" s="18"/>
      <c r="CD103" s="19">
        <v>6</v>
      </c>
      <c r="CE103" s="18">
        <v>0</v>
      </c>
      <c r="CF103" s="24">
        <f t="shared" si="110"/>
        <v>0.49470847855147904</v>
      </c>
      <c r="CG103" s="24">
        <f t="shared" si="110"/>
        <v>0.49965556333699385</v>
      </c>
      <c r="CH103" s="24">
        <f t="shared" si="110"/>
        <v>0.50465211897036377</v>
      </c>
      <c r="CI103" s="24">
        <f t="shared" si="110"/>
        <v>0.50969864016006738</v>
      </c>
      <c r="CJ103" s="24">
        <f t="shared" si="110"/>
        <v>0.51479562656166811</v>
      </c>
      <c r="CK103" s="24"/>
      <c r="CL103" s="6"/>
      <c r="CM103" s="18"/>
      <c r="CN103" s="19">
        <v>6</v>
      </c>
      <c r="CO103" s="18">
        <v>0</v>
      </c>
      <c r="CP103" s="24">
        <f t="shared" si="111"/>
        <v>0.49470847855147904</v>
      </c>
      <c r="CQ103" s="24">
        <f t="shared" si="111"/>
        <v>0.49965556333699385</v>
      </c>
      <c r="CR103" s="24">
        <f t="shared" si="111"/>
        <v>0.50465211897036377</v>
      </c>
      <c r="CS103" s="24">
        <f t="shared" si="111"/>
        <v>0.50969864016006738</v>
      </c>
      <c r="CT103" s="24">
        <f t="shared" si="111"/>
        <v>0.51479562656166811</v>
      </c>
      <c r="CU103" s="24"/>
      <c r="CV103" s="24"/>
      <c r="CW103" s="18"/>
      <c r="CX103" s="19">
        <v>6</v>
      </c>
      <c r="CY103" s="18">
        <v>0</v>
      </c>
      <c r="CZ103" s="24">
        <f t="shared" si="112"/>
        <v>0.49470847855147904</v>
      </c>
      <c r="DA103" s="24">
        <f t="shared" si="112"/>
        <v>0.49965556333699385</v>
      </c>
      <c r="DB103" s="24">
        <f t="shared" si="112"/>
        <v>0.50465211897036377</v>
      </c>
      <c r="DC103" s="24">
        <f t="shared" si="112"/>
        <v>0.50969864016006738</v>
      </c>
      <c r="DD103" s="24">
        <f t="shared" si="112"/>
        <v>0.51479562656166811</v>
      </c>
      <c r="DE103" s="24"/>
      <c r="DF103" s="36"/>
      <c r="DG103" s="18"/>
      <c r="DH103" s="19">
        <v>6</v>
      </c>
      <c r="DI103" s="18">
        <v>0</v>
      </c>
      <c r="DJ103" s="24">
        <f t="shared" si="113"/>
        <v>0.49470847855147904</v>
      </c>
      <c r="DK103" s="24">
        <f t="shared" si="113"/>
        <v>0.49965556333699385</v>
      </c>
      <c r="DL103" s="24">
        <f t="shared" si="113"/>
        <v>0.50465211897036377</v>
      </c>
      <c r="DM103" s="24">
        <f t="shared" si="113"/>
        <v>0.50969864016006738</v>
      </c>
      <c r="DN103" s="24">
        <f t="shared" si="113"/>
        <v>0.51479562656166811</v>
      </c>
      <c r="DO103" s="24"/>
      <c r="DP103" s="36"/>
      <c r="DQ103" s="18"/>
      <c r="DR103" s="19">
        <v>6</v>
      </c>
      <c r="DS103" s="18">
        <v>0</v>
      </c>
      <c r="DT103" s="24">
        <f t="shared" si="114"/>
        <v>0.49470847855147904</v>
      </c>
      <c r="DU103" s="24">
        <f t="shared" si="114"/>
        <v>0.49965556333699385</v>
      </c>
      <c r="DV103" s="24">
        <f t="shared" si="114"/>
        <v>0.50465211897036377</v>
      </c>
      <c r="DW103" s="24">
        <f t="shared" si="114"/>
        <v>0.50969864016006738</v>
      </c>
      <c r="DX103" s="24">
        <f t="shared" si="114"/>
        <v>0.51479562656166811</v>
      </c>
      <c r="DY103" s="24"/>
      <c r="EA103" s="18"/>
      <c r="EB103" s="19">
        <v>6</v>
      </c>
      <c r="EC103" s="18">
        <v>0</v>
      </c>
      <c r="ED103" s="24">
        <f t="shared" si="115"/>
        <v>0.49470847855147904</v>
      </c>
      <c r="EE103" s="24">
        <f t="shared" si="115"/>
        <v>0.49965556333699385</v>
      </c>
      <c r="EF103" s="24">
        <f t="shared" si="115"/>
        <v>0.50465211897036377</v>
      </c>
      <c r="EG103" s="24">
        <f t="shared" si="115"/>
        <v>0.50969864016006738</v>
      </c>
      <c r="EH103" s="24">
        <f t="shared" si="115"/>
        <v>0.51479562656166811</v>
      </c>
      <c r="EI103" s="24"/>
      <c r="EL103" s="19">
        <v>6</v>
      </c>
      <c r="EM103" s="18">
        <v>0</v>
      </c>
      <c r="EN103" s="24">
        <f t="shared" si="116"/>
        <v>0.49470847855147904</v>
      </c>
      <c r="EO103" s="24">
        <f t="shared" si="116"/>
        <v>0.49965556333699385</v>
      </c>
      <c r="EP103" s="24">
        <f t="shared" si="116"/>
        <v>0.50465211897036377</v>
      </c>
      <c r="EQ103" s="24">
        <f t="shared" si="116"/>
        <v>0.50969864016006738</v>
      </c>
      <c r="ER103" s="24">
        <f t="shared" si="116"/>
        <v>0.51479562656166811</v>
      </c>
      <c r="ES103" s="24"/>
    </row>
    <row r="104" spans="1:149" s="1" customFormat="1" x14ac:dyDescent="0.25">
      <c r="A104" s="105"/>
      <c r="B104" s="7">
        <v>7</v>
      </c>
      <c r="C104" s="1">
        <v>0</v>
      </c>
      <c r="D104" s="24"/>
      <c r="E104" s="24"/>
      <c r="F104" s="24"/>
      <c r="G104" s="24"/>
      <c r="H104" s="24"/>
      <c r="I104" s="27"/>
      <c r="J104" s="24"/>
      <c r="K104" s="18"/>
      <c r="L104" s="19">
        <v>7</v>
      </c>
      <c r="M104" s="18">
        <v>0</v>
      </c>
      <c r="N104" s="24"/>
      <c r="O104" s="24"/>
      <c r="P104" s="24"/>
      <c r="Q104" s="24"/>
      <c r="R104" s="24"/>
      <c r="S104" s="24"/>
      <c r="U104" s="6"/>
      <c r="V104" s="19">
        <v>7</v>
      </c>
      <c r="W104" s="18">
        <v>0</v>
      </c>
      <c r="X104" s="24"/>
      <c r="Y104" s="24"/>
      <c r="Z104" s="24"/>
      <c r="AA104" s="24"/>
      <c r="AB104" s="24"/>
      <c r="AC104" s="24"/>
      <c r="AD104" s="24"/>
      <c r="AE104" s="18"/>
      <c r="AF104" s="19">
        <v>7</v>
      </c>
      <c r="AG104" s="18">
        <v>0</v>
      </c>
      <c r="AH104" s="24">
        <f t="shared" si="105"/>
        <v>21.838211227610579</v>
      </c>
      <c r="AI104" s="24">
        <f t="shared" si="105"/>
        <v>88.670601642197155</v>
      </c>
      <c r="AJ104" s="24">
        <f t="shared" si="105"/>
        <v>100.74457395240692</v>
      </c>
      <c r="AK104" s="24">
        <f t="shared" si="105"/>
        <v>2.6072423467736257</v>
      </c>
      <c r="AL104" s="24"/>
      <c r="AM104" s="24"/>
      <c r="AN104" s="36"/>
      <c r="AO104" s="18"/>
      <c r="AP104" s="19">
        <v>7</v>
      </c>
      <c r="AQ104" s="18">
        <v>0</v>
      </c>
      <c r="AR104" s="24">
        <f t="shared" si="106"/>
        <v>0.49470847855147904</v>
      </c>
      <c r="AS104" s="24">
        <f t="shared" si="106"/>
        <v>0.49965556333699385</v>
      </c>
      <c r="AT104" s="24">
        <f t="shared" si="106"/>
        <v>0.50465211897036377</v>
      </c>
      <c r="AU104" s="24">
        <f t="shared" si="106"/>
        <v>0.50969864016006738</v>
      </c>
      <c r="AV104" s="24"/>
      <c r="AW104" s="24"/>
      <c r="AX104" s="36"/>
      <c r="AY104" s="18"/>
      <c r="AZ104" s="19">
        <v>7</v>
      </c>
      <c r="BA104" s="18">
        <v>0</v>
      </c>
      <c r="BB104" s="24">
        <f t="shared" si="107"/>
        <v>0.49470847855147904</v>
      </c>
      <c r="BC104" s="24">
        <f t="shared" si="107"/>
        <v>0.49965556333699385</v>
      </c>
      <c r="BD104" s="24">
        <f t="shared" si="107"/>
        <v>0.50465211897036377</v>
      </c>
      <c r="BE104" s="24">
        <f t="shared" si="107"/>
        <v>0.50969864016006738</v>
      </c>
      <c r="BF104" s="24"/>
      <c r="BG104" s="24"/>
      <c r="BI104" s="18"/>
      <c r="BJ104" s="19">
        <v>7</v>
      </c>
      <c r="BK104" s="18">
        <v>0</v>
      </c>
      <c r="BL104" s="24">
        <f t="shared" si="108"/>
        <v>0.49470847855147904</v>
      </c>
      <c r="BM104" s="24">
        <f t="shared" si="108"/>
        <v>0.49965556333699385</v>
      </c>
      <c r="BN104" s="24">
        <f t="shared" si="108"/>
        <v>0.50465211897036377</v>
      </c>
      <c r="BO104" s="24">
        <f t="shared" si="108"/>
        <v>0.50969864016006738</v>
      </c>
      <c r="BP104" s="24">
        <f t="shared" si="108"/>
        <v>0.51479562656166811</v>
      </c>
      <c r="BQ104" s="24"/>
      <c r="BS104" s="18"/>
      <c r="BT104" s="7">
        <v>7</v>
      </c>
      <c r="BU104" s="1">
        <v>0</v>
      </c>
      <c r="BV104" s="24">
        <f t="shared" si="109"/>
        <v>0.49470847855147904</v>
      </c>
      <c r="BW104" s="24">
        <f t="shared" si="109"/>
        <v>0.49965556333699385</v>
      </c>
      <c r="BX104" s="24">
        <f t="shared" si="109"/>
        <v>0.50465211897036377</v>
      </c>
      <c r="BY104" s="24">
        <f t="shared" si="109"/>
        <v>0.50969864016006738</v>
      </c>
      <c r="BZ104" s="24">
        <f t="shared" si="109"/>
        <v>0.51479562656166811</v>
      </c>
      <c r="CA104" s="27"/>
      <c r="CB104" s="24"/>
      <c r="CC104" s="18"/>
      <c r="CD104" s="19">
        <v>7</v>
      </c>
      <c r="CE104" s="18">
        <v>0</v>
      </c>
      <c r="CF104" s="24">
        <f t="shared" si="110"/>
        <v>0.49470847855147904</v>
      </c>
      <c r="CG104" s="24">
        <f t="shared" si="110"/>
        <v>0.49965556333699385</v>
      </c>
      <c r="CH104" s="24">
        <f t="shared" si="110"/>
        <v>0.50465211897036377</v>
      </c>
      <c r="CI104" s="24">
        <f t="shared" si="110"/>
        <v>0.50969864016006738</v>
      </c>
      <c r="CJ104" s="24">
        <f t="shared" si="110"/>
        <v>0.51479562656166811</v>
      </c>
      <c r="CK104" s="24"/>
      <c r="CL104" s="6"/>
      <c r="CM104" s="18"/>
      <c r="CN104" s="19">
        <v>7</v>
      </c>
      <c r="CO104" s="18">
        <v>0</v>
      </c>
      <c r="CP104" s="24">
        <f t="shared" si="111"/>
        <v>0.49470847855147904</v>
      </c>
      <c r="CQ104" s="24">
        <f t="shared" si="111"/>
        <v>0.49965556333699385</v>
      </c>
      <c r="CR104" s="24">
        <f t="shared" si="111"/>
        <v>0.50465211897036377</v>
      </c>
      <c r="CS104" s="24">
        <f t="shared" si="111"/>
        <v>0.50969864016006738</v>
      </c>
      <c r="CT104" s="24">
        <f t="shared" si="111"/>
        <v>0.51479562656166811</v>
      </c>
      <c r="CU104" s="24"/>
      <c r="CV104" s="24"/>
      <c r="CW104" s="18"/>
      <c r="CX104" s="19">
        <v>7</v>
      </c>
      <c r="CY104" s="18">
        <v>0</v>
      </c>
      <c r="CZ104" s="24">
        <f t="shared" si="112"/>
        <v>0.49470847855147904</v>
      </c>
      <c r="DA104" s="24">
        <f t="shared" si="112"/>
        <v>0.49965556333699385</v>
      </c>
      <c r="DB104" s="24">
        <f t="shared" si="112"/>
        <v>0.50465211897036377</v>
      </c>
      <c r="DC104" s="24">
        <f t="shared" si="112"/>
        <v>0.50969864016006738</v>
      </c>
      <c r="DD104" s="24">
        <f t="shared" si="112"/>
        <v>0.51479562656166811</v>
      </c>
      <c r="DE104" s="24"/>
      <c r="DF104" s="36"/>
      <c r="DG104" s="18"/>
      <c r="DH104" s="19">
        <v>7</v>
      </c>
      <c r="DI104" s="18">
        <v>0</v>
      </c>
      <c r="DJ104" s="24">
        <f t="shared" si="113"/>
        <v>0.49470847855147904</v>
      </c>
      <c r="DK104" s="24">
        <f t="shared" si="113"/>
        <v>0.49965556333699385</v>
      </c>
      <c r="DL104" s="24">
        <f t="shared" si="113"/>
        <v>0.50465211897036377</v>
      </c>
      <c r="DM104" s="24">
        <f t="shared" si="113"/>
        <v>0.50969864016006738</v>
      </c>
      <c r="DN104" s="24">
        <f t="shared" si="113"/>
        <v>0.51479562656166811</v>
      </c>
      <c r="DO104" s="24"/>
      <c r="DP104" s="36"/>
      <c r="DQ104" s="18"/>
      <c r="DR104" s="19">
        <v>7</v>
      </c>
      <c r="DS104" s="18">
        <v>0</v>
      </c>
      <c r="DT104" s="24">
        <f t="shared" si="114"/>
        <v>0.49470847855147904</v>
      </c>
      <c r="DU104" s="24">
        <f t="shared" si="114"/>
        <v>0.49965556333699385</v>
      </c>
      <c r="DV104" s="24">
        <f t="shared" si="114"/>
        <v>0.50465211897036377</v>
      </c>
      <c r="DW104" s="24">
        <f t="shared" si="114"/>
        <v>0.50969864016006738</v>
      </c>
      <c r="DX104" s="24">
        <f t="shared" si="114"/>
        <v>0.51479562656166811</v>
      </c>
      <c r="DY104" s="24"/>
      <c r="EA104" s="18"/>
      <c r="EB104" s="19">
        <v>7</v>
      </c>
      <c r="EC104" s="18">
        <v>0</v>
      </c>
      <c r="ED104" s="24">
        <f t="shared" si="115"/>
        <v>0.49470847855147904</v>
      </c>
      <c r="EE104" s="24">
        <f t="shared" si="115"/>
        <v>0.49965556333699385</v>
      </c>
      <c r="EF104" s="24">
        <f t="shared" si="115"/>
        <v>0.50465211897036377</v>
      </c>
      <c r="EG104" s="24">
        <f t="shared" si="115"/>
        <v>0.50969864016006738</v>
      </c>
      <c r="EH104" s="24">
        <f t="shared" si="115"/>
        <v>0.51479562656166811</v>
      </c>
      <c r="EI104" s="24"/>
      <c r="EL104" s="19">
        <v>7</v>
      </c>
      <c r="EM104" s="18">
        <v>0</v>
      </c>
      <c r="EN104" s="24">
        <f t="shared" si="116"/>
        <v>0.49470847855147904</v>
      </c>
      <c r="EO104" s="24">
        <f t="shared" si="116"/>
        <v>0.49965556333699385</v>
      </c>
      <c r="EP104" s="24">
        <f t="shared" si="116"/>
        <v>0.50465211897036377</v>
      </c>
      <c r="EQ104" s="24">
        <f t="shared" si="116"/>
        <v>0.50969864016006738</v>
      </c>
      <c r="ER104" s="24">
        <f t="shared" si="116"/>
        <v>0.51479562656166811</v>
      </c>
      <c r="ES104" s="24"/>
    </row>
    <row r="105" spans="1:149" s="1" customFormat="1" x14ac:dyDescent="0.25">
      <c r="A105" s="105"/>
      <c r="B105" s="7">
        <v>8</v>
      </c>
      <c r="C105" s="1">
        <v>0</v>
      </c>
      <c r="D105" s="24"/>
      <c r="E105" s="24"/>
      <c r="F105" s="24"/>
      <c r="G105" s="24"/>
      <c r="H105" s="24"/>
      <c r="I105" s="27"/>
      <c r="J105" s="24"/>
      <c r="K105" s="18"/>
      <c r="L105" s="19">
        <v>8</v>
      </c>
      <c r="M105" s="18">
        <v>0</v>
      </c>
      <c r="N105" s="24"/>
      <c r="O105" s="24"/>
      <c r="P105" s="24"/>
      <c r="Q105" s="24"/>
      <c r="R105" s="24"/>
      <c r="S105" s="24"/>
      <c r="U105" s="6"/>
      <c r="V105" s="19">
        <v>8</v>
      </c>
      <c r="W105" s="18">
        <v>0</v>
      </c>
      <c r="X105" s="24"/>
      <c r="Y105" s="24"/>
      <c r="Z105" s="24"/>
      <c r="AA105" s="24"/>
      <c r="AB105" s="24"/>
      <c r="AC105" s="24"/>
      <c r="AD105" s="24"/>
      <c r="AE105" s="18"/>
      <c r="AF105" s="19">
        <v>8</v>
      </c>
      <c r="AG105" s="18">
        <v>0</v>
      </c>
      <c r="AH105" s="24">
        <f t="shared" si="105"/>
        <v>24.469114953480162</v>
      </c>
      <c r="AI105" s="24">
        <f t="shared" si="105"/>
        <v>92.181080478580441</v>
      </c>
      <c r="AJ105" s="24">
        <f t="shared" si="105"/>
        <v>100.69932951887259</v>
      </c>
      <c r="AK105" s="24">
        <f t="shared" si="105"/>
        <v>2.6682037280608109</v>
      </c>
      <c r="AL105" s="24"/>
      <c r="AM105" s="24"/>
      <c r="AN105" s="36"/>
      <c r="AO105" s="18"/>
      <c r="AP105" s="19">
        <v>8</v>
      </c>
      <c r="AQ105" s="18">
        <v>0</v>
      </c>
      <c r="AR105" s="24">
        <f t="shared" si="106"/>
        <v>0.49470847855147904</v>
      </c>
      <c r="AS105" s="24">
        <f t="shared" si="106"/>
        <v>0.49965556333699385</v>
      </c>
      <c r="AT105" s="24">
        <f t="shared" si="106"/>
        <v>0.50465211897036377</v>
      </c>
      <c r="AU105" s="24">
        <f t="shared" si="106"/>
        <v>0.50969864016006738</v>
      </c>
      <c r="AV105" s="24"/>
      <c r="AW105" s="24"/>
      <c r="AX105" s="36"/>
      <c r="AY105" s="18"/>
      <c r="AZ105" s="19">
        <v>8</v>
      </c>
      <c r="BA105" s="18">
        <v>0</v>
      </c>
      <c r="BB105" s="24">
        <f t="shared" si="107"/>
        <v>0.49470847855147904</v>
      </c>
      <c r="BC105" s="24">
        <f t="shared" si="107"/>
        <v>0.49965556333699385</v>
      </c>
      <c r="BD105" s="24">
        <f t="shared" si="107"/>
        <v>0.50465211897036377</v>
      </c>
      <c r="BE105" s="24">
        <f t="shared" si="107"/>
        <v>0.50969864016006738</v>
      </c>
      <c r="BF105" s="24"/>
      <c r="BG105" s="24"/>
      <c r="BI105" s="18"/>
      <c r="BJ105" s="19">
        <v>8</v>
      </c>
      <c r="BK105" s="18">
        <v>0</v>
      </c>
      <c r="BL105" s="24">
        <f t="shared" si="108"/>
        <v>0.49470847855147904</v>
      </c>
      <c r="BM105" s="24">
        <f t="shared" si="108"/>
        <v>0.49965556333699385</v>
      </c>
      <c r="BN105" s="24">
        <f t="shared" si="108"/>
        <v>0.50465211897036377</v>
      </c>
      <c r="BO105" s="24">
        <f t="shared" si="108"/>
        <v>0.50969864016006738</v>
      </c>
      <c r="BP105" s="24">
        <f t="shared" si="108"/>
        <v>0.51479562656166811</v>
      </c>
      <c r="BQ105" s="24"/>
      <c r="BS105" s="18"/>
      <c r="BT105" s="7">
        <v>8</v>
      </c>
      <c r="BU105" s="1">
        <v>0</v>
      </c>
      <c r="BV105" s="24">
        <f t="shared" si="109"/>
        <v>0.49470847855147904</v>
      </c>
      <c r="BW105" s="24">
        <f t="shared" si="109"/>
        <v>0.49965556333699385</v>
      </c>
      <c r="BX105" s="24">
        <f t="shared" si="109"/>
        <v>0.50465211897036377</v>
      </c>
      <c r="BY105" s="24">
        <f t="shared" si="109"/>
        <v>0.50969864016006738</v>
      </c>
      <c r="BZ105" s="24">
        <f t="shared" si="109"/>
        <v>0.51479562656166811</v>
      </c>
      <c r="CA105" s="27"/>
      <c r="CB105" s="24"/>
      <c r="CC105" s="18"/>
      <c r="CD105" s="19">
        <v>8</v>
      </c>
      <c r="CE105" s="18">
        <v>0</v>
      </c>
      <c r="CF105" s="24">
        <f t="shared" si="110"/>
        <v>0.49470847855147904</v>
      </c>
      <c r="CG105" s="24">
        <f t="shared" si="110"/>
        <v>0.49965556333699385</v>
      </c>
      <c r="CH105" s="24">
        <f t="shared" si="110"/>
        <v>0.50465211897036377</v>
      </c>
      <c r="CI105" s="24">
        <f t="shared" si="110"/>
        <v>0.50969864016006738</v>
      </c>
      <c r="CJ105" s="24">
        <f t="shared" si="110"/>
        <v>0.51479562656166811</v>
      </c>
      <c r="CK105" s="24"/>
      <c r="CL105" s="6"/>
      <c r="CM105" s="18"/>
      <c r="CN105" s="19">
        <v>8</v>
      </c>
      <c r="CO105" s="18">
        <v>0</v>
      </c>
      <c r="CP105" s="24">
        <f t="shared" si="111"/>
        <v>0.49470847855147904</v>
      </c>
      <c r="CQ105" s="24">
        <f t="shared" si="111"/>
        <v>0.49965556333699385</v>
      </c>
      <c r="CR105" s="24">
        <f t="shared" si="111"/>
        <v>0.50465211897036377</v>
      </c>
      <c r="CS105" s="24">
        <f t="shared" si="111"/>
        <v>0.50969864016006738</v>
      </c>
      <c r="CT105" s="24">
        <f t="shared" si="111"/>
        <v>0.51479562656166811</v>
      </c>
      <c r="CU105" s="24"/>
      <c r="CV105" s="24"/>
      <c r="CW105" s="18"/>
      <c r="CX105" s="19">
        <v>8</v>
      </c>
      <c r="CY105" s="18">
        <v>0</v>
      </c>
      <c r="CZ105" s="24">
        <f t="shared" si="112"/>
        <v>0.49470847855147904</v>
      </c>
      <c r="DA105" s="24">
        <f t="shared" si="112"/>
        <v>0.49965556333699385</v>
      </c>
      <c r="DB105" s="24">
        <f t="shared" si="112"/>
        <v>0.50465211897036377</v>
      </c>
      <c r="DC105" s="24">
        <f t="shared" si="112"/>
        <v>0.50969864016006738</v>
      </c>
      <c r="DD105" s="24">
        <f t="shared" si="112"/>
        <v>0.51479562656166811</v>
      </c>
      <c r="DE105" s="24"/>
      <c r="DF105" s="36"/>
      <c r="DG105" s="18"/>
      <c r="DH105" s="19">
        <v>8</v>
      </c>
      <c r="DI105" s="18">
        <v>0</v>
      </c>
      <c r="DJ105" s="24">
        <f t="shared" si="113"/>
        <v>0.49470847855147904</v>
      </c>
      <c r="DK105" s="24">
        <f t="shared" si="113"/>
        <v>0.49965556333699385</v>
      </c>
      <c r="DL105" s="24">
        <f t="shared" si="113"/>
        <v>0.50465211897036377</v>
      </c>
      <c r="DM105" s="24">
        <f t="shared" si="113"/>
        <v>0.50969864016006738</v>
      </c>
      <c r="DN105" s="24">
        <f t="shared" si="113"/>
        <v>0.51479562656166811</v>
      </c>
      <c r="DO105" s="24"/>
      <c r="DP105" s="36"/>
      <c r="DQ105" s="18"/>
      <c r="DR105" s="19">
        <v>8</v>
      </c>
      <c r="DS105" s="18">
        <v>0</v>
      </c>
      <c r="DT105" s="24">
        <f t="shared" si="114"/>
        <v>0.49470847855147904</v>
      </c>
      <c r="DU105" s="24">
        <f t="shared" si="114"/>
        <v>0.49965556333699385</v>
      </c>
      <c r="DV105" s="24">
        <f t="shared" si="114"/>
        <v>0.50465211897036377</v>
      </c>
      <c r="DW105" s="24">
        <f t="shared" si="114"/>
        <v>0.50969864016006738</v>
      </c>
      <c r="DX105" s="24">
        <f t="shared" si="114"/>
        <v>0.51479562656166811</v>
      </c>
      <c r="DY105" s="24"/>
      <c r="EA105" s="18"/>
      <c r="EB105" s="19">
        <v>8</v>
      </c>
      <c r="EC105" s="18">
        <v>0</v>
      </c>
      <c r="ED105" s="24">
        <f t="shared" si="115"/>
        <v>0.49470847855147904</v>
      </c>
      <c r="EE105" s="24">
        <f t="shared" si="115"/>
        <v>0.49965556333699385</v>
      </c>
      <c r="EF105" s="24">
        <f t="shared" si="115"/>
        <v>0.50465211897036377</v>
      </c>
      <c r="EG105" s="24">
        <f t="shared" si="115"/>
        <v>0.50969864016006738</v>
      </c>
      <c r="EH105" s="24">
        <f t="shared" si="115"/>
        <v>0.51479562656166811</v>
      </c>
      <c r="EI105" s="24"/>
      <c r="EL105" s="19">
        <v>8</v>
      </c>
      <c r="EM105" s="18">
        <v>0</v>
      </c>
      <c r="EN105" s="24">
        <f t="shared" si="116"/>
        <v>0.49470847855147904</v>
      </c>
      <c r="EO105" s="24">
        <f t="shared" si="116"/>
        <v>0.49965556333699385</v>
      </c>
      <c r="EP105" s="24">
        <f t="shared" si="116"/>
        <v>0.50465211897036377</v>
      </c>
      <c r="EQ105" s="24">
        <f t="shared" si="116"/>
        <v>0.50969864016006738</v>
      </c>
      <c r="ER105" s="24">
        <f t="shared" si="116"/>
        <v>0.51479562656166811</v>
      </c>
      <c r="ES105" s="24"/>
    </row>
    <row r="106" spans="1:149" s="1" customFormat="1" x14ac:dyDescent="0.25">
      <c r="A106" s="105"/>
      <c r="B106" s="7">
        <v>9</v>
      </c>
      <c r="C106" s="1">
        <v>0</v>
      </c>
      <c r="D106" s="24"/>
      <c r="E106" s="24"/>
      <c r="F106" s="24"/>
      <c r="G106" s="24"/>
      <c r="H106" s="24"/>
      <c r="I106" s="27"/>
      <c r="J106" s="24"/>
      <c r="K106" s="18"/>
      <c r="L106" s="19">
        <v>9</v>
      </c>
      <c r="M106" s="18">
        <v>0</v>
      </c>
      <c r="N106" s="24"/>
      <c r="O106" s="24"/>
      <c r="P106" s="24"/>
      <c r="Q106" s="24"/>
      <c r="R106" s="24"/>
      <c r="S106" s="24"/>
      <c r="U106" s="6"/>
      <c r="V106" s="19">
        <v>9</v>
      </c>
      <c r="W106" s="18">
        <v>0</v>
      </c>
      <c r="X106" s="24"/>
      <c r="Y106" s="24"/>
      <c r="Z106" s="24"/>
      <c r="AA106" s="24"/>
      <c r="AB106" s="24"/>
      <c r="AC106" s="24"/>
      <c r="AD106" s="24"/>
      <c r="AE106" s="18"/>
      <c r="AF106" s="19">
        <v>9</v>
      </c>
      <c r="AG106" s="18">
        <v>0</v>
      </c>
      <c r="AH106" s="24">
        <f t="shared" si="105"/>
        <v>26.057137923149188</v>
      </c>
      <c r="AI106" s="24">
        <f t="shared" si="105"/>
        <v>90.028242772087339</v>
      </c>
      <c r="AJ106" s="24">
        <f t="shared" si="105"/>
        <v>99.022701978046612</v>
      </c>
      <c r="AK106" s="24">
        <f t="shared" si="105"/>
        <v>2.6457893052843104</v>
      </c>
      <c r="AL106" s="24"/>
      <c r="AM106" s="24"/>
      <c r="AN106" s="36"/>
      <c r="AO106" s="18"/>
      <c r="AP106" s="19">
        <v>9</v>
      </c>
      <c r="AQ106" s="18">
        <v>0</v>
      </c>
      <c r="AR106" s="24">
        <f t="shared" si="106"/>
        <v>0.49470847855147904</v>
      </c>
      <c r="AS106" s="24">
        <f t="shared" si="106"/>
        <v>0.49965556333699385</v>
      </c>
      <c r="AT106" s="24">
        <f t="shared" si="106"/>
        <v>0.50465211897036377</v>
      </c>
      <c r="AU106" s="24">
        <f t="shared" si="106"/>
        <v>0.50969864016006738</v>
      </c>
      <c r="AV106" s="24"/>
      <c r="AW106" s="24"/>
      <c r="AX106" s="36"/>
      <c r="AY106" s="18"/>
      <c r="AZ106" s="19">
        <v>9</v>
      </c>
      <c r="BA106" s="18">
        <v>0</v>
      </c>
      <c r="BB106" s="24">
        <f t="shared" si="107"/>
        <v>0.49470847855147904</v>
      </c>
      <c r="BC106" s="24">
        <f t="shared" si="107"/>
        <v>0.49965556333699385</v>
      </c>
      <c r="BD106" s="24">
        <f t="shared" si="107"/>
        <v>0.50465211897036377</v>
      </c>
      <c r="BE106" s="24">
        <f t="shared" si="107"/>
        <v>0.50969864016006738</v>
      </c>
      <c r="BF106" s="24"/>
      <c r="BG106" s="24"/>
      <c r="BI106" s="18"/>
      <c r="BJ106" s="19">
        <v>9</v>
      </c>
      <c r="BK106" s="18">
        <v>0</v>
      </c>
      <c r="BL106" s="24">
        <f t="shared" si="108"/>
        <v>0.49470847855147904</v>
      </c>
      <c r="BM106" s="24">
        <f t="shared" si="108"/>
        <v>0.49965556333699385</v>
      </c>
      <c r="BN106" s="24">
        <f t="shared" si="108"/>
        <v>0.50465211897036377</v>
      </c>
      <c r="BO106" s="24">
        <f t="shared" si="108"/>
        <v>0.50969864016006738</v>
      </c>
      <c r="BP106" s="24">
        <f t="shared" si="108"/>
        <v>0.51479562656166811</v>
      </c>
      <c r="BQ106" s="24"/>
      <c r="BS106" s="18"/>
      <c r="BT106" s="7">
        <v>9</v>
      </c>
      <c r="BU106" s="1">
        <v>0</v>
      </c>
      <c r="BV106" s="24">
        <f t="shared" si="109"/>
        <v>0.49470847855147904</v>
      </c>
      <c r="BW106" s="24">
        <f t="shared" si="109"/>
        <v>0.49965556333699385</v>
      </c>
      <c r="BX106" s="24">
        <f t="shared" si="109"/>
        <v>0.50465211897036377</v>
      </c>
      <c r="BY106" s="24">
        <f t="shared" si="109"/>
        <v>0.50969864016006738</v>
      </c>
      <c r="BZ106" s="24">
        <f t="shared" si="109"/>
        <v>0.51479562656166811</v>
      </c>
      <c r="CA106" s="27"/>
      <c r="CB106" s="24"/>
      <c r="CC106" s="18"/>
      <c r="CD106" s="19">
        <v>9</v>
      </c>
      <c r="CE106" s="18">
        <v>0</v>
      </c>
      <c r="CF106" s="24">
        <f t="shared" si="110"/>
        <v>0.49470847855147904</v>
      </c>
      <c r="CG106" s="24">
        <f t="shared" si="110"/>
        <v>0.49965556333699385</v>
      </c>
      <c r="CH106" s="24">
        <f t="shared" si="110"/>
        <v>0.50465211897036377</v>
      </c>
      <c r="CI106" s="24">
        <f t="shared" si="110"/>
        <v>0.50969864016006738</v>
      </c>
      <c r="CJ106" s="24">
        <f t="shared" si="110"/>
        <v>0.51479562656166811</v>
      </c>
      <c r="CK106" s="24"/>
      <c r="CL106" s="6"/>
      <c r="CM106" s="18"/>
      <c r="CN106" s="19">
        <v>9</v>
      </c>
      <c r="CO106" s="18">
        <v>0</v>
      </c>
      <c r="CP106" s="24">
        <f t="shared" si="111"/>
        <v>0.49470847855147904</v>
      </c>
      <c r="CQ106" s="24">
        <f t="shared" si="111"/>
        <v>0.49965556333699385</v>
      </c>
      <c r="CR106" s="24">
        <f t="shared" si="111"/>
        <v>0.50465211897036377</v>
      </c>
      <c r="CS106" s="24">
        <f t="shared" si="111"/>
        <v>0.50969864016006738</v>
      </c>
      <c r="CT106" s="24">
        <f t="shared" si="111"/>
        <v>0.51479562656166811</v>
      </c>
      <c r="CU106" s="24"/>
      <c r="CV106" s="24"/>
      <c r="CW106" s="18"/>
      <c r="CX106" s="19">
        <v>9</v>
      </c>
      <c r="CY106" s="18">
        <v>0</v>
      </c>
      <c r="CZ106" s="24">
        <f t="shared" si="112"/>
        <v>0.49470847855147904</v>
      </c>
      <c r="DA106" s="24">
        <f t="shared" si="112"/>
        <v>0.49965556333699385</v>
      </c>
      <c r="DB106" s="24">
        <f t="shared" si="112"/>
        <v>0.50465211897036377</v>
      </c>
      <c r="DC106" s="24">
        <f t="shared" si="112"/>
        <v>0.50969864016006738</v>
      </c>
      <c r="DD106" s="24">
        <f t="shared" si="112"/>
        <v>0.51479562656166811</v>
      </c>
      <c r="DE106" s="24"/>
      <c r="DF106" s="36"/>
      <c r="DG106" s="18"/>
      <c r="DH106" s="19">
        <v>9</v>
      </c>
      <c r="DI106" s="18">
        <v>0</v>
      </c>
      <c r="DJ106" s="24">
        <f t="shared" si="113"/>
        <v>0.49470847855147904</v>
      </c>
      <c r="DK106" s="24">
        <f t="shared" si="113"/>
        <v>0.49965556333699385</v>
      </c>
      <c r="DL106" s="24">
        <f t="shared" si="113"/>
        <v>0.50465211897036377</v>
      </c>
      <c r="DM106" s="24">
        <f t="shared" si="113"/>
        <v>0.50969864016006738</v>
      </c>
      <c r="DN106" s="24">
        <f t="shared" si="113"/>
        <v>0.51479562656166811</v>
      </c>
      <c r="DO106" s="24"/>
      <c r="DP106" s="36"/>
      <c r="DQ106" s="18"/>
      <c r="DR106" s="19">
        <v>9</v>
      </c>
      <c r="DS106" s="18">
        <v>0</v>
      </c>
      <c r="DT106" s="24">
        <f t="shared" si="114"/>
        <v>0.49470847855147904</v>
      </c>
      <c r="DU106" s="24">
        <f t="shared" si="114"/>
        <v>0.49965556333699385</v>
      </c>
      <c r="DV106" s="24">
        <f t="shared" si="114"/>
        <v>0.50465211897036377</v>
      </c>
      <c r="DW106" s="24">
        <f t="shared" si="114"/>
        <v>0.50969864016006738</v>
      </c>
      <c r="DX106" s="24">
        <f t="shared" si="114"/>
        <v>0.51479562656166811</v>
      </c>
      <c r="DY106" s="24"/>
      <c r="EA106" s="18"/>
      <c r="EB106" s="19">
        <v>9</v>
      </c>
      <c r="EC106" s="18">
        <v>0</v>
      </c>
      <c r="ED106" s="24">
        <f t="shared" si="115"/>
        <v>0.49470847855147904</v>
      </c>
      <c r="EE106" s="24">
        <f t="shared" si="115"/>
        <v>0.49965556333699385</v>
      </c>
      <c r="EF106" s="24">
        <f t="shared" si="115"/>
        <v>0.50465211897036377</v>
      </c>
      <c r="EG106" s="24">
        <f t="shared" si="115"/>
        <v>0.50969864016006738</v>
      </c>
      <c r="EH106" s="24">
        <f t="shared" si="115"/>
        <v>0.51479562656166811</v>
      </c>
      <c r="EI106" s="24"/>
      <c r="EL106" s="19">
        <v>9</v>
      </c>
      <c r="EM106" s="18">
        <v>0</v>
      </c>
      <c r="EN106" s="24">
        <f t="shared" si="116"/>
        <v>0.49470847855147904</v>
      </c>
      <c r="EO106" s="24">
        <f t="shared" si="116"/>
        <v>0.49965556333699385</v>
      </c>
      <c r="EP106" s="24">
        <f t="shared" si="116"/>
        <v>0.50465211897036377</v>
      </c>
      <c r="EQ106" s="24">
        <f t="shared" si="116"/>
        <v>0.50969864016006738</v>
      </c>
      <c r="ER106" s="24">
        <f t="shared" si="116"/>
        <v>0.51479562656166811</v>
      </c>
      <c r="ES106" s="24"/>
    </row>
    <row r="107" spans="1:149" s="1" customFormat="1" x14ac:dyDescent="0.25">
      <c r="A107" s="105"/>
      <c r="B107" s="7">
        <v>10</v>
      </c>
      <c r="C107" s="1">
        <v>0</v>
      </c>
      <c r="D107" s="24"/>
      <c r="E107" s="24"/>
      <c r="F107" s="24"/>
      <c r="G107" s="24"/>
      <c r="H107" s="24"/>
      <c r="I107" s="27"/>
      <c r="J107" s="24"/>
      <c r="K107" s="18"/>
      <c r="L107" s="19">
        <v>10</v>
      </c>
      <c r="M107" s="18">
        <v>0</v>
      </c>
      <c r="N107" s="24"/>
      <c r="O107" s="24"/>
      <c r="P107" s="24"/>
      <c r="Q107" s="24"/>
      <c r="R107" s="24"/>
      <c r="S107" s="24"/>
      <c r="U107" s="6"/>
      <c r="V107" s="19">
        <v>10</v>
      </c>
      <c r="W107" s="18">
        <v>0</v>
      </c>
      <c r="X107" s="24"/>
      <c r="Y107" s="24"/>
      <c r="Z107" s="24"/>
      <c r="AA107" s="24"/>
      <c r="AB107" s="24"/>
      <c r="AC107" s="24"/>
      <c r="AD107" s="24"/>
      <c r="AE107" s="18"/>
      <c r="AF107" s="19">
        <v>10</v>
      </c>
      <c r="AG107" s="18">
        <v>0</v>
      </c>
      <c r="AH107" s="24">
        <f t="shared" si="105"/>
        <v>20.250188257941549</v>
      </c>
      <c r="AI107" s="24">
        <f t="shared" si="105"/>
        <v>87.706647997772706</v>
      </c>
      <c r="AJ107" s="24">
        <f t="shared" si="105"/>
        <v>99.427304158699371</v>
      </c>
      <c r="AK107" s="24">
        <f t="shared" si="105"/>
        <v>2.5685498826956152</v>
      </c>
      <c r="AL107" s="24"/>
      <c r="AM107" s="24"/>
      <c r="AN107" s="36"/>
      <c r="AO107" s="18"/>
      <c r="AP107" s="19">
        <v>10</v>
      </c>
      <c r="AQ107" s="18">
        <v>0</v>
      </c>
      <c r="AR107" s="24">
        <f t="shared" si="106"/>
        <v>0.49470847855147904</v>
      </c>
      <c r="AS107" s="24">
        <f t="shared" si="106"/>
        <v>0.49965556333699385</v>
      </c>
      <c r="AT107" s="24">
        <f t="shared" si="106"/>
        <v>0.50465211897036377</v>
      </c>
      <c r="AU107" s="24">
        <f t="shared" si="106"/>
        <v>0.50969864016006738</v>
      </c>
      <c r="AV107" s="24"/>
      <c r="AW107" s="24"/>
      <c r="AX107" s="36"/>
      <c r="AY107" s="18"/>
      <c r="AZ107" s="19">
        <v>10</v>
      </c>
      <c r="BA107" s="18">
        <v>0</v>
      </c>
      <c r="BB107" s="24">
        <f t="shared" si="107"/>
        <v>0.49470847855147904</v>
      </c>
      <c r="BC107" s="24">
        <f t="shared" si="107"/>
        <v>0.49965556333699385</v>
      </c>
      <c r="BD107" s="24">
        <f t="shared" si="107"/>
        <v>0.50465211897036377</v>
      </c>
      <c r="BE107" s="24">
        <f t="shared" si="107"/>
        <v>0.50969864016006738</v>
      </c>
      <c r="BF107" s="24"/>
      <c r="BG107" s="24"/>
      <c r="BI107" s="18"/>
      <c r="BJ107" s="19">
        <v>10</v>
      </c>
      <c r="BK107" s="18">
        <v>0</v>
      </c>
      <c r="BL107" s="24">
        <f t="shared" si="108"/>
        <v>0.49470847855147904</v>
      </c>
      <c r="BM107" s="24">
        <f t="shared" si="108"/>
        <v>0.49965556333699385</v>
      </c>
      <c r="BN107" s="24">
        <f t="shared" si="108"/>
        <v>0.50465211897036377</v>
      </c>
      <c r="BO107" s="24">
        <f t="shared" si="108"/>
        <v>0.50969864016006738</v>
      </c>
      <c r="BP107" s="24">
        <f t="shared" si="108"/>
        <v>0.51479562656166811</v>
      </c>
      <c r="BQ107" s="24"/>
      <c r="BS107" s="18"/>
      <c r="BT107" s="7">
        <v>10</v>
      </c>
      <c r="BU107" s="1">
        <v>0</v>
      </c>
      <c r="BV107" s="24">
        <f t="shared" si="109"/>
        <v>0.49470847855147904</v>
      </c>
      <c r="BW107" s="24">
        <f t="shared" si="109"/>
        <v>0.49965556333699385</v>
      </c>
      <c r="BX107" s="24">
        <f t="shared" si="109"/>
        <v>0.50465211897036377</v>
      </c>
      <c r="BY107" s="24">
        <f t="shared" si="109"/>
        <v>0.50969864016006738</v>
      </c>
      <c r="BZ107" s="24">
        <f t="shared" si="109"/>
        <v>0.51479562656166811</v>
      </c>
      <c r="CA107" s="27"/>
      <c r="CB107" s="24"/>
      <c r="CC107" s="18"/>
      <c r="CD107" s="19">
        <v>10</v>
      </c>
      <c r="CE107" s="18">
        <v>0</v>
      </c>
      <c r="CF107" s="24">
        <f t="shared" si="110"/>
        <v>0.49470847855147904</v>
      </c>
      <c r="CG107" s="24">
        <f t="shared" si="110"/>
        <v>0.49965556333699385</v>
      </c>
      <c r="CH107" s="24">
        <f t="shared" si="110"/>
        <v>0.50465211897036377</v>
      </c>
      <c r="CI107" s="24">
        <f t="shared" si="110"/>
        <v>0.50969864016006738</v>
      </c>
      <c r="CJ107" s="24">
        <f t="shared" si="110"/>
        <v>0.51479562656166811</v>
      </c>
      <c r="CK107" s="24"/>
      <c r="CL107" s="6"/>
      <c r="CM107" s="18"/>
      <c r="CN107" s="19">
        <v>10</v>
      </c>
      <c r="CO107" s="18">
        <v>0</v>
      </c>
      <c r="CP107" s="24">
        <f t="shared" si="111"/>
        <v>0.49470847855147904</v>
      </c>
      <c r="CQ107" s="24">
        <f t="shared" si="111"/>
        <v>0.49965556333699385</v>
      </c>
      <c r="CR107" s="24">
        <f t="shared" si="111"/>
        <v>0.50465211897036377</v>
      </c>
      <c r="CS107" s="24">
        <f t="shared" si="111"/>
        <v>0.50969864016006738</v>
      </c>
      <c r="CT107" s="24">
        <f t="shared" si="111"/>
        <v>0.51479562656166811</v>
      </c>
      <c r="CU107" s="24"/>
      <c r="CV107" s="24"/>
      <c r="CW107" s="18"/>
      <c r="CX107" s="19">
        <v>10</v>
      </c>
      <c r="CY107" s="18">
        <v>0</v>
      </c>
      <c r="CZ107" s="24">
        <f t="shared" si="112"/>
        <v>0.49470847855147904</v>
      </c>
      <c r="DA107" s="24">
        <f t="shared" si="112"/>
        <v>0.49965556333699385</v>
      </c>
      <c r="DB107" s="24">
        <f t="shared" si="112"/>
        <v>0.50465211897036377</v>
      </c>
      <c r="DC107" s="24">
        <f t="shared" si="112"/>
        <v>0.50969864016006738</v>
      </c>
      <c r="DD107" s="24">
        <f t="shared" si="112"/>
        <v>0.51479562656166811</v>
      </c>
      <c r="DE107" s="24"/>
      <c r="DF107" s="36"/>
      <c r="DG107" s="18"/>
      <c r="DH107" s="19">
        <v>10</v>
      </c>
      <c r="DI107" s="18">
        <v>0</v>
      </c>
      <c r="DJ107" s="24">
        <f t="shared" si="113"/>
        <v>0.49470847855147904</v>
      </c>
      <c r="DK107" s="24">
        <f t="shared" si="113"/>
        <v>0.49965556333699385</v>
      </c>
      <c r="DL107" s="24">
        <f t="shared" si="113"/>
        <v>0.50465211897036377</v>
      </c>
      <c r="DM107" s="24">
        <f t="shared" si="113"/>
        <v>0.50969864016006738</v>
      </c>
      <c r="DN107" s="24">
        <f t="shared" si="113"/>
        <v>0.51479562656166811</v>
      </c>
      <c r="DO107" s="24"/>
      <c r="DP107" s="36"/>
      <c r="DQ107" s="18"/>
      <c r="DR107" s="19">
        <v>10</v>
      </c>
      <c r="DS107" s="18">
        <v>0</v>
      </c>
      <c r="DT107" s="24">
        <f t="shared" si="114"/>
        <v>0.49470847855147904</v>
      </c>
      <c r="DU107" s="24">
        <f t="shared" si="114"/>
        <v>0.49965556333699385</v>
      </c>
      <c r="DV107" s="24">
        <f t="shared" si="114"/>
        <v>0.50465211897036377</v>
      </c>
      <c r="DW107" s="24">
        <f t="shared" si="114"/>
        <v>0.50969864016006738</v>
      </c>
      <c r="DX107" s="24">
        <f t="shared" si="114"/>
        <v>0.51479562656166811</v>
      </c>
      <c r="DY107" s="24"/>
      <c r="EA107" s="18"/>
      <c r="EB107" s="19">
        <v>10</v>
      </c>
      <c r="EC107" s="18">
        <v>0</v>
      </c>
      <c r="ED107" s="24">
        <f t="shared" si="115"/>
        <v>0.49470847855147904</v>
      </c>
      <c r="EE107" s="24">
        <f t="shared" si="115"/>
        <v>0.49965556333699385</v>
      </c>
      <c r="EF107" s="24">
        <f t="shared" si="115"/>
        <v>0.50465211897036377</v>
      </c>
      <c r="EG107" s="24">
        <f t="shared" si="115"/>
        <v>0.50969864016006738</v>
      </c>
      <c r="EH107" s="24">
        <f t="shared" si="115"/>
        <v>0.51479562656166811</v>
      </c>
      <c r="EI107" s="24"/>
      <c r="EL107" s="19">
        <v>10</v>
      </c>
      <c r="EM107" s="18">
        <v>0</v>
      </c>
      <c r="EN107" s="24">
        <f t="shared" si="116"/>
        <v>0.49470847855147904</v>
      </c>
      <c r="EO107" s="24">
        <f t="shared" si="116"/>
        <v>0.49965556333699385</v>
      </c>
      <c r="EP107" s="24">
        <f t="shared" si="116"/>
        <v>0.50465211897036377</v>
      </c>
      <c r="EQ107" s="24">
        <f t="shared" si="116"/>
        <v>0.50969864016006738</v>
      </c>
      <c r="ER107" s="24">
        <f t="shared" si="116"/>
        <v>0.51479562656166811</v>
      </c>
      <c r="ES107" s="24"/>
    </row>
    <row r="108" spans="1:149" s="1" customFormat="1" x14ac:dyDescent="0.25">
      <c r="A108" s="105"/>
      <c r="B108" s="7">
        <v>11</v>
      </c>
      <c r="C108" s="1">
        <v>0</v>
      </c>
      <c r="D108" s="24"/>
      <c r="E108" s="24"/>
      <c r="F108" s="24"/>
      <c r="G108" s="24"/>
      <c r="H108" s="24"/>
      <c r="I108" s="27"/>
      <c r="J108" s="24"/>
      <c r="K108" s="20"/>
      <c r="L108" s="19">
        <v>11</v>
      </c>
      <c r="M108" s="18">
        <v>0</v>
      </c>
      <c r="N108" s="24"/>
      <c r="O108" s="24"/>
      <c r="P108" s="24"/>
      <c r="Q108" s="24"/>
      <c r="R108" s="24"/>
      <c r="S108" s="24"/>
      <c r="U108" s="6"/>
      <c r="V108" s="19">
        <v>11</v>
      </c>
      <c r="W108" s="18">
        <v>0</v>
      </c>
      <c r="X108" s="24"/>
      <c r="Y108" s="24"/>
      <c r="Z108" s="24"/>
      <c r="AA108" s="24"/>
      <c r="AB108" s="24"/>
      <c r="AC108" s="24"/>
      <c r="AD108" s="24"/>
      <c r="AE108" s="18"/>
      <c r="AF108" s="19">
        <v>11</v>
      </c>
      <c r="AG108" s="18">
        <v>0</v>
      </c>
      <c r="AH108" s="24">
        <f t="shared" si="105"/>
        <v>21.352323602562588</v>
      </c>
      <c r="AI108" s="24">
        <f t="shared" si="105"/>
        <v>91.261093738763989</v>
      </c>
      <c r="AJ108" s="24">
        <f t="shared" si="105"/>
        <v>99.781993829342042</v>
      </c>
      <c r="AK108" s="24">
        <f t="shared" si="105"/>
        <v>2.6186625902581655</v>
      </c>
      <c r="AL108" s="24"/>
      <c r="AM108" s="24"/>
      <c r="AN108" s="36"/>
      <c r="AO108" s="18"/>
      <c r="AP108" s="19">
        <v>11</v>
      </c>
      <c r="AQ108" s="18">
        <v>0</v>
      </c>
      <c r="AR108" s="24">
        <f t="shared" si="106"/>
        <v>0.49470847855147904</v>
      </c>
      <c r="AS108" s="24">
        <f t="shared" si="106"/>
        <v>0.49965556333699385</v>
      </c>
      <c r="AT108" s="24">
        <f t="shared" si="106"/>
        <v>0.50465211897036377</v>
      </c>
      <c r="AU108" s="24">
        <f t="shared" si="106"/>
        <v>0.50969864016006738</v>
      </c>
      <c r="AV108" s="24"/>
      <c r="AW108" s="24"/>
      <c r="AX108" s="36"/>
      <c r="AY108" s="18"/>
      <c r="AZ108" s="19">
        <v>11</v>
      </c>
      <c r="BA108" s="18">
        <v>0</v>
      </c>
      <c r="BB108" s="24">
        <f t="shared" si="107"/>
        <v>0.49470847855147904</v>
      </c>
      <c r="BC108" s="24">
        <f t="shared" si="107"/>
        <v>0.49965556333699385</v>
      </c>
      <c r="BD108" s="24">
        <f t="shared" si="107"/>
        <v>0.50465211897036377</v>
      </c>
      <c r="BE108" s="24">
        <f t="shared" si="107"/>
        <v>0.50969864016006738</v>
      </c>
      <c r="BF108" s="24"/>
      <c r="BG108" s="24"/>
      <c r="BI108" s="18"/>
      <c r="BJ108" s="19">
        <v>11</v>
      </c>
      <c r="BK108" s="18">
        <v>0</v>
      </c>
      <c r="BL108" s="24">
        <f t="shared" si="108"/>
        <v>0.49470847855147904</v>
      </c>
      <c r="BM108" s="24">
        <f t="shared" si="108"/>
        <v>0.49965556333699385</v>
      </c>
      <c r="BN108" s="24">
        <f t="shared" si="108"/>
        <v>0.50465211897036377</v>
      </c>
      <c r="BO108" s="24">
        <f t="shared" si="108"/>
        <v>0.50969864016006738</v>
      </c>
      <c r="BP108" s="24">
        <f t="shared" si="108"/>
        <v>0.51479562656166811</v>
      </c>
      <c r="BQ108" s="24"/>
      <c r="BS108" s="18"/>
      <c r="BT108" s="7">
        <v>11</v>
      </c>
      <c r="BU108" s="1">
        <v>0</v>
      </c>
      <c r="BV108" s="24">
        <f t="shared" si="109"/>
        <v>0.49470847855147904</v>
      </c>
      <c r="BW108" s="24">
        <f t="shared" si="109"/>
        <v>0.49965556333699385</v>
      </c>
      <c r="BX108" s="24">
        <f t="shared" si="109"/>
        <v>0.50465211897036377</v>
      </c>
      <c r="BY108" s="24">
        <f t="shared" si="109"/>
        <v>0.50969864016006738</v>
      </c>
      <c r="BZ108" s="24">
        <f t="shared" si="109"/>
        <v>0.51479562656166811</v>
      </c>
      <c r="CA108" s="27"/>
      <c r="CB108" s="24"/>
      <c r="CC108" s="18"/>
      <c r="CD108" s="19">
        <v>11</v>
      </c>
      <c r="CE108" s="18">
        <v>0</v>
      </c>
      <c r="CF108" s="24">
        <f t="shared" si="110"/>
        <v>0.49470847855147904</v>
      </c>
      <c r="CG108" s="24">
        <f t="shared" si="110"/>
        <v>0.49965556333699385</v>
      </c>
      <c r="CH108" s="24">
        <f t="shared" si="110"/>
        <v>0.50465211897036377</v>
      </c>
      <c r="CI108" s="24">
        <f t="shared" si="110"/>
        <v>0.50969864016006738</v>
      </c>
      <c r="CJ108" s="24">
        <f t="shared" si="110"/>
        <v>0.51479562656166811</v>
      </c>
      <c r="CK108" s="24"/>
      <c r="CL108" s="6"/>
      <c r="CM108" s="18"/>
      <c r="CN108" s="19">
        <v>11</v>
      </c>
      <c r="CO108" s="18">
        <v>0</v>
      </c>
      <c r="CP108" s="24">
        <f t="shared" si="111"/>
        <v>0.49470847855147904</v>
      </c>
      <c r="CQ108" s="24">
        <f t="shared" si="111"/>
        <v>0.49965556333699385</v>
      </c>
      <c r="CR108" s="24">
        <f t="shared" si="111"/>
        <v>0.50465211897036377</v>
      </c>
      <c r="CS108" s="24">
        <f t="shared" si="111"/>
        <v>0.50969864016006738</v>
      </c>
      <c r="CT108" s="24">
        <f t="shared" si="111"/>
        <v>0.51479562656166811</v>
      </c>
      <c r="CU108" s="24"/>
      <c r="CV108" s="24"/>
      <c r="CW108" s="18"/>
      <c r="CX108" s="19">
        <v>11</v>
      </c>
      <c r="CY108" s="18">
        <v>0</v>
      </c>
      <c r="CZ108" s="24">
        <f t="shared" si="112"/>
        <v>0.49470847855147904</v>
      </c>
      <c r="DA108" s="24">
        <f t="shared" si="112"/>
        <v>0.49965556333699385</v>
      </c>
      <c r="DB108" s="24">
        <f t="shared" si="112"/>
        <v>0.50465211897036377</v>
      </c>
      <c r="DC108" s="24">
        <f t="shared" si="112"/>
        <v>0.50969864016006738</v>
      </c>
      <c r="DD108" s="24">
        <f t="shared" si="112"/>
        <v>0.51479562656166811</v>
      </c>
      <c r="DE108" s="24"/>
      <c r="DF108" s="36"/>
      <c r="DG108" s="18"/>
      <c r="DH108" s="19">
        <v>11</v>
      </c>
      <c r="DI108" s="18">
        <v>0</v>
      </c>
      <c r="DJ108" s="24">
        <f t="shared" si="113"/>
        <v>0.49470847855147904</v>
      </c>
      <c r="DK108" s="24">
        <f t="shared" si="113"/>
        <v>0.49965556333699385</v>
      </c>
      <c r="DL108" s="24">
        <f t="shared" si="113"/>
        <v>0.50465211897036377</v>
      </c>
      <c r="DM108" s="24">
        <f t="shared" si="113"/>
        <v>0.50969864016006738</v>
      </c>
      <c r="DN108" s="24">
        <f t="shared" si="113"/>
        <v>0.51479562656166811</v>
      </c>
      <c r="DO108" s="24"/>
      <c r="DP108" s="36"/>
      <c r="DQ108" s="18"/>
      <c r="DR108" s="19">
        <v>11</v>
      </c>
      <c r="DS108" s="18">
        <v>0</v>
      </c>
      <c r="DT108" s="24">
        <f t="shared" si="114"/>
        <v>0.49470847855147904</v>
      </c>
      <c r="DU108" s="24">
        <f t="shared" si="114"/>
        <v>0.49965556333699385</v>
      </c>
      <c r="DV108" s="24">
        <f t="shared" si="114"/>
        <v>0.50465211897036377</v>
      </c>
      <c r="DW108" s="24">
        <f t="shared" si="114"/>
        <v>0.50969864016006738</v>
      </c>
      <c r="DX108" s="24">
        <f t="shared" si="114"/>
        <v>0.51479562656166811</v>
      </c>
      <c r="DY108" s="24"/>
      <c r="EA108" s="18"/>
      <c r="EB108" s="19">
        <v>11</v>
      </c>
      <c r="EC108" s="18">
        <v>0</v>
      </c>
      <c r="ED108" s="24">
        <f t="shared" si="115"/>
        <v>0.49470847855147904</v>
      </c>
      <c r="EE108" s="24">
        <f t="shared" si="115"/>
        <v>0.49965556333699385</v>
      </c>
      <c r="EF108" s="24">
        <f t="shared" si="115"/>
        <v>0.50465211897036377</v>
      </c>
      <c r="EG108" s="24">
        <f t="shared" si="115"/>
        <v>0.50969864016006738</v>
      </c>
      <c r="EH108" s="24">
        <f t="shared" si="115"/>
        <v>0.51479562656166811</v>
      </c>
      <c r="EI108" s="24"/>
      <c r="EL108" s="19">
        <v>11</v>
      </c>
      <c r="EM108" s="18">
        <v>0</v>
      </c>
      <c r="EN108" s="24">
        <f t="shared" si="116"/>
        <v>0.49470847855147904</v>
      </c>
      <c r="EO108" s="24">
        <f t="shared" si="116"/>
        <v>0.49965556333699385</v>
      </c>
      <c r="EP108" s="24">
        <f t="shared" si="116"/>
        <v>0.50465211897036377</v>
      </c>
      <c r="EQ108" s="24">
        <f t="shared" si="116"/>
        <v>0.50969864016006738</v>
      </c>
      <c r="ER108" s="24">
        <f t="shared" si="116"/>
        <v>0.51479562656166811</v>
      </c>
      <c r="ES108" s="24"/>
    </row>
    <row r="109" spans="1:149" s="1" customFormat="1" x14ac:dyDescent="0.25">
      <c r="A109" s="105"/>
      <c r="B109" s="7">
        <v>12</v>
      </c>
      <c r="C109" s="1">
        <v>0</v>
      </c>
      <c r="D109" s="24"/>
      <c r="E109" s="24"/>
      <c r="F109" s="24"/>
      <c r="G109" s="24"/>
      <c r="H109" s="24"/>
      <c r="I109" s="27"/>
      <c r="J109" s="24"/>
      <c r="K109" s="20"/>
      <c r="L109" s="19">
        <v>12</v>
      </c>
      <c r="M109" s="18">
        <v>0</v>
      </c>
      <c r="N109" s="24"/>
      <c r="O109" s="24"/>
      <c r="P109" s="24"/>
      <c r="Q109" s="24"/>
      <c r="R109" s="24"/>
      <c r="S109" s="24"/>
      <c r="U109" s="6"/>
      <c r="V109" s="19">
        <v>12</v>
      </c>
      <c r="W109" s="18">
        <v>0</v>
      </c>
      <c r="X109" s="24"/>
      <c r="Y109" s="24"/>
      <c r="Z109" s="24"/>
      <c r="AA109" s="24"/>
      <c r="AB109" s="24"/>
      <c r="AC109" s="24"/>
      <c r="AD109" s="24"/>
      <c r="AE109" s="18"/>
      <c r="AF109" s="19">
        <v>12</v>
      </c>
      <c r="AG109" s="18">
        <v>0</v>
      </c>
      <c r="AH109" s="24">
        <f t="shared" si="105"/>
        <v>23.627699797909258</v>
      </c>
      <c r="AI109" s="24">
        <f t="shared" si="105"/>
        <v>87.858932290013342</v>
      </c>
      <c r="AJ109" s="24">
        <f t="shared" si="105"/>
        <v>100.97951958058593</v>
      </c>
      <c r="AK109" s="24">
        <f t="shared" si="105"/>
        <v>2.619369995236565</v>
      </c>
      <c r="AL109" s="24"/>
      <c r="AM109" s="24"/>
      <c r="AN109" s="36"/>
      <c r="AO109" s="18"/>
      <c r="AP109" s="19">
        <v>12</v>
      </c>
      <c r="AQ109" s="18">
        <v>0</v>
      </c>
      <c r="AR109" s="24">
        <f t="shared" si="106"/>
        <v>0.49470847855147904</v>
      </c>
      <c r="AS109" s="24">
        <f t="shared" si="106"/>
        <v>0.49965556333699385</v>
      </c>
      <c r="AT109" s="24">
        <f t="shared" si="106"/>
        <v>0.50465211897036377</v>
      </c>
      <c r="AU109" s="24">
        <f t="shared" si="106"/>
        <v>0.50969864016006738</v>
      </c>
      <c r="AV109" s="24"/>
      <c r="AW109" s="24"/>
      <c r="AX109" s="36"/>
      <c r="AY109" s="18"/>
      <c r="AZ109" s="19">
        <v>12</v>
      </c>
      <c r="BA109" s="18">
        <v>0</v>
      </c>
      <c r="BB109" s="24">
        <f t="shared" si="107"/>
        <v>0.49470847855147904</v>
      </c>
      <c r="BC109" s="24">
        <f t="shared" si="107"/>
        <v>0.49965556333699385</v>
      </c>
      <c r="BD109" s="24">
        <f t="shared" si="107"/>
        <v>0.50465211897036377</v>
      </c>
      <c r="BE109" s="24">
        <f t="shared" si="107"/>
        <v>0.50969864016006738</v>
      </c>
      <c r="BF109" s="24"/>
      <c r="BG109" s="24"/>
      <c r="BI109" s="18"/>
      <c r="BJ109" s="19">
        <v>12</v>
      </c>
      <c r="BK109" s="18">
        <v>0</v>
      </c>
      <c r="BL109" s="24">
        <f t="shared" si="108"/>
        <v>0.49470847855147904</v>
      </c>
      <c r="BM109" s="24">
        <f t="shared" si="108"/>
        <v>0.49965556333699385</v>
      </c>
      <c r="BN109" s="24">
        <f t="shared" si="108"/>
        <v>0.50465211897036377</v>
      </c>
      <c r="BO109" s="24">
        <f t="shared" si="108"/>
        <v>0.50969864016006738</v>
      </c>
      <c r="BP109" s="24">
        <f t="shared" si="108"/>
        <v>0.51479562656166811</v>
      </c>
      <c r="BQ109" s="24"/>
      <c r="BS109" s="18"/>
      <c r="BT109" s="7">
        <v>12</v>
      </c>
      <c r="BU109" s="1">
        <v>0</v>
      </c>
      <c r="BV109" s="24">
        <f t="shared" si="109"/>
        <v>0.49470847855147904</v>
      </c>
      <c r="BW109" s="24">
        <f t="shared" si="109"/>
        <v>0.49965556333699385</v>
      </c>
      <c r="BX109" s="24">
        <f t="shared" si="109"/>
        <v>0.50465211897036377</v>
      </c>
      <c r="BY109" s="24">
        <f t="shared" si="109"/>
        <v>0.50969864016006738</v>
      </c>
      <c r="BZ109" s="24">
        <f t="shared" si="109"/>
        <v>0.51479562656166811</v>
      </c>
      <c r="CA109" s="27"/>
      <c r="CB109" s="24"/>
      <c r="CC109" s="18"/>
      <c r="CD109" s="19">
        <v>12</v>
      </c>
      <c r="CE109" s="18">
        <v>0</v>
      </c>
      <c r="CF109" s="24">
        <f t="shared" si="110"/>
        <v>0.49470847855147904</v>
      </c>
      <c r="CG109" s="24">
        <f t="shared" si="110"/>
        <v>0.49965556333699385</v>
      </c>
      <c r="CH109" s="24">
        <f t="shared" si="110"/>
        <v>0.50465211897036377</v>
      </c>
      <c r="CI109" s="24">
        <f t="shared" si="110"/>
        <v>0.50969864016006738</v>
      </c>
      <c r="CJ109" s="24">
        <f t="shared" si="110"/>
        <v>0.51479562656166811</v>
      </c>
      <c r="CK109" s="24"/>
      <c r="CL109" s="6"/>
      <c r="CM109" s="18"/>
      <c r="CN109" s="19">
        <v>12</v>
      </c>
      <c r="CO109" s="18">
        <v>0</v>
      </c>
      <c r="CP109" s="24">
        <f t="shared" si="111"/>
        <v>0.49470847855147904</v>
      </c>
      <c r="CQ109" s="24">
        <f t="shared" si="111"/>
        <v>0.49965556333699385</v>
      </c>
      <c r="CR109" s="24">
        <f t="shared" si="111"/>
        <v>0.50465211897036377</v>
      </c>
      <c r="CS109" s="24">
        <f t="shared" si="111"/>
        <v>0.50969864016006738</v>
      </c>
      <c r="CT109" s="24">
        <f t="shared" si="111"/>
        <v>0.51479562656166811</v>
      </c>
      <c r="CU109" s="24"/>
      <c r="CV109" s="24"/>
      <c r="CW109" s="18"/>
      <c r="CX109" s="19">
        <v>12</v>
      </c>
      <c r="CY109" s="18">
        <v>0</v>
      </c>
      <c r="CZ109" s="24">
        <f t="shared" si="112"/>
        <v>0.49470847855147904</v>
      </c>
      <c r="DA109" s="24">
        <f t="shared" si="112"/>
        <v>0.49965556333699385</v>
      </c>
      <c r="DB109" s="24">
        <f t="shared" si="112"/>
        <v>0.50465211897036377</v>
      </c>
      <c r="DC109" s="24">
        <f t="shared" si="112"/>
        <v>0.50969864016006738</v>
      </c>
      <c r="DD109" s="24">
        <f t="shared" si="112"/>
        <v>0.51479562656166811</v>
      </c>
      <c r="DE109" s="24"/>
      <c r="DF109" s="36"/>
      <c r="DG109" s="18"/>
      <c r="DH109" s="19">
        <v>12</v>
      </c>
      <c r="DI109" s="18">
        <v>0</v>
      </c>
      <c r="DJ109" s="24">
        <f t="shared" si="113"/>
        <v>0.49470847855147904</v>
      </c>
      <c r="DK109" s="24">
        <f t="shared" si="113"/>
        <v>0.49965556333699385</v>
      </c>
      <c r="DL109" s="24">
        <f t="shared" si="113"/>
        <v>0.50465211897036377</v>
      </c>
      <c r="DM109" s="24">
        <f t="shared" si="113"/>
        <v>0.50969864016006738</v>
      </c>
      <c r="DN109" s="24">
        <f t="shared" si="113"/>
        <v>0.51479562656166811</v>
      </c>
      <c r="DO109" s="24"/>
      <c r="DP109" s="36"/>
      <c r="DQ109" s="18"/>
      <c r="DR109" s="19">
        <v>12</v>
      </c>
      <c r="DS109" s="18">
        <v>0</v>
      </c>
      <c r="DT109" s="24">
        <f t="shared" si="114"/>
        <v>0.49470847855147904</v>
      </c>
      <c r="DU109" s="24">
        <f t="shared" si="114"/>
        <v>0.49965556333699385</v>
      </c>
      <c r="DV109" s="24">
        <f t="shared" si="114"/>
        <v>0.50465211897036377</v>
      </c>
      <c r="DW109" s="24">
        <f t="shared" si="114"/>
        <v>0.50969864016006738</v>
      </c>
      <c r="DX109" s="24">
        <f t="shared" si="114"/>
        <v>0.51479562656166811</v>
      </c>
      <c r="DY109" s="24"/>
      <c r="EA109" s="18"/>
      <c r="EB109" s="19">
        <v>12</v>
      </c>
      <c r="EC109" s="18">
        <v>0</v>
      </c>
      <c r="ED109" s="24">
        <f t="shared" si="115"/>
        <v>0.49470847855147904</v>
      </c>
      <c r="EE109" s="24">
        <f t="shared" si="115"/>
        <v>0.49965556333699385</v>
      </c>
      <c r="EF109" s="24">
        <f t="shared" si="115"/>
        <v>0.50465211897036377</v>
      </c>
      <c r="EG109" s="24">
        <f t="shared" si="115"/>
        <v>0.50969864016006738</v>
      </c>
      <c r="EH109" s="24">
        <f t="shared" si="115"/>
        <v>0.51479562656166811</v>
      </c>
      <c r="EI109" s="24"/>
      <c r="EL109" s="19">
        <v>12</v>
      </c>
      <c r="EM109" s="18">
        <v>0</v>
      </c>
      <c r="EN109" s="24">
        <f t="shared" si="116"/>
        <v>0.49470847855147904</v>
      </c>
      <c r="EO109" s="24">
        <f t="shared" si="116"/>
        <v>0.49965556333699385</v>
      </c>
      <c r="EP109" s="24">
        <f t="shared" si="116"/>
        <v>0.50465211897036377</v>
      </c>
      <c r="EQ109" s="24">
        <f t="shared" si="116"/>
        <v>0.50969864016006738</v>
      </c>
      <c r="ER109" s="24">
        <f t="shared" si="116"/>
        <v>0.51479562656166811</v>
      </c>
      <c r="ES109" s="24"/>
    </row>
    <row r="110" spans="1:149" s="1" customFormat="1" x14ac:dyDescent="0.25">
      <c r="A110" s="105"/>
      <c r="B110" s="1" t="s">
        <v>28</v>
      </c>
      <c r="D110" s="23"/>
      <c r="E110" s="18"/>
      <c r="F110" s="18"/>
      <c r="G110" s="18"/>
      <c r="H110" s="18"/>
      <c r="I110" s="18"/>
      <c r="J110" s="18"/>
      <c r="K110" s="18"/>
      <c r="L110" s="18" t="s">
        <v>28</v>
      </c>
      <c r="M110" s="23"/>
      <c r="N110" s="23"/>
      <c r="O110" s="18"/>
      <c r="P110" s="18"/>
      <c r="Q110" s="18"/>
      <c r="R110" s="18"/>
      <c r="S110" s="18"/>
      <c r="V110" s="18" t="s">
        <v>28</v>
      </c>
      <c r="W110" s="23"/>
      <c r="X110" s="23"/>
      <c r="Y110" s="18"/>
      <c r="Z110" s="18"/>
      <c r="AA110" s="18"/>
      <c r="AB110" s="18"/>
      <c r="AC110" s="18"/>
      <c r="AD110" s="18"/>
      <c r="AE110" s="18" t="s">
        <v>28</v>
      </c>
      <c r="AF110" s="18" t="s">
        <v>28</v>
      </c>
      <c r="AG110" s="23"/>
      <c r="AH110" s="23"/>
      <c r="AI110" s="18"/>
      <c r="AJ110" s="18"/>
      <c r="AK110" s="18"/>
      <c r="AL110" s="18"/>
      <c r="AM110" s="18"/>
      <c r="AN110" s="38"/>
      <c r="AO110" s="18" t="s">
        <v>28</v>
      </c>
      <c r="AP110" s="18" t="s">
        <v>28</v>
      </c>
      <c r="AQ110" s="23"/>
      <c r="AR110" s="18"/>
      <c r="AS110" s="18"/>
      <c r="AT110" s="18"/>
      <c r="AU110" s="18"/>
      <c r="AV110" s="18"/>
      <c r="AW110" s="18"/>
      <c r="AX110" s="38"/>
      <c r="AY110" s="18" t="s">
        <v>28</v>
      </c>
      <c r="AZ110" s="18" t="s">
        <v>28</v>
      </c>
      <c r="BA110" s="23"/>
      <c r="BB110" s="18"/>
      <c r="BC110" s="18"/>
      <c r="BD110" s="18"/>
      <c r="BE110" s="18"/>
      <c r="BF110" s="18"/>
      <c r="BG110" s="18"/>
      <c r="BI110" s="18" t="s">
        <v>28</v>
      </c>
      <c r="BJ110" s="18" t="s">
        <v>28</v>
      </c>
      <c r="BK110" s="23"/>
      <c r="BL110" s="18"/>
      <c r="BM110" s="18"/>
      <c r="BN110" s="18"/>
      <c r="BO110" s="18"/>
      <c r="BP110" s="18"/>
      <c r="BQ110" s="18"/>
      <c r="BS110" s="18" t="s">
        <v>28</v>
      </c>
      <c r="BT110" s="1" t="s">
        <v>28</v>
      </c>
      <c r="BV110" s="23"/>
      <c r="BW110" s="18"/>
      <c r="BX110" s="18"/>
      <c r="BY110" s="18"/>
      <c r="BZ110" s="18"/>
      <c r="CA110" s="18"/>
      <c r="CB110" s="18"/>
      <c r="CC110" s="18" t="s">
        <v>28</v>
      </c>
      <c r="CD110" s="18" t="s">
        <v>28</v>
      </c>
      <c r="CE110" s="23"/>
      <c r="CF110" s="23"/>
      <c r="CG110" s="18"/>
      <c r="CH110" s="18"/>
      <c r="CI110" s="18"/>
      <c r="CJ110" s="18"/>
      <c r="CK110" s="18"/>
      <c r="CM110" s="18" t="s">
        <v>28</v>
      </c>
      <c r="CN110" s="18" t="s">
        <v>28</v>
      </c>
      <c r="CO110" s="23"/>
      <c r="CP110" s="23"/>
      <c r="CQ110" s="18"/>
      <c r="CR110" s="18"/>
      <c r="CS110" s="18"/>
      <c r="CT110" s="18"/>
      <c r="CU110" s="18"/>
      <c r="CV110" s="18"/>
      <c r="CW110" s="18" t="s">
        <v>28</v>
      </c>
      <c r="CX110" s="18" t="s">
        <v>28</v>
      </c>
      <c r="CY110" s="23"/>
      <c r="CZ110" s="23"/>
      <c r="DA110" s="18"/>
      <c r="DB110" s="18"/>
      <c r="DC110" s="18"/>
      <c r="DD110" s="18"/>
      <c r="DE110" s="18"/>
      <c r="DF110" s="38"/>
      <c r="DG110" s="18" t="s">
        <v>28</v>
      </c>
      <c r="DH110" s="18" t="s">
        <v>28</v>
      </c>
      <c r="DI110" s="23"/>
      <c r="DJ110" s="18"/>
      <c r="DK110" s="18"/>
      <c r="DL110" s="18"/>
      <c r="DM110" s="18"/>
      <c r="DN110" s="18"/>
      <c r="DO110" s="18"/>
      <c r="DP110" s="38"/>
      <c r="DQ110" s="18" t="s">
        <v>28</v>
      </c>
      <c r="DR110" s="18" t="s">
        <v>28</v>
      </c>
      <c r="DS110" s="23"/>
      <c r="DT110" s="18"/>
      <c r="DU110" s="18"/>
      <c r="DV110" s="18"/>
      <c r="DW110" s="18"/>
      <c r="DX110" s="18"/>
      <c r="DY110" s="18"/>
      <c r="EA110" s="18" t="s">
        <v>28</v>
      </c>
      <c r="EB110" s="18" t="s">
        <v>28</v>
      </c>
      <c r="EC110" s="23"/>
      <c r="ED110" s="18"/>
      <c r="EE110" s="18"/>
      <c r="EF110" s="18"/>
      <c r="EG110" s="18"/>
      <c r="EH110" s="18"/>
      <c r="EI110" s="18"/>
      <c r="EL110" s="18" t="s">
        <v>28</v>
      </c>
      <c r="EM110" s="23"/>
      <c r="EN110" s="18"/>
      <c r="EO110" s="18"/>
      <c r="EP110" s="18"/>
      <c r="EQ110" s="18"/>
      <c r="ER110" s="18"/>
      <c r="ES110" s="18"/>
    </row>
    <row r="111" spans="1:149" x14ac:dyDescent="0.25">
      <c r="B111" s="1" t="s">
        <v>32</v>
      </c>
      <c r="C111" s="6">
        <f t="shared" ref="C111" si="117">AVERAGE(C98:C109)</f>
        <v>0</v>
      </c>
      <c r="D111" s="48">
        <f>AVERAGE(D98:D109)</f>
        <v>24.480965871164255</v>
      </c>
      <c r="E111" s="48">
        <f t="shared" ref="E111:H111" si="118">AVERAGE(E98:E109)</f>
        <v>87.88820405669307</v>
      </c>
      <c r="F111" s="48">
        <f t="shared" si="118"/>
        <v>100.6417056167254</v>
      </c>
      <c r="G111" s="48">
        <f t="shared" si="118"/>
        <v>2.6248172339973066</v>
      </c>
      <c r="H111" s="48">
        <f t="shared" si="118"/>
        <v>2.6510654063372794</v>
      </c>
      <c r="I111" s="44"/>
      <c r="J111" s="24"/>
      <c r="K111" s="24"/>
      <c r="L111" s="18" t="s">
        <v>32</v>
      </c>
      <c r="M111" s="24">
        <f t="shared" ref="M111" si="119">AVERAGE(M98:M109)</f>
        <v>0</v>
      </c>
      <c r="N111" s="48">
        <f>AVERAGE(N98:N109)</f>
        <v>89.370665650438582</v>
      </c>
      <c r="O111" s="48">
        <f t="shared" ref="O111:R111" si="120">AVERAGE(O98:O109)</f>
        <v>98.100791625552262</v>
      </c>
      <c r="P111" s="48">
        <f t="shared" si="120"/>
        <v>100.45650599316306</v>
      </c>
      <c r="Q111" s="48">
        <f t="shared" si="120"/>
        <v>3.3739881112430186</v>
      </c>
      <c r="R111" s="48">
        <f t="shared" si="120"/>
        <v>3.4077279923554489</v>
      </c>
      <c r="S111" s="45"/>
      <c r="U111" s="9"/>
      <c r="V111" s="18" t="s">
        <v>32</v>
      </c>
      <c r="W111" s="24">
        <f t="shared" ref="W111" si="121">AVERAGE(W98:W109)</f>
        <v>0</v>
      </c>
      <c r="X111" s="48">
        <f>AVERAGE(X98:X109)</f>
        <v>84.585857635484359</v>
      </c>
      <c r="Y111" s="48">
        <f t="shared" ref="Y111:AB111" si="122">AVERAGE(Y98:Y109)</f>
        <v>94.07103520354606</v>
      </c>
      <c r="Z111" s="48">
        <f t="shared" si="122"/>
        <v>99.212895874593997</v>
      </c>
      <c r="AA111" s="48">
        <f t="shared" si="122"/>
        <v>3.2734063656877233</v>
      </c>
      <c r="AB111" s="48">
        <f t="shared" si="122"/>
        <v>3.3061404293446004</v>
      </c>
      <c r="AC111" s="45"/>
      <c r="AD111" s="27"/>
      <c r="AE111" s="18"/>
      <c r="AF111" s="18" t="s">
        <v>32</v>
      </c>
      <c r="AG111" s="24">
        <f t="shared" ref="AG111" si="123">AVERAGE(AG98:AG109)</f>
        <v>0</v>
      </c>
      <c r="AH111" s="48">
        <f>AVERAGE(AH98:AH109)</f>
        <v>23.967426104853374</v>
      </c>
      <c r="AI111" s="48">
        <f t="shared" ref="AI111:AL111" si="124">AVERAGE(AI98:AI109)</f>
        <v>88.417347531288002</v>
      </c>
      <c r="AJ111" s="48">
        <f t="shared" si="124"/>
        <v>100.37027812354768</v>
      </c>
      <c r="AK111" s="48">
        <f t="shared" si="124"/>
        <v>2.6222589961483695</v>
      </c>
      <c r="AL111" s="48">
        <f t="shared" si="124"/>
        <v>2.6510654063372794</v>
      </c>
      <c r="AM111" s="45"/>
      <c r="AN111" s="36"/>
      <c r="AO111" s="18"/>
      <c r="AP111" s="18" t="s">
        <v>32</v>
      </c>
      <c r="AQ111" s="24">
        <f t="shared" ref="AQ111" si="125">AVERAGE(AQ98:AQ109)</f>
        <v>0</v>
      </c>
      <c r="AR111" s="48">
        <f>AVERAGE(AR98:AR109)</f>
        <v>0.49470847855147887</v>
      </c>
      <c r="AS111" s="48">
        <f t="shared" ref="AS111:AV111" si="126">AVERAGE(AS98:AS109)</f>
        <v>0.49965556333699374</v>
      </c>
      <c r="AT111" s="48">
        <f t="shared" si="126"/>
        <v>0.50465211897036366</v>
      </c>
      <c r="AU111" s="48">
        <f t="shared" si="126"/>
        <v>0.50969864016006738</v>
      </c>
      <c r="AV111" s="48" t="e">
        <f t="shared" si="126"/>
        <v>#VALUE!</v>
      </c>
      <c r="AW111" s="45"/>
      <c r="AX111" s="36"/>
      <c r="AY111" s="18"/>
      <c r="AZ111" s="18" t="s">
        <v>32</v>
      </c>
      <c r="BA111" s="24">
        <f t="shared" ref="BA111" si="127">AVERAGE(BA98:BA109)</f>
        <v>0</v>
      </c>
      <c r="BB111" s="48">
        <f>AVERAGE(BB98:BB109)</f>
        <v>0.49470847855147887</v>
      </c>
      <c r="BC111" s="48">
        <f t="shared" ref="BC111:BF111" si="128">AVERAGE(BC98:BC109)</f>
        <v>0.49965556333699374</v>
      </c>
      <c r="BD111" s="48">
        <f t="shared" si="128"/>
        <v>0.50465211897036366</v>
      </c>
      <c r="BE111" s="48">
        <f t="shared" si="128"/>
        <v>0.50969864016006738</v>
      </c>
      <c r="BF111" s="48">
        <f t="shared" si="128"/>
        <v>0.51479562656166811</v>
      </c>
      <c r="BG111" s="45"/>
      <c r="BI111" s="18"/>
      <c r="BJ111" s="18" t="s">
        <v>32</v>
      </c>
      <c r="BK111" s="24">
        <f t="shared" ref="BK111" si="129">AVERAGE(BK98:BK109)</f>
        <v>0</v>
      </c>
      <c r="BL111" s="48">
        <f>AVERAGE(BL98:BL109)</f>
        <v>0.49470847855147887</v>
      </c>
      <c r="BM111" s="48">
        <f t="shared" ref="BM111:BP111" si="130">AVERAGE(BM98:BM109)</f>
        <v>0.49965556333699374</v>
      </c>
      <c r="BN111" s="48">
        <f t="shared" si="130"/>
        <v>0.50465211897036366</v>
      </c>
      <c r="BO111" s="48">
        <f t="shared" si="130"/>
        <v>0.50969864016006738</v>
      </c>
      <c r="BP111" s="48">
        <f t="shared" si="130"/>
        <v>0.514795626561668</v>
      </c>
      <c r="BQ111" s="45"/>
      <c r="BS111" s="18"/>
      <c r="BT111" s="1" t="s">
        <v>32</v>
      </c>
      <c r="BU111" s="6">
        <f t="shared" ref="BU111" si="131">AVERAGE(BU98:BU109)</f>
        <v>0</v>
      </c>
      <c r="BV111" s="48">
        <f>AVERAGE(BV98:BV109)</f>
        <v>0.49470847855147887</v>
      </c>
      <c r="BW111" s="48">
        <f t="shared" ref="BW111:BZ111" si="132">AVERAGE(BW98:BW109)</f>
        <v>0.49965556333699374</v>
      </c>
      <c r="BX111" s="48">
        <f t="shared" si="132"/>
        <v>0.50465211897036366</v>
      </c>
      <c r="BY111" s="48">
        <f t="shared" si="132"/>
        <v>0.50969864016006738</v>
      </c>
      <c r="BZ111" s="48">
        <f t="shared" si="132"/>
        <v>0.514795626561668</v>
      </c>
      <c r="CA111" s="44"/>
      <c r="CB111" s="24"/>
      <c r="CC111" s="18"/>
      <c r="CD111" s="18" t="s">
        <v>32</v>
      </c>
      <c r="CE111" s="24">
        <f t="shared" ref="CE111" si="133">AVERAGE(CE98:CE109)</f>
        <v>0</v>
      </c>
      <c r="CF111" s="48">
        <f>AVERAGE(CF98:CF109)</f>
        <v>0.49470847855147887</v>
      </c>
      <c r="CG111" s="48">
        <f t="shared" ref="CG111:CJ111" si="134">AVERAGE(CG98:CG109)</f>
        <v>0.49965556333699374</v>
      </c>
      <c r="CH111" s="48">
        <f t="shared" si="134"/>
        <v>0.50465211897036366</v>
      </c>
      <c r="CI111" s="48">
        <f t="shared" si="134"/>
        <v>0.50969864016006738</v>
      </c>
      <c r="CJ111" s="48">
        <f t="shared" si="134"/>
        <v>0.514795626561668</v>
      </c>
      <c r="CK111" s="45"/>
      <c r="CL111" s="9"/>
      <c r="CM111" s="18"/>
      <c r="CN111" s="18" t="s">
        <v>32</v>
      </c>
      <c r="CO111" s="24">
        <f t="shared" ref="CO111" si="135">AVERAGE(CO98:CO109)</f>
        <v>0</v>
      </c>
      <c r="CP111" s="48">
        <f>AVERAGE(CP98:CP109)</f>
        <v>0.49470847855147887</v>
      </c>
      <c r="CQ111" s="48">
        <f t="shared" ref="CQ111:CT111" si="136">AVERAGE(CQ98:CQ109)</f>
        <v>0.49965556333699374</v>
      </c>
      <c r="CR111" s="48">
        <f t="shared" si="136"/>
        <v>0.50465211897036366</v>
      </c>
      <c r="CS111" s="48">
        <f t="shared" si="136"/>
        <v>0.50969864016006738</v>
      </c>
      <c r="CT111" s="48">
        <f t="shared" si="136"/>
        <v>0.514795626561668</v>
      </c>
      <c r="CU111" s="45"/>
      <c r="CV111" s="27"/>
      <c r="CW111" s="18"/>
      <c r="CX111" s="18" t="s">
        <v>32</v>
      </c>
      <c r="CY111" s="24">
        <f t="shared" ref="CY111" si="137">AVERAGE(CY98:CY109)</f>
        <v>0</v>
      </c>
      <c r="CZ111" s="48">
        <f>AVERAGE(CZ98:CZ109)</f>
        <v>0.49470847855147887</v>
      </c>
      <c r="DA111" s="48">
        <f t="shared" ref="DA111:DD111" si="138">AVERAGE(DA98:DA109)</f>
        <v>0.49965556333699374</v>
      </c>
      <c r="DB111" s="48">
        <f t="shared" si="138"/>
        <v>0.50465211897036366</v>
      </c>
      <c r="DC111" s="48">
        <f t="shared" si="138"/>
        <v>0.50969864016006738</v>
      </c>
      <c r="DD111" s="48">
        <f t="shared" si="138"/>
        <v>0.514795626561668</v>
      </c>
      <c r="DE111" s="45"/>
      <c r="DF111" s="36"/>
      <c r="DG111" s="18"/>
      <c r="DH111" s="18" t="s">
        <v>32</v>
      </c>
      <c r="DI111" s="24">
        <f t="shared" ref="DI111" si="139">AVERAGE(DI98:DI109)</f>
        <v>0</v>
      </c>
      <c r="DJ111" s="48">
        <f>AVERAGE(DJ98:DJ109)</f>
        <v>0.49470847855147887</v>
      </c>
      <c r="DK111" s="48">
        <f t="shared" ref="DK111:DN111" si="140">AVERAGE(DK98:DK109)</f>
        <v>0.49965556333699374</v>
      </c>
      <c r="DL111" s="48">
        <f t="shared" si="140"/>
        <v>0.50465211897036366</v>
      </c>
      <c r="DM111" s="48">
        <f t="shared" si="140"/>
        <v>0.50969864016006738</v>
      </c>
      <c r="DN111" s="48">
        <f t="shared" si="140"/>
        <v>0.514795626561668</v>
      </c>
      <c r="DO111" s="45"/>
      <c r="DP111" s="36"/>
      <c r="DQ111" s="18"/>
      <c r="DR111" s="18" t="s">
        <v>32</v>
      </c>
      <c r="DS111" s="24">
        <f t="shared" ref="DS111" si="141">AVERAGE(DS98:DS109)</f>
        <v>0</v>
      </c>
      <c r="DT111" s="48">
        <f>AVERAGE(DT98:DT109)</f>
        <v>0.49470847855147887</v>
      </c>
      <c r="DU111" s="48">
        <f t="shared" ref="DU111:DX111" si="142">AVERAGE(DU98:DU109)</f>
        <v>0.49965556333699374</v>
      </c>
      <c r="DV111" s="48">
        <f t="shared" si="142"/>
        <v>0.50465211897036366</v>
      </c>
      <c r="DW111" s="48">
        <f t="shared" si="142"/>
        <v>0.50969864016006738</v>
      </c>
      <c r="DX111" s="48">
        <f t="shared" si="142"/>
        <v>0.514795626561668</v>
      </c>
      <c r="DY111" s="45"/>
      <c r="EA111" s="18"/>
      <c r="EB111" s="18" t="s">
        <v>32</v>
      </c>
      <c r="EC111" s="24">
        <f t="shared" ref="EC111" si="143">AVERAGE(EC98:EC109)</f>
        <v>0</v>
      </c>
      <c r="ED111" s="48">
        <f>AVERAGE(ED98:ED109)</f>
        <v>0.49470847855147887</v>
      </c>
      <c r="EE111" s="48">
        <f t="shared" ref="EE111:EH111" si="144">AVERAGE(EE98:EE109)</f>
        <v>0.49965556333699374</v>
      </c>
      <c r="EF111" s="48">
        <f t="shared" si="144"/>
        <v>0.50465211897036366</v>
      </c>
      <c r="EG111" s="48">
        <f t="shared" si="144"/>
        <v>0.50969864016006738</v>
      </c>
      <c r="EH111" s="48">
        <f t="shared" si="144"/>
        <v>0.514795626561668</v>
      </c>
      <c r="EI111" s="45"/>
      <c r="EL111" s="18" t="s">
        <v>32</v>
      </c>
      <c r="EM111" s="24">
        <f t="shared" ref="EM111" si="145">AVERAGE(EM98:EM109)</f>
        <v>0</v>
      </c>
      <c r="EN111" s="48">
        <f>AVERAGE(EN98:EN109)</f>
        <v>0.49470847855147887</v>
      </c>
      <c r="EO111" s="48">
        <f t="shared" ref="EO111:ER111" si="146">AVERAGE(EO98:EO109)</f>
        <v>0.49965556333699374</v>
      </c>
      <c r="EP111" s="48">
        <f t="shared" si="146"/>
        <v>0.50465211897036366</v>
      </c>
      <c r="EQ111" s="48">
        <f t="shared" si="146"/>
        <v>0.50969864016006738</v>
      </c>
      <c r="ER111" s="48">
        <f t="shared" si="146"/>
        <v>0.514795626561668</v>
      </c>
      <c r="ES111" s="45"/>
    </row>
    <row r="112" spans="1:149" x14ac:dyDescent="0.25">
      <c r="B112" s="1" t="s">
        <v>33</v>
      </c>
      <c r="C112" s="6"/>
      <c r="D112" s="48">
        <f>_xlfn.STDEV.S(D98:D109)/D111*100</f>
        <v>17.450514380483813</v>
      </c>
      <c r="E112" s="48">
        <f t="shared" ref="E112:H112" si="147">_xlfn.STDEV.S(E98:E109)/E111*100</f>
        <v>2.9855089166460775</v>
      </c>
      <c r="F112" s="48">
        <f t="shared" si="147"/>
        <v>0.91383882646328896</v>
      </c>
      <c r="G112" s="48">
        <f t="shared" si="147"/>
        <v>2.1530318964902087</v>
      </c>
      <c r="H112" s="48">
        <f t="shared" si="147"/>
        <v>2.1530318964902144</v>
      </c>
      <c r="I112" s="44"/>
      <c r="J112" s="24"/>
      <c r="K112" s="18"/>
      <c r="L112" s="18" t="s">
        <v>33</v>
      </c>
      <c r="M112" s="18"/>
      <c r="N112" s="48">
        <f>_xlfn.STDEV.S(N98:N109)/N111*100</f>
        <v>2.2910086648079577</v>
      </c>
      <c r="O112" s="48">
        <f t="shared" ref="O112:R112" si="148">_xlfn.STDEV.S(O98:O109)/O111*100</f>
        <v>1.9038564988007538</v>
      </c>
      <c r="P112" s="48">
        <f t="shared" si="148"/>
        <v>1.4342479957670538</v>
      </c>
      <c r="Q112" s="48">
        <f t="shared" si="148"/>
        <v>1.2963617363113598</v>
      </c>
      <c r="R112" s="48">
        <f t="shared" si="148"/>
        <v>1.2963617363113664</v>
      </c>
      <c r="S112" s="45"/>
      <c r="U112" s="8"/>
      <c r="V112" s="18" t="s">
        <v>33</v>
      </c>
      <c r="W112" s="18"/>
      <c r="X112" s="48">
        <f>_xlfn.STDEV.S(X98:X109)/X111*100</f>
        <v>2.7838393637345695</v>
      </c>
      <c r="Y112" s="48">
        <f t="shared" ref="Y112:AB112" si="149">_xlfn.STDEV.S(Y98:Y109)/Y111*100</f>
        <v>1.0725644938616523</v>
      </c>
      <c r="Z112" s="48">
        <f t="shared" si="149"/>
        <v>0.33805906766554872</v>
      </c>
      <c r="AA112" s="48">
        <f t="shared" si="149"/>
        <v>0.99113173387926856</v>
      </c>
      <c r="AB112" s="48">
        <f t="shared" si="149"/>
        <v>0.99113173387925768</v>
      </c>
      <c r="AC112" s="45"/>
      <c r="AD112" s="26"/>
      <c r="AE112" s="18"/>
      <c r="AF112" s="18" t="s">
        <v>33</v>
      </c>
      <c r="AG112" s="18"/>
      <c r="AH112" s="48">
        <f>_xlfn.STDEV.S(AH98:AH109)/AH111*100</f>
        <v>18.80644968114667</v>
      </c>
      <c r="AI112" s="48">
        <f t="shared" ref="AI112:AL112" si="150">_xlfn.STDEV.S(AI98:AI109)/AI111*100</f>
        <v>2.998857824150722</v>
      </c>
      <c r="AJ112" s="48">
        <f t="shared" si="150"/>
        <v>0.8965400548534036</v>
      </c>
      <c r="AK112" s="48">
        <f t="shared" si="150"/>
        <v>2.1481763425053546</v>
      </c>
      <c r="AL112" s="48">
        <f t="shared" si="150"/>
        <v>2.1530318964902144</v>
      </c>
      <c r="AM112" s="45"/>
      <c r="AN112" s="36"/>
      <c r="AO112" s="18"/>
      <c r="AP112" s="18" t="s">
        <v>33</v>
      </c>
      <c r="AQ112" s="18"/>
      <c r="AR112" s="48">
        <f>_xlfn.STDEV.S(AR98:AR109)/AR111*100</f>
        <v>3.5159801597217451E-14</v>
      </c>
      <c r="AS112" s="48">
        <f t="shared" ref="AS112:AV112" si="151">_xlfn.STDEV.S(AS98:AS109)/AS111*100</f>
        <v>2.3207789833146828E-14</v>
      </c>
      <c r="AT112" s="48">
        <f t="shared" si="151"/>
        <v>2.2978009735788943E-14</v>
      </c>
      <c r="AU112" s="48">
        <f t="shared" si="151"/>
        <v>0</v>
      </c>
      <c r="AV112" s="48" t="e">
        <f t="shared" si="151"/>
        <v>#VALUE!</v>
      </c>
      <c r="AW112" s="45"/>
      <c r="AX112" s="36"/>
      <c r="AY112" s="18"/>
      <c r="AZ112" s="18" t="s">
        <v>33</v>
      </c>
      <c r="BA112" s="18"/>
      <c r="BB112" s="48">
        <f>_xlfn.STDEV.S(BB98:BB109)/BB111*100</f>
        <v>3.5159801597217451E-14</v>
      </c>
      <c r="BC112" s="48">
        <f t="shared" ref="BC112:BF112" si="152">_xlfn.STDEV.S(BC98:BC109)/BC111*100</f>
        <v>2.3207789833146828E-14</v>
      </c>
      <c r="BD112" s="48">
        <f t="shared" si="152"/>
        <v>2.2978009735788943E-14</v>
      </c>
      <c r="BE112" s="48">
        <f t="shared" si="152"/>
        <v>0</v>
      </c>
      <c r="BF112" s="48">
        <f t="shared" si="152"/>
        <v>0</v>
      </c>
      <c r="BG112" s="45"/>
      <c r="BI112" s="18"/>
      <c r="BJ112" s="18" t="s">
        <v>33</v>
      </c>
      <c r="BK112" s="18"/>
      <c r="BL112" s="48">
        <f>_xlfn.STDEV.S(BL98:BL109)/BL111*100</f>
        <v>3.5159801597217451E-14</v>
      </c>
      <c r="BM112" s="48">
        <f t="shared" ref="BM112:BP112" si="153">_xlfn.STDEV.S(BM98:BM109)/BM111*100</f>
        <v>2.3207789833146828E-14</v>
      </c>
      <c r="BN112" s="48">
        <f t="shared" si="153"/>
        <v>2.2978009735788943E-14</v>
      </c>
      <c r="BO112" s="48">
        <f t="shared" si="153"/>
        <v>0</v>
      </c>
      <c r="BP112" s="48">
        <f t="shared" si="153"/>
        <v>2.2525252167227666E-14</v>
      </c>
      <c r="BQ112" s="45"/>
      <c r="BS112" s="18"/>
      <c r="BT112" s="1" t="s">
        <v>33</v>
      </c>
      <c r="BU112" s="6"/>
      <c r="BV112" s="48">
        <f>_xlfn.STDEV.S(BV98:BV109)/BV111*100</f>
        <v>3.5159801597217451E-14</v>
      </c>
      <c r="BW112" s="48">
        <f t="shared" ref="BW112:BZ112" si="154">_xlfn.STDEV.S(BW98:BW109)/BW111*100</f>
        <v>2.3207789833146828E-14</v>
      </c>
      <c r="BX112" s="48">
        <f t="shared" si="154"/>
        <v>2.2978009735788943E-14</v>
      </c>
      <c r="BY112" s="48">
        <f t="shared" si="154"/>
        <v>0</v>
      </c>
      <c r="BZ112" s="48">
        <f t="shared" si="154"/>
        <v>2.2525252167227666E-14</v>
      </c>
      <c r="CA112" s="44"/>
      <c r="CB112" s="24"/>
      <c r="CC112" s="18"/>
      <c r="CD112" s="18" t="s">
        <v>33</v>
      </c>
      <c r="CE112" s="18"/>
      <c r="CF112" s="48">
        <f>_xlfn.STDEV.S(CF98:CF109)/CF111*100</f>
        <v>3.5159801597217451E-14</v>
      </c>
      <c r="CG112" s="48">
        <f t="shared" ref="CG112:CJ112" si="155">_xlfn.STDEV.S(CG98:CG109)/CG111*100</f>
        <v>2.3207789833146828E-14</v>
      </c>
      <c r="CH112" s="48">
        <f t="shared" si="155"/>
        <v>2.2978009735788943E-14</v>
      </c>
      <c r="CI112" s="48">
        <f t="shared" si="155"/>
        <v>0</v>
      </c>
      <c r="CJ112" s="48">
        <f t="shared" si="155"/>
        <v>2.2525252167227666E-14</v>
      </c>
      <c r="CK112" s="45"/>
      <c r="CL112" s="8"/>
      <c r="CM112" s="18"/>
      <c r="CN112" s="18" t="s">
        <v>33</v>
      </c>
      <c r="CO112" s="18"/>
      <c r="CP112" s="48">
        <f>_xlfn.STDEV.S(CP98:CP109)/CP111*100</f>
        <v>3.5159801597217451E-14</v>
      </c>
      <c r="CQ112" s="48">
        <f t="shared" ref="CQ112:CT112" si="156">_xlfn.STDEV.S(CQ98:CQ109)/CQ111*100</f>
        <v>2.3207789833146828E-14</v>
      </c>
      <c r="CR112" s="48">
        <f t="shared" si="156"/>
        <v>2.2978009735788943E-14</v>
      </c>
      <c r="CS112" s="48">
        <f t="shared" si="156"/>
        <v>0</v>
      </c>
      <c r="CT112" s="48">
        <f t="shared" si="156"/>
        <v>2.2525252167227666E-14</v>
      </c>
      <c r="CU112" s="45"/>
      <c r="CV112" s="26"/>
      <c r="CW112" s="18"/>
      <c r="CX112" s="18" t="s">
        <v>33</v>
      </c>
      <c r="CY112" s="18"/>
      <c r="CZ112" s="48">
        <f>_xlfn.STDEV.S(CZ98:CZ109)/CZ111*100</f>
        <v>3.5159801597217451E-14</v>
      </c>
      <c r="DA112" s="48">
        <f t="shared" ref="DA112:DD112" si="157">_xlfn.STDEV.S(DA98:DA109)/DA111*100</f>
        <v>2.3207789833146828E-14</v>
      </c>
      <c r="DB112" s="48">
        <f t="shared" si="157"/>
        <v>2.2978009735788943E-14</v>
      </c>
      <c r="DC112" s="48">
        <f t="shared" si="157"/>
        <v>0</v>
      </c>
      <c r="DD112" s="48">
        <f t="shared" si="157"/>
        <v>2.2525252167227666E-14</v>
      </c>
      <c r="DE112" s="45"/>
      <c r="DF112" s="36"/>
      <c r="DG112" s="18"/>
      <c r="DH112" s="18" t="s">
        <v>33</v>
      </c>
      <c r="DI112" s="18"/>
      <c r="DJ112" s="48">
        <f>_xlfn.STDEV.S(DJ98:DJ109)/DJ111*100</f>
        <v>3.5159801597217451E-14</v>
      </c>
      <c r="DK112" s="48">
        <f t="shared" ref="DK112:DN112" si="158">_xlfn.STDEV.S(DK98:DK109)/DK111*100</f>
        <v>2.3207789833146828E-14</v>
      </c>
      <c r="DL112" s="48">
        <f t="shared" si="158"/>
        <v>2.2978009735788943E-14</v>
      </c>
      <c r="DM112" s="48">
        <f t="shared" si="158"/>
        <v>0</v>
      </c>
      <c r="DN112" s="48">
        <f t="shared" si="158"/>
        <v>2.2525252167227666E-14</v>
      </c>
      <c r="DO112" s="45"/>
      <c r="DP112" s="36"/>
      <c r="DQ112" s="18"/>
      <c r="DR112" s="18" t="s">
        <v>33</v>
      </c>
      <c r="DS112" s="18"/>
      <c r="DT112" s="48">
        <f>_xlfn.STDEV.S(DT98:DT109)/DT111*100</f>
        <v>3.5159801597217451E-14</v>
      </c>
      <c r="DU112" s="48">
        <f t="shared" ref="DU112:DX112" si="159">_xlfn.STDEV.S(DU98:DU109)/DU111*100</f>
        <v>2.3207789833146828E-14</v>
      </c>
      <c r="DV112" s="48">
        <f t="shared" si="159"/>
        <v>2.2978009735788943E-14</v>
      </c>
      <c r="DW112" s="48">
        <f t="shared" si="159"/>
        <v>0</v>
      </c>
      <c r="DX112" s="48">
        <f t="shared" si="159"/>
        <v>2.2525252167227666E-14</v>
      </c>
      <c r="DY112" s="45"/>
      <c r="EA112" s="18"/>
      <c r="EB112" s="18" t="s">
        <v>33</v>
      </c>
      <c r="EC112" s="18"/>
      <c r="ED112" s="48">
        <f>_xlfn.STDEV.S(ED98:ED109)/ED111*100</f>
        <v>3.5159801597217451E-14</v>
      </c>
      <c r="EE112" s="48">
        <f t="shared" ref="EE112:EH112" si="160">_xlfn.STDEV.S(EE98:EE109)/EE111*100</f>
        <v>2.3207789833146828E-14</v>
      </c>
      <c r="EF112" s="48">
        <f t="shared" si="160"/>
        <v>2.2978009735788943E-14</v>
      </c>
      <c r="EG112" s="48">
        <f t="shared" si="160"/>
        <v>0</v>
      </c>
      <c r="EH112" s="48">
        <f t="shared" si="160"/>
        <v>2.2525252167227666E-14</v>
      </c>
      <c r="EI112" s="45"/>
      <c r="EL112" s="18" t="s">
        <v>33</v>
      </c>
      <c r="EM112" s="18"/>
      <c r="EN112" s="48">
        <f>_xlfn.STDEV.S(EN98:EN109)/EN111*100</f>
        <v>3.5159801597217451E-14</v>
      </c>
      <c r="EO112" s="48">
        <f t="shared" ref="EO112:ER112" si="161">_xlfn.STDEV.S(EO98:EO109)/EO111*100</f>
        <v>2.3207789833146828E-14</v>
      </c>
      <c r="EP112" s="48">
        <f t="shared" si="161"/>
        <v>2.2978009735788943E-14</v>
      </c>
      <c r="EQ112" s="48">
        <f t="shared" si="161"/>
        <v>0</v>
      </c>
      <c r="ER112" s="48">
        <f t="shared" si="161"/>
        <v>2.2525252167227666E-14</v>
      </c>
      <c r="ES112" s="45"/>
    </row>
    <row r="113" spans="1:1029" x14ac:dyDescent="0.25">
      <c r="B113" s="1" t="s">
        <v>42</v>
      </c>
      <c r="C113" s="6"/>
      <c r="D113" s="34">
        <f>MIN(D98:D109)</f>
        <v>18.543656111431549</v>
      </c>
      <c r="E113" s="34">
        <f t="shared" ref="E113:H113" si="162">MIN(E98:E109)</f>
        <v>85.485311987065529</v>
      </c>
      <c r="F113" s="34">
        <f t="shared" si="162"/>
        <v>99.925135138589397</v>
      </c>
      <c r="G113" s="34">
        <f t="shared" si="162"/>
        <v>2.554594905682213</v>
      </c>
      <c r="H113" s="34">
        <f t="shared" si="162"/>
        <v>2.5801408547390348</v>
      </c>
      <c r="I113" s="34"/>
      <c r="J113" s="24"/>
      <c r="K113" s="18"/>
      <c r="L113" s="1" t="s">
        <v>42</v>
      </c>
      <c r="M113" s="6"/>
      <c r="N113" s="34">
        <f>MIN(N98:N109)</f>
        <v>87.136767666986259</v>
      </c>
      <c r="O113" s="34">
        <f t="shared" ref="O113:R113" si="163">MIN(O98:O109)</f>
        <v>95.723082756003436</v>
      </c>
      <c r="P113" s="34">
        <f t="shared" si="163"/>
        <v>98.789776931332739</v>
      </c>
      <c r="Q113" s="34">
        <f t="shared" si="163"/>
        <v>3.3112047520947034</v>
      </c>
      <c r="R113" s="34">
        <f t="shared" si="163"/>
        <v>3.3443167996156502</v>
      </c>
      <c r="S113" s="34"/>
      <c r="U113" s="8"/>
      <c r="V113" s="1" t="s">
        <v>42</v>
      </c>
      <c r="W113" s="6"/>
      <c r="X113" s="34">
        <f>MIN(X98:X109)</f>
        <v>82.289742334190507</v>
      </c>
      <c r="Y113" s="34">
        <f t="shared" ref="Y113:AB113" si="164">MIN(Y98:Y109)</f>
        <v>92.688181246282952</v>
      </c>
      <c r="Z113" s="34">
        <f t="shared" si="164"/>
        <v>98.995379687325951</v>
      </c>
      <c r="AA113" s="34">
        <f t="shared" si="164"/>
        <v>3.2344415112294729</v>
      </c>
      <c r="AB113" s="34">
        <f t="shared" si="164"/>
        <v>3.2667859263417678</v>
      </c>
      <c r="AC113" s="34"/>
      <c r="AD113" s="26"/>
      <c r="AE113" s="18"/>
      <c r="AF113" s="1" t="s">
        <v>42</v>
      </c>
      <c r="AG113" s="6"/>
      <c r="AH113" s="34">
        <f>MIN(AH98:AH109)</f>
        <v>18.010364815647172</v>
      </c>
      <c r="AI113" s="34">
        <f t="shared" ref="AI113:AK113" si="165">MIN(AI98:AI109)</f>
        <v>82.967584525079062</v>
      </c>
      <c r="AJ113" s="34">
        <f t="shared" si="165"/>
        <v>99.022701978046612</v>
      </c>
      <c r="AK113" s="34">
        <f t="shared" si="165"/>
        <v>2.5212909235150671</v>
      </c>
      <c r="AL113" s="34">
        <f>MIN(AL98:AL109)</f>
        <v>2.5801408547390348</v>
      </c>
      <c r="AM113" s="34"/>
      <c r="AN113" s="36"/>
      <c r="AO113" s="18"/>
      <c r="AP113" s="1" t="s">
        <v>42</v>
      </c>
      <c r="AQ113" s="6"/>
      <c r="AR113" s="34">
        <f>MIN(AR98:AR109)</f>
        <v>0.49470847855147904</v>
      </c>
      <c r="AS113" s="34">
        <f t="shared" ref="AS113:AV113" si="166">MIN(AS98:AS109)</f>
        <v>0.49965556333699385</v>
      </c>
      <c r="AT113" s="34">
        <f t="shared" si="166"/>
        <v>0.50465211897036377</v>
      </c>
      <c r="AU113" s="34">
        <f t="shared" si="166"/>
        <v>0.50969864016006738</v>
      </c>
      <c r="AV113" s="34" t="e">
        <f t="shared" si="166"/>
        <v>#VALUE!</v>
      </c>
      <c r="AW113" s="34"/>
      <c r="AX113" s="36"/>
      <c r="AY113" s="18"/>
      <c r="AZ113" s="1" t="s">
        <v>42</v>
      </c>
      <c r="BA113" s="6"/>
      <c r="BB113" s="34">
        <f>MIN(BB98:BB109)</f>
        <v>0.49470847855147904</v>
      </c>
      <c r="BC113" s="34">
        <f t="shared" ref="BC113:BF113" si="167">MIN(BC98:BC109)</f>
        <v>0.49965556333699385</v>
      </c>
      <c r="BD113" s="34">
        <f t="shared" si="167"/>
        <v>0.50465211897036377</v>
      </c>
      <c r="BE113" s="34">
        <f t="shared" si="167"/>
        <v>0.50969864016006738</v>
      </c>
      <c r="BF113" s="34">
        <f t="shared" si="167"/>
        <v>0.51479562656166811</v>
      </c>
      <c r="BG113" s="34"/>
      <c r="BI113" s="18"/>
      <c r="BJ113" s="1" t="s">
        <v>42</v>
      </c>
      <c r="BK113" s="6"/>
      <c r="BL113" s="34">
        <f>MIN(BL98:BL109)</f>
        <v>0.49470847855147904</v>
      </c>
      <c r="BM113" s="34">
        <f t="shared" ref="BM113:BP113" si="168">MIN(BM98:BM109)</f>
        <v>0.49965556333699385</v>
      </c>
      <c r="BN113" s="34">
        <f t="shared" si="168"/>
        <v>0.50465211897036377</v>
      </c>
      <c r="BO113" s="34">
        <f t="shared" si="168"/>
        <v>0.50969864016006738</v>
      </c>
      <c r="BP113" s="34">
        <f t="shared" si="168"/>
        <v>0.51479562656166811</v>
      </c>
      <c r="BQ113" s="34"/>
      <c r="BS113" s="18"/>
      <c r="BT113" s="1" t="s">
        <v>42</v>
      </c>
      <c r="BU113" s="6"/>
      <c r="BV113" s="34">
        <f>MIN(BV98:BV109)</f>
        <v>0.49470847855147904</v>
      </c>
      <c r="BW113" s="34">
        <f t="shared" ref="BW113:BZ113" si="169">MIN(BW98:BW109)</f>
        <v>0.49965556333699385</v>
      </c>
      <c r="BX113" s="34">
        <f t="shared" si="169"/>
        <v>0.50465211897036377</v>
      </c>
      <c r="BY113" s="34">
        <f t="shared" si="169"/>
        <v>0.50969864016006738</v>
      </c>
      <c r="BZ113" s="34">
        <f t="shared" si="169"/>
        <v>0.51479562656166811</v>
      </c>
      <c r="CA113" s="34"/>
      <c r="CB113" s="24"/>
      <c r="CC113" s="18"/>
      <c r="CD113" s="1" t="s">
        <v>42</v>
      </c>
      <c r="CE113" s="6"/>
      <c r="CF113" s="34">
        <f>MIN(CF98:CF109)</f>
        <v>0.49470847855147904</v>
      </c>
      <c r="CG113" s="34">
        <f t="shared" ref="CG113:CJ113" si="170">MIN(CG98:CG109)</f>
        <v>0.49965556333699385</v>
      </c>
      <c r="CH113" s="34">
        <f t="shared" si="170"/>
        <v>0.50465211897036377</v>
      </c>
      <c r="CI113" s="34">
        <f t="shared" si="170"/>
        <v>0.50969864016006738</v>
      </c>
      <c r="CJ113" s="34">
        <f t="shared" si="170"/>
        <v>0.51479562656166811</v>
      </c>
      <c r="CK113" s="34"/>
      <c r="CL113" s="8"/>
      <c r="CM113" s="18"/>
      <c r="CN113" s="1" t="s">
        <v>42</v>
      </c>
      <c r="CO113" s="6"/>
      <c r="CP113" s="34">
        <f>MIN(CP98:CP109)</f>
        <v>0.49470847855147904</v>
      </c>
      <c r="CQ113" s="34">
        <f t="shared" ref="CQ113:CT113" si="171">MIN(CQ98:CQ109)</f>
        <v>0.49965556333699385</v>
      </c>
      <c r="CR113" s="34">
        <f t="shared" si="171"/>
        <v>0.50465211897036377</v>
      </c>
      <c r="CS113" s="34">
        <f t="shared" si="171"/>
        <v>0.50969864016006738</v>
      </c>
      <c r="CT113" s="34">
        <f t="shared" si="171"/>
        <v>0.51479562656166811</v>
      </c>
      <c r="CU113" s="34"/>
      <c r="CV113" s="26"/>
      <c r="CW113" s="18"/>
      <c r="CX113" s="1" t="s">
        <v>42</v>
      </c>
      <c r="CY113" s="6"/>
      <c r="CZ113" s="34">
        <f>MIN(CZ98:CZ109)</f>
        <v>0.49470847855147904</v>
      </c>
      <c r="DA113" s="34">
        <f t="shared" ref="DA113:DC113" si="172">MIN(DA98:DA109)</f>
        <v>0.49965556333699385</v>
      </c>
      <c r="DB113" s="34">
        <f t="shared" si="172"/>
        <v>0.50465211897036377</v>
      </c>
      <c r="DC113" s="34">
        <f t="shared" si="172"/>
        <v>0.50969864016006738</v>
      </c>
      <c r="DD113" s="34">
        <f>MIN(DD98:DD109)</f>
        <v>0.51479562656166811</v>
      </c>
      <c r="DE113" s="34"/>
      <c r="DF113" s="36"/>
      <c r="DG113" s="18"/>
      <c r="DH113" s="1" t="s">
        <v>42</v>
      </c>
      <c r="DI113" s="6"/>
      <c r="DJ113" s="34">
        <f>MIN(DJ98:DJ109)</f>
        <v>0.49470847855147904</v>
      </c>
      <c r="DK113" s="34">
        <f t="shared" ref="DK113:DN113" si="173">MIN(DK98:DK109)</f>
        <v>0.49965556333699385</v>
      </c>
      <c r="DL113" s="34">
        <f t="shared" si="173"/>
        <v>0.50465211897036377</v>
      </c>
      <c r="DM113" s="34">
        <f t="shared" si="173"/>
        <v>0.50969864016006738</v>
      </c>
      <c r="DN113" s="34">
        <f t="shared" si="173"/>
        <v>0.51479562656166811</v>
      </c>
      <c r="DO113" s="34"/>
      <c r="DP113" s="36"/>
      <c r="DQ113" s="18"/>
      <c r="DR113" s="1" t="s">
        <v>42</v>
      </c>
      <c r="DS113" s="6"/>
      <c r="DT113" s="34">
        <f>MIN(DT98:DT109)</f>
        <v>0.49470847855147904</v>
      </c>
      <c r="DU113" s="34">
        <f t="shared" ref="DU113:DX113" si="174">MIN(DU98:DU109)</f>
        <v>0.49965556333699385</v>
      </c>
      <c r="DV113" s="34">
        <f t="shared" si="174"/>
        <v>0.50465211897036377</v>
      </c>
      <c r="DW113" s="34">
        <f t="shared" si="174"/>
        <v>0.50969864016006738</v>
      </c>
      <c r="DX113" s="34">
        <f t="shared" si="174"/>
        <v>0.51479562656166811</v>
      </c>
      <c r="DY113" s="34"/>
      <c r="EA113" s="18"/>
      <c r="EB113" s="1" t="s">
        <v>42</v>
      </c>
      <c r="EC113" s="6"/>
      <c r="ED113" s="34">
        <f>MIN(ED98:ED109)</f>
        <v>0.49470847855147904</v>
      </c>
      <c r="EE113" s="34">
        <f t="shared" ref="EE113:EH113" si="175">MIN(EE98:EE109)</f>
        <v>0.49965556333699385</v>
      </c>
      <c r="EF113" s="34">
        <f t="shared" si="175"/>
        <v>0.50465211897036377</v>
      </c>
      <c r="EG113" s="34">
        <f t="shared" si="175"/>
        <v>0.50969864016006738</v>
      </c>
      <c r="EH113" s="34">
        <f t="shared" si="175"/>
        <v>0.51479562656166811</v>
      </c>
      <c r="EI113" s="34"/>
      <c r="EL113" s="1" t="s">
        <v>42</v>
      </c>
      <c r="EM113" s="6"/>
      <c r="EN113" s="34">
        <f>MIN(EN98:EN109)</f>
        <v>0.49470847855147904</v>
      </c>
      <c r="EO113" s="34">
        <f t="shared" ref="EO113:ER113" si="176">MIN(EO98:EO109)</f>
        <v>0.49965556333699385</v>
      </c>
      <c r="EP113" s="34">
        <f t="shared" si="176"/>
        <v>0.50465211897036377</v>
      </c>
      <c r="EQ113" s="34">
        <f t="shared" si="176"/>
        <v>0.50969864016006738</v>
      </c>
      <c r="ER113" s="34">
        <f t="shared" si="176"/>
        <v>0.51479562656166811</v>
      </c>
      <c r="ES113" s="34"/>
    </row>
    <row r="114" spans="1:1029" x14ac:dyDescent="0.25">
      <c r="B114" s="1" t="s">
        <v>43</v>
      </c>
      <c r="C114" s="6"/>
      <c r="D114" s="34">
        <f>MAX(D98:D109)</f>
        <v>28.285110447759465</v>
      </c>
      <c r="E114" s="34">
        <f t="shared" ref="E114:H114" si="177">MAX(E98:E109)</f>
        <v>91.531887207845614</v>
      </c>
      <c r="F114" s="34">
        <f t="shared" si="177"/>
        <v>101.9596746145763</v>
      </c>
      <c r="G114" s="34">
        <f t="shared" si="177"/>
        <v>2.692129806493424</v>
      </c>
      <c r="H114" s="34">
        <f t="shared" si="177"/>
        <v>2.7190511045583583</v>
      </c>
      <c r="I114" s="34"/>
      <c r="J114" s="24"/>
      <c r="K114" s="18"/>
      <c r="L114" s="1" t="s">
        <v>43</v>
      </c>
      <c r="M114" s="6"/>
      <c r="N114" s="34">
        <f>MAX(N98:N109)</f>
        <v>92.102302176622999</v>
      </c>
      <c r="O114" s="34">
        <f t="shared" ref="O114:R114" si="178">MAX(O98:O109)</f>
        <v>99.612435430747297</v>
      </c>
      <c r="P114" s="34">
        <f t="shared" si="178"/>
        <v>101.7543622060664</v>
      </c>
      <c r="Q114" s="34">
        <f t="shared" si="178"/>
        <v>3.4090532642126568</v>
      </c>
      <c r="R114" s="34">
        <f t="shared" si="178"/>
        <v>3.4431437968547836</v>
      </c>
      <c r="S114" s="34"/>
      <c r="U114" s="8"/>
      <c r="V114" s="1" t="s">
        <v>43</v>
      </c>
      <c r="W114" s="6"/>
      <c r="X114" s="34">
        <f>MAX(X98:X109)</f>
        <v>87.622655292034253</v>
      </c>
      <c r="Y114" s="34">
        <f t="shared" ref="Y114:AB114" si="179">MAX(Y98:Y109)</f>
        <v>94.99318473583989</v>
      </c>
      <c r="Z114" s="34">
        <f t="shared" si="179"/>
        <v>99.712886387959003</v>
      </c>
      <c r="AA114" s="34">
        <f t="shared" si="179"/>
        <v>3.3114659581713797</v>
      </c>
      <c r="AB114" s="34">
        <f t="shared" si="179"/>
        <v>3.3445806177530928</v>
      </c>
      <c r="AC114" s="34"/>
      <c r="AD114" s="26"/>
      <c r="AE114" s="18"/>
      <c r="AF114" s="1" t="s">
        <v>43</v>
      </c>
      <c r="AG114" s="6"/>
      <c r="AH114" s="34">
        <f>MAX(AH98:AH109)</f>
        <v>34.080209195283004</v>
      </c>
      <c r="AI114" s="34">
        <f t="shared" ref="AI114:AL114" si="180">MAX(AI98:AI109)</f>
        <v>92.181080478580441</v>
      </c>
      <c r="AJ114" s="34">
        <f t="shared" si="180"/>
        <v>101.9596746145763</v>
      </c>
      <c r="AK114" s="34">
        <f t="shared" si="180"/>
        <v>2.7187302459670537</v>
      </c>
      <c r="AL114" s="34">
        <f t="shared" si="180"/>
        <v>2.7190511045583583</v>
      </c>
      <c r="AM114" s="34"/>
      <c r="AN114" s="36"/>
      <c r="AO114" s="18"/>
      <c r="AP114" s="1" t="s">
        <v>43</v>
      </c>
      <c r="AQ114" s="6"/>
      <c r="AR114" s="34">
        <f>MAX(AR98:AR109)</f>
        <v>0.49470847855147904</v>
      </c>
      <c r="AS114" s="34">
        <f t="shared" ref="AS114:AV114" si="181">MAX(AS98:AS109)</f>
        <v>0.49965556333699385</v>
      </c>
      <c r="AT114" s="34">
        <f t="shared" si="181"/>
        <v>0.50465211897036377</v>
      </c>
      <c r="AU114" s="34">
        <f t="shared" si="181"/>
        <v>0.50969864016006738</v>
      </c>
      <c r="AV114" s="34" t="e">
        <f t="shared" si="181"/>
        <v>#VALUE!</v>
      </c>
      <c r="AW114" s="34"/>
      <c r="AX114" s="36"/>
      <c r="AY114" s="18"/>
      <c r="AZ114" s="1" t="s">
        <v>43</v>
      </c>
      <c r="BA114" s="6"/>
      <c r="BB114" s="34">
        <f>MAX(BB98:BB109)</f>
        <v>0.49470847855147904</v>
      </c>
      <c r="BC114" s="34">
        <f t="shared" ref="BC114:BF114" si="182">MAX(BC98:BC109)</f>
        <v>0.49965556333699385</v>
      </c>
      <c r="BD114" s="34">
        <f t="shared" si="182"/>
        <v>0.50465211897036377</v>
      </c>
      <c r="BE114" s="34">
        <f t="shared" si="182"/>
        <v>0.50969864016006738</v>
      </c>
      <c r="BF114" s="34">
        <f t="shared" si="182"/>
        <v>0.51479562656166811</v>
      </c>
      <c r="BG114" s="34"/>
      <c r="BI114" s="18"/>
      <c r="BJ114" s="1" t="s">
        <v>43</v>
      </c>
      <c r="BK114" s="6"/>
      <c r="BL114" s="34">
        <f>MAX(BL98:BL109)</f>
        <v>0.49470847855147904</v>
      </c>
      <c r="BM114" s="34">
        <f t="shared" ref="BM114:BP114" si="183">MAX(BM98:BM109)</f>
        <v>0.49965556333699385</v>
      </c>
      <c r="BN114" s="34">
        <f t="shared" si="183"/>
        <v>0.50465211897036377</v>
      </c>
      <c r="BO114" s="34">
        <f t="shared" si="183"/>
        <v>0.50969864016006738</v>
      </c>
      <c r="BP114" s="34">
        <f t="shared" si="183"/>
        <v>0.51479562656166811</v>
      </c>
      <c r="BQ114" s="34"/>
      <c r="BS114" s="18"/>
      <c r="BT114" s="1" t="s">
        <v>43</v>
      </c>
      <c r="BU114" s="6"/>
      <c r="BV114" s="34">
        <f>MAX(BV98:BV109)</f>
        <v>0.49470847855147904</v>
      </c>
      <c r="BW114" s="34">
        <f t="shared" ref="BW114:BZ114" si="184">MAX(BW98:BW109)</f>
        <v>0.49965556333699385</v>
      </c>
      <c r="BX114" s="34">
        <f t="shared" si="184"/>
        <v>0.50465211897036377</v>
      </c>
      <c r="BY114" s="34">
        <f t="shared" si="184"/>
        <v>0.50969864016006738</v>
      </c>
      <c r="BZ114" s="34">
        <f t="shared" si="184"/>
        <v>0.51479562656166811</v>
      </c>
      <c r="CA114" s="34"/>
      <c r="CB114" s="24"/>
      <c r="CC114" s="18"/>
      <c r="CD114" s="1" t="s">
        <v>43</v>
      </c>
      <c r="CE114" s="6"/>
      <c r="CF114" s="34">
        <f>MAX(CF98:CF109)</f>
        <v>0.49470847855147904</v>
      </c>
      <c r="CG114" s="34">
        <f t="shared" ref="CG114:CJ114" si="185">MAX(CG98:CG109)</f>
        <v>0.49965556333699385</v>
      </c>
      <c r="CH114" s="34">
        <f t="shared" si="185"/>
        <v>0.50465211897036377</v>
      </c>
      <c r="CI114" s="34">
        <f t="shared" si="185"/>
        <v>0.50969864016006738</v>
      </c>
      <c r="CJ114" s="34">
        <f t="shared" si="185"/>
        <v>0.51479562656166811</v>
      </c>
      <c r="CK114" s="34"/>
      <c r="CL114" s="8"/>
      <c r="CM114" s="18"/>
      <c r="CN114" s="1" t="s">
        <v>43</v>
      </c>
      <c r="CO114" s="6"/>
      <c r="CP114" s="34">
        <f>MAX(CP98:CP109)</f>
        <v>0.49470847855147904</v>
      </c>
      <c r="CQ114" s="34">
        <f t="shared" ref="CQ114:CT114" si="186">MAX(CQ98:CQ109)</f>
        <v>0.49965556333699385</v>
      </c>
      <c r="CR114" s="34">
        <f t="shared" si="186"/>
        <v>0.50465211897036377</v>
      </c>
      <c r="CS114" s="34">
        <f t="shared" si="186"/>
        <v>0.50969864016006738</v>
      </c>
      <c r="CT114" s="34">
        <f t="shared" si="186"/>
        <v>0.51479562656166811</v>
      </c>
      <c r="CU114" s="34"/>
      <c r="CV114" s="26"/>
      <c r="CW114" s="18"/>
      <c r="CX114" s="1" t="s">
        <v>43</v>
      </c>
      <c r="CY114" s="6"/>
      <c r="CZ114" s="34">
        <f>MAX(CZ98:CZ109)</f>
        <v>0.49470847855147904</v>
      </c>
      <c r="DA114" s="34">
        <f t="shared" ref="DA114:DD114" si="187">MAX(DA98:DA109)</f>
        <v>0.49965556333699385</v>
      </c>
      <c r="DB114" s="34">
        <f t="shared" si="187"/>
        <v>0.50465211897036377</v>
      </c>
      <c r="DC114" s="34">
        <f t="shared" si="187"/>
        <v>0.50969864016006738</v>
      </c>
      <c r="DD114" s="34">
        <f t="shared" si="187"/>
        <v>0.51479562656166811</v>
      </c>
      <c r="DE114" s="34"/>
      <c r="DF114" s="36"/>
      <c r="DG114" s="18"/>
      <c r="DH114" s="1" t="s">
        <v>43</v>
      </c>
      <c r="DI114" s="6"/>
      <c r="DJ114" s="34">
        <f>MAX(DJ98:DJ109)</f>
        <v>0.49470847855147904</v>
      </c>
      <c r="DK114" s="34">
        <f t="shared" ref="DK114:DN114" si="188">MAX(DK98:DK109)</f>
        <v>0.49965556333699385</v>
      </c>
      <c r="DL114" s="34">
        <f t="shared" si="188"/>
        <v>0.50465211897036377</v>
      </c>
      <c r="DM114" s="34">
        <f t="shared" si="188"/>
        <v>0.50969864016006738</v>
      </c>
      <c r="DN114" s="34">
        <f t="shared" si="188"/>
        <v>0.51479562656166811</v>
      </c>
      <c r="DO114" s="34"/>
      <c r="DP114" s="36"/>
      <c r="DQ114" s="18"/>
      <c r="DR114" s="1" t="s">
        <v>43</v>
      </c>
      <c r="DS114" s="6"/>
      <c r="DT114" s="34">
        <f>MAX(DT98:DT109)</f>
        <v>0.49470847855147904</v>
      </c>
      <c r="DU114" s="34">
        <f t="shared" ref="DU114:DX114" si="189">MAX(DU98:DU109)</f>
        <v>0.49965556333699385</v>
      </c>
      <c r="DV114" s="34">
        <f t="shared" si="189"/>
        <v>0.50465211897036377</v>
      </c>
      <c r="DW114" s="34">
        <f t="shared" si="189"/>
        <v>0.50969864016006738</v>
      </c>
      <c r="DX114" s="34">
        <f t="shared" si="189"/>
        <v>0.51479562656166811</v>
      </c>
      <c r="DY114" s="34"/>
      <c r="EA114" s="18"/>
      <c r="EB114" s="1" t="s">
        <v>43</v>
      </c>
      <c r="EC114" s="6"/>
      <c r="ED114" s="34">
        <f>MAX(ED98:ED109)</f>
        <v>0.49470847855147904</v>
      </c>
      <c r="EE114" s="34">
        <f t="shared" ref="EE114:EH114" si="190">MAX(EE98:EE109)</f>
        <v>0.49965556333699385</v>
      </c>
      <c r="EF114" s="34">
        <f t="shared" si="190"/>
        <v>0.50465211897036377</v>
      </c>
      <c r="EG114" s="34">
        <f t="shared" si="190"/>
        <v>0.50969864016006738</v>
      </c>
      <c r="EH114" s="34">
        <f t="shared" si="190"/>
        <v>0.51479562656166811</v>
      </c>
      <c r="EI114" s="34"/>
      <c r="EL114" s="1" t="s">
        <v>43</v>
      </c>
      <c r="EM114" s="6"/>
      <c r="EN114" s="34">
        <f>MAX(EN98:EN109)</f>
        <v>0.49470847855147904</v>
      </c>
      <c r="EO114" s="34">
        <f t="shared" ref="EO114:ER114" si="191">MAX(EO98:EO109)</f>
        <v>0.49965556333699385</v>
      </c>
      <c r="EP114" s="34">
        <f t="shared" si="191"/>
        <v>0.50465211897036377</v>
      </c>
      <c r="EQ114" s="34">
        <f t="shared" si="191"/>
        <v>0.50969864016006738</v>
      </c>
      <c r="ER114" s="34">
        <f t="shared" si="191"/>
        <v>0.51479562656166811</v>
      </c>
      <c r="ES114" s="34"/>
    </row>
    <row r="115" spans="1:1029" s="125" customFormat="1" ht="15.75" thickBot="1" x14ac:dyDescent="0.3">
      <c r="A115" s="129"/>
      <c r="B115" s="126"/>
      <c r="C115" s="126"/>
      <c r="D115" s="126"/>
      <c r="E115" s="126"/>
      <c r="F115" s="130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30"/>
      <c r="W115" s="130"/>
      <c r="X115" s="130"/>
      <c r="Y115" s="130"/>
      <c r="Z115" s="130"/>
      <c r="AA115" s="130"/>
      <c r="AB115" s="130"/>
      <c r="AC115" s="130"/>
      <c r="AD115" s="126"/>
      <c r="AE115" s="126"/>
      <c r="AF115" s="126"/>
      <c r="AG115" s="126"/>
      <c r="AH115" s="126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26"/>
      <c r="BF115" s="126"/>
      <c r="BG115" s="126"/>
      <c r="BH115" s="126"/>
      <c r="BI115" s="126"/>
      <c r="BJ115" s="126"/>
      <c r="BK115" s="126"/>
      <c r="BL115" s="126"/>
      <c r="BM115" s="126"/>
      <c r="BN115" s="126"/>
      <c r="BO115" s="126"/>
      <c r="BP115" s="126"/>
      <c r="BQ115" s="126"/>
      <c r="BR115" s="126"/>
      <c r="BS115" s="126"/>
      <c r="BT115" s="126"/>
      <c r="BU115" s="126"/>
      <c r="BV115" s="126"/>
      <c r="BW115" s="126"/>
      <c r="BX115" s="126"/>
      <c r="BY115" s="130"/>
      <c r="BZ115" s="126"/>
      <c r="CA115" s="126"/>
      <c r="CB115" s="126"/>
      <c r="CC115" s="126"/>
      <c r="CD115" s="126"/>
      <c r="CE115" s="126"/>
      <c r="CF115" s="126"/>
      <c r="CG115" s="126"/>
      <c r="CH115" s="126"/>
      <c r="CI115" s="126"/>
      <c r="CJ115" s="126"/>
      <c r="CK115" s="126"/>
      <c r="CL115" s="126"/>
      <c r="CM115" s="126"/>
      <c r="CN115" s="130"/>
      <c r="CO115" s="130"/>
      <c r="CP115" s="130"/>
      <c r="CQ115" s="130"/>
      <c r="CR115" s="130"/>
      <c r="CS115" s="130"/>
      <c r="CT115" s="130"/>
      <c r="CU115" s="130"/>
      <c r="CV115" s="126"/>
      <c r="CW115" s="126"/>
      <c r="CX115" s="126"/>
      <c r="CY115" s="126"/>
      <c r="CZ115" s="126"/>
      <c r="DA115" s="131"/>
      <c r="DB115" s="131"/>
      <c r="DC115" s="131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31"/>
      <c r="DO115" s="131"/>
      <c r="DP115" s="131"/>
      <c r="DQ115" s="131"/>
      <c r="DR115" s="131"/>
      <c r="DS115" s="131"/>
      <c r="DT115" s="131"/>
      <c r="DU115" s="131"/>
      <c r="DV115" s="131"/>
      <c r="DW115" s="126"/>
      <c r="DX115" s="126"/>
      <c r="DY115" s="126"/>
      <c r="DZ115" s="126"/>
      <c r="EA115" s="126"/>
      <c r="EB115" s="126"/>
      <c r="EC115" s="126"/>
      <c r="ED115" s="126"/>
      <c r="EE115" s="126"/>
      <c r="EF115" s="126"/>
      <c r="EG115" s="126"/>
      <c r="EH115" s="126"/>
      <c r="EI115" s="126"/>
      <c r="EJ115" s="126"/>
      <c r="EK115" s="126"/>
      <c r="EL115" s="126"/>
      <c r="EM115" s="126"/>
      <c r="EN115" s="126"/>
      <c r="EO115" s="126"/>
      <c r="EP115" s="126"/>
      <c r="EQ115" s="126"/>
      <c r="ER115" s="126"/>
      <c r="ES115" s="126"/>
      <c r="EU115" s="126"/>
      <c r="EV115" s="126"/>
      <c r="EW115" s="126"/>
      <c r="EX115" s="126"/>
      <c r="EY115" s="126"/>
      <c r="EZ115" s="126"/>
      <c r="FA115" s="126"/>
      <c r="FB115" s="126"/>
      <c r="FC115" s="126"/>
      <c r="FD115" s="126"/>
      <c r="FE115" s="126"/>
      <c r="FF115" s="126"/>
      <c r="FG115" s="126"/>
      <c r="FH115" s="126"/>
      <c r="FI115" s="126"/>
      <c r="FJ115" s="126"/>
      <c r="FK115" s="126"/>
      <c r="FL115" s="126"/>
      <c r="FM115" s="126"/>
      <c r="FN115" s="126"/>
      <c r="FO115" s="126"/>
      <c r="FP115" s="126"/>
      <c r="FQ115" s="126"/>
      <c r="FR115" s="126"/>
      <c r="FS115" s="126"/>
      <c r="FT115" s="126"/>
      <c r="FU115" s="126"/>
      <c r="FV115" s="126"/>
      <c r="FW115" s="126"/>
      <c r="FX115" s="126"/>
      <c r="FY115" s="126"/>
      <c r="FZ115" s="126"/>
      <c r="GA115" s="126"/>
      <c r="GB115" s="126"/>
      <c r="GC115" s="126"/>
      <c r="GD115" s="126"/>
      <c r="GE115" s="126"/>
      <c r="GF115" s="126"/>
      <c r="GG115" s="126"/>
      <c r="GH115" s="126"/>
      <c r="GI115" s="126"/>
      <c r="GJ115" s="126"/>
      <c r="GK115" s="126"/>
      <c r="GL115" s="126"/>
      <c r="GM115" s="126"/>
      <c r="GN115" s="126"/>
      <c r="GO115" s="126"/>
      <c r="GP115" s="126"/>
      <c r="GQ115" s="126"/>
      <c r="GR115" s="126"/>
      <c r="GS115" s="126"/>
      <c r="GT115" s="126"/>
      <c r="GU115" s="126"/>
      <c r="GV115" s="126"/>
      <c r="GW115" s="126"/>
      <c r="GX115" s="126"/>
      <c r="GY115" s="126"/>
      <c r="GZ115" s="126"/>
      <c r="HA115" s="126"/>
      <c r="HB115" s="126"/>
      <c r="HC115" s="126"/>
      <c r="HD115" s="126"/>
      <c r="HE115" s="126"/>
      <c r="HF115" s="126"/>
      <c r="HG115" s="126"/>
      <c r="HH115" s="126"/>
      <c r="HI115" s="126"/>
      <c r="HJ115" s="126"/>
      <c r="HK115" s="126"/>
      <c r="HL115" s="126"/>
      <c r="HM115" s="126"/>
      <c r="HN115" s="126"/>
      <c r="HO115" s="126"/>
      <c r="HP115" s="126"/>
      <c r="HQ115" s="126"/>
      <c r="HR115" s="126"/>
      <c r="HS115" s="126"/>
      <c r="HT115" s="126"/>
      <c r="HU115" s="126"/>
      <c r="HV115" s="126"/>
      <c r="HW115" s="126"/>
      <c r="HX115" s="126"/>
      <c r="HY115" s="126"/>
      <c r="HZ115" s="126"/>
      <c r="IA115" s="126"/>
      <c r="IB115" s="126"/>
      <c r="IC115" s="126"/>
      <c r="ID115" s="126"/>
      <c r="IE115" s="126"/>
      <c r="IF115" s="126"/>
      <c r="IG115" s="126"/>
      <c r="IH115" s="126"/>
      <c r="II115" s="126"/>
      <c r="IJ115" s="126"/>
      <c r="IK115" s="126"/>
      <c r="IL115" s="126"/>
      <c r="IM115" s="126"/>
      <c r="IN115" s="126"/>
      <c r="IO115" s="126"/>
      <c r="IP115" s="126"/>
      <c r="IQ115" s="126"/>
      <c r="IR115" s="126"/>
      <c r="IS115" s="126"/>
      <c r="IT115" s="126"/>
      <c r="IU115" s="126"/>
      <c r="IV115" s="126"/>
      <c r="IW115" s="126"/>
      <c r="IX115" s="126"/>
      <c r="IY115" s="126"/>
      <c r="IZ115" s="126"/>
      <c r="JA115" s="126"/>
      <c r="JB115" s="126"/>
      <c r="JC115" s="126"/>
      <c r="JD115" s="126"/>
      <c r="JE115" s="126"/>
      <c r="JF115" s="126"/>
      <c r="JG115" s="126"/>
      <c r="JH115" s="126"/>
      <c r="JI115" s="126"/>
      <c r="JJ115" s="126"/>
      <c r="JK115" s="126"/>
      <c r="JL115" s="126"/>
      <c r="JM115" s="126"/>
      <c r="JN115" s="126"/>
      <c r="JO115" s="126"/>
      <c r="JP115" s="126"/>
      <c r="JQ115" s="126"/>
      <c r="JR115" s="126"/>
      <c r="JS115" s="126"/>
      <c r="JT115" s="126"/>
      <c r="JU115" s="126"/>
      <c r="JV115" s="126"/>
      <c r="JW115" s="126"/>
      <c r="JX115" s="126"/>
      <c r="JY115" s="126"/>
      <c r="JZ115" s="126"/>
      <c r="KA115" s="126"/>
      <c r="KB115" s="126"/>
      <c r="KC115" s="126"/>
      <c r="KD115" s="126"/>
      <c r="KE115" s="126"/>
      <c r="KF115" s="126"/>
      <c r="KG115" s="126"/>
      <c r="KH115" s="126"/>
      <c r="KI115" s="126"/>
      <c r="KJ115" s="126"/>
      <c r="KK115" s="126"/>
      <c r="KL115" s="126"/>
      <c r="KM115" s="126"/>
      <c r="KN115" s="126"/>
      <c r="KO115" s="126"/>
      <c r="KP115" s="126"/>
      <c r="KQ115" s="126"/>
      <c r="KR115" s="126"/>
      <c r="KS115" s="126"/>
      <c r="KT115" s="126"/>
      <c r="KU115" s="126"/>
      <c r="KV115" s="126"/>
      <c r="KW115" s="126"/>
      <c r="KX115" s="126"/>
      <c r="KY115" s="126"/>
      <c r="KZ115" s="126"/>
      <c r="LA115" s="126"/>
      <c r="LB115" s="126"/>
      <c r="LC115" s="126"/>
      <c r="LD115" s="126"/>
      <c r="LE115" s="126"/>
      <c r="LF115" s="126"/>
      <c r="LG115" s="126"/>
      <c r="LH115" s="126"/>
      <c r="LI115" s="126"/>
      <c r="LJ115" s="126"/>
      <c r="LK115" s="126"/>
      <c r="LL115" s="126"/>
      <c r="LM115" s="126"/>
      <c r="LN115" s="126"/>
      <c r="LO115" s="126"/>
      <c r="LP115" s="126"/>
      <c r="LQ115" s="126"/>
      <c r="LR115" s="126"/>
      <c r="LS115" s="126"/>
      <c r="LT115" s="126"/>
      <c r="LU115" s="126"/>
      <c r="LV115" s="126"/>
      <c r="LW115" s="126"/>
      <c r="LX115" s="126"/>
      <c r="LY115" s="126"/>
      <c r="LZ115" s="126"/>
      <c r="MA115" s="126"/>
      <c r="MB115" s="126"/>
      <c r="MC115" s="126"/>
      <c r="MD115" s="126"/>
      <c r="ME115" s="126"/>
      <c r="MF115" s="126"/>
      <c r="MG115" s="126"/>
      <c r="MH115" s="126"/>
      <c r="MI115" s="126"/>
      <c r="MJ115" s="126"/>
      <c r="MK115" s="126"/>
      <c r="ML115" s="126"/>
      <c r="MM115" s="126"/>
      <c r="MN115" s="126"/>
      <c r="MO115" s="126"/>
      <c r="MP115" s="126"/>
      <c r="MQ115" s="126"/>
      <c r="MR115" s="126"/>
      <c r="MS115" s="126"/>
      <c r="MT115" s="126"/>
      <c r="MU115" s="126"/>
      <c r="MV115" s="126"/>
      <c r="MW115" s="126"/>
      <c r="MX115" s="126"/>
      <c r="MY115" s="126"/>
      <c r="MZ115" s="126"/>
      <c r="NA115" s="126"/>
      <c r="NB115" s="126"/>
      <c r="NC115" s="126"/>
      <c r="ND115" s="126"/>
      <c r="NE115" s="126"/>
      <c r="NF115" s="126"/>
      <c r="NG115" s="126"/>
      <c r="NH115" s="126"/>
      <c r="NI115" s="126"/>
      <c r="NJ115" s="126"/>
      <c r="NK115" s="126"/>
      <c r="NL115" s="126"/>
      <c r="NM115" s="126"/>
      <c r="NN115" s="126"/>
      <c r="NO115" s="126"/>
      <c r="NP115" s="126"/>
      <c r="NQ115" s="126"/>
      <c r="NR115" s="126"/>
      <c r="NS115" s="126"/>
      <c r="NT115" s="126"/>
      <c r="NU115" s="126"/>
      <c r="NV115" s="126"/>
      <c r="NW115" s="126"/>
      <c r="NX115" s="126"/>
      <c r="NY115" s="126"/>
      <c r="NZ115" s="126"/>
      <c r="OA115" s="126"/>
      <c r="OB115" s="126"/>
      <c r="OC115" s="126"/>
      <c r="OD115" s="126"/>
      <c r="OE115" s="126"/>
      <c r="OF115" s="126"/>
      <c r="OG115" s="126"/>
      <c r="OH115" s="126"/>
      <c r="OI115" s="126"/>
      <c r="OJ115" s="126"/>
      <c r="OK115" s="126"/>
      <c r="OL115" s="126"/>
      <c r="OM115" s="126"/>
      <c r="ON115" s="126"/>
      <c r="OO115" s="126"/>
      <c r="OP115" s="126"/>
      <c r="OQ115" s="126"/>
      <c r="OR115" s="126"/>
      <c r="OS115" s="126"/>
      <c r="OT115" s="126"/>
      <c r="OU115" s="126"/>
      <c r="OV115" s="126"/>
      <c r="OW115" s="126"/>
      <c r="OX115" s="126"/>
      <c r="OY115" s="126"/>
      <c r="OZ115" s="126"/>
      <c r="PA115" s="126"/>
      <c r="PB115" s="126"/>
      <c r="PC115" s="126"/>
      <c r="PD115" s="126"/>
      <c r="PE115" s="126"/>
      <c r="PF115" s="126"/>
      <c r="PG115" s="126"/>
      <c r="PH115" s="126"/>
      <c r="PI115" s="126"/>
      <c r="PJ115" s="126"/>
      <c r="PK115" s="126"/>
      <c r="PL115" s="126"/>
      <c r="PM115" s="126"/>
      <c r="PN115" s="126"/>
      <c r="PO115" s="126"/>
      <c r="PP115" s="126"/>
      <c r="PQ115" s="126"/>
      <c r="PR115" s="126"/>
      <c r="PS115" s="126"/>
      <c r="PT115" s="126"/>
      <c r="PU115" s="126"/>
      <c r="PV115" s="126"/>
      <c r="PW115" s="126"/>
      <c r="PX115" s="126"/>
      <c r="PY115" s="126"/>
      <c r="PZ115" s="126"/>
      <c r="QA115" s="126"/>
      <c r="QB115" s="126"/>
      <c r="QC115" s="126"/>
      <c r="QD115" s="126"/>
      <c r="QE115" s="126"/>
      <c r="QF115" s="126"/>
      <c r="QG115" s="126"/>
      <c r="QH115" s="126"/>
      <c r="QI115" s="126"/>
      <c r="QJ115" s="126"/>
      <c r="QK115" s="126"/>
      <c r="QL115" s="126"/>
      <c r="QM115" s="126"/>
      <c r="QN115" s="126"/>
      <c r="QO115" s="126"/>
      <c r="QP115" s="126"/>
      <c r="QQ115" s="126"/>
      <c r="QR115" s="126"/>
      <c r="QS115" s="126"/>
      <c r="QT115" s="126"/>
      <c r="QU115" s="126"/>
      <c r="QV115" s="126"/>
      <c r="QW115" s="126"/>
      <c r="QX115" s="126"/>
      <c r="QY115" s="126"/>
      <c r="QZ115" s="126"/>
      <c r="RA115" s="126"/>
      <c r="RB115" s="126"/>
      <c r="RC115" s="126"/>
      <c r="RD115" s="126"/>
      <c r="RE115" s="126"/>
      <c r="RF115" s="126"/>
      <c r="RG115" s="126"/>
      <c r="RH115" s="126"/>
      <c r="RI115" s="126"/>
      <c r="RJ115" s="126"/>
      <c r="RK115" s="126"/>
      <c r="RL115" s="126"/>
      <c r="RM115" s="126"/>
      <c r="RN115" s="126"/>
      <c r="RO115" s="126"/>
      <c r="RP115" s="126"/>
      <c r="RQ115" s="126"/>
      <c r="RR115" s="126"/>
      <c r="RS115" s="126"/>
      <c r="RT115" s="126"/>
      <c r="RU115" s="126"/>
      <c r="RV115" s="126"/>
      <c r="RW115" s="126"/>
      <c r="RX115" s="126"/>
      <c r="RY115" s="126"/>
      <c r="RZ115" s="126"/>
      <c r="SA115" s="126"/>
      <c r="SB115" s="126"/>
      <c r="SC115" s="126"/>
      <c r="SD115" s="126"/>
      <c r="SE115" s="126"/>
      <c r="SF115" s="126"/>
      <c r="SG115" s="126"/>
      <c r="SH115" s="126"/>
      <c r="SI115" s="126"/>
      <c r="SJ115" s="126"/>
      <c r="SK115" s="126"/>
      <c r="SL115" s="126"/>
      <c r="SM115" s="126"/>
      <c r="SN115" s="126"/>
      <c r="SO115" s="126"/>
      <c r="SP115" s="126"/>
      <c r="SQ115" s="126"/>
      <c r="SR115" s="126"/>
      <c r="SS115" s="126"/>
      <c r="ST115" s="126"/>
      <c r="SU115" s="126"/>
      <c r="SV115" s="126"/>
      <c r="SW115" s="126"/>
      <c r="SX115" s="126"/>
      <c r="SY115" s="126"/>
      <c r="SZ115" s="126"/>
      <c r="TA115" s="126"/>
      <c r="TB115" s="126"/>
      <c r="TC115" s="126"/>
      <c r="TD115" s="126"/>
      <c r="TE115" s="126"/>
      <c r="TF115" s="126"/>
      <c r="TG115" s="126"/>
      <c r="TH115" s="126"/>
      <c r="TI115" s="126"/>
      <c r="TJ115" s="126"/>
      <c r="TK115" s="126"/>
      <c r="TL115" s="126"/>
      <c r="TM115" s="126"/>
      <c r="TN115" s="126"/>
      <c r="TO115" s="126"/>
      <c r="TP115" s="126"/>
      <c r="TQ115" s="126"/>
      <c r="TR115" s="126"/>
      <c r="TS115" s="126"/>
      <c r="TT115" s="126"/>
      <c r="TU115" s="126"/>
      <c r="TV115" s="126"/>
      <c r="TW115" s="126"/>
      <c r="TX115" s="126"/>
      <c r="TY115" s="126"/>
      <c r="TZ115" s="126"/>
      <c r="UA115" s="126"/>
      <c r="UB115" s="126"/>
      <c r="UC115" s="126"/>
      <c r="UD115" s="126"/>
      <c r="UE115" s="126"/>
      <c r="UF115" s="126"/>
      <c r="UG115" s="126"/>
      <c r="UH115" s="126"/>
      <c r="UI115" s="126"/>
      <c r="UJ115" s="126"/>
      <c r="UK115" s="126"/>
      <c r="UL115" s="126"/>
      <c r="UM115" s="126"/>
      <c r="UN115" s="126"/>
      <c r="UO115" s="126"/>
      <c r="UP115" s="126"/>
      <c r="UQ115" s="126"/>
      <c r="UR115" s="126"/>
      <c r="US115" s="126"/>
      <c r="UT115" s="126"/>
      <c r="UU115" s="126"/>
      <c r="UV115" s="126"/>
      <c r="UW115" s="126"/>
      <c r="UX115" s="126"/>
      <c r="UY115" s="126"/>
      <c r="UZ115" s="126"/>
      <c r="VA115" s="126"/>
      <c r="VB115" s="126"/>
      <c r="VC115" s="126"/>
      <c r="VD115" s="126"/>
      <c r="VE115" s="126"/>
      <c r="VF115" s="126"/>
      <c r="VG115" s="126"/>
      <c r="VH115" s="126"/>
      <c r="VI115" s="126"/>
      <c r="VJ115" s="126"/>
      <c r="VK115" s="126"/>
      <c r="VL115" s="126"/>
      <c r="VM115" s="126"/>
      <c r="VN115" s="126"/>
      <c r="VO115" s="126"/>
      <c r="VP115" s="126"/>
      <c r="VQ115" s="126"/>
      <c r="VR115" s="126"/>
      <c r="VS115" s="126"/>
      <c r="VT115" s="126"/>
      <c r="VU115" s="126"/>
      <c r="VV115" s="126"/>
      <c r="VW115" s="126"/>
      <c r="VX115" s="126"/>
      <c r="VY115" s="126"/>
      <c r="VZ115" s="126"/>
      <c r="WA115" s="126"/>
      <c r="WB115" s="126"/>
      <c r="WC115" s="126"/>
      <c r="WD115" s="126"/>
      <c r="WE115" s="126"/>
      <c r="WF115" s="126"/>
      <c r="WG115" s="126"/>
      <c r="WH115" s="126"/>
      <c r="WI115" s="126"/>
      <c r="WJ115" s="126"/>
      <c r="WK115" s="126"/>
      <c r="WL115" s="126"/>
      <c r="WM115" s="126"/>
      <c r="WN115" s="126"/>
      <c r="WO115" s="126"/>
      <c r="WP115" s="126"/>
      <c r="WQ115" s="126"/>
      <c r="WR115" s="126"/>
      <c r="WS115" s="126"/>
      <c r="WT115" s="126"/>
      <c r="WU115" s="126"/>
      <c r="WV115" s="126"/>
      <c r="WW115" s="126"/>
      <c r="WX115" s="126"/>
      <c r="WY115" s="126"/>
      <c r="WZ115" s="126"/>
      <c r="XA115" s="126"/>
      <c r="XB115" s="126"/>
      <c r="XC115" s="126"/>
      <c r="XD115" s="126"/>
      <c r="XE115" s="126"/>
      <c r="XF115" s="126"/>
      <c r="XG115" s="126"/>
      <c r="XH115" s="126"/>
      <c r="XI115" s="126"/>
      <c r="XJ115" s="126"/>
      <c r="XK115" s="126"/>
      <c r="XL115" s="126"/>
      <c r="XM115" s="126"/>
      <c r="XN115" s="126"/>
      <c r="XO115" s="126"/>
      <c r="XP115" s="126"/>
      <c r="XQ115" s="126"/>
      <c r="XR115" s="126"/>
      <c r="XS115" s="126"/>
      <c r="XT115" s="126"/>
      <c r="XU115" s="126"/>
      <c r="XV115" s="126"/>
      <c r="XW115" s="126"/>
      <c r="XX115" s="126"/>
      <c r="XY115" s="126"/>
      <c r="XZ115" s="126"/>
      <c r="YA115" s="126"/>
      <c r="YB115" s="126"/>
      <c r="YC115" s="126"/>
      <c r="YD115" s="126"/>
      <c r="YE115" s="126"/>
      <c r="YF115" s="126"/>
      <c r="YG115" s="126"/>
      <c r="YH115" s="126"/>
      <c r="YI115" s="126"/>
      <c r="YJ115" s="126"/>
      <c r="YK115" s="126"/>
      <c r="YL115" s="126"/>
      <c r="YM115" s="126"/>
      <c r="YN115" s="126"/>
      <c r="YO115" s="126"/>
      <c r="YP115" s="126"/>
      <c r="YQ115" s="126"/>
      <c r="YR115" s="126"/>
      <c r="YS115" s="126"/>
      <c r="YT115" s="126"/>
      <c r="YU115" s="126"/>
      <c r="YV115" s="126"/>
      <c r="YW115" s="126"/>
      <c r="YX115" s="126"/>
      <c r="YY115" s="126"/>
      <c r="YZ115" s="126"/>
      <c r="ZA115" s="126"/>
      <c r="ZB115" s="126"/>
      <c r="ZC115" s="126"/>
      <c r="ZD115" s="126"/>
      <c r="ZE115" s="126"/>
      <c r="ZF115" s="126"/>
      <c r="ZG115" s="126"/>
      <c r="ZH115" s="126"/>
      <c r="ZI115" s="126"/>
      <c r="ZJ115" s="126"/>
      <c r="ZK115" s="126"/>
      <c r="ZL115" s="126"/>
      <c r="ZM115" s="126"/>
      <c r="ZN115" s="126"/>
      <c r="ZO115" s="126"/>
      <c r="ZP115" s="126"/>
      <c r="ZQ115" s="126"/>
      <c r="ZR115" s="126"/>
      <c r="ZS115" s="126"/>
      <c r="ZT115" s="126"/>
      <c r="ZU115" s="126"/>
      <c r="ZV115" s="126"/>
      <c r="ZW115" s="126"/>
      <c r="ZX115" s="126"/>
      <c r="ZY115" s="126"/>
      <c r="ZZ115" s="126"/>
      <c r="AAA115" s="126"/>
      <c r="AAB115" s="126"/>
      <c r="AAC115" s="126"/>
      <c r="AAD115" s="126"/>
      <c r="AAE115" s="126"/>
      <c r="AAF115" s="126"/>
      <c r="AAG115" s="126"/>
      <c r="AAH115" s="126"/>
      <c r="AAI115" s="126"/>
      <c r="AAJ115" s="126"/>
      <c r="AAK115" s="126"/>
      <c r="AAL115" s="126"/>
      <c r="AAM115" s="126"/>
      <c r="AAN115" s="126"/>
      <c r="AAO115" s="126"/>
      <c r="AAP115" s="126"/>
      <c r="AAQ115" s="126"/>
      <c r="AAR115" s="126"/>
      <c r="AAS115" s="126"/>
      <c r="AAT115" s="126"/>
      <c r="AAU115" s="126"/>
      <c r="AAV115" s="126"/>
      <c r="AAW115" s="126"/>
      <c r="AAX115" s="126"/>
      <c r="AAY115" s="126"/>
      <c r="AAZ115" s="126"/>
      <c r="ABA115" s="126"/>
      <c r="ABB115" s="126"/>
      <c r="ABC115" s="126"/>
      <c r="ABD115" s="126"/>
      <c r="ABE115" s="126"/>
      <c r="ABF115" s="126"/>
      <c r="ABG115" s="126"/>
      <c r="ABH115" s="126"/>
      <c r="ABI115" s="126"/>
      <c r="ABJ115" s="126"/>
      <c r="ABK115" s="126"/>
      <c r="ABL115" s="126"/>
      <c r="ABM115" s="126"/>
      <c r="ABN115" s="126"/>
      <c r="ABO115" s="126"/>
      <c r="ABP115" s="126"/>
      <c r="ABQ115" s="126"/>
      <c r="ABR115" s="126"/>
      <c r="ABS115" s="126"/>
      <c r="ABT115" s="126"/>
      <c r="ABU115" s="126"/>
      <c r="ABV115" s="126"/>
      <c r="ABW115" s="126"/>
      <c r="ABX115" s="126"/>
      <c r="ABY115" s="126"/>
      <c r="ABZ115" s="126"/>
      <c r="ACA115" s="126"/>
      <c r="ACB115" s="126"/>
      <c r="ACC115" s="126"/>
      <c r="ACD115" s="126"/>
      <c r="ACE115" s="126"/>
      <c r="ACF115" s="126"/>
      <c r="ACG115" s="126"/>
      <c r="ACH115" s="126"/>
      <c r="ACI115" s="126"/>
      <c r="ACJ115" s="126"/>
      <c r="ACK115" s="126"/>
      <c r="ACL115" s="126"/>
      <c r="ACM115" s="126"/>
      <c r="ACN115" s="126"/>
      <c r="ACO115" s="126"/>
      <c r="ACP115" s="126"/>
      <c r="ACQ115" s="126"/>
      <c r="ACR115" s="126"/>
      <c r="ACS115" s="126"/>
      <c r="ACT115" s="126"/>
      <c r="ACU115" s="126"/>
      <c r="ACV115" s="126"/>
      <c r="ACW115" s="126"/>
      <c r="ACX115" s="126"/>
      <c r="ACY115" s="126"/>
      <c r="ACZ115" s="126"/>
      <c r="ADA115" s="126"/>
      <c r="ADB115" s="126"/>
      <c r="ADC115" s="126"/>
      <c r="ADD115" s="126"/>
      <c r="ADE115" s="126"/>
      <c r="ADF115" s="126"/>
      <c r="ADG115" s="126"/>
      <c r="ADH115" s="126"/>
      <c r="ADI115" s="126"/>
      <c r="ADJ115" s="126"/>
      <c r="ADK115" s="126"/>
      <c r="ADL115" s="126"/>
      <c r="ADM115" s="126"/>
      <c r="ADN115" s="126"/>
      <c r="ADO115" s="126"/>
      <c r="ADP115" s="126"/>
      <c r="ADQ115" s="126"/>
      <c r="ADR115" s="126"/>
      <c r="ADS115" s="126"/>
      <c r="ADT115" s="126"/>
      <c r="ADU115" s="126"/>
      <c r="ADV115" s="126"/>
      <c r="ADW115" s="126"/>
      <c r="ADX115" s="126"/>
      <c r="ADY115" s="126"/>
      <c r="ADZ115" s="126"/>
      <c r="AEA115" s="126"/>
      <c r="AEB115" s="126"/>
      <c r="AEC115" s="126"/>
      <c r="AED115" s="126"/>
      <c r="AEE115" s="126"/>
      <c r="AEF115" s="126"/>
      <c r="AEG115" s="126"/>
      <c r="AEH115" s="126"/>
      <c r="AEI115" s="126"/>
      <c r="AEJ115" s="126"/>
      <c r="AEK115" s="126"/>
      <c r="AEL115" s="126"/>
      <c r="AEM115" s="126"/>
      <c r="AEN115" s="126"/>
      <c r="AEO115" s="126"/>
      <c r="AEP115" s="126"/>
      <c r="AEQ115" s="126"/>
      <c r="AER115" s="126"/>
      <c r="AES115" s="126"/>
      <c r="AET115" s="126"/>
      <c r="AEU115" s="126"/>
      <c r="AEV115" s="126"/>
      <c r="AEW115" s="126"/>
      <c r="AEX115" s="126"/>
      <c r="AEY115" s="126"/>
      <c r="AEZ115" s="126"/>
      <c r="AFA115" s="126"/>
      <c r="AFB115" s="126"/>
      <c r="AFC115" s="126"/>
      <c r="AFD115" s="126"/>
      <c r="AFE115" s="126"/>
      <c r="AFF115" s="126"/>
      <c r="AFG115" s="126"/>
      <c r="AFH115" s="126"/>
      <c r="AFI115" s="126"/>
      <c r="AFJ115" s="126"/>
      <c r="AFK115" s="126"/>
      <c r="AFL115" s="126"/>
      <c r="AFM115" s="126"/>
      <c r="AFN115" s="126"/>
      <c r="AFO115" s="126"/>
      <c r="AFP115" s="126"/>
      <c r="AFQ115" s="126"/>
      <c r="AFR115" s="126"/>
      <c r="AFS115" s="126"/>
      <c r="AFT115" s="126"/>
      <c r="AFU115" s="126"/>
      <c r="AFV115" s="126"/>
      <c r="AFW115" s="126"/>
      <c r="AFX115" s="126"/>
      <c r="AFY115" s="126"/>
      <c r="AFZ115" s="126"/>
      <c r="AGA115" s="126"/>
      <c r="AGB115" s="126"/>
      <c r="AGC115" s="126"/>
      <c r="AGD115" s="126"/>
      <c r="AGE115" s="126"/>
      <c r="AGF115" s="126"/>
      <c r="AGG115" s="126"/>
      <c r="AGH115" s="126"/>
      <c r="AGI115" s="126"/>
      <c r="AGJ115" s="126"/>
      <c r="AGK115" s="126"/>
      <c r="AGL115" s="126"/>
      <c r="AGM115" s="126"/>
      <c r="AGN115" s="126"/>
      <c r="AGO115" s="126"/>
      <c r="AGP115" s="126"/>
      <c r="AGQ115" s="126"/>
      <c r="AGR115" s="126"/>
      <c r="AGS115" s="126"/>
      <c r="AGT115" s="126"/>
      <c r="AGU115" s="126"/>
      <c r="AGV115" s="126"/>
      <c r="AGW115" s="126"/>
      <c r="AGX115" s="126"/>
      <c r="AGY115" s="126"/>
      <c r="AGZ115" s="126"/>
      <c r="AHA115" s="126"/>
      <c r="AHB115" s="126"/>
      <c r="AHC115" s="126"/>
      <c r="AHD115" s="126"/>
      <c r="AHE115" s="126"/>
      <c r="AHF115" s="126"/>
      <c r="AHG115" s="126"/>
      <c r="AHH115" s="126"/>
      <c r="AHI115" s="126"/>
      <c r="AHJ115" s="126"/>
      <c r="AHK115" s="126"/>
      <c r="AHL115" s="126"/>
      <c r="AHM115" s="126"/>
      <c r="AHN115" s="126"/>
      <c r="AHO115" s="126"/>
      <c r="AHP115" s="126"/>
      <c r="AHQ115" s="126"/>
      <c r="AHR115" s="126"/>
      <c r="AHS115" s="126"/>
      <c r="AHT115" s="126"/>
      <c r="AHU115" s="126"/>
      <c r="AHV115" s="126"/>
      <c r="AHW115" s="126"/>
      <c r="AHX115" s="126"/>
      <c r="AHY115" s="126"/>
      <c r="AHZ115" s="126"/>
      <c r="AIA115" s="126"/>
      <c r="AIB115" s="126"/>
      <c r="AIC115" s="126"/>
      <c r="AID115" s="126"/>
      <c r="AIE115" s="126"/>
      <c r="AIF115" s="126"/>
      <c r="AIG115" s="126"/>
      <c r="AIH115" s="126"/>
      <c r="AII115" s="126"/>
      <c r="AIJ115" s="126"/>
      <c r="AIK115" s="126"/>
      <c r="AIL115" s="126"/>
      <c r="AIM115" s="126"/>
      <c r="AIN115" s="126"/>
      <c r="AIO115" s="126"/>
      <c r="AIP115" s="126"/>
      <c r="AIQ115" s="126"/>
      <c r="AIR115" s="126"/>
      <c r="AIS115" s="126"/>
      <c r="AIT115" s="126"/>
      <c r="AIU115" s="126"/>
      <c r="AIV115" s="126"/>
      <c r="AIW115" s="126"/>
      <c r="AIX115" s="126"/>
      <c r="AIY115" s="126"/>
      <c r="AIZ115" s="126"/>
      <c r="AJA115" s="126"/>
      <c r="AJB115" s="126"/>
      <c r="AJC115" s="126"/>
      <c r="AJD115" s="126"/>
      <c r="AJE115" s="126"/>
      <c r="AJF115" s="126"/>
      <c r="AJG115" s="126"/>
      <c r="AJH115" s="126"/>
      <c r="AJI115" s="126"/>
      <c r="AJJ115" s="126"/>
      <c r="AJK115" s="126"/>
      <c r="AJL115" s="126"/>
      <c r="AJM115" s="126"/>
      <c r="AJN115" s="126"/>
      <c r="AJO115" s="126"/>
      <c r="AJP115" s="126"/>
      <c r="AJQ115" s="126"/>
      <c r="AJR115" s="126"/>
      <c r="AJS115" s="126"/>
      <c r="AJT115" s="126"/>
      <c r="AJU115" s="126"/>
      <c r="AJV115" s="126"/>
      <c r="AJW115" s="126"/>
      <c r="AJX115" s="126"/>
      <c r="AJY115" s="126"/>
      <c r="AJZ115" s="126"/>
      <c r="AKA115" s="126"/>
      <c r="AKB115" s="126"/>
      <c r="AKC115" s="126"/>
      <c r="AKD115" s="126"/>
      <c r="AKE115" s="126"/>
      <c r="AKF115" s="126"/>
      <c r="AKG115" s="126"/>
      <c r="AKH115" s="126"/>
      <c r="AKI115" s="126"/>
      <c r="AKJ115" s="126"/>
      <c r="AKK115" s="126"/>
      <c r="AKL115" s="126"/>
      <c r="AKM115" s="126"/>
      <c r="AKN115" s="126"/>
      <c r="AKO115" s="126"/>
      <c r="AKP115" s="126"/>
      <c r="AKQ115" s="126"/>
      <c r="AKR115" s="126"/>
      <c r="AKS115" s="126"/>
      <c r="AKT115" s="126"/>
      <c r="AKU115" s="126"/>
      <c r="AKV115" s="126"/>
      <c r="AKW115" s="126"/>
      <c r="AKX115" s="126"/>
      <c r="AKY115" s="126"/>
      <c r="AKZ115" s="126"/>
      <c r="ALA115" s="126"/>
      <c r="ALB115" s="126"/>
      <c r="ALC115" s="126"/>
      <c r="ALD115" s="126"/>
      <c r="ALE115" s="126"/>
      <c r="ALF115" s="126"/>
      <c r="ALG115" s="126"/>
      <c r="ALH115" s="126"/>
      <c r="ALI115" s="126"/>
      <c r="ALJ115" s="126"/>
      <c r="ALK115" s="126"/>
      <c r="ALL115" s="126"/>
      <c r="ALM115" s="126"/>
      <c r="ALN115" s="126"/>
      <c r="ALO115" s="126"/>
      <c r="ALP115" s="126"/>
      <c r="ALQ115" s="126"/>
      <c r="ALR115" s="126"/>
      <c r="ALS115" s="126"/>
      <c r="ALT115" s="126"/>
      <c r="ALU115" s="126"/>
      <c r="ALV115" s="126"/>
      <c r="ALW115" s="126"/>
      <c r="ALX115" s="126"/>
      <c r="ALY115" s="126"/>
      <c r="ALZ115" s="126"/>
      <c r="AMA115" s="126"/>
      <c r="AMB115" s="126"/>
      <c r="AMC115" s="126"/>
      <c r="AMD115" s="126"/>
      <c r="AME115" s="126"/>
      <c r="AMF115" s="126"/>
      <c r="AMG115" s="126"/>
      <c r="AMH115" s="126"/>
      <c r="AMI115" s="126"/>
      <c r="AMJ115" s="126"/>
      <c r="AMK115" s="126"/>
      <c r="AML115" s="126"/>
      <c r="AMM115" s="126"/>
      <c r="AMN115" s="126"/>
      <c r="AMO115" s="126"/>
    </row>
    <row r="116" spans="1:1029" s="97" customFormat="1" ht="15.75" thickTop="1" x14ac:dyDescent="0.25">
      <c r="A116" s="91"/>
      <c r="B116" s="18"/>
      <c r="C116" s="18"/>
      <c r="D116" s="18"/>
      <c r="E116" s="23"/>
      <c r="F116" s="18"/>
      <c r="G116" s="23"/>
      <c r="H116" s="18"/>
      <c r="I116" s="18"/>
      <c r="J116" s="16"/>
      <c r="K116" s="18"/>
      <c r="L116" s="16"/>
      <c r="M116" s="18"/>
      <c r="N116" s="16"/>
      <c r="O116" s="18"/>
      <c r="P116" s="18"/>
      <c r="Q116" s="97" t="s">
        <v>45</v>
      </c>
      <c r="U116" s="103"/>
      <c r="W116" s="18"/>
      <c r="X116" s="18"/>
      <c r="AF116" s="18"/>
      <c r="AG116" s="18"/>
      <c r="AH116" s="18"/>
      <c r="AI116" s="18"/>
      <c r="AJ116" s="18"/>
      <c r="AK116" s="18"/>
      <c r="AL116" s="1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  <c r="JE116" s="18"/>
      <c r="JF116" s="18"/>
      <c r="JG116" s="18"/>
      <c r="JH116" s="18"/>
      <c r="JI116" s="18"/>
      <c r="JJ116" s="18"/>
      <c r="JK116" s="18"/>
      <c r="JL116" s="18"/>
      <c r="JM116" s="18"/>
      <c r="JN116" s="18"/>
      <c r="JO116" s="18"/>
      <c r="JP116" s="18"/>
      <c r="JQ116" s="18"/>
      <c r="JR116" s="18"/>
      <c r="JS116" s="18"/>
      <c r="JT116" s="18"/>
      <c r="JU116" s="18"/>
      <c r="JV116" s="18"/>
      <c r="JW116" s="18"/>
      <c r="JX116" s="18"/>
      <c r="JY116" s="18"/>
      <c r="JZ116" s="18"/>
      <c r="KA116" s="18"/>
      <c r="KB116" s="18"/>
      <c r="KC116" s="18"/>
      <c r="KD116" s="18"/>
      <c r="KE116" s="18"/>
      <c r="KF116" s="18"/>
      <c r="KG116" s="18"/>
      <c r="KH116" s="18"/>
      <c r="KI116" s="18"/>
      <c r="KJ116" s="18"/>
      <c r="KK116" s="18"/>
      <c r="KL116" s="18"/>
      <c r="KM116" s="18"/>
      <c r="KN116" s="18"/>
      <c r="KO116" s="18"/>
      <c r="KP116" s="18"/>
      <c r="KQ116" s="18"/>
      <c r="KR116" s="18"/>
      <c r="KS116" s="18"/>
      <c r="KT116" s="18"/>
      <c r="KU116" s="18"/>
      <c r="KV116" s="18"/>
      <c r="KW116" s="18"/>
      <c r="KX116" s="18"/>
      <c r="KY116" s="18"/>
      <c r="KZ116" s="18"/>
      <c r="LA116" s="18"/>
      <c r="LB116" s="18"/>
      <c r="LC116" s="18"/>
      <c r="LD116" s="18"/>
      <c r="LE116" s="18"/>
      <c r="LF116" s="18"/>
      <c r="LG116" s="18"/>
      <c r="LH116" s="18"/>
      <c r="LI116" s="18"/>
      <c r="LJ116" s="18"/>
      <c r="LK116" s="18"/>
      <c r="LL116" s="18"/>
      <c r="LM116" s="18"/>
      <c r="LN116" s="18"/>
      <c r="LO116" s="18"/>
      <c r="LP116" s="18"/>
      <c r="LQ116" s="18"/>
      <c r="LR116" s="18"/>
      <c r="LS116" s="18"/>
      <c r="LT116" s="18"/>
      <c r="LU116" s="18"/>
      <c r="LV116" s="18"/>
      <c r="LW116" s="18"/>
      <c r="LX116" s="18"/>
      <c r="LY116" s="18"/>
      <c r="LZ116" s="18"/>
      <c r="MA116" s="18"/>
      <c r="MB116" s="18"/>
      <c r="MC116" s="18"/>
      <c r="MD116" s="18"/>
      <c r="ME116" s="18"/>
      <c r="MF116" s="18"/>
      <c r="MG116" s="18"/>
      <c r="MH116" s="18"/>
      <c r="MI116" s="18"/>
      <c r="MJ116" s="18"/>
      <c r="MK116" s="18"/>
      <c r="ML116" s="18"/>
      <c r="MM116" s="18"/>
      <c r="MN116" s="18"/>
      <c r="MO116" s="18"/>
      <c r="MP116" s="18"/>
      <c r="MQ116" s="18"/>
      <c r="MR116" s="18"/>
      <c r="MS116" s="18"/>
      <c r="MT116" s="18"/>
      <c r="MU116" s="18"/>
      <c r="MV116" s="18"/>
      <c r="MW116" s="18"/>
      <c r="MX116" s="18"/>
      <c r="MY116" s="18"/>
      <c r="MZ116" s="18"/>
      <c r="NA116" s="18"/>
      <c r="NB116" s="18"/>
      <c r="NC116" s="18"/>
      <c r="ND116" s="18"/>
      <c r="NE116" s="18"/>
      <c r="NF116" s="18"/>
      <c r="NG116" s="18"/>
      <c r="NH116" s="18"/>
      <c r="NI116" s="18"/>
      <c r="NJ116" s="18"/>
      <c r="NK116" s="18"/>
      <c r="NL116" s="18"/>
      <c r="NM116" s="18"/>
      <c r="NN116" s="18"/>
      <c r="NO116" s="18"/>
      <c r="NP116" s="18"/>
      <c r="NQ116" s="18"/>
      <c r="NR116" s="18"/>
      <c r="NS116" s="18"/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/>
      <c r="OF116" s="18"/>
      <c r="OG116" s="18"/>
      <c r="OH116" s="18"/>
      <c r="OI116" s="18"/>
      <c r="OJ116" s="18"/>
      <c r="OK116" s="18"/>
      <c r="OL116" s="18"/>
      <c r="OM116" s="18"/>
      <c r="ON116" s="18"/>
      <c r="OO116" s="18"/>
      <c r="OP116" s="18"/>
      <c r="OQ116" s="18"/>
      <c r="OR116" s="18"/>
      <c r="OS116" s="18"/>
      <c r="OT116" s="18"/>
      <c r="OU116" s="18"/>
      <c r="OV116" s="18"/>
      <c r="OW116" s="18"/>
      <c r="OX116" s="18"/>
      <c r="OY116" s="18"/>
      <c r="OZ116" s="18"/>
      <c r="PA116" s="18"/>
      <c r="PB116" s="18"/>
      <c r="PC116" s="18"/>
      <c r="PD116" s="18"/>
      <c r="PE116" s="18"/>
      <c r="PF116" s="18"/>
      <c r="PG116" s="18"/>
      <c r="PH116" s="18"/>
      <c r="PI116" s="18"/>
      <c r="PJ116" s="18"/>
      <c r="PK116" s="18"/>
      <c r="PL116" s="18"/>
      <c r="PM116" s="18"/>
      <c r="PN116" s="18"/>
      <c r="PO116" s="18"/>
      <c r="PP116" s="18"/>
      <c r="PQ116" s="18"/>
      <c r="PR116" s="18"/>
      <c r="PS116" s="18"/>
      <c r="PT116" s="18"/>
      <c r="PU116" s="18"/>
      <c r="PV116" s="18"/>
      <c r="PW116" s="18"/>
      <c r="PX116" s="18"/>
      <c r="PY116" s="18"/>
      <c r="PZ116" s="18"/>
      <c r="QA116" s="18"/>
      <c r="QB116" s="18"/>
      <c r="QC116" s="18"/>
      <c r="QD116" s="18"/>
      <c r="QE116" s="18"/>
      <c r="QF116" s="18"/>
      <c r="QG116" s="18"/>
      <c r="QH116" s="18"/>
      <c r="QI116" s="18"/>
      <c r="QJ116" s="18"/>
      <c r="QK116" s="18"/>
      <c r="QL116" s="18"/>
      <c r="QM116" s="18"/>
      <c r="QN116" s="18"/>
      <c r="QO116" s="18"/>
      <c r="QP116" s="18"/>
      <c r="QQ116" s="18"/>
      <c r="QR116" s="18"/>
      <c r="QS116" s="18"/>
      <c r="QT116" s="18"/>
      <c r="QU116" s="18"/>
      <c r="QV116" s="18"/>
      <c r="QW116" s="18"/>
      <c r="QX116" s="18"/>
      <c r="QY116" s="18"/>
      <c r="QZ116" s="18"/>
      <c r="RA116" s="18"/>
      <c r="RB116" s="18"/>
      <c r="RC116" s="18"/>
      <c r="RD116" s="18"/>
      <c r="RE116" s="18"/>
      <c r="RF116" s="18"/>
      <c r="RG116" s="18"/>
      <c r="RH116" s="18"/>
      <c r="RI116" s="18"/>
      <c r="RJ116" s="18"/>
      <c r="RK116" s="18"/>
      <c r="RL116" s="18"/>
      <c r="RM116" s="18"/>
      <c r="RN116" s="18"/>
      <c r="RO116" s="18"/>
      <c r="RP116" s="18"/>
      <c r="RQ116" s="18"/>
      <c r="RR116" s="18"/>
      <c r="RS116" s="18"/>
      <c r="RT116" s="18"/>
      <c r="RU116" s="18"/>
      <c r="RV116" s="18"/>
      <c r="RW116" s="18"/>
      <c r="RX116" s="18"/>
      <c r="RY116" s="18"/>
      <c r="RZ116" s="18"/>
      <c r="SA116" s="18"/>
      <c r="SB116" s="18"/>
      <c r="SC116" s="18"/>
      <c r="SD116" s="18"/>
      <c r="SE116" s="18"/>
      <c r="SF116" s="18"/>
      <c r="SG116" s="18"/>
      <c r="SH116" s="18"/>
      <c r="SI116" s="18"/>
      <c r="SJ116" s="18"/>
      <c r="SK116" s="18"/>
      <c r="SL116" s="18"/>
      <c r="SM116" s="18"/>
      <c r="SN116" s="18"/>
      <c r="SO116" s="18"/>
      <c r="SP116" s="18"/>
      <c r="SQ116" s="18"/>
      <c r="SR116" s="18"/>
      <c r="SS116" s="18"/>
      <c r="ST116" s="18"/>
      <c r="SU116" s="18"/>
      <c r="SV116" s="18"/>
      <c r="SW116" s="18"/>
      <c r="SX116" s="18"/>
      <c r="SY116" s="18"/>
      <c r="SZ116" s="18"/>
      <c r="TA116" s="18"/>
      <c r="TB116" s="18"/>
      <c r="TC116" s="18"/>
      <c r="TD116" s="18"/>
      <c r="TE116" s="18"/>
      <c r="TF116" s="18"/>
      <c r="TG116" s="18"/>
      <c r="TH116" s="18"/>
      <c r="TI116" s="18"/>
      <c r="TJ116" s="18"/>
      <c r="TK116" s="18"/>
      <c r="TL116" s="18"/>
      <c r="TM116" s="18"/>
      <c r="TN116" s="18"/>
      <c r="TO116" s="18"/>
      <c r="TP116" s="18"/>
      <c r="TQ116" s="18"/>
      <c r="TR116" s="18"/>
      <c r="TS116" s="18"/>
      <c r="TT116" s="18"/>
      <c r="TU116" s="18"/>
      <c r="TV116" s="18"/>
      <c r="TW116" s="18"/>
      <c r="TX116" s="18"/>
      <c r="TY116" s="18"/>
      <c r="TZ116" s="18"/>
      <c r="UA116" s="18"/>
      <c r="UB116" s="18"/>
      <c r="UC116" s="18"/>
      <c r="UD116" s="18"/>
      <c r="UE116" s="18"/>
      <c r="UF116" s="18"/>
      <c r="UG116" s="18"/>
      <c r="UH116" s="18"/>
      <c r="UI116" s="18"/>
      <c r="UJ116" s="18"/>
      <c r="UK116" s="18"/>
      <c r="UL116" s="18"/>
      <c r="UM116" s="18"/>
      <c r="UN116" s="18"/>
      <c r="UO116" s="18"/>
      <c r="UP116" s="18"/>
      <c r="UQ116" s="18"/>
      <c r="UR116" s="18"/>
      <c r="US116" s="18"/>
      <c r="UT116" s="18"/>
      <c r="UU116" s="18"/>
      <c r="UV116" s="18"/>
      <c r="UW116" s="18"/>
      <c r="UX116" s="18"/>
      <c r="UY116" s="18"/>
      <c r="UZ116" s="18"/>
      <c r="VA116" s="18"/>
      <c r="VB116" s="18"/>
      <c r="VC116" s="18"/>
      <c r="VD116" s="18"/>
      <c r="VE116" s="18"/>
      <c r="VF116" s="18"/>
      <c r="VG116" s="18"/>
      <c r="VH116" s="18"/>
      <c r="VI116" s="18"/>
      <c r="VJ116" s="18"/>
      <c r="VK116" s="18"/>
      <c r="VL116" s="18"/>
      <c r="VM116" s="18"/>
      <c r="VN116" s="18"/>
      <c r="VO116" s="18"/>
      <c r="VP116" s="18"/>
      <c r="VQ116" s="18"/>
      <c r="VR116" s="18"/>
      <c r="VS116" s="18"/>
      <c r="VT116" s="18"/>
      <c r="VU116" s="18"/>
      <c r="VV116" s="18"/>
      <c r="VW116" s="18"/>
      <c r="VX116" s="18"/>
      <c r="VY116" s="18"/>
      <c r="VZ116" s="18"/>
      <c r="WA116" s="18"/>
      <c r="WB116" s="18"/>
      <c r="WC116" s="18"/>
      <c r="WD116" s="18"/>
      <c r="WE116" s="18"/>
      <c r="WF116" s="18"/>
      <c r="WG116" s="18"/>
      <c r="WH116" s="18"/>
      <c r="WI116" s="18"/>
      <c r="WJ116" s="18"/>
      <c r="WK116" s="18"/>
      <c r="WL116" s="18"/>
      <c r="WM116" s="18"/>
      <c r="WN116" s="18"/>
      <c r="WO116" s="18"/>
      <c r="WP116" s="18"/>
      <c r="WQ116" s="18"/>
      <c r="WR116" s="18"/>
      <c r="WS116" s="18"/>
      <c r="WT116" s="18"/>
      <c r="WU116" s="18"/>
      <c r="WV116" s="18"/>
      <c r="WW116" s="18"/>
      <c r="WX116" s="18"/>
      <c r="WY116" s="18"/>
      <c r="WZ116" s="18"/>
      <c r="XA116" s="18"/>
      <c r="XB116" s="18"/>
      <c r="XC116" s="18"/>
      <c r="XD116" s="18"/>
      <c r="XE116" s="18"/>
      <c r="XF116" s="18"/>
      <c r="XG116" s="18"/>
      <c r="XH116" s="18"/>
      <c r="XI116" s="18"/>
      <c r="XJ116" s="18"/>
      <c r="XK116" s="18"/>
      <c r="XL116" s="18"/>
      <c r="XM116" s="18"/>
      <c r="XN116" s="18"/>
      <c r="XO116" s="18"/>
      <c r="XP116" s="18"/>
      <c r="XQ116" s="18"/>
      <c r="XR116" s="18"/>
      <c r="XS116" s="18"/>
      <c r="XT116" s="18"/>
      <c r="XU116" s="18"/>
      <c r="XV116" s="18"/>
      <c r="XW116" s="18"/>
      <c r="XX116" s="18"/>
      <c r="XY116" s="18"/>
      <c r="XZ116" s="18"/>
      <c r="YA116" s="18"/>
      <c r="YB116" s="18"/>
      <c r="YC116" s="18"/>
      <c r="YD116" s="18"/>
      <c r="YE116" s="18"/>
      <c r="YF116" s="18"/>
      <c r="YG116" s="18"/>
      <c r="YH116" s="18"/>
      <c r="YI116" s="18"/>
      <c r="YJ116" s="18"/>
      <c r="YK116" s="18"/>
      <c r="YL116" s="18"/>
      <c r="YM116" s="18"/>
      <c r="YN116" s="18"/>
      <c r="YO116" s="18"/>
      <c r="YP116" s="18"/>
      <c r="YQ116" s="18"/>
      <c r="YR116" s="18"/>
      <c r="YS116" s="18"/>
      <c r="YT116" s="18"/>
      <c r="YU116" s="18"/>
      <c r="YV116" s="18"/>
      <c r="YW116" s="18"/>
      <c r="YX116" s="18"/>
      <c r="YY116" s="18"/>
      <c r="YZ116" s="18"/>
      <c r="ZA116" s="18"/>
      <c r="ZB116" s="18"/>
      <c r="ZC116" s="18"/>
      <c r="ZD116" s="18"/>
      <c r="ZE116" s="18"/>
      <c r="ZF116" s="18"/>
      <c r="ZG116" s="18"/>
      <c r="ZH116" s="18"/>
      <c r="ZI116" s="18"/>
      <c r="ZJ116" s="18"/>
      <c r="ZK116" s="18"/>
      <c r="ZL116" s="18"/>
      <c r="ZM116" s="18"/>
      <c r="ZN116" s="18"/>
      <c r="ZO116" s="18"/>
      <c r="ZP116" s="18"/>
      <c r="ZQ116" s="18"/>
      <c r="ZR116" s="18"/>
      <c r="ZS116" s="18"/>
      <c r="ZT116" s="18"/>
      <c r="ZU116" s="18"/>
      <c r="ZV116" s="18"/>
      <c r="ZW116" s="18"/>
      <c r="ZX116" s="18"/>
      <c r="ZY116" s="18"/>
      <c r="ZZ116" s="18"/>
      <c r="AAA116" s="18"/>
      <c r="AAB116" s="18"/>
      <c r="AAC116" s="18"/>
      <c r="AAD116" s="18"/>
      <c r="AAE116" s="18"/>
      <c r="AAF116" s="18"/>
      <c r="AAG116" s="18"/>
      <c r="AAH116" s="18"/>
      <c r="AAI116" s="18"/>
      <c r="AAJ116" s="18"/>
      <c r="AAK116" s="18"/>
      <c r="AAL116" s="18"/>
      <c r="AAM116" s="18"/>
      <c r="AAN116" s="18"/>
      <c r="AAO116" s="18"/>
      <c r="AAP116" s="18"/>
      <c r="AAQ116" s="18"/>
      <c r="AAR116" s="18"/>
      <c r="AAS116" s="18"/>
      <c r="AAT116" s="18"/>
      <c r="AAU116" s="18"/>
      <c r="AAV116" s="18"/>
      <c r="AAW116" s="18"/>
      <c r="AAX116" s="18"/>
      <c r="AAY116" s="18"/>
      <c r="AAZ116" s="18"/>
      <c r="ABA116" s="18"/>
      <c r="ABB116" s="18"/>
      <c r="ABC116" s="18"/>
      <c r="ABD116" s="18"/>
      <c r="ABE116" s="18"/>
      <c r="ABF116" s="18"/>
      <c r="ABG116" s="18"/>
      <c r="ABH116" s="18"/>
      <c r="ABI116" s="18"/>
      <c r="ABJ116" s="18"/>
      <c r="ABK116" s="18"/>
      <c r="ABL116" s="18"/>
      <c r="ABM116" s="18"/>
      <c r="ABN116" s="18"/>
      <c r="ABO116" s="18"/>
      <c r="ABP116" s="18"/>
      <c r="ABQ116" s="18"/>
      <c r="ABR116" s="18"/>
      <c r="ABS116" s="18"/>
      <c r="ABT116" s="18"/>
      <c r="ABU116" s="18"/>
      <c r="ABV116" s="18"/>
      <c r="ABW116" s="18"/>
      <c r="ABX116" s="18"/>
      <c r="ABY116" s="18"/>
      <c r="ABZ116" s="18"/>
      <c r="ACA116" s="18"/>
      <c r="ACB116" s="18"/>
      <c r="ACC116" s="18"/>
      <c r="ACD116" s="18"/>
      <c r="ACE116" s="18"/>
      <c r="ACF116" s="18"/>
      <c r="ACG116" s="18"/>
      <c r="ACH116" s="18"/>
      <c r="ACI116" s="18"/>
      <c r="ACJ116" s="18"/>
      <c r="ACK116" s="18"/>
      <c r="ACL116" s="18"/>
      <c r="ACM116" s="18"/>
      <c r="ACN116" s="18"/>
      <c r="ACO116" s="18"/>
      <c r="ACP116" s="18"/>
      <c r="ACQ116" s="18"/>
      <c r="ACR116" s="18"/>
      <c r="ACS116" s="18"/>
      <c r="ACT116" s="18"/>
      <c r="ACU116" s="18"/>
      <c r="ACV116" s="18"/>
      <c r="ACW116" s="18"/>
      <c r="ACX116" s="18"/>
      <c r="ACY116" s="18"/>
      <c r="ACZ116" s="18"/>
      <c r="ADA116" s="18"/>
      <c r="ADB116" s="18"/>
      <c r="ADC116" s="18"/>
      <c r="ADD116" s="18"/>
      <c r="ADE116" s="18"/>
      <c r="ADF116" s="18"/>
      <c r="ADG116" s="18"/>
      <c r="ADH116" s="18"/>
      <c r="ADI116" s="18"/>
      <c r="ADJ116" s="18"/>
      <c r="ADK116" s="18"/>
      <c r="ADL116" s="18"/>
      <c r="ADM116" s="18"/>
      <c r="ADN116" s="18"/>
      <c r="ADO116" s="18"/>
      <c r="ADP116" s="18"/>
      <c r="ADQ116" s="18"/>
      <c r="ADR116" s="18"/>
      <c r="ADS116" s="18"/>
      <c r="ADT116" s="18"/>
      <c r="ADU116" s="18"/>
      <c r="ADV116" s="18"/>
      <c r="ADW116" s="18"/>
      <c r="ADX116" s="18"/>
      <c r="ADY116" s="18"/>
      <c r="ADZ116" s="18"/>
      <c r="AEA116" s="18"/>
      <c r="AEB116" s="18"/>
      <c r="AEC116" s="18"/>
      <c r="AED116" s="18"/>
      <c r="AEE116" s="18"/>
      <c r="AEF116" s="18"/>
      <c r="AEG116" s="18"/>
      <c r="AEH116" s="18"/>
      <c r="AEI116" s="18"/>
      <c r="AEJ116" s="18"/>
      <c r="AEK116" s="18"/>
      <c r="AEL116" s="18"/>
      <c r="AEM116" s="18"/>
      <c r="AEN116" s="18"/>
      <c r="AEO116" s="18"/>
      <c r="AEP116" s="18"/>
      <c r="AEQ116" s="18"/>
      <c r="AER116" s="18"/>
      <c r="AES116" s="18"/>
      <c r="AET116" s="18"/>
      <c r="AEU116" s="18"/>
      <c r="AEV116" s="18"/>
      <c r="AEW116" s="18"/>
      <c r="AEX116" s="18"/>
      <c r="AEY116" s="18"/>
      <c r="AEZ116" s="18"/>
      <c r="AFA116" s="18"/>
      <c r="AFB116" s="18"/>
      <c r="AFC116" s="18"/>
      <c r="AFD116" s="18"/>
      <c r="AFE116" s="18"/>
      <c r="AFF116" s="18"/>
      <c r="AFG116" s="18"/>
      <c r="AFH116" s="18"/>
      <c r="AFI116" s="18"/>
      <c r="AFJ116" s="18"/>
      <c r="AFK116" s="18"/>
      <c r="AFL116" s="18"/>
      <c r="AFM116" s="18"/>
      <c r="AFN116" s="18"/>
      <c r="AFO116" s="18"/>
      <c r="AFP116" s="18"/>
      <c r="AFQ116" s="18"/>
      <c r="AFR116" s="18"/>
      <c r="AFS116" s="18"/>
      <c r="AFT116" s="18"/>
      <c r="AFU116" s="18"/>
      <c r="AFV116" s="18"/>
      <c r="AFW116" s="18"/>
      <c r="AFX116" s="18"/>
      <c r="AFY116" s="18"/>
      <c r="AFZ116" s="18"/>
      <c r="AGA116" s="18"/>
      <c r="AGB116" s="18"/>
      <c r="AGC116" s="18"/>
      <c r="AGD116" s="18"/>
      <c r="AGE116" s="18"/>
      <c r="AGF116" s="18"/>
      <c r="AGG116" s="18"/>
      <c r="AGH116" s="18"/>
      <c r="AGI116" s="18"/>
      <c r="AGJ116" s="18"/>
      <c r="AGK116" s="18"/>
      <c r="AGL116" s="18"/>
      <c r="AGM116" s="18"/>
      <c r="AGN116" s="18"/>
      <c r="AGO116" s="18"/>
      <c r="AGP116" s="18"/>
      <c r="AGQ116" s="18"/>
      <c r="AGR116" s="18"/>
      <c r="AGS116" s="18"/>
      <c r="AGT116" s="18"/>
      <c r="AGU116" s="18"/>
      <c r="AGV116" s="18"/>
      <c r="AGW116" s="18"/>
      <c r="AGX116" s="18"/>
      <c r="AGY116" s="18"/>
      <c r="AGZ116" s="18"/>
      <c r="AHA116" s="18"/>
      <c r="AHB116" s="18"/>
      <c r="AHC116" s="18"/>
      <c r="AHD116" s="18"/>
      <c r="AHE116" s="18"/>
      <c r="AHF116" s="18"/>
      <c r="AHG116" s="18"/>
      <c r="AHH116" s="18"/>
      <c r="AHI116" s="18"/>
      <c r="AHJ116" s="18"/>
      <c r="AHK116" s="18"/>
      <c r="AHL116" s="18"/>
      <c r="AHM116" s="18"/>
      <c r="AHN116" s="18"/>
      <c r="AHO116" s="18"/>
      <c r="AHP116" s="18"/>
      <c r="AHQ116" s="18"/>
      <c r="AHR116" s="18"/>
      <c r="AHS116" s="18"/>
      <c r="AHT116" s="18"/>
      <c r="AHU116" s="18"/>
      <c r="AHV116" s="18"/>
      <c r="AHW116" s="18"/>
      <c r="AHX116" s="18"/>
      <c r="AHY116" s="18"/>
      <c r="AHZ116" s="18"/>
      <c r="AIA116" s="18"/>
      <c r="AIB116" s="18"/>
      <c r="AIC116" s="18"/>
      <c r="AID116" s="18"/>
      <c r="AIE116" s="18"/>
      <c r="AIF116" s="18"/>
      <c r="AIG116" s="18"/>
      <c r="AIH116" s="18"/>
      <c r="AII116" s="18"/>
      <c r="AIJ116" s="18"/>
      <c r="AIK116" s="18"/>
      <c r="AIL116" s="18"/>
      <c r="AIM116" s="18"/>
      <c r="AIN116" s="18"/>
      <c r="AIO116" s="18"/>
      <c r="AIP116" s="18"/>
      <c r="AIQ116" s="18"/>
      <c r="AIR116" s="18"/>
      <c r="AIS116" s="18"/>
      <c r="AIT116" s="18"/>
      <c r="AIU116" s="18"/>
      <c r="AIV116" s="18"/>
      <c r="AIW116" s="18"/>
      <c r="AIX116" s="18"/>
      <c r="AIY116" s="18"/>
      <c r="AIZ116" s="18"/>
      <c r="AJA116" s="18"/>
      <c r="AJB116" s="18"/>
      <c r="AJC116" s="18"/>
      <c r="AJD116" s="18"/>
      <c r="AJE116" s="18"/>
      <c r="AJF116" s="18"/>
      <c r="AJG116" s="18"/>
      <c r="AJH116" s="18"/>
      <c r="AJI116" s="18"/>
      <c r="AJJ116" s="18"/>
      <c r="AJK116" s="18"/>
      <c r="AJL116" s="18"/>
      <c r="AJM116" s="18"/>
      <c r="AJN116" s="18"/>
      <c r="AJO116" s="18"/>
      <c r="AJP116" s="18"/>
      <c r="AJQ116" s="18"/>
      <c r="AJR116" s="18"/>
      <c r="AJS116" s="18"/>
      <c r="AJT116" s="18"/>
      <c r="AJU116" s="18"/>
      <c r="AJV116" s="18"/>
      <c r="AJW116" s="18"/>
      <c r="AJX116" s="18"/>
      <c r="AJY116" s="18"/>
      <c r="AJZ116" s="18"/>
      <c r="AKA116" s="18"/>
      <c r="AKB116" s="18"/>
      <c r="AKC116" s="18"/>
      <c r="AKD116" s="18"/>
      <c r="AKE116" s="18"/>
      <c r="AKF116" s="18"/>
      <c r="AKG116" s="18"/>
      <c r="AKH116" s="18"/>
      <c r="AKI116" s="18"/>
      <c r="AKJ116" s="18"/>
      <c r="AKK116" s="18"/>
      <c r="AKL116" s="18"/>
      <c r="AKM116" s="18"/>
      <c r="AKN116" s="18"/>
      <c r="AKO116" s="18"/>
      <c r="AKP116" s="18"/>
      <c r="AKQ116" s="18"/>
      <c r="AKR116" s="18"/>
      <c r="AKS116" s="18"/>
      <c r="AKT116" s="18"/>
      <c r="AKU116" s="18"/>
      <c r="AKV116" s="18"/>
      <c r="AKW116" s="18"/>
      <c r="AKX116" s="18"/>
      <c r="AKY116" s="18"/>
      <c r="AKZ116" s="18"/>
      <c r="ALA116" s="18"/>
      <c r="ALB116" s="18"/>
      <c r="ALC116" s="18"/>
      <c r="ALD116" s="18"/>
      <c r="ALE116" s="18"/>
      <c r="ALF116" s="18"/>
      <c r="ALG116" s="18"/>
      <c r="ALH116" s="18"/>
      <c r="ALI116" s="18"/>
      <c r="ALJ116" s="18"/>
      <c r="ALK116" s="18"/>
      <c r="ALL116" s="18"/>
      <c r="ALM116" s="18"/>
      <c r="ALN116" s="18"/>
      <c r="ALO116" s="18"/>
      <c r="ALP116" s="18"/>
      <c r="ALQ116" s="18"/>
      <c r="ALR116" s="18"/>
      <c r="ALS116" s="18"/>
      <c r="ALT116" s="18"/>
      <c r="ALU116" s="18"/>
      <c r="ALV116" s="18"/>
      <c r="ALW116" s="18"/>
      <c r="ALX116" s="18"/>
      <c r="ALY116" s="18"/>
      <c r="ALZ116" s="18"/>
      <c r="AMA116" s="18"/>
      <c r="AMB116" s="18"/>
      <c r="AMC116" s="18"/>
      <c r="AMD116" s="18"/>
      <c r="AME116" s="18"/>
      <c r="AMF116" s="18"/>
      <c r="AMG116" s="18"/>
      <c r="AMH116" s="18"/>
      <c r="AMI116" s="18"/>
      <c r="AMJ116" s="18"/>
      <c r="AMK116" s="18"/>
      <c r="AML116" s="18"/>
      <c r="AMM116" s="18"/>
      <c r="AMN116" s="18"/>
      <c r="AMO116" s="18"/>
    </row>
    <row r="117" spans="1:1029" x14ac:dyDescent="0.25">
      <c r="E117" s="50" t="s">
        <v>34</v>
      </c>
      <c r="H117" s="12">
        <v>3</v>
      </c>
      <c r="I117" s="29">
        <v>3</v>
      </c>
      <c r="J117" s="12">
        <v>3</v>
      </c>
      <c r="K117" s="12">
        <v>3</v>
      </c>
      <c r="L117" s="16">
        <v>3</v>
      </c>
      <c r="M117" s="16">
        <v>3</v>
      </c>
      <c r="N117" s="32">
        <v>3</v>
      </c>
      <c r="O117" s="16"/>
      <c r="P117" s="12"/>
      <c r="Q117" s="49"/>
      <c r="R117" s="49">
        <f>D97</f>
        <v>5</v>
      </c>
      <c r="S117" s="49">
        <f>E97</f>
        <v>10</v>
      </c>
      <c r="T117" s="49">
        <f>F97</f>
        <v>15</v>
      </c>
      <c r="U117" s="49">
        <f>G97</f>
        <v>0</v>
      </c>
      <c r="V117" s="49">
        <f>H97</f>
        <v>0</v>
      </c>
      <c r="X117" s="12"/>
      <c r="BI117" s="12"/>
      <c r="BS117" s="12"/>
      <c r="CC117" s="12"/>
    </row>
    <row r="118" spans="1:1029" x14ac:dyDescent="0.25">
      <c r="G118" s="29" t="s">
        <v>35</v>
      </c>
      <c r="H118" s="12">
        <f>50*LOG(100/(1+((R118-R119)^2+(S118-S119)^2+(T118-T119)^2)/$H$117)^0.5)</f>
        <v>21.045954401775752</v>
      </c>
      <c r="I118" s="12">
        <f>50*LOG(100/(1+((R118-R120)^2+(S118-S120)^2+(T118-T120)^2)/$I$117)^0.5)</f>
        <v>22.853271934325868</v>
      </c>
      <c r="J118" s="12">
        <f>50*LOG(100/(1+((R121-R122)^2+(S121-S122)^2+(T121-T122)^2)/$J$117)^0.5)</f>
        <v>5.3925146562092161</v>
      </c>
      <c r="K118" s="12">
        <f>50*LOG(100/(1+((R121-R123)^2+(S121-S123)^2+(T121-T123)^2)/$K$117)^0.5)</f>
        <v>5.3925146562092161</v>
      </c>
      <c r="L118" s="16">
        <f>50*LOG(100/(1+((R128-R122)^2+(S128-S122)^2+(T128-T122)^2)/$L$117)^0.5)</f>
        <v>100</v>
      </c>
      <c r="M118" s="16">
        <f>50*LOG(100/(1+((R128-R123)^2+(S128-S123)^2+(T128-T123)^2)/$M$117)^0.5)</f>
        <v>100</v>
      </c>
      <c r="N118" s="32">
        <f>50*LOG(100/(1+((R128-R124)^2+(S128-S124)^2+(T128-T124)^2)/$N$117)^0.5)</f>
        <v>100</v>
      </c>
      <c r="O118" s="16"/>
      <c r="P118" s="12" t="str">
        <f t="shared" ref="P118:P132" si="192">IF(OR(R136&gt;20,S136&gt;10,T136&gt;10,U136&gt;10,V136&gt;10),"Bootstraaaaaap","RSD - OK")</f>
        <v>RSD - OK</v>
      </c>
      <c r="Q118" s="1" t="str">
        <f>Report_Maker!B12&amp;" "&amp;Report_Maker!C12&amp;" "&amp;Report_Maker!D12</f>
        <v>R1 Дибикор 21224</v>
      </c>
      <c r="R118" s="5">
        <f>IF(D76&lt;&gt;0,D111,0)</f>
        <v>24.480965871164255</v>
      </c>
      <c r="S118" s="5">
        <f>IF(E76&lt;&gt;0,E111,0)</f>
        <v>87.88820405669307</v>
      </c>
      <c r="T118" s="5">
        <f>IF(F76&lt;&gt;0,F111,0)</f>
        <v>100.6417056167254</v>
      </c>
      <c r="U118" s="5" t="e">
        <f>IF(G76&lt;&gt;0,G111,0)</f>
        <v>#DIV/0!</v>
      </c>
      <c r="V118" s="5" t="e">
        <f>IF(H76&lt;&gt;0,H111,0)</f>
        <v>#DIV/0!</v>
      </c>
      <c r="BI118" s="12"/>
      <c r="BS118" s="12"/>
      <c r="CC118" s="12"/>
    </row>
    <row r="119" spans="1:1029" x14ac:dyDescent="0.25">
      <c r="G119" s="29" t="s">
        <v>36</v>
      </c>
      <c r="H119" s="12" t="e">
        <f>ABS(((R118-R119)+(S118-S119)+(T118-T119)+(U118-U119))/(R118+S118+T118+U118)*100)</f>
        <v>#DIV/0!</v>
      </c>
      <c r="I119" s="12" t="e">
        <f>ABS(((R118-R120)+(S118-S120)+(T118-T120)+(U118-U120))/(R118+S118+T118+U118)*100)</f>
        <v>#DIV/0!</v>
      </c>
      <c r="J119" s="12" t="e">
        <f>ABS(((R121-R122)+(S121-S122)+(T121-T122)+(U121-U122))/(R121+S121+T121+U121)*100)</f>
        <v>#DIV/0!</v>
      </c>
      <c r="K119" s="12" t="e">
        <f>ABS(((R121-R123)+(S121-S123)+(T121-T123)+(U121-U123))/(R121+S121+T121+U121)*100)</f>
        <v>#DIV/0!</v>
      </c>
      <c r="L119" s="12">
        <f>ABS(((R128-R122)+(S128-S122)+(T128-T122))/(R128+S128+T128)*100)</f>
        <v>0</v>
      </c>
      <c r="M119" s="1">
        <f>ABS(((R128-R123)+(S128-S123)+(T128-T123))/(R128+S128+T128)*100)</f>
        <v>0</v>
      </c>
      <c r="N119" s="1">
        <f>ABS(((R128-R124)+(S128-S124)+(T128-T124))/(R128+S128+T128)*100)</f>
        <v>0</v>
      </c>
      <c r="P119" s="12" t="str">
        <f t="shared" si="192"/>
        <v>RSD - OK</v>
      </c>
      <c r="Q119" s="1" t="str">
        <f>Report_Maker!B13&amp;" "&amp;Report_Maker!C13&amp;" "&amp;Report_Maker!D13</f>
        <v>R2 Дибикор 31224</v>
      </c>
      <c r="R119" s="6">
        <f>IF(N76&lt;&gt;0,N111,0)</f>
        <v>89.370665650438582</v>
      </c>
      <c r="S119" s="6">
        <f>IF(O76&lt;&gt;0,O111,0)</f>
        <v>98.100791625552262</v>
      </c>
      <c r="T119" s="6">
        <f>IF(P76&lt;&gt;0,P111,0)</f>
        <v>100.45650599316306</v>
      </c>
      <c r="U119" s="6" t="e">
        <f>IF(Q76&lt;&gt;0,Q111,0)</f>
        <v>#DIV/0!</v>
      </c>
      <c r="V119" s="6" t="e">
        <f>IF(R76&lt;&gt;0,R111,0)</f>
        <v>#DIV/0!</v>
      </c>
    </row>
    <row r="120" spans="1:1029" x14ac:dyDescent="0.25">
      <c r="G120" s="12"/>
      <c r="H120" s="51" t="s">
        <v>82</v>
      </c>
      <c r="I120" s="51" t="s">
        <v>83</v>
      </c>
      <c r="J120" s="51" t="s">
        <v>85</v>
      </c>
      <c r="K120" s="51" t="s">
        <v>84</v>
      </c>
      <c r="L120" s="12" t="s">
        <v>66</v>
      </c>
      <c r="M120" s="12" t="s">
        <v>67</v>
      </c>
      <c r="N120" s="12" t="s">
        <v>68</v>
      </c>
      <c r="O120" s="12"/>
      <c r="P120" s="12" t="str">
        <f t="shared" si="192"/>
        <v>RSD - OK</v>
      </c>
      <c r="Q120" s="1" t="str">
        <f>Report_Maker!B14&amp;" "&amp;Report_Maker!C14&amp;" "&amp;Report_Maker!D14</f>
        <v>T1 Дибикор D610824E</v>
      </c>
      <c r="R120" s="6">
        <f>IF(X76&lt;&gt;0,X111,0)</f>
        <v>84.585857635484359</v>
      </c>
      <c r="S120" s="6">
        <f>IF(Y76&lt;&gt;0,Y111,0)</f>
        <v>94.07103520354606</v>
      </c>
      <c r="T120" s="6">
        <f>IF(Z76&lt;&gt;0,Z111,0)</f>
        <v>99.212895874593997</v>
      </c>
      <c r="U120" s="6" t="e">
        <f>IF(AA76&lt;&gt;0,AA111,0)</f>
        <v>#DIV/0!</v>
      </c>
      <c r="V120" s="6" t="e">
        <f>IF(AB76&lt;&gt;0,AB111,0)</f>
        <v>#DIV/0!</v>
      </c>
    </row>
    <row r="121" spans="1:1029" x14ac:dyDescent="0.25">
      <c r="G121" s="12"/>
      <c r="H121" s="12">
        <v>3</v>
      </c>
      <c r="I121" s="29">
        <v>3</v>
      </c>
      <c r="J121" s="12">
        <v>3</v>
      </c>
      <c r="K121" s="12">
        <v>3</v>
      </c>
      <c r="L121" s="16">
        <v>3</v>
      </c>
      <c r="M121" s="16">
        <v>3</v>
      </c>
      <c r="N121" s="32">
        <v>3</v>
      </c>
      <c r="P121" s="12" t="str">
        <f t="shared" si="192"/>
        <v>RSD - OK</v>
      </c>
      <c r="Q121" s="1" t="str">
        <f>Report_Maker!B15&amp;" "&amp;Report_Maker!C15&amp;" "&amp;Report_Maker!D15</f>
        <v>T2 Дибикор Test</v>
      </c>
      <c r="R121" s="6">
        <f>IF(AH76&lt;&gt;0,AH111,0)</f>
        <v>23.967426104853374</v>
      </c>
      <c r="S121" s="6">
        <f>IF(AI76&lt;&gt;0,AI111,0)</f>
        <v>88.417347531288002</v>
      </c>
      <c r="T121" s="6">
        <f>IF(AJ76&lt;&gt;0,AJ111,0)</f>
        <v>100.37027812354768</v>
      </c>
      <c r="U121" s="6" t="e">
        <f>IF(AK76&lt;&gt;0,AK111,0)</f>
        <v>#DIV/0!</v>
      </c>
      <c r="V121" s="6" t="e">
        <f>IF(AL76&lt;&gt;0,AL111,0)</f>
        <v>#DIV/0!</v>
      </c>
    </row>
    <row r="122" spans="1:1029" x14ac:dyDescent="0.25">
      <c r="G122" s="29" t="s">
        <v>35</v>
      </c>
      <c r="H122" s="12">
        <f>50*LOG(100/(1+((R128-R132)^2+(S128-S132)^2+(T128-T132)^2)/$H$121)^0.5)</f>
        <v>100</v>
      </c>
      <c r="I122" s="12">
        <f>50*LOG(100/(1+((R128-R125)^2+(S128-S125)^2+(T128-T125)^2)/$I$121)^0.5)</f>
        <v>100</v>
      </c>
      <c r="J122" s="12">
        <f>50*LOG(100/(1+((R128-R126)^2+(S128-S126)^2+(T128-T126)^2)/$J$121)^0.5)</f>
        <v>100</v>
      </c>
      <c r="K122" s="12">
        <f>50*LOG(100/(1+((R128-R127)^2+(S128-S127)^2+(T128-T127)^2)/$K$121)^0.5)</f>
        <v>100</v>
      </c>
      <c r="L122" s="12">
        <f>50*LOG(100/(1+((R128-R129)^2+(S128-S129)^2+(T128-T129)^2)/$L$121)^0.5)</f>
        <v>100</v>
      </c>
      <c r="M122" s="12">
        <f>50*LOG(100/(1+((R128-R130)^2+(S128-S130)^2+(T128-T130)^2)/$M$121)^0.5)</f>
        <v>100</v>
      </c>
      <c r="N122" s="12">
        <f>50*LOG(100/(1+((R128-R131)^2+(S128-S131)^2+(T128-T131)^2)/$M$121)^0.5)</f>
        <v>100</v>
      </c>
      <c r="P122" s="12" t="e">
        <f t="shared" si="192"/>
        <v>#VALUE!</v>
      </c>
      <c r="Q122" s="1" t="str">
        <f>Report_Maker!B16&amp;" "&amp;Report_Maker!C16&amp;" "&amp;Report_Maker!D16</f>
        <v xml:space="preserve">None  </v>
      </c>
      <c r="R122" s="6">
        <f>AR111</f>
        <v>0.49470847855147887</v>
      </c>
      <c r="S122" s="8">
        <f>AS111</f>
        <v>0.49965556333699374</v>
      </c>
      <c r="T122" s="26">
        <f>AT111</f>
        <v>0.50465211897036366</v>
      </c>
      <c r="U122" s="6">
        <f>AU111</f>
        <v>0.50969864016006738</v>
      </c>
      <c r="V122" s="6" t="e">
        <f>AV111</f>
        <v>#VALUE!</v>
      </c>
    </row>
    <row r="123" spans="1:1029" x14ac:dyDescent="0.25">
      <c r="G123" s="29" t="s">
        <v>36</v>
      </c>
      <c r="H123" s="12">
        <f>ABS(((R128-R132)+(S128-S132)+(T128-T132))/(R128+S128+T128)*100)</f>
        <v>0</v>
      </c>
      <c r="I123" s="12">
        <f>ABS(((R128-R125)+(S128-S125)+(T128-T125))/(R128+S128+T128)*100)</f>
        <v>0</v>
      </c>
      <c r="J123" s="12">
        <f>ABS(((R128-R126)+(S128-S126)+(T128-T126))/(R128+S128+T128)*100)</f>
        <v>0</v>
      </c>
      <c r="K123" s="12">
        <f>ABS(((R128-R127)+(S128-S127)+(T128-T127))/(R128+S128+T128)*100)</f>
        <v>0</v>
      </c>
      <c r="L123" s="12">
        <f>ABS(((R128-R129)+(S128-S129)+(T128-T129))/(R128+S128+T128)*100)</f>
        <v>0</v>
      </c>
      <c r="M123" s="12">
        <f>ABS(((R128-R130)+(S128-S130)+(T128-T130))/(R128+S128+T128)*100)</f>
        <v>0</v>
      </c>
      <c r="N123" s="12">
        <f>ABS(((R128-R132)+(S128-S132)+(T128-T132))/(R128+S128+T128)*100)</f>
        <v>0</v>
      </c>
      <c r="P123" s="12" t="str">
        <f t="shared" si="192"/>
        <v>RSD - OK</v>
      </c>
      <c r="Q123" s="1" t="str">
        <f>Report_Maker!B17&amp;" "&amp;Report_Maker!C17&amp;" "&amp;Report_Maker!D17</f>
        <v xml:space="preserve">None  </v>
      </c>
      <c r="R123" s="6">
        <f>BB111</f>
        <v>0.49470847855147887</v>
      </c>
      <c r="S123" s="8">
        <f>BC111</f>
        <v>0.49965556333699374</v>
      </c>
      <c r="T123" s="26">
        <f>BD111</f>
        <v>0.50465211897036366</v>
      </c>
      <c r="U123" s="6">
        <f>BE111</f>
        <v>0.50969864016006738</v>
      </c>
      <c r="V123" s="6">
        <f>BF111</f>
        <v>0.51479562656166811</v>
      </c>
    </row>
    <row r="124" spans="1:1029" x14ac:dyDescent="0.25">
      <c r="G124" s="12"/>
      <c r="H124" s="12" t="s">
        <v>69</v>
      </c>
      <c r="I124" s="12" t="s">
        <v>70</v>
      </c>
      <c r="J124" s="12" t="s">
        <v>71</v>
      </c>
      <c r="K124" s="12" t="s">
        <v>72</v>
      </c>
      <c r="L124" s="12" t="s">
        <v>73</v>
      </c>
      <c r="M124" s="12" t="s">
        <v>74</v>
      </c>
      <c r="N124" s="12" t="s">
        <v>75</v>
      </c>
      <c r="P124" s="12" t="str">
        <f t="shared" si="192"/>
        <v>RSD - OK</v>
      </c>
      <c r="Q124" s="1" t="str">
        <f>Report_Maker!B18&amp;" "&amp;Report_Maker!C18&amp;" "&amp;Report_Maker!D18</f>
        <v xml:space="preserve">None  </v>
      </c>
      <c r="R124" s="6">
        <f>BL111</f>
        <v>0.49470847855147887</v>
      </c>
      <c r="S124" s="8">
        <f>BM111</f>
        <v>0.49965556333699374</v>
      </c>
      <c r="T124" s="26">
        <f>BN111</f>
        <v>0.50465211897036366</v>
      </c>
      <c r="U124" s="6">
        <f>BO111</f>
        <v>0.50969864016006738</v>
      </c>
      <c r="V124" s="6">
        <f>BP111</f>
        <v>0.514795626561668</v>
      </c>
    </row>
    <row r="125" spans="1:1029" x14ac:dyDescent="0.25">
      <c r="P125" s="12" t="str">
        <f t="shared" si="192"/>
        <v>RSD - OK</v>
      </c>
      <c r="Q125" s="1" t="str">
        <f>Report_Maker!B19&amp;" "&amp;Report_Maker!C19&amp;" "&amp;Report_Maker!D19</f>
        <v xml:space="preserve">None  </v>
      </c>
      <c r="R125" s="6">
        <f>BV111</f>
        <v>0.49470847855147887</v>
      </c>
      <c r="S125" s="8">
        <f>BW111</f>
        <v>0.49965556333699374</v>
      </c>
      <c r="T125" s="26">
        <f>BX111</f>
        <v>0.50465211897036366</v>
      </c>
      <c r="U125" s="6">
        <f>BY111</f>
        <v>0.50969864016006738</v>
      </c>
      <c r="V125" s="6">
        <f>BZ111</f>
        <v>0.514795626561668</v>
      </c>
    </row>
    <row r="126" spans="1:1029" x14ac:dyDescent="0.25">
      <c r="I126" s="51"/>
      <c r="J126" s="1" t="str">
        <f>"- без матобработки"</f>
        <v>- без матобработки</v>
      </c>
      <c r="L126" s="57"/>
      <c r="M126" s="1" t="str">
        <f>"-F2 невозможен"</f>
        <v>-F2 невозможен</v>
      </c>
      <c r="P126" s="12" t="str">
        <f t="shared" si="192"/>
        <v>RSD - OK</v>
      </c>
      <c r="Q126" s="1" t="str">
        <f>Report_Maker!B20&amp;" "&amp;Report_Maker!C20&amp;" "&amp;Report_Maker!D20</f>
        <v xml:space="preserve">None  </v>
      </c>
      <c r="R126" s="6">
        <f>CF111</f>
        <v>0.49470847855147887</v>
      </c>
      <c r="S126" s="6">
        <f>CG111</f>
        <v>0.49965556333699374</v>
      </c>
      <c r="T126" s="8">
        <f>CH111</f>
        <v>0.50465211897036366</v>
      </c>
      <c r="U126" s="6">
        <f>CI111</f>
        <v>0.50969864016006738</v>
      </c>
      <c r="V126" s="6">
        <f>CJ111</f>
        <v>0.514795626561668</v>
      </c>
    </row>
    <row r="127" spans="1:1029" s="1" customFormat="1" x14ac:dyDescent="0.25">
      <c r="A127" s="105"/>
      <c r="P127" s="12" t="str">
        <f t="shared" si="192"/>
        <v>RSD - OK</v>
      </c>
      <c r="Q127" s="1" t="str">
        <f>Report_Maker!B21&amp;" "&amp;Report_Maker!C21&amp;" "&amp;Report_Maker!D21</f>
        <v xml:space="preserve">None  </v>
      </c>
      <c r="R127" s="6">
        <f>CP111</f>
        <v>0.49470847855147887</v>
      </c>
      <c r="S127" s="6">
        <f>CQ111</f>
        <v>0.49965556333699374</v>
      </c>
      <c r="T127" s="8">
        <f>CR111</f>
        <v>0.50465211897036366</v>
      </c>
      <c r="U127" s="6">
        <f>CS111</f>
        <v>0.50969864016006738</v>
      </c>
      <c r="V127" s="6">
        <f>CT111</f>
        <v>0.514795626561668</v>
      </c>
    </row>
    <row r="128" spans="1:1029" s="1" customFormat="1" x14ac:dyDescent="0.25">
      <c r="A128" s="105"/>
      <c r="P128" s="12" t="str">
        <f t="shared" si="192"/>
        <v>RSD - OK</v>
      </c>
      <c r="Q128" s="1" t="str">
        <f>Report_Maker!B22&amp;" "&amp;Report_Maker!C22&amp;" "&amp;Report_Maker!D22</f>
        <v xml:space="preserve">None  </v>
      </c>
      <c r="R128" s="6">
        <f>CZ111</f>
        <v>0.49470847855147887</v>
      </c>
      <c r="S128" s="6">
        <f>DA111</f>
        <v>0.49965556333699374</v>
      </c>
      <c r="T128" s="8">
        <f>DB111</f>
        <v>0.50465211897036366</v>
      </c>
      <c r="U128" s="6">
        <f>DC111</f>
        <v>0.50969864016006738</v>
      </c>
      <c r="V128" s="6">
        <f>DD111</f>
        <v>0.514795626561668</v>
      </c>
    </row>
    <row r="129" spans="1:23" s="1" customFormat="1" x14ac:dyDescent="0.25">
      <c r="A129" s="105"/>
      <c r="P129" s="12" t="str">
        <f t="shared" si="192"/>
        <v>RSD - OK</v>
      </c>
      <c r="Q129" s="1" t="str">
        <f>Report_Maker!B23&amp;" "&amp;Report_Maker!C23&amp;" "&amp;Report_Maker!D23</f>
        <v xml:space="preserve">None  </v>
      </c>
      <c r="R129" s="6">
        <f>DJ111</f>
        <v>0.49470847855147887</v>
      </c>
      <c r="S129" s="6">
        <f>DK111</f>
        <v>0.49965556333699374</v>
      </c>
      <c r="T129" s="8">
        <f>DL111</f>
        <v>0.50465211897036366</v>
      </c>
      <c r="U129" s="6">
        <f>DM111</f>
        <v>0.50969864016006738</v>
      </c>
      <c r="V129" s="6">
        <f>DN111</f>
        <v>0.514795626561668</v>
      </c>
    </row>
    <row r="130" spans="1:23" s="1" customFormat="1" x14ac:dyDescent="0.25">
      <c r="A130" s="105"/>
      <c r="P130" s="12" t="str">
        <f t="shared" si="192"/>
        <v>RSD - OK</v>
      </c>
      <c r="Q130" s="1" t="str">
        <f>Report_Maker!B24&amp;" "&amp;Report_Maker!C24&amp;" "&amp;Report_Maker!D24</f>
        <v xml:space="preserve">None  </v>
      </c>
      <c r="R130" s="6">
        <f>DT111</f>
        <v>0.49470847855147887</v>
      </c>
      <c r="S130" s="6">
        <f>DU111</f>
        <v>0.49965556333699374</v>
      </c>
      <c r="T130" s="8">
        <f>DV111</f>
        <v>0.50465211897036366</v>
      </c>
      <c r="U130" s="6">
        <f>DW111</f>
        <v>0.50969864016006738</v>
      </c>
      <c r="V130" s="6">
        <f>DX111</f>
        <v>0.514795626561668</v>
      </c>
    </row>
    <row r="131" spans="1:23" s="1" customFormat="1" x14ac:dyDescent="0.25">
      <c r="A131" s="105"/>
      <c r="P131" s="12" t="str">
        <f t="shared" si="192"/>
        <v>RSD - OK</v>
      </c>
      <c r="Q131" s="1" t="str">
        <f>Report_Maker!B25&amp;" "&amp;Report_Maker!C25&amp;" "&amp;Report_Maker!D25</f>
        <v xml:space="preserve">None  </v>
      </c>
      <c r="R131" s="6">
        <f>ED111</f>
        <v>0.49470847855147887</v>
      </c>
      <c r="S131" s="6">
        <f>EE111</f>
        <v>0.49965556333699374</v>
      </c>
      <c r="T131" s="8">
        <f>EF111</f>
        <v>0.50465211897036366</v>
      </c>
      <c r="U131" s="6">
        <f>EG111</f>
        <v>0.50969864016006738</v>
      </c>
      <c r="V131" s="6">
        <f>EH111</f>
        <v>0.514795626561668</v>
      </c>
    </row>
    <row r="132" spans="1:23" s="1" customFormat="1" x14ac:dyDescent="0.25">
      <c r="A132" s="105"/>
      <c r="P132" s="1" t="str">
        <f t="shared" si="192"/>
        <v>RSD - OK</v>
      </c>
      <c r="Q132" s="1" t="str">
        <f>Report_Maker!B26&amp;" "&amp;Report_Maker!C26&amp;" "&amp;Report_Maker!D26</f>
        <v xml:space="preserve">None  </v>
      </c>
      <c r="R132" s="6">
        <f>EN111</f>
        <v>0.49470847855147887</v>
      </c>
      <c r="S132" s="6">
        <f>EO111</f>
        <v>0.49965556333699374</v>
      </c>
      <c r="T132" s="8">
        <f>EP111</f>
        <v>0.50465211897036366</v>
      </c>
      <c r="U132" s="6">
        <f>EQ111</f>
        <v>0.50969864016006738</v>
      </c>
      <c r="V132" s="6">
        <f>ER111</f>
        <v>0.514795626561668</v>
      </c>
    </row>
    <row r="134" spans="1:23" x14ac:dyDescent="0.25">
      <c r="Q134" s="97" t="s">
        <v>47</v>
      </c>
      <c r="R134" s="97"/>
      <c r="S134" s="97"/>
      <c r="T134" s="97"/>
      <c r="U134" s="97"/>
      <c r="V134" s="97"/>
      <c r="W134" s="18"/>
    </row>
    <row r="135" spans="1:23" x14ac:dyDescent="0.25">
      <c r="Q135" s="49"/>
      <c r="R135" s="58">
        <f>R117</f>
        <v>5</v>
      </c>
      <c r="S135" s="58">
        <f>S117</f>
        <v>10</v>
      </c>
      <c r="T135" s="58">
        <f>T117</f>
        <v>15</v>
      </c>
      <c r="U135" s="58">
        <f>U117</f>
        <v>0</v>
      </c>
      <c r="V135" s="58">
        <f>V117</f>
        <v>0</v>
      </c>
    </row>
    <row r="136" spans="1:23" x14ac:dyDescent="0.25">
      <c r="Q136" s="12" t="str">
        <f t="shared" ref="Q136:Q150" si="193">Q118</f>
        <v>R1 Дибикор 21224</v>
      </c>
      <c r="R136" s="6">
        <f>D112</f>
        <v>17.450514380483813</v>
      </c>
      <c r="S136" s="6">
        <f>E112</f>
        <v>2.9855089166460775</v>
      </c>
      <c r="T136" s="6">
        <f>F112</f>
        <v>0.91383882646328896</v>
      </c>
      <c r="U136" s="6">
        <f>G112</f>
        <v>2.1530318964902087</v>
      </c>
      <c r="V136" s="6">
        <f>H112</f>
        <v>2.1530318964902144</v>
      </c>
    </row>
    <row r="137" spans="1:23" x14ac:dyDescent="0.25">
      <c r="Q137" s="12" t="str">
        <f t="shared" si="193"/>
        <v>R2 Дибикор 31224</v>
      </c>
      <c r="R137" s="6">
        <f>N112</f>
        <v>2.2910086648079577</v>
      </c>
      <c r="S137" s="6">
        <f>O112</f>
        <v>1.9038564988007538</v>
      </c>
      <c r="T137" s="6">
        <f>P112</f>
        <v>1.4342479957670538</v>
      </c>
      <c r="U137" s="6">
        <f>Q112</f>
        <v>1.2963617363113598</v>
      </c>
      <c r="V137" s="6">
        <f>R112</f>
        <v>1.2963617363113664</v>
      </c>
    </row>
    <row r="138" spans="1:23" x14ac:dyDescent="0.25">
      <c r="Q138" s="12" t="str">
        <f t="shared" si="193"/>
        <v>T1 Дибикор D610824E</v>
      </c>
      <c r="R138" s="6">
        <f>X112</f>
        <v>2.7838393637345695</v>
      </c>
      <c r="S138" s="6">
        <f>Y112</f>
        <v>1.0725644938616523</v>
      </c>
      <c r="T138" s="6">
        <f>Z112</f>
        <v>0.33805906766554872</v>
      </c>
      <c r="U138" s="6">
        <f>AA112</f>
        <v>0.99113173387926856</v>
      </c>
      <c r="V138" s="6">
        <f>AB112</f>
        <v>0.99113173387925768</v>
      </c>
    </row>
    <row r="139" spans="1:23" x14ac:dyDescent="0.25">
      <c r="Q139" s="12" t="str">
        <f t="shared" si="193"/>
        <v>T2 Дибикор Test</v>
      </c>
      <c r="R139" s="6">
        <f>AH112</f>
        <v>18.80644968114667</v>
      </c>
      <c r="S139" s="6">
        <f>AI112</f>
        <v>2.998857824150722</v>
      </c>
      <c r="T139" s="6">
        <f>AJ112</f>
        <v>0.8965400548534036</v>
      </c>
      <c r="U139" s="6">
        <f>AK112</f>
        <v>2.1481763425053546</v>
      </c>
      <c r="V139" s="6">
        <f>AL112</f>
        <v>2.1530318964902144</v>
      </c>
    </row>
    <row r="140" spans="1:23" x14ac:dyDescent="0.25">
      <c r="Q140" s="12" t="str">
        <f t="shared" si="193"/>
        <v xml:space="preserve">None  </v>
      </c>
      <c r="R140" s="6">
        <f>AR112</f>
        <v>3.5159801597217451E-14</v>
      </c>
      <c r="S140" s="6">
        <f>AS112</f>
        <v>2.3207789833146828E-14</v>
      </c>
      <c r="T140" s="6">
        <f>AT112</f>
        <v>2.2978009735788943E-14</v>
      </c>
      <c r="U140" s="6">
        <f>AU112</f>
        <v>0</v>
      </c>
      <c r="V140" s="6" t="e">
        <f>AV112</f>
        <v>#VALUE!</v>
      </c>
    </row>
    <row r="141" spans="1:23" x14ac:dyDescent="0.25">
      <c r="Q141" s="12" t="str">
        <f t="shared" si="193"/>
        <v xml:space="preserve">None  </v>
      </c>
      <c r="R141" s="6">
        <f>BB112</f>
        <v>3.5159801597217451E-14</v>
      </c>
      <c r="S141" s="6">
        <f>BC112</f>
        <v>2.3207789833146828E-14</v>
      </c>
      <c r="T141" s="6">
        <f>BD112</f>
        <v>2.2978009735788943E-14</v>
      </c>
      <c r="U141" s="6">
        <f>BE112</f>
        <v>0</v>
      </c>
      <c r="V141" s="6">
        <f>BF112</f>
        <v>0</v>
      </c>
    </row>
    <row r="142" spans="1:23" x14ac:dyDescent="0.25">
      <c r="Q142" s="12" t="str">
        <f t="shared" si="193"/>
        <v xml:space="preserve">None  </v>
      </c>
      <c r="R142" s="6">
        <f>BL112</f>
        <v>3.5159801597217451E-14</v>
      </c>
      <c r="S142" s="6">
        <f>BM112</f>
        <v>2.3207789833146828E-14</v>
      </c>
      <c r="T142" s="6">
        <f>BN112</f>
        <v>2.2978009735788943E-14</v>
      </c>
      <c r="U142" s="6">
        <f>BO112</f>
        <v>0</v>
      </c>
      <c r="V142" s="6">
        <f>BP112</f>
        <v>2.2525252167227666E-14</v>
      </c>
    </row>
    <row r="143" spans="1:23" x14ac:dyDescent="0.25">
      <c r="Q143" s="12" t="str">
        <f t="shared" si="193"/>
        <v xml:space="preserve">None  </v>
      </c>
      <c r="R143" s="6">
        <f>BV112</f>
        <v>3.5159801597217451E-14</v>
      </c>
      <c r="S143" s="6">
        <f>BW112</f>
        <v>2.3207789833146828E-14</v>
      </c>
      <c r="T143" s="6">
        <f>BX112</f>
        <v>2.2978009735788943E-14</v>
      </c>
      <c r="U143" s="6">
        <f>BY112</f>
        <v>0</v>
      </c>
      <c r="V143" s="6">
        <f>BZ112</f>
        <v>2.2525252167227666E-14</v>
      </c>
    </row>
    <row r="144" spans="1:23" x14ac:dyDescent="0.25">
      <c r="Q144" s="12" t="str">
        <f t="shared" si="193"/>
        <v xml:space="preserve">None  </v>
      </c>
      <c r="R144" s="6">
        <f>CF112</f>
        <v>3.5159801597217451E-14</v>
      </c>
      <c r="S144" s="6">
        <f>CG112</f>
        <v>2.3207789833146828E-14</v>
      </c>
      <c r="T144" s="6">
        <f>CH112</f>
        <v>2.2978009735788943E-14</v>
      </c>
      <c r="U144" s="6">
        <f>CI112</f>
        <v>0</v>
      </c>
      <c r="V144" s="6">
        <f>CJ112</f>
        <v>2.2525252167227666E-14</v>
      </c>
    </row>
    <row r="145" spans="17:22" x14ac:dyDescent="0.25">
      <c r="Q145" s="12" t="str">
        <f t="shared" si="193"/>
        <v xml:space="preserve">None  </v>
      </c>
      <c r="R145" s="6">
        <f>CP112</f>
        <v>3.5159801597217451E-14</v>
      </c>
      <c r="S145" s="6">
        <f>CQ112</f>
        <v>2.3207789833146828E-14</v>
      </c>
      <c r="T145" s="6">
        <f>CR112</f>
        <v>2.2978009735788943E-14</v>
      </c>
      <c r="U145" s="6">
        <f>CS112</f>
        <v>0</v>
      </c>
      <c r="V145" s="6">
        <f>CT112</f>
        <v>2.2525252167227666E-14</v>
      </c>
    </row>
    <row r="146" spans="17:22" x14ac:dyDescent="0.25">
      <c r="Q146" s="12" t="str">
        <f t="shared" si="193"/>
        <v xml:space="preserve">None  </v>
      </c>
      <c r="R146" s="6">
        <f>CZ112</f>
        <v>3.5159801597217451E-14</v>
      </c>
      <c r="S146" s="6">
        <f>DA112</f>
        <v>2.3207789833146828E-14</v>
      </c>
      <c r="T146" s="6">
        <f>DB112</f>
        <v>2.2978009735788943E-14</v>
      </c>
      <c r="U146" s="6">
        <f>DC112</f>
        <v>0</v>
      </c>
      <c r="V146" s="6">
        <f>DD112</f>
        <v>2.2525252167227666E-14</v>
      </c>
    </row>
    <row r="147" spans="17:22" x14ac:dyDescent="0.25">
      <c r="Q147" s="12" t="str">
        <f t="shared" si="193"/>
        <v xml:space="preserve">None  </v>
      </c>
      <c r="R147" s="6">
        <f>DJ112</f>
        <v>3.5159801597217451E-14</v>
      </c>
      <c r="S147" s="6">
        <f>DK112</f>
        <v>2.3207789833146828E-14</v>
      </c>
      <c r="T147" s="6">
        <f>DL112</f>
        <v>2.2978009735788943E-14</v>
      </c>
      <c r="U147" s="6">
        <f>DM112</f>
        <v>0</v>
      </c>
      <c r="V147" s="6">
        <f>DN112</f>
        <v>2.2525252167227666E-14</v>
      </c>
    </row>
    <row r="148" spans="17:22" x14ac:dyDescent="0.25">
      <c r="Q148" s="12" t="str">
        <f t="shared" si="193"/>
        <v xml:space="preserve">None  </v>
      </c>
      <c r="R148" s="6">
        <f>DT112</f>
        <v>3.5159801597217451E-14</v>
      </c>
      <c r="S148" s="6">
        <f>DU112</f>
        <v>2.3207789833146828E-14</v>
      </c>
      <c r="T148" s="6">
        <f>DV112</f>
        <v>2.2978009735788943E-14</v>
      </c>
      <c r="U148" s="6">
        <f>DW112</f>
        <v>0</v>
      </c>
      <c r="V148" s="6">
        <f>DX112</f>
        <v>2.2525252167227666E-14</v>
      </c>
    </row>
    <row r="149" spans="17:22" x14ac:dyDescent="0.25">
      <c r="Q149" s="12" t="str">
        <f t="shared" si="193"/>
        <v xml:space="preserve">None  </v>
      </c>
      <c r="R149" s="6">
        <f>ED112</f>
        <v>3.5159801597217451E-14</v>
      </c>
      <c r="S149" s="6">
        <f>EE112</f>
        <v>2.3207789833146828E-14</v>
      </c>
      <c r="T149" s="6">
        <f>EF112</f>
        <v>2.2978009735788943E-14</v>
      </c>
      <c r="U149" s="6">
        <f>EG112</f>
        <v>0</v>
      </c>
      <c r="V149" s="6">
        <f>EH112</f>
        <v>2.2525252167227666E-14</v>
      </c>
    </row>
    <row r="150" spans="17:22" x14ac:dyDescent="0.25">
      <c r="Q150" s="12" t="str">
        <f t="shared" si="193"/>
        <v xml:space="preserve">None  </v>
      </c>
      <c r="R150" s="6">
        <f>EN112</f>
        <v>3.5159801597217451E-14</v>
      </c>
      <c r="S150" s="6">
        <f>EO112</f>
        <v>2.3207789833146828E-14</v>
      </c>
      <c r="T150" s="6">
        <f>EP112</f>
        <v>2.2978009735788943E-14</v>
      </c>
      <c r="U150" s="6">
        <f>EQ112</f>
        <v>0</v>
      </c>
      <c r="V150" s="6">
        <f>ER112</f>
        <v>2.2525252167227666E-14</v>
      </c>
    </row>
    <row r="165" spans="1:149" ht="15.75" customHeight="1" x14ac:dyDescent="0.25">
      <c r="B165" s="1" t="s">
        <v>175</v>
      </c>
    </row>
    <row r="166" spans="1:149" s="1" customFormat="1" x14ac:dyDescent="0.25">
      <c r="A166" s="105"/>
      <c r="B166" s="1" t="s">
        <v>28</v>
      </c>
      <c r="C166" s="1" t="str">
        <f>C62</f>
        <v>R1</v>
      </c>
      <c r="D166" s="1" t="str">
        <f>D62</f>
        <v>Дибикор - 21224</v>
      </c>
      <c r="L166" s="1" t="s">
        <v>28</v>
      </c>
      <c r="M166" s="1">
        <f>Report_Maker!B117</f>
        <v>0</v>
      </c>
      <c r="N166" s="1" t="str">
        <f>Report_Maker!C117&amp;" - "&amp;Report_Maker!D117</f>
        <v xml:space="preserve"> - </v>
      </c>
      <c r="V166" s="1" t="s">
        <v>28</v>
      </c>
      <c r="W166" s="1">
        <f>Report_Maker!B118</f>
        <v>0</v>
      </c>
      <c r="X166" s="1" t="str">
        <f>Report_Maker!C118&amp;" - "&amp;Report_Maker!D118</f>
        <v xml:space="preserve"> - </v>
      </c>
      <c r="AF166" s="1" t="s">
        <v>28</v>
      </c>
      <c r="AG166" s="1">
        <f>Report_Maker!B119</f>
        <v>0</v>
      </c>
      <c r="AH166" s="1" t="str">
        <f>Report_Maker!C119&amp;" - "&amp;Report_Maker!D119</f>
        <v xml:space="preserve"> - </v>
      </c>
      <c r="AP166" s="1" t="s">
        <v>28</v>
      </c>
      <c r="AQ166" s="1">
        <f>Report_Maker!B120</f>
        <v>0</v>
      </c>
      <c r="AR166" s="1" t="str">
        <f>Report_Maker!C120&amp;" - "&amp;Report_Maker!D120</f>
        <v xml:space="preserve"> - </v>
      </c>
      <c r="AZ166" s="1" t="s">
        <v>28</v>
      </c>
      <c r="BA166" s="1">
        <f>Report_Maker!B121</f>
        <v>0</v>
      </c>
      <c r="BB166" s="1" t="str">
        <f>Report_Maker!C121&amp;" - "&amp;Report_Maker!D121</f>
        <v xml:space="preserve"> - </v>
      </c>
      <c r="BJ166" s="1" t="s">
        <v>28</v>
      </c>
      <c r="BK166" s="1">
        <f>Report_Maker!B122</f>
        <v>0</v>
      </c>
      <c r="BL166" s="1" t="str">
        <f>Report_Maker!C122&amp;" - "&amp;Report_Maker!D122</f>
        <v xml:space="preserve"> - </v>
      </c>
      <c r="BT166" s="1" t="s">
        <v>28</v>
      </c>
      <c r="BU166">
        <f>Report_Maker!B123</f>
        <v>0</v>
      </c>
      <c r="BV166" s="1" t="str">
        <f>Report_Maker!C123&amp;" - "&amp;Report_Maker!D123</f>
        <v xml:space="preserve"> - </v>
      </c>
      <c r="CD166" s="1" t="s">
        <v>28</v>
      </c>
      <c r="CE166" s="1">
        <f>Report_Maker!B124</f>
        <v>0</v>
      </c>
      <c r="CF166" s="1" t="str">
        <f>Report_Maker!C124&amp;" - "&amp;Report_Maker!D124</f>
        <v xml:space="preserve"> - </v>
      </c>
      <c r="CN166" s="1" t="s">
        <v>28</v>
      </c>
      <c r="CO166" s="1">
        <f>Report_Maker!B125</f>
        <v>0</v>
      </c>
      <c r="CP166" s="1" t="str">
        <f>Report_Maker!C125&amp;" - "&amp;Report_Maker!D125</f>
        <v xml:space="preserve"> - </v>
      </c>
      <c r="CX166" s="1" t="s">
        <v>28</v>
      </c>
      <c r="CY166" s="1">
        <f>Report_Maker!B126</f>
        <v>0</v>
      </c>
      <c r="CZ166" s="1" t="str">
        <f>Report_Maker!C126&amp;" - "&amp;Report_Maker!D126</f>
        <v xml:space="preserve"> - </v>
      </c>
      <c r="DH166" s="1" t="s">
        <v>28</v>
      </c>
      <c r="DI166" s="1">
        <f>Report_Maker!B127</f>
        <v>0</v>
      </c>
      <c r="DJ166" s="1" t="str">
        <f>Report_Maker!C127&amp;" - "&amp;Report_Maker!D127</f>
        <v xml:space="preserve"> - </v>
      </c>
      <c r="DR166" s="1" t="s">
        <v>28</v>
      </c>
      <c r="DS166" s="1">
        <f>Report_Maker!B128</f>
        <v>0</v>
      </c>
      <c r="DT166" s="1" t="str">
        <f>Report_Maker!C128&amp;" - "&amp;Report_Maker!D128</f>
        <v xml:space="preserve"> - </v>
      </c>
      <c r="EB166" s="1" t="s">
        <v>28</v>
      </c>
      <c r="EC166" s="1">
        <f>Report_Maker!B129</f>
        <v>0</v>
      </c>
      <c r="ED166" s="1" t="str">
        <f>Report_Maker!C129&amp;" - "&amp;Report_Maker!D129</f>
        <v xml:space="preserve"> - </v>
      </c>
      <c r="EL166" s="1" t="s">
        <v>28</v>
      </c>
      <c r="EM166" s="1">
        <f>Report_Maker!B130</f>
        <v>0</v>
      </c>
      <c r="EN166" s="1" t="str">
        <f>Report_Maker!C130&amp;" - "&amp;Report_Maker!D130</f>
        <v xml:space="preserve"> - </v>
      </c>
    </row>
    <row r="167" spans="1:149" s="1" customFormat="1" x14ac:dyDescent="0.25">
      <c r="A167" s="105"/>
      <c r="B167" s="1" t="s">
        <v>29</v>
      </c>
      <c r="C167" s="7">
        <v>0</v>
      </c>
      <c r="D167" s="156">
        <v>5</v>
      </c>
      <c r="E167" s="156">
        <v>10</v>
      </c>
      <c r="F167" s="156">
        <v>15</v>
      </c>
      <c r="G167" s="156"/>
      <c r="H167" s="156"/>
      <c r="I167" s="15"/>
      <c r="L167" s="1" t="s">
        <v>29</v>
      </c>
      <c r="M167" s="7">
        <v>0</v>
      </c>
      <c r="N167" s="7">
        <v>5</v>
      </c>
      <c r="O167" s="7">
        <v>10</v>
      </c>
      <c r="P167" s="7">
        <v>15</v>
      </c>
      <c r="Q167" s="7">
        <v>0</v>
      </c>
      <c r="R167" s="7">
        <v>0</v>
      </c>
      <c r="S167" s="15"/>
      <c r="U167" s="7"/>
      <c r="V167" s="1" t="s">
        <v>29</v>
      </c>
      <c r="W167" s="7">
        <v>0</v>
      </c>
      <c r="X167" s="7">
        <v>5</v>
      </c>
      <c r="Y167" s="7">
        <v>10</v>
      </c>
      <c r="Z167" s="7">
        <v>15</v>
      </c>
      <c r="AA167" s="7">
        <v>0</v>
      </c>
      <c r="AB167" s="7">
        <v>0</v>
      </c>
      <c r="AC167" s="15"/>
      <c r="AD167" s="15"/>
      <c r="AF167" s="1" t="s">
        <v>29</v>
      </c>
      <c r="AG167" s="7">
        <v>0</v>
      </c>
      <c r="AH167" s="7">
        <v>5</v>
      </c>
      <c r="AI167" s="7">
        <v>10</v>
      </c>
      <c r="AJ167" s="7">
        <v>15</v>
      </c>
      <c r="AK167" s="7">
        <v>0</v>
      </c>
      <c r="AL167" s="7">
        <v>0</v>
      </c>
      <c r="AM167" s="15"/>
      <c r="AN167" s="173"/>
      <c r="AP167" s="1" t="s">
        <v>29</v>
      </c>
      <c r="AQ167" s="7">
        <v>0</v>
      </c>
      <c r="AR167" s="7">
        <v>5</v>
      </c>
      <c r="AS167" s="7">
        <v>10</v>
      </c>
      <c r="AT167" s="7">
        <v>15</v>
      </c>
      <c r="AU167" s="7">
        <v>0</v>
      </c>
      <c r="AV167" s="7">
        <v>0</v>
      </c>
      <c r="AW167" s="15"/>
      <c r="AX167" s="173"/>
      <c r="AZ167" s="1" t="s">
        <v>29</v>
      </c>
      <c r="BA167" s="7">
        <v>0</v>
      </c>
      <c r="BB167" s="7">
        <v>5</v>
      </c>
      <c r="BC167" s="7">
        <v>10</v>
      </c>
      <c r="BD167" s="7">
        <v>15</v>
      </c>
      <c r="BE167" s="7">
        <v>0</v>
      </c>
      <c r="BF167" s="7">
        <v>0</v>
      </c>
      <c r="BG167" s="15"/>
      <c r="BJ167" s="1" t="s">
        <v>29</v>
      </c>
      <c r="BK167" s="7">
        <v>0</v>
      </c>
      <c r="BL167" s="7">
        <v>5</v>
      </c>
      <c r="BM167" s="7">
        <v>10</v>
      </c>
      <c r="BN167" s="7">
        <v>15</v>
      </c>
      <c r="BO167" s="7">
        <v>0</v>
      </c>
      <c r="BP167" s="7">
        <v>0</v>
      </c>
      <c r="BQ167" s="15"/>
      <c r="BT167" s="1" t="s">
        <v>29</v>
      </c>
      <c r="BU167" s="7">
        <v>0</v>
      </c>
      <c r="BV167" s="7">
        <v>5</v>
      </c>
      <c r="BW167" s="7">
        <v>10</v>
      </c>
      <c r="BX167" s="7">
        <v>15</v>
      </c>
      <c r="BY167" s="7">
        <v>0</v>
      </c>
      <c r="BZ167" s="7">
        <v>0</v>
      </c>
      <c r="CA167" s="15"/>
      <c r="CD167" s="1" t="s">
        <v>29</v>
      </c>
      <c r="CE167" s="7">
        <v>0</v>
      </c>
      <c r="CF167" s="7">
        <v>5</v>
      </c>
      <c r="CG167" s="7">
        <v>10</v>
      </c>
      <c r="CH167" s="7">
        <v>15</v>
      </c>
      <c r="CI167" s="7">
        <v>0</v>
      </c>
      <c r="CJ167" s="7">
        <v>0</v>
      </c>
      <c r="CK167" s="15"/>
      <c r="CL167" s="7"/>
      <c r="CN167" s="1" t="s">
        <v>29</v>
      </c>
      <c r="CO167" s="7">
        <v>0</v>
      </c>
      <c r="CP167" s="7">
        <v>5</v>
      </c>
      <c r="CQ167" s="7">
        <v>10</v>
      </c>
      <c r="CR167" s="7">
        <v>15</v>
      </c>
      <c r="CS167" s="7">
        <v>0</v>
      </c>
      <c r="CT167" s="7">
        <v>0</v>
      </c>
      <c r="CU167" s="15"/>
      <c r="CV167" s="15"/>
      <c r="CX167" s="1" t="s">
        <v>29</v>
      </c>
      <c r="CY167" s="7">
        <v>0</v>
      </c>
      <c r="CZ167" s="7">
        <v>5</v>
      </c>
      <c r="DA167" s="7">
        <v>10</v>
      </c>
      <c r="DB167" s="7">
        <v>15</v>
      </c>
      <c r="DC167" s="7">
        <v>0</v>
      </c>
      <c r="DD167" s="7">
        <v>0</v>
      </c>
      <c r="DE167" s="15"/>
      <c r="DF167" s="173"/>
      <c r="DH167" s="1" t="s">
        <v>29</v>
      </c>
      <c r="DI167" s="7">
        <v>0</v>
      </c>
      <c r="DJ167" s="7">
        <v>5</v>
      </c>
      <c r="DK167" s="7">
        <v>10</v>
      </c>
      <c r="DL167" s="7">
        <v>15</v>
      </c>
      <c r="DM167" s="7">
        <v>0</v>
      </c>
      <c r="DN167" s="7">
        <v>0</v>
      </c>
      <c r="DO167" s="15"/>
      <c r="DP167" s="173"/>
      <c r="DR167" s="1" t="s">
        <v>29</v>
      </c>
      <c r="DS167" s="7">
        <v>0</v>
      </c>
      <c r="DT167" s="7">
        <v>5</v>
      </c>
      <c r="DU167" s="7">
        <v>10</v>
      </c>
      <c r="DV167" s="7">
        <v>15</v>
      </c>
      <c r="DW167" s="7">
        <v>0</v>
      </c>
      <c r="DX167" s="7">
        <v>0</v>
      </c>
      <c r="DY167" s="15"/>
      <c r="EB167" s="1" t="s">
        <v>29</v>
      </c>
      <c r="EC167" s="7">
        <v>0</v>
      </c>
      <c r="ED167" s="7">
        <v>5</v>
      </c>
      <c r="EE167" s="7">
        <v>10</v>
      </c>
      <c r="EF167" s="7">
        <v>15</v>
      </c>
      <c r="EG167" s="7">
        <v>0</v>
      </c>
      <c r="EH167" s="7">
        <v>0</v>
      </c>
      <c r="EI167" s="15"/>
      <c r="EL167" s="1" t="s">
        <v>29</v>
      </c>
      <c r="EM167" s="7">
        <v>0</v>
      </c>
      <c r="EN167" s="7">
        <v>5</v>
      </c>
      <c r="EO167" s="7">
        <v>10</v>
      </c>
      <c r="EP167" s="7">
        <v>15</v>
      </c>
      <c r="EQ167" s="7">
        <v>0</v>
      </c>
      <c r="ER167" s="7">
        <v>0</v>
      </c>
      <c r="ES167" s="15"/>
    </row>
    <row r="168" spans="1:149" s="1" customFormat="1" x14ac:dyDescent="0.25">
      <c r="A168" s="105"/>
      <c r="B168" s="7">
        <v>1</v>
      </c>
      <c r="C168" s="1">
        <v>0</v>
      </c>
      <c r="I168" s="46" t="s">
        <v>176</v>
      </c>
      <c r="L168" s="7">
        <v>1</v>
      </c>
      <c r="M168" s="1">
        <v>0</v>
      </c>
      <c r="S168" s="46" t="s">
        <v>176</v>
      </c>
      <c r="U168" s="174"/>
      <c r="V168" s="7">
        <v>1</v>
      </c>
      <c r="W168" s="1">
        <v>0</v>
      </c>
      <c r="AC168" s="46" t="s">
        <v>176</v>
      </c>
      <c r="AF168" s="7">
        <v>1</v>
      </c>
      <c r="AG168" s="1">
        <v>0</v>
      </c>
      <c r="AM168" s="46" t="s">
        <v>176</v>
      </c>
      <c r="AN168" s="175"/>
      <c r="AP168" s="7">
        <v>1</v>
      </c>
      <c r="AQ168" s="1">
        <v>0</v>
      </c>
      <c r="AW168" s="46" t="s">
        <v>176</v>
      </c>
      <c r="AX168" s="81"/>
      <c r="AZ168" s="7">
        <v>1</v>
      </c>
      <c r="BA168" s="1">
        <v>0</v>
      </c>
      <c r="BG168" s="46" t="s">
        <v>176</v>
      </c>
      <c r="BJ168" s="7">
        <v>1</v>
      </c>
      <c r="BK168" s="1">
        <v>0</v>
      </c>
      <c r="BQ168" s="46" t="s">
        <v>176</v>
      </c>
      <c r="BT168" s="7">
        <v>1</v>
      </c>
      <c r="CA168" s="46" t="s">
        <v>176</v>
      </c>
      <c r="CD168" s="7">
        <v>1</v>
      </c>
      <c r="CE168" s="1">
        <v>0</v>
      </c>
      <c r="CK168" s="46" t="s">
        <v>176</v>
      </c>
      <c r="CL168" s="174"/>
      <c r="CN168" s="7">
        <v>1</v>
      </c>
      <c r="CO168" s="1">
        <v>0</v>
      </c>
      <c r="CU168" s="46" t="s">
        <v>176</v>
      </c>
      <c r="CX168" s="7">
        <v>1</v>
      </c>
      <c r="CY168" s="1">
        <v>0</v>
      </c>
      <c r="DD168">
        <v>0.82569999999999999</v>
      </c>
      <c r="DE168" s="46">
        <v>0.84279999999999999</v>
      </c>
      <c r="DF168" s="175">
        <v>0.82889999999999997</v>
      </c>
      <c r="DH168" s="7">
        <v>1</v>
      </c>
      <c r="DI168" s="1">
        <v>0</v>
      </c>
      <c r="DN168">
        <v>0.73109999999999997</v>
      </c>
      <c r="DO168" s="46">
        <v>0.79620000000000002</v>
      </c>
      <c r="DP168" s="81">
        <v>0.81399999999999995</v>
      </c>
      <c r="DR168" s="7">
        <v>1</v>
      </c>
      <c r="DS168" s="1">
        <v>0</v>
      </c>
      <c r="DX168">
        <v>0.71460000000000001</v>
      </c>
      <c r="DY168" s="46">
        <v>0.78180000000000005</v>
      </c>
      <c r="DZ168">
        <v>0.82210000000000005</v>
      </c>
      <c r="EB168" s="7">
        <v>1</v>
      </c>
      <c r="EC168" s="1">
        <v>0</v>
      </c>
      <c r="EI168" s="46" t="s">
        <v>176</v>
      </c>
      <c r="EL168" s="7">
        <v>1</v>
      </c>
      <c r="EM168" s="1">
        <v>0</v>
      </c>
      <c r="ES168" s="46" t="s">
        <v>176</v>
      </c>
    </row>
    <row r="169" spans="1:149" s="1" customFormat="1" x14ac:dyDescent="0.25">
      <c r="A169" s="105"/>
      <c r="B169" s="7">
        <v>2</v>
      </c>
      <c r="C169" s="1">
        <v>0</v>
      </c>
      <c r="I169" s="46" t="s">
        <v>176</v>
      </c>
      <c r="L169" s="7">
        <v>2</v>
      </c>
      <c r="M169" s="1">
        <v>0</v>
      </c>
      <c r="S169" s="46" t="s">
        <v>176</v>
      </c>
      <c r="U169" s="174"/>
      <c r="V169" s="7">
        <v>2</v>
      </c>
      <c r="W169" s="1">
        <v>0</v>
      </c>
      <c r="AC169" s="46" t="s">
        <v>176</v>
      </c>
      <c r="AF169" s="7">
        <v>2</v>
      </c>
      <c r="AG169" s="1">
        <v>0</v>
      </c>
      <c r="AM169" s="46" t="s">
        <v>176</v>
      </c>
      <c r="AN169" s="175"/>
      <c r="AP169" s="7">
        <v>2</v>
      </c>
      <c r="AQ169" s="1">
        <v>0</v>
      </c>
      <c r="AW169" s="46" t="s">
        <v>176</v>
      </c>
      <c r="AX169" s="81"/>
      <c r="AZ169" s="7">
        <v>2</v>
      </c>
      <c r="BA169" s="1">
        <v>0</v>
      </c>
      <c r="BG169" s="46" t="s">
        <v>176</v>
      </c>
      <c r="BJ169" s="7">
        <v>2</v>
      </c>
      <c r="BK169" s="1">
        <v>0</v>
      </c>
      <c r="BQ169" s="46" t="s">
        <v>176</v>
      </c>
      <c r="BT169" s="7">
        <v>2</v>
      </c>
      <c r="CA169" s="46" t="s">
        <v>176</v>
      </c>
      <c r="CD169" s="7">
        <v>2</v>
      </c>
      <c r="CE169" s="1">
        <v>0</v>
      </c>
      <c r="CK169" s="46" t="s">
        <v>176</v>
      </c>
      <c r="CL169" s="174"/>
      <c r="CN169" s="7">
        <v>2</v>
      </c>
      <c r="CO169" s="1">
        <v>0</v>
      </c>
      <c r="CU169" s="46" t="s">
        <v>176</v>
      </c>
      <c r="CX169" s="7">
        <v>2</v>
      </c>
      <c r="CY169" s="1">
        <v>0</v>
      </c>
      <c r="DD169">
        <v>0.81759999999999999</v>
      </c>
      <c r="DE169" s="46">
        <v>0.84699999999999998</v>
      </c>
      <c r="DF169" s="175">
        <v>0.83489999999999998</v>
      </c>
      <c r="DH169" s="7">
        <v>2</v>
      </c>
      <c r="DI169" s="1">
        <v>0</v>
      </c>
      <c r="DN169">
        <v>0.748</v>
      </c>
      <c r="DO169" s="46">
        <v>0.82850000000000001</v>
      </c>
      <c r="DP169" s="81">
        <v>0.83689999999999998</v>
      </c>
      <c r="DR169" s="7">
        <v>2</v>
      </c>
      <c r="DS169" s="1">
        <v>0</v>
      </c>
      <c r="DX169">
        <v>0.73519999999999996</v>
      </c>
      <c r="DY169" s="46">
        <v>0.79</v>
      </c>
      <c r="DZ169">
        <v>0.81630000000000003</v>
      </c>
      <c r="EB169" s="7">
        <v>2</v>
      </c>
      <c r="EC169" s="1">
        <v>0</v>
      </c>
      <c r="EI169" s="46" t="s">
        <v>176</v>
      </c>
      <c r="EL169" s="7">
        <v>2</v>
      </c>
      <c r="EM169" s="1">
        <v>0</v>
      </c>
      <c r="ES169" s="46" t="s">
        <v>176</v>
      </c>
    </row>
    <row r="170" spans="1:149" s="1" customFormat="1" x14ac:dyDescent="0.25">
      <c r="A170" s="105"/>
      <c r="B170" s="7">
        <v>3</v>
      </c>
      <c r="C170" s="1">
        <v>0</v>
      </c>
      <c r="I170" s="46" t="s">
        <v>176</v>
      </c>
      <c r="L170" s="7">
        <v>3</v>
      </c>
      <c r="M170" s="1">
        <v>0</v>
      </c>
      <c r="S170" s="46" t="s">
        <v>176</v>
      </c>
      <c r="U170" s="174"/>
      <c r="V170" s="7">
        <v>3</v>
      </c>
      <c r="W170" s="1">
        <v>0</v>
      </c>
      <c r="AC170" s="46" t="s">
        <v>176</v>
      </c>
      <c r="AF170" s="7">
        <v>3</v>
      </c>
      <c r="AG170" s="1">
        <v>0</v>
      </c>
      <c r="AM170" s="46" t="s">
        <v>176</v>
      </c>
      <c r="AN170" s="175"/>
      <c r="AP170" s="7">
        <v>3</v>
      </c>
      <c r="AQ170" s="1">
        <v>0</v>
      </c>
      <c r="AW170" s="46" t="s">
        <v>176</v>
      </c>
      <c r="AX170" s="81"/>
      <c r="AZ170" s="7">
        <v>3</v>
      </c>
      <c r="BA170" s="1">
        <v>0</v>
      </c>
      <c r="BG170" s="46" t="s">
        <v>176</v>
      </c>
      <c r="BJ170" s="7">
        <v>3</v>
      </c>
      <c r="BK170" s="1">
        <v>0</v>
      </c>
      <c r="BQ170" s="46" t="s">
        <v>176</v>
      </c>
      <c r="BT170" s="7">
        <v>3</v>
      </c>
      <c r="CA170" s="46" t="s">
        <v>176</v>
      </c>
      <c r="CD170" s="7">
        <v>3</v>
      </c>
      <c r="CE170" s="1">
        <v>0</v>
      </c>
      <c r="CK170" s="46" t="s">
        <v>176</v>
      </c>
      <c r="CL170" s="174"/>
      <c r="CN170" s="7">
        <v>3</v>
      </c>
      <c r="CO170" s="1">
        <v>0</v>
      </c>
      <c r="CU170" s="46" t="s">
        <v>176</v>
      </c>
      <c r="CX170" s="7">
        <v>3</v>
      </c>
      <c r="CY170" s="1">
        <v>0</v>
      </c>
      <c r="DD170">
        <v>0.83299999999999996</v>
      </c>
      <c r="DE170" s="46">
        <v>0.83750000000000002</v>
      </c>
      <c r="DF170" s="175">
        <v>0.83109999999999995</v>
      </c>
      <c r="DH170" s="7">
        <v>3</v>
      </c>
      <c r="DI170" s="1">
        <v>0</v>
      </c>
      <c r="DN170">
        <v>0.74770000000000003</v>
      </c>
      <c r="DO170" s="46">
        <v>0.81100000000000005</v>
      </c>
      <c r="DP170" s="81">
        <v>0.8387</v>
      </c>
      <c r="DR170" s="7">
        <v>3</v>
      </c>
      <c r="DS170" s="1">
        <v>0</v>
      </c>
      <c r="DX170">
        <v>0.69020000000000004</v>
      </c>
      <c r="DY170" s="46">
        <v>0.77100000000000002</v>
      </c>
      <c r="DZ170">
        <v>0.81640000000000001</v>
      </c>
      <c r="EB170" s="7">
        <v>3</v>
      </c>
      <c r="EC170" s="1">
        <v>0</v>
      </c>
      <c r="EI170" s="46" t="s">
        <v>176</v>
      </c>
      <c r="EL170" s="7">
        <v>3</v>
      </c>
      <c r="EM170" s="1">
        <v>0</v>
      </c>
      <c r="ES170" s="46" t="s">
        <v>176</v>
      </c>
    </row>
    <row r="171" spans="1:149" s="1" customFormat="1" x14ac:dyDescent="0.25">
      <c r="A171" s="105"/>
      <c r="B171" s="7">
        <v>4</v>
      </c>
      <c r="C171" s="1">
        <v>0</v>
      </c>
      <c r="I171" s="46" t="s">
        <v>176</v>
      </c>
      <c r="L171" s="7">
        <v>4</v>
      </c>
      <c r="M171" s="1">
        <v>0</v>
      </c>
      <c r="S171" s="46" t="s">
        <v>176</v>
      </c>
      <c r="U171" s="174"/>
      <c r="V171" s="7">
        <v>4</v>
      </c>
      <c r="W171" s="1">
        <v>0</v>
      </c>
      <c r="AC171" s="46" t="s">
        <v>176</v>
      </c>
      <c r="AF171" s="7">
        <v>4</v>
      </c>
      <c r="AG171" s="1">
        <v>0</v>
      </c>
      <c r="AM171" s="46" t="s">
        <v>176</v>
      </c>
      <c r="AN171" s="175"/>
      <c r="AP171" s="7">
        <v>4</v>
      </c>
      <c r="AQ171" s="1">
        <v>0</v>
      </c>
      <c r="AW171" s="46" t="s">
        <v>176</v>
      </c>
      <c r="AX171" s="81"/>
      <c r="AZ171" s="7">
        <v>4</v>
      </c>
      <c r="BA171" s="1">
        <v>0</v>
      </c>
      <c r="BG171" s="46" t="s">
        <v>176</v>
      </c>
      <c r="BJ171" s="7">
        <v>4</v>
      </c>
      <c r="BK171" s="1">
        <v>0</v>
      </c>
      <c r="BQ171" s="46" t="s">
        <v>176</v>
      </c>
      <c r="BT171" s="7">
        <v>4</v>
      </c>
      <c r="CA171" s="46" t="s">
        <v>176</v>
      </c>
      <c r="CD171" s="7">
        <v>4</v>
      </c>
      <c r="CE171" s="1">
        <v>0</v>
      </c>
      <c r="CK171" s="46" t="s">
        <v>176</v>
      </c>
      <c r="CL171" s="174"/>
      <c r="CN171" s="7">
        <v>4</v>
      </c>
      <c r="CO171" s="1">
        <v>0</v>
      </c>
      <c r="CU171" s="46" t="s">
        <v>176</v>
      </c>
      <c r="CX171" s="7">
        <v>4</v>
      </c>
      <c r="CY171" s="1">
        <v>0</v>
      </c>
      <c r="DD171">
        <v>0.82709999999999995</v>
      </c>
      <c r="DE171" s="46">
        <v>0.84219999999999995</v>
      </c>
      <c r="DF171" s="175">
        <v>0.84740000000000004</v>
      </c>
      <c r="DH171" s="7">
        <v>4</v>
      </c>
      <c r="DI171" s="1">
        <v>0</v>
      </c>
      <c r="DN171">
        <v>0.77300000000000002</v>
      </c>
      <c r="DO171" s="46">
        <v>0.8286</v>
      </c>
      <c r="DP171" s="81">
        <v>0.82110000000000005</v>
      </c>
      <c r="DR171" s="7">
        <v>4</v>
      </c>
      <c r="DS171" s="1">
        <v>0</v>
      </c>
      <c r="DX171">
        <v>0.69830000000000003</v>
      </c>
      <c r="DY171" s="46">
        <v>0.78710000000000002</v>
      </c>
      <c r="DZ171">
        <v>0.81689999999999996</v>
      </c>
      <c r="EB171" s="7">
        <v>4</v>
      </c>
      <c r="EC171" s="1">
        <v>0</v>
      </c>
      <c r="EI171" s="46" t="s">
        <v>176</v>
      </c>
      <c r="EL171" s="7">
        <v>4</v>
      </c>
      <c r="EM171" s="1">
        <v>0</v>
      </c>
      <c r="ES171" s="46" t="s">
        <v>176</v>
      </c>
    </row>
    <row r="172" spans="1:149" s="1" customFormat="1" x14ac:dyDescent="0.25">
      <c r="A172" s="105"/>
      <c r="B172" s="7">
        <v>5</v>
      </c>
      <c r="C172" s="1">
        <v>0</v>
      </c>
      <c r="I172" s="46" t="s">
        <v>176</v>
      </c>
      <c r="L172" s="7">
        <v>5</v>
      </c>
      <c r="M172" s="1">
        <v>0</v>
      </c>
      <c r="S172" s="46" t="s">
        <v>176</v>
      </c>
      <c r="U172" s="174"/>
      <c r="V172" s="7">
        <v>5</v>
      </c>
      <c r="W172" s="1">
        <v>0</v>
      </c>
      <c r="AC172" s="46" t="s">
        <v>176</v>
      </c>
      <c r="AD172" s="72"/>
      <c r="AF172" s="7">
        <v>5</v>
      </c>
      <c r="AG172" s="1">
        <v>0</v>
      </c>
      <c r="AM172" s="46" t="s">
        <v>176</v>
      </c>
      <c r="AN172" s="175"/>
      <c r="AP172" s="7">
        <v>5</v>
      </c>
      <c r="AQ172" s="1">
        <v>0</v>
      </c>
      <c r="AW172" s="46" t="s">
        <v>176</v>
      </c>
      <c r="AX172" s="176"/>
      <c r="AZ172" s="7">
        <v>5</v>
      </c>
      <c r="BA172" s="1">
        <v>0</v>
      </c>
      <c r="BG172" s="46" t="s">
        <v>176</v>
      </c>
      <c r="BJ172" s="7">
        <v>5</v>
      </c>
      <c r="BK172" s="1">
        <v>0</v>
      </c>
      <c r="BQ172" s="46" t="s">
        <v>176</v>
      </c>
      <c r="BT172" s="7">
        <v>5</v>
      </c>
      <c r="CA172" s="46" t="s">
        <v>176</v>
      </c>
      <c r="CD172" s="7">
        <v>5</v>
      </c>
      <c r="CE172" s="1">
        <v>0</v>
      </c>
      <c r="CK172" s="46" t="s">
        <v>176</v>
      </c>
      <c r="CL172" s="174"/>
      <c r="CN172" s="7">
        <v>5</v>
      </c>
      <c r="CO172" s="1">
        <v>0</v>
      </c>
      <c r="CU172" s="46" t="s">
        <v>176</v>
      </c>
      <c r="CV172" s="72"/>
      <c r="CX172" s="7">
        <v>5</v>
      </c>
      <c r="CY172" s="1">
        <v>0</v>
      </c>
      <c r="DE172" s="46" t="s">
        <v>176</v>
      </c>
      <c r="DF172" s="175"/>
      <c r="DH172" s="7">
        <v>5</v>
      </c>
      <c r="DI172" s="1">
        <v>0</v>
      </c>
      <c r="DN172">
        <v>0</v>
      </c>
      <c r="DO172" s="46">
        <v>0</v>
      </c>
      <c r="DP172" s="176"/>
      <c r="DR172" s="7">
        <v>5</v>
      </c>
      <c r="DS172" s="1">
        <v>0</v>
      </c>
      <c r="DX172">
        <v>0</v>
      </c>
      <c r="DY172" s="46">
        <v>0</v>
      </c>
      <c r="EB172" s="7">
        <v>5</v>
      </c>
      <c r="EC172" s="1">
        <v>0</v>
      </c>
      <c r="EI172" s="46" t="s">
        <v>176</v>
      </c>
      <c r="EL172" s="7">
        <v>5</v>
      </c>
      <c r="EM172" s="1">
        <v>0</v>
      </c>
      <c r="ES172" s="46" t="s">
        <v>176</v>
      </c>
    </row>
    <row r="173" spans="1:149" s="1" customFormat="1" x14ac:dyDescent="0.25">
      <c r="A173" s="105"/>
      <c r="B173" s="7">
        <v>6</v>
      </c>
      <c r="C173" s="1">
        <v>0</v>
      </c>
      <c r="I173" s="46" t="s">
        <v>176</v>
      </c>
      <c r="L173" s="7">
        <v>6</v>
      </c>
      <c r="M173" s="1">
        <v>0</v>
      </c>
      <c r="S173" s="46" t="s">
        <v>176</v>
      </c>
      <c r="U173" s="174"/>
      <c r="V173" s="7">
        <v>6</v>
      </c>
      <c r="W173" s="1">
        <v>0</v>
      </c>
      <c r="AC173" s="46" t="s">
        <v>176</v>
      </c>
      <c r="AD173" s="72"/>
      <c r="AF173" s="7">
        <v>6</v>
      </c>
      <c r="AG173" s="1">
        <v>0</v>
      </c>
      <c r="AM173" s="46" t="s">
        <v>176</v>
      </c>
      <c r="AN173" s="175"/>
      <c r="AP173" s="7">
        <v>6</v>
      </c>
      <c r="AQ173" s="1">
        <v>0</v>
      </c>
      <c r="AW173" s="46" t="s">
        <v>176</v>
      </c>
      <c r="AX173" s="176"/>
      <c r="AZ173" s="7">
        <v>6</v>
      </c>
      <c r="BA173" s="1">
        <v>0</v>
      </c>
      <c r="BG173" s="46" t="s">
        <v>176</v>
      </c>
      <c r="BJ173" s="7">
        <v>6</v>
      </c>
      <c r="BK173" s="1">
        <v>0</v>
      </c>
      <c r="BQ173" s="46" t="s">
        <v>176</v>
      </c>
      <c r="BT173" s="7">
        <v>6</v>
      </c>
      <c r="CA173" s="46" t="s">
        <v>176</v>
      </c>
      <c r="CD173" s="7">
        <v>6</v>
      </c>
      <c r="CE173" s="1">
        <v>0</v>
      </c>
      <c r="CK173" s="46" t="s">
        <v>176</v>
      </c>
      <c r="CL173" s="174"/>
      <c r="CN173" s="7">
        <v>6</v>
      </c>
      <c r="CO173" s="1">
        <v>0</v>
      </c>
      <c r="CU173" s="46" t="s">
        <v>176</v>
      </c>
      <c r="CV173" s="72"/>
      <c r="CX173" s="7">
        <v>6</v>
      </c>
      <c r="CY173" s="1">
        <v>0</v>
      </c>
      <c r="DE173" s="46" t="s">
        <v>176</v>
      </c>
      <c r="DF173" s="175"/>
      <c r="DH173" s="7">
        <v>6</v>
      </c>
      <c r="DI173" s="1">
        <v>0</v>
      </c>
      <c r="DN173">
        <v>0</v>
      </c>
      <c r="DO173" s="46">
        <v>0</v>
      </c>
      <c r="DP173" s="176"/>
      <c r="DR173" s="7">
        <v>6</v>
      </c>
      <c r="DS173" s="1">
        <v>0</v>
      </c>
      <c r="DX173">
        <v>0</v>
      </c>
      <c r="DY173" s="46">
        <v>0</v>
      </c>
      <c r="EB173" s="7">
        <v>6</v>
      </c>
      <c r="EC173" s="1">
        <v>0</v>
      </c>
      <c r="EI173" s="46" t="s">
        <v>176</v>
      </c>
      <c r="EL173" s="7">
        <v>6</v>
      </c>
      <c r="EM173" s="1">
        <v>0</v>
      </c>
      <c r="ES173" s="46" t="s">
        <v>176</v>
      </c>
    </row>
    <row r="174" spans="1:149" s="1" customFormat="1" x14ac:dyDescent="0.25">
      <c r="A174" s="105"/>
      <c r="B174" s="7">
        <v>7</v>
      </c>
      <c r="C174" s="1">
        <v>0</v>
      </c>
      <c r="I174" s="46" t="s">
        <v>176</v>
      </c>
      <c r="L174" s="7">
        <v>7</v>
      </c>
      <c r="M174" s="1">
        <v>0</v>
      </c>
      <c r="S174" s="46" t="s">
        <v>176</v>
      </c>
      <c r="U174" s="174"/>
      <c r="V174" s="7">
        <v>7</v>
      </c>
      <c r="W174" s="1">
        <v>0</v>
      </c>
      <c r="AC174" s="46" t="s">
        <v>176</v>
      </c>
      <c r="AD174" s="72"/>
      <c r="AF174" s="7">
        <v>7</v>
      </c>
      <c r="AG174" s="1">
        <v>0</v>
      </c>
      <c r="AM174" s="46" t="s">
        <v>176</v>
      </c>
      <c r="AN174" s="175"/>
      <c r="AP174" s="7">
        <v>7</v>
      </c>
      <c r="AQ174" s="1">
        <v>0</v>
      </c>
      <c r="AW174" s="46" t="s">
        <v>176</v>
      </c>
      <c r="AX174" s="176"/>
      <c r="AZ174" s="7">
        <v>7</v>
      </c>
      <c r="BA174" s="1">
        <v>0</v>
      </c>
      <c r="BG174" s="46" t="s">
        <v>176</v>
      </c>
      <c r="BJ174" s="7">
        <v>7</v>
      </c>
      <c r="BK174" s="1">
        <v>0</v>
      </c>
      <c r="BQ174" s="46" t="s">
        <v>176</v>
      </c>
      <c r="BT174" s="7">
        <v>7</v>
      </c>
      <c r="CA174" s="46" t="s">
        <v>176</v>
      </c>
      <c r="CD174" s="7">
        <v>7</v>
      </c>
      <c r="CE174" s="1">
        <v>0</v>
      </c>
      <c r="CK174" s="46" t="s">
        <v>176</v>
      </c>
      <c r="CL174" s="174"/>
      <c r="CN174" s="7">
        <v>7</v>
      </c>
      <c r="CO174" s="1">
        <v>0</v>
      </c>
      <c r="CU174" s="46" t="s">
        <v>176</v>
      </c>
      <c r="CV174" s="72"/>
      <c r="CX174" s="7">
        <v>7</v>
      </c>
      <c r="CY174" s="1">
        <v>0</v>
      </c>
      <c r="DE174" s="46" t="s">
        <v>176</v>
      </c>
      <c r="DF174" s="175"/>
      <c r="DH174" s="7">
        <v>7</v>
      </c>
      <c r="DI174" s="1">
        <v>0</v>
      </c>
      <c r="DN174">
        <v>0</v>
      </c>
      <c r="DO174" s="46">
        <v>0</v>
      </c>
      <c r="DP174" s="176"/>
      <c r="DR174" s="7">
        <v>7</v>
      </c>
      <c r="DS174" s="1">
        <v>0</v>
      </c>
      <c r="DX174">
        <v>0</v>
      </c>
      <c r="DY174" s="46">
        <v>0</v>
      </c>
      <c r="EB174" s="7">
        <v>7</v>
      </c>
      <c r="EC174" s="1">
        <v>0</v>
      </c>
      <c r="EI174" s="46" t="s">
        <v>176</v>
      </c>
      <c r="EL174" s="7">
        <v>7</v>
      </c>
      <c r="EM174" s="1">
        <v>0</v>
      </c>
      <c r="ES174" s="46" t="s">
        <v>176</v>
      </c>
    </row>
    <row r="175" spans="1:149" s="1" customFormat="1" x14ac:dyDescent="0.25">
      <c r="A175" s="105"/>
      <c r="B175" s="7">
        <v>8</v>
      </c>
      <c r="C175" s="1">
        <v>0</v>
      </c>
      <c r="I175" s="46" t="s">
        <v>176</v>
      </c>
      <c r="L175" s="7">
        <v>8</v>
      </c>
      <c r="M175" s="1">
        <v>0</v>
      </c>
      <c r="S175" s="46" t="s">
        <v>176</v>
      </c>
      <c r="U175" s="174"/>
      <c r="V175" s="7">
        <v>8</v>
      </c>
      <c r="W175" s="1">
        <v>0</v>
      </c>
      <c r="AC175" s="46" t="s">
        <v>176</v>
      </c>
      <c r="AD175" s="72"/>
      <c r="AF175" s="7">
        <v>8</v>
      </c>
      <c r="AG175" s="1">
        <v>0</v>
      </c>
      <c r="AM175" s="46" t="s">
        <v>176</v>
      </c>
      <c r="AN175" s="175"/>
      <c r="AP175" s="7">
        <v>8</v>
      </c>
      <c r="AQ175" s="1">
        <v>0</v>
      </c>
      <c r="AW175" s="46" t="s">
        <v>176</v>
      </c>
      <c r="AX175" s="176"/>
      <c r="AZ175" s="7">
        <v>8</v>
      </c>
      <c r="BA175" s="1">
        <v>0</v>
      </c>
      <c r="BG175" s="46" t="s">
        <v>176</v>
      </c>
      <c r="BJ175" s="7">
        <v>8</v>
      </c>
      <c r="BK175" s="1">
        <v>0</v>
      </c>
      <c r="BQ175" s="46" t="s">
        <v>176</v>
      </c>
      <c r="BT175" s="7">
        <v>8</v>
      </c>
      <c r="CA175" s="46" t="s">
        <v>176</v>
      </c>
      <c r="CD175" s="7">
        <v>8</v>
      </c>
      <c r="CE175" s="1">
        <v>0</v>
      </c>
      <c r="CK175" s="46" t="s">
        <v>176</v>
      </c>
      <c r="CL175" s="174"/>
      <c r="CN175" s="7">
        <v>8</v>
      </c>
      <c r="CO175" s="1">
        <v>0</v>
      </c>
      <c r="CU175" s="46" t="s">
        <v>176</v>
      </c>
      <c r="CV175" s="72"/>
      <c r="CX175" s="7">
        <v>8</v>
      </c>
      <c r="CY175" s="1">
        <v>0</v>
      </c>
      <c r="DE175" s="46" t="s">
        <v>176</v>
      </c>
      <c r="DF175" s="175"/>
      <c r="DH175" s="7">
        <v>8</v>
      </c>
      <c r="DI175" s="1">
        <v>0</v>
      </c>
      <c r="DN175">
        <v>0</v>
      </c>
      <c r="DO175" s="46">
        <v>0</v>
      </c>
      <c r="DP175" s="176"/>
      <c r="DR175" s="7">
        <v>8</v>
      </c>
      <c r="DS175" s="1">
        <v>0</v>
      </c>
      <c r="DX175">
        <v>0</v>
      </c>
      <c r="DY175" s="46">
        <v>0</v>
      </c>
      <c r="EB175" s="7">
        <v>8</v>
      </c>
      <c r="EC175" s="1">
        <v>0</v>
      </c>
      <c r="EI175" s="46" t="s">
        <v>176</v>
      </c>
      <c r="EL175" s="7">
        <v>8</v>
      </c>
      <c r="EM175" s="1">
        <v>0</v>
      </c>
      <c r="ES175" s="46" t="s">
        <v>176</v>
      </c>
    </row>
    <row r="176" spans="1:149" s="1" customFormat="1" x14ac:dyDescent="0.25">
      <c r="A176" s="105"/>
      <c r="B176" s="7">
        <v>9</v>
      </c>
      <c r="C176" s="1">
        <v>0</v>
      </c>
      <c r="I176" s="46" t="s">
        <v>176</v>
      </c>
      <c r="L176" s="7">
        <v>9</v>
      </c>
      <c r="M176" s="1">
        <v>0</v>
      </c>
      <c r="S176" s="46" t="s">
        <v>176</v>
      </c>
      <c r="U176" s="174"/>
      <c r="V176" s="7">
        <v>9</v>
      </c>
      <c r="W176" s="1">
        <v>0</v>
      </c>
      <c r="AC176" s="46" t="s">
        <v>176</v>
      </c>
      <c r="AD176" s="72"/>
      <c r="AF176" s="7">
        <v>9</v>
      </c>
      <c r="AG176" s="1">
        <v>0</v>
      </c>
      <c r="AM176" s="46" t="s">
        <v>176</v>
      </c>
      <c r="AN176" s="176"/>
      <c r="AP176" s="7">
        <v>9</v>
      </c>
      <c r="AQ176" s="1">
        <v>0</v>
      </c>
      <c r="AW176" s="46" t="s">
        <v>176</v>
      </c>
      <c r="AX176" s="176"/>
      <c r="AZ176" s="7">
        <v>9</v>
      </c>
      <c r="BA176" s="1">
        <v>0</v>
      </c>
      <c r="BG176" s="46" t="s">
        <v>176</v>
      </c>
      <c r="BJ176" s="7">
        <v>9</v>
      </c>
      <c r="BK176" s="1">
        <v>0</v>
      </c>
      <c r="BQ176" s="46" t="s">
        <v>176</v>
      </c>
      <c r="BT176" s="7">
        <v>9</v>
      </c>
      <c r="CA176" s="46" t="s">
        <v>176</v>
      </c>
      <c r="CD176" s="7">
        <v>9</v>
      </c>
      <c r="CE176" s="1">
        <v>0</v>
      </c>
      <c r="CK176" s="46" t="s">
        <v>176</v>
      </c>
      <c r="CL176" s="174"/>
      <c r="CN176" s="7">
        <v>9</v>
      </c>
      <c r="CO176" s="1">
        <v>0</v>
      </c>
      <c r="CU176" s="46" t="s">
        <v>176</v>
      </c>
      <c r="CV176" s="72"/>
      <c r="CX176" s="7">
        <v>9</v>
      </c>
      <c r="CY176" s="1">
        <v>0</v>
      </c>
      <c r="DE176" s="46" t="s">
        <v>176</v>
      </c>
      <c r="DF176" s="176"/>
      <c r="DH176" s="7">
        <v>9</v>
      </c>
      <c r="DI176" s="1">
        <v>0</v>
      </c>
      <c r="DN176">
        <v>0</v>
      </c>
      <c r="DO176" s="46">
        <v>0</v>
      </c>
      <c r="DP176" s="176"/>
      <c r="DR176" s="7">
        <v>9</v>
      </c>
      <c r="DS176" s="1">
        <v>0</v>
      </c>
      <c r="DX176">
        <v>0</v>
      </c>
      <c r="DY176" s="46">
        <v>0</v>
      </c>
      <c r="EB176" s="7">
        <v>9</v>
      </c>
      <c r="EC176" s="1">
        <v>0</v>
      </c>
      <c r="EI176" s="46" t="s">
        <v>176</v>
      </c>
      <c r="EL176" s="7">
        <v>9</v>
      </c>
      <c r="EM176" s="1">
        <v>0</v>
      </c>
      <c r="ES176" s="46" t="s">
        <v>176</v>
      </c>
    </row>
    <row r="177" spans="1:149" s="1" customFormat="1" x14ac:dyDescent="0.25">
      <c r="A177" s="105"/>
      <c r="B177" s="7">
        <v>10</v>
      </c>
      <c r="C177" s="1">
        <v>0</v>
      </c>
      <c r="I177" s="46" t="s">
        <v>176</v>
      </c>
      <c r="L177" s="7">
        <v>10</v>
      </c>
      <c r="M177" s="1">
        <v>0</v>
      </c>
      <c r="S177" s="46" t="s">
        <v>176</v>
      </c>
      <c r="U177" s="174"/>
      <c r="V177" s="7">
        <v>10</v>
      </c>
      <c r="W177" s="1">
        <v>0</v>
      </c>
      <c r="AC177" s="46" t="s">
        <v>176</v>
      </c>
      <c r="AD177" s="72"/>
      <c r="AF177" s="7">
        <v>10</v>
      </c>
      <c r="AG177" s="1">
        <v>0</v>
      </c>
      <c r="AM177" s="46" t="s">
        <v>176</v>
      </c>
      <c r="AN177" s="176"/>
      <c r="AP177" s="7">
        <v>10</v>
      </c>
      <c r="AQ177" s="1">
        <v>0</v>
      </c>
      <c r="AW177" s="46" t="s">
        <v>176</v>
      </c>
      <c r="AX177" s="176"/>
      <c r="AZ177" s="7">
        <v>10</v>
      </c>
      <c r="BA177" s="1">
        <v>0</v>
      </c>
      <c r="BG177" s="46" t="s">
        <v>176</v>
      </c>
      <c r="BJ177" s="7">
        <v>10</v>
      </c>
      <c r="BK177" s="1">
        <v>0</v>
      </c>
      <c r="BQ177" s="46" t="s">
        <v>176</v>
      </c>
      <c r="BT177" s="7">
        <v>10</v>
      </c>
      <c r="CA177" s="46" t="s">
        <v>176</v>
      </c>
      <c r="CD177" s="7">
        <v>10</v>
      </c>
      <c r="CE177" s="1">
        <v>0</v>
      </c>
      <c r="CK177" s="46" t="s">
        <v>176</v>
      </c>
      <c r="CL177" s="174"/>
      <c r="CN177" s="7">
        <v>10</v>
      </c>
      <c r="CO177" s="1">
        <v>0</v>
      </c>
      <c r="CU177" s="46" t="s">
        <v>176</v>
      </c>
      <c r="CV177" s="72"/>
      <c r="CX177" s="7">
        <v>10</v>
      </c>
      <c r="CY177" s="1">
        <v>0</v>
      </c>
      <c r="DE177" s="46" t="s">
        <v>176</v>
      </c>
      <c r="DF177" s="176"/>
      <c r="DH177" s="7">
        <v>10</v>
      </c>
      <c r="DI177" s="1">
        <v>0</v>
      </c>
      <c r="DN177">
        <v>0</v>
      </c>
      <c r="DO177" s="46">
        <v>0</v>
      </c>
      <c r="DP177" s="176"/>
      <c r="DR177" s="7">
        <v>10</v>
      </c>
      <c r="DS177" s="1">
        <v>0</v>
      </c>
      <c r="DX177">
        <v>0</v>
      </c>
      <c r="DY177" s="46">
        <v>0</v>
      </c>
      <c r="EB177" s="7">
        <v>10</v>
      </c>
      <c r="EC177" s="1">
        <v>0</v>
      </c>
      <c r="EI177" s="46" t="s">
        <v>176</v>
      </c>
      <c r="EL177" s="7">
        <v>10</v>
      </c>
      <c r="EM177" s="1">
        <v>0</v>
      </c>
      <c r="ES177" s="46" t="s">
        <v>176</v>
      </c>
    </row>
    <row r="178" spans="1:149" s="1" customFormat="1" x14ac:dyDescent="0.25">
      <c r="A178" s="105"/>
      <c r="B178" s="7">
        <v>11</v>
      </c>
      <c r="C178" s="1">
        <v>0</v>
      </c>
      <c r="I178" s="46" t="s">
        <v>176</v>
      </c>
      <c r="J178" s="4"/>
      <c r="L178" s="7">
        <v>11</v>
      </c>
      <c r="M178" s="1">
        <v>0</v>
      </c>
      <c r="S178" s="46" t="s">
        <v>176</v>
      </c>
      <c r="U178" s="174"/>
      <c r="V178" s="7">
        <v>11</v>
      </c>
      <c r="W178" s="1">
        <v>0</v>
      </c>
      <c r="AC178" s="46" t="s">
        <v>176</v>
      </c>
      <c r="AD178" s="72"/>
      <c r="AF178" s="7">
        <v>11</v>
      </c>
      <c r="AG178" s="1">
        <v>0</v>
      </c>
      <c r="AM178" s="46" t="s">
        <v>176</v>
      </c>
      <c r="AN178" s="176"/>
      <c r="AP178" s="7">
        <v>11</v>
      </c>
      <c r="AQ178" s="1">
        <v>0</v>
      </c>
      <c r="AW178" s="46" t="s">
        <v>176</v>
      </c>
      <c r="AX178" s="176"/>
      <c r="AZ178" s="7">
        <v>11</v>
      </c>
      <c r="BA178" s="1">
        <v>0</v>
      </c>
      <c r="BG178" s="46" t="s">
        <v>176</v>
      </c>
      <c r="BJ178" s="7">
        <v>11</v>
      </c>
      <c r="BK178" s="1">
        <v>0</v>
      </c>
      <c r="BQ178" s="46" t="s">
        <v>176</v>
      </c>
      <c r="BT178" s="7">
        <v>11</v>
      </c>
      <c r="CA178" s="46" t="s">
        <v>176</v>
      </c>
      <c r="CB178" s="4"/>
      <c r="CD178" s="7">
        <v>11</v>
      </c>
      <c r="CE178" s="1">
        <v>0</v>
      </c>
      <c r="CK178" s="46" t="s">
        <v>176</v>
      </c>
      <c r="CL178" s="174"/>
      <c r="CN178" s="7">
        <v>11</v>
      </c>
      <c r="CO178" s="1">
        <v>0</v>
      </c>
      <c r="CU178" s="46" t="s">
        <v>176</v>
      </c>
      <c r="CV178" s="72"/>
      <c r="CX178" s="7">
        <v>11</v>
      </c>
      <c r="CY178" s="1">
        <v>0</v>
      </c>
      <c r="DE178" s="46" t="s">
        <v>176</v>
      </c>
      <c r="DF178" s="176"/>
      <c r="DH178" s="7">
        <v>11</v>
      </c>
      <c r="DI178" s="1">
        <v>0</v>
      </c>
      <c r="DN178">
        <v>0</v>
      </c>
      <c r="DO178" s="46">
        <v>0</v>
      </c>
      <c r="DP178" s="176"/>
      <c r="DR178" s="7">
        <v>11</v>
      </c>
      <c r="DS178" s="1">
        <v>0</v>
      </c>
      <c r="DX178">
        <v>0</v>
      </c>
      <c r="DY178" s="46">
        <v>0</v>
      </c>
      <c r="EB178" s="7">
        <v>11</v>
      </c>
      <c r="EC178" s="1">
        <v>0</v>
      </c>
      <c r="EI178" s="46" t="s">
        <v>176</v>
      </c>
      <c r="EL178" s="7">
        <v>11</v>
      </c>
      <c r="EM178" s="1">
        <v>0</v>
      </c>
      <c r="ES178" s="46" t="s">
        <v>176</v>
      </c>
    </row>
    <row r="179" spans="1:149" s="1" customFormat="1" x14ac:dyDescent="0.25">
      <c r="A179" s="105"/>
      <c r="B179" s="7">
        <v>12</v>
      </c>
      <c r="C179" s="1">
        <v>0</v>
      </c>
      <c r="I179" s="46" t="s">
        <v>176</v>
      </c>
      <c r="J179" s="4"/>
      <c r="L179" s="7">
        <v>12</v>
      </c>
      <c r="M179" s="1">
        <v>0</v>
      </c>
      <c r="S179" s="46" t="s">
        <v>176</v>
      </c>
      <c r="U179" s="174"/>
      <c r="V179" s="7">
        <v>12</v>
      </c>
      <c r="W179" s="1">
        <v>0</v>
      </c>
      <c r="AC179" s="46" t="s">
        <v>176</v>
      </c>
      <c r="AD179" s="72"/>
      <c r="AF179" s="7">
        <v>12</v>
      </c>
      <c r="AG179" s="1">
        <v>0</v>
      </c>
      <c r="AM179" s="46" t="s">
        <v>176</v>
      </c>
      <c r="AN179" s="176"/>
      <c r="AP179" s="7">
        <v>12</v>
      </c>
      <c r="AQ179" s="1">
        <v>0</v>
      </c>
      <c r="AW179" s="46" t="s">
        <v>176</v>
      </c>
      <c r="AX179" s="176"/>
      <c r="AZ179" s="7">
        <v>12</v>
      </c>
      <c r="BA179" s="1">
        <v>0</v>
      </c>
      <c r="BG179" s="46" t="s">
        <v>176</v>
      </c>
      <c r="BJ179" s="7">
        <v>12</v>
      </c>
      <c r="BK179" s="1">
        <v>0</v>
      </c>
      <c r="BQ179" s="46" t="s">
        <v>176</v>
      </c>
      <c r="BT179" s="7">
        <v>12</v>
      </c>
      <c r="CA179" s="46" t="s">
        <v>176</v>
      </c>
      <c r="CB179" s="4"/>
      <c r="CD179" s="7">
        <v>12</v>
      </c>
      <c r="CE179" s="1">
        <v>0</v>
      </c>
      <c r="CK179" s="46" t="s">
        <v>176</v>
      </c>
      <c r="CL179" s="174"/>
      <c r="CN179" s="7">
        <v>12</v>
      </c>
      <c r="CO179" s="1">
        <v>0</v>
      </c>
      <c r="CU179" s="46" t="s">
        <v>176</v>
      </c>
      <c r="CV179" s="72"/>
      <c r="CX179" s="7">
        <v>12</v>
      </c>
      <c r="CY179" s="1">
        <v>0</v>
      </c>
      <c r="DE179" s="46" t="s">
        <v>176</v>
      </c>
      <c r="DF179" s="176"/>
      <c r="DH179" s="7">
        <v>12</v>
      </c>
      <c r="DI179" s="1">
        <v>0</v>
      </c>
      <c r="DN179">
        <v>0</v>
      </c>
      <c r="DO179" s="46">
        <v>0</v>
      </c>
      <c r="DP179" s="176"/>
      <c r="DR179" s="7">
        <v>12</v>
      </c>
      <c r="DS179" s="1">
        <v>0</v>
      </c>
      <c r="DX179">
        <v>0</v>
      </c>
      <c r="DY179" s="46">
        <v>0</v>
      </c>
      <c r="EB179" s="7">
        <v>12</v>
      </c>
      <c r="EC179" s="1">
        <v>0</v>
      </c>
      <c r="EI179" s="46" t="s">
        <v>176</v>
      </c>
      <c r="EL179" s="7">
        <v>12</v>
      </c>
      <c r="EM179" s="1">
        <v>0</v>
      </c>
      <c r="ES179" s="46" t="s">
        <v>176</v>
      </c>
    </row>
    <row r="180" spans="1:149" s="1" customFormat="1" x14ac:dyDescent="0.25">
      <c r="A180" s="105"/>
      <c r="C180" s="4" t="s">
        <v>77</v>
      </c>
      <c r="D180" s="56" t="e">
        <f>AVERAGE(D168:D179)</f>
        <v>#DIV/0!</v>
      </c>
      <c r="E180" s="56" t="e">
        <f t="shared" ref="E180:H180" si="194">AVERAGE(E168:E179)</f>
        <v>#DIV/0!</v>
      </c>
      <c r="F180" s="56" t="e">
        <f t="shared" si="194"/>
        <v>#DIV/0!</v>
      </c>
      <c r="G180" s="56" t="e">
        <f t="shared" si="194"/>
        <v>#DIV/0!</v>
      </c>
      <c r="H180" s="56" t="e">
        <f t="shared" si="194"/>
        <v>#DIV/0!</v>
      </c>
      <c r="I180" s="21"/>
      <c r="J180" s="22"/>
      <c r="K180" s="82" t="s">
        <v>65</v>
      </c>
      <c r="L180" s="22"/>
      <c r="M180" s="4" t="s">
        <v>77</v>
      </c>
      <c r="N180" s="56" t="e">
        <f>AVERAGE(N168:N179)</f>
        <v>#DIV/0!</v>
      </c>
      <c r="O180" s="56" t="e">
        <f t="shared" ref="O180:R180" si="195">AVERAGE(O168:O179)</f>
        <v>#DIV/0!</v>
      </c>
      <c r="P180" s="56" t="e">
        <f t="shared" si="195"/>
        <v>#DIV/0!</v>
      </c>
      <c r="Q180" s="56" t="e">
        <f t="shared" si="195"/>
        <v>#DIV/0!</v>
      </c>
      <c r="R180" s="56" t="e">
        <f t="shared" si="195"/>
        <v>#DIV/0!</v>
      </c>
      <c r="S180" s="21"/>
      <c r="U180" s="11"/>
      <c r="V180" s="22"/>
      <c r="W180" s="4" t="s">
        <v>77</v>
      </c>
      <c r="X180" s="56" t="e">
        <f>AVERAGE(X168:X179)</f>
        <v>#DIV/0!</v>
      </c>
      <c r="Y180" s="56" t="e">
        <f t="shared" ref="Y180:AB180" si="196">AVERAGE(Y168:Y179)</f>
        <v>#DIV/0!</v>
      </c>
      <c r="Z180" s="56" t="e">
        <f t="shared" si="196"/>
        <v>#DIV/0!</v>
      </c>
      <c r="AA180" s="56" t="e">
        <f t="shared" si="196"/>
        <v>#DIV/0!</v>
      </c>
      <c r="AB180" s="56" t="e">
        <f t="shared" si="196"/>
        <v>#DIV/0!</v>
      </c>
      <c r="AC180" s="31"/>
      <c r="AD180" s="31"/>
      <c r="AE180" s="22"/>
      <c r="AF180" s="22"/>
      <c r="AG180" s="4" t="s">
        <v>77</v>
      </c>
      <c r="AH180" s="56" t="e">
        <f>AVERAGE(AH168:AH179)</f>
        <v>#DIV/0!</v>
      </c>
      <c r="AI180" s="56" t="e">
        <f t="shared" ref="AI180:AL180" si="197">AVERAGE(AI168:AI179)</f>
        <v>#DIV/0!</v>
      </c>
      <c r="AJ180" s="56" t="e">
        <f t="shared" si="197"/>
        <v>#DIV/0!</v>
      </c>
      <c r="AK180" s="56" t="e">
        <f t="shared" si="197"/>
        <v>#DIV/0!</v>
      </c>
      <c r="AL180" s="56" t="e">
        <f t="shared" si="197"/>
        <v>#DIV/0!</v>
      </c>
      <c r="AM180" s="31"/>
      <c r="AN180" s="40"/>
      <c r="AO180" s="22"/>
      <c r="AP180" s="22"/>
      <c r="AQ180" s="4" t="s">
        <v>77</v>
      </c>
      <c r="AR180" s="56" t="e">
        <f>AVERAGE(AR168:AR179)</f>
        <v>#DIV/0!</v>
      </c>
      <c r="AS180" s="56" t="e">
        <f t="shared" ref="AS180:AV180" si="198">AVERAGE(AS168:AS179)</f>
        <v>#DIV/0!</v>
      </c>
      <c r="AT180" s="56" t="e">
        <f t="shared" si="198"/>
        <v>#DIV/0!</v>
      </c>
      <c r="AU180" s="56" t="e">
        <f t="shared" si="198"/>
        <v>#DIV/0!</v>
      </c>
      <c r="AV180" s="56" t="e">
        <f t="shared" si="198"/>
        <v>#DIV/0!</v>
      </c>
      <c r="AW180" s="31"/>
      <c r="AX180" s="40"/>
      <c r="AY180" s="22"/>
      <c r="AZ180" s="22"/>
      <c r="BA180" s="4" t="s">
        <v>77</v>
      </c>
      <c r="BB180" s="56" t="e">
        <f>AVERAGE(BB168:BB179)</f>
        <v>#DIV/0!</v>
      </c>
      <c r="BC180" s="56" t="e">
        <f t="shared" ref="BC180:BF180" si="199">AVERAGE(BC168:BC179)</f>
        <v>#DIV/0!</v>
      </c>
      <c r="BD180" s="56" t="e">
        <f t="shared" si="199"/>
        <v>#DIV/0!</v>
      </c>
      <c r="BE180" s="56" t="e">
        <f t="shared" si="199"/>
        <v>#DIV/0!</v>
      </c>
      <c r="BF180" s="56" t="e">
        <f t="shared" si="199"/>
        <v>#DIV/0!</v>
      </c>
      <c r="BG180" s="31"/>
      <c r="BI180" s="22"/>
      <c r="BJ180" s="22"/>
      <c r="BK180" s="4" t="s">
        <v>77</v>
      </c>
      <c r="BL180" s="56" t="e">
        <f>AVERAGE(BL168:BL179)</f>
        <v>#DIV/0!</v>
      </c>
      <c r="BM180" s="56" t="e">
        <f t="shared" ref="BM180:BP180" si="200">AVERAGE(BM168:BM179)</f>
        <v>#DIV/0!</v>
      </c>
      <c r="BN180" s="56" t="e">
        <f t="shared" si="200"/>
        <v>#DIV/0!</v>
      </c>
      <c r="BO180" s="56" t="e">
        <f t="shared" si="200"/>
        <v>#DIV/0!</v>
      </c>
      <c r="BP180" s="56" t="e">
        <f t="shared" si="200"/>
        <v>#DIV/0!</v>
      </c>
      <c r="BQ180" s="31"/>
      <c r="BS180" s="22"/>
      <c r="BU180" s="4" t="s">
        <v>77</v>
      </c>
      <c r="BV180" s="56" t="e">
        <f>AVERAGE(BV168:BV179)</f>
        <v>#DIV/0!</v>
      </c>
      <c r="BW180" s="56" t="e">
        <f t="shared" ref="BW180:BZ180" si="201">AVERAGE(BW168:BW179)</f>
        <v>#DIV/0!</v>
      </c>
      <c r="BX180" s="56" t="e">
        <f t="shared" si="201"/>
        <v>#DIV/0!</v>
      </c>
      <c r="BY180" s="56" t="e">
        <f t="shared" si="201"/>
        <v>#DIV/0!</v>
      </c>
      <c r="BZ180" s="56" t="e">
        <f t="shared" si="201"/>
        <v>#DIV/0!</v>
      </c>
      <c r="CA180" s="21"/>
      <c r="CB180" s="22"/>
      <c r="CC180" s="22"/>
      <c r="CD180" s="22"/>
      <c r="CE180" s="4" t="s">
        <v>77</v>
      </c>
      <c r="CF180" s="56" t="e">
        <f>AVERAGE(CF168:CF179)</f>
        <v>#DIV/0!</v>
      </c>
      <c r="CG180" s="56" t="e">
        <f t="shared" ref="CG180:CJ180" si="202">AVERAGE(CG168:CG179)</f>
        <v>#DIV/0!</v>
      </c>
      <c r="CH180" s="56" t="e">
        <f t="shared" si="202"/>
        <v>#DIV/0!</v>
      </c>
      <c r="CI180" s="56" t="e">
        <f t="shared" si="202"/>
        <v>#DIV/0!</v>
      </c>
      <c r="CJ180" s="56" t="e">
        <f t="shared" si="202"/>
        <v>#DIV/0!</v>
      </c>
      <c r="CK180" s="21"/>
      <c r="CL180" s="11"/>
      <c r="CM180" s="22"/>
      <c r="CN180" s="22"/>
      <c r="CO180" s="4" t="s">
        <v>77</v>
      </c>
      <c r="CP180" s="56" t="e">
        <f>AVERAGE(CP168:CP179)</f>
        <v>#DIV/0!</v>
      </c>
      <c r="CQ180" s="56" t="e">
        <f t="shared" ref="CQ180:CT180" si="203">AVERAGE(CQ168:CQ179)</f>
        <v>#DIV/0!</v>
      </c>
      <c r="CR180" s="56" t="e">
        <f t="shared" si="203"/>
        <v>#DIV/0!</v>
      </c>
      <c r="CS180" s="56" t="e">
        <f t="shared" si="203"/>
        <v>#DIV/0!</v>
      </c>
      <c r="CT180" s="56" t="e">
        <f t="shared" si="203"/>
        <v>#DIV/0!</v>
      </c>
      <c r="CU180" s="31"/>
      <c r="CV180" s="31"/>
      <c r="CW180" s="22"/>
      <c r="CX180" s="22"/>
      <c r="CY180" s="4" t="s">
        <v>77</v>
      </c>
      <c r="CZ180" s="56" t="e">
        <f>AVERAGE(CZ168:CZ179)</f>
        <v>#DIV/0!</v>
      </c>
      <c r="DA180" s="56" t="e">
        <f t="shared" ref="DA180:DD180" si="204">AVERAGE(DA168:DA179)</f>
        <v>#DIV/0!</v>
      </c>
      <c r="DB180" s="56" t="e">
        <f t="shared" si="204"/>
        <v>#DIV/0!</v>
      </c>
      <c r="DC180" s="56" t="e">
        <f t="shared" si="204"/>
        <v>#DIV/0!</v>
      </c>
      <c r="DD180" s="56">
        <f t="shared" si="204"/>
        <v>0.82584999999999997</v>
      </c>
      <c r="DE180" s="31"/>
      <c r="DF180" s="40"/>
      <c r="DG180" s="22"/>
      <c r="DH180" s="22"/>
      <c r="DI180" s="4" t="s">
        <v>77</v>
      </c>
      <c r="DJ180" s="56" t="e">
        <f>AVERAGE(DJ168:DJ179)</f>
        <v>#DIV/0!</v>
      </c>
      <c r="DK180" s="56" t="e">
        <f t="shared" ref="DK180:DN180" si="205">AVERAGE(DK168:DK179)</f>
        <v>#DIV/0!</v>
      </c>
      <c r="DL180" s="56" t="e">
        <f t="shared" si="205"/>
        <v>#DIV/0!</v>
      </c>
      <c r="DM180" s="56" t="e">
        <f t="shared" si="205"/>
        <v>#DIV/0!</v>
      </c>
      <c r="DN180" s="56">
        <f t="shared" si="205"/>
        <v>0.24998333333333334</v>
      </c>
      <c r="DO180" s="31"/>
      <c r="DP180" s="40"/>
      <c r="DQ180" s="22"/>
      <c r="DR180" s="22"/>
      <c r="DS180" s="4" t="s">
        <v>77</v>
      </c>
      <c r="DT180" s="56" t="e">
        <f>AVERAGE(DT168:DT179)</f>
        <v>#DIV/0!</v>
      </c>
      <c r="DU180" s="56" t="e">
        <f t="shared" ref="DU180:DX180" si="206">AVERAGE(DU168:DU179)</f>
        <v>#DIV/0!</v>
      </c>
      <c r="DV180" s="56" t="e">
        <f t="shared" si="206"/>
        <v>#DIV/0!</v>
      </c>
      <c r="DW180" s="56" t="e">
        <f t="shared" si="206"/>
        <v>#DIV/0!</v>
      </c>
      <c r="DX180" s="56">
        <f t="shared" si="206"/>
        <v>0.23652500000000001</v>
      </c>
      <c r="DY180" s="31"/>
      <c r="EA180" s="22"/>
      <c r="EB180" s="22"/>
      <c r="EC180" s="4" t="s">
        <v>77</v>
      </c>
      <c r="ED180" s="56" t="e">
        <f>AVERAGE(ED168:ED179)</f>
        <v>#DIV/0!</v>
      </c>
      <c r="EE180" s="56" t="e">
        <f t="shared" ref="EE180:EH180" si="207">AVERAGE(EE168:EE179)</f>
        <v>#DIV/0!</v>
      </c>
      <c r="EF180" s="56" t="e">
        <f t="shared" si="207"/>
        <v>#DIV/0!</v>
      </c>
      <c r="EG180" s="56" t="e">
        <f t="shared" si="207"/>
        <v>#DIV/0!</v>
      </c>
      <c r="EH180" s="56" t="e">
        <f t="shared" si="207"/>
        <v>#DIV/0!</v>
      </c>
      <c r="EI180" s="31"/>
      <c r="EL180" s="22"/>
      <c r="EM180" s="4" t="s">
        <v>77</v>
      </c>
      <c r="EN180" s="56" t="e">
        <f>AVERAGE(EN168:EN179)</f>
        <v>#DIV/0!</v>
      </c>
      <c r="EO180" s="56" t="e">
        <f t="shared" ref="EO180:ER180" si="208">AVERAGE(EO168:EO179)</f>
        <v>#DIV/0!</v>
      </c>
      <c r="EP180" s="56" t="e">
        <f t="shared" si="208"/>
        <v>#DIV/0!</v>
      </c>
      <c r="EQ180" s="56" t="e">
        <f t="shared" si="208"/>
        <v>#DIV/0!</v>
      </c>
      <c r="ER180" s="56" t="e">
        <f t="shared" si="208"/>
        <v>#DIV/0!</v>
      </c>
      <c r="ES180" s="31"/>
    </row>
    <row r="181" spans="1:149" s="1" customFormat="1" x14ac:dyDescent="0.25">
      <c r="A181" s="105"/>
      <c r="C181" s="4" t="s">
        <v>78</v>
      </c>
      <c r="D181" s="56" t="e">
        <f>_xlfn.STDEV.S(D168:D179)/D180*100</f>
        <v>#DIV/0!</v>
      </c>
      <c r="E181" s="56" t="e">
        <f t="shared" ref="E181:H181" si="209">_xlfn.STDEV.S(E168:E179)/E180*100</f>
        <v>#DIV/0!</v>
      </c>
      <c r="F181" s="56" t="e">
        <f t="shared" si="209"/>
        <v>#DIV/0!</v>
      </c>
      <c r="G181" s="56" t="e">
        <f t="shared" si="209"/>
        <v>#DIV/0!</v>
      </c>
      <c r="H181" s="56" t="e">
        <f t="shared" si="209"/>
        <v>#DIV/0!</v>
      </c>
      <c r="I181" s="21"/>
      <c r="J181" s="22"/>
      <c r="K181" s="82"/>
      <c r="L181" s="22"/>
      <c r="M181" s="4" t="s">
        <v>92</v>
      </c>
      <c r="N181" s="84" t="e">
        <f>ROUND(_xlfn.STDEV.S(N168:N179)/N180*100,2)</f>
        <v>#DIV/0!</v>
      </c>
      <c r="O181" s="84" t="e">
        <f t="shared" ref="O181:R181" si="210">ROUND(_xlfn.STDEV.S(O168:O179)/O180*100,2)</f>
        <v>#DIV/0!</v>
      </c>
      <c r="P181" s="84" t="e">
        <f t="shared" si="210"/>
        <v>#DIV/0!</v>
      </c>
      <c r="Q181" s="84" t="e">
        <f t="shared" si="210"/>
        <v>#DIV/0!</v>
      </c>
      <c r="R181" s="84" t="e">
        <f t="shared" si="210"/>
        <v>#DIV/0!</v>
      </c>
      <c r="S181" s="21"/>
      <c r="U181" s="11"/>
      <c r="V181" s="22"/>
      <c r="W181" s="4" t="s">
        <v>92</v>
      </c>
      <c r="X181" s="84" t="e">
        <f>ROUND(_xlfn.STDEV.S(X168:X179)/X180*100,2)</f>
        <v>#DIV/0!</v>
      </c>
      <c r="Y181" s="84" t="e">
        <f t="shared" ref="Y181:AB181" si="211">ROUND(_xlfn.STDEV.S(Y168:Y179)/Y180*100,2)</f>
        <v>#DIV/0!</v>
      </c>
      <c r="Z181" s="84" t="e">
        <f t="shared" si="211"/>
        <v>#DIV/0!</v>
      </c>
      <c r="AA181" s="84" t="e">
        <f t="shared" si="211"/>
        <v>#DIV/0!</v>
      </c>
      <c r="AB181" s="84" t="e">
        <f t="shared" si="211"/>
        <v>#DIV/0!</v>
      </c>
      <c r="AC181" s="31"/>
      <c r="AD181" s="31"/>
      <c r="AE181" s="22"/>
      <c r="AF181" s="22"/>
      <c r="AG181" s="4" t="s">
        <v>92</v>
      </c>
      <c r="AH181" s="84" t="e">
        <f>ROUND(_xlfn.STDEV.S(AH168:AH179)/AH180*100,2)</f>
        <v>#DIV/0!</v>
      </c>
      <c r="AI181" s="84" t="e">
        <f t="shared" ref="AI181:AL181" si="212">ROUND(_xlfn.STDEV.S(AI168:AI179)/AI180*100,2)</f>
        <v>#DIV/0!</v>
      </c>
      <c r="AJ181" s="84" t="e">
        <f t="shared" si="212"/>
        <v>#DIV/0!</v>
      </c>
      <c r="AK181" s="84" t="e">
        <f t="shared" si="212"/>
        <v>#DIV/0!</v>
      </c>
      <c r="AL181" s="84" t="e">
        <f t="shared" si="212"/>
        <v>#DIV/0!</v>
      </c>
      <c r="AM181" s="31"/>
      <c r="AN181" s="40"/>
      <c r="AO181" s="22"/>
      <c r="AP181" s="22"/>
      <c r="AQ181" s="4" t="s">
        <v>92</v>
      </c>
      <c r="AR181" s="84" t="e">
        <f>ROUND(_xlfn.STDEV.S(AR168:AR179)/AR180*100,2)</f>
        <v>#DIV/0!</v>
      </c>
      <c r="AS181" s="84" t="e">
        <f t="shared" ref="AS181:AV181" si="213">ROUND(_xlfn.STDEV.S(AS168:AS179)/AS180*100,2)</f>
        <v>#DIV/0!</v>
      </c>
      <c r="AT181" s="84" t="e">
        <f t="shared" si="213"/>
        <v>#DIV/0!</v>
      </c>
      <c r="AU181" s="84" t="e">
        <f t="shared" si="213"/>
        <v>#DIV/0!</v>
      </c>
      <c r="AV181" s="84" t="e">
        <f t="shared" si="213"/>
        <v>#DIV/0!</v>
      </c>
      <c r="AW181" s="31"/>
      <c r="AX181" s="40"/>
      <c r="AY181" s="22"/>
      <c r="AZ181" s="22"/>
      <c r="BA181" s="4" t="s">
        <v>92</v>
      </c>
      <c r="BB181" s="84" t="e">
        <f>ROUND(_xlfn.STDEV.S(BB168:BB179)/BB180*100,2)</f>
        <v>#DIV/0!</v>
      </c>
      <c r="BC181" s="84" t="e">
        <f t="shared" ref="BC181:BF181" si="214">ROUND(_xlfn.STDEV.S(BC168:BC179)/BC180*100,2)</f>
        <v>#DIV/0!</v>
      </c>
      <c r="BD181" s="84" t="e">
        <f t="shared" si="214"/>
        <v>#DIV/0!</v>
      </c>
      <c r="BE181" s="84" t="e">
        <f t="shared" si="214"/>
        <v>#DIV/0!</v>
      </c>
      <c r="BF181" s="84" t="e">
        <f t="shared" si="214"/>
        <v>#DIV/0!</v>
      </c>
      <c r="BG181" s="31"/>
      <c r="BI181" s="22"/>
      <c r="BJ181" s="22"/>
      <c r="BK181" s="4" t="s">
        <v>78</v>
      </c>
      <c r="BL181" s="56" t="e">
        <f>_xlfn.STDEV.S(BL168:BL179)/BL180*100</f>
        <v>#DIV/0!</v>
      </c>
      <c r="BM181" s="56" t="e">
        <f t="shared" ref="BM181:BP181" si="215">_xlfn.STDEV.S(BM168:BM179)/BM180*100</f>
        <v>#DIV/0!</v>
      </c>
      <c r="BN181" s="56" t="e">
        <f t="shared" si="215"/>
        <v>#DIV/0!</v>
      </c>
      <c r="BO181" s="56" t="e">
        <f t="shared" si="215"/>
        <v>#DIV/0!</v>
      </c>
      <c r="BP181" s="56" t="e">
        <f t="shared" si="215"/>
        <v>#DIV/0!</v>
      </c>
      <c r="BQ181" s="31"/>
      <c r="BS181" s="22"/>
      <c r="BU181" s="4" t="s">
        <v>78</v>
      </c>
      <c r="BV181" s="56" t="e">
        <f>_xlfn.STDEV.S(BV168:BV179)/BV180*100</f>
        <v>#DIV/0!</v>
      </c>
      <c r="BW181" s="56" t="e">
        <f t="shared" ref="BW181:BZ181" si="216">_xlfn.STDEV.S(BW168:BW179)/BW180*100</f>
        <v>#DIV/0!</v>
      </c>
      <c r="BX181" s="56" t="e">
        <f t="shared" si="216"/>
        <v>#DIV/0!</v>
      </c>
      <c r="BY181" s="56" t="e">
        <f t="shared" si="216"/>
        <v>#DIV/0!</v>
      </c>
      <c r="BZ181" s="56" t="e">
        <f t="shared" si="216"/>
        <v>#DIV/0!</v>
      </c>
      <c r="CA181" s="21"/>
      <c r="CB181" s="22"/>
      <c r="CC181" s="22"/>
      <c r="CD181" s="22"/>
      <c r="CE181" s="4" t="s">
        <v>92</v>
      </c>
      <c r="CF181" s="84" t="e">
        <f>ROUND(_xlfn.STDEV.S(CF168:CF179)/CF180*100,2)</f>
        <v>#DIV/0!</v>
      </c>
      <c r="CG181" s="84" t="e">
        <f t="shared" ref="CG181:CJ181" si="217">ROUND(_xlfn.STDEV.S(CG168:CG179)/CG180*100,2)</f>
        <v>#DIV/0!</v>
      </c>
      <c r="CH181" s="84" t="e">
        <f t="shared" si="217"/>
        <v>#DIV/0!</v>
      </c>
      <c r="CI181" s="84" t="e">
        <f t="shared" si="217"/>
        <v>#DIV/0!</v>
      </c>
      <c r="CJ181" s="84" t="e">
        <f t="shared" si="217"/>
        <v>#DIV/0!</v>
      </c>
      <c r="CK181" s="21"/>
      <c r="CL181" s="11"/>
      <c r="CM181" s="22"/>
      <c r="CN181" s="22"/>
      <c r="CO181" s="4" t="s">
        <v>92</v>
      </c>
      <c r="CP181" s="84" t="e">
        <f>ROUND(_xlfn.STDEV.S(CP168:CP179)/CP180*100,2)</f>
        <v>#DIV/0!</v>
      </c>
      <c r="CQ181" s="84" t="e">
        <f t="shared" ref="CQ181:CT181" si="218">ROUND(_xlfn.STDEV.S(CQ168:CQ179)/CQ180*100,2)</f>
        <v>#DIV/0!</v>
      </c>
      <c r="CR181" s="84" t="e">
        <f t="shared" si="218"/>
        <v>#DIV/0!</v>
      </c>
      <c r="CS181" s="84" t="e">
        <f t="shared" si="218"/>
        <v>#DIV/0!</v>
      </c>
      <c r="CT181" s="84" t="e">
        <f t="shared" si="218"/>
        <v>#DIV/0!</v>
      </c>
      <c r="CU181" s="31"/>
      <c r="CV181" s="31"/>
      <c r="CW181" s="22"/>
      <c r="CX181" s="22"/>
      <c r="CY181" s="4" t="s">
        <v>92</v>
      </c>
      <c r="CZ181" s="84" t="e">
        <f>ROUND(_xlfn.STDEV.S(CZ168:CZ179)/CZ180*100,2)</f>
        <v>#DIV/0!</v>
      </c>
      <c r="DA181" s="84" t="e">
        <f t="shared" ref="DA181:DD181" si="219">ROUND(_xlfn.STDEV.S(DA168:DA179)/DA180*100,2)</f>
        <v>#DIV/0!</v>
      </c>
      <c r="DB181" s="84" t="e">
        <f t="shared" si="219"/>
        <v>#DIV/0!</v>
      </c>
      <c r="DC181" s="84" t="e">
        <f t="shared" si="219"/>
        <v>#DIV/0!</v>
      </c>
      <c r="DD181" s="84">
        <f t="shared" si="219"/>
        <v>0.77</v>
      </c>
      <c r="DE181" s="31"/>
      <c r="DF181" s="40"/>
      <c r="DG181" s="22"/>
      <c r="DH181" s="22"/>
      <c r="DI181" s="4" t="s">
        <v>92</v>
      </c>
      <c r="DJ181" s="84" t="e">
        <f>ROUND(_xlfn.STDEV.S(DJ168:DJ179)/DJ180*100,2)</f>
        <v>#DIV/0!</v>
      </c>
      <c r="DK181" s="84" t="e">
        <f t="shared" ref="DK181:DN181" si="220">ROUND(_xlfn.STDEV.S(DK168:DK179)/DK180*100,2)</f>
        <v>#DIV/0!</v>
      </c>
      <c r="DL181" s="84" t="e">
        <f t="shared" si="220"/>
        <v>#DIV/0!</v>
      </c>
      <c r="DM181" s="84" t="e">
        <f t="shared" si="220"/>
        <v>#DIV/0!</v>
      </c>
      <c r="DN181" s="84">
        <f t="shared" si="220"/>
        <v>147.75</v>
      </c>
      <c r="DO181" s="31"/>
      <c r="DP181" s="40"/>
      <c r="DQ181" s="22"/>
      <c r="DR181" s="22"/>
      <c r="DS181" s="4" t="s">
        <v>92</v>
      </c>
      <c r="DT181" s="84" t="e">
        <f>ROUND(_xlfn.STDEV.S(DT168:DT179)/DT180*100,2)</f>
        <v>#DIV/0!</v>
      </c>
      <c r="DU181" s="84" t="e">
        <f t="shared" ref="DU181:DX181" si="221">ROUND(_xlfn.STDEV.S(DU168:DU179)/DU180*100,2)</f>
        <v>#DIV/0!</v>
      </c>
      <c r="DV181" s="84" t="e">
        <f t="shared" si="221"/>
        <v>#DIV/0!</v>
      </c>
      <c r="DW181" s="84" t="e">
        <f t="shared" si="221"/>
        <v>#DIV/0!</v>
      </c>
      <c r="DX181" s="84">
        <f t="shared" si="221"/>
        <v>147.77000000000001</v>
      </c>
      <c r="DY181" s="31"/>
      <c r="EA181" s="22"/>
      <c r="EB181" s="22"/>
      <c r="EC181" s="4" t="s">
        <v>92</v>
      </c>
      <c r="ED181" s="84" t="e">
        <f>ROUND(_xlfn.STDEV.S(ED168:ED179)/ED180*100,2)</f>
        <v>#DIV/0!</v>
      </c>
      <c r="EE181" s="84" t="e">
        <f t="shared" ref="EE181:EH181" si="222">ROUND(_xlfn.STDEV.S(EE168:EE179)/EE180*100,2)</f>
        <v>#DIV/0!</v>
      </c>
      <c r="EF181" s="84" t="e">
        <f t="shared" si="222"/>
        <v>#DIV/0!</v>
      </c>
      <c r="EG181" s="84" t="e">
        <f t="shared" si="222"/>
        <v>#DIV/0!</v>
      </c>
      <c r="EH181" s="84" t="e">
        <f t="shared" si="222"/>
        <v>#DIV/0!</v>
      </c>
      <c r="EI181" s="31"/>
      <c r="EL181" s="22"/>
      <c r="EM181" s="4" t="s">
        <v>92</v>
      </c>
      <c r="EN181" s="84" t="e">
        <f>ROUND(_xlfn.STDEV.S(EN168:EN179)/EN180*100,2)</f>
        <v>#DIV/0!</v>
      </c>
      <c r="EO181" s="84" t="e">
        <f t="shared" ref="EO181:ER181" si="223">ROUND(_xlfn.STDEV.S(EO168:EO179)/EO180*100,2)</f>
        <v>#DIV/0!</v>
      </c>
      <c r="EP181" s="84" t="e">
        <f t="shared" si="223"/>
        <v>#DIV/0!</v>
      </c>
      <c r="EQ181" s="84" t="e">
        <f t="shared" si="223"/>
        <v>#DIV/0!</v>
      </c>
      <c r="ER181" s="84" t="e">
        <f t="shared" si="223"/>
        <v>#DIV/0!</v>
      </c>
      <c r="ES181" s="31"/>
    </row>
    <row r="183" spans="1:149" customFormat="1" x14ac:dyDescent="0.25">
      <c r="A183" s="91"/>
    </row>
    <row r="184" spans="1:149" customFormat="1" x14ac:dyDescent="0.25">
      <c r="A184" s="91"/>
    </row>
    <row r="185" spans="1:149" customFormat="1" x14ac:dyDescent="0.25">
      <c r="A185" s="91"/>
    </row>
    <row r="186" spans="1:149" customFormat="1" x14ac:dyDescent="0.25">
      <c r="A186" s="91"/>
    </row>
    <row r="187" spans="1:149" customFormat="1" x14ac:dyDescent="0.25">
      <c r="A187" s="91"/>
    </row>
    <row r="188" spans="1:149" customFormat="1" x14ac:dyDescent="0.25">
      <c r="A188" s="91"/>
    </row>
    <row r="189" spans="1:149" customFormat="1" x14ac:dyDescent="0.25">
      <c r="A189" s="91"/>
    </row>
    <row r="190" spans="1:149" customFormat="1" x14ac:dyDescent="0.25">
      <c r="A190" s="91"/>
    </row>
    <row r="191" spans="1:149" customFormat="1" x14ac:dyDescent="0.25">
      <c r="A191" s="91"/>
    </row>
    <row r="192" spans="1:149" customFormat="1" x14ac:dyDescent="0.25">
      <c r="A192" s="91"/>
    </row>
    <row r="193" spans="13:13" x14ac:dyDescent="0.25">
      <c r="M193" s="1" t="s">
        <v>65</v>
      </c>
    </row>
    <row r="194" spans="13:13" x14ac:dyDescent="0.25">
      <c r="M194" s="1" t="s">
        <v>65</v>
      </c>
    </row>
    <row r="195" spans="13:13" x14ac:dyDescent="0.25">
      <c r="M195" s="1" t="s">
        <v>65</v>
      </c>
    </row>
  </sheetData>
  <mergeCells count="5">
    <mergeCell ref="C7:D7"/>
    <mergeCell ref="H8:I8"/>
    <mergeCell ref="K12:O12"/>
    <mergeCell ref="C33:D33"/>
    <mergeCell ref="E33:F3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07A1-8175-46F7-8970-47FE0A5E797C}">
  <dimension ref="A1:AMO195"/>
  <sheetViews>
    <sheetView zoomScaleNormal="100" workbookViewId="0">
      <selection activeCell="X68" sqref="X68"/>
    </sheetView>
  </sheetViews>
  <sheetFormatPr defaultColWidth="9" defaultRowHeight="15" x14ac:dyDescent="0.25"/>
  <cols>
    <col min="1" max="1" width="9" style="91"/>
    <col min="2" max="2" width="12.42578125" style="1" customWidth="1"/>
    <col min="3" max="3" width="11.28515625" style="1" customWidth="1"/>
    <col min="4" max="4" width="11.140625" style="1" customWidth="1"/>
    <col min="5" max="5" width="12.28515625" style="1" customWidth="1"/>
    <col min="6" max="6" width="12.42578125" style="1" customWidth="1"/>
    <col min="7" max="7" width="9.85546875" style="1" customWidth="1"/>
    <col min="8" max="8" width="16.5703125" style="1" customWidth="1"/>
    <col min="9" max="9" width="15.7109375" style="1" customWidth="1"/>
    <col min="10" max="10" width="15.85546875" style="1" customWidth="1"/>
    <col min="11" max="11" width="13.140625" style="1" customWidth="1"/>
    <col min="12" max="12" width="13.42578125" style="1" customWidth="1"/>
    <col min="13" max="13" width="12.28515625" style="1" customWidth="1"/>
    <col min="14" max="14" width="9.85546875" style="1" customWidth="1"/>
    <col min="15" max="15" width="19.7109375" style="1" customWidth="1"/>
    <col min="16" max="16" width="15.85546875" style="1" bestFit="1" customWidth="1"/>
    <col min="17" max="17" width="23.42578125" style="1" customWidth="1"/>
    <col min="18" max="18" width="9.28515625" style="1" bestFit="1" customWidth="1"/>
    <col min="19" max="19" width="6.85546875" style="1" customWidth="1"/>
    <col min="20" max="21" width="14.28515625" style="1" customWidth="1"/>
    <col min="22" max="22" width="14" style="1" customWidth="1"/>
    <col min="23" max="24" width="13.85546875" style="1" bestFit="1" customWidth="1"/>
    <col min="25" max="25" width="20" style="1" customWidth="1"/>
    <col min="26" max="26" width="9.7109375" style="1" bestFit="1" customWidth="1"/>
    <col min="27" max="28" width="10.7109375" style="1" bestFit="1" customWidth="1"/>
    <col min="29" max="29" width="13.28515625" style="1" bestFit="1" customWidth="1"/>
    <col min="30" max="30" width="14.5703125" style="1" bestFit="1" customWidth="1"/>
    <col min="31" max="32" width="14.42578125" style="1" bestFit="1" customWidth="1"/>
    <col min="33" max="33" width="13.140625" style="1" bestFit="1" customWidth="1"/>
    <col min="34" max="34" width="12.85546875" style="1" bestFit="1" customWidth="1"/>
    <col min="35" max="36" width="10.42578125" style="1" bestFit="1" customWidth="1"/>
    <col min="37" max="38" width="9" style="1"/>
    <col min="39" max="42" width="12.140625" style="1" bestFit="1" customWidth="1"/>
    <col min="43" max="44" width="9" style="1"/>
    <col min="45" max="45" width="13.140625" style="1" bestFit="1" customWidth="1"/>
    <col min="46" max="48" width="9" style="1"/>
    <col min="49" max="49" width="17.140625" style="1" customWidth="1"/>
    <col min="50" max="53" width="12.140625" style="1" bestFit="1" customWidth="1"/>
    <col min="54" max="55" width="9" style="1"/>
    <col min="56" max="56" width="12.140625" style="1" bestFit="1" customWidth="1"/>
    <col min="57" max="58" width="9" style="1"/>
    <col min="59" max="59" width="10.85546875" style="1" bestFit="1" customWidth="1"/>
    <col min="60" max="60" width="12.140625" style="1" bestFit="1" customWidth="1"/>
    <col min="61" max="61" width="10.85546875" style="1" bestFit="1" customWidth="1"/>
    <col min="62" max="62" width="12.140625" style="1" bestFit="1" customWidth="1"/>
    <col min="63" max="68" width="9" style="1"/>
    <col min="69" max="70" width="12.140625" style="1" bestFit="1" customWidth="1"/>
    <col min="71" max="71" width="10.85546875" style="1" bestFit="1" customWidth="1"/>
    <col min="72" max="72" width="12.140625" style="1" bestFit="1" customWidth="1"/>
    <col min="73" max="78" width="9" style="1"/>
    <col min="79" max="79" width="12.140625" style="1" bestFit="1" customWidth="1"/>
    <col min="80" max="80" width="14" style="1" bestFit="1" customWidth="1"/>
    <col min="81" max="81" width="10.85546875" style="1" bestFit="1" customWidth="1"/>
    <col min="82" max="82" width="12.140625" style="1" bestFit="1" customWidth="1"/>
    <col min="83" max="90" width="9" style="1"/>
    <col min="91" max="91" width="11.85546875" style="1" bestFit="1" customWidth="1"/>
    <col min="92" max="100" width="9" style="1"/>
    <col min="101" max="101" width="11.85546875" style="1" bestFit="1" customWidth="1"/>
    <col min="102" max="110" width="9" style="1"/>
    <col min="111" max="111" width="11.85546875" style="1" bestFit="1" customWidth="1"/>
    <col min="112" max="120" width="9" style="1"/>
    <col min="121" max="121" width="10.85546875" style="1" bestFit="1" customWidth="1"/>
    <col min="122" max="130" width="9" style="1"/>
    <col min="131" max="131" width="10.85546875" style="1" bestFit="1" customWidth="1"/>
    <col min="132" max="140" width="9" style="1"/>
    <col min="141" max="141" width="10.85546875" style="1" bestFit="1" customWidth="1"/>
    <col min="142" max="143" width="9" style="1"/>
    <col min="144" max="144" width="13.7109375" style="1" customWidth="1"/>
    <col min="145" max="150" width="9" style="1"/>
    <col min="151" max="151" width="13.140625" style="1" bestFit="1" customWidth="1"/>
    <col min="152" max="1029" width="9" style="1"/>
  </cols>
  <sheetData>
    <row r="1" spans="1:1029" x14ac:dyDescent="0.25">
      <c r="A1" s="91" t="s">
        <v>136</v>
      </c>
      <c r="B1" s="59" t="s">
        <v>137</v>
      </c>
      <c r="E1" s="141" t="s">
        <v>152</v>
      </c>
    </row>
    <row r="2" spans="1:1029" s="103" customFormat="1" x14ac:dyDescent="0.25">
      <c r="A2" s="93"/>
      <c r="B2" s="134" t="s">
        <v>151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  <c r="IW2" s="104"/>
      <c r="IX2" s="104"/>
      <c r="IY2" s="104"/>
      <c r="IZ2" s="104"/>
      <c r="JA2" s="104"/>
      <c r="JB2" s="104"/>
      <c r="JC2" s="104"/>
      <c r="JD2" s="104"/>
      <c r="JE2" s="104"/>
      <c r="JF2" s="104"/>
      <c r="JG2" s="104"/>
      <c r="JH2" s="104"/>
      <c r="JI2" s="104"/>
      <c r="JJ2" s="104"/>
      <c r="JK2" s="104"/>
      <c r="JL2" s="104"/>
      <c r="JM2" s="104"/>
      <c r="JN2" s="104"/>
      <c r="JO2" s="104"/>
      <c r="JP2" s="104"/>
      <c r="JQ2" s="104"/>
      <c r="JR2" s="104"/>
      <c r="JS2" s="104"/>
      <c r="JT2" s="104"/>
      <c r="JU2" s="104"/>
      <c r="JV2" s="104"/>
      <c r="JW2" s="104"/>
      <c r="JX2" s="104"/>
      <c r="JY2" s="104"/>
      <c r="JZ2" s="104"/>
      <c r="KA2" s="104"/>
      <c r="KB2" s="104"/>
      <c r="KC2" s="104"/>
      <c r="KD2" s="104"/>
      <c r="KE2" s="104"/>
      <c r="KF2" s="104"/>
      <c r="KG2" s="104"/>
      <c r="KH2" s="104"/>
      <c r="KI2" s="104"/>
      <c r="KJ2" s="104"/>
      <c r="KK2" s="104"/>
      <c r="KL2" s="104"/>
      <c r="KM2" s="104"/>
      <c r="KN2" s="104"/>
      <c r="KO2" s="104"/>
      <c r="KP2" s="104"/>
      <c r="KQ2" s="104"/>
      <c r="KR2" s="104"/>
      <c r="KS2" s="104"/>
      <c r="KT2" s="104"/>
      <c r="KU2" s="104"/>
      <c r="KV2" s="104"/>
      <c r="KW2" s="104"/>
      <c r="KX2" s="104"/>
      <c r="KY2" s="104"/>
      <c r="KZ2" s="104"/>
      <c r="LA2" s="104"/>
      <c r="LB2" s="104"/>
      <c r="LC2" s="104"/>
      <c r="LD2" s="104"/>
      <c r="LE2" s="104"/>
      <c r="LF2" s="104"/>
      <c r="LG2" s="104"/>
      <c r="LH2" s="104"/>
      <c r="LI2" s="104"/>
      <c r="LJ2" s="104"/>
      <c r="LK2" s="104"/>
      <c r="LL2" s="104"/>
      <c r="LM2" s="104"/>
      <c r="LN2" s="104"/>
      <c r="LO2" s="104"/>
      <c r="LP2" s="104"/>
      <c r="LQ2" s="104"/>
      <c r="LR2" s="104"/>
      <c r="LS2" s="104"/>
      <c r="LT2" s="104"/>
      <c r="LU2" s="104"/>
      <c r="LV2" s="104"/>
      <c r="LW2" s="104"/>
      <c r="LX2" s="104"/>
      <c r="LY2" s="104"/>
      <c r="LZ2" s="104"/>
      <c r="MA2" s="104"/>
      <c r="MB2" s="104"/>
      <c r="MC2" s="104"/>
      <c r="MD2" s="104"/>
      <c r="ME2" s="104"/>
      <c r="MF2" s="104"/>
      <c r="MG2" s="104"/>
      <c r="MH2" s="104"/>
      <c r="MI2" s="104"/>
      <c r="MJ2" s="104"/>
      <c r="MK2" s="104"/>
      <c r="ML2" s="104"/>
      <c r="MM2" s="104"/>
      <c r="MN2" s="104"/>
      <c r="MO2" s="104"/>
      <c r="MP2" s="104"/>
      <c r="MQ2" s="104"/>
      <c r="MR2" s="104"/>
      <c r="MS2" s="104"/>
      <c r="MT2" s="104"/>
      <c r="MU2" s="104"/>
      <c r="MV2" s="104"/>
      <c r="MW2" s="104"/>
      <c r="MX2" s="104"/>
      <c r="MY2" s="104"/>
      <c r="MZ2" s="104"/>
      <c r="NA2" s="104"/>
      <c r="NB2" s="104"/>
      <c r="NC2" s="104"/>
      <c r="ND2" s="104"/>
      <c r="NE2" s="104"/>
      <c r="NF2" s="104"/>
      <c r="NG2" s="104"/>
      <c r="NH2" s="104"/>
      <c r="NI2" s="104"/>
      <c r="NJ2" s="104"/>
      <c r="NK2" s="104"/>
      <c r="NL2" s="104"/>
      <c r="NM2" s="104"/>
      <c r="NN2" s="104"/>
      <c r="NO2" s="104"/>
      <c r="NP2" s="104"/>
      <c r="NQ2" s="104"/>
      <c r="NR2" s="104"/>
      <c r="NS2" s="104"/>
      <c r="NT2" s="104"/>
      <c r="NU2" s="104"/>
      <c r="NV2" s="104"/>
      <c r="NW2" s="104"/>
      <c r="NX2" s="104"/>
      <c r="NY2" s="104"/>
      <c r="NZ2" s="104"/>
      <c r="OA2" s="104"/>
      <c r="OB2" s="104"/>
      <c r="OC2" s="104"/>
      <c r="OD2" s="104"/>
      <c r="OE2" s="104"/>
      <c r="OF2" s="104"/>
      <c r="OG2" s="104"/>
      <c r="OH2" s="104"/>
      <c r="OI2" s="104"/>
      <c r="OJ2" s="104"/>
      <c r="OK2" s="104"/>
      <c r="OL2" s="104"/>
      <c r="OM2" s="104"/>
      <c r="ON2" s="104"/>
      <c r="OO2" s="104"/>
      <c r="OP2" s="104"/>
      <c r="OQ2" s="104"/>
      <c r="OR2" s="104"/>
      <c r="OS2" s="104"/>
      <c r="OT2" s="104"/>
      <c r="OU2" s="104"/>
      <c r="OV2" s="104"/>
      <c r="OW2" s="104"/>
      <c r="OX2" s="104"/>
      <c r="OY2" s="104"/>
      <c r="OZ2" s="104"/>
      <c r="PA2" s="104"/>
      <c r="PB2" s="104"/>
      <c r="PC2" s="104"/>
      <c r="PD2" s="104"/>
      <c r="PE2" s="104"/>
      <c r="PF2" s="104"/>
      <c r="PG2" s="104"/>
      <c r="PH2" s="104"/>
      <c r="PI2" s="104"/>
      <c r="PJ2" s="104"/>
      <c r="PK2" s="104"/>
      <c r="PL2" s="104"/>
      <c r="PM2" s="104"/>
      <c r="PN2" s="104"/>
      <c r="PO2" s="104"/>
      <c r="PP2" s="104"/>
      <c r="PQ2" s="104"/>
      <c r="PR2" s="104"/>
      <c r="PS2" s="104"/>
      <c r="PT2" s="104"/>
      <c r="PU2" s="104"/>
      <c r="PV2" s="104"/>
      <c r="PW2" s="104"/>
      <c r="PX2" s="104"/>
      <c r="PY2" s="104"/>
      <c r="PZ2" s="104"/>
      <c r="QA2" s="104"/>
      <c r="QB2" s="104"/>
      <c r="QC2" s="104"/>
      <c r="QD2" s="104"/>
      <c r="QE2" s="104"/>
      <c r="QF2" s="104"/>
      <c r="QG2" s="104"/>
      <c r="QH2" s="104"/>
      <c r="QI2" s="104"/>
      <c r="QJ2" s="104"/>
      <c r="QK2" s="104"/>
      <c r="QL2" s="104"/>
      <c r="QM2" s="104"/>
      <c r="QN2" s="104"/>
      <c r="QO2" s="104"/>
      <c r="QP2" s="104"/>
      <c r="QQ2" s="104"/>
      <c r="QR2" s="104"/>
      <c r="QS2" s="104"/>
      <c r="QT2" s="104"/>
      <c r="QU2" s="104"/>
      <c r="QV2" s="104"/>
      <c r="QW2" s="104"/>
      <c r="QX2" s="104"/>
      <c r="QY2" s="104"/>
      <c r="QZ2" s="104"/>
      <c r="RA2" s="104"/>
      <c r="RB2" s="104"/>
      <c r="RC2" s="104"/>
      <c r="RD2" s="104"/>
      <c r="RE2" s="104"/>
      <c r="RF2" s="104"/>
      <c r="RG2" s="104"/>
      <c r="RH2" s="104"/>
      <c r="RI2" s="104"/>
      <c r="RJ2" s="104"/>
      <c r="RK2" s="104"/>
      <c r="RL2" s="104"/>
      <c r="RM2" s="104"/>
      <c r="RN2" s="104"/>
      <c r="RO2" s="104"/>
      <c r="RP2" s="104"/>
      <c r="RQ2" s="104"/>
      <c r="RR2" s="104"/>
      <c r="RS2" s="104"/>
      <c r="RT2" s="104"/>
      <c r="RU2" s="104"/>
      <c r="RV2" s="104"/>
      <c r="RW2" s="104"/>
      <c r="RX2" s="104"/>
      <c r="RY2" s="104"/>
      <c r="RZ2" s="104"/>
      <c r="SA2" s="104"/>
      <c r="SB2" s="104"/>
      <c r="SC2" s="104"/>
      <c r="SD2" s="104"/>
      <c r="SE2" s="104"/>
      <c r="SF2" s="104"/>
      <c r="SG2" s="104"/>
      <c r="SH2" s="104"/>
      <c r="SI2" s="104"/>
      <c r="SJ2" s="104"/>
      <c r="SK2" s="104"/>
      <c r="SL2" s="104"/>
      <c r="SM2" s="104"/>
      <c r="SN2" s="104"/>
      <c r="SO2" s="104"/>
      <c r="SP2" s="104"/>
      <c r="SQ2" s="104"/>
      <c r="SR2" s="104"/>
      <c r="SS2" s="104"/>
      <c r="ST2" s="104"/>
      <c r="SU2" s="104"/>
      <c r="SV2" s="104"/>
      <c r="SW2" s="104"/>
      <c r="SX2" s="104"/>
      <c r="SY2" s="104"/>
      <c r="SZ2" s="104"/>
      <c r="TA2" s="104"/>
      <c r="TB2" s="104"/>
      <c r="TC2" s="104"/>
      <c r="TD2" s="104"/>
      <c r="TE2" s="104"/>
      <c r="TF2" s="104"/>
      <c r="TG2" s="104"/>
      <c r="TH2" s="104"/>
      <c r="TI2" s="104"/>
      <c r="TJ2" s="104"/>
      <c r="TK2" s="104"/>
      <c r="TL2" s="104"/>
      <c r="TM2" s="104"/>
      <c r="TN2" s="104"/>
      <c r="TO2" s="104"/>
      <c r="TP2" s="104"/>
      <c r="TQ2" s="104"/>
      <c r="TR2" s="104"/>
      <c r="TS2" s="104"/>
      <c r="TT2" s="104"/>
      <c r="TU2" s="104"/>
      <c r="TV2" s="104"/>
      <c r="TW2" s="104"/>
      <c r="TX2" s="104"/>
      <c r="TY2" s="104"/>
      <c r="TZ2" s="104"/>
      <c r="UA2" s="104"/>
      <c r="UB2" s="104"/>
      <c r="UC2" s="104"/>
      <c r="UD2" s="104"/>
      <c r="UE2" s="104"/>
      <c r="UF2" s="104"/>
      <c r="UG2" s="104"/>
      <c r="UH2" s="104"/>
      <c r="UI2" s="104"/>
      <c r="UJ2" s="104"/>
      <c r="UK2" s="104"/>
      <c r="UL2" s="104"/>
      <c r="UM2" s="104"/>
      <c r="UN2" s="104"/>
      <c r="UO2" s="104"/>
      <c r="UP2" s="104"/>
      <c r="UQ2" s="104"/>
      <c r="UR2" s="104"/>
      <c r="US2" s="104"/>
      <c r="UT2" s="104"/>
      <c r="UU2" s="104"/>
      <c r="UV2" s="104"/>
      <c r="UW2" s="104"/>
      <c r="UX2" s="104"/>
      <c r="UY2" s="104"/>
      <c r="UZ2" s="104"/>
      <c r="VA2" s="104"/>
      <c r="VB2" s="104"/>
      <c r="VC2" s="104"/>
      <c r="VD2" s="104"/>
      <c r="VE2" s="104"/>
      <c r="VF2" s="104"/>
      <c r="VG2" s="104"/>
      <c r="VH2" s="104"/>
      <c r="VI2" s="104"/>
      <c r="VJ2" s="104"/>
      <c r="VK2" s="104"/>
      <c r="VL2" s="104"/>
      <c r="VM2" s="104"/>
      <c r="VN2" s="104"/>
      <c r="VO2" s="104"/>
      <c r="VP2" s="104"/>
      <c r="VQ2" s="104"/>
      <c r="VR2" s="104"/>
      <c r="VS2" s="104"/>
      <c r="VT2" s="104"/>
      <c r="VU2" s="104"/>
      <c r="VV2" s="104"/>
      <c r="VW2" s="104"/>
      <c r="VX2" s="104"/>
      <c r="VY2" s="104"/>
      <c r="VZ2" s="104"/>
      <c r="WA2" s="104"/>
      <c r="WB2" s="104"/>
      <c r="WC2" s="104"/>
      <c r="WD2" s="104"/>
      <c r="WE2" s="104"/>
      <c r="WF2" s="104"/>
      <c r="WG2" s="104"/>
      <c r="WH2" s="104"/>
      <c r="WI2" s="104"/>
      <c r="WJ2" s="104"/>
      <c r="WK2" s="104"/>
      <c r="WL2" s="104"/>
      <c r="WM2" s="104"/>
      <c r="WN2" s="104"/>
      <c r="WO2" s="104"/>
      <c r="WP2" s="104"/>
      <c r="WQ2" s="104"/>
      <c r="WR2" s="104"/>
      <c r="WS2" s="104"/>
      <c r="WT2" s="104"/>
      <c r="WU2" s="104"/>
      <c r="WV2" s="104"/>
      <c r="WW2" s="104"/>
      <c r="WX2" s="104"/>
      <c r="WY2" s="104"/>
      <c r="WZ2" s="104"/>
      <c r="XA2" s="104"/>
      <c r="XB2" s="104"/>
      <c r="XC2" s="104"/>
      <c r="XD2" s="104"/>
      <c r="XE2" s="104"/>
      <c r="XF2" s="104"/>
      <c r="XG2" s="104"/>
      <c r="XH2" s="104"/>
      <c r="XI2" s="104"/>
      <c r="XJ2" s="104"/>
      <c r="XK2" s="104"/>
      <c r="XL2" s="104"/>
      <c r="XM2" s="104"/>
      <c r="XN2" s="104"/>
      <c r="XO2" s="104"/>
      <c r="XP2" s="104"/>
      <c r="XQ2" s="104"/>
      <c r="XR2" s="104"/>
      <c r="XS2" s="104"/>
      <c r="XT2" s="104"/>
      <c r="XU2" s="104"/>
      <c r="XV2" s="104"/>
      <c r="XW2" s="104"/>
      <c r="XX2" s="104"/>
      <c r="XY2" s="104"/>
      <c r="XZ2" s="104"/>
      <c r="YA2" s="104"/>
      <c r="YB2" s="104"/>
      <c r="YC2" s="104"/>
      <c r="YD2" s="104"/>
      <c r="YE2" s="104"/>
      <c r="YF2" s="104"/>
      <c r="YG2" s="104"/>
      <c r="YH2" s="104"/>
      <c r="YI2" s="104"/>
      <c r="YJ2" s="104"/>
      <c r="YK2" s="104"/>
      <c r="YL2" s="104"/>
      <c r="YM2" s="104"/>
      <c r="YN2" s="104"/>
      <c r="YO2" s="104"/>
      <c r="YP2" s="104"/>
      <c r="YQ2" s="104"/>
      <c r="YR2" s="104"/>
      <c r="YS2" s="104"/>
      <c r="YT2" s="104"/>
      <c r="YU2" s="104"/>
      <c r="YV2" s="104"/>
      <c r="YW2" s="104"/>
      <c r="YX2" s="104"/>
      <c r="YY2" s="104"/>
      <c r="YZ2" s="104"/>
      <c r="ZA2" s="104"/>
      <c r="ZB2" s="104"/>
      <c r="ZC2" s="104"/>
      <c r="ZD2" s="104"/>
      <c r="ZE2" s="104"/>
      <c r="ZF2" s="104"/>
      <c r="ZG2" s="104"/>
      <c r="ZH2" s="104"/>
      <c r="ZI2" s="104"/>
      <c r="ZJ2" s="104"/>
      <c r="ZK2" s="104"/>
      <c r="ZL2" s="104"/>
      <c r="ZM2" s="104"/>
      <c r="ZN2" s="104"/>
      <c r="ZO2" s="104"/>
      <c r="ZP2" s="104"/>
      <c r="ZQ2" s="104"/>
      <c r="ZR2" s="104"/>
      <c r="ZS2" s="104"/>
      <c r="ZT2" s="104"/>
      <c r="ZU2" s="104"/>
      <c r="ZV2" s="104"/>
      <c r="ZW2" s="104"/>
      <c r="ZX2" s="104"/>
      <c r="ZY2" s="104"/>
      <c r="ZZ2" s="104"/>
      <c r="AAA2" s="104"/>
      <c r="AAB2" s="104"/>
      <c r="AAC2" s="104"/>
      <c r="AAD2" s="104"/>
      <c r="AAE2" s="104"/>
      <c r="AAF2" s="104"/>
      <c r="AAG2" s="104"/>
      <c r="AAH2" s="104"/>
      <c r="AAI2" s="104"/>
      <c r="AAJ2" s="104"/>
      <c r="AAK2" s="104"/>
      <c r="AAL2" s="104"/>
      <c r="AAM2" s="104"/>
      <c r="AAN2" s="104"/>
      <c r="AAO2" s="104"/>
      <c r="AAP2" s="104"/>
      <c r="AAQ2" s="104"/>
      <c r="AAR2" s="104"/>
      <c r="AAS2" s="104"/>
      <c r="AAT2" s="104"/>
      <c r="AAU2" s="104"/>
      <c r="AAV2" s="104"/>
      <c r="AAW2" s="104"/>
      <c r="AAX2" s="104"/>
      <c r="AAY2" s="104"/>
      <c r="AAZ2" s="104"/>
      <c r="ABA2" s="104"/>
      <c r="ABB2" s="104"/>
      <c r="ABC2" s="104"/>
      <c r="ABD2" s="104"/>
      <c r="ABE2" s="104"/>
      <c r="ABF2" s="104"/>
      <c r="ABG2" s="104"/>
      <c r="ABH2" s="104"/>
      <c r="ABI2" s="104"/>
      <c r="ABJ2" s="104"/>
      <c r="ABK2" s="104"/>
      <c r="ABL2" s="104"/>
      <c r="ABM2" s="104"/>
      <c r="ABN2" s="104"/>
      <c r="ABO2" s="104"/>
      <c r="ABP2" s="104"/>
      <c r="ABQ2" s="104"/>
      <c r="ABR2" s="104"/>
      <c r="ABS2" s="104"/>
      <c r="ABT2" s="104"/>
      <c r="ABU2" s="104"/>
      <c r="ABV2" s="104"/>
      <c r="ABW2" s="104"/>
      <c r="ABX2" s="104"/>
      <c r="ABY2" s="104"/>
      <c r="ABZ2" s="104"/>
      <c r="ACA2" s="104"/>
      <c r="ACB2" s="104"/>
      <c r="ACC2" s="104"/>
      <c r="ACD2" s="104"/>
      <c r="ACE2" s="104"/>
      <c r="ACF2" s="104"/>
      <c r="ACG2" s="104"/>
      <c r="ACH2" s="104"/>
      <c r="ACI2" s="104"/>
      <c r="ACJ2" s="104"/>
      <c r="ACK2" s="104"/>
      <c r="ACL2" s="104"/>
      <c r="ACM2" s="104"/>
      <c r="ACN2" s="104"/>
      <c r="ACO2" s="104"/>
      <c r="ACP2" s="104"/>
      <c r="ACQ2" s="104"/>
      <c r="ACR2" s="104"/>
      <c r="ACS2" s="104"/>
      <c r="ACT2" s="104"/>
      <c r="ACU2" s="104"/>
      <c r="ACV2" s="104"/>
      <c r="ACW2" s="104"/>
      <c r="ACX2" s="104"/>
      <c r="ACY2" s="104"/>
      <c r="ACZ2" s="104"/>
      <c r="ADA2" s="104"/>
      <c r="ADB2" s="104"/>
      <c r="ADC2" s="104"/>
      <c r="ADD2" s="104"/>
      <c r="ADE2" s="104"/>
      <c r="ADF2" s="104"/>
      <c r="ADG2" s="104"/>
      <c r="ADH2" s="104"/>
      <c r="ADI2" s="104"/>
      <c r="ADJ2" s="104"/>
      <c r="ADK2" s="104"/>
      <c r="ADL2" s="104"/>
      <c r="ADM2" s="104"/>
      <c r="ADN2" s="104"/>
      <c r="ADO2" s="104"/>
      <c r="ADP2" s="104"/>
      <c r="ADQ2" s="104"/>
      <c r="ADR2" s="104"/>
      <c r="ADS2" s="104"/>
      <c r="ADT2" s="104"/>
      <c r="ADU2" s="104"/>
      <c r="ADV2" s="104"/>
      <c r="ADW2" s="104"/>
      <c r="ADX2" s="104"/>
      <c r="ADY2" s="104"/>
      <c r="ADZ2" s="104"/>
      <c r="AEA2" s="104"/>
      <c r="AEB2" s="104"/>
      <c r="AEC2" s="104"/>
      <c r="AED2" s="104"/>
      <c r="AEE2" s="104"/>
      <c r="AEF2" s="104"/>
      <c r="AEG2" s="104"/>
      <c r="AEH2" s="104"/>
      <c r="AEI2" s="104"/>
      <c r="AEJ2" s="104"/>
      <c r="AEK2" s="104"/>
      <c r="AEL2" s="104"/>
      <c r="AEM2" s="104"/>
      <c r="AEN2" s="104"/>
      <c r="AEO2" s="104"/>
      <c r="AEP2" s="104"/>
      <c r="AEQ2" s="104"/>
      <c r="AER2" s="104"/>
      <c r="AES2" s="104"/>
      <c r="AET2" s="104"/>
      <c r="AEU2" s="104"/>
      <c r="AEV2" s="104"/>
      <c r="AEW2" s="104"/>
      <c r="AEX2" s="104"/>
      <c r="AEY2" s="104"/>
      <c r="AEZ2" s="104"/>
      <c r="AFA2" s="104"/>
      <c r="AFB2" s="104"/>
      <c r="AFC2" s="104"/>
      <c r="AFD2" s="104"/>
      <c r="AFE2" s="104"/>
      <c r="AFF2" s="104"/>
      <c r="AFG2" s="104"/>
      <c r="AFH2" s="104"/>
      <c r="AFI2" s="104"/>
      <c r="AFJ2" s="104"/>
      <c r="AFK2" s="104"/>
      <c r="AFL2" s="104"/>
      <c r="AFM2" s="104"/>
      <c r="AFN2" s="104"/>
      <c r="AFO2" s="104"/>
      <c r="AFP2" s="104"/>
      <c r="AFQ2" s="104"/>
      <c r="AFR2" s="104"/>
      <c r="AFS2" s="104"/>
      <c r="AFT2" s="104"/>
      <c r="AFU2" s="104"/>
      <c r="AFV2" s="104"/>
      <c r="AFW2" s="104"/>
      <c r="AFX2" s="104"/>
      <c r="AFY2" s="104"/>
      <c r="AFZ2" s="104"/>
      <c r="AGA2" s="104"/>
      <c r="AGB2" s="104"/>
      <c r="AGC2" s="104"/>
      <c r="AGD2" s="104"/>
      <c r="AGE2" s="104"/>
      <c r="AGF2" s="104"/>
      <c r="AGG2" s="104"/>
      <c r="AGH2" s="104"/>
      <c r="AGI2" s="104"/>
      <c r="AGJ2" s="104"/>
      <c r="AGK2" s="104"/>
      <c r="AGL2" s="104"/>
      <c r="AGM2" s="104"/>
      <c r="AGN2" s="104"/>
      <c r="AGO2" s="104"/>
      <c r="AGP2" s="104"/>
      <c r="AGQ2" s="104"/>
      <c r="AGR2" s="104"/>
      <c r="AGS2" s="104"/>
      <c r="AGT2" s="104"/>
      <c r="AGU2" s="104"/>
      <c r="AGV2" s="104"/>
      <c r="AGW2" s="104"/>
      <c r="AGX2" s="104"/>
      <c r="AGY2" s="104"/>
      <c r="AGZ2" s="104"/>
      <c r="AHA2" s="104"/>
      <c r="AHB2" s="104"/>
      <c r="AHC2" s="104"/>
      <c r="AHD2" s="104"/>
      <c r="AHE2" s="104"/>
      <c r="AHF2" s="104"/>
      <c r="AHG2" s="104"/>
      <c r="AHH2" s="104"/>
      <c r="AHI2" s="104"/>
      <c r="AHJ2" s="104"/>
      <c r="AHK2" s="104"/>
      <c r="AHL2" s="104"/>
      <c r="AHM2" s="104"/>
      <c r="AHN2" s="104"/>
      <c r="AHO2" s="104"/>
      <c r="AHP2" s="104"/>
      <c r="AHQ2" s="104"/>
      <c r="AHR2" s="104"/>
      <c r="AHS2" s="104"/>
      <c r="AHT2" s="104"/>
      <c r="AHU2" s="104"/>
      <c r="AHV2" s="104"/>
      <c r="AHW2" s="104"/>
      <c r="AHX2" s="104"/>
      <c r="AHY2" s="104"/>
      <c r="AHZ2" s="104"/>
      <c r="AIA2" s="104"/>
      <c r="AIB2" s="104"/>
      <c r="AIC2" s="104"/>
      <c r="AID2" s="104"/>
      <c r="AIE2" s="104"/>
      <c r="AIF2" s="104"/>
      <c r="AIG2" s="104"/>
      <c r="AIH2" s="104"/>
      <c r="AII2" s="104"/>
      <c r="AIJ2" s="104"/>
      <c r="AIK2" s="104"/>
      <c r="AIL2" s="104"/>
      <c r="AIM2" s="104"/>
      <c r="AIN2" s="104"/>
      <c r="AIO2" s="104"/>
      <c r="AIP2" s="104"/>
      <c r="AIQ2" s="104"/>
      <c r="AIR2" s="104"/>
      <c r="AIS2" s="104"/>
      <c r="AIT2" s="104"/>
      <c r="AIU2" s="104"/>
      <c r="AIV2" s="104"/>
      <c r="AIW2" s="104"/>
      <c r="AIX2" s="104"/>
      <c r="AIY2" s="104"/>
      <c r="AIZ2" s="104"/>
      <c r="AJA2" s="104"/>
      <c r="AJB2" s="104"/>
      <c r="AJC2" s="104"/>
      <c r="AJD2" s="104"/>
      <c r="AJE2" s="104"/>
      <c r="AJF2" s="104"/>
      <c r="AJG2" s="104"/>
      <c r="AJH2" s="104"/>
      <c r="AJI2" s="104"/>
      <c r="AJJ2" s="104"/>
      <c r="AJK2" s="104"/>
      <c r="AJL2" s="104"/>
      <c r="AJM2" s="104"/>
      <c r="AJN2" s="104"/>
      <c r="AJO2" s="104"/>
      <c r="AJP2" s="104"/>
      <c r="AJQ2" s="104"/>
      <c r="AJR2" s="104"/>
      <c r="AJS2" s="104"/>
      <c r="AJT2" s="104"/>
      <c r="AJU2" s="104"/>
      <c r="AJV2" s="104"/>
      <c r="AJW2" s="104"/>
      <c r="AJX2" s="104"/>
      <c r="AJY2" s="104"/>
      <c r="AJZ2" s="104"/>
      <c r="AKA2" s="104"/>
      <c r="AKB2" s="104"/>
      <c r="AKC2" s="104"/>
      <c r="AKD2" s="104"/>
      <c r="AKE2" s="104"/>
      <c r="AKF2" s="104"/>
      <c r="AKG2" s="104"/>
      <c r="AKH2" s="104"/>
      <c r="AKI2" s="104"/>
      <c r="AKJ2" s="104"/>
      <c r="AKK2" s="104"/>
      <c r="AKL2" s="104"/>
      <c r="AKM2" s="104"/>
      <c r="AKN2" s="104"/>
      <c r="AKO2" s="104"/>
      <c r="AKP2" s="104"/>
      <c r="AKQ2" s="104"/>
      <c r="AKR2" s="104"/>
      <c r="AKS2" s="104"/>
      <c r="AKT2" s="104"/>
      <c r="AKU2" s="104"/>
      <c r="AKV2" s="104"/>
      <c r="AKW2" s="104"/>
      <c r="AKX2" s="104"/>
      <c r="AKY2" s="104"/>
      <c r="AKZ2" s="104"/>
      <c r="ALA2" s="104"/>
      <c r="ALB2" s="104"/>
      <c r="ALC2" s="104"/>
      <c r="ALD2" s="104"/>
      <c r="ALE2" s="104"/>
      <c r="ALF2" s="104"/>
      <c r="ALG2" s="104"/>
      <c r="ALH2" s="104"/>
      <c r="ALI2" s="104"/>
      <c r="ALJ2" s="104"/>
      <c r="ALK2" s="104"/>
      <c r="ALL2" s="104"/>
      <c r="ALM2" s="104"/>
      <c r="ALN2" s="104"/>
      <c r="ALO2" s="104"/>
      <c r="ALP2" s="104"/>
      <c r="ALQ2" s="104"/>
      <c r="ALR2" s="104"/>
      <c r="ALS2" s="104"/>
      <c r="ALT2" s="104"/>
      <c r="ALU2" s="104"/>
      <c r="ALV2" s="104"/>
      <c r="ALW2" s="104"/>
      <c r="ALX2" s="104"/>
      <c r="ALY2" s="104"/>
      <c r="ALZ2" s="104"/>
      <c r="AMA2" s="104"/>
      <c r="AMB2" s="104"/>
      <c r="AMC2" s="104"/>
      <c r="AMD2" s="104"/>
      <c r="AME2" s="104"/>
      <c r="AMF2" s="104"/>
      <c r="AMG2" s="104"/>
      <c r="AMH2" s="104"/>
      <c r="AMI2" s="104"/>
      <c r="AMJ2" s="104"/>
      <c r="AMK2" s="104"/>
      <c r="AML2" s="104"/>
      <c r="AMM2" s="104"/>
      <c r="AMN2" s="104"/>
      <c r="AMO2" s="104"/>
    </row>
    <row r="3" spans="1:1029" s="97" customFormat="1" x14ac:dyDescent="0.25">
      <c r="A3" s="91"/>
      <c r="B3" s="19" t="s">
        <v>138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</row>
    <row r="4" spans="1:1029" s="97" customFormat="1" x14ac:dyDescent="0.25">
      <c r="A4" s="91"/>
      <c r="B4" s="18" t="s">
        <v>139</v>
      </c>
      <c r="C4" s="18"/>
      <c r="D4" s="18"/>
      <c r="E4" s="111"/>
      <c r="F4" s="111"/>
      <c r="G4" s="18"/>
      <c r="H4" s="1" t="s">
        <v>1</v>
      </c>
      <c r="I4" s="110">
        <v>500</v>
      </c>
      <c r="J4" t="s">
        <v>54</v>
      </c>
      <c r="K4" s="108"/>
      <c r="L4" s="166" t="s">
        <v>154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</row>
    <row r="5" spans="1:1029" s="97" customFormat="1" x14ac:dyDescent="0.25">
      <c r="A5" s="91"/>
      <c r="B5" s="18" t="s">
        <v>140</v>
      </c>
      <c r="C5" s="18"/>
      <c r="D5" s="18"/>
      <c r="E5" s="167"/>
      <c r="F5" s="167"/>
      <c r="G5" s="18"/>
      <c r="H5" s="1" t="s">
        <v>3</v>
      </c>
      <c r="I5" s="110">
        <v>500</v>
      </c>
      <c r="J5" t="s">
        <v>55</v>
      </c>
      <c r="K5" s="108"/>
      <c r="L5" s="1" t="s">
        <v>56</v>
      </c>
      <c r="M5" s="110"/>
      <c r="N5" s="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</row>
    <row r="6" spans="1:1029" s="97" customFormat="1" x14ac:dyDescent="0.25">
      <c r="A6" s="91"/>
      <c r="B6" s="18" t="s">
        <v>159</v>
      </c>
      <c r="C6" s="169" t="s">
        <v>167</v>
      </c>
      <c r="D6" s="170"/>
      <c r="E6" s="170"/>
      <c r="F6" s="171"/>
      <c r="G6" s="18"/>
      <c r="H6" s="1" t="s">
        <v>2</v>
      </c>
      <c r="I6" s="110">
        <v>10</v>
      </c>
      <c r="J6" t="s">
        <v>52</v>
      </c>
      <c r="K6" s="108">
        <v>4.8300000000000003E-2</v>
      </c>
      <c r="L6" s="1" t="s">
        <v>57</v>
      </c>
      <c r="M6" s="110"/>
      <c r="N6" s="1" t="e">
        <f>ROUND(M6/$M$5*100,1)&amp;"%"</f>
        <v>#DIV/0!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</row>
    <row r="7" spans="1:1029" s="97" customFormat="1" x14ac:dyDescent="0.25">
      <c r="A7" s="91"/>
      <c r="B7" s="1" t="s">
        <v>141</v>
      </c>
      <c r="C7" s="177" t="s">
        <v>169</v>
      </c>
      <c r="D7" s="177"/>
      <c r="E7" s="1" t="s">
        <v>121</v>
      </c>
      <c r="F7" s="168" t="s">
        <v>168</v>
      </c>
      <c r="G7" s="18"/>
      <c r="H7" s="1" t="s">
        <v>145</v>
      </c>
      <c r="J7" s="1" t="s">
        <v>46</v>
      </c>
      <c r="K7" s="109"/>
      <c r="L7" s="1" t="s">
        <v>81</v>
      </c>
      <c r="M7" s="110"/>
      <c r="N7" s="1" t="e">
        <f>ROUND(M7/$M$5*100,1)&amp;"%"</f>
        <v>#DIV/0!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</row>
    <row r="8" spans="1:1029" s="97" customFormat="1" x14ac:dyDescent="0.25">
      <c r="A8" s="91"/>
      <c r="B8" s="1" t="s">
        <v>142</v>
      </c>
      <c r="C8" s="113">
        <v>99.9</v>
      </c>
      <c r="D8" s="1" t="s">
        <v>143</v>
      </c>
      <c r="F8" s="112">
        <v>1</v>
      </c>
      <c r="G8" s="18"/>
      <c r="H8" s="178"/>
      <c r="I8" s="1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</row>
    <row r="9" spans="1:1029" s="97" customFormat="1" x14ac:dyDescent="0.25">
      <c r="A9" s="91"/>
      <c r="B9" s="18"/>
      <c r="C9" s="18"/>
      <c r="D9" s="18" t="s">
        <v>144</v>
      </c>
      <c r="E9" s="18"/>
      <c r="F9" s="110"/>
      <c r="G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</row>
    <row r="10" spans="1:1029" s="97" customFormat="1" x14ac:dyDescent="0.25">
      <c r="A10" s="9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</row>
    <row r="11" spans="1:1029" s="97" customFormat="1" x14ac:dyDescent="0.25">
      <c r="A11" s="9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</row>
    <row r="12" spans="1:1029" x14ac:dyDescent="0.25">
      <c r="B12" s="7" t="s">
        <v>0</v>
      </c>
      <c r="K12" s="179" t="s">
        <v>147</v>
      </c>
      <c r="L12" s="180"/>
      <c r="M12" s="180"/>
      <c r="N12" s="180"/>
      <c r="O12" s="181"/>
      <c r="U12" s="7" t="s">
        <v>53</v>
      </c>
    </row>
    <row r="13" spans="1:1029" x14ac:dyDescent="0.25">
      <c r="K13" s="116"/>
      <c r="L13" s="18" t="s">
        <v>150</v>
      </c>
      <c r="M13" s="18" t="s">
        <v>16</v>
      </c>
      <c r="N13" s="18" t="s">
        <v>148</v>
      </c>
      <c r="O13" s="105" t="s">
        <v>149</v>
      </c>
    </row>
    <row r="14" spans="1:1029" x14ac:dyDescent="0.25">
      <c r="B14" s="7" t="s">
        <v>4</v>
      </c>
      <c r="C14" s="54" t="s">
        <v>5</v>
      </c>
      <c r="D14" s="115">
        <v>17.47</v>
      </c>
      <c r="E14" s="1" t="s">
        <v>6</v>
      </c>
      <c r="F14" s="1" t="s">
        <v>146</v>
      </c>
      <c r="H14" s="1" t="s">
        <v>23</v>
      </c>
      <c r="K14" s="118">
        <v>1</v>
      </c>
      <c r="L14" s="18">
        <f>M14/2</f>
        <v>0.05</v>
      </c>
      <c r="M14" s="119">
        <f t="shared" ref="M14:M21" si="0">C25</f>
        <v>0.1</v>
      </c>
      <c r="N14" s="119">
        <f>2-M14</f>
        <v>1.9</v>
      </c>
      <c r="O14" s="120">
        <f>N14/2</f>
        <v>0.95</v>
      </c>
      <c r="S14" s="1" t="s">
        <v>4</v>
      </c>
      <c r="T14" s="54" t="s">
        <v>5</v>
      </c>
      <c r="U14" s="8">
        <f>D37</f>
        <v>17.07</v>
      </c>
      <c r="V14" s="55" t="s">
        <v>6</v>
      </c>
      <c r="W14" s="1" t="s">
        <v>146</v>
      </c>
      <c r="X14" s="54"/>
      <c r="Y14" s="1" t="s">
        <v>7</v>
      </c>
      <c r="Z14">
        <f>C8</f>
        <v>99.9</v>
      </c>
    </row>
    <row r="15" spans="1:1029" x14ac:dyDescent="0.25">
      <c r="B15" s="7"/>
      <c r="C15" s="54" t="s">
        <v>9</v>
      </c>
      <c r="D15" s="110">
        <v>5</v>
      </c>
      <c r="E15" s="1" t="s">
        <v>10</v>
      </c>
      <c r="F15" s="114" t="s">
        <v>170</v>
      </c>
      <c r="H15" s="1" t="s">
        <v>24</v>
      </c>
      <c r="I15" s="71">
        <f>SLOPE(I25:I30,G25:G30)</f>
        <v>8.2772741258717187E-3</v>
      </c>
      <c r="K15" s="118">
        <v>2</v>
      </c>
      <c r="L15" s="18">
        <f t="shared" ref="L15:L21" si="1">M15/2</f>
        <v>0.1</v>
      </c>
      <c r="M15" s="119">
        <f t="shared" si="0"/>
        <v>0.2</v>
      </c>
      <c r="N15" s="119">
        <f t="shared" ref="N15:N21" si="2">2-M15</f>
        <v>1.8</v>
      </c>
      <c r="O15" s="120">
        <f t="shared" ref="O15:O21" si="3">N15/2</f>
        <v>0.9</v>
      </c>
      <c r="T15" s="54" t="s">
        <v>9</v>
      </c>
      <c r="U15" s="1">
        <f>D15</f>
        <v>5</v>
      </c>
      <c r="V15" s="55" t="s">
        <v>10</v>
      </c>
      <c r="W15" s="2" t="str">
        <f>F15</f>
        <v>вода</v>
      </c>
      <c r="X15" s="54"/>
      <c r="Y15" s="1" t="s">
        <v>8</v>
      </c>
      <c r="Z15" s="28">
        <f>F8</f>
        <v>1</v>
      </c>
    </row>
    <row r="16" spans="1:1029" x14ac:dyDescent="0.25">
      <c r="B16" s="7"/>
      <c r="C16" s="54"/>
      <c r="D16" s="53"/>
      <c r="E16" s="53"/>
      <c r="H16" s="1" t="s">
        <v>25</v>
      </c>
      <c r="I16" s="71">
        <f>INTERCEPT(I25:I30,G25:G30)</f>
        <v>7.1875000000004574E-4</v>
      </c>
      <c r="K16" s="118">
        <v>3</v>
      </c>
      <c r="L16" s="18">
        <f t="shared" si="1"/>
        <v>0.2</v>
      </c>
      <c r="M16" s="119">
        <f t="shared" si="0"/>
        <v>0.4</v>
      </c>
      <c r="N16" s="119">
        <f t="shared" si="2"/>
        <v>1.6</v>
      </c>
      <c r="O16" s="120">
        <f t="shared" si="3"/>
        <v>0.8</v>
      </c>
      <c r="P16" s="61"/>
      <c r="Q16" s="61"/>
      <c r="S16" s="1" t="s">
        <v>11</v>
      </c>
      <c r="T16" s="54" t="s">
        <v>12</v>
      </c>
      <c r="U16" s="55">
        <f>D17</f>
        <v>1</v>
      </c>
      <c r="V16" s="54"/>
      <c r="W16" s="1" t="s">
        <v>146</v>
      </c>
      <c r="X16" s="54"/>
    </row>
    <row r="17" spans="2:55" x14ac:dyDescent="0.25">
      <c r="B17" s="7" t="s">
        <v>11</v>
      </c>
      <c r="C17" s="54" t="s">
        <v>12</v>
      </c>
      <c r="D17" s="110">
        <v>1</v>
      </c>
      <c r="E17" s="53"/>
      <c r="F17" s="1" t="s">
        <v>146</v>
      </c>
      <c r="H17" s="1" t="s">
        <v>26</v>
      </c>
      <c r="I17" s="71">
        <f>(CORREL(G25:G30,I25:I30))^2</f>
        <v>0.99967800691518194</v>
      </c>
      <c r="K17" s="118">
        <v>4</v>
      </c>
      <c r="L17" s="18">
        <f t="shared" si="1"/>
        <v>0.4</v>
      </c>
      <c r="M17" s="119">
        <f t="shared" si="0"/>
        <v>0.8</v>
      </c>
      <c r="N17" s="119">
        <f t="shared" si="2"/>
        <v>1.2</v>
      </c>
      <c r="O17" s="120">
        <f t="shared" si="3"/>
        <v>0.6</v>
      </c>
      <c r="P17" s="61"/>
      <c r="Q17" s="61"/>
      <c r="T17" s="54" t="s">
        <v>9</v>
      </c>
      <c r="U17" s="55">
        <f>D18</f>
        <v>5</v>
      </c>
      <c r="V17" s="54"/>
      <c r="W17" s="150" t="s">
        <v>49</v>
      </c>
      <c r="X17" s="54"/>
    </row>
    <row r="18" spans="2:55" x14ac:dyDescent="0.25">
      <c r="B18" s="7"/>
      <c r="C18" s="54" t="s">
        <v>9</v>
      </c>
      <c r="D18" s="110">
        <v>5</v>
      </c>
      <c r="E18" s="53"/>
      <c r="F18" s="59" t="s">
        <v>48</v>
      </c>
      <c r="K18" s="118">
        <v>5</v>
      </c>
      <c r="L18" s="18">
        <f t="shared" si="1"/>
        <v>0.75</v>
      </c>
      <c r="M18" s="119">
        <f t="shared" si="0"/>
        <v>1.5</v>
      </c>
      <c r="N18" s="119">
        <f t="shared" si="2"/>
        <v>0.5</v>
      </c>
      <c r="O18" s="120">
        <f t="shared" si="3"/>
        <v>0.25</v>
      </c>
      <c r="X18" s="62"/>
    </row>
    <row r="19" spans="2:55" x14ac:dyDescent="0.25">
      <c r="B19" s="7"/>
      <c r="C19" s="55"/>
      <c r="K19" s="118">
        <v>6</v>
      </c>
      <c r="L19" s="18">
        <f t="shared" si="1"/>
        <v>1</v>
      </c>
      <c r="M19" s="119">
        <f t="shared" si="0"/>
        <v>2</v>
      </c>
      <c r="N19" s="119">
        <f t="shared" si="2"/>
        <v>0</v>
      </c>
      <c r="O19" s="120">
        <f t="shared" si="3"/>
        <v>0</v>
      </c>
      <c r="T19" s="1" t="s">
        <v>13</v>
      </c>
      <c r="U19" s="1">
        <f>U14/U15*1000*Z14/100*U16/U17*Z15</f>
        <v>682.11720000000003</v>
      </c>
      <c r="V19" s="1" t="s">
        <v>14</v>
      </c>
    </row>
    <row r="20" spans="2:55" x14ac:dyDescent="0.25">
      <c r="B20" s="7" t="s">
        <v>44</v>
      </c>
      <c r="C20" s="55" t="s">
        <v>12</v>
      </c>
      <c r="D20" s="110">
        <v>1</v>
      </c>
      <c r="K20" s="118">
        <v>7</v>
      </c>
      <c r="L20" s="18">
        <f t="shared" si="1"/>
        <v>0</v>
      </c>
      <c r="M20" s="119">
        <f t="shared" si="0"/>
        <v>0</v>
      </c>
      <c r="N20" s="119">
        <f t="shared" si="2"/>
        <v>2</v>
      </c>
      <c r="O20" s="120">
        <f t="shared" si="3"/>
        <v>1</v>
      </c>
      <c r="T20" s="64" t="s">
        <v>153</v>
      </c>
      <c r="U20" s="146"/>
      <c r="V20" s="146"/>
      <c r="W20" s="146"/>
      <c r="X20" s="146"/>
      <c r="Y20" s="146"/>
      <c r="Z20" s="146"/>
      <c r="AA20" s="146"/>
      <c r="AB20" s="146"/>
      <c r="AC20" s="146"/>
      <c r="AD20" s="64"/>
    </row>
    <row r="21" spans="2:55" x14ac:dyDescent="0.25">
      <c r="C21" s="55" t="s">
        <v>9</v>
      </c>
      <c r="D21" s="110">
        <v>1</v>
      </c>
      <c r="K21" s="121">
        <v>8</v>
      </c>
      <c r="L21" s="104">
        <f t="shared" si="1"/>
        <v>0</v>
      </c>
      <c r="M21" s="122">
        <f t="shared" si="0"/>
        <v>0</v>
      </c>
      <c r="N21" s="122">
        <f t="shared" si="2"/>
        <v>2</v>
      </c>
      <c r="O21" s="123">
        <f t="shared" si="3"/>
        <v>1</v>
      </c>
      <c r="P21" s="5"/>
      <c r="T21" s="64" t="s">
        <v>15</v>
      </c>
      <c r="U21" s="64" t="s">
        <v>16</v>
      </c>
      <c r="V21" s="64" t="s">
        <v>17</v>
      </c>
      <c r="W21" s="64" t="s">
        <v>16</v>
      </c>
      <c r="X21" s="64" t="s">
        <v>17</v>
      </c>
      <c r="Y21" s="64" t="s">
        <v>18</v>
      </c>
      <c r="Z21" s="64" t="s">
        <v>19</v>
      </c>
      <c r="AA21" s="64" t="str">
        <f>I24</f>
        <v>A</v>
      </c>
      <c r="AB21" s="64" t="s">
        <v>20</v>
      </c>
      <c r="AC21" s="64" t="s">
        <v>21</v>
      </c>
      <c r="AD21" s="64" t="s">
        <v>22</v>
      </c>
      <c r="AE21" s="1" t="s">
        <v>39</v>
      </c>
      <c r="AG21" s="1" t="s">
        <v>40</v>
      </c>
    </row>
    <row r="22" spans="2:55" x14ac:dyDescent="0.25">
      <c r="B22" s="63"/>
      <c r="S22" s="1" t="str">
        <f t="shared" ref="S22:S33" si="4">IF(AND(AD22&gt;=_xlfn.NUMBERVALUE(LEFT(INDEX(N$25:N$31,MATCH($T22,$B$25:$B$31)),2)),AD22&lt;=_xlfn.NUMBERVALUE(RIGHT(INDEX(N$25:N$31,MATCH($T22,$B$25:$B$31)),3))),"GOOD","BAD"&amp;" "&amp;ROUND(AD22,2))</f>
        <v>GOOD</v>
      </c>
      <c r="T22" s="110">
        <v>1</v>
      </c>
      <c r="U22" s="151">
        <f t="shared" ref="U22:X33" si="5">INDEX(C$25:C$31,MATCH($T22,$B$25:$B$31))</f>
        <v>0.1</v>
      </c>
      <c r="V22" s="151">
        <f t="shared" si="5"/>
        <v>2</v>
      </c>
      <c r="W22" s="151">
        <f t="shared" si="5"/>
        <v>0.4</v>
      </c>
      <c r="X22" s="151">
        <f t="shared" si="5"/>
        <v>2</v>
      </c>
      <c r="Y22" s="151">
        <f t="shared" ref="Y22:Y33" si="6">$U$19*U22/V22*W22/X22</f>
        <v>6.8211720000000007</v>
      </c>
      <c r="Z22" s="153">
        <f t="shared" ref="Z22:Z33" si="7">Y22/($I$5*1000/$I$4/$I$6)*100</f>
        <v>6.8211720000000007</v>
      </c>
      <c r="AA22" s="172">
        <v>5.1900000000000002E-2</v>
      </c>
      <c r="AB22" s="151">
        <f t="shared" ref="AB22:AB33" si="8">(AA22-$I$16)/$I$15</f>
        <v>6.183346017262636</v>
      </c>
      <c r="AC22" s="153">
        <f t="shared" ref="AC22:AC33" si="9">AB22*$I$4*$I$6/$I$5/1000*100</f>
        <v>6.183346017262636</v>
      </c>
      <c r="AD22" s="151">
        <f t="shared" ref="AD22:AD33" si="10">(AA22-$I$16)/$I$15/Y22*100</f>
        <v>90.649319754180596</v>
      </c>
      <c r="AE22" s="6">
        <f>AVERAGE(AD22:AD24)</f>
        <v>92.656615311077005</v>
      </c>
      <c r="AF22" s="65"/>
      <c r="AG22" s="30">
        <f>_xlfn.STDEV.S(AD22:AD24)/AE22*100</f>
        <v>1.9146960871416239</v>
      </c>
      <c r="AH22" s="66"/>
    </row>
    <row r="23" spans="2:55" x14ac:dyDescent="0.25">
      <c r="B23" s="63"/>
      <c r="C23" s="1" t="s">
        <v>13</v>
      </c>
      <c r="D23" s="1">
        <f>D14/D15*1000*C8/100*D17/D18*F8*D20/D21</f>
        <v>698.10120000000006</v>
      </c>
      <c r="E23" s="1" t="s">
        <v>14</v>
      </c>
      <c r="S23" s="1" t="str">
        <f t="shared" si="4"/>
        <v>GOOD</v>
      </c>
      <c r="T23" s="110">
        <v>1</v>
      </c>
      <c r="U23" s="144">
        <f t="shared" si="5"/>
        <v>0.1</v>
      </c>
      <c r="V23" s="144">
        <f t="shared" si="5"/>
        <v>2</v>
      </c>
      <c r="W23" s="144">
        <f t="shared" si="5"/>
        <v>0.4</v>
      </c>
      <c r="X23" s="144">
        <f t="shared" si="5"/>
        <v>2</v>
      </c>
      <c r="Y23" s="144">
        <f t="shared" si="6"/>
        <v>6.8211720000000007</v>
      </c>
      <c r="Z23" s="148">
        <f t="shared" si="7"/>
        <v>6.8211720000000007</v>
      </c>
      <c r="AA23" s="101">
        <v>5.3800000000000001E-2</v>
      </c>
      <c r="AB23" s="144">
        <f t="shared" si="8"/>
        <v>6.41289018495684</v>
      </c>
      <c r="AC23" s="148">
        <f t="shared" si="9"/>
        <v>6.4128901849568392</v>
      </c>
      <c r="AD23" s="144">
        <f t="shared" si="10"/>
        <v>94.014491717212806</v>
      </c>
      <c r="AE23" s="6"/>
      <c r="AF23" s="52"/>
      <c r="AG23" s="6"/>
    </row>
    <row r="24" spans="2:55" x14ac:dyDescent="0.25">
      <c r="B24" s="1" t="s">
        <v>15</v>
      </c>
      <c r="C24" s="1" t="s">
        <v>16</v>
      </c>
      <c r="D24" s="1" t="s">
        <v>17</v>
      </c>
      <c r="E24" s="1" t="s">
        <v>16</v>
      </c>
      <c r="F24" s="1" t="s">
        <v>17</v>
      </c>
      <c r="G24" s="1" t="s">
        <v>18</v>
      </c>
      <c r="H24" s="1" t="s">
        <v>19</v>
      </c>
      <c r="I24" s="54" t="str">
        <f>"A"&amp;K4</f>
        <v>A</v>
      </c>
      <c r="J24" s="1" t="s">
        <v>20</v>
      </c>
      <c r="K24" s="1" t="s">
        <v>21</v>
      </c>
      <c r="L24" s="1" t="s">
        <v>22</v>
      </c>
      <c r="M24" s="1" t="s">
        <v>38</v>
      </c>
      <c r="N24" s="1" t="s">
        <v>58</v>
      </c>
      <c r="O24" s="1" t="s">
        <v>171</v>
      </c>
      <c r="P24" s="12" t="s">
        <v>172</v>
      </c>
      <c r="Q24"/>
      <c r="S24" s="1" t="str">
        <f t="shared" si="4"/>
        <v>GOOD</v>
      </c>
      <c r="T24" s="110">
        <v>1</v>
      </c>
      <c r="U24" s="151">
        <f t="shared" si="5"/>
        <v>0.1</v>
      </c>
      <c r="V24" s="151">
        <f t="shared" si="5"/>
        <v>2</v>
      </c>
      <c r="W24" s="151">
        <f t="shared" si="5"/>
        <v>0.4</v>
      </c>
      <c r="X24" s="151">
        <f t="shared" si="5"/>
        <v>2</v>
      </c>
      <c r="Y24" s="151">
        <f t="shared" si="6"/>
        <v>6.8211720000000007</v>
      </c>
      <c r="Z24" s="153">
        <f t="shared" si="7"/>
        <v>6.8211720000000007</v>
      </c>
      <c r="AA24" s="101">
        <v>5.3400000000000003E-2</v>
      </c>
      <c r="AB24" s="151">
        <f t="shared" si="8"/>
        <v>6.3645650970212184</v>
      </c>
      <c r="AC24" s="153">
        <f t="shared" si="9"/>
        <v>6.3645650970212184</v>
      </c>
      <c r="AD24" s="151">
        <f t="shared" si="10"/>
        <v>93.306034461837612</v>
      </c>
      <c r="AE24" s="6"/>
      <c r="AF24" s="52"/>
      <c r="AG24" s="6"/>
    </row>
    <row r="25" spans="2:55" x14ac:dyDescent="0.25">
      <c r="B25" s="12">
        <v>1</v>
      </c>
      <c r="C25" s="159">
        <v>0.1</v>
      </c>
      <c r="D25" s="157">
        <v>2</v>
      </c>
      <c r="E25" s="115">
        <v>0.4</v>
      </c>
      <c r="F25" s="158">
        <v>2</v>
      </c>
      <c r="G25" s="6">
        <f t="shared" ref="G25:G32" si="11">$D$23/D25*C25*E25/F25</f>
        <v>6.9810120000000015</v>
      </c>
      <c r="H25" s="6">
        <f t="shared" ref="H25:H32" si="12">100*G25/(($I$5*1000)/$I$4/$I$6)</f>
        <v>6.9810120000000015</v>
      </c>
      <c r="I25" s="160">
        <v>5.91E-2</v>
      </c>
      <c r="J25" s="6">
        <f t="shared" ref="J25:J32" si="13">(I25-$I$16)/$I$15</f>
        <v>7.0531976001038323</v>
      </c>
      <c r="K25" s="6">
        <f t="shared" ref="K25:K32" si="14">100*J25/(($I$5*1000)/$I$4/$I$6)</f>
        <v>7.0531976001038323</v>
      </c>
      <c r="L25" s="5">
        <f t="shared" ref="L25:L32" si="15">(I25-$I$16)/$I$15/G25*100</f>
        <v>101.03402773271026</v>
      </c>
      <c r="M25" s="67">
        <f>$D$15*$D$18/$D$17*D25/C25*F25/E25</f>
        <v>2500</v>
      </c>
      <c r="N25" s="110" t="s">
        <v>59</v>
      </c>
      <c r="O25" s="4">
        <f>G25*0.2/125</f>
        <v>1.1169619200000003E-2</v>
      </c>
      <c r="P25">
        <f>10000/10</f>
        <v>1000</v>
      </c>
      <c r="Q25"/>
      <c r="S25" s="1" t="str">
        <f t="shared" si="4"/>
        <v>GOOD</v>
      </c>
      <c r="T25" s="110">
        <v>4</v>
      </c>
      <c r="U25" s="144">
        <f t="shared" si="5"/>
        <v>0.8</v>
      </c>
      <c r="V25" s="144">
        <f t="shared" si="5"/>
        <v>2</v>
      </c>
      <c r="W25" s="144">
        <f t="shared" si="5"/>
        <v>0.4</v>
      </c>
      <c r="X25" s="144">
        <f t="shared" si="5"/>
        <v>2</v>
      </c>
      <c r="Y25" s="144">
        <f t="shared" si="6"/>
        <v>54.569376000000005</v>
      </c>
      <c r="Z25" s="148">
        <f t="shared" si="7"/>
        <v>54.569376000000005</v>
      </c>
      <c r="AA25" s="172">
        <v>0.45450000000000002</v>
      </c>
      <c r="AB25" s="144">
        <f t="shared" si="8"/>
        <v>54.822547024466239</v>
      </c>
      <c r="AC25" s="148">
        <f t="shared" si="9"/>
        <v>54.822547024466239</v>
      </c>
      <c r="AD25" s="144">
        <f t="shared" si="10"/>
        <v>100.46394341116569</v>
      </c>
      <c r="AE25" s="6"/>
      <c r="AF25" s="52"/>
      <c r="AG25" s="6"/>
    </row>
    <row r="26" spans="2:55" x14ac:dyDescent="0.25">
      <c r="B26" s="12">
        <v>2</v>
      </c>
      <c r="C26" s="159">
        <v>0.2</v>
      </c>
      <c r="D26" s="157">
        <v>2</v>
      </c>
      <c r="E26" s="115">
        <v>0.4</v>
      </c>
      <c r="F26" s="158">
        <v>2</v>
      </c>
      <c r="G26" s="6">
        <f t="shared" si="11"/>
        <v>13.962024000000003</v>
      </c>
      <c r="H26" s="6">
        <f t="shared" si="12"/>
        <v>13.962024000000003</v>
      </c>
      <c r="I26" s="149">
        <v>0.1138</v>
      </c>
      <c r="J26" s="6">
        <f t="shared" si="13"/>
        <v>13.661653375300149</v>
      </c>
      <c r="K26" s="6">
        <f t="shared" si="14"/>
        <v>13.661653375300149</v>
      </c>
      <c r="L26" s="5">
        <f t="shared" si="15"/>
        <v>97.848659874099525</v>
      </c>
      <c r="M26" s="67">
        <f t="shared" ref="M26:M32" si="16">$D$15*$D$18/$D$17*D26/C26*F26/E26</f>
        <v>1250</v>
      </c>
      <c r="N26" s="110" t="s">
        <v>60</v>
      </c>
      <c r="O26" s="4">
        <f t="shared" ref="O26:O30" si="17">G26*0.2/125</f>
        <v>2.2339238400000006E-2</v>
      </c>
      <c r="P26">
        <f t="shared" ref="P26:P30" si="18">10000/10</f>
        <v>1000</v>
      </c>
      <c r="Q26"/>
      <c r="S26" s="1" t="str">
        <f t="shared" si="4"/>
        <v>GOOD</v>
      </c>
      <c r="T26" s="110">
        <v>4</v>
      </c>
      <c r="U26" s="151">
        <f t="shared" si="5"/>
        <v>0.8</v>
      </c>
      <c r="V26" s="151">
        <f t="shared" si="5"/>
        <v>2</v>
      </c>
      <c r="W26" s="151">
        <f t="shared" si="5"/>
        <v>0.4</v>
      </c>
      <c r="X26" s="151">
        <f t="shared" si="5"/>
        <v>2</v>
      </c>
      <c r="Y26" s="151">
        <f t="shared" si="6"/>
        <v>54.569376000000005</v>
      </c>
      <c r="Z26" s="153">
        <f t="shared" si="7"/>
        <v>54.569376000000005</v>
      </c>
      <c r="AA26" s="101">
        <v>0.4572</v>
      </c>
      <c r="AB26" s="151">
        <f t="shared" si="8"/>
        <v>55.148741368031686</v>
      </c>
      <c r="AC26" s="153">
        <f t="shared" si="9"/>
        <v>55.148741368031686</v>
      </c>
      <c r="AD26" s="151">
        <f t="shared" si="10"/>
        <v>101.06170422038852</v>
      </c>
      <c r="AE26" s="6"/>
      <c r="AF26" s="52"/>
      <c r="AG26" s="6"/>
    </row>
    <row r="27" spans="2:55" x14ac:dyDescent="0.25">
      <c r="B27" s="12">
        <v>3</v>
      </c>
      <c r="C27" s="159">
        <v>0.4</v>
      </c>
      <c r="D27" s="157">
        <v>2</v>
      </c>
      <c r="E27" s="115">
        <v>0.4</v>
      </c>
      <c r="F27" s="158">
        <v>2</v>
      </c>
      <c r="G27" s="6">
        <f t="shared" si="11"/>
        <v>27.924048000000006</v>
      </c>
      <c r="H27" s="6">
        <f t="shared" si="12"/>
        <v>27.924048000000006</v>
      </c>
      <c r="I27" s="149">
        <v>0.2288</v>
      </c>
      <c r="J27" s="6">
        <f t="shared" si="13"/>
        <v>27.555116156791492</v>
      </c>
      <c r="K27" s="6">
        <f t="shared" si="14"/>
        <v>27.555116156791492</v>
      </c>
      <c r="L27" s="5">
        <f t="shared" si="15"/>
        <v>98.67880243147944</v>
      </c>
      <c r="M27" s="67">
        <f t="shared" si="16"/>
        <v>625</v>
      </c>
      <c r="N27" s="161" t="s">
        <v>61</v>
      </c>
      <c r="O27" s="4">
        <f t="shared" si="17"/>
        <v>4.4678476800000012E-2</v>
      </c>
      <c r="P27">
        <f t="shared" si="18"/>
        <v>1000</v>
      </c>
      <c r="Q27"/>
      <c r="S27" s="1" t="str">
        <f t="shared" si="4"/>
        <v>GOOD</v>
      </c>
      <c r="T27" s="110">
        <v>4</v>
      </c>
      <c r="U27" s="144">
        <f t="shared" si="5"/>
        <v>0.8</v>
      </c>
      <c r="V27" s="144">
        <f t="shared" si="5"/>
        <v>2</v>
      </c>
      <c r="W27" s="144">
        <f t="shared" si="5"/>
        <v>0.4</v>
      </c>
      <c r="X27" s="144">
        <f t="shared" si="5"/>
        <v>2</v>
      </c>
      <c r="Y27" s="144">
        <f t="shared" si="6"/>
        <v>54.569376000000005</v>
      </c>
      <c r="Z27" s="148">
        <f t="shared" si="7"/>
        <v>54.569376000000005</v>
      </c>
      <c r="AA27" s="101">
        <v>0.45839999999999997</v>
      </c>
      <c r="AB27" s="144">
        <f t="shared" si="8"/>
        <v>55.293716631838549</v>
      </c>
      <c r="AC27" s="148">
        <f t="shared" si="9"/>
        <v>55.293716631838549</v>
      </c>
      <c r="AD27" s="144">
        <f t="shared" si="10"/>
        <v>101.32737569115422</v>
      </c>
      <c r="AE27" s="6">
        <f>AVERAGE(AD25:AD30)</f>
        <v>101.33106557269262</v>
      </c>
      <c r="AF27" s="65"/>
      <c r="AG27" s="30">
        <f>_xlfn.STDEV.S(AD25:AD30)/AE27*100</f>
        <v>0.50268897445051641</v>
      </c>
      <c r="AH27" s="66"/>
    </row>
    <row r="28" spans="2:55" x14ac:dyDescent="0.25">
      <c r="B28" s="12">
        <v>4</v>
      </c>
      <c r="C28" s="159">
        <v>0.8</v>
      </c>
      <c r="D28" s="157">
        <v>2</v>
      </c>
      <c r="E28" s="115">
        <v>0.4</v>
      </c>
      <c r="F28" s="158">
        <v>2</v>
      </c>
      <c r="G28" s="6">
        <f t="shared" si="11"/>
        <v>55.848096000000012</v>
      </c>
      <c r="H28" s="6">
        <f t="shared" si="12"/>
        <v>55.848096000000012</v>
      </c>
      <c r="I28" s="149">
        <v>0.46400000000000002</v>
      </c>
      <c r="J28" s="6">
        <f t="shared" si="13"/>
        <v>55.970267862937263</v>
      </c>
      <c r="K28" s="6">
        <f t="shared" si="14"/>
        <v>55.970267862937263</v>
      </c>
      <c r="L28" s="5">
        <f t="shared" si="15"/>
        <v>100.2187574361304</v>
      </c>
      <c r="M28" s="67">
        <f t="shared" si="16"/>
        <v>312.5</v>
      </c>
      <c r="N28" s="161" t="s">
        <v>62</v>
      </c>
      <c r="O28" s="4">
        <f t="shared" si="17"/>
        <v>8.9356953600000025E-2</v>
      </c>
      <c r="P28">
        <f t="shared" si="18"/>
        <v>1000</v>
      </c>
      <c r="Q28"/>
      <c r="S28" s="1" t="str">
        <f t="shared" si="4"/>
        <v>GOOD</v>
      </c>
      <c r="T28" s="110">
        <v>4</v>
      </c>
      <c r="U28" s="151">
        <f t="shared" si="5"/>
        <v>0.8</v>
      </c>
      <c r="V28" s="151">
        <f t="shared" si="5"/>
        <v>2</v>
      </c>
      <c r="W28" s="151">
        <f t="shared" si="5"/>
        <v>0.4</v>
      </c>
      <c r="X28" s="151">
        <f t="shared" si="5"/>
        <v>2</v>
      </c>
      <c r="Y28" s="151">
        <f t="shared" si="6"/>
        <v>54.569376000000005</v>
      </c>
      <c r="Z28" s="153">
        <f t="shared" si="7"/>
        <v>54.569376000000005</v>
      </c>
      <c r="AA28" s="101">
        <v>0.46050000000000002</v>
      </c>
      <c r="AB28" s="151">
        <f t="shared" si="8"/>
        <v>55.547423343500569</v>
      </c>
      <c r="AC28" s="153">
        <f t="shared" si="9"/>
        <v>55.547423343500569</v>
      </c>
      <c r="AD28" s="151">
        <f t="shared" si="10"/>
        <v>101.7923007649942</v>
      </c>
      <c r="AE28" s="6"/>
      <c r="AF28" s="52"/>
      <c r="AG28" s="6"/>
      <c r="AU28"/>
      <c r="AV28"/>
      <c r="AW28"/>
      <c r="AX28"/>
      <c r="AY28"/>
      <c r="AZ28"/>
      <c r="BA28"/>
      <c r="BB28"/>
      <c r="BC28"/>
    </row>
    <row r="29" spans="2:55" x14ac:dyDescent="0.25">
      <c r="B29" s="12">
        <v>5</v>
      </c>
      <c r="C29" s="159">
        <v>1.5</v>
      </c>
      <c r="D29" s="157">
        <v>2</v>
      </c>
      <c r="E29" s="115">
        <v>0.4</v>
      </c>
      <c r="F29" s="158">
        <v>2</v>
      </c>
      <c r="G29" s="6">
        <f t="shared" si="11"/>
        <v>104.71518000000002</v>
      </c>
      <c r="H29" s="6">
        <f t="shared" si="12"/>
        <v>104.71518000000002</v>
      </c>
      <c r="I29" s="149">
        <v>0.88149999999999995</v>
      </c>
      <c r="J29" s="6">
        <f t="shared" si="13"/>
        <v>106.40957839574277</v>
      </c>
      <c r="K29" s="6">
        <f t="shared" si="14"/>
        <v>106.40957839574277</v>
      </c>
      <c r="L29" s="5">
        <f t="shared" si="15"/>
        <v>101.61810197503624</v>
      </c>
      <c r="M29" s="67">
        <f t="shared" si="16"/>
        <v>166.66666666666666</v>
      </c>
      <c r="N29" s="161" t="s">
        <v>63</v>
      </c>
      <c r="O29" s="4">
        <f t="shared" si="17"/>
        <v>0.16754428800000004</v>
      </c>
      <c r="P29">
        <f t="shared" si="18"/>
        <v>1000</v>
      </c>
      <c r="Q29"/>
      <c r="S29" s="1" t="str">
        <f t="shared" si="4"/>
        <v>GOOD</v>
      </c>
      <c r="T29" s="110">
        <v>4</v>
      </c>
      <c r="U29" s="144">
        <f t="shared" si="5"/>
        <v>0.8</v>
      </c>
      <c r="V29" s="144">
        <f t="shared" si="5"/>
        <v>2</v>
      </c>
      <c r="W29" s="144">
        <f t="shared" si="5"/>
        <v>0.4</v>
      </c>
      <c r="X29" s="144">
        <f t="shared" si="5"/>
        <v>2</v>
      </c>
      <c r="Y29" s="144">
        <f t="shared" si="6"/>
        <v>54.569376000000005</v>
      </c>
      <c r="Z29" s="148">
        <f t="shared" si="7"/>
        <v>54.569376000000005</v>
      </c>
      <c r="AA29" s="101">
        <v>0.46050000000000002</v>
      </c>
      <c r="AB29" s="144">
        <f t="shared" si="8"/>
        <v>55.547423343500569</v>
      </c>
      <c r="AC29" s="148">
        <f t="shared" si="9"/>
        <v>55.547423343500569</v>
      </c>
      <c r="AD29" s="144">
        <f t="shared" si="10"/>
        <v>101.7923007649942</v>
      </c>
      <c r="AE29" s="6"/>
      <c r="AF29" s="52"/>
      <c r="AG29" s="6"/>
      <c r="AU29"/>
      <c r="AV29"/>
      <c r="AW29"/>
      <c r="AX29"/>
      <c r="AY29"/>
      <c r="AZ29"/>
      <c r="BA29"/>
      <c r="BB29"/>
      <c r="BC29"/>
    </row>
    <row r="30" spans="2:55" x14ac:dyDescent="0.25">
      <c r="B30" s="12">
        <v>6</v>
      </c>
      <c r="C30" s="159">
        <v>2</v>
      </c>
      <c r="D30" s="157">
        <v>2</v>
      </c>
      <c r="E30" s="115">
        <v>0.4</v>
      </c>
      <c r="F30" s="158">
        <v>2</v>
      </c>
      <c r="G30" s="6">
        <f t="shared" si="11"/>
        <v>139.62024000000002</v>
      </c>
      <c r="H30" s="6">
        <f t="shared" si="12"/>
        <v>139.62024000000002</v>
      </c>
      <c r="I30" s="149">
        <v>1.1463000000000001</v>
      </c>
      <c r="J30" s="6">
        <f t="shared" si="13"/>
        <v>138.40078660912459</v>
      </c>
      <c r="K30" s="6">
        <f t="shared" si="14"/>
        <v>138.40078660912459</v>
      </c>
      <c r="L30" s="5">
        <f t="shared" si="15"/>
        <v>99.126592683929331</v>
      </c>
      <c r="M30" s="67">
        <f t="shared" si="16"/>
        <v>125</v>
      </c>
      <c r="N30" s="161" t="s">
        <v>63</v>
      </c>
      <c r="O30" s="4">
        <f t="shared" si="17"/>
        <v>0.22339238400000005</v>
      </c>
      <c r="P30">
        <f t="shared" si="18"/>
        <v>1000</v>
      </c>
      <c r="Q30"/>
      <c r="S30" s="1" t="str">
        <f t="shared" si="4"/>
        <v>GOOD</v>
      </c>
      <c r="T30" s="110">
        <v>4</v>
      </c>
      <c r="U30" s="151">
        <f t="shared" si="5"/>
        <v>0.8</v>
      </c>
      <c r="V30" s="151">
        <f t="shared" si="5"/>
        <v>2</v>
      </c>
      <c r="W30" s="151">
        <f t="shared" si="5"/>
        <v>0.4</v>
      </c>
      <c r="X30" s="151">
        <f t="shared" si="5"/>
        <v>2</v>
      </c>
      <c r="Y30" s="151">
        <f t="shared" si="6"/>
        <v>54.569376000000005</v>
      </c>
      <c r="Z30" s="153">
        <f t="shared" si="7"/>
        <v>54.569376000000005</v>
      </c>
      <c r="AA30" s="147">
        <v>0.45939999999999998</v>
      </c>
      <c r="AB30" s="151">
        <f t="shared" si="8"/>
        <v>55.414529351677601</v>
      </c>
      <c r="AC30" s="153">
        <f t="shared" si="9"/>
        <v>55.414529351677608</v>
      </c>
      <c r="AD30" s="151">
        <f t="shared" si="10"/>
        <v>101.54876858345897</v>
      </c>
      <c r="AE30" s="6"/>
      <c r="AF30" s="52"/>
      <c r="AG30" s="6"/>
      <c r="AU30" s="68"/>
      <c r="AV30" s="68"/>
      <c r="AW30"/>
      <c r="AX30"/>
      <c r="AY30"/>
      <c r="AZ30"/>
      <c r="BA30"/>
      <c r="BB30"/>
      <c r="BC30"/>
    </row>
    <row r="31" spans="2:55" x14ac:dyDescent="0.25">
      <c r="B31" s="12">
        <v>7</v>
      </c>
      <c r="C31" s="159">
        <v>0</v>
      </c>
      <c r="D31" s="157">
        <v>2</v>
      </c>
      <c r="E31" s="115">
        <v>1</v>
      </c>
      <c r="F31" s="158">
        <v>1</v>
      </c>
      <c r="G31" s="6">
        <f t="shared" si="11"/>
        <v>0</v>
      </c>
      <c r="H31" s="6">
        <f t="shared" si="12"/>
        <v>0</v>
      </c>
      <c r="I31" s="108"/>
      <c r="J31" s="6">
        <f t="shared" si="13"/>
        <v>-8.6834142384326407E-2</v>
      </c>
      <c r="K31" s="6">
        <f t="shared" si="14"/>
        <v>-8.6834142384326393E-2</v>
      </c>
      <c r="L31" s="5" t="e">
        <f t="shared" si="15"/>
        <v>#DIV/0!</v>
      </c>
      <c r="M31" s="67" t="e">
        <f t="shared" si="16"/>
        <v>#DIV/0!</v>
      </c>
      <c r="N31" s="161" t="s">
        <v>63</v>
      </c>
      <c r="O31" s="4"/>
      <c r="S31" s="1" t="str">
        <f t="shared" si="4"/>
        <v>GOOD</v>
      </c>
      <c r="T31" s="110">
        <v>6</v>
      </c>
      <c r="U31" s="144">
        <f t="shared" si="5"/>
        <v>2</v>
      </c>
      <c r="V31" s="144">
        <f t="shared" si="5"/>
        <v>2</v>
      </c>
      <c r="W31" s="144">
        <f t="shared" si="5"/>
        <v>0.4</v>
      </c>
      <c r="X31" s="144">
        <f t="shared" si="5"/>
        <v>2</v>
      </c>
      <c r="Y31" s="144">
        <f t="shared" si="6"/>
        <v>136.42344</v>
      </c>
      <c r="Z31" s="148">
        <f t="shared" si="7"/>
        <v>136.42344</v>
      </c>
      <c r="AA31" s="147">
        <v>1.1373</v>
      </c>
      <c r="AB31" s="144">
        <f t="shared" si="8"/>
        <v>137.31347213057307</v>
      </c>
      <c r="AC31" s="148">
        <f t="shared" si="9"/>
        <v>137.31347213057307</v>
      </c>
      <c r="AD31" s="144">
        <f t="shared" si="10"/>
        <v>100.65240411074012</v>
      </c>
      <c r="AE31" s="6"/>
      <c r="AF31" s="52"/>
      <c r="AG31" s="6"/>
      <c r="AU31"/>
      <c r="AV31"/>
      <c r="AW31"/>
      <c r="AX31"/>
      <c r="AY31"/>
      <c r="AZ31"/>
      <c r="BA31"/>
      <c r="BB31"/>
      <c r="BC31"/>
    </row>
    <row r="32" spans="2:55" x14ac:dyDescent="0.25">
      <c r="B32" s="12">
        <v>8</v>
      </c>
      <c r="C32" s="159">
        <v>0</v>
      </c>
      <c r="D32" s="157">
        <v>2</v>
      </c>
      <c r="E32" s="115">
        <v>1</v>
      </c>
      <c r="F32" s="158">
        <v>1</v>
      </c>
      <c r="G32" s="6">
        <f t="shared" si="11"/>
        <v>0</v>
      </c>
      <c r="H32" s="6">
        <f t="shared" si="12"/>
        <v>0</v>
      </c>
      <c r="I32" s="158"/>
      <c r="J32" s="6">
        <f t="shared" si="13"/>
        <v>-8.6834142384326407E-2</v>
      </c>
      <c r="K32" s="6">
        <f t="shared" si="14"/>
        <v>-8.6834142384326393E-2</v>
      </c>
      <c r="L32" s="5" t="e">
        <f t="shared" si="15"/>
        <v>#DIV/0!</v>
      </c>
      <c r="M32" s="67" t="e">
        <f t="shared" si="16"/>
        <v>#DIV/0!</v>
      </c>
      <c r="N32" s="162"/>
      <c r="O32"/>
      <c r="P32" s="3"/>
      <c r="Q32" s="47"/>
      <c r="S32" s="1" t="str">
        <f t="shared" si="4"/>
        <v>GOOD</v>
      </c>
      <c r="T32" s="110">
        <v>6</v>
      </c>
      <c r="U32" s="151">
        <f t="shared" si="5"/>
        <v>2</v>
      </c>
      <c r="V32" s="151">
        <f t="shared" si="5"/>
        <v>2</v>
      </c>
      <c r="W32" s="151">
        <f t="shared" si="5"/>
        <v>0.4</v>
      </c>
      <c r="X32" s="151">
        <f t="shared" si="5"/>
        <v>2</v>
      </c>
      <c r="Y32" s="151">
        <f t="shared" si="6"/>
        <v>136.42344</v>
      </c>
      <c r="Z32" s="153">
        <f t="shared" si="7"/>
        <v>136.42344</v>
      </c>
      <c r="AA32" s="147">
        <v>1.1333</v>
      </c>
      <c r="AB32" s="151">
        <f t="shared" si="8"/>
        <v>136.83022125121687</v>
      </c>
      <c r="AC32" s="153">
        <f t="shared" si="9"/>
        <v>136.83022125121687</v>
      </c>
      <c r="AD32" s="151">
        <f t="shared" si="10"/>
        <v>100.29817548305253</v>
      </c>
      <c r="AE32" s="6"/>
      <c r="AF32" s="52"/>
      <c r="AG32" s="6"/>
      <c r="AU32"/>
      <c r="AV32"/>
      <c r="AW32"/>
      <c r="AX32"/>
      <c r="AY32"/>
      <c r="AZ32"/>
      <c r="BA32"/>
      <c r="BB32"/>
      <c r="BC32"/>
    </row>
    <row r="33" spans="2:55" x14ac:dyDescent="0.25">
      <c r="C33" s="182" t="s">
        <v>41</v>
      </c>
      <c r="D33" s="183"/>
      <c r="E33" s="184"/>
      <c r="F33" s="185"/>
      <c r="G33" s="117"/>
      <c r="H33" s="6"/>
      <c r="I33" s="6"/>
      <c r="J33" s="47"/>
      <c r="K33" s="5"/>
      <c r="L33" s="5"/>
      <c r="M33" s="5"/>
      <c r="N33" s="67"/>
      <c r="Q33" s="47"/>
      <c r="S33" s="1" t="str">
        <f t="shared" si="4"/>
        <v>GOOD</v>
      </c>
      <c r="T33" s="110">
        <v>6</v>
      </c>
      <c r="U33" s="144">
        <f t="shared" si="5"/>
        <v>2</v>
      </c>
      <c r="V33" s="144">
        <f t="shared" si="5"/>
        <v>2</v>
      </c>
      <c r="W33" s="144">
        <f t="shared" si="5"/>
        <v>0.4</v>
      </c>
      <c r="X33" s="144">
        <f t="shared" si="5"/>
        <v>2</v>
      </c>
      <c r="Y33" s="144">
        <f t="shared" si="6"/>
        <v>136.42344</v>
      </c>
      <c r="Z33" s="148">
        <f t="shared" si="7"/>
        <v>136.42344</v>
      </c>
      <c r="AA33" s="147">
        <v>1.1362000000000001</v>
      </c>
      <c r="AB33" s="144">
        <f t="shared" si="8"/>
        <v>137.18057813875012</v>
      </c>
      <c r="AC33" s="148">
        <f t="shared" si="9"/>
        <v>137.18057813875012</v>
      </c>
      <c r="AD33" s="144">
        <f t="shared" si="10"/>
        <v>100.55499123812604</v>
      </c>
      <c r="AE33" s="6">
        <f>AVERAGE(AD31:AD33)</f>
        <v>100.5018569439729</v>
      </c>
      <c r="AF33" s="65"/>
      <c r="AG33" s="30">
        <f>_xlfn.STDEV.S(AD31:AD33)/AE33*100</f>
        <v>0.18208053326963569</v>
      </c>
      <c r="AH33" s="66"/>
      <c r="AU33"/>
      <c r="AV33"/>
      <c r="AW33"/>
      <c r="AX33"/>
      <c r="AY33"/>
      <c r="AZ33"/>
      <c r="BA33"/>
      <c r="BB33"/>
      <c r="BC33"/>
    </row>
    <row r="34" spans="2:55" x14ac:dyDescent="0.25">
      <c r="B34"/>
      <c r="C34"/>
      <c r="D34"/>
      <c r="E34"/>
      <c r="F34"/>
      <c r="G34"/>
      <c r="H34"/>
      <c r="I34"/>
      <c r="J34"/>
      <c r="K34"/>
      <c r="L34"/>
      <c r="M34"/>
      <c r="Q34" s="47"/>
      <c r="T34" s="64" t="s">
        <v>86</v>
      </c>
      <c r="U34" s="146"/>
      <c r="V34" s="146"/>
      <c r="W34" s="146"/>
      <c r="X34" s="146"/>
      <c r="Y34" s="144"/>
      <c r="Z34" s="148"/>
      <c r="AA34" s="146"/>
      <c r="AB34" s="146"/>
      <c r="AC34" s="146"/>
      <c r="AD34" s="64"/>
      <c r="AE34" s="69"/>
      <c r="AF34" s="30"/>
      <c r="AG34" s="53"/>
      <c r="AU34"/>
      <c r="AV34"/>
      <c r="AW34"/>
      <c r="AX34"/>
      <c r="AY34"/>
      <c r="AZ34"/>
      <c r="BA34"/>
      <c r="BB34"/>
      <c r="BC34"/>
    </row>
    <row r="35" spans="2:55" x14ac:dyDescent="0.25">
      <c r="B35" s="7" t="s">
        <v>64</v>
      </c>
      <c r="C35"/>
      <c r="D35"/>
      <c r="E35"/>
      <c r="F35"/>
      <c r="G35"/>
      <c r="H35"/>
      <c r="I35"/>
      <c r="J35"/>
      <c r="K35"/>
      <c r="Q35" s="70"/>
      <c r="S35" s="1" t="str">
        <f t="shared" ref="S35:S43" si="19">IF(AND(AD35&gt;=_xlfn.NUMBERVALUE(LEFT(INDEX(N$25:N$31,MATCH($T35,$B$25:$B$31)),2)),AD35&lt;=_xlfn.NUMBERVALUE(RIGHT(INDEX(N$25:N$31,MATCH($T35,$B$25:$B$31)),3))),"GOOD","BAD"&amp;" "&amp;ROUND(AD35,2))</f>
        <v>GOOD</v>
      </c>
      <c r="T35" s="110">
        <v>1</v>
      </c>
      <c r="U35" s="151">
        <f t="shared" ref="U35:X43" si="20">INDEX(C$25:C$31,MATCH($T35,$B$25:$B$31))</f>
        <v>0.1</v>
      </c>
      <c r="V35" s="151">
        <f t="shared" si="20"/>
        <v>2</v>
      </c>
      <c r="W35" s="151">
        <f t="shared" si="20"/>
        <v>0.4</v>
      </c>
      <c r="X35" s="151">
        <f t="shared" si="20"/>
        <v>2</v>
      </c>
      <c r="Y35" s="151">
        <f t="shared" ref="Y35:Y43" si="21">$U$19*U35/V35*W35/X35</f>
        <v>6.8211720000000007</v>
      </c>
      <c r="Z35" s="153">
        <f t="shared" ref="Z35:Z43" si="22">Y35/($I$5*1000/$I$4/$I$6)*100</f>
        <v>6.8211720000000007</v>
      </c>
      <c r="AA35" s="147">
        <v>5.5199999999999999E-2</v>
      </c>
      <c r="AB35" s="152">
        <f t="shared" ref="AB35:AB43" si="23">(AA35-$I$16)/$I$15</f>
        <v>6.5820279927315175</v>
      </c>
      <c r="AC35" s="153">
        <f t="shared" ref="AC35:AC43" si="24">AB35*$I$4*$I$6/$I$5/1000*100</f>
        <v>6.5820279927315166</v>
      </c>
      <c r="AD35" s="153">
        <f t="shared" ref="AD35:AD43" si="25">(AA35-$I$16)/$I$15/Y35*100</f>
        <v>96.494092111026035</v>
      </c>
      <c r="AE35" s="53"/>
      <c r="AF35" s="53"/>
      <c r="AG35" s="53"/>
      <c r="AU35"/>
      <c r="AV35"/>
      <c r="AW35"/>
      <c r="AX35"/>
      <c r="AY35"/>
      <c r="AZ35"/>
      <c r="BA35"/>
      <c r="BB35"/>
      <c r="BC35"/>
    </row>
    <row r="36" spans="2:55" x14ac:dyDescent="0.25">
      <c r="B36" s="101"/>
      <c r="C36" s="64" t="s">
        <v>51</v>
      </c>
      <c r="D36" s="64" t="s">
        <v>50</v>
      </c>
      <c r="E36" s="64" t="s">
        <v>76</v>
      </c>
      <c r="F36" s="64" t="s">
        <v>88</v>
      </c>
      <c r="G36"/>
      <c r="H36" s="85"/>
      <c r="I36" s="86" t="s">
        <v>52</v>
      </c>
      <c r="J36" s="87" t="s">
        <v>93</v>
      </c>
      <c r="K36" s="54" t="s">
        <v>94</v>
      </c>
      <c r="L36" s="54" t="s">
        <v>95</v>
      </c>
      <c r="N36" s="1" t="s">
        <v>91</v>
      </c>
      <c r="O36" s="72" t="s">
        <v>90</v>
      </c>
      <c r="P36" s="1" t="s">
        <v>89</v>
      </c>
      <c r="Q36" s="72"/>
      <c r="S36" s="1" t="str">
        <f t="shared" si="19"/>
        <v>GOOD</v>
      </c>
      <c r="T36" s="110">
        <v>1</v>
      </c>
      <c r="U36" s="144">
        <f t="shared" si="20"/>
        <v>0.1</v>
      </c>
      <c r="V36" s="144">
        <f t="shared" si="20"/>
        <v>2</v>
      </c>
      <c r="W36" s="144">
        <f t="shared" si="20"/>
        <v>0.4</v>
      </c>
      <c r="X36" s="144">
        <f t="shared" si="20"/>
        <v>2</v>
      </c>
      <c r="Y36" s="144">
        <f t="shared" si="21"/>
        <v>6.8211720000000007</v>
      </c>
      <c r="Z36" s="148">
        <f t="shared" si="22"/>
        <v>6.8211720000000007</v>
      </c>
      <c r="AA36" s="147">
        <v>5.5100000000000003E-2</v>
      </c>
      <c r="AB36" s="145">
        <f t="shared" si="23"/>
        <v>6.5699467207476125</v>
      </c>
      <c r="AC36" s="148">
        <f t="shared" si="24"/>
        <v>6.5699467207476134</v>
      </c>
      <c r="AD36" s="148">
        <f t="shared" si="25"/>
        <v>96.316977797182247</v>
      </c>
      <c r="AE36" s="53"/>
      <c r="AF36" s="53"/>
      <c r="AG36" s="53"/>
      <c r="AH36"/>
      <c r="AU36"/>
      <c r="AV36"/>
      <c r="AW36"/>
      <c r="AX36"/>
      <c r="AY36"/>
      <c r="AZ36"/>
      <c r="BA36"/>
      <c r="BB36"/>
      <c r="BC36"/>
    </row>
    <row r="37" spans="2:55" x14ac:dyDescent="0.25">
      <c r="B37" s="101"/>
      <c r="C37" s="64">
        <f>D14</f>
        <v>17.47</v>
      </c>
      <c r="D37" s="135">
        <v>17.07</v>
      </c>
      <c r="E37" s="135">
        <v>17.059999999999999</v>
      </c>
      <c r="F37" s="135">
        <v>17.149999999999999</v>
      </c>
      <c r="G37"/>
      <c r="H37" s="88"/>
      <c r="I37" s="142">
        <v>1E-4</v>
      </c>
      <c r="J37" s="142">
        <v>1.6999999999999999E-3</v>
      </c>
      <c r="K37" s="138">
        <f ca="1">ROUND(0.0002+RANDBETWEEN(-5,5)/10000,4)</f>
        <v>6.9999999999999999E-4</v>
      </c>
      <c r="L37" s="139">
        <f ca="1">ROUND(0.0015+RANDBETWEEN(-6,6)/10000,4)</f>
        <v>1.6000000000000001E-3</v>
      </c>
      <c r="N37" s="143">
        <f t="shared" ref="N37:N48" ca="1" si="26">RANDBETWEEN(-10,10)/10000+INDEX($D$38:$D$44,MATCH($T22,$B$38:$B$44))</f>
        <v>5.8000000000000003E-2</v>
      </c>
      <c r="O37" s="143">
        <f t="shared" ref="O37:O45" ca="1" si="27">RANDBETWEEN(-10,10)/10000+INDEX($D$38:$D$44,MATCH($T35,$B$38:$B$44))</f>
        <v>5.9000000000000004E-2</v>
      </c>
      <c r="P37" s="143">
        <f t="shared" ref="P37:P42" ca="1" si="28">RANDBETWEEN(-10,10)/10000+INDEX($C$38:$C$44,MATCH($T50,$B$38:$B$44))</f>
        <v>5.96E-2</v>
      </c>
      <c r="S37" s="1" t="str">
        <f t="shared" si="19"/>
        <v>BAD -1.27</v>
      </c>
      <c r="T37" s="110">
        <v>1</v>
      </c>
      <c r="U37" s="151">
        <f t="shared" si="20"/>
        <v>0.1</v>
      </c>
      <c r="V37" s="151">
        <f t="shared" si="20"/>
        <v>2</v>
      </c>
      <c r="W37" s="151">
        <f t="shared" si="20"/>
        <v>0.4</v>
      </c>
      <c r="X37" s="151">
        <f t="shared" si="20"/>
        <v>2</v>
      </c>
      <c r="Y37" s="151">
        <f t="shared" si="21"/>
        <v>6.8211720000000007</v>
      </c>
      <c r="Z37" s="153">
        <f t="shared" si="22"/>
        <v>6.8211720000000007</v>
      </c>
      <c r="AA37" s="147"/>
      <c r="AB37" s="152">
        <f t="shared" si="23"/>
        <v>-8.6834142384326407E-2</v>
      </c>
      <c r="AC37" s="153">
        <f t="shared" si="24"/>
        <v>-8.6834142384326407E-2</v>
      </c>
      <c r="AD37" s="153">
        <f t="shared" si="25"/>
        <v>-1.2730091307524043</v>
      </c>
      <c r="AE37" s="53"/>
      <c r="AF37" s="53"/>
      <c r="AG37" s="53"/>
      <c r="AH37"/>
      <c r="AU37"/>
      <c r="AV37"/>
      <c r="AW37"/>
      <c r="AX37"/>
      <c r="AY37"/>
      <c r="AZ37"/>
      <c r="BA37"/>
      <c r="BB37"/>
      <c r="BC37"/>
    </row>
    <row r="38" spans="2:55" x14ac:dyDescent="0.25">
      <c r="B38" s="101">
        <v>1</v>
      </c>
      <c r="C38" s="136">
        <f t="shared" ref="C38:C44" si="29">I25</f>
        <v>5.91E-2</v>
      </c>
      <c r="D38" s="137">
        <f ca="1">ROUND($C38/C$37*D$37+0.0015+RANDBETWEEN(-10,10)/10000,4)</f>
        <v>5.8500000000000003E-2</v>
      </c>
      <c r="E38" s="137">
        <f t="shared" ref="E38:E44" ca="1" si="30">ROUND(E$37/C$37*$C38+RANDBETWEEN(-10,10)/10000,4)</f>
        <v>5.6800000000000003E-2</v>
      </c>
      <c r="F38" s="137">
        <f t="shared" ref="F38:F44" ca="1" si="31">ROUND(F$37/C$37*$C38+RANDBETWEEN(-10,10)/10000,4)</f>
        <v>5.8799999999999998E-2</v>
      </c>
      <c r="G38"/>
      <c r="H38" s="88"/>
      <c r="I38" s="142">
        <v>5.9999999999999995E-4</v>
      </c>
      <c r="J38" s="142">
        <v>1.6999999999999999E-3</v>
      </c>
      <c r="K38" s="138">
        <f t="shared" ref="K38:K42" ca="1" si="32">ROUND(0.0002+RANDBETWEEN(-5,5)/10000,4)</f>
        <v>-1E-4</v>
      </c>
      <c r="L38" s="139">
        <f t="shared" ref="L38:L39" ca="1" si="33">ROUND(0.0015+RANDBETWEEN(-6,6)/10000,4)</f>
        <v>1.1999999999999999E-3</v>
      </c>
      <c r="N38" s="143">
        <f t="shared" ca="1" si="26"/>
        <v>5.9100000000000007E-2</v>
      </c>
      <c r="O38" s="143">
        <f t="shared" ca="1" si="27"/>
        <v>5.7600000000000005E-2</v>
      </c>
      <c r="P38" s="143">
        <f t="shared" ca="1" si="28"/>
        <v>5.9299999999999999E-2</v>
      </c>
      <c r="Q38" s="72"/>
      <c r="S38" s="1" t="str">
        <f t="shared" si="19"/>
        <v>GOOD</v>
      </c>
      <c r="T38" s="110">
        <v>4</v>
      </c>
      <c r="U38" s="144">
        <f t="shared" si="20"/>
        <v>0.8</v>
      </c>
      <c r="V38" s="144">
        <f t="shared" si="20"/>
        <v>2</v>
      </c>
      <c r="W38" s="144">
        <f t="shared" si="20"/>
        <v>0.4</v>
      </c>
      <c r="X38" s="144">
        <f t="shared" si="20"/>
        <v>2</v>
      </c>
      <c r="Y38" s="144">
        <f t="shared" si="21"/>
        <v>54.569376000000005</v>
      </c>
      <c r="Z38" s="148">
        <f t="shared" si="22"/>
        <v>54.569376000000005</v>
      </c>
      <c r="AA38" s="147">
        <v>0.45800000000000002</v>
      </c>
      <c r="AB38" s="145">
        <f t="shared" si="23"/>
        <v>55.245391543902933</v>
      </c>
      <c r="AC38" s="148">
        <f t="shared" si="24"/>
        <v>55.245391543902933</v>
      </c>
      <c r="AD38" s="148">
        <f t="shared" si="25"/>
        <v>101.23881853423234</v>
      </c>
      <c r="AE38" s="53"/>
      <c r="AF38" s="53"/>
      <c r="AG38" s="53"/>
      <c r="AH38"/>
      <c r="AU38" s="73"/>
      <c r="AV38" s="73"/>
      <c r="AW38" s="73"/>
      <c r="AX38" s="73"/>
      <c r="AY38" s="73"/>
      <c r="AZ38" s="73"/>
      <c r="BA38"/>
      <c r="BB38"/>
      <c r="BC38"/>
    </row>
    <row r="39" spans="2:55" x14ac:dyDescent="0.25">
      <c r="B39" s="101">
        <v>2</v>
      </c>
      <c r="C39" s="136">
        <f t="shared" si="29"/>
        <v>0.1138</v>
      </c>
      <c r="D39" s="137">
        <f t="shared" ref="D39:D44" ca="1" si="34">ROUND($C39/C$37*D$37+0.0015+RANDBETWEEN(-10,10)/10000,4)</f>
        <v>0.11169999999999999</v>
      </c>
      <c r="E39" s="137">
        <f t="shared" ca="1" si="30"/>
        <v>0.111</v>
      </c>
      <c r="F39" s="137">
        <f t="shared" ca="1" si="31"/>
        <v>0.1114</v>
      </c>
      <c r="G39" s="54"/>
      <c r="H39" s="88"/>
      <c r="I39" s="142"/>
      <c r="J39" s="142">
        <v>1.1999999999999999E-3</v>
      </c>
      <c r="K39" s="138"/>
      <c r="L39" s="139">
        <f t="shared" ca="1" si="33"/>
        <v>1.1999999999999999E-3</v>
      </c>
      <c r="N39" s="143">
        <f t="shared" ca="1" si="26"/>
        <v>5.8300000000000005E-2</v>
      </c>
      <c r="O39" s="143">
        <f t="shared" ca="1" si="27"/>
        <v>5.7800000000000004E-2</v>
      </c>
      <c r="P39" s="143">
        <f t="shared" ca="1" si="28"/>
        <v>0.46430000000000005</v>
      </c>
      <c r="S39" s="1" t="str">
        <f t="shared" si="19"/>
        <v>GOOD</v>
      </c>
      <c r="T39" s="110">
        <v>4</v>
      </c>
      <c r="U39" s="151">
        <f t="shared" si="20"/>
        <v>0.8</v>
      </c>
      <c r="V39" s="151">
        <f t="shared" si="20"/>
        <v>2</v>
      </c>
      <c r="W39" s="151">
        <f t="shared" si="20"/>
        <v>0.4</v>
      </c>
      <c r="X39" s="151">
        <f t="shared" si="20"/>
        <v>2</v>
      </c>
      <c r="Y39" s="151">
        <f t="shared" si="21"/>
        <v>54.569376000000005</v>
      </c>
      <c r="Z39" s="153">
        <f t="shared" si="22"/>
        <v>54.569376000000005</v>
      </c>
      <c r="AA39" s="147">
        <v>0.45960000000000001</v>
      </c>
      <c r="AB39" s="152">
        <f t="shared" si="23"/>
        <v>55.43869189564542</v>
      </c>
      <c r="AC39" s="153">
        <f t="shared" si="24"/>
        <v>55.438691895645405</v>
      </c>
      <c r="AD39" s="153">
        <f t="shared" si="25"/>
        <v>101.59304716191993</v>
      </c>
      <c r="AE39" s="53"/>
      <c r="AF39" s="53"/>
      <c r="AG39" s="74"/>
      <c r="AH39" s="74"/>
      <c r="AU39"/>
      <c r="AV39"/>
      <c r="AW39"/>
      <c r="AX39"/>
      <c r="AY39"/>
      <c r="AZ39"/>
      <c r="BA39"/>
      <c r="BB39"/>
      <c r="BC39"/>
    </row>
    <row r="40" spans="2:55" x14ac:dyDescent="0.25">
      <c r="B40" s="101">
        <v>3</v>
      </c>
      <c r="C40" s="136">
        <f t="shared" si="29"/>
        <v>0.2288</v>
      </c>
      <c r="D40" s="137">
        <f t="shared" ca="1" si="34"/>
        <v>0.2248</v>
      </c>
      <c r="E40" s="137">
        <f t="shared" ca="1" si="30"/>
        <v>0.2243</v>
      </c>
      <c r="F40" s="137">
        <f t="shared" ca="1" si="31"/>
        <v>0.22450000000000001</v>
      </c>
      <c r="G40" s="54"/>
      <c r="H40" s="88"/>
      <c r="I40" s="142">
        <v>5.0000000000000001E-4</v>
      </c>
      <c r="J40" s="142"/>
      <c r="K40" s="138">
        <f t="shared" ca="1" si="32"/>
        <v>6.9999999999999999E-4</v>
      </c>
      <c r="L40" s="138"/>
      <c r="N40" s="143">
        <f t="shared" ca="1" si="26"/>
        <v>0.45569999999999999</v>
      </c>
      <c r="O40" s="143">
        <f t="shared" ca="1" si="27"/>
        <v>0.45369999999999999</v>
      </c>
      <c r="P40" s="143">
        <f t="shared" ca="1" si="28"/>
        <v>0.46400000000000002</v>
      </c>
      <c r="S40" s="1" t="str">
        <f t="shared" si="19"/>
        <v>BAD -0.16</v>
      </c>
      <c r="T40" s="110">
        <v>4</v>
      </c>
      <c r="U40" s="144">
        <f t="shared" si="20"/>
        <v>0.8</v>
      </c>
      <c r="V40" s="144">
        <f t="shared" si="20"/>
        <v>2</v>
      </c>
      <c r="W40" s="144">
        <f t="shared" si="20"/>
        <v>0.4</v>
      </c>
      <c r="X40" s="144">
        <f t="shared" si="20"/>
        <v>2</v>
      </c>
      <c r="Y40" s="144">
        <f t="shared" si="21"/>
        <v>54.569376000000005</v>
      </c>
      <c r="Z40" s="148">
        <f t="shared" si="22"/>
        <v>54.569376000000005</v>
      </c>
      <c r="AA40" s="147"/>
      <c r="AB40" s="145">
        <f t="shared" si="23"/>
        <v>-8.6834142384326407E-2</v>
      </c>
      <c r="AC40" s="148">
        <f t="shared" si="24"/>
        <v>-8.6834142384326407E-2</v>
      </c>
      <c r="AD40" s="148">
        <f t="shared" si="25"/>
        <v>-0.15912614134405054</v>
      </c>
      <c r="AE40" s="53"/>
      <c r="AF40" s="53"/>
      <c r="AG40" s="53"/>
      <c r="AH40" s="53"/>
      <c r="AU40"/>
      <c r="AV40"/>
      <c r="AW40"/>
      <c r="AX40"/>
      <c r="AY40"/>
      <c r="AZ40"/>
      <c r="BA40"/>
      <c r="BB40"/>
      <c r="BC40"/>
    </row>
    <row r="41" spans="2:55" x14ac:dyDescent="0.25">
      <c r="B41" s="101">
        <v>4</v>
      </c>
      <c r="C41" s="136">
        <f t="shared" si="29"/>
        <v>0.46400000000000002</v>
      </c>
      <c r="D41" s="137">
        <f t="shared" ca="1" si="34"/>
        <v>0.45469999999999999</v>
      </c>
      <c r="E41" s="137">
        <f t="shared" ca="1" si="30"/>
        <v>0.45379999999999998</v>
      </c>
      <c r="F41" s="137">
        <f t="shared" ca="1" si="31"/>
        <v>0.4556</v>
      </c>
      <c r="G41" s="54"/>
      <c r="H41" s="90"/>
      <c r="I41" s="142">
        <v>0</v>
      </c>
      <c r="J41" s="102"/>
      <c r="K41" s="138">
        <f t="shared" ca="1" si="32"/>
        <v>0</v>
      </c>
      <c r="L41" s="138"/>
      <c r="N41" s="143">
        <f t="shared" ca="1" si="26"/>
        <v>0.45429999999999998</v>
      </c>
      <c r="O41" s="143">
        <f t="shared" ca="1" si="27"/>
        <v>0.45489999999999997</v>
      </c>
      <c r="P41" s="143">
        <f t="shared" ca="1" si="28"/>
        <v>1.1454000000000002</v>
      </c>
      <c r="S41" s="1" t="str">
        <f t="shared" si="19"/>
        <v>GOOD</v>
      </c>
      <c r="T41" s="110">
        <v>6</v>
      </c>
      <c r="U41" s="151">
        <f t="shared" si="20"/>
        <v>2</v>
      </c>
      <c r="V41" s="151">
        <f t="shared" si="20"/>
        <v>2</v>
      </c>
      <c r="W41" s="151">
        <f t="shared" si="20"/>
        <v>0.4</v>
      </c>
      <c r="X41" s="151">
        <f t="shared" si="20"/>
        <v>2</v>
      </c>
      <c r="Y41" s="151">
        <f t="shared" si="21"/>
        <v>136.42344</v>
      </c>
      <c r="Z41" s="153">
        <f t="shared" si="22"/>
        <v>136.42344</v>
      </c>
      <c r="AA41" s="147">
        <v>1.1395999999999999</v>
      </c>
      <c r="AB41" s="152">
        <f t="shared" si="23"/>
        <v>137.59134138620291</v>
      </c>
      <c r="AC41" s="153">
        <f t="shared" si="24"/>
        <v>137.59134138620291</v>
      </c>
      <c r="AD41" s="153">
        <f t="shared" si="25"/>
        <v>100.8560855716605</v>
      </c>
      <c r="AE41" s="53"/>
      <c r="AF41" s="53"/>
      <c r="AG41" s="53"/>
      <c r="AH41" s="53"/>
      <c r="AU41"/>
      <c r="AV41"/>
      <c r="AW41"/>
      <c r="AX41"/>
      <c r="AY41"/>
      <c r="AZ41"/>
      <c r="BA41"/>
      <c r="BB41"/>
      <c r="BC41"/>
    </row>
    <row r="42" spans="2:55" x14ac:dyDescent="0.25">
      <c r="B42" s="101">
        <v>5</v>
      </c>
      <c r="C42" s="136">
        <f t="shared" si="29"/>
        <v>0.88149999999999995</v>
      </c>
      <c r="D42" s="137">
        <f t="shared" ca="1" si="34"/>
        <v>0.86250000000000004</v>
      </c>
      <c r="E42" s="137">
        <f t="shared" ca="1" si="30"/>
        <v>0.86099999999999999</v>
      </c>
      <c r="F42" s="137">
        <f t="shared" ca="1" si="31"/>
        <v>0.8649</v>
      </c>
      <c r="G42" s="54"/>
      <c r="H42" s="92"/>
      <c r="I42" s="142">
        <v>4.0000000000000002E-4</v>
      </c>
      <c r="J42" s="102"/>
      <c r="K42" s="138">
        <f t="shared" ca="1" si="32"/>
        <v>-1E-4</v>
      </c>
      <c r="L42" s="140"/>
      <c r="N42" s="143">
        <f t="shared" ca="1" si="26"/>
        <v>0.45479999999999998</v>
      </c>
      <c r="O42" s="143">
        <f t="shared" ca="1" si="27"/>
        <v>0.4551</v>
      </c>
      <c r="P42" s="143">
        <f t="shared" ca="1" si="28"/>
        <v>1.1454000000000002</v>
      </c>
      <c r="R42" s="4"/>
      <c r="S42" s="1" t="str">
        <f t="shared" si="19"/>
        <v>GOOD</v>
      </c>
      <c r="T42" s="110">
        <v>6</v>
      </c>
      <c r="U42" s="144">
        <f t="shared" si="20"/>
        <v>2</v>
      </c>
      <c r="V42" s="144">
        <f t="shared" si="20"/>
        <v>2</v>
      </c>
      <c r="W42" s="144">
        <f t="shared" si="20"/>
        <v>0.4</v>
      </c>
      <c r="X42" s="144">
        <f t="shared" si="20"/>
        <v>2</v>
      </c>
      <c r="Y42" s="144">
        <f t="shared" si="21"/>
        <v>136.42344</v>
      </c>
      <c r="Z42" s="148">
        <f t="shared" si="22"/>
        <v>136.42344</v>
      </c>
      <c r="AA42" s="147">
        <v>1.1423000000000001</v>
      </c>
      <c r="AB42" s="145">
        <f t="shared" si="23"/>
        <v>137.91753572976836</v>
      </c>
      <c r="AC42" s="148">
        <f t="shared" si="24"/>
        <v>137.91753572976836</v>
      </c>
      <c r="AD42" s="148">
        <f t="shared" si="25"/>
        <v>101.09518989534962</v>
      </c>
      <c r="AE42" s="53"/>
      <c r="AF42" s="53"/>
      <c r="AG42" s="75"/>
      <c r="AH42" s="76"/>
      <c r="AU42"/>
      <c r="AV42"/>
      <c r="AW42"/>
      <c r="AX42"/>
      <c r="AY42"/>
      <c r="AZ42"/>
      <c r="BA42"/>
      <c r="BB42"/>
      <c r="BC42"/>
    </row>
    <row r="43" spans="2:55" x14ac:dyDescent="0.25">
      <c r="B43" s="101">
        <v>6</v>
      </c>
      <c r="C43" s="136">
        <f t="shared" si="29"/>
        <v>1.1463000000000001</v>
      </c>
      <c r="D43" s="137">
        <f t="shared" ca="1" si="34"/>
        <v>1.1220000000000001</v>
      </c>
      <c r="E43" s="137">
        <f t="shared" ca="1" si="30"/>
        <v>1.1192</v>
      </c>
      <c r="F43" s="137">
        <f t="shared" ca="1" si="31"/>
        <v>1.1255999999999999</v>
      </c>
      <c r="G43" s="54"/>
      <c r="N43" s="143">
        <f t="shared" ca="1" si="26"/>
        <v>0.45489999999999997</v>
      </c>
      <c r="O43" s="143">
        <f t="shared" ca="1" si="27"/>
        <v>1.123</v>
      </c>
      <c r="P43" s="64"/>
      <c r="R43" t="s">
        <v>65</v>
      </c>
      <c r="S43" s="1" t="str">
        <f t="shared" si="19"/>
        <v>BAD -0.06</v>
      </c>
      <c r="T43" s="110">
        <v>6</v>
      </c>
      <c r="U43" s="151">
        <f t="shared" si="20"/>
        <v>2</v>
      </c>
      <c r="V43" s="151">
        <f t="shared" si="20"/>
        <v>2</v>
      </c>
      <c r="W43" s="151">
        <f t="shared" si="20"/>
        <v>0.4</v>
      </c>
      <c r="X43" s="151">
        <f t="shared" si="20"/>
        <v>2</v>
      </c>
      <c r="Y43" s="151">
        <f t="shared" si="21"/>
        <v>136.42344</v>
      </c>
      <c r="Z43" s="153">
        <f t="shared" si="22"/>
        <v>136.42344</v>
      </c>
      <c r="AA43" s="147"/>
      <c r="AB43" s="152">
        <f t="shared" si="23"/>
        <v>-8.6834142384326407E-2</v>
      </c>
      <c r="AC43" s="153">
        <f t="shared" si="24"/>
        <v>-8.6834142384326407E-2</v>
      </c>
      <c r="AD43" s="153">
        <f t="shared" si="25"/>
        <v>-6.3650456537620234E-2</v>
      </c>
      <c r="AE43"/>
      <c r="AF43"/>
      <c r="AG43"/>
      <c r="AH43" s="77"/>
      <c r="AU43" s="73"/>
      <c r="AV43" s="73"/>
      <c r="AW43" s="73"/>
      <c r="AX43" s="73"/>
      <c r="AY43" s="73"/>
      <c r="AZ43" s="73"/>
      <c r="BA43" s="73"/>
      <c r="BB43" s="73"/>
      <c r="BC43" s="73"/>
    </row>
    <row r="44" spans="2:55" x14ac:dyDescent="0.25">
      <c r="B44" s="101">
        <v>7</v>
      </c>
      <c r="C44" s="136">
        <f t="shared" si="29"/>
        <v>0</v>
      </c>
      <c r="D44" s="137">
        <f t="shared" ca="1" si="34"/>
        <v>1.1999999999999999E-3</v>
      </c>
      <c r="E44" s="137">
        <f t="shared" ca="1" si="30"/>
        <v>2.9999999999999997E-4</v>
      </c>
      <c r="F44" s="137">
        <f t="shared" ca="1" si="31"/>
        <v>-2.9999999999999997E-4</v>
      </c>
      <c r="N44" s="143">
        <f t="shared" ca="1" si="26"/>
        <v>0.45450000000000002</v>
      </c>
      <c r="O44" s="143">
        <f t="shared" ca="1" si="27"/>
        <v>1.1224000000000001</v>
      </c>
      <c r="P44" s="64"/>
      <c r="R44"/>
      <c r="U44" s="7" t="s">
        <v>87</v>
      </c>
      <c r="AE44"/>
      <c r="AF44"/>
      <c r="AG44"/>
      <c r="AI44" s="7"/>
      <c r="AJ44" s="7"/>
      <c r="AK44" s="7"/>
      <c r="AU44"/>
      <c r="AV44"/>
      <c r="AW44"/>
      <c r="AX44"/>
      <c r="AY44"/>
      <c r="AZ44"/>
      <c r="BA44"/>
      <c r="BB44"/>
      <c r="BC44"/>
    </row>
    <row r="45" spans="2:55" x14ac:dyDescent="0.25">
      <c r="B45"/>
      <c r="C45"/>
      <c r="D45"/>
      <c r="E45"/>
      <c r="F45"/>
      <c r="N45" s="143">
        <f t="shared" ca="1" si="26"/>
        <v>0.45539999999999997</v>
      </c>
      <c r="O45" s="143">
        <f t="shared" ca="1" si="27"/>
        <v>1.123</v>
      </c>
      <c r="P45" s="64"/>
      <c r="R45"/>
      <c r="S45" s="1" t="s">
        <v>4</v>
      </c>
      <c r="T45" s="54" t="s">
        <v>5</v>
      </c>
      <c r="U45" s="8">
        <f>F37</f>
        <v>17.149999999999999</v>
      </c>
      <c r="V45" s="55" t="s">
        <v>6</v>
      </c>
      <c r="W45" s="1" t="s">
        <v>146</v>
      </c>
      <c r="X45" s="54"/>
      <c r="Z45" s="1" t="s">
        <v>7</v>
      </c>
      <c r="AA45">
        <f>C8</f>
        <v>99.9</v>
      </c>
      <c r="AE45"/>
      <c r="AF45"/>
      <c r="AG45"/>
      <c r="AH45" s="5"/>
      <c r="AI45" s="3"/>
      <c r="AJ45" s="3"/>
      <c r="AK45" s="3"/>
      <c r="AU45"/>
      <c r="AV45"/>
      <c r="AW45"/>
      <c r="AX45"/>
      <c r="AY45"/>
      <c r="AZ45"/>
      <c r="BA45"/>
      <c r="BB45"/>
      <c r="BC45"/>
    </row>
    <row r="46" spans="2:55" x14ac:dyDescent="0.25">
      <c r="B46"/>
      <c r="I46"/>
      <c r="J46"/>
      <c r="N46" s="143">
        <f t="shared" ca="1" si="26"/>
        <v>1.1219000000000001</v>
      </c>
      <c r="O46" s="64"/>
      <c r="P46" s="64"/>
      <c r="R46"/>
      <c r="T46" s="54" t="s">
        <v>9</v>
      </c>
      <c r="U46" s="1">
        <f>D15</f>
        <v>5</v>
      </c>
      <c r="V46" s="55" t="s">
        <v>10</v>
      </c>
      <c r="W46" s="2" t="str">
        <f>F15</f>
        <v>вода</v>
      </c>
      <c r="X46" s="54"/>
      <c r="Z46" s="1" t="s">
        <v>8</v>
      </c>
      <c r="AA46" s="28">
        <f>F8</f>
        <v>1</v>
      </c>
      <c r="AE46"/>
      <c r="AF46"/>
      <c r="AG46"/>
      <c r="AI46" s="3"/>
      <c r="AJ46" s="3"/>
      <c r="AK46" s="3"/>
      <c r="AU46"/>
      <c r="AV46"/>
      <c r="AW46"/>
      <c r="AX46"/>
      <c r="AY46"/>
      <c r="AZ46"/>
      <c r="BA46"/>
      <c r="BB46"/>
      <c r="BC46"/>
    </row>
    <row r="47" spans="2:55" x14ac:dyDescent="0.25">
      <c r="B47"/>
      <c r="E47"/>
      <c r="F47" s="55"/>
      <c r="G47" s="54"/>
      <c r="H47" s="54"/>
      <c r="I47" s="54" t="s">
        <v>65</v>
      </c>
      <c r="N47" s="143">
        <f t="shared" ca="1" si="26"/>
        <v>1.1223000000000001</v>
      </c>
      <c r="O47" s="64"/>
      <c r="P47" s="64"/>
      <c r="R47"/>
      <c r="S47" s="1" t="s">
        <v>11</v>
      </c>
      <c r="T47" s="54" t="s">
        <v>12</v>
      </c>
      <c r="U47" s="55">
        <f>D17</f>
        <v>1</v>
      </c>
      <c r="V47" s="54"/>
      <c r="W47" s="1" t="s">
        <v>146</v>
      </c>
      <c r="Z47" s="1" t="s">
        <v>13</v>
      </c>
      <c r="AA47" s="1">
        <f>U45/U46*1000*AA45/100*U47/U48*AA46</f>
        <v>685.31400000000008</v>
      </c>
      <c r="AB47" s="1" t="s">
        <v>14</v>
      </c>
      <c r="AE47"/>
      <c r="AF47"/>
      <c r="AG47"/>
      <c r="AH47" s="5"/>
      <c r="AI47" s="3"/>
      <c r="AJ47" s="3"/>
      <c r="AK47" s="3"/>
      <c r="AU47"/>
      <c r="AV47"/>
      <c r="AW47"/>
      <c r="AX47"/>
      <c r="AY47"/>
      <c r="AZ47"/>
      <c r="BA47"/>
      <c r="BB47"/>
      <c r="BC47"/>
    </row>
    <row r="48" spans="2:55" x14ac:dyDescent="0.25">
      <c r="B48"/>
      <c r="H48"/>
      <c r="N48" s="143">
        <f t="shared" ca="1" si="26"/>
        <v>1.1225000000000001</v>
      </c>
      <c r="O48" s="64"/>
      <c r="P48" s="64"/>
      <c r="R48"/>
      <c r="T48" s="54" t="s">
        <v>9</v>
      </c>
      <c r="U48" s="55">
        <f>D18</f>
        <v>5</v>
      </c>
      <c r="V48" s="54"/>
      <c r="W48" s="55" t="str">
        <f>F18</f>
        <v xml:space="preserve">среда </v>
      </c>
      <c r="AE48"/>
      <c r="AF48"/>
      <c r="AG48"/>
      <c r="AI48" s="3"/>
      <c r="AJ48" s="3"/>
      <c r="AK48" s="3"/>
    </row>
    <row r="49" spans="1:149" x14ac:dyDescent="0.25">
      <c r="B49"/>
      <c r="H49"/>
      <c r="K49" s="1" t="s">
        <v>65</v>
      </c>
      <c r="R49"/>
      <c r="T49" s="64" t="s">
        <v>15</v>
      </c>
      <c r="U49" s="64" t="s">
        <v>16</v>
      </c>
      <c r="V49" s="64" t="s">
        <v>17</v>
      </c>
      <c r="W49" s="64" t="s">
        <v>16</v>
      </c>
      <c r="X49" s="64" t="s">
        <v>17</v>
      </c>
      <c r="Y49" s="64" t="s">
        <v>18</v>
      </c>
      <c r="Z49" s="64" t="s">
        <v>19</v>
      </c>
      <c r="AA49" s="64" t="str">
        <f>I24</f>
        <v>A</v>
      </c>
      <c r="AB49" s="64" t="s">
        <v>20</v>
      </c>
      <c r="AC49" s="64" t="s">
        <v>21</v>
      </c>
      <c r="AD49" s="64" t="s">
        <v>22</v>
      </c>
      <c r="AE49" s="71"/>
      <c r="AF49" s="52"/>
      <c r="AG49" s="30"/>
      <c r="AH49" s="5"/>
      <c r="AI49" s="3"/>
      <c r="AJ49" s="3"/>
      <c r="AK49" s="3"/>
    </row>
    <row r="50" spans="1:149" x14ac:dyDescent="0.25">
      <c r="B50"/>
      <c r="H50"/>
      <c r="K50"/>
      <c r="L50"/>
      <c r="M50"/>
      <c r="N50"/>
      <c r="O50"/>
      <c r="R50"/>
      <c r="S50" s="1" t="str">
        <f t="shared" ref="S50:S55" si="35">IF(AND(AD50&gt;=_xlfn.NUMBERVALUE(LEFT(INDEX(N$25:N$31,MATCH($T50,$B$25:$B$31)),2)),AD50&lt;=_xlfn.NUMBERVALUE(RIGHT(INDEX(N$25:N$31,MATCH($T50,$B$25:$B$31)),3))),"GOOD","BAD"&amp;" "&amp;ROUND(AD50,2))</f>
        <v>BAD -1.27</v>
      </c>
      <c r="T50" s="110">
        <v>1</v>
      </c>
      <c r="U50" s="154">
        <f t="shared" ref="U50:X55" si="36">INDEX(C$25:C$31,MATCH($T50,$B$25:$B$31))</f>
        <v>0.1</v>
      </c>
      <c r="V50" s="154">
        <f t="shared" si="36"/>
        <v>2</v>
      </c>
      <c r="W50" s="154">
        <f t="shared" si="36"/>
        <v>0.4</v>
      </c>
      <c r="X50" s="154">
        <f t="shared" si="36"/>
        <v>2</v>
      </c>
      <c r="Y50" s="154">
        <f>$AA$47*U50/V50*W50/X50</f>
        <v>6.8531400000000007</v>
      </c>
      <c r="Z50" s="155">
        <f t="shared" ref="Z50:Z55" si="37">Y50/($I$5*1000/$I$4/$I$6)*100</f>
        <v>6.8531400000000007</v>
      </c>
      <c r="AA50" s="147"/>
      <c r="AB50" s="154">
        <f t="shared" ref="AB50:AB55" si="38">(AA50-$I$16)/$I$15</f>
        <v>-8.6834142384326407E-2</v>
      </c>
      <c r="AC50" s="155">
        <f t="shared" ref="AC50:AC55" si="39">AB50*$I$4*$I$6/$I$5/1000*100</f>
        <v>-8.6834142384326407E-2</v>
      </c>
      <c r="AD50" s="155">
        <f t="shared" ref="AD50:AD55" si="40">(AA50-$I$16)/$I$15/Y50*100</f>
        <v>-1.2670708957401484</v>
      </c>
      <c r="AE50" s="53"/>
      <c r="AF50" s="53"/>
      <c r="AG50" s="77"/>
      <c r="AH50" s="77"/>
      <c r="AI50" s="3"/>
      <c r="AJ50" s="3"/>
      <c r="AK50" s="3"/>
      <c r="AU50"/>
      <c r="AV50"/>
      <c r="AW50"/>
      <c r="AX50"/>
      <c r="AY50"/>
      <c r="AZ50"/>
      <c r="BA50"/>
      <c r="BB50"/>
      <c r="BC50"/>
    </row>
    <row r="51" spans="1:149" x14ac:dyDescent="0.25">
      <c r="B51"/>
      <c r="H51"/>
      <c r="K51"/>
      <c r="L51" t="s">
        <v>65</v>
      </c>
      <c r="M51"/>
      <c r="N51"/>
      <c r="O51"/>
      <c r="R51"/>
      <c r="S51" s="1" t="str">
        <f t="shared" si="35"/>
        <v>BAD -1.27</v>
      </c>
      <c r="T51" s="110">
        <v>1</v>
      </c>
      <c r="U51" s="144">
        <f t="shared" si="36"/>
        <v>0.1</v>
      </c>
      <c r="V51" s="144">
        <f t="shared" si="36"/>
        <v>2</v>
      </c>
      <c r="W51" s="144">
        <f t="shared" si="36"/>
        <v>0.4</v>
      </c>
      <c r="X51" s="144">
        <f t="shared" si="36"/>
        <v>2</v>
      </c>
      <c r="Y51" s="144">
        <f t="shared" ref="Y51:Y55" si="41">$AA$47*U51/V51*W51/X51</f>
        <v>6.8531400000000007</v>
      </c>
      <c r="Z51" s="148">
        <f t="shared" si="37"/>
        <v>6.8531400000000007</v>
      </c>
      <c r="AA51" s="147"/>
      <c r="AB51" s="144">
        <f t="shared" si="38"/>
        <v>-8.6834142384326407E-2</v>
      </c>
      <c r="AC51" s="148">
        <f t="shared" si="39"/>
        <v>-8.6834142384326407E-2</v>
      </c>
      <c r="AD51" s="148">
        <f t="shared" si="40"/>
        <v>-1.2670708957401484</v>
      </c>
      <c r="AE51" s="69"/>
      <c r="AF51" s="30"/>
      <c r="AG51" s="77"/>
      <c r="AH51" s="77"/>
      <c r="AI51" s="3"/>
      <c r="AJ51" s="3"/>
      <c r="AK51" s="3"/>
    </row>
    <row r="52" spans="1:149" x14ac:dyDescent="0.25">
      <c r="B52"/>
      <c r="H52"/>
      <c r="K52" t="s">
        <v>65</v>
      </c>
      <c r="L52" t="s">
        <v>65</v>
      </c>
      <c r="M52" t="s">
        <v>65</v>
      </c>
      <c r="N52"/>
      <c r="R52"/>
      <c r="S52" s="1" t="str">
        <f t="shared" si="35"/>
        <v>BAD -0.16</v>
      </c>
      <c r="T52" s="110">
        <v>4</v>
      </c>
      <c r="U52" s="154">
        <f t="shared" si="36"/>
        <v>0.8</v>
      </c>
      <c r="V52" s="154">
        <f t="shared" si="36"/>
        <v>2</v>
      </c>
      <c r="W52" s="154">
        <f t="shared" si="36"/>
        <v>0.4</v>
      </c>
      <c r="X52" s="154">
        <f t="shared" si="36"/>
        <v>2</v>
      </c>
      <c r="Y52" s="154">
        <f t="shared" si="41"/>
        <v>54.825120000000005</v>
      </c>
      <c r="Z52" s="155">
        <f t="shared" si="37"/>
        <v>54.825120000000005</v>
      </c>
      <c r="AA52" s="147"/>
      <c r="AB52" s="154">
        <f t="shared" si="38"/>
        <v>-8.6834142384326407E-2</v>
      </c>
      <c r="AC52" s="155">
        <f t="shared" si="39"/>
        <v>-8.6834142384326407E-2</v>
      </c>
      <c r="AD52" s="155">
        <f t="shared" si="40"/>
        <v>-0.15838386196751855</v>
      </c>
      <c r="AE52"/>
      <c r="AF52"/>
      <c r="AG52" s="3"/>
      <c r="AH52" s="3"/>
      <c r="AI52" s="3"/>
      <c r="AJ52" s="3"/>
      <c r="AK52" s="3"/>
      <c r="AU52"/>
      <c r="AV52"/>
      <c r="AW52"/>
      <c r="AX52"/>
      <c r="AY52"/>
      <c r="AZ52"/>
      <c r="BA52"/>
      <c r="BB52"/>
      <c r="BC52"/>
    </row>
    <row r="53" spans="1:149" x14ac:dyDescent="0.25">
      <c r="B53"/>
      <c r="C53"/>
      <c r="D53"/>
      <c r="H53"/>
      <c r="K53" t="s">
        <v>65</v>
      </c>
      <c r="L53" t="s">
        <v>65</v>
      </c>
      <c r="M53"/>
      <c r="N53" t="s">
        <v>65</v>
      </c>
      <c r="O53" t="s">
        <v>65</v>
      </c>
      <c r="P53" s="33"/>
      <c r="R53"/>
      <c r="S53" s="1" t="str">
        <f t="shared" si="35"/>
        <v>BAD -0.16</v>
      </c>
      <c r="T53" s="110">
        <v>4</v>
      </c>
      <c r="U53" s="144">
        <f t="shared" si="36"/>
        <v>0.8</v>
      </c>
      <c r="V53" s="144">
        <f t="shared" si="36"/>
        <v>2</v>
      </c>
      <c r="W53" s="144">
        <f t="shared" si="36"/>
        <v>0.4</v>
      </c>
      <c r="X53" s="144">
        <f t="shared" si="36"/>
        <v>2</v>
      </c>
      <c r="Y53" s="144">
        <f t="shared" si="41"/>
        <v>54.825120000000005</v>
      </c>
      <c r="Z53" s="148">
        <f t="shared" si="37"/>
        <v>54.825120000000005</v>
      </c>
      <c r="AA53" s="147"/>
      <c r="AB53" s="144">
        <f t="shared" si="38"/>
        <v>-8.6834142384326407E-2</v>
      </c>
      <c r="AC53" s="148">
        <f t="shared" si="39"/>
        <v>-8.6834142384326407E-2</v>
      </c>
      <c r="AD53" s="148">
        <f t="shared" si="40"/>
        <v>-0.15838386196751855</v>
      </c>
      <c r="AE53"/>
      <c r="AF53"/>
      <c r="AG53" s="3"/>
      <c r="AH53" s="3"/>
      <c r="AI53" s="3"/>
      <c r="AJ53" s="3"/>
      <c r="AK53" s="3"/>
    </row>
    <row r="54" spans="1:149" x14ac:dyDescent="0.25">
      <c r="B54"/>
      <c r="C54"/>
      <c r="D54"/>
      <c r="H54"/>
      <c r="K54" t="s">
        <v>65</v>
      </c>
      <c r="L54" t="s">
        <v>65</v>
      </c>
      <c r="M54" t="s">
        <v>65</v>
      </c>
      <c r="N54" t="s">
        <v>65</v>
      </c>
      <c r="O54"/>
      <c r="P54" s="33"/>
      <c r="R54"/>
      <c r="S54" s="1" t="str">
        <f t="shared" si="35"/>
        <v>BAD -0.06</v>
      </c>
      <c r="T54" s="110">
        <v>6</v>
      </c>
      <c r="U54" s="154">
        <f t="shared" si="36"/>
        <v>2</v>
      </c>
      <c r="V54" s="154">
        <f t="shared" si="36"/>
        <v>2</v>
      </c>
      <c r="W54" s="154">
        <f t="shared" si="36"/>
        <v>0.4</v>
      </c>
      <c r="X54" s="154">
        <f t="shared" si="36"/>
        <v>2</v>
      </c>
      <c r="Y54" s="154">
        <f t="shared" si="41"/>
        <v>137.06280000000001</v>
      </c>
      <c r="Z54" s="155">
        <f t="shared" si="37"/>
        <v>137.06280000000001</v>
      </c>
      <c r="AA54" s="147"/>
      <c r="AB54" s="154">
        <f t="shared" si="38"/>
        <v>-8.6834142384326407E-2</v>
      </c>
      <c r="AC54" s="155">
        <f t="shared" si="39"/>
        <v>-8.6834142384326407E-2</v>
      </c>
      <c r="AD54" s="155">
        <f t="shared" si="40"/>
        <v>-6.3353544787007415E-2</v>
      </c>
      <c r="AE54"/>
      <c r="AF54"/>
      <c r="AG54" s="3"/>
      <c r="AH54" s="3"/>
      <c r="AI54" s="3"/>
      <c r="AJ54" s="3"/>
      <c r="AK54" s="3"/>
    </row>
    <row r="55" spans="1:149" s="1" customFormat="1" x14ac:dyDescent="0.25">
      <c r="A55" s="105"/>
      <c r="B55"/>
      <c r="C55"/>
      <c r="D55"/>
      <c r="E55"/>
      <c r="F55"/>
      <c r="G55"/>
      <c r="H55"/>
      <c r="I55"/>
      <c r="J55"/>
      <c r="K55"/>
      <c r="L55"/>
      <c r="M55"/>
      <c r="N55" t="s">
        <v>65</v>
      </c>
      <c r="O55"/>
      <c r="P55" s="7"/>
      <c r="R55"/>
      <c r="S55" s="1" t="str">
        <f t="shared" si="35"/>
        <v>BAD -0.06</v>
      </c>
      <c r="T55" s="110">
        <v>6</v>
      </c>
      <c r="U55" s="144">
        <f t="shared" si="36"/>
        <v>2</v>
      </c>
      <c r="V55" s="144">
        <f t="shared" si="36"/>
        <v>2</v>
      </c>
      <c r="W55" s="144">
        <f t="shared" si="36"/>
        <v>0.4</v>
      </c>
      <c r="X55" s="144">
        <f t="shared" si="36"/>
        <v>2</v>
      </c>
      <c r="Y55" s="144">
        <f t="shared" si="41"/>
        <v>137.06280000000001</v>
      </c>
      <c r="Z55" s="148">
        <f t="shared" si="37"/>
        <v>137.06280000000001</v>
      </c>
      <c r="AA55" s="147"/>
      <c r="AB55" s="144">
        <f t="shared" si="38"/>
        <v>-8.6834142384326407E-2</v>
      </c>
      <c r="AC55" s="148">
        <f t="shared" si="39"/>
        <v>-8.6834142384326407E-2</v>
      </c>
      <c r="AD55" s="148">
        <f t="shared" si="40"/>
        <v>-6.3353544787007415E-2</v>
      </c>
      <c r="AE55"/>
      <c r="AF55"/>
      <c r="AG55" s="3"/>
      <c r="AH55" s="3"/>
      <c r="AI55" s="3"/>
      <c r="AJ55" s="3"/>
      <c r="AK55" s="3"/>
      <c r="AU55"/>
      <c r="AV55"/>
      <c r="AW55"/>
      <c r="AX55"/>
      <c r="AY55"/>
      <c r="AZ55"/>
      <c r="BA55"/>
      <c r="BB55"/>
      <c r="BC55"/>
    </row>
    <row r="56" spans="1:149" s="1" customFormat="1" x14ac:dyDescent="0.25">
      <c r="A56" s="105"/>
      <c r="C56" t="s">
        <v>79</v>
      </c>
      <c r="D56" s="133">
        <f ca="1">ROUND((D$59+2*D$59*D$60/100*(RAND()-0.5)),4)</f>
        <v>0.36630000000000001</v>
      </c>
      <c r="E56"/>
      <c r="F56"/>
      <c r="G56"/>
      <c r="I56"/>
      <c r="J56"/>
      <c r="K56"/>
      <c r="L56"/>
      <c r="M56"/>
      <c r="N56"/>
      <c r="O56"/>
      <c r="P56" s="7"/>
      <c r="R56"/>
      <c r="T56" s="18"/>
      <c r="U56"/>
      <c r="V56"/>
      <c r="W56"/>
      <c r="X56"/>
      <c r="Y56"/>
      <c r="Z56"/>
      <c r="AA56"/>
      <c r="AB56"/>
      <c r="AC56"/>
      <c r="AD56" s="14"/>
      <c r="AE56"/>
      <c r="AF56"/>
      <c r="AG56" s="3"/>
      <c r="AH56" s="3"/>
      <c r="AI56" s="3"/>
      <c r="AJ56" s="3"/>
      <c r="AK56" s="3"/>
      <c r="AU56"/>
      <c r="AV56"/>
      <c r="AW56"/>
      <c r="AX56"/>
      <c r="AY56"/>
      <c r="AZ56"/>
      <c r="BA56"/>
      <c r="BB56"/>
      <c r="BC56"/>
    </row>
    <row r="57" spans="1:149" s="126" customFormat="1" ht="15.75" thickBot="1" x14ac:dyDescent="0.3">
      <c r="A57" s="124"/>
      <c r="C57" s="132" t="s">
        <v>80</v>
      </c>
      <c r="D57" s="126">
        <v>1</v>
      </c>
      <c r="E57" s="125"/>
      <c r="F57" s="125"/>
      <c r="G57" s="125"/>
      <c r="I57" s="125"/>
      <c r="J57" s="125"/>
      <c r="K57" s="125"/>
      <c r="L57" s="125"/>
      <c r="M57" s="125"/>
      <c r="N57" s="125"/>
      <c r="O57" s="125"/>
      <c r="P57" s="127"/>
      <c r="R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8"/>
      <c r="AH57" s="128"/>
      <c r="AI57" s="128"/>
      <c r="AJ57" s="128"/>
      <c r="AK57" s="128"/>
      <c r="AU57" s="125"/>
      <c r="AV57" s="125"/>
      <c r="AW57" s="125"/>
      <c r="AX57" s="125"/>
      <c r="AY57" s="125"/>
      <c r="AZ57" s="125"/>
      <c r="BA57" s="125"/>
      <c r="BB57" s="125"/>
      <c r="BC57" s="125"/>
    </row>
    <row r="58" spans="1:149" s="18" customFormat="1" ht="15.75" thickTop="1" x14ac:dyDescent="0.25">
      <c r="A58" s="105"/>
      <c r="B58" s="97"/>
      <c r="C58" s="97"/>
      <c r="D58" s="97"/>
      <c r="E58" s="97"/>
      <c r="F58" s="97"/>
      <c r="G58" s="97"/>
      <c r="I58" s="97"/>
      <c r="J58" s="97"/>
      <c r="K58" s="97"/>
      <c r="L58" s="97"/>
      <c r="M58" s="97"/>
      <c r="N58" s="97"/>
      <c r="O58" s="97"/>
      <c r="P58" s="19"/>
      <c r="R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22"/>
      <c r="AH58" s="22"/>
      <c r="AI58" s="22"/>
      <c r="AJ58" s="22"/>
      <c r="AK58" s="22"/>
      <c r="AU58" s="97"/>
      <c r="AV58" s="97"/>
      <c r="AW58" s="97"/>
      <c r="AX58" s="97"/>
      <c r="AY58" s="97"/>
      <c r="AZ58" s="97"/>
      <c r="BA58" s="97"/>
      <c r="BB58" s="97"/>
      <c r="BC58" s="97"/>
    </row>
    <row r="59" spans="1:149" s="1" customFormat="1" x14ac:dyDescent="0.25">
      <c r="A59" s="105"/>
      <c r="C59" s="4" t="s">
        <v>77</v>
      </c>
      <c r="D59" s="78">
        <v>0.35497499999999998</v>
      </c>
      <c r="E59" s="78">
        <v>0.55382500000000001</v>
      </c>
      <c r="F59" s="78">
        <v>0.56452499999999994</v>
      </c>
      <c r="G59" s="78">
        <v>0.56637500000000007</v>
      </c>
      <c r="H59" s="78" t="e">
        <v>#DIV/0!</v>
      </c>
      <c r="I59" s="79"/>
      <c r="J59" s="3"/>
      <c r="K59" s="3" t="s">
        <v>65</v>
      </c>
      <c r="L59" s="3"/>
      <c r="M59" s="3" t="s">
        <v>77</v>
      </c>
      <c r="N59" s="78">
        <v>0.20810000000000001</v>
      </c>
      <c r="O59" s="78">
        <v>0.52200000000000002</v>
      </c>
      <c r="P59" s="78">
        <v>0.55137499999999995</v>
      </c>
      <c r="Q59" s="78">
        <v>0.56045</v>
      </c>
      <c r="R59" s="78" t="e">
        <v>#DIV/0!</v>
      </c>
      <c r="S59" s="79"/>
      <c r="U59" s="3"/>
      <c r="V59" s="3"/>
      <c r="W59" s="3" t="s">
        <v>77</v>
      </c>
      <c r="X59" s="78">
        <v>0.19292500000000001</v>
      </c>
      <c r="Y59" s="78">
        <v>0.50617499999999993</v>
      </c>
      <c r="Z59" s="78">
        <v>0.5383</v>
      </c>
      <c r="AA59" s="78">
        <v>0.54562500000000003</v>
      </c>
      <c r="AB59" s="78" t="e">
        <v>#DIV/0!</v>
      </c>
      <c r="AC59" s="3"/>
      <c r="AD59" s="3"/>
      <c r="AE59" s="3"/>
      <c r="AF59" s="3"/>
      <c r="AG59" s="3" t="s">
        <v>77</v>
      </c>
      <c r="AH59" s="78">
        <v>0.28812500000000002</v>
      </c>
      <c r="AI59" s="78">
        <v>0.51937499999999992</v>
      </c>
      <c r="AJ59" s="78">
        <v>0.55015000000000003</v>
      </c>
      <c r="AK59" s="78">
        <v>0.55757499999999993</v>
      </c>
      <c r="AL59" s="78" t="e">
        <v>#DIV/0!</v>
      </c>
      <c r="AM59" s="3"/>
      <c r="AN59" s="80"/>
      <c r="AO59" s="3"/>
      <c r="AP59" s="3"/>
      <c r="AQ59" s="3" t="s">
        <v>77</v>
      </c>
      <c r="AR59" s="78">
        <v>0.29920000000000002</v>
      </c>
      <c r="AS59" s="78">
        <v>0.513575</v>
      </c>
      <c r="AT59" s="78">
        <v>0.56417500000000009</v>
      </c>
      <c r="AU59" s="78">
        <v>0.56305000000000005</v>
      </c>
      <c r="AV59" s="78" t="e">
        <v>#DIV/0!</v>
      </c>
      <c r="AW59" s="3"/>
      <c r="AX59" s="80"/>
      <c r="AY59" s="3"/>
      <c r="AZ59" s="3"/>
      <c r="BA59" s="3" t="s">
        <v>77</v>
      </c>
      <c r="BB59" s="78">
        <v>0.38729999999999998</v>
      </c>
      <c r="BC59" s="78">
        <v>0.54057500000000003</v>
      </c>
      <c r="BD59" s="78">
        <v>0.56347499999999995</v>
      </c>
      <c r="BE59" s="78">
        <v>0.56187500000000001</v>
      </c>
      <c r="BF59" s="78" t="e">
        <v>#DIV/0!</v>
      </c>
      <c r="BG59" s="3"/>
      <c r="BI59" s="3"/>
      <c r="BJ59" s="3"/>
      <c r="BK59" s="3" t="s">
        <v>77</v>
      </c>
      <c r="BL59" s="78" t="e">
        <v>#DIV/0!</v>
      </c>
      <c r="BM59" s="78" t="e">
        <v>#DIV/0!</v>
      </c>
      <c r="BN59" s="78" t="e">
        <v>#DIV/0!</v>
      </c>
      <c r="BO59" s="78" t="e">
        <v>#DIV/0!</v>
      </c>
      <c r="BP59" s="78" t="e">
        <v>#DIV/0!</v>
      </c>
      <c r="BQ59" s="3"/>
      <c r="BS59" s="3"/>
      <c r="BT59" s="3"/>
      <c r="BU59" s="3" t="s">
        <v>77</v>
      </c>
      <c r="BV59" s="78" t="e">
        <v>#DIV/0!</v>
      </c>
      <c r="BW59" s="78" t="e">
        <v>#DIV/0!</v>
      </c>
      <c r="BX59" s="78" t="e">
        <v>#DIV/0!</v>
      </c>
      <c r="BY59" s="78" t="e">
        <v>#DIV/0!</v>
      </c>
      <c r="BZ59" s="78" t="e">
        <v>#DIV/0!</v>
      </c>
      <c r="CA59" s="3"/>
      <c r="CE59" s="1" t="s">
        <v>77</v>
      </c>
      <c r="CF59" s="1" t="e">
        <v>#DIV/0!</v>
      </c>
      <c r="CG59" s="1" t="e">
        <v>#DIV/0!</v>
      </c>
      <c r="CH59" s="1" t="e">
        <v>#DIV/0!</v>
      </c>
      <c r="CI59" s="1" t="e">
        <v>#DIV/0!</v>
      </c>
      <c r="CJ59" s="1" t="e">
        <v>#DIV/0!</v>
      </c>
      <c r="CO59" s="1" t="s">
        <v>77</v>
      </c>
      <c r="CP59" s="1" t="e">
        <v>#DIV/0!</v>
      </c>
      <c r="CQ59" s="1" t="e">
        <v>#DIV/0!</v>
      </c>
      <c r="CR59" s="1" t="e">
        <v>#DIV/0!</v>
      </c>
      <c r="CS59" s="1" t="e">
        <v>#DIV/0!</v>
      </c>
      <c r="CT59" s="1" t="e">
        <v>#DIV/0!</v>
      </c>
      <c r="CY59" s="1" t="s">
        <v>77</v>
      </c>
      <c r="CZ59" s="4" t="e">
        <v>#DIV/0!</v>
      </c>
      <c r="DA59" s="4" t="e">
        <v>#DIV/0!</v>
      </c>
      <c r="DB59" s="4" t="e">
        <v>#DIV/0!</v>
      </c>
      <c r="DC59" s="4" t="e">
        <v>#DIV/0!</v>
      </c>
      <c r="DD59" s="4" t="e">
        <v>#DIV/0!</v>
      </c>
      <c r="DI59" s="1" t="s">
        <v>77</v>
      </c>
      <c r="DJ59" s="1" t="e">
        <v>#DIV/0!</v>
      </c>
      <c r="DK59" s="1" t="e">
        <v>#DIV/0!</v>
      </c>
      <c r="DL59" s="1" t="e">
        <v>#DIV/0!</v>
      </c>
      <c r="DM59" s="1" t="e">
        <v>#DIV/0!</v>
      </c>
      <c r="DN59" s="4" t="e">
        <v>#DIV/0!</v>
      </c>
      <c r="DS59" s="1" t="s">
        <v>77</v>
      </c>
      <c r="DT59" s="1" t="e">
        <v>#DIV/0!</v>
      </c>
      <c r="DU59" s="1" t="e">
        <v>#DIV/0!</v>
      </c>
      <c r="DV59" s="1" t="e">
        <v>#DIV/0!</v>
      </c>
      <c r="DW59" s="1" t="e">
        <v>#DIV/0!</v>
      </c>
      <c r="DX59" s="1" t="e">
        <v>#DIV/0!</v>
      </c>
      <c r="EC59" s="1" t="s">
        <v>77</v>
      </c>
      <c r="ED59" s="1" t="e">
        <v>#DIV/0!</v>
      </c>
      <c r="EE59" s="1" t="e">
        <v>#DIV/0!</v>
      </c>
      <c r="EF59" s="1" t="e">
        <v>#DIV/0!</v>
      </c>
      <c r="EG59" s="1" t="e">
        <v>#DIV/0!</v>
      </c>
      <c r="EH59" s="1" t="e">
        <v>#DIV/0!</v>
      </c>
      <c r="EM59" s="1" t="s">
        <v>77</v>
      </c>
      <c r="EN59" s="78" t="e">
        <v>#DIV/0!</v>
      </c>
      <c r="EO59" s="78" t="e">
        <v>#DIV/0!</v>
      </c>
      <c r="EP59" s="78" t="e">
        <v>#DIV/0!</v>
      </c>
      <c r="EQ59" s="78" t="e">
        <v>#DIV/0!</v>
      </c>
      <c r="ER59" s="78" t="e">
        <v>#DIV/0!</v>
      </c>
    </row>
    <row r="60" spans="1:149" s="6" customFormat="1" x14ac:dyDescent="0.25">
      <c r="A60" s="106"/>
      <c r="B60" s="30"/>
      <c r="C60" s="30" t="s">
        <v>78</v>
      </c>
      <c r="D60" s="30">
        <v>15.153454927438656</v>
      </c>
      <c r="E60" s="30">
        <v>0.55189822473084316</v>
      </c>
      <c r="F60" s="30">
        <v>1.2022383384702433</v>
      </c>
      <c r="G60" s="30">
        <v>0.94822712689619926</v>
      </c>
      <c r="H60" s="30" t="e">
        <v>#DIV/0!</v>
      </c>
      <c r="I60" s="30"/>
      <c r="J60" s="30"/>
      <c r="K60" s="30"/>
      <c r="L60" s="30"/>
      <c r="M60" s="30" t="s">
        <v>92</v>
      </c>
      <c r="N60" s="6">
        <v>19.579999999999998</v>
      </c>
      <c r="O60" s="30">
        <v>3.17</v>
      </c>
      <c r="P60" s="30">
        <v>1.63</v>
      </c>
      <c r="Q60" s="30">
        <v>0.93</v>
      </c>
      <c r="R60" s="30" t="e">
        <v>#DIV/0!</v>
      </c>
      <c r="S60" s="30"/>
      <c r="U60" s="30"/>
      <c r="W60" s="6" t="s">
        <v>92</v>
      </c>
      <c r="X60" s="6">
        <v>19.73</v>
      </c>
      <c r="Y60" s="89">
        <v>8.07</v>
      </c>
      <c r="Z60" s="6">
        <v>3.23</v>
      </c>
      <c r="AA60" s="6">
        <v>2.59</v>
      </c>
      <c r="AB60" s="6" t="e">
        <v>#DIV/0!</v>
      </c>
      <c r="AG60" s="6" t="s">
        <v>92</v>
      </c>
      <c r="AH60" s="6">
        <v>19.05</v>
      </c>
      <c r="AI60" s="6">
        <v>2.69</v>
      </c>
      <c r="AJ60" s="6">
        <v>0.56999999999999995</v>
      </c>
      <c r="AK60" s="6">
        <v>0.62</v>
      </c>
      <c r="AL60" s="6" t="e">
        <v>#DIV/0!</v>
      </c>
      <c r="AQ60" s="6" t="s">
        <v>92</v>
      </c>
      <c r="AR60" s="6">
        <v>13.82</v>
      </c>
      <c r="AS60" s="6">
        <v>1.1399999999999999</v>
      </c>
      <c r="AT60" s="6">
        <v>0.86</v>
      </c>
      <c r="AU60" s="6">
        <v>1.18</v>
      </c>
      <c r="AV60" s="6" t="e">
        <v>#DIV/0!</v>
      </c>
      <c r="BA60" s="6" t="s">
        <v>92</v>
      </c>
      <c r="BB60" s="6">
        <v>5.77</v>
      </c>
      <c r="BC60" s="6">
        <v>1.1000000000000001</v>
      </c>
      <c r="BD60" s="6">
        <v>1.3</v>
      </c>
      <c r="BE60" s="6">
        <v>0.59</v>
      </c>
      <c r="BF60" s="6" t="e">
        <v>#DIV/0!</v>
      </c>
      <c r="BK60" s="6" t="s">
        <v>92</v>
      </c>
      <c r="BL60" s="6" t="e">
        <v>#DIV/0!</v>
      </c>
      <c r="BM60" s="6" t="e">
        <v>#DIV/0!</v>
      </c>
      <c r="BN60" s="6" t="e">
        <v>#DIV/0!</v>
      </c>
      <c r="BO60" s="6" t="e">
        <v>#DIV/0!</v>
      </c>
      <c r="BP60" s="6" t="e">
        <v>#DIV/0!</v>
      </c>
      <c r="BU60" s="6" t="s">
        <v>92</v>
      </c>
      <c r="BV60" s="6" t="e">
        <v>#DIV/0!</v>
      </c>
      <c r="BW60" s="6" t="e">
        <v>#DIV/0!</v>
      </c>
      <c r="BX60" s="6" t="e">
        <v>#DIV/0!</v>
      </c>
      <c r="BY60" s="6" t="e">
        <v>#DIV/0!</v>
      </c>
      <c r="BZ60" s="6" t="e">
        <v>#DIV/0!</v>
      </c>
      <c r="CE60" s="6" t="s">
        <v>92</v>
      </c>
      <c r="CF60" s="6" t="e">
        <v>#DIV/0!</v>
      </c>
      <c r="CG60" s="6" t="e">
        <v>#DIV/0!</v>
      </c>
      <c r="CH60" s="6" t="e">
        <v>#DIV/0!</v>
      </c>
      <c r="CI60" s="6" t="e">
        <v>#DIV/0!</v>
      </c>
      <c r="CJ60" s="6" t="e">
        <v>#DIV/0!</v>
      </c>
      <c r="CO60" s="6" t="s">
        <v>92</v>
      </c>
      <c r="CP60" s="6" t="e">
        <v>#DIV/0!</v>
      </c>
      <c r="CQ60" s="6" t="e">
        <v>#DIV/0!</v>
      </c>
      <c r="CR60" s="6" t="e">
        <v>#DIV/0!</v>
      </c>
      <c r="CS60" s="6" t="e">
        <v>#DIV/0!</v>
      </c>
      <c r="CT60" s="6" t="e">
        <v>#DIV/0!</v>
      </c>
      <c r="CY60" s="6" t="s">
        <v>92</v>
      </c>
      <c r="CZ60" s="6" t="e">
        <v>#DIV/0!</v>
      </c>
      <c r="DA60" s="6" t="e">
        <v>#DIV/0!</v>
      </c>
      <c r="DB60" s="6" t="e">
        <v>#DIV/0!</v>
      </c>
      <c r="DC60" s="6" t="e">
        <v>#DIV/0!</v>
      </c>
      <c r="DD60" s="6" t="e">
        <v>#DIV/0!</v>
      </c>
      <c r="DI60" s="6" t="s">
        <v>92</v>
      </c>
      <c r="DJ60" s="6" t="e">
        <v>#DIV/0!</v>
      </c>
      <c r="DK60" s="6" t="e">
        <v>#DIV/0!</v>
      </c>
      <c r="DL60" s="6" t="e">
        <v>#DIV/0!</v>
      </c>
      <c r="DM60" s="6" t="e">
        <v>#DIV/0!</v>
      </c>
      <c r="DN60" s="6" t="e">
        <v>#DIV/0!</v>
      </c>
      <c r="DS60" s="6" t="s">
        <v>92</v>
      </c>
      <c r="DT60" s="6" t="e">
        <v>#DIV/0!</v>
      </c>
      <c r="DU60" s="6" t="e">
        <v>#DIV/0!</v>
      </c>
      <c r="DV60" s="6" t="e">
        <v>#DIV/0!</v>
      </c>
      <c r="DW60" s="6" t="e">
        <v>#DIV/0!</v>
      </c>
      <c r="DX60" s="6" t="e">
        <v>#DIV/0!</v>
      </c>
      <c r="EC60" s="6" t="s">
        <v>92</v>
      </c>
      <c r="ED60" s="6" t="e">
        <v>#DIV/0!</v>
      </c>
      <c r="EE60" s="6" t="e">
        <v>#DIV/0!</v>
      </c>
      <c r="EF60" s="6" t="e">
        <v>#DIV/0!</v>
      </c>
      <c r="EG60" s="6" t="e">
        <v>#DIV/0!</v>
      </c>
      <c r="EH60" s="6" t="e">
        <v>#DIV/0!</v>
      </c>
      <c r="EM60" s="6" t="s">
        <v>92</v>
      </c>
      <c r="EN60" s="6" t="e">
        <v>#DIV/0!</v>
      </c>
      <c r="EO60" s="6" t="e">
        <v>#DIV/0!</v>
      </c>
      <c r="EP60" s="6" t="e">
        <v>#DIV/0!</v>
      </c>
      <c r="EQ60" s="6" t="e">
        <v>#DIV/0!</v>
      </c>
      <c r="ER60" s="6" t="e">
        <v>#DIV/0!</v>
      </c>
    </row>
    <row r="61" spans="1:149" s="1" customFormat="1" x14ac:dyDescent="0.25">
      <c r="A61" s="105"/>
      <c r="B61" s="1" t="s">
        <v>27</v>
      </c>
      <c r="C61"/>
      <c r="E61"/>
      <c r="F61"/>
      <c r="G61"/>
      <c r="H61"/>
      <c r="I61"/>
      <c r="J61"/>
      <c r="K61"/>
      <c r="L61"/>
      <c r="M61"/>
      <c r="N61"/>
      <c r="AB61" s="3"/>
      <c r="AC61" s="3"/>
      <c r="AD61" s="3"/>
      <c r="AE61" s="3"/>
      <c r="AF61" s="3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1:149" s="1" customFormat="1" x14ac:dyDescent="0.25">
      <c r="A62" s="105"/>
      <c r="B62" s="1" t="s">
        <v>28</v>
      </c>
      <c r="C62" s="1" t="str">
        <f>Report_Maker!B12</f>
        <v>R1</v>
      </c>
      <c r="D62" s="1" t="str">
        <f>Report_Maker!C12&amp;" - "&amp;Report_Maker!D12</f>
        <v>Дибикор - 21224</v>
      </c>
      <c r="L62" s="1" t="s">
        <v>28</v>
      </c>
      <c r="M62" s="1" t="str">
        <f>Report_Maker!B13</f>
        <v>R2</v>
      </c>
      <c r="N62" s="1" t="str">
        <f>Report_Maker!C13&amp;" - "&amp;Report_Maker!D13</f>
        <v>Дибикор - 31224</v>
      </c>
      <c r="V62" s="1" t="s">
        <v>28</v>
      </c>
      <c r="W62" s="1" t="str">
        <f>Report_Maker!B14</f>
        <v>T1</v>
      </c>
      <c r="X62" s="1" t="str">
        <f>Report_Maker!C14&amp;" - "&amp;Report_Maker!D14</f>
        <v>Дибикор - D610824E</v>
      </c>
      <c r="AF62" s="1" t="s">
        <v>28</v>
      </c>
      <c r="AG62" s="1" t="str">
        <f>Report_Maker!B15</f>
        <v>T2</v>
      </c>
      <c r="AH62" s="1" t="str">
        <f>Report_Maker!C15&amp;" - "&amp;Report_Maker!D15</f>
        <v>Дибикор - Test</v>
      </c>
      <c r="AP62" s="1" t="s">
        <v>28</v>
      </c>
      <c r="AQ62" s="1" t="str">
        <f>Report_Maker!B16</f>
        <v>None</v>
      </c>
      <c r="AR62" s="1" t="str">
        <f>Report_Maker!C16&amp;" - "&amp;Report_Maker!D16</f>
        <v xml:space="preserve"> - </v>
      </c>
      <c r="AZ62" s="1" t="s">
        <v>28</v>
      </c>
      <c r="BA62" s="1" t="str">
        <f>Report_Maker!B17</f>
        <v>None</v>
      </c>
      <c r="BB62" s="1" t="str">
        <f>Report_Maker!C17&amp;" - "&amp;Report_Maker!D17</f>
        <v xml:space="preserve"> - </v>
      </c>
      <c r="BJ62" s="1" t="s">
        <v>28</v>
      </c>
      <c r="BK62" s="1" t="str">
        <f>Report_Maker!B18</f>
        <v>None</v>
      </c>
      <c r="BL62" s="1" t="str">
        <f>Report_Maker!C18&amp;" - "&amp;Report_Maker!D18</f>
        <v xml:space="preserve"> - </v>
      </c>
      <c r="BT62" s="1" t="s">
        <v>28</v>
      </c>
      <c r="BU62" t="str">
        <f>Report_Maker!B19</f>
        <v>None</v>
      </c>
      <c r="BV62" s="1" t="str">
        <f>Report_Maker!C19&amp;" - "&amp;Report_Maker!D19</f>
        <v xml:space="preserve"> - </v>
      </c>
      <c r="CD62" s="1" t="s">
        <v>28</v>
      </c>
      <c r="CE62" s="1" t="str">
        <f>Report_Maker!B20</f>
        <v>None</v>
      </c>
      <c r="CF62" s="1" t="str">
        <f>Report_Maker!C20&amp;" - "&amp;Report_Maker!D20</f>
        <v xml:space="preserve"> - </v>
      </c>
      <c r="CN62" s="1" t="s">
        <v>28</v>
      </c>
      <c r="CO62" s="1" t="str">
        <f>Report_Maker!B21</f>
        <v>None</v>
      </c>
      <c r="CP62" s="1" t="str">
        <f>Report_Maker!C21&amp;" - "&amp;Report_Maker!D21</f>
        <v xml:space="preserve"> - </v>
      </c>
      <c r="CX62" s="1" t="s">
        <v>28</v>
      </c>
      <c r="CY62" s="1" t="str">
        <f>Report_Maker!B22</f>
        <v>None</v>
      </c>
      <c r="CZ62" s="1" t="str">
        <f>Report_Maker!C22&amp;" - "&amp;Report_Maker!D22</f>
        <v xml:space="preserve"> - </v>
      </c>
      <c r="DH62" s="1" t="s">
        <v>28</v>
      </c>
      <c r="DI62" s="1" t="str">
        <f>Report_Maker!B23</f>
        <v>None</v>
      </c>
      <c r="DJ62" s="1" t="str">
        <f>Report_Maker!C23&amp;" - "&amp;Report_Maker!D23</f>
        <v xml:space="preserve"> - </v>
      </c>
      <c r="DR62" s="1" t="s">
        <v>28</v>
      </c>
      <c r="DS62" s="1" t="str">
        <f>Report_Maker!B24</f>
        <v>None</v>
      </c>
      <c r="DT62" s="1" t="str">
        <f>Report_Maker!C24&amp;" - "&amp;Report_Maker!D24</f>
        <v xml:space="preserve"> - </v>
      </c>
      <c r="EB62" s="1" t="s">
        <v>28</v>
      </c>
      <c r="EC62" s="1" t="str">
        <f>Report_Maker!B25</f>
        <v>None</v>
      </c>
      <c r="ED62" s="1" t="str">
        <f>Report_Maker!C25&amp;" - "&amp;Report_Maker!D25</f>
        <v xml:space="preserve"> - </v>
      </c>
      <c r="EL62" s="1" t="s">
        <v>28</v>
      </c>
      <c r="EM62" s="1" t="str">
        <f>Report_Maker!B26</f>
        <v>None</v>
      </c>
      <c r="EN62" s="1" t="str">
        <f>Report_Maker!C26&amp;" - "&amp;Report_Maker!D26</f>
        <v xml:space="preserve"> - </v>
      </c>
    </row>
    <row r="63" spans="1:149" s="1" customFormat="1" x14ac:dyDescent="0.25">
      <c r="A63" s="105"/>
      <c r="B63" s="1" t="s">
        <v>29</v>
      </c>
      <c r="C63" s="7">
        <v>0</v>
      </c>
      <c r="D63" s="156">
        <v>5</v>
      </c>
      <c r="E63" s="156">
        <v>10</v>
      </c>
      <c r="F63" s="156">
        <v>15</v>
      </c>
      <c r="G63" s="156">
        <v>30</v>
      </c>
      <c r="H63" s="156"/>
      <c r="I63" s="15"/>
      <c r="L63" s="1" t="s">
        <v>29</v>
      </c>
      <c r="M63" s="7">
        <v>0</v>
      </c>
      <c r="N63" s="7">
        <f>$D$63</f>
        <v>5</v>
      </c>
      <c r="O63" s="7">
        <f>$E$63</f>
        <v>10</v>
      </c>
      <c r="P63" s="7">
        <f>$F$63</f>
        <v>15</v>
      </c>
      <c r="Q63" s="7">
        <f>$G$63</f>
        <v>30</v>
      </c>
      <c r="R63" s="7">
        <f>$H$63</f>
        <v>0</v>
      </c>
      <c r="S63" s="15"/>
      <c r="U63" s="7"/>
      <c r="V63" s="1" t="s">
        <v>29</v>
      </c>
      <c r="W63" s="7">
        <v>0</v>
      </c>
      <c r="X63" s="7">
        <f>$D$63</f>
        <v>5</v>
      </c>
      <c r="Y63" s="7">
        <f>$E$63</f>
        <v>10</v>
      </c>
      <c r="Z63" s="7">
        <f>$F$63</f>
        <v>15</v>
      </c>
      <c r="AA63" s="7">
        <f>$G$63</f>
        <v>30</v>
      </c>
      <c r="AB63" s="7">
        <f>$H$63</f>
        <v>0</v>
      </c>
      <c r="AC63" s="15"/>
      <c r="AD63" s="15"/>
      <c r="AF63" s="1" t="s">
        <v>29</v>
      </c>
      <c r="AG63" s="7">
        <v>0</v>
      </c>
      <c r="AH63" s="7">
        <f>$D$63</f>
        <v>5</v>
      </c>
      <c r="AI63" s="7">
        <f>$E$63</f>
        <v>10</v>
      </c>
      <c r="AJ63" s="7">
        <f>$F$63</f>
        <v>15</v>
      </c>
      <c r="AK63" s="7">
        <f>$G$63</f>
        <v>30</v>
      </c>
      <c r="AL63" s="7">
        <f>$H$63</f>
        <v>0</v>
      </c>
      <c r="AM63" s="15"/>
      <c r="AN63" s="37"/>
      <c r="AP63" s="1" t="s">
        <v>29</v>
      </c>
      <c r="AQ63" s="7">
        <v>0</v>
      </c>
      <c r="AR63" s="7">
        <f>$D$63</f>
        <v>5</v>
      </c>
      <c r="AS63" s="7">
        <f>$E$63</f>
        <v>10</v>
      </c>
      <c r="AT63" s="7">
        <f>$F$63</f>
        <v>15</v>
      </c>
      <c r="AU63" s="7">
        <f>$G$63</f>
        <v>30</v>
      </c>
      <c r="AV63" s="7">
        <f>$H$63</f>
        <v>0</v>
      </c>
      <c r="AW63" s="15"/>
      <c r="AX63" s="37"/>
      <c r="AZ63" s="1" t="s">
        <v>29</v>
      </c>
      <c r="BA63" s="7">
        <v>0</v>
      </c>
      <c r="BB63" s="7">
        <f>$D$63</f>
        <v>5</v>
      </c>
      <c r="BC63" s="7">
        <f>$E$63</f>
        <v>10</v>
      </c>
      <c r="BD63" s="7">
        <f>$F$63</f>
        <v>15</v>
      </c>
      <c r="BE63" s="7">
        <f>$G$63</f>
        <v>30</v>
      </c>
      <c r="BF63" s="7">
        <f>$H$63</f>
        <v>0</v>
      </c>
      <c r="BG63" s="15"/>
      <c r="BJ63" s="1" t="s">
        <v>29</v>
      </c>
      <c r="BK63" s="7">
        <v>0</v>
      </c>
      <c r="BL63" s="7">
        <f>$D$63</f>
        <v>5</v>
      </c>
      <c r="BM63" s="7">
        <f>$E$63</f>
        <v>10</v>
      </c>
      <c r="BN63" s="7">
        <f>$F$63</f>
        <v>15</v>
      </c>
      <c r="BO63" s="7">
        <f>$G$63</f>
        <v>30</v>
      </c>
      <c r="BP63" s="7">
        <f>$H$63</f>
        <v>0</v>
      </c>
      <c r="BQ63" s="15"/>
      <c r="BT63" s="1" t="s">
        <v>29</v>
      </c>
      <c r="BU63" s="7">
        <v>0</v>
      </c>
      <c r="BV63" s="7">
        <f>$D$63</f>
        <v>5</v>
      </c>
      <c r="BW63" s="7">
        <f>$E$63</f>
        <v>10</v>
      </c>
      <c r="BX63" s="7">
        <f>$F$63</f>
        <v>15</v>
      </c>
      <c r="BY63" s="7">
        <f>$G$63</f>
        <v>30</v>
      </c>
      <c r="BZ63" s="7">
        <f>$H$63</f>
        <v>0</v>
      </c>
      <c r="CA63" s="15"/>
      <c r="CD63" s="1" t="s">
        <v>29</v>
      </c>
      <c r="CE63" s="7">
        <v>0</v>
      </c>
      <c r="CF63" s="7">
        <f>$D$63</f>
        <v>5</v>
      </c>
      <c r="CG63" s="7">
        <f>$E$63</f>
        <v>10</v>
      </c>
      <c r="CH63" s="7">
        <f>$F$63</f>
        <v>15</v>
      </c>
      <c r="CI63" s="7">
        <f>$G$63</f>
        <v>30</v>
      </c>
      <c r="CJ63" s="7">
        <f>$H$63</f>
        <v>0</v>
      </c>
      <c r="CK63" s="15"/>
      <c r="CL63" s="7"/>
      <c r="CN63" s="1" t="s">
        <v>29</v>
      </c>
      <c r="CO63" s="7">
        <v>0</v>
      </c>
      <c r="CP63" s="7">
        <f>$D$63</f>
        <v>5</v>
      </c>
      <c r="CQ63" s="7">
        <f>$E$63</f>
        <v>10</v>
      </c>
      <c r="CR63" s="7">
        <f>$F$63</f>
        <v>15</v>
      </c>
      <c r="CS63" s="7">
        <f>$G$63</f>
        <v>30</v>
      </c>
      <c r="CT63" s="7">
        <f>$H$63</f>
        <v>0</v>
      </c>
      <c r="CU63" s="15"/>
      <c r="CV63" s="15"/>
      <c r="CX63" s="1" t="s">
        <v>29</v>
      </c>
      <c r="CY63" s="7">
        <v>0</v>
      </c>
      <c r="CZ63" s="7">
        <f>$D$63</f>
        <v>5</v>
      </c>
      <c r="DA63" s="7">
        <f>$E$63</f>
        <v>10</v>
      </c>
      <c r="DB63" s="7">
        <f>$F$63</f>
        <v>15</v>
      </c>
      <c r="DC63" s="7">
        <f>$G$63</f>
        <v>30</v>
      </c>
      <c r="DD63" s="7">
        <f>$H$63</f>
        <v>0</v>
      </c>
      <c r="DE63" s="15"/>
      <c r="DF63" s="37"/>
      <c r="DH63" s="1" t="s">
        <v>29</v>
      </c>
      <c r="DI63" s="7">
        <v>0</v>
      </c>
      <c r="DJ63" s="7">
        <f>$D$63</f>
        <v>5</v>
      </c>
      <c r="DK63" s="7">
        <f>$E$63</f>
        <v>10</v>
      </c>
      <c r="DL63" s="7">
        <f>$F$63</f>
        <v>15</v>
      </c>
      <c r="DM63" s="7">
        <f>$G$63</f>
        <v>30</v>
      </c>
      <c r="DN63" s="7">
        <f>$H$63</f>
        <v>0</v>
      </c>
      <c r="DO63" s="15"/>
      <c r="DP63" s="37"/>
      <c r="DR63" s="1" t="s">
        <v>29</v>
      </c>
      <c r="DS63" s="7">
        <v>0</v>
      </c>
      <c r="DT63" s="7">
        <f>$D$63</f>
        <v>5</v>
      </c>
      <c r="DU63" s="7">
        <f>$E$63</f>
        <v>10</v>
      </c>
      <c r="DV63" s="7">
        <f>$F$63</f>
        <v>15</v>
      </c>
      <c r="DW63" s="7">
        <f>$G$63</f>
        <v>30</v>
      </c>
      <c r="DX63" s="7">
        <f>$H$63</f>
        <v>0</v>
      </c>
      <c r="DY63" s="15"/>
      <c r="EB63" s="1" t="s">
        <v>29</v>
      </c>
      <c r="EC63" s="7">
        <v>0</v>
      </c>
      <c r="ED63" s="7">
        <f>$D$63</f>
        <v>5</v>
      </c>
      <c r="EE63" s="7">
        <f>$E$63</f>
        <v>10</v>
      </c>
      <c r="EF63" s="7">
        <f>$F$63</f>
        <v>15</v>
      </c>
      <c r="EG63" s="7">
        <f>$G$63</f>
        <v>30</v>
      </c>
      <c r="EH63" s="7">
        <f>$H$63</f>
        <v>0</v>
      </c>
      <c r="EI63" s="15"/>
      <c r="EL63" s="1" t="s">
        <v>29</v>
      </c>
      <c r="EM63" s="7">
        <v>0</v>
      </c>
      <c r="EN63" s="7">
        <f>$D$63</f>
        <v>5</v>
      </c>
      <c r="EO63" s="7">
        <f>$E$63</f>
        <v>10</v>
      </c>
      <c r="EP63" s="7">
        <f>$F$63</f>
        <v>15</v>
      </c>
      <c r="EQ63" s="7">
        <f>$G$63</f>
        <v>30</v>
      </c>
      <c r="ER63" s="7">
        <f>$H$63</f>
        <v>0</v>
      </c>
      <c r="ES63" s="15"/>
    </row>
    <row r="64" spans="1:149" s="1" customFormat="1" x14ac:dyDescent="0.25">
      <c r="A64" s="105"/>
      <c r="B64" s="7">
        <v>1</v>
      </c>
      <c r="C64" s="1">
        <v>0</v>
      </c>
      <c r="D64">
        <v>0.64300000000000002</v>
      </c>
      <c r="E64"/>
      <c r="F64"/>
      <c r="G64"/>
      <c r="H64"/>
      <c r="I64" s="46" t="str">
        <f>IF(AND(D64&lt;E64,E64&lt;F64,F64&lt;G64,G64&lt;H64),"Yep","No")</f>
        <v>No</v>
      </c>
      <c r="J64" s="18"/>
      <c r="K64"/>
      <c r="L64" s="19">
        <v>1</v>
      </c>
      <c r="M64" s="18">
        <v>0</v>
      </c>
      <c r="N64">
        <v>0.83409999999999995</v>
      </c>
      <c r="O64"/>
      <c r="P64"/>
      <c r="Q64"/>
      <c r="R64"/>
      <c r="S64" s="46" t="str">
        <f>IF(AND(N64&lt;O64,O64&lt;P64,P64&lt;Q64,Q64&lt;R64),"Yep","No")</f>
        <v>No</v>
      </c>
      <c r="U64" s="10"/>
      <c r="V64" s="19">
        <v>1</v>
      </c>
      <c r="W64" s="18">
        <v>0</v>
      </c>
      <c r="X64">
        <v>0.78239999999999998</v>
      </c>
      <c r="Y64"/>
      <c r="Z64"/>
      <c r="AA64"/>
      <c r="AB64"/>
      <c r="AC64" s="46" t="str">
        <f>IF(AND(X64&lt;Y64,Y64&lt;Z64,Z64&lt;AA64,AA64&lt;AB64),"Yep","No")</f>
        <v>No</v>
      </c>
      <c r="AD64" s="18"/>
      <c r="AE64" s="18"/>
      <c r="AF64" s="19">
        <v>1</v>
      </c>
      <c r="AG64" s="18">
        <v>0</v>
      </c>
      <c r="AH64"/>
      <c r="AI64"/>
      <c r="AJ64"/>
      <c r="AK64"/>
      <c r="AL64"/>
      <c r="AM64" s="46" t="str">
        <f>IF(AND(AH64&lt;AI64,AI64&lt;AJ64,AJ64&lt;AK64,AK64&lt;AL64),"Yep","No")</f>
        <v>No</v>
      </c>
      <c r="AN64" s="39"/>
      <c r="AO64" s="18"/>
      <c r="AP64" s="19">
        <v>1</v>
      </c>
      <c r="AQ64" s="18">
        <v>0</v>
      </c>
      <c r="AR64"/>
      <c r="AS64"/>
      <c r="AT64"/>
      <c r="AU64"/>
      <c r="AV64"/>
      <c r="AW64" s="46" t="str">
        <f>IF(AND(AR64&lt;AS64,AS64&lt;AT64,AT64&lt;AU64,AU64&lt;AV64),"Yep","No")</f>
        <v>No</v>
      </c>
      <c r="AX64" s="38"/>
      <c r="AY64" s="18"/>
      <c r="AZ64" s="19">
        <v>1</v>
      </c>
      <c r="BA64" s="18">
        <v>0</v>
      </c>
      <c r="BB64"/>
      <c r="BC64"/>
      <c r="BD64"/>
      <c r="BE64"/>
      <c r="BF64"/>
      <c r="BG64" s="46" t="str">
        <f>IF(AND(BB64&lt;BC64,BC64&lt;BD64,BD64&lt;BE64,BE64&lt;BF64),"Yep","No")</f>
        <v>No</v>
      </c>
      <c r="BI64" s="18"/>
      <c r="BJ64" s="19">
        <v>1</v>
      </c>
      <c r="BK64" s="18">
        <v>0</v>
      </c>
      <c r="BL64"/>
      <c r="BM64"/>
      <c r="BN64"/>
      <c r="BO64"/>
      <c r="BP64"/>
      <c r="BQ64" s="46" t="str">
        <f>IF(AND(BL64&lt;BM64,BM64&lt;BN64,BN64&lt;BO64,BO64&lt;BP64),"Yep","No")</f>
        <v>No</v>
      </c>
      <c r="BS64" s="18"/>
      <c r="BT64" s="7">
        <v>1</v>
      </c>
      <c r="BU64"/>
      <c r="BV64"/>
      <c r="BW64"/>
      <c r="BX64"/>
      <c r="BY64"/>
      <c r="BZ64"/>
      <c r="CA64" s="46" t="str">
        <f>IF(AND(BV64&lt;BW64,BW64&lt;BX64,BX64&lt;BY64,BY64&lt;BZ64),"Yep","No")</f>
        <v>No</v>
      </c>
      <c r="CB64" s="18"/>
      <c r="CC64" s="18"/>
      <c r="CD64" s="19">
        <v>1</v>
      </c>
      <c r="CE64" s="18">
        <v>0</v>
      </c>
      <c r="CF64"/>
      <c r="CG64"/>
      <c r="CH64"/>
      <c r="CI64"/>
      <c r="CJ64"/>
      <c r="CK64" s="46" t="str">
        <f>IF(AND(CF64&lt;CG64,CG64&lt;CH64,CH64&lt;CI64,CI64&lt;CJ64),"Yep","No")</f>
        <v>No</v>
      </c>
      <c r="CL64" s="10"/>
      <c r="CM64" s="18"/>
      <c r="CN64" s="19">
        <v>1</v>
      </c>
      <c r="CO64" s="18">
        <v>0</v>
      </c>
      <c r="CP64"/>
      <c r="CQ64"/>
      <c r="CR64"/>
      <c r="CS64"/>
      <c r="CT64"/>
      <c r="CU64" s="46" t="str">
        <f>IF(AND(CP64&lt;CQ64,CQ64&lt;CR64,CR64&lt;CS64,CS64&lt;CT64),"Yep","No")</f>
        <v>No</v>
      </c>
      <c r="CV64" s="18"/>
      <c r="CW64" s="18"/>
      <c r="CX64" s="19">
        <v>1</v>
      </c>
      <c r="CY64" s="18">
        <v>0</v>
      </c>
      <c r="CZ64"/>
      <c r="DA64"/>
      <c r="DB64"/>
      <c r="DC64"/>
      <c r="DD64"/>
      <c r="DE64" s="46" t="str">
        <f>IF(AND(CZ64&lt;DA64,DA64&lt;DB64,DB64&lt;DC64,DC64&lt;DD64),"Yep","No")</f>
        <v>No</v>
      </c>
      <c r="DF64" s="39"/>
      <c r="DG64" s="18"/>
      <c r="DH64" s="19">
        <v>1</v>
      </c>
      <c r="DI64" s="18">
        <v>0</v>
      </c>
      <c r="DJ64"/>
      <c r="DK64"/>
      <c r="DL64"/>
      <c r="DM64"/>
      <c r="DN64"/>
      <c r="DO64" s="46" t="str">
        <f>IF(AND(DJ64&lt;DK64,DK64&lt;DL64,DL64&lt;DM64,DM64&lt;DN64),"Yep","No")</f>
        <v>No</v>
      </c>
      <c r="DP64" s="38"/>
      <c r="DQ64" s="18"/>
      <c r="DR64" s="19">
        <v>1</v>
      </c>
      <c r="DS64" s="18">
        <v>0</v>
      </c>
      <c r="DT64"/>
      <c r="DU64"/>
      <c r="DV64"/>
      <c r="DW64"/>
      <c r="DX64"/>
      <c r="DY64" s="46" t="str">
        <f>IF(AND(DT64&lt;DU64,DU64&lt;DV64,DV64&lt;DW64,DW64&lt;DX64),"Yep","No")</f>
        <v>No</v>
      </c>
      <c r="EA64" s="18"/>
      <c r="EB64" s="19">
        <v>1</v>
      </c>
      <c r="EC64" s="18">
        <v>0</v>
      </c>
      <c r="ED64"/>
      <c r="EE64"/>
      <c r="EF64"/>
      <c r="EG64"/>
      <c r="EH64"/>
      <c r="EI64" s="46" t="str">
        <f>IF(AND(ED64&lt;EE64,EE64&lt;EF64,EF64&lt;EG64,EG64&lt;EH64),"Yep","No")</f>
        <v>No</v>
      </c>
      <c r="EL64" s="19">
        <v>1</v>
      </c>
      <c r="EM64" s="18">
        <v>0</v>
      </c>
      <c r="EN64"/>
      <c r="EO64"/>
      <c r="EP64"/>
      <c r="EQ64"/>
      <c r="ER64"/>
      <c r="ES64" s="46" t="str">
        <f>IF(AND(EN64&lt;EO64,EO64&lt;EP64,EP64&lt;EQ64,EQ64&lt;ER64),"Yep","No")</f>
        <v>No</v>
      </c>
    </row>
    <row r="65" spans="1:149" s="1" customFormat="1" x14ac:dyDescent="0.25">
      <c r="A65" s="105"/>
      <c r="B65" s="7">
        <v>2</v>
      </c>
      <c r="C65" s="1">
        <v>0</v>
      </c>
      <c r="D65">
        <v>0.64849999999999997</v>
      </c>
      <c r="E65"/>
      <c r="F65"/>
      <c r="G65"/>
      <c r="H65"/>
      <c r="I65" s="46" t="str">
        <f t="shared" ref="I65:I75" si="42">IF(AND(D65&lt;E65,E65&lt;F65,F65&lt;G65,G65&lt;H65),"Yep","No")</f>
        <v>No</v>
      </c>
      <c r="J65" s="18"/>
      <c r="K65"/>
      <c r="L65" s="19">
        <v>2</v>
      </c>
      <c r="M65" s="18">
        <v>0</v>
      </c>
      <c r="N65">
        <v>0.72529999999999994</v>
      </c>
      <c r="O65"/>
      <c r="P65"/>
      <c r="Q65"/>
      <c r="R65"/>
      <c r="S65" s="46" t="str">
        <f t="shared" ref="S65:S75" si="43">IF(AND(N65&lt;O65,O65&lt;P65,P65&lt;Q65,Q65&lt;R65),"Yep","No")</f>
        <v>No</v>
      </c>
      <c r="U65" s="10"/>
      <c r="V65" s="19">
        <v>2</v>
      </c>
      <c r="W65" s="18">
        <v>0</v>
      </c>
      <c r="X65">
        <v>0.80110000000000003</v>
      </c>
      <c r="Y65"/>
      <c r="Z65"/>
      <c r="AA65"/>
      <c r="AB65"/>
      <c r="AC65" s="46" t="str">
        <f t="shared" ref="AC65:AC75" si="44">IF(AND(X65&lt;Y65,Y65&lt;Z65,Z65&lt;AA65,AA65&lt;AB65),"Yep","No")</f>
        <v>No</v>
      </c>
      <c r="AD65" s="18"/>
      <c r="AE65" s="18"/>
      <c r="AF65" s="19">
        <v>2</v>
      </c>
      <c r="AG65" s="18">
        <v>0</v>
      </c>
      <c r="AH65"/>
      <c r="AI65"/>
      <c r="AJ65"/>
      <c r="AK65"/>
      <c r="AL65"/>
      <c r="AM65" s="46" t="str">
        <f t="shared" ref="AM65:AM75" si="45">IF(AND(AH65&lt;AI65,AI65&lt;AJ65,AJ65&lt;AK65,AK65&lt;AL65),"Yep","No")</f>
        <v>No</v>
      </c>
      <c r="AN65" s="39"/>
      <c r="AO65" s="18"/>
      <c r="AP65" s="19">
        <v>2</v>
      </c>
      <c r="AQ65" s="18">
        <v>0</v>
      </c>
      <c r="AR65"/>
      <c r="AS65"/>
      <c r="AT65"/>
      <c r="AU65"/>
      <c r="AV65"/>
      <c r="AW65" s="46" t="str">
        <f t="shared" ref="AW65:AW75" si="46">IF(AND(AR65&lt;AS65,AS65&lt;AT65,AT65&lt;AU65,AU65&lt;AV65),"Yep","No")</f>
        <v>No</v>
      </c>
      <c r="AX65" s="38"/>
      <c r="AY65" s="18"/>
      <c r="AZ65" s="19">
        <v>2</v>
      </c>
      <c r="BA65" s="18">
        <v>0</v>
      </c>
      <c r="BB65"/>
      <c r="BC65"/>
      <c r="BD65"/>
      <c r="BE65"/>
      <c r="BF65"/>
      <c r="BG65" s="46" t="str">
        <f t="shared" ref="BG65:BG75" si="47">IF(AND(BB65&lt;BC65,BC65&lt;BD65,BD65&lt;BE65,BE65&lt;BF65),"Yep","No")</f>
        <v>No</v>
      </c>
      <c r="BI65" s="18"/>
      <c r="BJ65" s="19">
        <v>2</v>
      </c>
      <c r="BK65" s="18">
        <v>0</v>
      </c>
      <c r="BL65"/>
      <c r="BM65"/>
      <c r="BN65"/>
      <c r="BO65"/>
      <c r="BP65"/>
      <c r="BQ65" s="46" t="str">
        <f t="shared" ref="BQ65:BQ75" si="48">IF(AND(BL65&lt;BM65,BM65&lt;BN65,BN65&lt;BO65,BO65&lt;BP65),"Yep","No")</f>
        <v>No</v>
      </c>
      <c r="BS65" s="18"/>
      <c r="BT65" s="7">
        <v>2</v>
      </c>
      <c r="BU65"/>
      <c r="BV65"/>
      <c r="BW65"/>
      <c r="BX65"/>
      <c r="BY65"/>
      <c r="BZ65"/>
      <c r="CA65" s="46" t="str">
        <f t="shared" ref="CA65:CA75" si="49">IF(AND(BV65&lt;BW65,BW65&lt;BX65,BX65&lt;BY65,BY65&lt;BZ65),"Yep","No")</f>
        <v>No</v>
      </c>
      <c r="CB65" s="18"/>
      <c r="CC65" s="18"/>
      <c r="CD65" s="19">
        <v>2</v>
      </c>
      <c r="CE65" s="18">
        <v>0</v>
      </c>
      <c r="CF65"/>
      <c r="CG65"/>
      <c r="CH65"/>
      <c r="CI65"/>
      <c r="CJ65"/>
      <c r="CK65" s="46" t="str">
        <f t="shared" ref="CK65:CK75" si="50">IF(AND(CF65&lt;CG65,CG65&lt;CH65,CH65&lt;CI65,CI65&lt;CJ65),"Yep","No")</f>
        <v>No</v>
      </c>
      <c r="CL65" s="10"/>
      <c r="CM65" s="18"/>
      <c r="CN65" s="19">
        <v>2</v>
      </c>
      <c r="CO65" s="18">
        <v>0</v>
      </c>
      <c r="CP65"/>
      <c r="CQ65"/>
      <c r="CR65"/>
      <c r="CS65"/>
      <c r="CT65"/>
      <c r="CU65" s="46" t="str">
        <f t="shared" ref="CU65:CU75" si="51">IF(AND(CP65&lt;CQ65,CQ65&lt;CR65,CR65&lt;CS65,CS65&lt;CT65),"Yep","No")</f>
        <v>No</v>
      </c>
      <c r="CV65" s="18"/>
      <c r="CW65" s="18"/>
      <c r="CX65" s="19">
        <v>2</v>
      </c>
      <c r="CY65" s="18">
        <v>0</v>
      </c>
      <c r="CZ65"/>
      <c r="DA65"/>
      <c r="DB65"/>
      <c r="DC65"/>
      <c r="DD65"/>
      <c r="DE65" s="46" t="str">
        <f t="shared" ref="DE65:DE75" si="52">IF(AND(CZ65&lt;DA65,DA65&lt;DB65,DB65&lt;DC65,DC65&lt;DD65),"Yep","No")</f>
        <v>No</v>
      </c>
      <c r="DF65" s="39"/>
      <c r="DG65" s="18"/>
      <c r="DH65" s="19">
        <v>2</v>
      </c>
      <c r="DI65" s="18">
        <v>0</v>
      </c>
      <c r="DJ65"/>
      <c r="DK65"/>
      <c r="DL65"/>
      <c r="DM65"/>
      <c r="DN65"/>
      <c r="DO65" s="46" t="str">
        <f t="shared" ref="DO65:DO75" si="53">IF(AND(DJ65&lt;DK65,DK65&lt;DL65,DL65&lt;DM65,DM65&lt;DN65),"Yep","No")</f>
        <v>No</v>
      </c>
      <c r="DP65" s="38"/>
      <c r="DQ65" s="18"/>
      <c r="DR65" s="19">
        <v>2</v>
      </c>
      <c r="DS65" s="18">
        <v>0</v>
      </c>
      <c r="DT65"/>
      <c r="DU65"/>
      <c r="DV65"/>
      <c r="DW65"/>
      <c r="DX65"/>
      <c r="DY65" s="46" t="str">
        <f t="shared" ref="DY65:DY75" si="54">IF(AND(DT65&lt;DU65,DU65&lt;DV65,DV65&lt;DW65,DW65&lt;DX65),"Yep","No")</f>
        <v>No</v>
      </c>
      <c r="EA65" s="18"/>
      <c r="EB65" s="19">
        <v>2</v>
      </c>
      <c r="EC65" s="18">
        <v>0</v>
      </c>
      <c r="ED65"/>
      <c r="EE65"/>
      <c r="EF65"/>
      <c r="EG65"/>
      <c r="EH65"/>
      <c r="EI65" s="46" t="str">
        <f t="shared" ref="EI65:EI75" si="55">IF(AND(ED65&lt;EE65,EE65&lt;EF65,EF65&lt;EG65,EG65&lt;EH65),"Yep","No")</f>
        <v>No</v>
      </c>
      <c r="EL65" s="19">
        <v>2</v>
      </c>
      <c r="EM65" s="18">
        <v>0</v>
      </c>
      <c r="EN65"/>
      <c r="EO65"/>
      <c r="EP65"/>
      <c r="EQ65"/>
      <c r="ER65"/>
      <c r="ES65" s="46" t="str">
        <f t="shared" ref="ES65:ES75" si="56">IF(AND(EN65&lt;EO65,EO65&lt;EP65,EP65&lt;EQ65,EQ65&lt;ER65),"Yep","No")</f>
        <v>No</v>
      </c>
    </row>
    <row r="66" spans="1:149" s="1" customFormat="1" x14ac:dyDescent="0.25">
      <c r="A66" s="105"/>
      <c r="B66" s="7">
        <v>3</v>
      </c>
      <c r="C66" s="1">
        <v>0</v>
      </c>
      <c r="D66">
        <v>0.76749999999999996</v>
      </c>
      <c r="E66"/>
      <c r="F66"/>
      <c r="G66"/>
      <c r="H66"/>
      <c r="I66" s="46" t="str">
        <f t="shared" si="42"/>
        <v>No</v>
      </c>
      <c r="J66" s="18"/>
      <c r="K66"/>
      <c r="L66" s="19">
        <v>3</v>
      </c>
      <c r="M66" s="18">
        <v>0</v>
      </c>
      <c r="N66">
        <v>0.7853</v>
      </c>
      <c r="O66"/>
      <c r="P66"/>
      <c r="Q66"/>
      <c r="R66"/>
      <c r="S66" s="46" t="str">
        <f t="shared" si="43"/>
        <v>No</v>
      </c>
      <c r="U66" s="10"/>
      <c r="V66" s="19">
        <v>3</v>
      </c>
      <c r="W66" s="18">
        <v>0</v>
      </c>
      <c r="X66">
        <v>0.77700000000000002</v>
      </c>
      <c r="Y66"/>
      <c r="Z66"/>
      <c r="AA66"/>
      <c r="AB66"/>
      <c r="AC66" s="46" t="str">
        <f t="shared" si="44"/>
        <v>No</v>
      </c>
      <c r="AD66" s="18"/>
      <c r="AE66" s="18"/>
      <c r="AF66" s="19">
        <v>3</v>
      </c>
      <c r="AG66" s="18">
        <v>0</v>
      </c>
      <c r="AH66"/>
      <c r="AI66"/>
      <c r="AJ66"/>
      <c r="AK66"/>
      <c r="AL66"/>
      <c r="AM66" s="46" t="str">
        <f t="shared" si="45"/>
        <v>No</v>
      </c>
      <c r="AN66" s="39"/>
      <c r="AO66" s="18"/>
      <c r="AP66" s="19">
        <v>3</v>
      </c>
      <c r="AQ66" s="18">
        <v>0</v>
      </c>
      <c r="AR66"/>
      <c r="AS66"/>
      <c r="AT66"/>
      <c r="AU66"/>
      <c r="AV66"/>
      <c r="AW66" s="46" t="str">
        <f t="shared" si="46"/>
        <v>No</v>
      </c>
      <c r="AX66" s="38"/>
      <c r="AY66" s="18"/>
      <c r="AZ66" s="19">
        <v>3</v>
      </c>
      <c r="BA66" s="18">
        <v>0</v>
      </c>
      <c r="BB66"/>
      <c r="BC66"/>
      <c r="BD66"/>
      <c r="BE66"/>
      <c r="BF66"/>
      <c r="BG66" s="46" t="str">
        <f t="shared" si="47"/>
        <v>No</v>
      </c>
      <c r="BI66" s="18"/>
      <c r="BJ66" s="19">
        <v>3</v>
      </c>
      <c r="BK66" s="18">
        <v>0</v>
      </c>
      <c r="BL66"/>
      <c r="BM66"/>
      <c r="BN66"/>
      <c r="BO66"/>
      <c r="BP66"/>
      <c r="BQ66" s="46" t="str">
        <f t="shared" si="48"/>
        <v>No</v>
      </c>
      <c r="BS66" s="18"/>
      <c r="BT66" s="7">
        <v>3</v>
      </c>
      <c r="BU66"/>
      <c r="BV66"/>
      <c r="BW66"/>
      <c r="BX66"/>
      <c r="BY66"/>
      <c r="BZ66"/>
      <c r="CA66" s="46" t="str">
        <f t="shared" si="49"/>
        <v>No</v>
      </c>
      <c r="CB66" s="18"/>
      <c r="CC66" s="18"/>
      <c r="CD66" s="19">
        <v>3</v>
      </c>
      <c r="CE66" s="18">
        <v>0</v>
      </c>
      <c r="CF66"/>
      <c r="CG66"/>
      <c r="CH66"/>
      <c r="CI66"/>
      <c r="CJ66"/>
      <c r="CK66" s="46" t="str">
        <f t="shared" si="50"/>
        <v>No</v>
      </c>
      <c r="CL66" s="10"/>
      <c r="CM66" s="18"/>
      <c r="CN66" s="19">
        <v>3</v>
      </c>
      <c r="CO66" s="18">
        <v>0</v>
      </c>
      <c r="CP66"/>
      <c r="CQ66"/>
      <c r="CR66"/>
      <c r="CS66"/>
      <c r="CT66"/>
      <c r="CU66" s="46" t="str">
        <f t="shared" si="51"/>
        <v>No</v>
      </c>
      <c r="CV66" s="18"/>
      <c r="CW66" s="18"/>
      <c r="CX66" s="19">
        <v>3</v>
      </c>
      <c r="CY66" s="18">
        <v>0</v>
      </c>
      <c r="CZ66"/>
      <c r="DA66"/>
      <c r="DB66"/>
      <c r="DC66"/>
      <c r="DD66"/>
      <c r="DE66" s="46" t="str">
        <f t="shared" si="52"/>
        <v>No</v>
      </c>
      <c r="DF66" s="39"/>
      <c r="DG66" s="18"/>
      <c r="DH66" s="19">
        <v>3</v>
      </c>
      <c r="DI66" s="18">
        <v>0</v>
      </c>
      <c r="DJ66"/>
      <c r="DK66"/>
      <c r="DL66"/>
      <c r="DM66"/>
      <c r="DN66"/>
      <c r="DO66" s="46" t="str">
        <f t="shared" si="53"/>
        <v>No</v>
      </c>
      <c r="DP66" s="38"/>
      <c r="DQ66" s="18"/>
      <c r="DR66" s="19">
        <v>3</v>
      </c>
      <c r="DS66" s="18">
        <v>0</v>
      </c>
      <c r="DT66"/>
      <c r="DU66"/>
      <c r="DV66"/>
      <c r="DW66"/>
      <c r="DX66"/>
      <c r="DY66" s="46" t="str">
        <f t="shared" si="54"/>
        <v>No</v>
      </c>
      <c r="EA66" s="18"/>
      <c r="EB66" s="19">
        <v>3</v>
      </c>
      <c r="EC66" s="18">
        <v>0</v>
      </c>
      <c r="ED66"/>
      <c r="EE66"/>
      <c r="EF66"/>
      <c r="EG66"/>
      <c r="EH66"/>
      <c r="EI66" s="46" t="str">
        <f t="shared" si="55"/>
        <v>No</v>
      </c>
      <c r="EL66" s="19">
        <v>3</v>
      </c>
      <c r="EM66" s="18">
        <v>0</v>
      </c>
      <c r="EN66"/>
      <c r="EO66"/>
      <c r="EP66"/>
      <c r="EQ66"/>
      <c r="ER66"/>
      <c r="ES66" s="46" t="str">
        <f t="shared" si="56"/>
        <v>No</v>
      </c>
    </row>
    <row r="67" spans="1:149" s="1" customFormat="1" x14ac:dyDescent="0.25">
      <c r="A67" s="105"/>
      <c r="B67" s="7">
        <v>4</v>
      </c>
      <c r="C67" s="1">
        <v>0</v>
      </c>
      <c r="D67">
        <v>0.6593</v>
      </c>
      <c r="E67"/>
      <c r="F67"/>
      <c r="G67"/>
      <c r="H67"/>
      <c r="I67" s="46" t="str">
        <f t="shared" si="42"/>
        <v>No</v>
      </c>
      <c r="J67" s="18"/>
      <c r="K67" t="s">
        <v>65</v>
      </c>
      <c r="L67" s="19">
        <v>4</v>
      </c>
      <c r="M67" s="18">
        <v>0</v>
      </c>
      <c r="N67">
        <v>0.78069999999999995</v>
      </c>
      <c r="O67"/>
      <c r="P67"/>
      <c r="Q67"/>
      <c r="R67"/>
      <c r="S67" s="46" t="str">
        <f t="shared" si="43"/>
        <v>No</v>
      </c>
      <c r="U67" s="10"/>
      <c r="V67" s="19">
        <v>4</v>
      </c>
      <c r="W67" s="18">
        <v>0</v>
      </c>
      <c r="X67">
        <v>0.82450000000000001</v>
      </c>
      <c r="Y67"/>
      <c r="Z67"/>
      <c r="AA67"/>
      <c r="AB67"/>
      <c r="AC67" s="46" t="str">
        <f t="shared" si="44"/>
        <v>No</v>
      </c>
      <c r="AD67" s="18"/>
      <c r="AE67" s="18"/>
      <c r="AF67" s="19">
        <v>4</v>
      </c>
      <c r="AG67" s="18">
        <v>0</v>
      </c>
      <c r="AH67"/>
      <c r="AI67"/>
      <c r="AJ67"/>
      <c r="AK67"/>
      <c r="AL67"/>
      <c r="AM67" s="46" t="str">
        <f t="shared" si="45"/>
        <v>No</v>
      </c>
      <c r="AN67" s="39"/>
      <c r="AO67" s="18"/>
      <c r="AP67" s="19">
        <v>4</v>
      </c>
      <c r="AQ67" s="18">
        <v>0</v>
      </c>
      <c r="AR67"/>
      <c r="AS67"/>
      <c r="AT67"/>
      <c r="AU67"/>
      <c r="AV67" t="s">
        <v>65</v>
      </c>
      <c r="AW67" s="46" t="str">
        <f t="shared" si="46"/>
        <v>No</v>
      </c>
      <c r="AX67" s="38"/>
      <c r="AY67" s="18"/>
      <c r="AZ67" s="19">
        <v>4</v>
      </c>
      <c r="BA67" s="18">
        <v>0</v>
      </c>
      <c r="BB67"/>
      <c r="BC67"/>
      <c r="BD67"/>
      <c r="BE67"/>
      <c r="BF67"/>
      <c r="BG67" s="46" t="str">
        <f t="shared" si="47"/>
        <v>No</v>
      </c>
      <c r="BI67" s="18"/>
      <c r="BJ67" s="19">
        <v>4</v>
      </c>
      <c r="BK67" s="18">
        <v>0</v>
      </c>
      <c r="BL67"/>
      <c r="BM67"/>
      <c r="BN67"/>
      <c r="BO67"/>
      <c r="BP67"/>
      <c r="BQ67" s="46" t="str">
        <f t="shared" si="48"/>
        <v>No</v>
      </c>
      <c r="BS67" s="18"/>
      <c r="BT67" s="7">
        <v>4</v>
      </c>
      <c r="BU67"/>
      <c r="BV67"/>
      <c r="BW67"/>
      <c r="BX67"/>
      <c r="BY67"/>
      <c r="BZ67"/>
      <c r="CA67" s="46" t="str">
        <f t="shared" si="49"/>
        <v>No</v>
      </c>
      <c r="CB67" s="18"/>
      <c r="CC67" s="18"/>
      <c r="CD67" s="19">
        <v>4</v>
      </c>
      <c r="CE67" s="18">
        <v>0</v>
      </c>
      <c r="CF67"/>
      <c r="CG67"/>
      <c r="CH67"/>
      <c r="CI67"/>
      <c r="CJ67"/>
      <c r="CK67" s="46" t="str">
        <f t="shared" si="50"/>
        <v>No</v>
      </c>
      <c r="CL67" s="10"/>
      <c r="CM67" s="18"/>
      <c r="CN67" s="19">
        <v>4</v>
      </c>
      <c r="CO67" s="18">
        <v>0</v>
      </c>
      <c r="CP67"/>
      <c r="CQ67"/>
      <c r="CR67"/>
      <c r="CS67"/>
      <c r="CT67"/>
      <c r="CU67" s="46" t="str">
        <f t="shared" si="51"/>
        <v>No</v>
      </c>
      <c r="CV67" s="18"/>
      <c r="CW67" s="18"/>
      <c r="CX67" s="19">
        <v>4</v>
      </c>
      <c r="CY67" s="18">
        <v>0</v>
      </c>
      <c r="CZ67"/>
      <c r="DA67"/>
      <c r="DB67"/>
      <c r="DC67"/>
      <c r="DD67"/>
      <c r="DE67" s="46" t="str">
        <f t="shared" si="52"/>
        <v>No</v>
      </c>
      <c r="DF67" s="39"/>
      <c r="DG67" s="18"/>
      <c r="DH67" s="19">
        <v>4</v>
      </c>
      <c r="DI67" s="18">
        <v>0</v>
      </c>
      <c r="DJ67"/>
      <c r="DK67"/>
      <c r="DL67"/>
      <c r="DM67"/>
      <c r="DN67"/>
      <c r="DO67" s="46" t="str">
        <f t="shared" si="53"/>
        <v>No</v>
      </c>
      <c r="DP67" s="38"/>
      <c r="DQ67" s="18"/>
      <c r="DR67" s="19">
        <v>4</v>
      </c>
      <c r="DS67" s="18">
        <v>0</v>
      </c>
      <c r="DT67"/>
      <c r="DU67"/>
      <c r="DV67"/>
      <c r="DW67"/>
      <c r="DX67"/>
      <c r="DY67" s="46" t="str">
        <f t="shared" si="54"/>
        <v>No</v>
      </c>
      <c r="EA67" s="18"/>
      <c r="EB67" s="19">
        <v>4</v>
      </c>
      <c r="EC67" s="18">
        <v>0</v>
      </c>
      <c r="ED67"/>
      <c r="EE67"/>
      <c r="EF67"/>
      <c r="EG67"/>
      <c r="EH67"/>
      <c r="EI67" s="46" t="str">
        <f t="shared" si="55"/>
        <v>No</v>
      </c>
      <c r="EL67" s="19">
        <v>4</v>
      </c>
      <c r="EM67" s="18">
        <v>0</v>
      </c>
      <c r="EN67"/>
      <c r="EO67"/>
      <c r="EP67"/>
      <c r="EQ67"/>
      <c r="ER67"/>
      <c r="ES67" s="46" t="str">
        <f t="shared" si="56"/>
        <v>No</v>
      </c>
    </row>
    <row r="68" spans="1:149" s="1" customFormat="1" x14ac:dyDescent="0.25">
      <c r="A68" s="105"/>
      <c r="B68" s="7">
        <v>5</v>
      </c>
      <c r="C68" s="1">
        <v>0</v>
      </c>
      <c r="D68"/>
      <c r="E68"/>
      <c r="F68"/>
      <c r="G68"/>
      <c r="H68"/>
      <c r="I68" s="46" t="str">
        <f t="shared" si="42"/>
        <v>No</v>
      </c>
      <c r="J68" s="18"/>
      <c r="K68" t="s">
        <v>65</v>
      </c>
      <c r="L68" s="19">
        <v>5</v>
      </c>
      <c r="M68" s="18">
        <v>0</v>
      </c>
      <c r="N68"/>
      <c r="O68"/>
      <c r="P68"/>
      <c r="Q68"/>
      <c r="R68"/>
      <c r="S68" s="46" t="str">
        <f t="shared" si="43"/>
        <v>No</v>
      </c>
      <c r="U68" s="10"/>
      <c r="V68" s="19">
        <v>5</v>
      </c>
      <c r="W68" s="18">
        <v>0</v>
      </c>
      <c r="X68"/>
      <c r="Y68"/>
      <c r="Z68"/>
      <c r="AA68"/>
      <c r="AB68"/>
      <c r="AC68" s="46" t="str">
        <f t="shared" si="44"/>
        <v>No</v>
      </c>
      <c r="AD68" s="17"/>
      <c r="AE68" s="18"/>
      <c r="AF68" s="19">
        <v>5</v>
      </c>
      <c r="AG68" s="18">
        <v>0</v>
      </c>
      <c r="AH68"/>
      <c r="AI68"/>
      <c r="AJ68"/>
      <c r="AK68"/>
      <c r="AL68"/>
      <c r="AM68" s="46" t="str">
        <f t="shared" si="45"/>
        <v>No</v>
      </c>
      <c r="AN68" s="39"/>
      <c r="AO68" s="18"/>
      <c r="AP68" s="19">
        <v>5</v>
      </c>
      <c r="AQ68" s="18">
        <v>0</v>
      </c>
      <c r="AR68"/>
      <c r="AS68"/>
      <c r="AT68"/>
      <c r="AU68"/>
      <c r="AV68" t="s">
        <v>65</v>
      </c>
      <c r="AW68" s="46" t="str">
        <f t="shared" si="46"/>
        <v>No</v>
      </c>
      <c r="AX68" s="35"/>
      <c r="AY68" s="18"/>
      <c r="AZ68" s="19">
        <v>5</v>
      </c>
      <c r="BA68" s="18">
        <v>0</v>
      </c>
      <c r="BB68"/>
      <c r="BC68"/>
      <c r="BD68"/>
      <c r="BE68"/>
      <c r="BF68"/>
      <c r="BG68" s="46" t="str">
        <f t="shared" si="47"/>
        <v>No</v>
      </c>
      <c r="BI68" s="18"/>
      <c r="BJ68" s="19">
        <v>5</v>
      </c>
      <c r="BK68" s="18">
        <v>0</v>
      </c>
      <c r="BL68"/>
      <c r="BM68"/>
      <c r="BN68"/>
      <c r="BO68"/>
      <c r="BP68"/>
      <c r="BQ68" s="46" t="str">
        <f t="shared" si="48"/>
        <v>No</v>
      </c>
      <c r="BS68" s="18"/>
      <c r="BT68" s="7">
        <v>5</v>
      </c>
      <c r="BU68"/>
      <c r="BV68"/>
      <c r="BW68"/>
      <c r="BX68"/>
      <c r="BY68"/>
      <c r="BZ68"/>
      <c r="CA68" s="46" t="str">
        <f t="shared" si="49"/>
        <v>No</v>
      </c>
      <c r="CB68" s="18"/>
      <c r="CC68" s="18"/>
      <c r="CD68" s="19">
        <v>5</v>
      </c>
      <c r="CE68" s="18">
        <v>0</v>
      </c>
      <c r="CF68"/>
      <c r="CG68"/>
      <c r="CH68"/>
      <c r="CI68"/>
      <c r="CJ68"/>
      <c r="CK68" s="46" t="str">
        <f t="shared" si="50"/>
        <v>No</v>
      </c>
      <c r="CL68" s="10"/>
      <c r="CM68" s="18"/>
      <c r="CN68" s="19">
        <v>5</v>
      </c>
      <c r="CO68" s="18">
        <v>0</v>
      </c>
      <c r="CP68"/>
      <c r="CQ68"/>
      <c r="CR68"/>
      <c r="CS68"/>
      <c r="CT68"/>
      <c r="CU68" s="46" t="str">
        <f t="shared" si="51"/>
        <v>No</v>
      </c>
      <c r="CV68" s="17"/>
      <c r="CW68" s="18"/>
      <c r="CX68" s="19">
        <v>5</v>
      </c>
      <c r="CY68" s="18">
        <v>0</v>
      </c>
      <c r="CZ68"/>
      <c r="DA68"/>
      <c r="DB68"/>
      <c r="DC68"/>
      <c r="DD68"/>
      <c r="DE68" s="46" t="str">
        <f t="shared" si="52"/>
        <v>No</v>
      </c>
      <c r="DF68" s="39"/>
      <c r="DG68" s="18"/>
      <c r="DH68" s="19">
        <v>5</v>
      </c>
      <c r="DI68" s="18">
        <v>0</v>
      </c>
      <c r="DJ68"/>
      <c r="DK68"/>
      <c r="DL68"/>
      <c r="DM68"/>
      <c r="DN68"/>
      <c r="DO68" s="46" t="str">
        <f t="shared" si="53"/>
        <v>No</v>
      </c>
      <c r="DP68" s="35"/>
      <c r="DQ68" s="18"/>
      <c r="DR68" s="19">
        <v>5</v>
      </c>
      <c r="DS68" s="18">
        <v>0</v>
      </c>
      <c r="DT68"/>
      <c r="DU68"/>
      <c r="DV68"/>
      <c r="DW68"/>
      <c r="DX68"/>
      <c r="DY68" s="46" t="str">
        <f t="shared" si="54"/>
        <v>No</v>
      </c>
      <c r="EA68" s="18"/>
      <c r="EB68" s="19">
        <v>5</v>
      </c>
      <c r="EC68" s="18">
        <v>0</v>
      </c>
      <c r="ED68"/>
      <c r="EE68"/>
      <c r="EF68"/>
      <c r="EG68"/>
      <c r="EH68"/>
      <c r="EI68" s="46" t="str">
        <f t="shared" si="55"/>
        <v>No</v>
      </c>
      <c r="EL68" s="19">
        <v>5</v>
      </c>
      <c r="EM68" s="18">
        <v>0</v>
      </c>
      <c r="EN68"/>
      <c r="EO68"/>
      <c r="EP68"/>
      <c r="EQ68"/>
      <c r="ER68"/>
      <c r="ES68" s="46" t="str">
        <f t="shared" si="56"/>
        <v>No</v>
      </c>
    </row>
    <row r="69" spans="1:149" s="1" customFormat="1" x14ac:dyDescent="0.25">
      <c r="A69" s="105"/>
      <c r="B69" s="7">
        <v>6</v>
      </c>
      <c r="C69" s="1">
        <v>0</v>
      </c>
      <c r="D69"/>
      <c r="E69"/>
      <c r="F69"/>
      <c r="G69"/>
      <c r="H69"/>
      <c r="I69" s="46" t="str">
        <f t="shared" si="42"/>
        <v>No</v>
      </c>
      <c r="J69" s="18"/>
      <c r="K69" t="s">
        <v>65</v>
      </c>
      <c r="L69" s="19">
        <v>6</v>
      </c>
      <c r="M69" s="18">
        <v>0</v>
      </c>
      <c r="N69"/>
      <c r="O69"/>
      <c r="P69"/>
      <c r="Q69"/>
      <c r="R69"/>
      <c r="S69" s="46" t="str">
        <f t="shared" si="43"/>
        <v>No</v>
      </c>
      <c r="U69" s="10"/>
      <c r="V69" s="19">
        <v>6</v>
      </c>
      <c r="W69" s="18">
        <v>0</v>
      </c>
      <c r="X69"/>
      <c r="Y69"/>
      <c r="Z69"/>
      <c r="AA69"/>
      <c r="AB69"/>
      <c r="AC69" s="46" t="str">
        <f t="shared" si="44"/>
        <v>No</v>
      </c>
      <c r="AD69" s="17"/>
      <c r="AE69" s="18"/>
      <c r="AF69" s="19">
        <v>6</v>
      </c>
      <c r="AG69" s="18">
        <v>0</v>
      </c>
      <c r="AH69"/>
      <c r="AI69"/>
      <c r="AJ69"/>
      <c r="AK69"/>
      <c r="AL69"/>
      <c r="AM69" s="46" t="str">
        <f t="shared" si="45"/>
        <v>No</v>
      </c>
      <c r="AN69" s="39"/>
      <c r="AO69" s="18"/>
      <c r="AP69" s="19">
        <v>6</v>
      </c>
      <c r="AQ69" s="18">
        <v>0</v>
      </c>
      <c r="AR69"/>
      <c r="AS69"/>
      <c r="AT69"/>
      <c r="AU69"/>
      <c r="AV69" t="s">
        <v>65</v>
      </c>
      <c r="AW69" s="46" t="str">
        <f t="shared" si="46"/>
        <v>No</v>
      </c>
      <c r="AX69" s="35"/>
      <c r="AY69" s="18"/>
      <c r="AZ69" s="19">
        <v>6</v>
      </c>
      <c r="BA69" s="18">
        <v>0</v>
      </c>
      <c r="BB69"/>
      <c r="BC69"/>
      <c r="BD69"/>
      <c r="BE69"/>
      <c r="BF69"/>
      <c r="BG69" s="46" t="str">
        <f t="shared" si="47"/>
        <v>No</v>
      </c>
      <c r="BI69" s="18"/>
      <c r="BJ69" s="19">
        <v>6</v>
      </c>
      <c r="BK69" s="18">
        <v>0</v>
      </c>
      <c r="BL69"/>
      <c r="BM69"/>
      <c r="BN69"/>
      <c r="BO69"/>
      <c r="BP69"/>
      <c r="BQ69" s="46" t="str">
        <f t="shared" si="48"/>
        <v>No</v>
      </c>
      <c r="BS69" s="18"/>
      <c r="BT69" s="7">
        <v>6</v>
      </c>
      <c r="BU69"/>
      <c r="BV69"/>
      <c r="BW69"/>
      <c r="BX69"/>
      <c r="BY69"/>
      <c r="BZ69"/>
      <c r="CA69" s="46" t="str">
        <f t="shared" si="49"/>
        <v>No</v>
      </c>
      <c r="CB69" s="18"/>
      <c r="CC69" s="18"/>
      <c r="CD69" s="19">
        <v>6</v>
      </c>
      <c r="CE69" s="18">
        <v>0</v>
      </c>
      <c r="CF69"/>
      <c r="CG69"/>
      <c r="CH69"/>
      <c r="CI69"/>
      <c r="CJ69"/>
      <c r="CK69" s="46" t="str">
        <f t="shared" si="50"/>
        <v>No</v>
      </c>
      <c r="CL69" s="10"/>
      <c r="CM69" s="18"/>
      <c r="CN69" s="19">
        <v>6</v>
      </c>
      <c r="CO69" s="18">
        <v>0</v>
      </c>
      <c r="CP69"/>
      <c r="CQ69"/>
      <c r="CR69"/>
      <c r="CS69"/>
      <c r="CT69"/>
      <c r="CU69" s="46" t="str">
        <f t="shared" si="51"/>
        <v>No</v>
      </c>
      <c r="CV69" s="17"/>
      <c r="CW69" s="18"/>
      <c r="CX69" s="19">
        <v>6</v>
      </c>
      <c r="CY69" s="18">
        <v>0</v>
      </c>
      <c r="CZ69"/>
      <c r="DA69"/>
      <c r="DB69"/>
      <c r="DC69"/>
      <c r="DD69"/>
      <c r="DE69" s="46" t="str">
        <f t="shared" si="52"/>
        <v>No</v>
      </c>
      <c r="DF69" s="39"/>
      <c r="DG69" s="18"/>
      <c r="DH69" s="19">
        <v>6</v>
      </c>
      <c r="DI69" s="18">
        <v>0</v>
      </c>
      <c r="DJ69"/>
      <c r="DK69"/>
      <c r="DL69"/>
      <c r="DM69"/>
      <c r="DN69"/>
      <c r="DO69" s="46" t="str">
        <f t="shared" si="53"/>
        <v>No</v>
      </c>
      <c r="DP69" s="35"/>
      <c r="DQ69" s="18"/>
      <c r="DR69" s="19">
        <v>6</v>
      </c>
      <c r="DS69" s="18">
        <v>0</v>
      </c>
      <c r="DT69"/>
      <c r="DU69"/>
      <c r="DV69"/>
      <c r="DW69"/>
      <c r="DX69"/>
      <c r="DY69" s="46" t="str">
        <f t="shared" si="54"/>
        <v>No</v>
      </c>
      <c r="EA69" s="18"/>
      <c r="EB69" s="19">
        <v>6</v>
      </c>
      <c r="EC69" s="18">
        <v>0</v>
      </c>
      <c r="ED69"/>
      <c r="EE69"/>
      <c r="EF69"/>
      <c r="EG69"/>
      <c r="EH69"/>
      <c r="EI69" s="46" t="str">
        <f t="shared" si="55"/>
        <v>No</v>
      </c>
      <c r="EL69" s="19">
        <v>6</v>
      </c>
      <c r="EM69" s="18">
        <v>0</v>
      </c>
      <c r="EN69"/>
      <c r="EO69"/>
      <c r="EP69"/>
      <c r="EQ69"/>
      <c r="ER69"/>
      <c r="ES69" s="46" t="str">
        <f t="shared" si="56"/>
        <v>No</v>
      </c>
    </row>
    <row r="70" spans="1:149" s="1" customFormat="1" x14ac:dyDescent="0.25">
      <c r="A70" s="105"/>
      <c r="B70" s="7">
        <v>7</v>
      </c>
      <c r="C70" s="1">
        <v>0</v>
      </c>
      <c r="D70"/>
      <c r="E70"/>
      <c r="F70"/>
      <c r="G70"/>
      <c r="H70"/>
      <c r="I70" s="46" t="str">
        <f t="shared" si="42"/>
        <v>No</v>
      </c>
      <c r="J70" s="18" t="s">
        <v>65</v>
      </c>
      <c r="K70" t="s">
        <v>65</v>
      </c>
      <c r="L70" s="19">
        <v>7</v>
      </c>
      <c r="M70" s="18">
        <v>0</v>
      </c>
      <c r="N70"/>
      <c r="O70"/>
      <c r="P70"/>
      <c r="Q70"/>
      <c r="R70"/>
      <c r="S70" s="46" t="str">
        <f t="shared" si="43"/>
        <v>No</v>
      </c>
      <c r="U70" s="10"/>
      <c r="V70" s="19">
        <v>7</v>
      </c>
      <c r="W70" s="18">
        <v>0</v>
      </c>
      <c r="X70"/>
      <c r="Y70"/>
      <c r="Z70"/>
      <c r="AA70"/>
      <c r="AB70"/>
      <c r="AC70" s="46" t="str">
        <f t="shared" si="44"/>
        <v>No</v>
      </c>
      <c r="AD70" s="17"/>
      <c r="AE70" s="18"/>
      <c r="AF70" s="19">
        <v>7</v>
      </c>
      <c r="AG70" s="18">
        <v>0</v>
      </c>
      <c r="AH70"/>
      <c r="AI70"/>
      <c r="AJ70"/>
      <c r="AK70"/>
      <c r="AL70"/>
      <c r="AM70" s="46" t="str">
        <f t="shared" si="45"/>
        <v>No</v>
      </c>
      <c r="AN70" s="39"/>
      <c r="AO70" s="18"/>
      <c r="AP70" s="19">
        <v>7</v>
      </c>
      <c r="AQ70" s="18">
        <v>0</v>
      </c>
      <c r="AR70"/>
      <c r="AS70"/>
      <c r="AT70"/>
      <c r="AU70"/>
      <c r="AV70" t="s">
        <v>65</v>
      </c>
      <c r="AW70" s="46" t="str">
        <f t="shared" si="46"/>
        <v>No</v>
      </c>
      <c r="AX70" s="35"/>
      <c r="AY70" s="18"/>
      <c r="AZ70" s="19">
        <v>7</v>
      </c>
      <c r="BA70" s="18">
        <v>0</v>
      </c>
      <c r="BB70"/>
      <c r="BC70"/>
      <c r="BD70"/>
      <c r="BE70"/>
      <c r="BF70"/>
      <c r="BG70" s="46" t="str">
        <f t="shared" si="47"/>
        <v>No</v>
      </c>
      <c r="BI70" s="18"/>
      <c r="BJ70" s="19">
        <v>7</v>
      </c>
      <c r="BK70" s="18">
        <v>0</v>
      </c>
      <c r="BL70"/>
      <c r="BM70"/>
      <c r="BN70"/>
      <c r="BO70"/>
      <c r="BP70"/>
      <c r="BQ70" s="46" t="str">
        <f t="shared" si="48"/>
        <v>No</v>
      </c>
      <c r="BS70" s="18"/>
      <c r="BT70" s="7">
        <v>7</v>
      </c>
      <c r="BU70"/>
      <c r="BV70"/>
      <c r="BW70"/>
      <c r="BX70"/>
      <c r="BY70"/>
      <c r="BZ70"/>
      <c r="CA70" s="46" t="str">
        <f t="shared" si="49"/>
        <v>No</v>
      </c>
      <c r="CB70" s="18"/>
      <c r="CC70" s="18"/>
      <c r="CD70" s="19">
        <v>7</v>
      </c>
      <c r="CE70" s="18">
        <v>0</v>
      </c>
      <c r="CF70"/>
      <c r="CG70"/>
      <c r="CH70"/>
      <c r="CI70"/>
      <c r="CJ70"/>
      <c r="CK70" s="46" t="str">
        <f t="shared" si="50"/>
        <v>No</v>
      </c>
      <c r="CL70" s="10"/>
      <c r="CM70" s="18"/>
      <c r="CN70" s="19">
        <v>7</v>
      </c>
      <c r="CO70" s="18">
        <v>0</v>
      </c>
      <c r="CP70"/>
      <c r="CQ70"/>
      <c r="CR70"/>
      <c r="CS70"/>
      <c r="CT70"/>
      <c r="CU70" s="46" t="str">
        <f t="shared" si="51"/>
        <v>No</v>
      </c>
      <c r="CV70" s="17"/>
      <c r="CW70" s="18"/>
      <c r="CX70" s="19">
        <v>7</v>
      </c>
      <c r="CY70" s="18">
        <v>0</v>
      </c>
      <c r="CZ70"/>
      <c r="DA70"/>
      <c r="DB70"/>
      <c r="DC70"/>
      <c r="DD70"/>
      <c r="DE70" s="46" t="str">
        <f t="shared" si="52"/>
        <v>No</v>
      </c>
      <c r="DF70" s="39"/>
      <c r="DG70" s="18"/>
      <c r="DH70" s="19">
        <v>7</v>
      </c>
      <c r="DI70" s="18">
        <v>0</v>
      </c>
      <c r="DJ70"/>
      <c r="DK70"/>
      <c r="DL70"/>
      <c r="DM70"/>
      <c r="DN70"/>
      <c r="DO70" s="46" t="str">
        <f t="shared" si="53"/>
        <v>No</v>
      </c>
      <c r="DP70" s="35"/>
      <c r="DQ70" s="18"/>
      <c r="DR70" s="19">
        <v>7</v>
      </c>
      <c r="DS70" s="18">
        <v>0</v>
      </c>
      <c r="DT70"/>
      <c r="DU70"/>
      <c r="DV70"/>
      <c r="DW70"/>
      <c r="DX70"/>
      <c r="DY70" s="46" t="str">
        <f t="shared" si="54"/>
        <v>No</v>
      </c>
      <c r="EA70" s="18"/>
      <c r="EB70" s="19">
        <v>7</v>
      </c>
      <c r="EC70" s="18">
        <v>0</v>
      </c>
      <c r="ED70"/>
      <c r="EE70"/>
      <c r="EF70"/>
      <c r="EG70"/>
      <c r="EH70"/>
      <c r="EI70" s="46" t="str">
        <f t="shared" si="55"/>
        <v>No</v>
      </c>
      <c r="EL70" s="19">
        <v>7</v>
      </c>
      <c r="EM70" s="18">
        <v>0</v>
      </c>
      <c r="EN70"/>
      <c r="EO70"/>
      <c r="EP70"/>
      <c r="EQ70"/>
      <c r="ER70"/>
      <c r="ES70" s="46" t="str">
        <f t="shared" si="56"/>
        <v>No</v>
      </c>
    </row>
    <row r="71" spans="1:149" s="1" customFormat="1" x14ac:dyDescent="0.25">
      <c r="A71" s="105"/>
      <c r="B71" s="7">
        <v>8</v>
      </c>
      <c r="C71" s="1">
        <v>0</v>
      </c>
      <c r="D71"/>
      <c r="E71"/>
      <c r="F71"/>
      <c r="G71"/>
      <c r="H71"/>
      <c r="I71" s="46" t="str">
        <f t="shared" si="42"/>
        <v>No</v>
      </c>
      <c r="J71" s="18" t="s">
        <v>65</v>
      </c>
      <c r="K71" t="s">
        <v>65</v>
      </c>
      <c r="L71" s="19">
        <v>8</v>
      </c>
      <c r="M71" s="18">
        <v>0</v>
      </c>
      <c r="N71"/>
      <c r="O71"/>
      <c r="P71"/>
      <c r="Q71"/>
      <c r="R71"/>
      <c r="S71" s="46" t="str">
        <f t="shared" si="43"/>
        <v>No</v>
      </c>
      <c r="U71" s="10"/>
      <c r="V71" s="19">
        <v>8</v>
      </c>
      <c r="W71" s="18">
        <v>0</v>
      </c>
      <c r="X71"/>
      <c r="Y71"/>
      <c r="Z71"/>
      <c r="AA71"/>
      <c r="AB71"/>
      <c r="AC71" s="46" t="str">
        <f t="shared" si="44"/>
        <v>No</v>
      </c>
      <c r="AD71" s="17"/>
      <c r="AE71" s="18"/>
      <c r="AF71" s="19">
        <v>8</v>
      </c>
      <c r="AG71" s="18">
        <v>0</v>
      </c>
      <c r="AH71"/>
      <c r="AI71"/>
      <c r="AJ71"/>
      <c r="AK71"/>
      <c r="AL71"/>
      <c r="AM71" s="46" t="str">
        <f t="shared" si="45"/>
        <v>No</v>
      </c>
      <c r="AN71" s="39"/>
      <c r="AO71" s="18"/>
      <c r="AP71" s="19">
        <v>8</v>
      </c>
      <c r="AQ71" s="18">
        <v>0</v>
      </c>
      <c r="AR71"/>
      <c r="AS71"/>
      <c r="AT71"/>
      <c r="AU71"/>
      <c r="AV71" t="s">
        <v>65</v>
      </c>
      <c r="AW71" s="46" t="str">
        <f t="shared" si="46"/>
        <v>No</v>
      </c>
      <c r="AX71" s="35"/>
      <c r="AY71" s="18"/>
      <c r="AZ71" s="19">
        <v>8</v>
      </c>
      <c r="BA71" s="18">
        <v>0</v>
      </c>
      <c r="BB71"/>
      <c r="BC71"/>
      <c r="BD71"/>
      <c r="BE71"/>
      <c r="BF71"/>
      <c r="BG71" s="46" t="str">
        <f t="shared" si="47"/>
        <v>No</v>
      </c>
      <c r="BI71" s="18"/>
      <c r="BJ71" s="19">
        <v>8</v>
      </c>
      <c r="BK71" s="18">
        <v>0</v>
      </c>
      <c r="BL71"/>
      <c r="BM71"/>
      <c r="BN71"/>
      <c r="BO71"/>
      <c r="BP71"/>
      <c r="BQ71" s="46" t="str">
        <f t="shared" si="48"/>
        <v>No</v>
      </c>
      <c r="BS71" s="18"/>
      <c r="BT71" s="7">
        <v>8</v>
      </c>
      <c r="BU71"/>
      <c r="BV71"/>
      <c r="BW71"/>
      <c r="BX71"/>
      <c r="BY71"/>
      <c r="BZ71"/>
      <c r="CA71" s="46" t="str">
        <f t="shared" si="49"/>
        <v>No</v>
      </c>
      <c r="CB71" s="18"/>
      <c r="CC71" s="18"/>
      <c r="CD71" s="19">
        <v>8</v>
      </c>
      <c r="CE71" s="18">
        <v>0</v>
      </c>
      <c r="CF71"/>
      <c r="CG71"/>
      <c r="CH71"/>
      <c r="CI71"/>
      <c r="CJ71"/>
      <c r="CK71" s="46" t="str">
        <f t="shared" si="50"/>
        <v>No</v>
      </c>
      <c r="CL71" s="10"/>
      <c r="CM71" s="18"/>
      <c r="CN71" s="19">
        <v>8</v>
      </c>
      <c r="CO71" s="18">
        <v>0</v>
      </c>
      <c r="CP71"/>
      <c r="CQ71"/>
      <c r="CR71"/>
      <c r="CS71"/>
      <c r="CT71"/>
      <c r="CU71" s="46" t="str">
        <f t="shared" si="51"/>
        <v>No</v>
      </c>
      <c r="CV71" s="17"/>
      <c r="CW71" s="18"/>
      <c r="CX71" s="19">
        <v>8</v>
      </c>
      <c r="CY71" s="18">
        <v>0</v>
      </c>
      <c r="CZ71"/>
      <c r="DA71"/>
      <c r="DB71"/>
      <c r="DC71"/>
      <c r="DD71"/>
      <c r="DE71" s="46" t="str">
        <f t="shared" si="52"/>
        <v>No</v>
      </c>
      <c r="DF71" s="39"/>
      <c r="DG71" s="18"/>
      <c r="DH71" s="19">
        <v>8</v>
      </c>
      <c r="DI71" s="18">
        <v>0</v>
      </c>
      <c r="DJ71"/>
      <c r="DK71"/>
      <c r="DL71"/>
      <c r="DM71"/>
      <c r="DN71"/>
      <c r="DO71" s="46" t="str">
        <f t="shared" si="53"/>
        <v>No</v>
      </c>
      <c r="DP71" s="35"/>
      <c r="DQ71" s="18"/>
      <c r="DR71" s="19">
        <v>8</v>
      </c>
      <c r="DS71" s="18">
        <v>0</v>
      </c>
      <c r="DT71"/>
      <c r="DU71"/>
      <c r="DV71"/>
      <c r="DW71"/>
      <c r="DX71"/>
      <c r="DY71" s="46" t="str">
        <f t="shared" si="54"/>
        <v>No</v>
      </c>
      <c r="EA71" s="18"/>
      <c r="EB71" s="19">
        <v>8</v>
      </c>
      <c r="EC71" s="18">
        <v>0</v>
      </c>
      <c r="ED71"/>
      <c r="EE71"/>
      <c r="EF71"/>
      <c r="EG71"/>
      <c r="EH71"/>
      <c r="EI71" s="46" t="str">
        <f t="shared" si="55"/>
        <v>No</v>
      </c>
      <c r="EL71" s="19">
        <v>8</v>
      </c>
      <c r="EM71" s="18">
        <v>0</v>
      </c>
      <c r="EN71"/>
      <c r="EO71"/>
      <c r="EP71"/>
      <c r="EQ71"/>
      <c r="ER71"/>
      <c r="ES71" s="46" t="str">
        <f t="shared" si="56"/>
        <v>No</v>
      </c>
    </row>
    <row r="72" spans="1:149" s="1" customFormat="1" x14ac:dyDescent="0.25">
      <c r="A72" s="105"/>
      <c r="B72" s="7">
        <v>9</v>
      </c>
      <c r="C72" s="1">
        <v>0</v>
      </c>
      <c r="D72"/>
      <c r="E72"/>
      <c r="F72"/>
      <c r="G72"/>
      <c r="H72"/>
      <c r="I72" s="46" t="str">
        <f t="shared" si="42"/>
        <v>No</v>
      </c>
      <c r="J72" s="18" t="s">
        <v>65</v>
      </c>
      <c r="K72" t="s">
        <v>65</v>
      </c>
      <c r="L72" s="19">
        <v>9</v>
      </c>
      <c r="M72" s="18">
        <v>0</v>
      </c>
      <c r="N72"/>
      <c r="O72"/>
      <c r="P72"/>
      <c r="Q72"/>
      <c r="R72"/>
      <c r="S72" s="46" t="str">
        <f t="shared" si="43"/>
        <v>No</v>
      </c>
      <c r="U72" s="10"/>
      <c r="V72" s="19">
        <v>9</v>
      </c>
      <c r="W72" s="18">
        <v>0</v>
      </c>
      <c r="X72"/>
      <c r="Y72"/>
      <c r="Z72"/>
      <c r="AA72"/>
      <c r="AB72"/>
      <c r="AC72" s="46" t="str">
        <f t="shared" si="44"/>
        <v>No</v>
      </c>
      <c r="AD72" s="17"/>
      <c r="AE72" s="18"/>
      <c r="AF72" s="19">
        <v>9</v>
      </c>
      <c r="AG72" s="18">
        <v>0</v>
      </c>
      <c r="AH72"/>
      <c r="AI72"/>
      <c r="AJ72"/>
      <c r="AK72"/>
      <c r="AL72"/>
      <c r="AM72" s="46" t="str">
        <f t="shared" si="45"/>
        <v>No</v>
      </c>
      <c r="AN72" s="35"/>
      <c r="AO72" s="18"/>
      <c r="AP72" s="19">
        <v>9</v>
      </c>
      <c r="AQ72" s="18">
        <v>0</v>
      </c>
      <c r="AR72"/>
      <c r="AS72"/>
      <c r="AT72"/>
      <c r="AU72"/>
      <c r="AV72"/>
      <c r="AW72" s="46" t="str">
        <f t="shared" si="46"/>
        <v>No</v>
      </c>
      <c r="AX72" s="35"/>
      <c r="AY72" s="18"/>
      <c r="AZ72" s="19">
        <v>9</v>
      </c>
      <c r="BA72" s="18">
        <v>0</v>
      </c>
      <c r="BB72"/>
      <c r="BC72"/>
      <c r="BD72"/>
      <c r="BE72"/>
      <c r="BF72"/>
      <c r="BG72" s="46" t="str">
        <f t="shared" si="47"/>
        <v>No</v>
      </c>
      <c r="BI72" s="18"/>
      <c r="BJ72" s="19">
        <v>9</v>
      </c>
      <c r="BK72" s="18">
        <v>0</v>
      </c>
      <c r="BL72"/>
      <c r="BM72"/>
      <c r="BN72"/>
      <c r="BO72"/>
      <c r="BP72"/>
      <c r="BQ72" s="46" t="str">
        <f t="shared" si="48"/>
        <v>No</v>
      </c>
      <c r="BS72" s="18"/>
      <c r="BT72" s="7">
        <v>9</v>
      </c>
      <c r="BU72"/>
      <c r="BV72"/>
      <c r="BW72"/>
      <c r="BX72"/>
      <c r="BY72"/>
      <c r="BZ72"/>
      <c r="CA72" s="46" t="str">
        <f t="shared" si="49"/>
        <v>No</v>
      </c>
      <c r="CB72" s="18"/>
      <c r="CC72" s="18"/>
      <c r="CD72" s="19">
        <v>9</v>
      </c>
      <c r="CE72" s="18">
        <v>0</v>
      </c>
      <c r="CF72"/>
      <c r="CG72"/>
      <c r="CH72"/>
      <c r="CI72"/>
      <c r="CJ72"/>
      <c r="CK72" s="46" t="str">
        <f t="shared" si="50"/>
        <v>No</v>
      </c>
      <c r="CL72" s="10"/>
      <c r="CM72" s="18"/>
      <c r="CN72" s="19">
        <v>9</v>
      </c>
      <c r="CO72" s="18">
        <v>0</v>
      </c>
      <c r="CP72"/>
      <c r="CQ72"/>
      <c r="CR72"/>
      <c r="CS72"/>
      <c r="CT72"/>
      <c r="CU72" s="46" t="str">
        <f t="shared" si="51"/>
        <v>No</v>
      </c>
      <c r="CV72" s="17"/>
      <c r="CW72" s="18"/>
      <c r="CX72" s="19">
        <v>9</v>
      </c>
      <c r="CY72" s="18">
        <v>0</v>
      </c>
      <c r="CZ72"/>
      <c r="DA72"/>
      <c r="DB72"/>
      <c r="DC72"/>
      <c r="DD72"/>
      <c r="DE72" s="46" t="str">
        <f t="shared" si="52"/>
        <v>No</v>
      </c>
      <c r="DF72" s="35"/>
      <c r="DG72" s="18"/>
      <c r="DH72" s="19">
        <v>9</v>
      </c>
      <c r="DI72" s="18">
        <v>0</v>
      </c>
      <c r="DJ72"/>
      <c r="DK72"/>
      <c r="DL72"/>
      <c r="DM72"/>
      <c r="DN72"/>
      <c r="DO72" s="46" t="str">
        <f t="shared" si="53"/>
        <v>No</v>
      </c>
      <c r="DP72" s="35"/>
      <c r="DQ72" s="18"/>
      <c r="DR72" s="19">
        <v>9</v>
      </c>
      <c r="DS72" s="18">
        <v>0</v>
      </c>
      <c r="DT72"/>
      <c r="DU72"/>
      <c r="DV72"/>
      <c r="DW72"/>
      <c r="DX72"/>
      <c r="DY72" s="46" t="str">
        <f t="shared" si="54"/>
        <v>No</v>
      </c>
      <c r="EA72" s="18"/>
      <c r="EB72" s="19">
        <v>9</v>
      </c>
      <c r="EC72" s="18">
        <v>0</v>
      </c>
      <c r="ED72"/>
      <c r="EE72"/>
      <c r="EF72"/>
      <c r="EG72"/>
      <c r="EH72"/>
      <c r="EI72" s="46" t="str">
        <f t="shared" si="55"/>
        <v>No</v>
      </c>
      <c r="EL72" s="19">
        <v>9</v>
      </c>
      <c r="EM72" s="18">
        <v>0</v>
      </c>
      <c r="EN72"/>
      <c r="EO72"/>
      <c r="EP72"/>
      <c r="EQ72"/>
      <c r="ER72"/>
      <c r="ES72" s="46" t="str">
        <f t="shared" si="56"/>
        <v>No</v>
      </c>
    </row>
    <row r="73" spans="1:149" s="1" customFormat="1" x14ac:dyDescent="0.25">
      <c r="A73" s="105"/>
      <c r="B73" s="7">
        <v>10</v>
      </c>
      <c r="C73" s="1">
        <v>0</v>
      </c>
      <c r="D73"/>
      <c r="E73"/>
      <c r="F73"/>
      <c r="G73"/>
      <c r="H73"/>
      <c r="I73" s="46" t="str">
        <f t="shared" si="42"/>
        <v>No</v>
      </c>
      <c r="J73" s="18"/>
      <c r="K73" t="s">
        <v>65</v>
      </c>
      <c r="L73" s="19">
        <v>10</v>
      </c>
      <c r="M73" s="18">
        <v>0</v>
      </c>
      <c r="N73"/>
      <c r="O73"/>
      <c r="P73"/>
      <c r="Q73"/>
      <c r="R73"/>
      <c r="S73" s="46" t="str">
        <f t="shared" si="43"/>
        <v>No</v>
      </c>
      <c r="U73" s="10"/>
      <c r="V73" s="19">
        <v>10</v>
      </c>
      <c r="W73" s="18">
        <v>0</v>
      </c>
      <c r="X73"/>
      <c r="Y73"/>
      <c r="Z73"/>
      <c r="AA73"/>
      <c r="AB73"/>
      <c r="AC73" s="46" t="str">
        <f t="shared" si="44"/>
        <v>No</v>
      </c>
      <c r="AD73" s="17"/>
      <c r="AE73" s="18"/>
      <c r="AF73" s="19">
        <v>10</v>
      </c>
      <c r="AG73" s="18">
        <v>0</v>
      </c>
      <c r="AH73"/>
      <c r="AI73"/>
      <c r="AJ73"/>
      <c r="AK73"/>
      <c r="AL73"/>
      <c r="AM73" s="46" t="str">
        <f t="shared" si="45"/>
        <v>No</v>
      </c>
      <c r="AN73" s="35"/>
      <c r="AO73" s="18"/>
      <c r="AP73" s="19">
        <v>10</v>
      </c>
      <c r="AQ73" s="18">
        <v>0</v>
      </c>
      <c r="AR73"/>
      <c r="AS73"/>
      <c r="AT73"/>
      <c r="AU73"/>
      <c r="AV73"/>
      <c r="AW73" s="46" t="str">
        <f t="shared" si="46"/>
        <v>No</v>
      </c>
      <c r="AX73" s="35"/>
      <c r="AY73" s="18"/>
      <c r="AZ73" s="19">
        <v>10</v>
      </c>
      <c r="BA73" s="18">
        <v>0</v>
      </c>
      <c r="BB73"/>
      <c r="BC73"/>
      <c r="BD73"/>
      <c r="BE73"/>
      <c r="BF73"/>
      <c r="BG73" s="46" t="str">
        <f t="shared" si="47"/>
        <v>No</v>
      </c>
      <c r="BI73" s="18"/>
      <c r="BJ73" s="19">
        <v>10</v>
      </c>
      <c r="BK73" s="18">
        <v>0</v>
      </c>
      <c r="BL73"/>
      <c r="BM73"/>
      <c r="BN73"/>
      <c r="BO73"/>
      <c r="BP73"/>
      <c r="BQ73" s="46" t="str">
        <f t="shared" si="48"/>
        <v>No</v>
      </c>
      <c r="BS73" s="18"/>
      <c r="BT73" s="7">
        <v>10</v>
      </c>
      <c r="BU73"/>
      <c r="BV73"/>
      <c r="BW73"/>
      <c r="BX73"/>
      <c r="BY73"/>
      <c r="BZ73"/>
      <c r="CA73" s="46" t="str">
        <f t="shared" si="49"/>
        <v>No</v>
      </c>
      <c r="CB73" s="18"/>
      <c r="CC73" s="18"/>
      <c r="CD73" s="19">
        <v>10</v>
      </c>
      <c r="CE73" s="18">
        <v>0</v>
      </c>
      <c r="CF73"/>
      <c r="CG73"/>
      <c r="CH73"/>
      <c r="CI73"/>
      <c r="CJ73"/>
      <c r="CK73" s="46" t="str">
        <f t="shared" si="50"/>
        <v>No</v>
      </c>
      <c r="CL73" s="10"/>
      <c r="CM73" s="18"/>
      <c r="CN73" s="19">
        <v>10</v>
      </c>
      <c r="CO73" s="18">
        <v>0</v>
      </c>
      <c r="CP73"/>
      <c r="CQ73"/>
      <c r="CR73"/>
      <c r="CS73"/>
      <c r="CT73"/>
      <c r="CU73" s="46" t="str">
        <f t="shared" si="51"/>
        <v>No</v>
      </c>
      <c r="CV73" s="17"/>
      <c r="CW73" s="18"/>
      <c r="CX73" s="19">
        <v>10</v>
      </c>
      <c r="CY73" s="18">
        <v>0</v>
      </c>
      <c r="CZ73"/>
      <c r="DA73"/>
      <c r="DB73"/>
      <c r="DC73"/>
      <c r="DD73"/>
      <c r="DE73" s="46" t="str">
        <f t="shared" si="52"/>
        <v>No</v>
      </c>
      <c r="DF73" s="35"/>
      <c r="DG73" s="18"/>
      <c r="DH73" s="19">
        <v>10</v>
      </c>
      <c r="DI73" s="18">
        <v>0</v>
      </c>
      <c r="DJ73"/>
      <c r="DK73"/>
      <c r="DL73"/>
      <c r="DM73"/>
      <c r="DN73"/>
      <c r="DO73" s="46" t="str">
        <f t="shared" si="53"/>
        <v>No</v>
      </c>
      <c r="DP73" s="35"/>
      <c r="DQ73" s="18"/>
      <c r="DR73" s="19">
        <v>10</v>
      </c>
      <c r="DS73" s="18">
        <v>0</v>
      </c>
      <c r="DT73"/>
      <c r="DU73"/>
      <c r="DV73"/>
      <c r="DW73"/>
      <c r="DX73"/>
      <c r="DY73" s="46" t="str">
        <f t="shared" si="54"/>
        <v>No</v>
      </c>
      <c r="EA73" s="18"/>
      <c r="EB73" s="19">
        <v>10</v>
      </c>
      <c r="EC73" s="18">
        <v>0</v>
      </c>
      <c r="ED73"/>
      <c r="EE73"/>
      <c r="EF73"/>
      <c r="EG73"/>
      <c r="EH73"/>
      <c r="EI73" s="46" t="str">
        <f t="shared" si="55"/>
        <v>No</v>
      </c>
      <c r="EL73" s="19">
        <v>10</v>
      </c>
      <c r="EM73" s="18">
        <v>0</v>
      </c>
      <c r="EN73"/>
      <c r="EO73"/>
      <c r="EP73"/>
      <c r="EQ73"/>
      <c r="ER73"/>
      <c r="ES73" s="46" t="str">
        <f t="shared" si="56"/>
        <v>No</v>
      </c>
    </row>
    <row r="74" spans="1:149" s="1" customFormat="1" x14ac:dyDescent="0.25">
      <c r="A74" s="105"/>
      <c r="B74" s="7">
        <v>11</v>
      </c>
      <c r="C74" s="1">
        <v>0</v>
      </c>
      <c r="D74"/>
      <c r="E74"/>
      <c r="F74"/>
      <c r="G74"/>
      <c r="H74"/>
      <c r="I74" s="46" t="str">
        <f t="shared" si="42"/>
        <v>No</v>
      </c>
      <c r="J74" s="20"/>
      <c r="K74" t="s">
        <v>65</v>
      </c>
      <c r="L74" s="19">
        <v>11</v>
      </c>
      <c r="M74" s="18">
        <v>0</v>
      </c>
      <c r="N74"/>
      <c r="O74"/>
      <c r="P74"/>
      <c r="Q74"/>
      <c r="R74"/>
      <c r="S74" s="46" t="str">
        <f t="shared" si="43"/>
        <v>No</v>
      </c>
      <c r="U74" s="10"/>
      <c r="V74" s="19">
        <v>11</v>
      </c>
      <c r="W74" s="18">
        <v>0</v>
      </c>
      <c r="X74"/>
      <c r="Y74"/>
      <c r="Z74"/>
      <c r="AA74"/>
      <c r="AB74"/>
      <c r="AC74" s="46" t="str">
        <f t="shared" si="44"/>
        <v>No</v>
      </c>
      <c r="AD74" s="17"/>
      <c r="AE74" s="18"/>
      <c r="AF74" s="19">
        <v>11</v>
      </c>
      <c r="AG74" s="18">
        <v>0</v>
      </c>
      <c r="AH74"/>
      <c r="AI74"/>
      <c r="AJ74"/>
      <c r="AK74"/>
      <c r="AL74"/>
      <c r="AM74" s="46" t="str">
        <f t="shared" si="45"/>
        <v>No</v>
      </c>
      <c r="AN74" s="35"/>
      <c r="AO74" s="18"/>
      <c r="AP74" s="19">
        <v>11</v>
      </c>
      <c r="AQ74" s="18">
        <v>0</v>
      </c>
      <c r="AR74"/>
      <c r="AS74"/>
      <c r="AT74"/>
      <c r="AU74"/>
      <c r="AV74"/>
      <c r="AW74" s="46" t="str">
        <f t="shared" si="46"/>
        <v>No</v>
      </c>
      <c r="AX74" s="35"/>
      <c r="AY74" s="18"/>
      <c r="AZ74" s="19">
        <v>11</v>
      </c>
      <c r="BA74" s="18">
        <v>0</v>
      </c>
      <c r="BB74"/>
      <c r="BC74"/>
      <c r="BD74"/>
      <c r="BE74"/>
      <c r="BF74"/>
      <c r="BG74" s="46" t="str">
        <f t="shared" si="47"/>
        <v>No</v>
      </c>
      <c r="BI74" s="18"/>
      <c r="BJ74" s="19">
        <v>11</v>
      </c>
      <c r="BK74" s="18">
        <v>0</v>
      </c>
      <c r="BL74"/>
      <c r="BM74"/>
      <c r="BN74"/>
      <c r="BO74"/>
      <c r="BP74"/>
      <c r="BQ74" s="46" t="str">
        <f t="shared" si="48"/>
        <v>No</v>
      </c>
      <c r="BS74" s="18"/>
      <c r="BT74" s="7">
        <v>11</v>
      </c>
      <c r="BU74"/>
      <c r="BV74"/>
      <c r="BW74"/>
      <c r="BX74"/>
      <c r="BY74"/>
      <c r="BZ74"/>
      <c r="CA74" s="46" t="str">
        <f t="shared" si="49"/>
        <v>No</v>
      </c>
      <c r="CB74" s="20"/>
      <c r="CC74" s="18"/>
      <c r="CD74" s="19">
        <v>11</v>
      </c>
      <c r="CE74" s="18">
        <v>0</v>
      </c>
      <c r="CF74"/>
      <c r="CG74"/>
      <c r="CH74"/>
      <c r="CI74"/>
      <c r="CJ74"/>
      <c r="CK74" s="46" t="str">
        <f t="shared" si="50"/>
        <v>No</v>
      </c>
      <c r="CL74" s="10"/>
      <c r="CM74" s="18"/>
      <c r="CN74" s="19">
        <v>11</v>
      </c>
      <c r="CO74" s="18">
        <v>0</v>
      </c>
      <c r="CP74"/>
      <c r="CQ74"/>
      <c r="CR74"/>
      <c r="CS74"/>
      <c r="CT74"/>
      <c r="CU74" s="46" t="str">
        <f t="shared" si="51"/>
        <v>No</v>
      </c>
      <c r="CV74" s="17"/>
      <c r="CW74" s="18"/>
      <c r="CX74" s="19">
        <v>11</v>
      </c>
      <c r="CY74" s="18">
        <v>0</v>
      </c>
      <c r="CZ74"/>
      <c r="DA74"/>
      <c r="DB74"/>
      <c r="DC74"/>
      <c r="DD74"/>
      <c r="DE74" s="46" t="str">
        <f t="shared" si="52"/>
        <v>No</v>
      </c>
      <c r="DF74" s="35"/>
      <c r="DG74" s="18"/>
      <c r="DH74" s="19">
        <v>11</v>
      </c>
      <c r="DI74" s="18">
        <v>0</v>
      </c>
      <c r="DJ74"/>
      <c r="DK74"/>
      <c r="DL74"/>
      <c r="DM74"/>
      <c r="DN74"/>
      <c r="DO74" s="46" t="str">
        <f t="shared" si="53"/>
        <v>No</v>
      </c>
      <c r="DP74" s="35"/>
      <c r="DQ74" s="18"/>
      <c r="DR74" s="19">
        <v>11</v>
      </c>
      <c r="DS74" s="18">
        <v>0</v>
      </c>
      <c r="DT74"/>
      <c r="DU74"/>
      <c r="DV74"/>
      <c r="DW74"/>
      <c r="DX74"/>
      <c r="DY74" s="46" t="str">
        <f t="shared" si="54"/>
        <v>No</v>
      </c>
      <c r="EA74" s="18"/>
      <c r="EB74" s="19">
        <v>11</v>
      </c>
      <c r="EC74" s="18">
        <v>0</v>
      </c>
      <c r="ED74"/>
      <c r="EE74"/>
      <c r="EF74"/>
      <c r="EG74"/>
      <c r="EH74"/>
      <c r="EI74" s="46" t="str">
        <f t="shared" si="55"/>
        <v>No</v>
      </c>
      <c r="EL74" s="19">
        <v>11</v>
      </c>
      <c r="EM74" s="18">
        <v>0</v>
      </c>
      <c r="EN74"/>
      <c r="EO74"/>
      <c r="EP74"/>
      <c r="EQ74"/>
      <c r="ER74"/>
      <c r="ES74" s="46" t="str">
        <f t="shared" si="56"/>
        <v>No</v>
      </c>
    </row>
    <row r="75" spans="1:149" s="1" customFormat="1" x14ac:dyDescent="0.25">
      <c r="A75" s="105"/>
      <c r="B75" s="7">
        <v>12</v>
      </c>
      <c r="C75" s="1">
        <v>0</v>
      </c>
      <c r="D75"/>
      <c r="E75"/>
      <c r="F75"/>
      <c r="G75"/>
      <c r="H75"/>
      <c r="I75" s="46" t="str">
        <f t="shared" si="42"/>
        <v>No</v>
      </c>
      <c r="J75" s="20" t="s">
        <v>65</v>
      </c>
      <c r="K75"/>
      <c r="L75" s="19">
        <v>12</v>
      </c>
      <c r="M75" s="18">
        <v>0</v>
      </c>
      <c r="N75"/>
      <c r="O75"/>
      <c r="P75"/>
      <c r="Q75"/>
      <c r="R75"/>
      <c r="S75" s="46" t="str">
        <f t="shared" si="43"/>
        <v>No</v>
      </c>
      <c r="U75" s="10"/>
      <c r="V75" s="19">
        <v>12</v>
      </c>
      <c r="W75" s="18">
        <v>0</v>
      </c>
      <c r="X75"/>
      <c r="Y75"/>
      <c r="Z75"/>
      <c r="AA75"/>
      <c r="AB75"/>
      <c r="AC75" s="46" t="str">
        <f t="shared" si="44"/>
        <v>No</v>
      </c>
      <c r="AD75" s="17"/>
      <c r="AE75" s="18"/>
      <c r="AF75" s="19">
        <v>12</v>
      </c>
      <c r="AG75" s="18">
        <v>0</v>
      </c>
      <c r="AH75"/>
      <c r="AI75"/>
      <c r="AJ75"/>
      <c r="AK75"/>
      <c r="AL75"/>
      <c r="AM75" s="46" t="str">
        <f t="shared" si="45"/>
        <v>No</v>
      </c>
      <c r="AN75" s="35"/>
      <c r="AO75" s="18"/>
      <c r="AP75" s="19">
        <v>12</v>
      </c>
      <c r="AQ75" s="18">
        <v>0</v>
      </c>
      <c r="AR75"/>
      <c r="AS75"/>
      <c r="AT75"/>
      <c r="AU75"/>
      <c r="AV75"/>
      <c r="AW75" s="46" t="str">
        <f t="shared" si="46"/>
        <v>No</v>
      </c>
      <c r="AX75" s="35"/>
      <c r="AY75" s="18"/>
      <c r="AZ75" s="19">
        <v>12</v>
      </c>
      <c r="BA75" s="18">
        <v>0</v>
      </c>
      <c r="BB75"/>
      <c r="BC75"/>
      <c r="BD75"/>
      <c r="BE75"/>
      <c r="BF75"/>
      <c r="BG75" s="46" t="str">
        <f t="shared" si="47"/>
        <v>No</v>
      </c>
      <c r="BI75" s="18"/>
      <c r="BJ75" s="19">
        <v>12</v>
      </c>
      <c r="BK75" s="18">
        <v>0</v>
      </c>
      <c r="BL75"/>
      <c r="BM75"/>
      <c r="BN75"/>
      <c r="BO75"/>
      <c r="BP75"/>
      <c r="BQ75" s="46" t="str">
        <f t="shared" si="48"/>
        <v>No</v>
      </c>
      <c r="BS75" s="18"/>
      <c r="BT75" s="7">
        <v>12</v>
      </c>
      <c r="BU75"/>
      <c r="BV75"/>
      <c r="BW75"/>
      <c r="BX75"/>
      <c r="BY75"/>
      <c r="BZ75"/>
      <c r="CA75" s="46" t="str">
        <f t="shared" si="49"/>
        <v>No</v>
      </c>
      <c r="CB75" s="20"/>
      <c r="CC75" s="18"/>
      <c r="CD75" s="19">
        <v>12</v>
      </c>
      <c r="CE75" s="18">
        <v>0</v>
      </c>
      <c r="CF75"/>
      <c r="CG75"/>
      <c r="CH75"/>
      <c r="CI75"/>
      <c r="CJ75"/>
      <c r="CK75" s="46" t="str">
        <f t="shared" si="50"/>
        <v>No</v>
      </c>
      <c r="CL75" s="10"/>
      <c r="CM75" s="18"/>
      <c r="CN75" s="19">
        <v>12</v>
      </c>
      <c r="CO75" s="18">
        <v>0</v>
      </c>
      <c r="CP75"/>
      <c r="CQ75"/>
      <c r="CR75"/>
      <c r="CS75"/>
      <c r="CT75"/>
      <c r="CU75" s="46" t="str">
        <f t="shared" si="51"/>
        <v>No</v>
      </c>
      <c r="CV75" s="17"/>
      <c r="CW75" s="18"/>
      <c r="CX75" s="19">
        <v>12</v>
      </c>
      <c r="CY75" s="18">
        <v>0</v>
      </c>
      <c r="CZ75"/>
      <c r="DA75"/>
      <c r="DB75"/>
      <c r="DC75"/>
      <c r="DD75"/>
      <c r="DE75" s="46" t="str">
        <f t="shared" si="52"/>
        <v>No</v>
      </c>
      <c r="DF75" s="35"/>
      <c r="DG75" s="18"/>
      <c r="DH75" s="19">
        <v>12</v>
      </c>
      <c r="DI75" s="18">
        <v>0</v>
      </c>
      <c r="DJ75"/>
      <c r="DK75"/>
      <c r="DL75"/>
      <c r="DM75"/>
      <c r="DN75"/>
      <c r="DO75" s="46" t="str">
        <f t="shared" si="53"/>
        <v>No</v>
      </c>
      <c r="DP75" s="35"/>
      <c r="DQ75" s="18"/>
      <c r="DR75" s="19">
        <v>12</v>
      </c>
      <c r="DS75" s="18">
        <v>0</v>
      </c>
      <c r="DT75"/>
      <c r="DU75"/>
      <c r="DV75"/>
      <c r="DW75"/>
      <c r="DX75"/>
      <c r="DY75" s="46" t="str">
        <f t="shared" si="54"/>
        <v>No</v>
      </c>
      <c r="EA75" s="18"/>
      <c r="EB75" s="19">
        <v>12</v>
      </c>
      <c r="EC75" s="18">
        <v>0</v>
      </c>
      <c r="ED75"/>
      <c r="EE75"/>
      <c r="EF75"/>
      <c r="EG75"/>
      <c r="EH75"/>
      <c r="EI75" s="46" t="str">
        <f t="shared" si="55"/>
        <v>No</v>
      </c>
      <c r="EL75" s="19">
        <v>12</v>
      </c>
      <c r="EM75" s="18">
        <v>0</v>
      </c>
      <c r="EN75"/>
      <c r="EO75"/>
      <c r="EP75"/>
      <c r="EQ75"/>
      <c r="ER75"/>
      <c r="ES75" s="46" t="str">
        <f t="shared" si="56"/>
        <v>No</v>
      </c>
    </row>
    <row r="76" spans="1:149" s="1" customFormat="1" x14ac:dyDescent="0.25">
      <c r="A76" s="105"/>
      <c r="C76" s="4" t="s">
        <v>77</v>
      </c>
      <c r="D76" s="56">
        <f>AVERAGE(D64:D75)</f>
        <v>0.67957500000000004</v>
      </c>
      <c r="E76" s="56" t="e">
        <f t="shared" ref="E76:H76" si="57">AVERAGE(E64:E75)</f>
        <v>#DIV/0!</v>
      </c>
      <c r="F76" s="56" t="e">
        <f t="shared" si="57"/>
        <v>#DIV/0!</v>
      </c>
      <c r="G76" s="56" t="e">
        <f t="shared" si="57"/>
        <v>#DIV/0!</v>
      </c>
      <c r="H76" s="56" t="e">
        <f t="shared" si="57"/>
        <v>#DIV/0!</v>
      </c>
      <c r="I76" s="21"/>
      <c r="J76" s="22"/>
      <c r="K76" s="82" t="s">
        <v>65</v>
      </c>
      <c r="L76" s="22"/>
      <c r="M76" s="4" t="s">
        <v>77</v>
      </c>
      <c r="N76" s="56">
        <f>AVERAGE(N64:N75)</f>
        <v>0.78134999999999999</v>
      </c>
      <c r="O76" s="56" t="e">
        <f t="shared" ref="O76:R76" si="58">AVERAGE(O64:O75)</f>
        <v>#DIV/0!</v>
      </c>
      <c r="P76" s="56" t="e">
        <f t="shared" si="58"/>
        <v>#DIV/0!</v>
      </c>
      <c r="Q76" s="56" t="e">
        <f t="shared" si="58"/>
        <v>#DIV/0!</v>
      </c>
      <c r="R76" s="56" t="e">
        <f t="shared" si="58"/>
        <v>#DIV/0!</v>
      </c>
      <c r="S76" s="21"/>
      <c r="U76" s="11"/>
      <c r="V76" s="22"/>
      <c r="W76" s="4" t="s">
        <v>77</v>
      </c>
      <c r="X76" s="56">
        <f>AVERAGE(X64:X75)</f>
        <v>0.79625000000000001</v>
      </c>
      <c r="Y76" s="56" t="e">
        <f t="shared" ref="Y76:AB76" si="59">AVERAGE(Y64:Y75)</f>
        <v>#DIV/0!</v>
      </c>
      <c r="Z76" s="56" t="e">
        <f t="shared" si="59"/>
        <v>#DIV/0!</v>
      </c>
      <c r="AA76" s="56" t="e">
        <f t="shared" si="59"/>
        <v>#DIV/0!</v>
      </c>
      <c r="AB76" s="56" t="e">
        <f t="shared" si="59"/>
        <v>#DIV/0!</v>
      </c>
      <c r="AC76" s="31"/>
      <c r="AD76" s="31"/>
      <c r="AE76" s="22"/>
      <c r="AF76" s="22"/>
      <c r="AG76" s="4" t="s">
        <v>77</v>
      </c>
      <c r="AH76" s="56" t="e">
        <f>AVERAGE(AH64:AH75)</f>
        <v>#DIV/0!</v>
      </c>
      <c r="AI76" s="56" t="e">
        <f t="shared" ref="AI76:AL76" si="60">AVERAGE(AI64:AI75)</f>
        <v>#DIV/0!</v>
      </c>
      <c r="AJ76" s="56" t="e">
        <f t="shared" si="60"/>
        <v>#DIV/0!</v>
      </c>
      <c r="AK76" s="56" t="e">
        <f t="shared" si="60"/>
        <v>#DIV/0!</v>
      </c>
      <c r="AL76" s="56" t="e">
        <f t="shared" si="60"/>
        <v>#DIV/0!</v>
      </c>
      <c r="AM76" s="31"/>
      <c r="AN76" s="40"/>
      <c r="AO76" s="22"/>
      <c r="AP76" s="22"/>
      <c r="AQ76" s="4" t="s">
        <v>77</v>
      </c>
      <c r="AR76" s="56" t="e">
        <f>AVERAGE(AR64:AR75)</f>
        <v>#DIV/0!</v>
      </c>
      <c r="AS76" s="56" t="e">
        <f t="shared" ref="AS76:AV76" si="61">AVERAGE(AS64:AS75)</f>
        <v>#DIV/0!</v>
      </c>
      <c r="AT76" s="56" t="e">
        <f t="shared" si="61"/>
        <v>#DIV/0!</v>
      </c>
      <c r="AU76" s="56" t="e">
        <f t="shared" si="61"/>
        <v>#DIV/0!</v>
      </c>
      <c r="AV76" s="56" t="e">
        <f t="shared" si="61"/>
        <v>#DIV/0!</v>
      </c>
      <c r="AW76" s="31"/>
      <c r="AX76" s="40"/>
      <c r="AY76" s="22"/>
      <c r="AZ76" s="22"/>
      <c r="BA76" s="4" t="s">
        <v>77</v>
      </c>
      <c r="BB76" s="56" t="e">
        <f>AVERAGE(BB64:BB75)</f>
        <v>#DIV/0!</v>
      </c>
      <c r="BC76" s="56" t="e">
        <f t="shared" ref="BC76:BF76" si="62">AVERAGE(BC64:BC75)</f>
        <v>#DIV/0!</v>
      </c>
      <c r="BD76" s="56" t="e">
        <f t="shared" si="62"/>
        <v>#DIV/0!</v>
      </c>
      <c r="BE76" s="56" t="e">
        <f t="shared" si="62"/>
        <v>#DIV/0!</v>
      </c>
      <c r="BF76" s="56" t="e">
        <f t="shared" si="62"/>
        <v>#DIV/0!</v>
      </c>
      <c r="BG76" s="31"/>
      <c r="BI76" s="22"/>
      <c r="BJ76" s="22"/>
      <c r="BK76" s="4" t="s">
        <v>77</v>
      </c>
      <c r="BL76" s="56" t="e">
        <f>AVERAGE(BL64:BL75)</f>
        <v>#DIV/0!</v>
      </c>
      <c r="BM76" s="56" t="e">
        <f t="shared" ref="BM76:BP76" si="63">AVERAGE(BM64:BM75)</f>
        <v>#DIV/0!</v>
      </c>
      <c r="BN76" s="56" t="e">
        <f t="shared" si="63"/>
        <v>#DIV/0!</v>
      </c>
      <c r="BO76" s="56" t="e">
        <f t="shared" si="63"/>
        <v>#DIV/0!</v>
      </c>
      <c r="BP76" s="56" t="e">
        <f t="shared" si="63"/>
        <v>#DIV/0!</v>
      </c>
      <c r="BQ76" s="31"/>
      <c r="BS76" s="22"/>
      <c r="BU76" s="4" t="s">
        <v>77</v>
      </c>
      <c r="BV76" s="56" t="e">
        <f>AVERAGE(BV64:BV75)</f>
        <v>#DIV/0!</v>
      </c>
      <c r="BW76" s="56" t="e">
        <f t="shared" ref="BW76:BZ76" si="64">AVERAGE(BW64:BW75)</f>
        <v>#DIV/0!</v>
      </c>
      <c r="BX76" s="56" t="e">
        <f t="shared" si="64"/>
        <v>#DIV/0!</v>
      </c>
      <c r="BY76" s="56" t="e">
        <f t="shared" si="64"/>
        <v>#DIV/0!</v>
      </c>
      <c r="BZ76" s="56" t="e">
        <f t="shared" si="64"/>
        <v>#DIV/0!</v>
      </c>
      <c r="CA76" s="21"/>
      <c r="CB76" s="22"/>
      <c r="CC76" s="22"/>
      <c r="CD76" s="22"/>
      <c r="CE76" s="4" t="s">
        <v>77</v>
      </c>
      <c r="CF76" s="56" t="e">
        <f>AVERAGE(CF64:CF75)</f>
        <v>#DIV/0!</v>
      </c>
      <c r="CG76" s="56" t="e">
        <f t="shared" ref="CG76:CJ76" si="65">AVERAGE(CG64:CG75)</f>
        <v>#DIV/0!</v>
      </c>
      <c r="CH76" s="56" t="e">
        <f t="shared" si="65"/>
        <v>#DIV/0!</v>
      </c>
      <c r="CI76" s="56" t="e">
        <f t="shared" si="65"/>
        <v>#DIV/0!</v>
      </c>
      <c r="CJ76" s="56" t="e">
        <f t="shared" si="65"/>
        <v>#DIV/0!</v>
      </c>
      <c r="CK76" s="21"/>
      <c r="CL76" s="11"/>
      <c r="CM76" s="22"/>
      <c r="CN76" s="22"/>
      <c r="CO76" s="4" t="s">
        <v>77</v>
      </c>
      <c r="CP76" s="56" t="e">
        <f>AVERAGE(CP64:CP75)</f>
        <v>#DIV/0!</v>
      </c>
      <c r="CQ76" s="56" t="e">
        <f t="shared" ref="CQ76:CT76" si="66">AVERAGE(CQ64:CQ75)</f>
        <v>#DIV/0!</v>
      </c>
      <c r="CR76" s="56" t="e">
        <f t="shared" si="66"/>
        <v>#DIV/0!</v>
      </c>
      <c r="CS76" s="56" t="e">
        <f t="shared" si="66"/>
        <v>#DIV/0!</v>
      </c>
      <c r="CT76" s="56" t="e">
        <f t="shared" si="66"/>
        <v>#DIV/0!</v>
      </c>
      <c r="CU76" s="31"/>
      <c r="CV76" s="31"/>
      <c r="CW76" s="22"/>
      <c r="CX76" s="22"/>
      <c r="CY76" s="4" t="s">
        <v>77</v>
      </c>
      <c r="CZ76" s="56" t="e">
        <f>AVERAGE(CZ64:CZ75)</f>
        <v>#DIV/0!</v>
      </c>
      <c r="DA76" s="56" t="e">
        <f t="shared" ref="DA76:DD76" si="67">AVERAGE(DA64:DA75)</f>
        <v>#DIV/0!</v>
      </c>
      <c r="DB76" s="56" t="e">
        <f t="shared" si="67"/>
        <v>#DIV/0!</v>
      </c>
      <c r="DC76" s="56" t="e">
        <f t="shared" si="67"/>
        <v>#DIV/0!</v>
      </c>
      <c r="DD76" s="56" t="e">
        <f t="shared" si="67"/>
        <v>#DIV/0!</v>
      </c>
      <c r="DE76" s="31"/>
      <c r="DF76" s="40"/>
      <c r="DG76" s="22"/>
      <c r="DH76" s="22"/>
      <c r="DI76" s="4" t="s">
        <v>77</v>
      </c>
      <c r="DJ76" s="56" t="e">
        <f>AVERAGE(DJ64:DJ75)</f>
        <v>#DIV/0!</v>
      </c>
      <c r="DK76" s="56" t="e">
        <f t="shared" ref="DK76:DN76" si="68">AVERAGE(DK64:DK75)</f>
        <v>#DIV/0!</v>
      </c>
      <c r="DL76" s="56" t="e">
        <f t="shared" si="68"/>
        <v>#DIV/0!</v>
      </c>
      <c r="DM76" s="56" t="e">
        <f t="shared" si="68"/>
        <v>#DIV/0!</v>
      </c>
      <c r="DN76" s="56" t="e">
        <f t="shared" si="68"/>
        <v>#DIV/0!</v>
      </c>
      <c r="DO76" s="31"/>
      <c r="DP76" s="40"/>
      <c r="DQ76" s="22"/>
      <c r="DR76" s="22"/>
      <c r="DS76" s="4" t="s">
        <v>77</v>
      </c>
      <c r="DT76" s="56" t="e">
        <f>AVERAGE(DT64:DT75)</f>
        <v>#DIV/0!</v>
      </c>
      <c r="DU76" s="56" t="e">
        <f t="shared" ref="DU76:DX76" si="69">AVERAGE(DU64:DU75)</f>
        <v>#DIV/0!</v>
      </c>
      <c r="DV76" s="56" t="e">
        <f t="shared" si="69"/>
        <v>#DIV/0!</v>
      </c>
      <c r="DW76" s="56" t="e">
        <f t="shared" si="69"/>
        <v>#DIV/0!</v>
      </c>
      <c r="DX76" s="56" t="e">
        <f t="shared" si="69"/>
        <v>#DIV/0!</v>
      </c>
      <c r="DY76" s="31"/>
      <c r="EA76" s="22"/>
      <c r="EB76" s="22"/>
      <c r="EC76" s="4" t="s">
        <v>77</v>
      </c>
      <c r="ED76" s="56" t="e">
        <f>AVERAGE(ED64:ED75)</f>
        <v>#DIV/0!</v>
      </c>
      <c r="EE76" s="56" t="e">
        <f t="shared" ref="EE76:EH76" si="70">AVERAGE(EE64:EE75)</f>
        <v>#DIV/0!</v>
      </c>
      <c r="EF76" s="56" t="e">
        <f t="shared" si="70"/>
        <v>#DIV/0!</v>
      </c>
      <c r="EG76" s="56" t="e">
        <f t="shared" si="70"/>
        <v>#DIV/0!</v>
      </c>
      <c r="EH76" s="56" t="e">
        <f t="shared" si="70"/>
        <v>#DIV/0!</v>
      </c>
      <c r="EI76" s="31"/>
      <c r="EL76" s="22"/>
      <c r="EM76" s="4" t="s">
        <v>77</v>
      </c>
      <c r="EN76" s="56" t="e">
        <f>AVERAGE(EN64:EN75)</f>
        <v>#DIV/0!</v>
      </c>
      <c r="EO76" s="56" t="e">
        <f t="shared" ref="EO76:ER76" si="71">AVERAGE(EO64:EO75)</f>
        <v>#DIV/0!</v>
      </c>
      <c r="EP76" s="56" t="e">
        <f t="shared" si="71"/>
        <v>#DIV/0!</v>
      </c>
      <c r="EQ76" s="56" t="e">
        <f t="shared" si="71"/>
        <v>#DIV/0!</v>
      </c>
      <c r="ER76" s="56" t="e">
        <f t="shared" si="71"/>
        <v>#DIV/0!</v>
      </c>
      <c r="ES76" s="31"/>
    </row>
    <row r="77" spans="1:149" s="1" customFormat="1" x14ac:dyDescent="0.25">
      <c r="A77" s="105"/>
      <c r="C77" s="4" t="s">
        <v>78</v>
      </c>
      <c r="D77" s="56">
        <f>_xlfn.STDEV.S(D64:D75)/D76*100</f>
        <v>8.6828392774260763</v>
      </c>
      <c r="E77" s="56" t="e">
        <f t="shared" ref="E77:H77" si="72">_xlfn.STDEV.S(E64:E75)/E76*100</f>
        <v>#DIV/0!</v>
      </c>
      <c r="F77" s="56" t="e">
        <f t="shared" si="72"/>
        <v>#DIV/0!</v>
      </c>
      <c r="G77" s="56" t="e">
        <f t="shared" si="72"/>
        <v>#DIV/0!</v>
      </c>
      <c r="H77" s="56" t="e">
        <f t="shared" si="72"/>
        <v>#DIV/0!</v>
      </c>
      <c r="I77" s="21"/>
      <c r="J77" s="22"/>
      <c r="K77" s="82"/>
      <c r="L77" s="22"/>
      <c r="M77" s="4" t="s">
        <v>92</v>
      </c>
      <c r="N77" s="84">
        <f>ROUND(_xlfn.STDEV.S(N64:N75)/N76*100,2)</f>
        <v>5.7</v>
      </c>
      <c r="O77" s="84" t="e">
        <f t="shared" ref="O77:R77" si="73">ROUND(_xlfn.STDEV.S(O64:O75)/O76*100,2)</f>
        <v>#DIV/0!</v>
      </c>
      <c r="P77" s="84" t="e">
        <f t="shared" si="73"/>
        <v>#DIV/0!</v>
      </c>
      <c r="Q77" s="84" t="e">
        <f t="shared" si="73"/>
        <v>#DIV/0!</v>
      </c>
      <c r="R77" s="84" t="e">
        <f t="shared" si="73"/>
        <v>#DIV/0!</v>
      </c>
      <c r="S77" s="21"/>
      <c r="U77" s="11"/>
      <c r="V77" s="22"/>
      <c r="W77" s="4" t="s">
        <v>92</v>
      </c>
      <c r="X77" s="84">
        <f>ROUND(_xlfn.STDEV.S(X64:X75)/X76*100,2)</f>
        <v>2.7</v>
      </c>
      <c r="Y77" s="84" t="e">
        <f t="shared" ref="Y77:AB77" si="74">ROUND(_xlfn.STDEV.S(Y64:Y75)/Y76*100,2)</f>
        <v>#DIV/0!</v>
      </c>
      <c r="Z77" s="84" t="e">
        <f t="shared" si="74"/>
        <v>#DIV/0!</v>
      </c>
      <c r="AA77" s="84" t="e">
        <f t="shared" si="74"/>
        <v>#DIV/0!</v>
      </c>
      <c r="AB77" s="84" t="e">
        <f t="shared" si="74"/>
        <v>#DIV/0!</v>
      </c>
      <c r="AC77" s="31"/>
      <c r="AD77" s="31"/>
      <c r="AE77" s="22"/>
      <c r="AF77" s="22"/>
      <c r="AG77" s="4" t="s">
        <v>92</v>
      </c>
      <c r="AH77" s="84" t="e">
        <f>ROUND(_xlfn.STDEV.S(AH64:AH75)/AH76*100,2)</f>
        <v>#DIV/0!</v>
      </c>
      <c r="AI77" s="84" t="e">
        <f t="shared" ref="AI77:AL77" si="75">ROUND(_xlfn.STDEV.S(AI64:AI75)/AI76*100,2)</f>
        <v>#DIV/0!</v>
      </c>
      <c r="AJ77" s="84" t="e">
        <f t="shared" si="75"/>
        <v>#DIV/0!</v>
      </c>
      <c r="AK77" s="84" t="e">
        <f t="shared" si="75"/>
        <v>#DIV/0!</v>
      </c>
      <c r="AL77" s="84" t="e">
        <f t="shared" si="75"/>
        <v>#DIV/0!</v>
      </c>
      <c r="AM77" s="31"/>
      <c r="AN77" s="40"/>
      <c r="AO77" s="22"/>
      <c r="AP77" s="22"/>
      <c r="AQ77" s="4" t="s">
        <v>92</v>
      </c>
      <c r="AR77" s="84" t="e">
        <f>ROUND(_xlfn.STDEV.S(AR64:AR75)/AR76*100,2)</f>
        <v>#DIV/0!</v>
      </c>
      <c r="AS77" s="84" t="e">
        <f t="shared" ref="AS77:AV77" si="76">ROUND(_xlfn.STDEV.S(AS64:AS75)/AS76*100,2)</f>
        <v>#DIV/0!</v>
      </c>
      <c r="AT77" s="84" t="e">
        <f t="shared" si="76"/>
        <v>#DIV/0!</v>
      </c>
      <c r="AU77" s="84" t="e">
        <f t="shared" si="76"/>
        <v>#DIV/0!</v>
      </c>
      <c r="AV77" s="84" t="e">
        <f t="shared" si="76"/>
        <v>#DIV/0!</v>
      </c>
      <c r="AW77" s="31"/>
      <c r="AX77" s="40"/>
      <c r="AY77" s="22"/>
      <c r="AZ77" s="22"/>
      <c r="BA77" s="4" t="s">
        <v>92</v>
      </c>
      <c r="BB77" s="84" t="e">
        <f>ROUND(_xlfn.STDEV.S(BB64:BB75)/BB76*100,2)</f>
        <v>#DIV/0!</v>
      </c>
      <c r="BC77" s="84" t="e">
        <f t="shared" ref="BC77:BF77" si="77">ROUND(_xlfn.STDEV.S(BC64:BC75)/BC76*100,2)</f>
        <v>#DIV/0!</v>
      </c>
      <c r="BD77" s="84" t="e">
        <f t="shared" si="77"/>
        <v>#DIV/0!</v>
      </c>
      <c r="BE77" s="84" t="e">
        <f t="shared" si="77"/>
        <v>#DIV/0!</v>
      </c>
      <c r="BF77" s="84" t="e">
        <f t="shared" si="77"/>
        <v>#DIV/0!</v>
      </c>
      <c r="BG77" s="31"/>
      <c r="BI77" s="22"/>
      <c r="BJ77" s="22"/>
      <c r="BK77" s="4" t="s">
        <v>78</v>
      </c>
      <c r="BL77" s="56" t="e">
        <f>_xlfn.STDEV.S(BL64:BL75)/BL76*100</f>
        <v>#DIV/0!</v>
      </c>
      <c r="BM77" s="56" t="e">
        <f t="shared" ref="BM77:BP77" si="78">_xlfn.STDEV.S(BM64:BM75)/BM76*100</f>
        <v>#DIV/0!</v>
      </c>
      <c r="BN77" s="56" t="e">
        <f t="shared" si="78"/>
        <v>#DIV/0!</v>
      </c>
      <c r="BO77" s="56" t="e">
        <f t="shared" si="78"/>
        <v>#DIV/0!</v>
      </c>
      <c r="BP77" s="56" t="e">
        <f t="shared" si="78"/>
        <v>#DIV/0!</v>
      </c>
      <c r="BQ77" s="31"/>
      <c r="BS77" s="22"/>
      <c r="BU77" s="4" t="s">
        <v>78</v>
      </c>
      <c r="BV77" s="56" t="e">
        <f>_xlfn.STDEV.S(BV64:BV75)/BV76*100</f>
        <v>#DIV/0!</v>
      </c>
      <c r="BW77" s="56" t="e">
        <f t="shared" ref="BW77:BZ77" si="79">_xlfn.STDEV.S(BW64:BW75)/BW76*100</f>
        <v>#DIV/0!</v>
      </c>
      <c r="BX77" s="56" t="e">
        <f t="shared" si="79"/>
        <v>#DIV/0!</v>
      </c>
      <c r="BY77" s="56" t="e">
        <f t="shared" si="79"/>
        <v>#DIV/0!</v>
      </c>
      <c r="BZ77" s="56" t="e">
        <f t="shared" si="79"/>
        <v>#DIV/0!</v>
      </c>
      <c r="CA77" s="21"/>
      <c r="CB77" s="22"/>
      <c r="CC77" s="22"/>
      <c r="CD77" s="22"/>
      <c r="CE77" s="4" t="s">
        <v>92</v>
      </c>
      <c r="CF77" s="84" t="e">
        <f>ROUND(_xlfn.STDEV.S(CF64:CF75)/CF76*100,2)</f>
        <v>#DIV/0!</v>
      </c>
      <c r="CG77" s="84" t="e">
        <f t="shared" ref="CG77:CJ77" si="80">ROUND(_xlfn.STDEV.S(CG64:CG75)/CG76*100,2)</f>
        <v>#DIV/0!</v>
      </c>
      <c r="CH77" s="84" t="e">
        <f t="shared" si="80"/>
        <v>#DIV/0!</v>
      </c>
      <c r="CI77" s="84" t="e">
        <f t="shared" si="80"/>
        <v>#DIV/0!</v>
      </c>
      <c r="CJ77" s="84" t="e">
        <f t="shared" si="80"/>
        <v>#DIV/0!</v>
      </c>
      <c r="CK77" s="21"/>
      <c r="CL77" s="11"/>
      <c r="CM77" s="22"/>
      <c r="CN77" s="22"/>
      <c r="CO77" s="4" t="s">
        <v>92</v>
      </c>
      <c r="CP77" s="84" t="e">
        <f>ROUND(_xlfn.STDEV.S(CP64:CP75)/CP76*100,2)</f>
        <v>#DIV/0!</v>
      </c>
      <c r="CQ77" s="84" t="e">
        <f t="shared" ref="CQ77:CT77" si="81">ROUND(_xlfn.STDEV.S(CQ64:CQ75)/CQ76*100,2)</f>
        <v>#DIV/0!</v>
      </c>
      <c r="CR77" s="84" t="e">
        <f t="shared" si="81"/>
        <v>#DIV/0!</v>
      </c>
      <c r="CS77" s="84" t="e">
        <f t="shared" si="81"/>
        <v>#DIV/0!</v>
      </c>
      <c r="CT77" s="84" t="e">
        <f t="shared" si="81"/>
        <v>#DIV/0!</v>
      </c>
      <c r="CU77" s="31"/>
      <c r="CV77" s="31"/>
      <c r="CW77" s="22"/>
      <c r="CX77" s="22"/>
      <c r="CY77" s="4" t="s">
        <v>92</v>
      </c>
      <c r="CZ77" s="84" t="e">
        <f>ROUND(_xlfn.STDEV.S(CZ64:CZ75)/CZ76*100,2)</f>
        <v>#DIV/0!</v>
      </c>
      <c r="DA77" s="84" t="e">
        <f t="shared" ref="DA77:DD77" si="82">ROUND(_xlfn.STDEV.S(DA64:DA75)/DA76*100,2)</f>
        <v>#DIV/0!</v>
      </c>
      <c r="DB77" s="84" t="e">
        <f t="shared" si="82"/>
        <v>#DIV/0!</v>
      </c>
      <c r="DC77" s="84" t="e">
        <f t="shared" si="82"/>
        <v>#DIV/0!</v>
      </c>
      <c r="DD77" s="84" t="e">
        <f t="shared" si="82"/>
        <v>#DIV/0!</v>
      </c>
      <c r="DE77" s="31"/>
      <c r="DF77" s="40"/>
      <c r="DG77" s="22"/>
      <c r="DH77" s="22"/>
      <c r="DI77" s="4" t="s">
        <v>92</v>
      </c>
      <c r="DJ77" s="84" t="e">
        <f>ROUND(_xlfn.STDEV.S(DJ64:DJ75)/DJ76*100,2)</f>
        <v>#DIV/0!</v>
      </c>
      <c r="DK77" s="84" t="e">
        <f t="shared" ref="DK77:DN77" si="83">ROUND(_xlfn.STDEV.S(DK64:DK75)/DK76*100,2)</f>
        <v>#DIV/0!</v>
      </c>
      <c r="DL77" s="84" t="e">
        <f t="shared" si="83"/>
        <v>#DIV/0!</v>
      </c>
      <c r="DM77" s="84" t="e">
        <f t="shared" si="83"/>
        <v>#DIV/0!</v>
      </c>
      <c r="DN77" s="84" t="e">
        <f t="shared" si="83"/>
        <v>#DIV/0!</v>
      </c>
      <c r="DO77" s="31"/>
      <c r="DP77" s="40"/>
      <c r="DQ77" s="22"/>
      <c r="DR77" s="22"/>
      <c r="DS77" s="4" t="s">
        <v>92</v>
      </c>
      <c r="DT77" s="84" t="e">
        <f>ROUND(_xlfn.STDEV.S(DT64:DT75)/DT76*100,2)</f>
        <v>#DIV/0!</v>
      </c>
      <c r="DU77" s="84" t="e">
        <f t="shared" ref="DU77:DX77" si="84">ROUND(_xlfn.STDEV.S(DU64:DU75)/DU76*100,2)</f>
        <v>#DIV/0!</v>
      </c>
      <c r="DV77" s="84" t="e">
        <f t="shared" si="84"/>
        <v>#DIV/0!</v>
      </c>
      <c r="DW77" s="84" t="e">
        <f t="shared" si="84"/>
        <v>#DIV/0!</v>
      </c>
      <c r="DX77" s="84" t="e">
        <f t="shared" si="84"/>
        <v>#DIV/0!</v>
      </c>
      <c r="DY77" s="31"/>
      <c r="EA77" s="22"/>
      <c r="EB77" s="22"/>
      <c r="EC77" s="4" t="s">
        <v>92</v>
      </c>
      <c r="ED77" s="84" t="e">
        <f>ROUND(_xlfn.STDEV.S(ED64:ED75)/ED76*100,2)</f>
        <v>#DIV/0!</v>
      </c>
      <c r="EE77" s="84" t="e">
        <f t="shared" ref="EE77:EH77" si="85">ROUND(_xlfn.STDEV.S(EE64:EE75)/EE76*100,2)</f>
        <v>#DIV/0!</v>
      </c>
      <c r="EF77" s="84" t="e">
        <f t="shared" si="85"/>
        <v>#DIV/0!</v>
      </c>
      <c r="EG77" s="84" t="e">
        <f t="shared" si="85"/>
        <v>#DIV/0!</v>
      </c>
      <c r="EH77" s="84" t="e">
        <f t="shared" si="85"/>
        <v>#DIV/0!</v>
      </c>
      <c r="EI77" s="31"/>
      <c r="EL77" s="22"/>
      <c r="EM77" s="4" t="s">
        <v>92</v>
      </c>
      <c r="EN77" s="84" t="e">
        <f>ROUND(_xlfn.STDEV.S(EN64:EN75)/EN76*100,2)</f>
        <v>#DIV/0!</v>
      </c>
      <c r="EO77" s="84" t="e">
        <f t="shared" ref="EO77:ER77" si="86">ROUND(_xlfn.STDEV.S(EO64:EO75)/EO76*100,2)</f>
        <v>#DIV/0!</v>
      </c>
      <c r="EP77" s="84" t="e">
        <f t="shared" si="86"/>
        <v>#DIV/0!</v>
      </c>
      <c r="EQ77" s="84" t="e">
        <f t="shared" si="86"/>
        <v>#DIV/0!</v>
      </c>
      <c r="ER77" s="84" t="e">
        <f t="shared" si="86"/>
        <v>#DIV/0!</v>
      </c>
      <c r="ES77" s="31"/>
    </row>
    <row r="78" spans="1:149" s="1" customFormat="1" x14ac:dyDescent="0.25">
      <c r="A78" s="105"/>
      <c r="C78" s="4"/>
      <c r="D78" s="46" t="str">
        <f>IF(ABS(AVERAGE(D64:D75)-D$59)/D$59*100&lt;$D$57,"Yep","No")</f>
        <v>No</v>
      </c>
      <c r="E78" s="46" t="e">
        <f>IF(ABS(AVERAGE(E64:E75)-E$59)/E$59*100&lt;$D$57,"Yep","No")</f>
        <v>#DIV/0!</v>
      </c>
      <c r="F78" s="46" t="e">
        <f>IF(ABS(AVERAGE(F64:F75)-F$59)/F$59*100&lt;$D$57,"Yep","No")</f>
        <v>#DIV/0!</v>
      </c>
      <c r="G78" s="46" t="e">
        <f>IF(ABS(AVERAGE(G64:G75)-G$59)/G$59*100&lt;$D$57,"Yep","No")</f>
        <v>#DIV/0!</v>
      </c>
      <c r="H78" s="46" t="e">
        <f>IF(ABS(AVERAGE(H64:H75)-H$59)/H$59*100&lt;$D$57,"Yep","No")</f>
        <v>#DIV/0!</v>
      </c>
      <c r="I78" s="21"/>
      <c r="J78" s="22"/>
      <c r="K78" s="82" t="s">
        <v>65</v>
      </c>
      <c r="L78" s="22"/>
      <c r="M78" s="22"/>
      <c r="N78" s="46" t="str">
        <f>IF(ABS(AVERAGE(N64:N75)-N$59)/N$59*100&lt;$D$57,"Yep","No")</f>
        <v>No</v>
      </c>
      <c r="O78" s="46" t="e">
        <f>IF(ABS(AVERAGE(O64:O75)-O$59)/O$59*100&lt;$D$57,"Yep","No")</f>
        <v>#DIV/0!</v>
      </c>
      <c r="P78" s="46" t="e">
        <f>IF(ABS(AVERAGE(P64:P75)-P$59)/P$59*100&lt;$D$57,"Yep","No")</f>
        <v>#DIV/0!</v>
      </c>
      <c r="Q78" s="46" t="e">
        <f>IF(ABS(AVERAGE(Q64:Q75)-Q$59)/Q$59*100&lt;$D$57,"Yep","No")</f>
        <v>#DIV/0!</v>
      </c>
      <c r="R78" s="46" t="e">
        <f>IF(ABS(AVERAGE(R64:R75)-R$59)/R$59*100&lt;$D$57,"Yep","No")</f>
        <v>#DIV/0!</v>
      </c>
      <c r="S78" s="21"/>
      <c r="U78" s="11"/>
      <c r="V78" s="22"/>
      <c r="W78" s="22"/>
      <c r="X78" s="46" t="str">
        <f>IF(ABS(AVERAGE(X64:X75)-X$59)/X$59*100&lt;$D$57,"Yep","No")</f>
        <v>No</v>
      </c>
      <c r="Y78" s="46" t="e">
        <f>IF(ABS(AVERAGE(Y64:Y75)-Y$59)/Y$59*100&lt;$D$57,"Yep","No")</f>
        <v>#DIV/0!</v>
      </c>
      <c r="Z78" s="46" t="e">
        <f>IF(ABS(AVERAGE(Z64:Z75)-Z$59)/Z$59*100&lt;$D$57,"Yep","No")</f>
        <v>#DIV/0!</v>
      </c>
      <c r="AA78" s="46" t="e">
        <f>IF(ABS(AVERAGE(AA64:AA75)-AA$59)/AA$59*100&lt;$D$57,"Yep","No")</f>
        <v>#DIV/0!</v>
      </c>
      <c r="AB78" s="46" t="e">
        <f>IF(ABS(AVERAGE(AB64:AB75)-AB$59)/AB$59*100&lt;$D$57,"Yep","No")</f>
        <v>#DIV/0!</v>
      </c>
      <c r="AC78" s="31"/>
      <c r="AD78" s="31"/>
      <c r="AE78" s="22"/>
      <c r="AF78" s="22"/>
      <c r="AG78" s="22"/>
      <c r="AH78" s="46" t="e">
        <f>IF(ABS(AVERAGE(AH64:AH75)-AH$59)/AH$59*100&lt;$D$57,"Yep","No")</f>
        <v>#DIV/0!</v>
      </c>
      <c r="AI78" s="46" t="e">
        <f>IF(ABS(AVERAGE(AI64:AI75)-AI$59)/AI$59*100&lt;$D$57,"Yep","No")</f>
        <v>#DIV/0!</v>
      </c>
      <c r="AJ78" s="46" t="e">
        <f>IF(ABS(AVERAGE(AJ64:AJ75)-AJ$59)/AJ$59*100&lt;$D$57,"Yep","No")</f>
        <v>#DIV/0!</v>
      </c>
      <c r="AK78" s="46" t="e">
        <f>IF(ABS(AVERAGE(AK64:AK75)-AK$59)/AK$59*100&lt;$D$57,"Yep","No")</f>
        <v>#DIV/0!</v>
      </c>
      <c r="AL78" s="46" t="e">
        <f>IF(ABS(AVERAGE(AL64:AL75)-AL$59)/AL$59*100&lt;$D$57,"Yep","No")</f>
        <v>#DIV/0!</v>
      </c>
      <c r="AM78" s="31"/>
      <c r="AN78" s="40"/>
      <c r="AO78" s="22"/>
      <c r="AP78" s="22"/>
      <c r="AQ78" s="22"/>
      <c r="AR78" s="46" t="e">
        <f>IF(ABS(AVERAGE(AR64:AR75)-AR$59)/AR$59*100&lt;$D$57,"Yep","No")</f>
        <v>#DIV/0!</v>
      </c>
      <c r="AS78" s="46" t="e">
        <f>IF(ABS(AVERAGE(AS64:AS75)-AS$59)/AS$59*100&lt;$D$57,"Yep","No")</f>
        <v>#DIV/0!</v>
      </c>
      <c r="AT78" s="46" t="e">
        <f>IF(ABS(AVERAGE(AT64:AT75)-AT$59)/AT$59*100&lt;$D$57,"Yep","No")</f>
        <v>#DIV/0!</v>
      </c>
      <c r="AU78" s="46" t="e">
        <f>IF(ABS(AVERAGE(AU64:AU75)-AU$59)/AU$59*100&lt;$D$57,"Yep","No")</f>
        <v>#DIV/0!</v>
      </c>
      <c r="AV78" s="46" t="e">
        <f>IF(ABS(AVERAGE(AV64:AV75)-AV$59)/AV$59*100&lt;$D$57,"Yep","No")</f>
        <v>#DIV/0!</v>
      </c>
      <c r="AW78" s="31"/>
      <c r="AX78" s="40"/>
      <c r="AY78" s="22"/>
      <c r="AZ78" s="22"/>
      <c r="BA78" s="22"/>
      <c r="BB78" s="46" t="e">
        <f>IF(ABS(AVERAGE(BB64:BB75)-BB$59)/BB$59*100&lt;$D$57,"Yep","No")</f>
        <v>#DIV/0!</v>
      </c>
      <c r="BC78" s="46" t="e">
        <f>IF(ABS(AVERAGE(BC64:BC75)-BC$59)/BC$59*100&lt;$D$57,"Yep","No")</f>
        <v>#DIV/0!</v>
      </c>
      <c r="BD78" s="46" t="e">
        <f>IF(ABS(AVERAGE(BD64:BD75)-BD$59)/BD$59*100&lt;$D$57,"Yep","No")</f>
        <v>#DIV/0!</v>
      </c>
      <c r="BE78" s="46" t="e">
        <f>IF(ABS(AVERAGE(BE64:BE75)-BE$59)/BE$59*100&lt;$D$57,"Yep","No")</f>
        <v>#DIV/0!</v>
      </c>
      <c r="BF78" s="46" t="e">
        <f>IF(ABS(AVERAGE(BF64:BF75)-BF$59)/BF$59*100&lt;$D$57,"Yep","No")</f>
        <v>#DIV/0!</v>
      </c>
      <c r="BG78" s="31"/>
      <c r="BI78" s="22"/>
      <c r="BJ78" s="22"/>
      <c r="BK78" s="22"/>
      <c r="BL78" s="21"/>
      <c r="BM78" s="21"/>
      <c r="BN78" s="21"/>
      <c r="BO78" s="21"/>
      <c r="BP78" s="21"/>
      <c r="BQ78" s="31"/>
      <c r="BS78" s="22"/>
      <c r="BU78" s="4"/>
      <c r="BV78" s="56"/>
      <c r="BW78" s="56"/>
      <c r="BX78" s="56"/>
      <c r="BY78" s="56"/>
      <c r="BZ78" s="21"/>
      <c r="CA78" s="21"/>
      <c r="CB78" s="22"/>
      <c r="CC78" s="22"/>
      <c r="CD78" s="22"/>
      <c r="CE78" s="22"/>
      <c r="CF78" s="56"/>
      <c r="CG78" s="56"/>
      <c r="CH78" s="56"/>
      <c r="CI78" s="56"/>
      <c r="CJ78" s="56"/>
      <c r="CK78" s="21"/>
      <c r="CL78" s="11"/>
      <c r="CM78" s="22"/>
      <c r="CN78" s="22"/>
      <c r="CO78" s="22"/>
      <c r="CP78" s="56"/>
      <c r="CQ78" s="56"/>
      <c r="CR78" s="56"/>
      <c r="CS78" s="56"/>
      <c r="CT78" s="56"/>
      <c r="CU78" s="31"/>
      <c r="CV78" s="31"/>
      <c r="CW78" s="22"/>
      <c r="CX78" s="22"/>
      <c r="CY78" s="22"/>
      <c r="CZ78" s="56"/>
      <c r="DA78" s="56"/>
      <c r="DB78" s="56"/>
      <c r="DC78" s="56"/>
      <c r="DD78" s="56"/>
      <c r="DE78" s="31"/>
      <c r="DF78" s="40"/>
      <c r="DG78" s="22"/>
      <c r="DH78" s="22"/>
      <c r="DI78" s="22"/>
      <c r="DJ78" s="56"/>
      <c r="DK78" s="56"/>
      <c r="DL78" s="56"/>
      <c r="DM78" s="56"/>
      <c r="DN78" s="56"/>
      <c r="DO78" s="31"/>
      <c r="DP78" s="40"/>
      <c r="DQ78" s="22"/>
      <c r="DR78" s="22"/>
      <c r="DS78" s="22"/>
      <c r="DT78" s="21"/>
      <c r="DU78" s="21"/>
      <c r="DV78" s="21"/>
      <c r="DW78" s="21"/>
      <c r="DX78" s="21"/>
      <c r="DY78" s="31"/>
      <c r="EA78" s="22"/>
      <c r="EB78" s="22"/>
      <c r="EC78" s="22"/>
      <c r="ED78" s="21"/>
      <c r="EE78" s="21"/>
      <c r="EF78" s="21"/>
      <c r="EG78" s="21"/>
      <c r="EH78" s="21"/>
      <c r="EI78" s="31"/>
      <c r="EL78" s="22"/>
      <c r="EM78" s="22"/>
      <c r="EN78" s="21"/>
      <c r="EO78" s="21"/>
      <c r="EP78" s="21"/>
      <c r="EQ78" s="21"/>
      <c r="ER78" s="21"/>
      <c r="ES78" s="31"/>
    </row>
    <row r="79" spans="1:149" s="1" customFormat="1" x14ac:dyDescent="0.25">
      <c r="A79" s="105"/>
      <c r="B79" s="1" t="s">
        <v>30</v>
      </c>
      <c r="C79" s="4"/>
      <c r="I79" s="20" t="s">
        <v>65</v>
      </c>
      <c r="J79" s="20"/>
      <c r="K79" s="20" t="s">
        <v>65</v>
      </c>
      <c r="L79" s="20" t="s">
        <v>30</v>
      </c>
      <c r="M79" s="20"/>
      <c r="N79" s="20"/>
      <c r="O79" s="20"/>
      <c r="P79" s="18"/>
      <c r="Q79" s="18"/>
      <c r="R79" s="18"/>
      <c r="S79" s="18"/>
      <c r="U79" s="1" t="s">
        <v>65</v>
      </c>
      <c r="V79" s="20" t="s">
        <v>30</v>
      </c>
      <c r="W79" s="20"/>
      <c r="X79" s="20"/>
      <c r="Y79" s="20"/>
      <c r="Z79" s="18"/>
      <c r="AA79" s="18"/>
      <c r="AB79" s="16"/>
      <c r="AC79" s="16"/>
      <c r="AD79" s="16"/>
      <c r="AE79" s="18"/>
      <c r="AF79" s="20" t="s">
        <v>30</v>
      </c>
      <c r="AG79" s="20"/>
      <c r="AH79" s="20"/>
      <c r="AI79" s="20"/>
      <c r="AJ79" s="18"/>
      <c r="AK79" s="18"/>
      <c r="AL79" s="16"/>
      <c r="AM79" s="16"/>
      <c r="AN79" s="38"/>
      <c r="AO79" s="18"/>
      <c r="AP79" s="20" t="s">
        <v>30</v>
      </c>
      <c r="AQ79" s="20"/>
      <c r="AR79" s="20"/>
      <c r="AS79" s="20"/>
      <c r="AT79" s="18"/>
      <c r="AU79" s="18"/>
      <c r="AV79" s="16"/>
      <c r="AW79" s="16"/>
      <c r="AX79" s="38"/>
      <c r="AY79" s="18"/>
      <c r="AZ79" s="20" t="s">
        <v>30</v>
      </c>
      <c r="BA79" s="20"/>
      <c r="BB79" s="20"/>
      <c r="BC79" s="20"/>
      <c r="BD79" s="18"/>
      <c r="BE79" s="18"/>
      <c r="BF79" s="16"/>
      <c r="BG79" s="16"/>
      <c r="BI79" s="18"/>
      <c r="BJ79" s="20" t="s">
        <v>30</v>
      </c>
      <c r="BK79" s="20"/>
      <c r="BL79" s="20"/>
      <c r="BM79" s="20"/>
      <c r="BN79" s="18"/>
      <c r="BO79" s="18"/>
      <c r="BP79" s="16"/>
      <c r="BQ79" s="16"/>
      <c r="BS79" s="18"/>
      <c r="BT79" s="1" t="s">
        <v>30</v>
      </c>
      <c r="BU79" s="4"/>
      <c r="BV79" s="20"/>
      <c r="BW79" s="20"/>
      <c r="BX79" s="20"/>
      <c r="BY79" s="20"/>
      <c r="BZ79" s="20"/>
      <c r="CA79" s="20"/>
      <c r="CB79" s="20"/>
      <c r="CC79" s="18"/>
      <c r="CD79" s="20" t="s">
        <v>30</v>
      </c>
      <c r="CE79" s="20"/>
      <c r="CF79" s="20"/>
      <c r="CG79" s="20"/>
      <c r="CH79" s="18"/>
      <c r="CI79" s="18"/>
      <c r="CJ79" s="18"/>
      <c r="CK79" s="18"/>
      <c r="CM79" s="18"/>
      <c r="CN79" s="20" t="s">
        <v>30</v>
      </c>
      <c r="CO79" s="20"/>
      <c r="CP79" s="20"/>
      <c r="CQ79" s="20"/>
      <c r="CR79" s="18"/>
      <c r="CS79" s="18"/>
      <c r="CT79" s="16"/>
      <c r="CU79" s="16"/>
      <c r="CV79" s="16"/>
      <c r="CW79" s="18"/>
      <c r="CX79" s="20" t="s">
        <v>30</v>
      </c>
      <c r="CY79" s="20"/>
      <c r="CZ79" s="20"/>
      <c r="DA79" s="20"/>
      <c r="DB79" s="18"/>
      <c r="DC79" s="18"/>
      <c r="DD79" s="16"/>
      <c r="DE79" s="16"/>
      <c r="DF79" s="38"/>
      <c r="DG79" s="18"/>
      <c r="DH79" s="20" t="s">
        <v>30</v>
      </c>
      <c r="DI79" s="20"/>
      <c r="DJ79" s="20"/>
      <c r="DK79" s="20"/>
      <c r="DL79" s="18"/>
      <c r="DM79" s="18"/>
      <c r="DN79" s="16"/>
      <c r="DO79" s="16"/>
      <c r="DP79" s="38"/>
      <c r="DQ79" s="18"/>
      <c r="DR79" s="20" t="s">
        <v>30</v>
      </c>
      <c r="DS79" s="20"/>
      <c r="DT79" s="20"/>
      <c r="DU79" s="20"/>
      <c r="DV79" s="18"/>
      <c r="DW79" s="18"/>
      <c r="DX79" s="16"/>
      <c r="DY79" s="16"/>
      <c r="EA79" s="18"/>
      <c r="EB79" s="20" t="s">
        <v>30</v>
      </c>
      <c r="EC79" s="20"/>
      <c r="ED79" s="20"/>
      <c r="EE79" s="20"/>
      <c r="EF79" s="18"/>
      <c r="EG79" s="18"/>
      <c r="EH79" s="16"/>
      <c r="EI79" s="16"/>
      <c r="EL79" s="20" t="s">
        <v>30</v>
      </c>
      <c r="EM79" s="20"/>
      <c r="EN79" s="20"/>
      <c r="EO79" s="20"/>
      <c r="EP79" s="18"/>
      <c r="EQ79" s="18"/>
      <c r="ER79" s="16"/>
      <c r="ES79" s="16"/>
    </row>
    <row r="80" spans="1:149" s="1" customFormat="1" x14ac:dyDescent="0.25">
      <c r="A80" s="105"/>
      <c r="B80" s="1" t="s">
        <v>28</v>
      </c>
      <c r="E80" s="18"/>
      <c r="F80" s="18"/>
      <c r="G80" s="18"/>
      <c r="H80" s="18"/>
      <c r="I80" s="18"/>
      <c r="J80" s="18" t="s">
        <v>65</v>
      </c>
      <c r="K80" s="18" t="s">
        <v>65</v>
      </c>
      <c r="L80" s="18" t="s">
        <v>28</v>
      </c>
      <c r="M80" s="23"/>
      <c r="O80" s="18"/>
      <c r="P80" s="18"/>
      <c r="Q80" s="18"/>
      <c r="R80" s="18"/>
      <c r="S80" s="18"/>
      <c r="V80" s="18" t="s">
        <v>28</v>
      </c>
      <c r="W80" s="23"/>
      <c r="Y80" s="18"/>
      <c r="Z80" s="18"/>
      <c r="AA80" s="18"/>
      <c r="AB80" s="16"/>
      <c r="AC80" s="16"/>
      <c r="AD80" s="16"/>
      <c r="AF80" s="18" t="s">
        <v>28</v>
      </c>
      <c r="AG80" s="23"/>
      <c r="AI80" s="18"/>
      <c r="AJ80" s="18"/>
      <c r="AK80" s="18"/>
      <c r="AL80" s="16"/>
      <c r="AM80" s="16"/>
      <c r="AN80" s="38"/>
      <c r="AP80" s="18" t="s">
        <v>28</v>
      </c>
      <c r="AQ80" s="23"/>
      <c r="AS80" s="18"/>
      <c r="AT80" s="18"/>
      <c r="AU80" s="18"/>
      <c r="AV80" s="16"/>
      <c r="AW80" s="16"/>
      <c r="AX80" s="38"/>
      <c r="AZ80" s="18" t="s">
        <v>28</v>
      </c>
      <c r="BA80" s="23"/>
      <c r="BC80" s="18"/>
      <c r="BD80" s="18"/>
      <c r="BE80" s="18"/>
      <c r="BF80" s="16"/>
      <c r="BG80" s="16"/>
      <c r="BJ80" s="18" t="s">
        <v>28</v>
      </c>
      <c r="BK80" s="23"/>
      <c r="BM80" s="18"/>
      <c r="BN80" s="18"/>
      <c r="BO80" s="18"/>
      <c r="BP80" s="16"/>
      <c r="BQ80" s="16"/>
      <c r="BT80" s="1" t="s">
        <v>28</v>
      </c>
      <c r="BW80" s="18"/>
      <c r="BX80" s="18"/>
      <c r="BY80" s="18"/>
      <c r="BZ80" s="18"/>
      <c r="CA80" s="18"/>
      <c r="CB80" s="18"/>
      <c r="CD80" s="18" t="s">
        <v>28</v>
      </c>
      <c r="CE80" s="23"/>
      <c r="CG80" s="18"/>
      <c r="CH80" s="18"/>
      <c r="CI80" s="18"/>
      <c r="CJ80" s="18"/>
      <c r="CK80" s="18"/>
      <c r="CN80" s="18" t="s">
        <v>28</v>
      </c>
      <c r="CO80" s="23"/>
      <c r="CQ80" s="18"/>
      <c r="CR80" s="18"/>
      <c r="CS80" s="18"/>
      <c r="CT80" s="16"/>
      <c r="CU80" s="16"/>
      <c r="CV80" s="16"/>
      <c r="CX80" s="18" t="s">
        <v>28</v>
      </c>
      <c r="CY80" s="23"/>
      <c r="DA80" s="18"/>
      <c r="DB80" s="18"/>
      <c r="DC80" s="18"/>
      <c r="DD80" s="16"/>
      <c r="DE80" s="16"/>
      <c r="DF80" s="38"/>
      <c r="DH80" s="18" t="s">
        <v>28</v>
      </c>
      <c r="DI80" s="23"/>
      <c r="DK80" s="18"/>
      <c r="DL80" s="18"/>
      <c r="DM80" s="18"/>
      <c r="DN80" s="16"/>
      <c r="DO80" s="16"/>
      <c r="DP80" s="38"/>
      <c r="DR80" s="18" t="s">
        <v>28</v>
      </c>
      <c r="DS80" s="23"/>
      <c r="DU80" s="18"/>
      <c r="DV80" s="18"/>
      <c r="DW80" s="18"/>
      <c r="DX80" s="16"/>
      <c r="DY80" s="16"/>
      <c r="EB80" s="18" t="s">
        <v>28</v>
      </c>
      <c r="EC80" s="23"/>
      <c r="EE80" s="18"/>
      <c r="EF80" s="18"/>
      <c r="EG80" s="18"/>
      <c r="EH80" s="16"/>
      <c r="EI80" s="16"/>
      <c r="EL80" s="18" t="s">
        <v>28</v>
      </c>
      <c r="EM80" s="23"/>
      <c r="EO80" s="18"/>
      <c r="EP80" s="18"/>
      <c r="EQ80" s="18"/>
      <c r="ER80" s="16"/>
      <c r="ES80" s="16"/>
    </row>
    <row r="81" spans="1:149" s="1" customFormat="1" x14ac:dyDescent="0.25">
      <c r="A81" s="105"/>
      <c r="B81" s="1" t="s">
        <v>29</v>
      </c>
      <c r="C81" s="7">
        <v>0</v>
      </c>
      <c r="D81" s="7">
        <f>D$63</f>
        <v>5</v>
      </c>
      <c r="E81" s="7">
        <f>E$63</f>
        <v>10</v>
      </c>
      <c r="F81" s="7">
        <f>F$63</f>
        <v>15</v>
      </c>
      <c r="G81" s="7">
        <f>G$63</f>
        <v>30</v>
      </c>
      <c r="H81" s="7">
        <f>H$63</f>
        <v>0</v>
      </c>
      <c r="I81" s="15"/>
      <c r="J81" s="18" t="s">
        <v>65</v>
      </c>
      <c r="K81" s="18" t="s">
        <v>65</v>
      </c>
      <c r="L81" s="18" t="s">
        <v>29</v>
      </c>
      <c r="M81" s="19">
        <v>0</v>
      </c>
      <c r="N81" s="7">
        <f>$D$63</f>
        <v>5</v>
      </c>
      <c r="O81" s="7">
        <f>$E$63</f>
        <v>10</v>
      </c>
      <c r="P81" s="7">
        <f>$F$63</f>
        <v>15</v>
      </c>
      <c r="Q81" s="7">
        <f>$G$63</f>
        <v>30</v>
      </c>
      <c r="R81" s="7">
        <f>$H$63</f>
        <v>0</v>
      </c>
      <c r="S81" s="15"/>
      <c r="U81" s="7"/>
      <c r="V81" s="18" t="s">
        <v>29</v>
      </c>
      <c r="W81" s="19">
        <v>0</v>
      </c>
      <c r="X81" s="7">
        <f>$D$63</f>
        <v>5</v>
      </c>
      <c r="Y81" s="7">
        <f>$E$63</f>
        <v>10</v>
      </c>
      <c r="Z81" s="7">
        <f>$F$63</f>
        <v>15</v>
      </c>
      <c r="AA81" s="7">
        <f>$G$63</f>
        <v>30</v>
      </c>
      <c r="AB81" s="7">
        <f>$H$63</f>
        <v>0</v>
      </c>
      <c r="AC81" s="15"/>
      <c r="AD81" s="42"/>
      <c r="AE81" s="18"/>
      <c r="AF81" s="18" t="s">
        <v>29</v>
      </c>
      <c r="AG81" s="19">
        <v>0</v>
      </c>
      <c r="AH81" s="7">
        <f>$D$63</f>
        <v>5</v>
      </c>
      <c r="AI81" s="7">
        <f>$E$63</f>
        <v>10</v>
      </c>
      <c r="AJ81" s="7">
        <f>$F$63</f>
        <v>15</v>
      </c>
      <c r="AK81" s="7">
        <f>$G$63</f>
        <v>30</v>
      </c>
      <c r="AL81" s="7">
        <f>$H$63</f>
        <v>0</v>
      </c>
      <c r="AM81" s="15"/>
      <c r="AN81" s="37"/>
      <c r="AO81" s="18"/>
      <c r="AP81" s="18" t="s">
        <v>29</v>
      </c>
      <c r="AQ81" s="19">
        <v>0</v>
      </c>
      <c r="AR81" s="7">
        <f>$D$63</f>
        <v>5</v>
      </c>
      <c r="AS81" s="7">
        <f>$E$63</f>
        <v>10</v>
      </c>
      <c r="AT81" s="7">
        <f>$F$63</f>
        <v>15</v>
      </c>
      <c r="AU81" s="7">
        <f>$G$63</f>
        <v>30</v>
      </c>
      <c r="AV81" s="7">
        <f>$H$63</f>
        <v>0</v>
      </c>
      <c r="AW81" s="15"/>
      <c r="AX81" s="37"/>
      <c r="AY81" s="18"/>
      <c r="AZ81" s="18" t="s">
        <v>29</v>
      </c>
      <c r="BA81" s="19">
        <v>0</v>
      </c>
      <c r="BB81" s="7">
        <f>$D$63</f>
        <v>5</v>
      </c>
      <c r="BC81" s="7">
        <f>$E$63</f>
        <v>10</v>
      </c>
      <c r="BD81" s="7">
        <f>$F$63</f>
        <v>15</v>
      </c>
      <c r="BE81" s="7">
        <f>$G$63</f>
        <v>30</v>
      </c>
      <c r="BF81" s="7">
        <f>$H$63</f>
        <v>0</v>
      </c>
      <c r="BG81" s="15"/>
      <c r="BI81" s="18"/>
      <c r="BJ81" s="18" t="s">
        <v>29</v>
      </c>
      <c r="BK81" s="19">
        <v>0</v>
      </c>
      <c r="BL81" s="7">
        <f>$D$63</f>
        <v>5</v>
      </c>
      <c r="BM81" s="7">
        <f>$E$63</f>
        <v>10</v>
      </c>
      <c r="BN81" s="7">
        <f>$F$63</f>
        <v>15</v>
      </c>
      <c r="BO81" s="7">
        <f>$G$63</f>
        <v>30</v>
      </c>
      <c r="BP81" s="7">
        <f>$H$63</f>
        <v>0</v>
      </c>
      <c r="BQ81" s="15"/>
      <c r="BS81" s="18"/>
      <c r="BT81" s="1" t="s">
        <v>29</v>
      </c>
      <c r="BU81" s="7">
        <v>0</v>
      </c>
      <c r="BV81" s="7">
        <f>BV$63</f>
        <v>5</v>
      </c>
      <c r="BW81" s="7">
        <f>BW$63</f>
        <v>10</v>
      </c>
      <c r="BX81" s="7">
        <f>BX$63</f>
        <v>15</v>
      </c>
      <c r="BY81" s="7">
        <f>BY$63</f>
        <v>30</v>
      </c>
      <c r="BZ81" s="7">
        <f>BZ$63</f>
        <v>0</v>
      </c>
      <c r="CA81" s="15"/>
      <c r="CB81" s="18"/>
      <c r="CC81" s="18"/>
      <c r="CD81" s="18" t="s">
        <v>29</v>
      </c>
      <c r="CE81" s="19">
        <v>0</v>
      </c>
      <c r="CF81" s="7">
        <f>$D$63</f>
        <v>5</v>
      </c>
      <c r="CG81" s="7">
        <f>$E$63</f>
        <v>10</v>
      </c>
      <c r="CH81" s="7">
        <f>$F$63</f>
        <v>15</v>
      </c>
      <c r="CI81" s="7">
        <f>$G$63</f>
        <v>30</v>
      </c>
      <c r="CJ81" s="7">
        <f>$H$63</f>
        <v>0</v>
      </c>
      <c r="CK81" s="15"/>
      <c r="CL81" s="7"/>
      <c r="CM81" s="18"/>
      <c r="CN81" s="18" t="s">
        <v>29</v>
      </c>
      <c r="CO81" s="19">
        <v>0</v>
      </c>
      <c r="CP81" s="7">
        <f>$D$63</f>
        <v>5</v>
      </c>
      <c r="CQ81" s="7">
        <f>$E$63</f>
        <v>10</v>
      </c>
      <c r="CR81" s="7">
        <f>$F$63</f>
        <v>15</v>
      </c>
      <c r="CS81" s="7">
        <f>$G$63</f>
        <v>30</v>
      </c>
      <c r="CT81" s="7">
        <f>$H$63</f>
        <v>0</v>
      </c>
      <c r="CU81" s="15"/>
      <c r="CV81" s="42"/>
      <c r="CW81" s="18"/>
      <c r="CX81" s="18" t="s">
        <v>29</v>
      </c>
      <c r="CY81" s="19">
        <v>0</v>
      </c>
      <c r="CZ81" s="7">
        <f>$D$63</f>
        <v>5</v>
      </c>
      <c r="DA81" s="7">
        <f>$E$63</f>
        <v>10</v>
      </c>
      <c r="DB81" s="7">
        <f>$F$63</f>
        <v>15</v>
      </c>
      <c r="DC81" s="7">
        <f>$G$63</f>
        <v>30</v>
      </c>
      <c r="DD81" s="7">
        <f>$H$63</f>
        <v>0</v>
      </c>
      <c r="DE81" s="15"/>
      <c r="DF81" s="37"/>
      <c r="DG81" s="18"/>
      <c r="DH81" s="18" t="s">
        <v>29</v>
      </c>
      <c r="DI81" s="19">
        <v>0</v>
      </c>
      <c r="DJ81" s="7">
        <f>$D$63</f>
        <v>5</v>
      </c>
      <c r="DK81" s="7">
        <f>$E$63</f>
        <v>10</v>
      </c>
      <c r="DL81" s="7">
        <f>$F$63</f>
        <v>15</v>
      </c>
      <c r="DM81" s="7">
        <f>$G$63</f>
        <v>30</v>
      </c>
      <c r="DN81" s="7">
        <f>$H$63</f>
        <v>0</v>
      </c>
      <c r="DO81" s="15"/>
      <c r="DP81" s="37"/>
      <c r="DQ81" s="18"/>
      <c r="DR81" s="18" t="s">
        <v>29</v>
      </c>
      <c r="DS81" s="19">
        <v>0</v>
      </c>
      <c r="DT81" s="7">
        <f>$D$63</f>
        <v>5</v>
      </c>
      <c r="DU81" s="7">
        <f>$E$63</f>
        <v>10</v>
      </c>
      <c r="DV81" s="7">
        <f>$F$63</f>
        <v>15</v>
      </c>
      <c r="DW81" s="7">
        <f>$G$63</f>
        <v>30</v>
      </c>
      <c r="DX81" s="7">
        <f>$H$63</f>
        <v>0</v>
      </c>
      <c r="DY81" s="15"/>
      <c r="EA81" s="18"/>
      <c r="EB81" s="18" t="s">
        <v>29</v>
      </c>
      <c r="EC81" s="19">
        <v>0</v>
      </c>
      <c r="ED81" s="7">
        <f>$D$63</f>
        <v>5</v>
      </c>
      <c r="EE81" s="7">
        <f>$E$63</f>
        <v>10</v>
      </c>
      <c r="EF81" s="7">
        <f>$F$63</f>
        <v>15</v>
      </c>
      <c r="EG81" s="7">
        <f>$G$63</f>
        <v>30</v>
      </c>
      <c r="EH81" s="7">
        <f>$H$63</f>
        <v>0</v>
      </c>
      <c r="EI81" s="15"/>
      <c r="EL81" s="18" t="s">
        <v>29</v>
      </c>
      <c r="EM81" s="19">
        <v>0</v>
      </c>
      <c r="EN81" s="7">
        <f>$D$63</f>
        <v>5</v>
      </c>
      <c r="EO81" s="7">
        <f>$E$63</f>
        <v>10</v>
      </c>
      <c r="EP81" s="7">
        <f>$F$63</f>
        <v>15</v>
      </c>
      <c r="EQ81" s="7">
        <f>$G$63</f>
        <v>30</v>
      </c>
      <c r="ER81" s="7">
        <f>$H$63</f>
        <v>0</v>
      </c>
      <c r="ES81" s="15"/>
    </row>
    <row r="82" spans="1:149" s="1" customFormat="1" x14ac:dyDescent="0.25">
      <c r="A82" s="105"/>
      <c r="B82" s="7">
        <v>1</v>
      </c>
      <c r="C82" s="1">
        <v>0</v>
      </c>
      <c r="D82" s="25">
        <f t="shared" ref="D82:D93" si="87">(D64-$I$16)/$I$15</f>
        <v>77.595744714128131</v>
      </c>
      <c r="E82" s="25">
        <f>(E64-$I$16)/$I$15+5/$I$4*SUM(D82:$D82)</f>
        <v>0.68912330475695494</v>
      </c>
      <c r="F82" s="25">
        <f>(F64-$I$16)/$I$15+5/$I$4*SUM($D82:E82)</f>
        <v>0.69601453780452449</v>
      </c>
      <c r="G82" s="25">
        <f>(G64-$I$16)/$I$15+5/$I$4*SUM($D82:F82)</f>
        <v>0.70297468318256984</v>
      </c>
      <c r="H82" s="25">
        <f>(H64-$I$16)/$I$15+5/$I$4*SUM($D82:G82)</f>
        <v>0.71000443001439562</v>
      </c>
      <c r="I82" s="27"/>
      <c r="J82" s="24"/>
      <c r="K82" s="18"/>
      <c r="L82" s="19">
        <v>1</v>
      </c>
      <c r="M82" s="18">
        <v>0</v>
      </c>
      <c r="N82" s="25">
        <f t="shared" ref="N82:N93" si="88">(N64-$I$16)/$I$15</f>
        <v>100.68305547537157</v>
      </c>
      <c r="O82" s="25">
        <f>(O64-$I$16)/$I$15+5/$I$4*SUM($N82:N82)</f>
        <v>0.91999641236938934</v>
      </c>
      <c r="P82" s="25">
        <f>(P64-$I$16)/$I$15+5/$I$4*SUM($N82:O82)</f>
        <v>0.92919637649308329</v>
      </c>
      <c r="Q82" s="25">
        <f>(Q64-$I$16)/$I$15+5/$I$4*SUM($N82:P82)</f>
        <v>0.93848834025801398</v>
      </c>
      <c r="R82" s="25">
        <f>(R64-$I$16)/$I$15+5/$I$4*SUM($N82:Q82)</f>
        <v>0.94787322366059423</v>
      </c>
      <c r="S82" s="25"/>
      <c r="U82" s="13"/>
      <c r="V82" s="19">
        <v>1</v>
      </c>
      <c r="W82" s="18">
        <v>0</v>
      </c>
      <c r="X82" s="25">
        <f t="shared" ref="X82:X93" si="89">(X64-$I$16)/$I$15</f>
        <v>94.43703785969241</v>
      </c>
      <c r="Y82" s="25">
        <f>(Y64-$I$16)/$I$15+5/$I$4*SUM($X82:X82)</f>
        <v>0.85753623621259767</v>
      </c>
      <c r="Z82" s="25">
        <f>(Z64-$I$16)/$I$15+5/$I$4*SUM($X82:Y82)</f>
        <v>0.86611159857472364</v>
      </c>
      <c r="AA82" s="25">
        <f>(AA64-$I$16)/$I$15+5/$I$4*SUM($X82:Z82)</f>
        <v>0.8747727145604709</v>
      </c>
      <c r="AB82" s="25">
        <f>(AB64-$I$16)/$I$15+5/$I$4*SUM($X82:AA82)</f>
        <v>0.88352044170607547</v>
      </c>
      <c r="AC82" s="25"/>
      <c r="AD82" s="43"/>
      <c r="AE82" s="18"/>
      <c r="AF82" s="19">
        <v>1</v>
      </c>
      <c r="AG82" s="18">
        <v>0</v>
      </c>
      <c r="AH82" s="25">
        <f t="shared" ref="AH82:AH93" si="90">(AH64-$I$16)/$I$15</f>
        <v>-8.6834142384326407E-2</v>
      </c>
      <c r="AI82" s="25">
        <f>(AI64-$I$16)/$I$15+5/$I$4*SUM($AH82:AH82)</f>
        <v>-8.7702483808169668E-2</v>
      </c>
      <c r="AJ82" s="25">
        <f>(AJ64-$I$16)/$I$15+5/$I$4*SUM($AH82:AI82)</f>
        <v>-8.8579508646251373E-2</v>
      </c>
      <c r="AK82" s="25">
        <f>(AK64-$I$16)/$I$15+5/$I$4*SUM($AH82:AJ82)</f>
        <v>-8.9465303732713886E-2</v>
      </c>
      <c r="AL82" s="25">
        <f>(AL64-$I$16)/$I$15+5/$I$4*SUM($AH82:AK82)</f>
        <v>-9.0359956770041022E-2</v>
      </c>
      <c r="AM82" s="25"/>
      <c r="AN82" s="41"/>
      <c r="AO82" s="18"/>
      <c r="AP82" s="19">
        <v>1</v>
      </c>
      <c r="AQ82" s="18">
        <v>0</v>
      </c>
      <c r="AR82" s="25">
        <f t="shared" ref="AR82:AR93" si="91">(AR64-$I$16)/$I$15</f>
        <v>-8.6834142384326407E-2</v>
      </c>
      <c r="AS82" s="25">
        <f>(AS64-$I$16)/$I$15+5/$I$4*SUM($AR82:AR82)</f>
        <v>-8.7702483808169668E-2</v>
      </c>
      <c r="AT82" s="25">
        <f>(AT64-$I$16)/$I$15+5/$I$4*SUM($AR82:AS82)</f>
        <v>-8.8579508646251373E-2</v>
      </c>
      <c r="AU82" s="25">
        <f>(AU64-$I$16)/$I$15+5/$I$4*SUM($AR82:AT82)</f>
        <v>-8.9465303732713886E-2</v>
      </c>
      <c r="AV82" s="25">
        <f>(AV64-$I$16)/$I$15+5/$I$4*SUM($AR82:AU82)</f>
        <v>-9.0359956770041022E-2</v>
      </c>
      <c r="AW82" s="25"/>
      <c r="AX82" s="41"/>
      <c r="AY82" s="18"/>
      <c r="AZ82" s="19">
        <v>1</v>
      </c>
      <c r="BA82" s="18">
        <v>0</v>
      </c>
      <c r="BB82" s="25">
        <f t="shared" ref="BB82:BB93" si="92">(BB64-$I$16)/$I$15</f>
        <v>-8.6834142384326407E-2</v>
      </c>
      <c r="BC82" s="25">
        <f>(BC64-$I$16)/$I$15+5/$I$4*SUM($BB82:BB82)</f>
        <v>-8.7702483808169668E-2</v>
      </c>
      <c r="BD82" s="25">
        <f>(BD64-$I$16)/$I$15+5/$I$4*SUM($BB82:BC82)</f>
        <v>-8.8579508646251373E-2</v>
      </c>
      <c r="BE82" s="25">
        <f>(BE64-$I$16)/$I$15+5/$I$4*SUM($BB82:BD82)</f>
        <v>-8.9465303732713886E-2</v>
      </c>
      <c r="BF82" s="25">
        <f>(BF64-$I$16)/$I$15+5/$I$4*SUM($BB82:BE82)</f>
        <v>-9.0359956770041022E-2</v>
      </c>
      <c r="BG82" s="25"/>
      <c r="BI82" s="18"/>
      <c r="BJ82" s="19">
        <v>1</v>
      </c>
      <c r="BK82" s="18">
        <v>0</v>
      </c>
      <c r="BL82" s="25">
        <f t="shared" ref="BL82:BL93" si="93">(BL64-$I$16)/$I$15</f>
        <v>-8.6834142384326407E-2</v>
      </c>
      <c r="BM82" s="25">
        <f>(BM64-$I$16)/$I$15+5/$I$4*SUM($BL82:BL82)</f>
        <v>-8.7702483808169668E-2</v>
      </c>
      <c r="BN82" s="25">
        <f>(BN64-$I$16)/$I$15+5/$I$4*SUM($BL82:BM82)</f>
        <v>-8.8579508646251373E-2</v>
      </c>
      <c r="BO82" s="25">
        <f>(BO64-$I$16)/$I$15+5/$I$4*SUM($BL82:BN82)</f>
        <v>-8.9465303732713886E-2</v>
      </c>
      <c r="BP82" s="25">
        <f>(BP64-$I$16)/$I$15+5/$I$4*SUM($BL82:BO82)</f>
        <v>-9.0359956770041022E-2</v>
      </c>
      <c r="BQ82" s="25"/>
      <c r="BS82" s="18"/>
      <c r="BT82" s="7">
        <v>1</v>
      </c>
      <c r="BU82" s="1">
        <v>0</v>
      </c>
      <c r="BV82" s="25">
        <f t="shared" ref="BV82:BV93" si="94">(BV64-$I$16)/$I$15</f>
        <v>-8.6834142384326407E-2</v>
      </c>
      <c r="BW82" s="25">
        <f>(BW64-$I$16)/$I$15+5/$I$4*SUM($BV82:BV82)</f>
        <v>-8.7702483808169668E-2</v>
      </c>
      <c r="BX82" s="25">
        <f>(BX64-$I$16)/$I$15+5/$I$4*SUM($BV82:BW82)</f>
        <v>-8.8579508646251373E-2</v>
      </c>
      <c r="BY82" s="25">
        <f>(BY64-$I$16)/$I$15+5/$I$4*SUM($BV82:BX82)</f>
        <v>-8.9465303732713886E-2</v>
      </c>
      <c r="BZ82" s="25">
        <f>(BZ64-$I$16)/$I$15+5/$I$4*SUM($BV82:BY82)</f>
        <v>-9.0359956770041022E-2</v>
      </c>
      <c r="CA82" s="27"/>
      <c r="CB82" s="24"/>
      <c r="CC82" s="18"/>
      <c r="CD82" s="19">
        <v>1</v>
      </c>
      <c r="CE82" s="18">
        <v>0</v>
      </c>
      <c r="CF82" s="25">
        <f t="shared" ref="CF82:CF93" si="95">(CF64-$I$16)/$I$15</f>
        <v>-8.6834142384326407E-2</v>
      </c>
      <c r="CG82" s="25">
        <f>(CG64-$I$16)/$I$15+5/$I$4*SUM($CF82:CF82)</f>
        <v>-8.7702483808169668E-2</v>
      </c>
      <c r="CH82" s="25">
        <f>(CH64-$I$16)/$I$15+5/$I$4*SUM($CF82:CG82)</f>
        <v>-8.8579508646251373E-2</v>
      </c>
      <c r="CI82" s="25">
        <f>(CI64-$I$16)/$I$15+5/$I$4*SUM($CF82:CH82)</f>
        <v>-8.9465303732713886E-2</v>
      </c>
      <c r="CJ82" s="25">
        <f>(CJ64-$I$16)/$I$15+5/$I$4*SUM($CF82:CI82)</f>
        <v>-9.0359956770041022E-2</v>
      </c>
      <c r="CK82" s="25"/>
      <c r="CL82" s="13"/>
      <c r="CM82" s="18"/>
      <c r="CN82" s="19">
        <v>1</v>
      </c>
      <c r="CO82" s="18">
        <v>0</v>
      </c>
      <c r="CP82" s="25">
        <f t="shared" ref="CP82:CP93" si="96">(CP64-$I$16)/$I$15</f>
        <v>-8.6834142384326407E-2</v>
      </c>
      <c r="CQ82" s="25">
        <f>(CQ64-$I$16)/$I$15+5/$I$4*SUM($CP82:CP82)</f>
        <v>-8.7702483808169668E-2</v>
      </c>
      <c r="CR82" s="25">
        <f>(CR64-$I$16)/$I$15+5/$I$4*SUM($CP82:CQ82)</f>
        <v>-8.8579508646251373E-2</v>
      </c>
      <c r="CS82" s="25">
        <f>(CS64-$I$16)/$I$15+5/$I$4*SUM($CP82:CR82)</f>
        <v>-8.9465303732713886E-2</v>
      </c>
      <c r="CT82" s="25">
        <f>(CT64-$I$16)/$I$15+5/$I$4*SUM($CP82:CS82)</f>
        <v>-9.0359956770041022E-2</v>
      </c>
      <c r="CU82" s="25"/>
      <c r="CV82" s="43"/>
      <c r="CW82" s="18"/>
      <c r="CX82" s="19">
        <v>1</v>
      </c>
      <c r="CY82" s="18">
        <v>0</v>
      </c>
      <c r="CZ82" s="25">
        <f t="shared" ref="CZ82:CZ93" si="97">(CZ64-$I$16)/$I$15</f>
        <v>-8.6834142384326407E-2</v>
      </c>
      <c r="DA82" s="25">
        <f>(DA64-$I$16)/$I$15+5/$I$4*SUM($CZ82:CZ82)</f>
        <v>-8.7702483808169668E-2</v>
      </c>
      <c r="DB82" s="25">
        <f>(DB64-$I$16)/$I$15+5/$I$4*SUM($CZ82:DA82)</f>
        <v>-8.8579508646251373E-2</v>
      </c>
      <c r="DC82" s="25">
        <f>(DC64-$I$16)/$I$15+5/$I$4*SUM($CZ82:DB82)</f>
        <v>-8.9465303732713886E-2</v>
      </c>
      <c r="DD82" s="25">
        <f>(DD64-$I$16)/$I$15+5/$I$4*SUM($CZ82:DC82)</f>
        <v>-9.0359956770041022E-2</v>
      </c>
      <c r="DE82" s="25"/>
      <c r="DF82" s="41"/>
      <c r="DG82" s="18"/>
      <c r="DH82" s="19">
        <v>1</v>
      </c>
      <c r="DI82" s="18">
        <v>0</v>
      </c>
      <c r="DJ82" s="25">
        <f t="shared" ref="DJ82:DJ93" si="98">(DJ64-$I$16)/$I$15</f>
        <v>-8.6834142384326407E-2</v>
      </c>
      <c r="DK82" s="25">
        <f>(DK64-$I$16)/$I$15+5/$I$4*SUM($DJ82:DJ82)</f>
        <v>-8.7702483808169668E-2</v>
      </c>
      <c r="DL82" s="25">
        <f>(DL64-$I$16)/$I$15+5/$I$4*SUM($DJ82:DK82)</f>
        <v>-8.8579508646251373E-2</v>
      </c>
      <c r="DM82" s="25">
        <f>(DM64-$I$16)/$I$15+5/$I$4*SUM($DJ82:DL82)</f>
        <v>-8.9465303732713886E-2</v>
      </c>
      <c r="DN82" s="25">
        <f>(DN64-$I$16)/$I$15+5/$I$4*SUM($DJ82:DM82)</f>
        <v>-9.0359956770041022E-2</v>
      </c>
      <c r="DO82" s="25"/>
      <c r="DP82" s="41"/>
      <c r="DQ82" s="18"/>
      <c r="DR82" s="19">
        <v>1</v>
      </c>
      <c r="DS82" s="18">
        <v>0</v>
      </c>
      <c r="DT82" s="25">
        <f t="shared" ref="DT82:DT93" si="99">(DT64-$I$16)/$I$15</f>
        <v>-8.6834142384326407E-2</v>
      </c>
      <c r="DU82" s="25">
        <f>(DU64-$I$16)/$I$15+5/$I$4*SUM($DT82:DT82)</f>
        <v>-8.7702483808169668E-2</v>
      </c>
      <c r="DV82" s="25">
        <f>(DV64-$I$16)/$I$15+5/$I$4*SUM($DT82:DU82)</f>
        <v>-8.8579508646251373E-2</v>
      </c>
      <c r="DW82" s="25">
        <f>(DW64-$I$16)/$I$15+5/$I$4*SUM($DT82:DV82)</f>
        <v>-8.9465303732713886E-2</v>
      </c>
      <c r="DX82" s="25">
        <f>(DX64-$I$16)/$I$15+5/$I$4*SUM($DT82:DW82)</f>
        <v>-9.0359956770041022E-2</v>
      </c>
      <c r="DY82" s="25"/>
      <c r="EA82" s="18"/>
      <c r="EB82" s="19">
        <v>1</v>
      </c>
      <c r="EC82" s="18">
        <v>0</v>
      </c>
      <c r="ED82" s="25">
        <f t="shared" ref="ED82:ED93" si="100">(ED64-$I$16)/$I$15</f>
        <v>-8.6834142384326407E-2</v>
      </c>
      <c r="EE82" s="25">
        <f>(EE64-$I$16)/$I$15+5/$I$4*SUM($ED82:ED82)</f>
        <v>-8.7702483808169668E-2</v>
      </c>
      <c r="EF82" s="25">
        <f>(EF64-$I$16)/$I$15+5/$I$4*SUM($ED82:EE82)</f>
        <v>-8.8579508646251373E-2</v>
      </c>
      <c r="EG82" s="25">
        <f>(EG64-$I$16)/$I$15+5/$I$4*SUM($ED82:EF82)</f>
        <v>-8.9465303732713886E-2</v>
      </c>
      <c r="EH82" s="25">
        <f>(EH64-$I$16)/$I$15+5/$I$4*SUM($ED82:EG82)</f>
        <v>-9.0359956770041022E-2</v>
      </c>
      <c r="EI82" s="25"/>
      <c r="EL82" s="19">
        <v>1</v>
      </c>
      <c r="EM82" s="18">
        <v>0</v>
      </c>
      <c r="EN82" s="25">
        <f t="shared" ref="EN82:EN93" si="101">(EN64-$I$16)/$I$15</f>
        <v>-8.6834142384326407E-2</v>
      </c>
      <c r="EO82" s="25">
        <f>(EO64-$I$16)/$I$15+5/$I$4*SUM($EN82:EN82)</f>
        <v>-8.7702483808169668E-2</v>
      </c>
      <c r="EP82" s="25">
        <f>(EP64-$I$16)/$I$15+5/$I$4*SUM($EN82:EO82)</f>
        <v>-8.8579508646251373E-2</v>
      </c>
      <c r="EQ82" s="25">
        <f>(EQ64-$I$16)/$I$15+5/$I$4*SUM($EN82:EP82)</f>
        <v>-8.9465303732713886E-2</v>
      </c>
      <c r="ER82" s="25">
        <f>(ER64-$I$16)/$I$15+5/$I$4*SUM($EN82:EQ82)</f>
        <v>-9.0359956770041022E-2</v>
      </c>
      <c r="ES82" s="25"/>
    </row>
    <row r="83" spans="1:149" s="1" customFormat="1" x14ac:dyDescent="0.25">
      <c r="A83" s="105"/>
      <c r="B83" s="7">
        <v>2</v>
      </c>
      <c r="C83" s="1">
        <v>0</v>
      </c>
      <c r="D83" s="25">
        <f t="shared" si="87"/>
        <v>78.260214673242942</v>
      </c>
      <c r="E83" s="25">
        <f>(E65-$I$16)/$I$15+5/$I$4*SUM(D83:$D83)</f>
        <v>0.69576800434810304</v>
      </c>
      <c r="F83" s="25">
        <f>(F65-$I$16)/$I$15+5/$I$4*SUM($D83:E83)</f>
        <v>0.702725684391584</v>
      </c>
      <c r="G83" s="25">
        <f>(G65-$I$16)/$I$15+5/$I$4*SUM($D83:F83)</f>
        <v>0.70975294123549981</v>
      </c>
      <c r="H83" s="25">
        <f>(H65-$I$16)/$I$15+5/$I$4*SUM($D83:G83)</f>
        <v>0.71685047064785468</v>
      </c>
      <c r="I83" s="27"/>
      <c r="J83" s="24"/>
      <c r="K83" s="18"/>
      <c r="L83" s="19">
        <v>2</v>
      </c>
      <c r="M83" s="18">
        <v>0</v>
      </c>
      <c r="N83" s="25">
        <f t="shared" si="88"/>
        <v>87.538631556882365</v>
      </c>
      <c r="O83" s="25">
        <f>(O65-$I$16)/$I$15+5/$I$4*SUM($N83:N83)</f>
        <v>0.78855217318449722</v>
      </c>
      <c r="P83" s="25">
        <f>(P65-$I$16)/$I$15+5/$I$4*SUM($N83:O83)</f>
        <v>0.7964376949163422</v>
      </c>
      <c r="Q83" s="25">
        <f>(Q65-$I$16)/$I$15+5/$I$4*SUM($N83:P83)</f>
        <v>0.80440207186550561</v>
      </c>
      <c r="R83" s="25">
        <f>(R65-$I$16)/$I$15+5/$I$4*SUM($N83:Q83)</f>
        <v>0.81244609258416067</v>
      </c>
      <c r="S83" s="25"/>
      <c r="U83" s="13"/>
      <c r="V83" s="19">
        <v>2</v>
      </c>
      <c r="W83" s="18">
        <v>0</v>
      </c>
      <c r="X83" s="25">
        <f t="shared" si="89"/>
        <v>96.696235720682765</v>
      </c>
      <c r="Y83" s="25">
        <f>(Y65-$I$16)/$I$15+5/$I$4*SUM($X83:X83)</f>
        <v>0.88012821482250125</v>
      </c>
      <c r="Z83" s="25">
        <f>(Z65-$I$16)/$I$15+5/$I$4*SUM($X83:Y83)</f>
        <v>0.88892949697072632</v>
      </c>
      <c r="AA83" s="25">
        <f>(AA65-$I$16)/$I$15+5/$I$4*SUM($X83:Z83)</f>
        <v>0.89781879194043368</v>
      </c>
      <c r="AB83" s="25">
        <f>(AB65-$I$16)/$I$15+5/$I$4*SUM($X83:AA83)</f>
        <v>0.90679697985983798</v>
      </c>
      <c r="AC83" s="25"/>
      <c r="AD83" s="25"/>
      <c r="AE83" s="18"/>
      <c r="AF83" s="19">
        <v>2</v>
      </c>
      <c r="AG83" s="18">
        <v>0</v>
      </c>
      <c r="AH83" s="25">
        <f t="shared" si="90"/>
        <v>-8.6834142384326407E-2</v>
      </c>
      <c r="AI83" s="25">
        <f>(AI65-$I$16)/$I$15+5/$I$4*SUM($AH83:AH83)</f>
        <v>-8.7702483808169668E-2</v>
      </c>
      <c r="AJ83" s="25">
        <f>(AJ65-$I$16)/$I$15+5/$I$4*SUM($AH83:AI83)</f>
        <v>-8.8579508646251373E-2</v>
      </c>
      <c r="AK83" s="25">
        <f>(AK65-$I$16)/$I$15+5/$I$4*SUM($AH83:AJ83)</f>
        <v>-8.9465303732713886E-2</v>
      </c>
      <c r="AL83" s="25">
        <f>(AL65-$I$16)/$I$15+5/$I$4*SUM($AH83:AK83)</f>
        <v>-9.0359956770041022E-2</v>
      </c>
      <c r="AM83" s="25"/>
      <c r="AN83" s="41"/>
      <c r="AO83" s="18"/>
      <c r="AP83" s="19">
        <v>2</v>
      </c>
      <c r="AQ83" s="18">
        <v>0</v>
      </c>
      <c r="AR83" s="25">
        <f t="shared" si="91"/>
        <v>-8.6834142384326407E-2</v>
      </c>
      <c r="AS83" s="25">
        <f>(AS65-$I$16)/$I$15+5/$I$4*SUM($AR83:AR83)</f>
        <v>-8.7702483808169668E-2</v>
      </c>
      <c r="AT83" s="25">
        <f>(AT65-$I$16)/$I$15+5/$I$4*SUM($AR83:AS83)</f>
        <v>-8.8579508646251373E-2</v>
      </c>
      <c r="AU83" s="25">
        <f>(AU65-$I$16)/$I$15+5/$I$4*SUM($AR83:AT83)</f>
        <v>-8.9465303732713886E-2</v>
      </c>
      <c r="AV83" s="25">
        <f>(AV65-$I$16)/$I$15+5/$I$4*SUM($AR83:AU83)</f>
        <v>-9.0359956770041022E-2</v>
      </c>
      <c r="AW83" s="25"/>
      <c r="AX83" s="41"/>
      <c r="AY83" s="18"/>
      <c r="AZ83" s="19">
        <v>2</v>
      </c>
      <c r="BA83" s="18">
        <v>0</v>
      </c>
      <c r="BB83" s="25">
        <f t="shared" si="92"/>
        <v>-8.6834142384326407E-2</v>
      </c>
      <c r="BC83" s="25">
        <f>(BC65-$I$16)/$I$15+5/$I$4*SUM($BB83:BB83)</f>
        <v>-8.7702483808169668E-2</v>
      </c>
      <c r="BD83" s="25">
        <f>(BD65-$I$16)/$I$15+5/$I$4*SUM($BB83:BC83)</f>
        <v>-8.8579508646251373E-2</v>
      </c>
      <c r="BE83" s="25">
        <f>(BE65-$I$16)/$I$15+5/$I$4*SUM($BB83:BD83)</f>
        <v>-8.9465303732713886E-2</v>
      </c>
      <c r="BF83" s="25">
        <f>(BF65-$I$16)/$I$15+5/$I$4*SUM($BB83:BE83)</f>
        <v>-9.0359956770041022E-2</v>
      </c>
      <c r="BG83" s="25"/>
      <c r="BI83" s="18"/>
      <c r="BJ83" s="19">
        <v>2</v>
      </c>
      <c r="BK83" s="18">
        <v>0</v>
      </c>
      <c r="BL83" s="25">
        <f t="shared" si="93"/>
        <v>-8.6834142384326407E-2</v>
      </c>
      <c r="BM83" s="25">
        <f>(BM65-$I$16)/$I$15+5/$I$4*SUM($BL83:BL83)</f>
        <v>-8.7702483808169668E-2</v>
      </c>
      <c r="BN83" s="25">
        <f>(BN65-$I$16)/$I$15+5/$I$4*SUM($BL83:BM83)</f>
        <v>-8.8579508646251373E-2</v>
      </c>
      <c r="BO83" s="25">
        <f>(BO65-$I$16)/$I$15+5/$I$4*SUM($BL83:BN83)</f>
        <v>-8.9465303732713886E-2</v>
      </c>
      <c r="BP83" s="25">
        <f>(BP65-$I$16)/$I$15+5/$I$4*SUM($BL83:BO83)</f>
        <v>-9.0359956770041022E-2</v>
      </c>
      <c r="BQ83" s="25"/>
      <c r="BS83" s="18"/>
      <c r="BT83" s="7">
        <v>2</v>
      </c>
      <c r="BU83" s="1">
        <v>0</v>
      </c>
      <c r="BV83" s="25">
        <f t="shared" si="94"/>
        <v>-8.6834142384326407E-2</v>
      </c>
      <c r="BW83" s="25">
        <f>(BW65-$I$16)/$I$15+5/$I$4*SUM($BV83:BV83)</f>
        <v>-8.7702483808169668E-2</v>
      </c>
      <c r="BX83" s="25">
        <f>(BX65-$I$16)/$I$15+5/$I$4*SUM($BV83:BW83)</f>
        <v>-8.8579508646251373E-2</v>
      </c>
      <c r="BY83" s="25">
        <f>(BY65-$I$16)/$I$15+5/$I$4*SUM($BV83:BX83)</f>
        <v>-8.9465303732713886E-2</v>
      </c>
      <c r="BZ83" s="25">
        <f>(BZ65-$I$16)/$I$15+5/$I$4*SUM($BV83:BY83)</f>
        <v>-9.0359956770041022E-2</v>
      </c>
      <c r="CA83" s="27"/>
      <c r="CB83" s="24"/>
      <c r="CC83" s="18"/>
      <c r="CD83" s="19">
        <v>2</v>
      </c>
      <c r="CE83" s="18">
        <v>0</v>
      </c>
      <c r="CF83" s="25">
        <f t="shared" si="95"/>
        <v>-8.6834142384326407E-2</v>
      </c>
      <c r="CG83" s="25">
        <f>(CG65-$I$16)/$I$15+5/$I$4*SUM($CF83:CF83)</f>
        <v>-8.7702483808169668E-2</v>
      </c>
      <c r="CH83" s="25">
        <f>(CH65-$I$16)/$I$15+5/$I$4*SUM($CF83:CG83)</f>
        <v>-8.8579508646251373E-2</v>
      </c>
      <c r="CI83" s="25">
        <f>(CI65-$I$16)/$I$15+5/$I$4*SUM($CF83:CH83)</f>
        <v>-8.9465303732713886E-2</v>
      </c>
      <c r="CJ83" s="25">
        <f>(CJ65-$I$16)/$I$15+5/$I$4*SUM($CF83:CI83)</f>
        <v>-9.0359956770041022E-2</v>
      </c>
      <c r="CK83" s="25"/>
      <c r="CL83" s="13"/>
      <c r="CM83" s="18"/>
      <c r="CN83" s="19">
        <v>2</v>
      </c>
      <c r="CO83" s="18">
        <v>0</v>
      </c>
      <c r="CP83" s="25">
        <f t="shared" si="96"/>
        <v>-8.6834142384326407E-2</v>
      </c>
      <c r="CQ83" s="25">
        <f>(CQ65-$I$16)/$I$15+5/$I$4*SUM($CP83:CP83)</f>
        <v>-8.7702483808169668E-2</v>
      </c>
      <c r="CR83" s="25">
        <f>(CR65-$I$16)/$I$15+5/$I$4*SUM($CP83:CQ83)</f>
        <v>-8.8579508646251373E-2</v>
      </c>
      <c r="CS83" s="25">
        <f>(CS65-$I$16)/$I$15+5/$I$4*SUM($CP83:CR83)</f>
        <v>-8.9465303732713886E-2</v>
      </c>
      <c r="CT83" s="25">
        <f>(CT65-$I$16)/$I$15+5/$I$4*SUM($CP83:CS83)</f>
        <v>-9.0359956770041022E-2</v>
      </c>
      <c r="CU83" s="25"/>
      <c r="CV83" s="25"/>
      <c r="CW83" s="18"/>
      <c r="CX83" s="19">
        <v>2</v>
      </c>
      <c r="CY83" s="18">
        <v>0</v>
      </c>
      <c r="CZ83" s="25">
        <f t="shared" si="97"/>
        <v>-8.6834142384326407E-2</v>
      </c>
      <c r="DA83" s="25">
        <f>(DA65-$I$16)/$I$15+5/$I$4*SUM($CZ83:CZ83)</f>
        <v>-8.7702483808169668E-2</v>
      </c>
      <c r="DB83" s="25">
        <f>(DB65-$I$16)/$I$15+5/$I$4*SUM($CZ83:DA83)</f>
        <v>-8.8579508646251373E-2</v>
      </c>
      <c r="DC83" s="25">
        <f>(DC65-$I$16)/$I$15+5/$I$4*SUM($CZ83:DB83)</f>
        <v>-8.9465303732713886E-2</v>
      </c>
      <c r="DD83" s="25">
        <f>(DD65-$I$16)/$I$15+5/$I$4*SUM($CZ83:DC83)</f>
        <v>-9.0359956770041022E-2</v>
      </c>
      <c r="DE83" s="25"/>
      <c r="DF83" s="41"/>
      <c r="DG83" s="18"/>
      <c r="DH83" s="19">
        <v>2</v>
      </c>
      <c r="DI83" s="18">
        <v>0</v>
      </c>
      <c r="DJ83" s="25">
        <f t="shared" si="98"/>
        <v>-8.6834142384326407E-2</v>
      </c>
      <c r="DK83" s="25">
        <f>(DK65-$I$16)/$I$15+5/$I$4*SUM($DJ83:DJ83)</f>
        <v>-8.7702483808169668E-2</v>
      </c>
      <c r="DL83" s="25">
        <f>(DL65-$I$16)/$I$15+5/$I$4*SUM($DJ83:DK83)</f>
        <v>-8.8579508646251373E-2</v>
      </c>
      <c r="DM83" s="25">
        <f>(DM65-$I$16)/$I$15+5/$I$4*SUM($DJ83:DL83)</f>
        <v>-8.9465303732713886E-2</v>
      </c>
      <c r="DN83" s="25">
        <f>(DN65-$I$16)/$I$15+5/$I$4*SUM($DJ83:DM83)</f>
        <v>-9.0359956770041022E-2</v>
      </c>
      <c r="DO83" s="25"/>
      <c r="DP83" s="41"/>
      <c r="DQ83" s="18"/>
      <c r="DR83" s="19">
        <v>2</v>
      </c>
      <c r="DS83" s="18">
        <v>0</v>
      </c>
      <c r="DT83" s="25">
        <f t="shared" si="99"/>
        <v>-8.6834142384326407E-2</v>
      </c>
      <c r="DU83" s="25">
        <f>(DU65-$I$16)/$I$15+5/$I$4*SUM($DT83:DT83)</f>
        <v>-8.7702483808169668E-2</v>
      </c>
      <c r="DV83" s="25">
        <f>(DV65-$I$16)/$I$15+5/$I$4*SUM($DT83:DU83)</f>
        <v>-8.8579508646251373E-2</v>
      </c>
      <c r="DW83" s="25">
        <f>(DW65-$I$16)/$I$15+5/$I$4*SUM($DT83:DV83)</f>
        <v>-8.9465303732713886E-2</v>
      </c>
      <c r="DX83" s="25">
        <f>(DX65-$I$16)/$I$15+5/$I$4*SUM($DT83:DW83)</f>
        <v>-9.0359956770041022E-2</v>
      </c>
      <c r="DY83" s="25"/>
      <c r="EA83" s="18"/>
      <c r="EB83" s="19">
        <v>2</v>
      </c>
      <c r="EC83" s="18">
        <v>0</v>
      </c>
      <c r="ED83" s="25">
        <f t="shared" si="100"/>
        <v>-8.6834142384326407E-2</v>
      </c>
      <c r="EE83" s="25">
        <f>(EE65-$I$16)/$I$15+5/$I$4*SUM($ED83:ED83)</f>
        <v>-8.7702483808169668E-2</v>
      </c>
      <c r="EF83" s="25">
        <f>(EF65-$I$16)/$I$15+5/$I$4*SUM($ED83:EE83)</f>
        <v>-8.8579508646251373E-2</v>
      </c>
      <c r="EG83" s="25">
        <f>(EG65-$I$16)/$I$15+5/$I$4*SUM($ED83:EF83)</f>
        <v>-8.9465303732713886E-2</v>
      </c>
      <c r="EH83" s="25">
        <f>(EH65-$I$16)/$I$15+5/$I$4*SUM($ED83:EG83)</f>
        <v>-9.0359956770041022E-2</v>
      </c>
      <c r="EI83" s="25"/>
      <c r="EL83" s="19">
        <v>2</v>
      </c>
      <c r="EM83" s="18">
        <v>0</v>
      </c>
      <c r="EN83" s="25">
        <f t="shared" si="101"/>
        <v>-8.6834142384326407E-2</v>
      </c>
      <c r="EO83" s="25">
        <f>(EO65-$I$16)/$I$15+5/$I$4*SUM($EN83:EN83)</f>
        <v>-8.7702483808169668E-2</v>
      </c>
      <c r="EP83" s="25">
        <f>(EP65-$I$16)/$I$15+5/$I$4*SUM($EN83:EO83)</f>
        <v>-8.8579508646251373E-2</v>
      </c>
      <c r="EQ83" s="25">
        <f>(EQ65-$I$16)/$I$15+5/$I$4*SUM($EN83:EP83)</f>
        <v>-8.9465303732713886E-2</v>
      </c>
      <c r="ER83" s="25">
        <f>(ER65-$I$16)/$I$15+5/$I$4*SUM($EN83:EQ83)</f>
        <v>-9.0359956770041022E-2</v>
      </c>
      <c r="ES83" s="25"/>
    </row>
    <row r="84" spans="1:149" s="1" customFormat="1" x14ac:dyDescent="0.25">
      <c r="A84" s="105"/>
      <c r="B84" s="7">
        <v>3</v>
      </c>
      <c r="C84" s="1">
        <v>0</v>
      </c>
      <c r="D84" s="25">
        <f t="shared" si="87"/>
        <v>92.636928334090499</v>
      </c>
      <c r="E84" s="25">
        <f>(E66-$I$16)/$I$15+5/$I$4*SUM(D84:$D84)</f>
        <v>0.83953514095657855</v>
      </c>
      <c r="F84" s="25">
        <f>(F66-$I$16)/$I$15+5/$I$4*SUM($D84:E84)</f>
        <v>0.84793049236614448</v>
      </c>
      <c r="G84" s="25">
        <f>(G66-$I$16)/$I$15+5/$I$4*SUM($D84:F84)</f>
        <v>0.85640979728980593</v>
      </c>
      <c r="H84" s="25">
        <f>(H66-$I$16)/$I$15+5/$I$4*SUM($D84:G84)</f>
        <v>0.86497389526270385</v>
      </c>
      <c r="I84" s="27"/>
      <c r="J84" s="24"/>
      <c r="K84" s="18"/>
      <c r="L84" s="19">
        <v>3</v>
      </c>
      <c r="M84" s="18">
        <v>0</v>
      </c>
      <c r="N84" s="25">
        <f t="shared" si="88"/>
        <v>94.78739474722569</v>
      </c>
      <c r="O84" s="25">
        <f>(O66-$I$16)/$I$15+5/$I$4*SUM($N84:N84)</f>
        <v>0.86103980508793054</v>
      </c>
      <c r="P84" s="25">
        <f>(P66-$I$16)/$I$15+5/$I$4*SUM($N84:O84)</f>
        <v>0.86965020313880981</v>
      </c>
      <c r="Q84" s="25">
        <f>(Q66-$I$16)/$I$15+5/$I$4*SUM($N84:P84)</f>
        <v>0.87834670517019786</v>
      </c>
      <c r="R84" s="25">
        <f>(R66-$I$16)/$I$15+5/$I$4*SUM($N84:Q84)</f>
        <v>0.88713017222189983</v>
      </c>
      <c r="S84" s="25"/>
      <c r="U84" s="13"/>
      <c r="V84" s="19">
        <v>3</v>
      </c>
      <c r="W84" s="18">
        <v>0</v>
      </c>
      <c r="X84" s="25">
        <f t="shared" si="89"/>
        <v>93.784649172561529</v>
      </c>
      <c r="Y84" s="25">
        <f>(Y66-$I$16)/$I$15+5/$I$4*SUM($X84:X84)</f>
        <v>0.85101234934128889</v>
      </c>
      <c r="Z84" s="25">
        <f>(Z66-$I$16)/$I$15+5/$I$4*SUM($X84:Y84)</f>
        <v>0.85952247283470185</v>
      </c>
      <c r="AA84" s="25">
        <f>(AA66-$I$16)/$I$15+5/$I$4*SUM($X84:Z84)</f>
        <v>0.8681176975630488</v>
      </c>
      <c r="AB84" s="25">
        <f>(AB66-$I$16)/$I$15+5/$I$4*SUM($X84:AA84)</f>
        <v>0.87679887453867933</v>
      </c>
      <c r="AC84" s="25"/>
      <c r="AD84" s="25"/>
      <c r="AE84" s="18"/>
      <c r="AF84" s="19">
        <v>3</v>
      </c>
      <c r="AG84" s="18">
        <v>0</v>
      </c>
      <c r="AH84" s="25">
        <f t="shared" si="90"/>
        <v>-8.6834142384326407E-2</v>
      </c>
      <c r="AI84" s="25">
        <f>(AI66-$I$16)/$I$15+5/$I$4*SUM($AH84:AH84)</f>
        <v>-8.7702483808169668E-2</v>
      </c>
      <c r="AJ84" s="25">
        <f>(AJ66-$I$16)/$I$15+5/$I$4*SUM($AH84:AI84)</f>
        <v>-8.8579508646251373E-2</v>
      </c>
      <c r="AK84" s="25">
        <f>(AK66-$I$16)/$I$15+5/$I$4*SUM($AH84:AJ84)</f>
        <v>-8.9465303732713886E-2</v>
      </c>
      <c r="AL84" s="25">
        <f>(AL66-$I$16)/$I$15+5/$I$4*SUM($AH84:AK84)</f>
        <v>-9.0359956770041022E-2</v>
      </c>
      <c r="AM84" s="25"/>
      <c r="AN84" s="41"/>
      <c r="AO84" s="18"/>
      <c r="AP84" s="19">
        <v>3</v>
      </c>
      <c r="AQ84" s="18">
        <v>0</v>
      </c>
      <c r="AR84" s="25">
        <f t="shared" si="91"/>
        <v>-8.6834142384326407E-2</v>
      </c>
      <c r="AS84" s="25">
        <f>(AS66-$I$16)/$I$15+5/$I$4*SUM($AR84:AR84)</f>
        <v>-8.7702483808169668E-2</v>
      </c>
      <c r="AT84" s="25">
        <f>(AT66-$I$16)/$I$15+5/$I$4*SUM($AR84:AS84)</f>
        <v>-8.8579508646251373E-2</v>
      </c>
      <c r="AU84" s="25">
        <f>(AU66-$I$16)/$I$15+5/$I$4*SUM($AR84:AT84)</f>
        <v>-8.9465303732713886E-2</v>
      </c>
      <c r="AV84" s="25">
        <f>(AV66-$I$16)/$I$15+5/$I$4*SUM($AR84:AU84)</f>
        <v>-9.0359956770041022E-2</v>
      </c>
      <c r="AW84" s="25"/>
      <c r="AX84" s="41"/>
      <c r="AY84" s="18"/>
      <c r="AZ84" s="19">
        <v>3</v>
      </c>
      <c r="BA84" s="18">
        <v>0</v>
      </c>
      <c r="BB84" s="25">
        <f t="shared" si="92"/>
        <v>-8.6834142384326407E-2</v>
      </c>
      <c r="BC84" s="25">
        <f>(BC66-$I$16)/$I$15+5/$I$4*SUM($BB84:BB84)</f>
        <v>-8.7702483808169668E-2</v>
      </c>
      <c r="BD84" s="25">
        <f>(BD66-$I$16)/$I$15+5/$I$4*SUM($BB84:BC84)</f>
        <v>-8.8579508646251373E-2</v>
      </c>
      <c r="BE84" s="25">
        <f>(BE66-$I$16)/$I$15+5/$I$4*SUM($BB84:BD84)</f>
        <v>-8.9465303732713886E-2</v>
      </c>
      <c r="BF84" s="25">
        <f>(BF66-$I$16)/$I$15+5/$I$4*SUM($BB84:BE84)</f>
        <v>-9.0359956770041022E-2</v>
      </c>
      <c r="BG84" s="25"/>
      <c r="BI84" s="18"/>
      <c r="BJ84" s="19">
        <v>3</v>
      </c>
      <c r="BK84" s="18">
        <v>0</v>
      </c>
      <c r="BL84" s="25">
        <f t="shared" si="93"/>
        <v>-8.6834142384326407E-2</v>
      </c>
      <c r="BM84" s="25">
        <f>(BM66-$I$16)/$I$15+5/$I$4*SUM($BL84:BL84)</f>
        <v>-8.7702483808169668E-2</v>
      </c>
      <c r="BN84" s="25">
        <f>(BN66-$I$16)/$I$15+5/$I$4*SUM($BL84:BM84)</f>
        <v>-8.8579508646251373E-2</v>
      </c>
      <c r="BO84" s="25">
        <f>(BO66-$I$16)/$I$15+5/$I$4*SUM($BL84:BN84)</f>
        <v>-8.9465303732713886E-2</v>
      </c>
      <c r="BP84" s="25">
        <f>(BP66-$I$16)/$I$15+5/$I$4*SUM($BL84:BO84)</f>
        <v>-9.0359956770041022E-2</v>
      </c>
      <c r="BQ84" s="25"/>
      <c r="BS84" s="18"/>
      <c r="BT84" s="7">
        <v>3</v>
      </c>
      <c r="BU84" s="1">
        <v>0</v>
      </c>
      <c r="BV84" s="25">
        <f t="shared" si="94"/>
        <v>-8.6834142384326407E-2</v>
      </c>
      <c r="BW84" s="25">
        <f>(BW66-$I$16)/$I$15+5/$I$4*SUM($BV84:BV84)</f>
        <v>-8.7702483808169668E-2</v>
      </c>
      <c r="BX84" s="25">
        <f>(BX66-$I$16)/$I$15+5/$I$4*SUM($BV84:BW84)</f>
        <v>-8.8579508646251373E-2</v>
      </c>
      <c r="BY84" s="25">
        <f>(BY66-$I$16)/$I$15+5/$I$4*SUM($BV84:BX84)</f>
        <v>-8.9465303732713886E-2</v>
      </c>
      <c r="BZ84" s="25">
        <f>(BZ66-$I$16)/$I$15+5/$I$4*SUM($BV84:BY84)</f>
        <v>-9.0359956770041022E-2</v>
      </c>
      <c r="CA84" s="27"/>
      <c r="CB84" s="24"/>
      <c r="CC84" s="18"/>
      <c r="CD84" s="19">
        <v>3</v>
      </c>
      <c r="CE84" s="18">
        <v>0</v>
      </c>
      <c r="CF84" s="25">
        <f t="shared" si="95"/>
        <v>-8.6834142384326407E-2</v>
      </c>
      <c r="CG84" s="25">
        <f>(CG66-$I$16)/$I$15+5/$I$4*SUM($CF84:CF84)</f>
        <v>-8.7702483808169668E-2</v>
      </c>
      <c r="CH84" s="25">
        <f>(CH66-$I$16)/$I$15+5/$I$4*SUM($CF84:CG84)</f>
        <v>-8.8579508646251373E-2</v>
      </c>
      <c r="CI84" s="25">
        <f>(CI66-$I$16)/$I$15+5/$I$4*SUM($CF84:CH84)</f>
        <v>-8.9465303732713886E-2</v>
      </c>
      <c r="CJ84" s="25">
        <f>(CJ66-$I$16)/$I$15+5/$I$4*SUM($CF84:CI84)</f>
        <v>-9.0359956770041022E-2</v>
      </c>
      <c r="CK84" s="25"/>
      <c r="CL84" s="13"/>
      <c r="CM84" s="18"/>
      <c r="CN84" s="19">
        <v>3</v>
      </c>
      <c r="CO84" s="18">
        <v>0</v>
      </c>
      <c r="CP84" s="25">
        <f t="shared" si="96"/>
        <v>-8.6834142384326407E-2</v>
      </c>
      <c r="CQ84" s="25">
        <f>(CQ66-$I$16)/$I$15+5/$I$4*SUM($CP84:CP84)</f>
        <v>-8.7702483808169668E-2</v>
      </c>
      <c r="CR84" s="25">
        <f>(CR66-$I$16)/$I$15+5/$I$4*SUM($CP84:CQ84)</f>
        <v>-8.8579508646251373E-2</v>
      </c>
      <c r="CS84" s="25">
        <f>(CS66-$I$16)/$I$15+5/$I$4*SUM($CP84:CR84)</f>
        <v>-8.9465303732713886E-2</v>
      </c>
      <c r="CT84" s="25">
        <f>(CT66-$I$16)/$I$15+5/$I$4*SUM($CP84:CS84)</f>
        <v>-9.0359956770041022E-2</v>
      </c>
      <c r="CU84" s="25"/>
      <c r="CV84" s="25"/>
      <c r="CW84" s="18"/>
      <c r="CX84" s="19">
        <v>3</v>
      </c>
      <c r="CY84" s="18">
        <v>0</v>
      </c>
      <c r="CZ84" s="25">
        <f t="shared" si="97"/>
        <v>-8.6834142384326407E-2</v>
      </c>
      <c r="DA84" s="25">
        <f>(DA66-$I$16)/$I$15+5/$I$4*SUM($CZ84:CZ84)</f>
        <v>-8.7702483808169668E-2</v>
      </c>
      <c r="DB84" s="25">
        <f>(DB66-$I$16)/$I$15+5/$I$4*SUM($CZ84:DA84)</f>
        <v>-8.8579508646251373E-2</v>
      </c>
      <c r="DC84" s="25">
        <f>(DC66-$I$16)/$I$15+5/$I$4*SUM($CZ84:DB84)</f>
        <v>-8.9465303732713886E-2</v>
      </c>
      <c r="DD84" s="25">
        <f>(DD66-$I$16)/$I$15+5/$I$4*SUM($CZ84:DC84)</f>
        <v>-9.0359956770041022E-2</v>
      </c>
      <c r="DE84" s="25"/>
      <c r="DF84" s="41"/>
      <c r="DG84" s="18"/>
      <c r="DH84" s="19">
        <v>3</v>
      </c>
      <c r="DI84" s="18">
        <v>0</v>
      </c>
      <c r="DJ84" s="25">
        <f t="shared" si="98"/>
        <v>-8.6834142384326407E-2</v>
      </c>
      <c r="DK84" s="25">
        <f>(DK66-$I$16)/$I$15+5/$I$4*SUM($DJ84:DJ84)</f>
        <v>-8.7702483808169668E-2</v>
      </c>
      <c r="DL84" s="25">
        <f>(DL66-$I$16)/$I$15+5/$I$4*SUM($DJ84:DK84)</f>
        <v>-8.8579508646251373E-2</v>
      </c>
      <c r="DM84" s="25">
        <f>(DM66-$I$16)/$I$15+5/$I$4*SUM($DJ84:DL84)</f>
        <v>-8.9465303732713886E-2</v>
      </c>
      <c r="DN84" s="25">
        <f>(DN66-$I$16)/$I$15+5/$I$4*SUM($DJ84:DM84)</f>
        <v>-9.0359956770041022E-2</v>
      </c>
      <c r="DO84" s="25"/>
      <c r="DP84" s="41"/>
      <c r="DQ84" s="18"/>
      <c r="DR84" s="19">
        <v>3</v>
      </c>
      <c r="DS84" s="18">
        <v>0</v>
      </c>
      <c r="DT84" s="25">
        <f t="shared" si="99"/>
        <v>-8.6834142384326407E-2</v>
      </c>
      <c r="DU84" s="25">
        <f>(DU66-$I$16)/$I$15+5/$I$4*SUM($DT84:DT84)</f>
        <v>-8.7702483808169668E-2</v>
      </c>
      <c r="DV84" s="25">
        <f>(DV66-$I$16)/$I$15+5/$I$4*SUM($DT84:DU84)</f>
        <v>-8.8579508646251373E-2</v>
      </c>
      <c r="DW84" s="25">
        <f>(DW66-$I$16)/$I$15+5/$I$4*SUM($DT84:DV84)</f>
        <v>-8.9465303732713886E-2</v>
      </c>
      <c r="DX84" s="25">
        <f>(DX66-$I$16)/$I$15+5/$I$4*SUM($DT84:DW84)</f>
        <v>-9.0359956770041022E-2</v>
      </c>
      <c r="DY84" s="25"/>
      <c r="EA84" s="18"/>
      <c r="EB84" s="19">
        <v>3</v>
      </c>
      <c r="EC84" s="18">
        <v>0</v>
      </c>
      <c r="ED84" s="25">
        <f t="shared" si="100"/>
        <v>-8.6834142384326407E-2</v>
      </c>
      <c r="EE84" s="25">
        <f>(EE66-$I$16)/$I$15+5/$I$4*SUM($ED84:ED84)</f>
        <v>-8.7702483808169668E-2</v>
      </c>
      <c r="EF84" s="25">
        <f>(EF66-$I$16)/$I$15+5/$I$4*SUM($ED84:EE84)</f>
        <v>-8.8579508646251373E-2</v>
      </c>
      <c r="EG84" s="25">
        <f>(EG66-$I$16)/$I$15+5/$I$4*SUM($ED84:EF84)</f>
        <v>-8.9465303732713886E-2</v>
      </c>
      <c r="EH84" s="25">
        <f>(EH66-$I$16)/$I$15+5/$I$4*SUM($ED84:EG84)</f>
        <v>-9.0359956770041022E-2</v>
      </c>
      <c r="EI84" s="25"/>
      <c r="EL84" s="19">
        <v>3</v>
      </c>
      <c r="EM84" s="18">
        <v>0</v>
      </c>
      <c r="EN84" s="25">
        <f t="shared" si="101"/>
        <v>-8.6834142384326407E-2</v>
      </c>
      <c r="EO84" s="25">
        <f>(EO66-$I$16)/$I$15+5/$I$4*SUM($EN84:EN84)</f>
        <v>-8.7702483808169668E-2</v>
      </c>
      <c r="EP84" s="25">
        <f>(EP66-$I$16)/$I$15+5/$I$4*SUM($EN84:EO84)</f>
        <v>-8.8579508646251373E-2</v>
      </c>
      <c r="EQ84" s="25">
        <f>(EQ66-$I$16)/$I$15+5/$I$4*SUM($EN84:EP84)</f>
        <v>-8.9465303732713886E-2</v>
      </c>
      <c r="ER84" s="25">
        <f>(ER66-$I$16)/$I$15+5/$I$4*SUM($EN84:EQ84)</f>
        <v>-9.0359956770041022E-2</v>
      </c>
      <c r="ES84" s="25"/>
    </row>
    <row r="85" spans="1:149" s="1" customFormat="1" x14ac:dyDescent="0.25">
      <c r="A85" s="105"/>
      <c r="B85" s="7">
        <v>4</v>
      </c>
      <c r="C85" s="1">
        <v>0</v>
      </c>
      <c r="D85" s="25">
        <f t="shared" si="87"/>
        <v>79.564992047504717</v>
      </c>
      <c r="E85" s="25">
        <f>(E67-$I$16)/$I$15+5/$I$4*SUM(D85:$D85)</f>
        <v>0.70881577809072083</v>
      </c>
      <c r="F85" s="25">
        <f>(F67-$I$16)/$I$15+5/$I$4*SUM($D85:E85)</f>
        <v>0.71590393587162804</v>
      </c>
      <c r="G85" s="25">
        <f>(G67-$I$16)/$I$15+5/$I$4*SUM($D85:F85)</f>
        <v>0.72306297523034424</v>
      </c>
      <c r="H85" s="25">
        <f>(H67-$I$16)/$I$15+5/$I$4*SUM($D85:G85)</f>
        <v>0.73029360498264773</v>
      </c>
      <c r="I85" s="27"/>
      <c r="J85" s="24"/>
      <c r="K85" s="18"/>
      <c r="L85" s="19">
        <v>4</v>
      </c>
      <c r="M85" s="18">
        <v>0</v>
      </c>
      <c r="N85" s="25">
        <f t="shared" si="88"/>
        <v>94.231656235966014</v>
      </c>
      <c r="O85" s="25">
        <f>(O67-$I$16)/$I$15+5/$I$4*SUM($N85:N85)</f>
        <v>0.8554824199753337</v>
      </c>
      <c r="P85" s="25">
        <f>(P67-$I$16)/$I$15+5/$I$4*SUM($N85:O85)</f>
        <v>0.86403724417508709</v>
      </c>
      <c r="Q85" s="25">
        <f>(Q67-$I$16)/$I$15+5/$I$4*SUM($N85:P85)</f>
        <v>0.87267761661683796</v>
      </c>
      <c r="R85" s="25">
        <f>(R67-$I$16)/$I$15+5/$I$4*SUM($N85:Q85)</f>
        <v>0.88140439278300642</v>
      </c>
      <c r="S85" s="25"/>
      <c r="U85" s="13"/>
      <c r="V85" s="19">
        <v>4</v>
      </c>
      <c r="W85" s="18">
        <v>0</v>
      </c>
      <c r="X85" s="25">
        <f t="shared" si="89"/>
        <v>99.523253364916627</v>
      </c>
      <c r="Y85" s="25">
        <f>(Y67-$I$16)/$I$15+5/$I$4*SUM($X85:X85)</f>
        <v>0.9083983912648399</v>
      </c>
      <c r="Z85" s="25">
        <f>(Z67-$I$16)/$I$15+5/$I$4*SUM($X85:Y85)</f>
        <v>0.91748237517748832</v>
      </c>
      <c r="AA85" s="25">
        <f>(AA67-$I$16)/$I$15+5/$I$4*SUM($X85:Z85)</f>
        <v>0.92665719892926313</v>
      </c>
      <c r="AB85" s="25">
        <f>(AB67-$I$16)/$I$15+5/$I$4*SUM($X85:AA85)</f>
        <v>0.93592377091855572</v>
      </c>
      <c r="AC85" s="25"/>
      <c r="AD85" s="25"/>
      <c r="AE85" s="18"/>
      <c r="AF85" s="19">
        <v>4</v>
      </c>
      <c r="AG85" s="18">
        <v>0</v>
      </c>
      <c r="AH85" s="25">
        <f t="shared" si="90"/>
        <v>-8.6834142384326407E-2</v>
      </c>
      <c r="AI85" s="25">
        <f>(AI67-$I$16)/$I$15+5/$I$4*SUM($AH85:AH85)</f>
        <v>-8.7702483808169668E-2</v>
      </c>
      <c r="AJ85" s="25">
        <f>(AJ67-$I$16)/$I$15+5/$I$4*SUM($AH85:AI85)</f>
        <v>-8.8579508646251373E-2</v>
      </c>
      <c r="AK85" s="25">
        <f>(AK67-$I$16)/$I$15+5/$I$4*SUM($AH85:AJ85)</f>
        <v>-8.9465303732713886E-2</v>
      </c>
      <c r="AL85" s="25">
        <f>(AL67-$I$16)/$I$15+5/$I$4*SUM($AH85:AK85)</f>
        <v>-9.0359956770041022E-2</v>
      </c>
      <c r="AM85" s="25"/>
      <c r="AN85" s="41"/>
      <c r="AO85" s="18"/>
      <c r="AP85" s="19">
        <v>4</v>
      </c>
      <c r="AQ85" s="18">
        <v>0</v>
      </c>
      <c r="AR85" s="25">
        <f t="shared" si="91"/>
        <v>-8.6834142384326407E-2</v>
      </c>
      <c r="AS85" s="25">
        <f>(AS67-$I$16)/$I$15+5/$I$4*SUM($AR85:AR85)</f>
        <v>-8.7702483808169668E-2</v>
      </c>
      <c r="AT85" s="25">
        <f>(AT67-$I$16)/$I$15+5/$I$4*SUM($AR85:AS85)</f>
        <v>-8.8579508646251373E-2</v>
      </c>
      <c r="AU85" s="25">
        <f>(AU67-$I$16)/$I$15+5/$I$4*SUM($AR85:AT85)</f>
        <v>-8.9465303732713886E-2</v>
      </c>
      <c r="AV85" s="25" t="e">
        <f>(AV67-$I$16)/$I$15+5/$I$4*SUM($AR85:AU85)</f>
        <v>#VALUE!</v>
      </c>
      <c r="AW85" s="25"/>
      <c r="AX85" s="41"/>
      <c r="AY85" s="18"/>
      <c r="AZ85" s="19">
        <v>4</v>
      </c>
      <c r="BA85" s="18">
        <v>0</v>
      </c>
      <c r="BB85" s="25">
        <f t="shared" si="92"/>
        <v>-8.6834142384326407E-2</v>
      </c>
      <c r="BC85" s="25">
        <f>(BC67-$I$16)/$I$15+5/$I$4*SUM($BB85:BB85)</f>
        <v>-8.7702483808169668E-2</v>
      </c>
      <c r="BD85" s="25">
        <f>(BD67-$I$16)/$I$15+5/$I$4*SUM($BB85:BC85)</f>
        <v>-8.8579508646251373E-2</v>
      </c>
      <c r="BE85" s="25">
        <f>(BE67-$I$16)/$I$15+5/$I$4*SUM($BB85:BD85)</f>
        <v>-8.9465303732713886E-2</v>
      </c>
      <c r="BF85" s="25">
        <f>(BF67-$I$16)/$I$15+5/$I$4*SUM($BB85:BE85)</f>
        <v>-9.0359956770041022E-2</v>
      </c>
      <c r="BG85" s="25"/>
      <c r="BI85" s="18"/>
      <c r="BJ85" s="19">
        <v>4</v>
      </c>
      <c r="BK85" s="18">
        <v>0</v>
      </c>
      <c r="BL85" s="25">
        <f t="shared" si="93"/>
        <v>-8.6834142384326407E-2</v>
      </c>
      <c r="BM85" s="25">
        <f>(BM67-$I$16)/$I$15+5/$I$4*SUM($BL85:BL85)</f>
        <v>-8.7702483808169668E-2</v>
      </c>
      <c r="BN85" s="25">
        <f>(BN67-$I$16)/$I$15+5/$I$4*SUM($BL85:BM85)</f>
        <v>-8.8579508646251373E-2</v>
      </c>
      <c r="BO85" s="25">
        <f>(BO67-$I$16)/$I$15+5/$I$4*SUM($BL85:BN85)</f>
        <v>-8.9465303732713886E-2</v>
      </c>
      <c r="BP85" s="25">
        <f>(BP67-$I$16)/$I$15+5/$I$4*SUM($BL85:BO85)</f>
        <v>-9.0359956770041022E-2</v>
      </c>
      <c r="BQ85" s="25"/>
      <c r="BS85" s="18"/>
      <c r="BT85" s="7">
        <v>4</v>
      </c>
      <c r="BU85" s="1">
        <v>0</v>
      </c>
      <c r="BV85" s="25">
        <f t="shared" si="94"/>
        <v>-8.6834142384326407E-2</v>
      </c>
      <c r="BW85" s="25">
        <f>(BW67-$I$16)/$I$15+5/$I$4*SUM($BV85:BV85)</f>
        <v>-8.7702483808169668E-2</v>
      </c>
      <c r="BX85" s="25">
        <f>(BX67-$I$16)/$I$15+5/$I$4*SUM($BV85:BW85)</f>
        <v>-8.8579508646251373E-2</v>
      </c>
      <c r="BY85" s="25">
        <f>(BY67-$I$16)/$I$15+5/$I$4*SUM($BV85:BX85)</f>
        <v>-8.9465303732713886E-2</v>
      </c>
      <c r="BZ85" s="25">
        <f>(BZ67-$I$16)/$I$15+5/$I$4*SUM($BV85:BY85)</f>
        <v>-9.0359956770041022E-2</v>
      </c>
      <c r="CA85" s="27"/>
      <c r="CB85" s="24"/>
      <c r="CC85" s="18"/>
      <c r="CD85" s="19">
        <v>4</v>
      </c>
      <c r="CE85" s="18">
        <v>0</v>
      </c>
      <c r="CF85" s="25">
        <f t="shared" si="95"/>
        <v>-8.6834142384326407E-2</v>
      </c>
      <c r="CG85" s="25">
        <f>(CG67-$I$16)/$I$15+5/$I$4*SUM($CF85:CF85)</f>
        <v>-8.7702483808169668E-2</v>
      </c>
      <c r="CH85" s="25">
        <f>(CH67-$I$16)/$I$15+5/$I$4*SUM($CF85:CG85)</f>
        <v>-8.8579508646251373E-2</v>
      </c>
      <c r="CI85" s="25">
        <f>(CI67-$I$16)/$I$15+5/$I$4*SUM($CF85:CH85)</f>
        <v>-8.9465303732713886E-2</v>
      </c>
      <c r="CJ85" s="25">
        <f>(CJ67-$I$16)/$I$15+5/$I$4*SUM($CF85:CI85)</f>
        <v>-9.0359956770041022E-2</v>
      </c>
      <c r="CK85" s="25"/>
      <c r="CL85" s="13"/>
      <c r="CM85" s="18"/>
      <c r="CN85" s="19">
        <v>4</v>
      </c>
      <c r="CO85" s="18">
        <v>0</v>
      </c>
      <c r="CP85" s="25">
        <f t="shared" si="96"/>
        <v>-8.6834142384326407E-2</v>
      </c>
      <c r="CQ85" s="25">
        <f>(CQ67-$I$16)/$I$15+5/$I$4*SUM($CP85:CP85)</f>
        <v>-8.7702483808169668E-2</v>
      </c>
      <c r="CR85" s="25">
        <f>(CR67-$I$16)/$I$15+5/$I$4*SUM($CP85:CQ85)</f>
        <v>-8.8579508646251373E-2</v>
      </c>
      <c r="CS85" s="25">
        <f>(CS67-$I$16)/$I$15+5/$I$4*SUM($CP85:CR85)</f>
        <v>-8.9465303732713886E-2</v>
      </c>
      <c r="CT85" s="25">
        <f>(CT67-$I$16)/$I$15+5/$I$4*SUM($CP85:CS85)</f>
        <v>-9.0359956770041022E-2</v>
      </c>
      <c r="CU85" s="25"/>
      <c r="CV85" s="25"/>
      <c r="CW85" s="18"/>
      <c r="CX85" s="19">
        <v>4</v>
      </c>
      <c r="CY85" s="18">
        <v>0</v>
      </c>
      <c r="CZ85" s="25">
        <f t="shared" si="97"/>
        <v>-8.6834142384326407E-2</v>
      </c>
      <c r="DA85" s="25">
        <f>(DA67-$I$16)/$I$15+5/$I$4*SUM($CZ85:CZ85)</f>
        <v>-8.7702483808169668E-2</v>
      </c>
      <c r="DB85" s="25">
        <f>(DB67-$I$16)/$I$15+5/$I$4*SUM($CZ85:DA85)</f>
        <v>-8.8579508646251373E-2</v>
      </c>
      <c r="DC85" s="25">
        <f>(DC67-$I$16)/$I$15+5/$I$4*SUM($CZ85:DB85)</f>
        <v>-8.9465303732713886E-2</v>
      </c>
      <c r="DD85" s="25">
        <f>(DD67-$I$16)/$I$15+5/$I$4*SUM($CZ85:DC85)</f>
        <v>-9.0359956770041022E-2</v>
      </c>
      <c r="DE85" s="25"/>
      <c r="DF85" s="41"/>
      <c r="DG85" s="18"/>
      <c r="DH85" s="19">
        <v>4</v>
      </c>
      <c r="DI85" s="18">
        <v>0</v>
      </c>
      <c r="DJ85" s="25">
        <f t="shared" si="98"/>
        <v>-8.6834142384326407E-2</v>
      </c>
      <c r="DK85" s="25">
        <f>(DK67-$I$16)/$I$15+5/$I$4*SUM($DJ85:DJ85)</f>
        <v>-8.7702483808169668E-2</v>
      </c>
      <c r="DL85" s="25">
        <f>(DL67-$I$16)/$I$15+5/$I$4*SUM($DJ85:DK85)</f>
        <v>-8.8579508646251373E-2</v>
      </c>
      <c r="DM85" s="25">
        <f>(DM67-$I$16)/$I$15+5/$I$4*SUM($DJ85:DL85)</f>
        <v>-8.9465303732713886E-2</v>
      </c>
      <c r="DN85" s="25">
        <f>(DN67-$I$16)/$I$15+5/$I$4*SUM($DJ85:DM85)</f>
        <v>-9.0359956770041022E-2</v>
      </c>
      <c r="DO85" s="25"/>
      <c r="DP85" s="41"/>
      <c r="DQ85" s="18"/>
      <c r="DR85" s="19">
        <v>4</v>
      </c>
      <c r="DS85" s="18">
        <v>0</v>
      </c>
      <c r="DT85" s="25">
        <f t="shared" si="99"/>
        <v>-8.6834142384326407E-2</v>
      </c>
      <c r="DU85" s="25">
        <f>(DU67-$I$16)/$I$15+5/$I$4*SUM($DT85:DT85)</f>
        <v>-8.7702483808169668E-2</v>
      </c>
      <c r="DV85" s="25">
        <f>(DV67-$I$16)/$I$15+5/$I$4*SUM($DT85:DU85)</f>
        <v>-8.8579508646251373E-2</v>
      </c>
      <c r="DW85" s="25">
        <f>(DW67-$I$16)/$I$15+5/$I$4*SUM($DT85:DV85)</f>
        <v>-8.9465303732713886E-2</v>
      </c>
      <c r="DX85" s="25">
        <f>(DX67-$I$16)/$I$15+5/$I$4*SUM($DT85:DW85)</f>
        <v>-9.0359956770041022E-2</v>
      </c>
      <c r="DY85" s="25"/>
      <c r="EA85" s="18"/>
      <c r="EB85" s="19">
        <v>4</v>
      </c>
      <c r="EC85" s="18">
        <v>0</v>
      </c>
      <c r="ED85" s="25">
        <f t="shared" si="100"/>
        <v>-8.6834142384326407E-2</v>
      </c>
      <c r="EE85" s="25">
        <f>(EE67-$I$16)/$I$15+5/$I$4*SUM($ED85:ED85)</f>
        <v>-8.7702483808169668E-2</v>
      </c>
      <c r="EF85" s="25">
        <f>(EF67-$I$16)/$I$15+5/$I$4*SUM($ED85:EE85)</f>
        <v>-8.8579508646251373E-2</v>
      </c>
      <c r="EG85" s="25">
        <f>(EG67-$I$16)/$I$15+5/$I$4*SUM($ED85:EF85)</f>
        <v>-8.9465303732713886E-2</v>
      </c>
      <c r="EH85" s="25">
        <f>(EH67-$I$16)/$I$15+5/$I$4*SUM($ED85:EG85)</f>
        <v>-9.0359956770041022E-2</v>
      </c>
      <c r="EI85" s="25"/>
      <c r="EL85" s="19">
        <v>4</v>
      </c>
      <c r="EM85" s="18">
        <v>0</v>
      </c>
      <c r="EN85" s="25">
        <f t="shared" si="101"/>
        <v>-8.6834142384326407E-2</v>
      </c>
      <c r="EO85" s="25">
        <f>(EO67-$I$16)/$I$15+5/$I$4*SUM($EN85:EN85)</f>
        <v>-8.7702483808169668E-2</v>
      </c>
      <c r="EP85" s="25">
        <f>(EP67-$I$16)/$I$15+5/$I$4*SUM($EN85:EO85)</f>
        <v>-8.8579508646251373E-2</v>
      </c>
      <c r="EQ85" s="25">
        <f>(EQ67-$I$16)/$I$15+5/$I$4*SUM($EN85:EP85)</f>
        <v>-8.9465303732713886E-2</v>
      </c>
      <c r="ER85" s="25">
        <f>(ER67-$I$16)/$I$15+5/$I$4*SUM($EN85:EQ85)</f>
        <v>-9.0359956770041022E-2</v>
      </c>
      <c r="ES85" s="25"/>
    </row>
    <row r="86" spans="1:149" s="1" customFormat="1" x14ac:dyDescent="0.25">
      <c r="A86" s="105"/>
      <c r="B86" s="7">
        <v>5</v>
      </c>
      <c r="C86" s="1">
        <v>0</v>
      </c>
      <c r="D86" s="25">
        <f t="shared" si="87"/>
        <v>-8.6834142384326407E-2</v>
      </c>
      <c r="E86" s="25">
        <f>(E68-$I$16)/$I$15+5/$I$4*SUM(D86:$D86)</f>
        <v>-8.7702483808169668E-2</v>
      </c>
      <c r="F86" s="25">
        <f>(F68-$I$16)/$I$15+5/$I$4*SUM($D86:E86)</f>
        <v>-8.8579508646251373E-2</v>
      </c>
      <c r="G86" s="25">
        <f>(G68-$I$16)/$I$15+5/$I$4*SUM($D86:F86)</f>
        <v>-8.9465303732713886E-2</v>
      </c>
      <c r="H86" s="25">
        <f>(H68-$I$16)/$I$15+5/$I$4*SUM($D86:G86)</f>
        <v>-9.0359956770041022E-2</v>
      </c>
      <c r="I86" s="27"/>
      <c r="J86" s="24"/>
      <c r="K86" s="18"/>
      <c r="L86" s="19">
        <v>5</v>
      </c>
      <c r="M86" s="18">
        <v>0</v>
      </c>
      <c r="N86" s="25">
        <f t="shared" si="88"/>
        <v>-8.6834142384326407E-2</v>
      </c>
      <c r="O86" s="25">
        <f>(O68-$I$16)/$I$15+5/$I$4*SUM($N86:N86)</f>
        <v>-8.7702483808169668E-2</v>
      </c>
      <c r="P86" s="25">
        <f>(P68-$I$16)/$I$15+5/$I$4*SUM($N86:O86)</f>
        <v>-8.8579508646251373E-2</v>
      </c>
      <c r="Q86" s="25">
        <f>(Q68-$I$16)/$I$15+5/$I$4*SUM($N86:P86)</f>
        <v>-8.9465303732713886E-2</v>
      </c>
      <c r="R86" s="25">
        <f>(R68-$I$16)/$I$15+5/$I$4*SUM($N86:Q86)</f>
        <v>-9.0359956770041022E-2</v>
      </c>
      <c r="S86" s="25"/>
      <c r="U86" s="13"/>
      <c r="V86" s="19">
        <v>5</v>
      </c>
      <c r="W86" s="18">
        <v>0</v>
      </c>
      <c r="X86" s="25">
        <f t="shared" si="89"/>
        <v>-8.6834142384326407E-2</v>
      </c>
      <c r="Y86" s="25">
        <f>(Y68-$I$16)/$I$15+5/$I$4*SUM($X86:X86)</f>
        <v>-8.7702483808169668E-2</v>
      </c>
      <c r="Z86" s="25">
        <f>(Z68-$I$16)/$I$15+5/$I$4*SUM($X86:Y86)</f>
        <v>-8.8579508646251373E-2</v>
      </c>
      <c r="AA86" s="25">
        <f>(AA68-$I$16)/$I$15+5/$I$4*SUM($X86:Z86)</f>
        <v>-8.9465303732713886E-2</v>
      </c>
      <c r="AB86" s="25">
        <f>(AB68-$I$16)/$I$15+5/$I$4*SUM($X86:AA86)</f>
        <v>-9.0359956770041022E-2</v>
      </c>
      <c r="AC86" s="25"/>
      <c r="AD86" s="25"/>
      <c r="AE86" s="18"/>
      <c r="AF86" s="19">
        <v>5</v>
      </c>
      <c r="AG86" s="18">
        <v>0</v>
      </c>
      <c r="AH86" s="25">
        <f t="shared" si="90"/>
        <v>-8.6834142384326407E-2</v>
      </c>
      <c r="AI86" s="25">
        <f>(AI68-$I$16)/$I$15+5/$I$4*SUM($AH86:AH86)</f>
        <v>-8.7702483808169668E-2</v>
      </c>
      <c r="AJ86" s="25">
        <f>(AJ68-$I$16)/$I$15+5/$I$4*SUM($AH86:AI86)</f>
        <v>-8.8579508646251373E-2</v>
      </c>
      <c r="AK86" s="25">
        <f>(AK68-$I$16)/$I$15+5/$I$4*SUM($AH86:AJ86)</f>
        <v>-8.9465303732713886E-2</v>
      </c>
      <c r="AL86" s="25">
        <f>(AL68-$I$16)/$I$15+5/$I$4*SUM($AH86:AK86)</f>
        <v>-9.0359956770041022E-2</v>
      </c>
      <c r="AM86" s="25"/>
      <c r="AN86" s="41"/>
      <c r="AO86" s="18"/>
      <c r="AP86" s="19">
        <v>5</v>
      </c>
      <c r="AQ86" s="18">
        <v>0</v>
      </c>
      <c r="AR86" s="25">
        <f t="shared" si="91"/>
        <v>-8.6834142384326407E-2</v>
      </c>
      <c r="AS86" s="25">
        <f>(AS68-$I$16)/$I$15+5/$I$4*SUM($AR86:AR86)</f>
        <v>-8.7702483808169668E-2</v>
      </c>
      <c r="AT86" s="25">
        <f>(AT68-$I$16)/$I$15+5/$I$4*SUM($AR86:AS86)</f>
        <v>-8.8579508646251373E-2</v>
      </c>
      <c r="AU86" s="25">
        <f>(AU68-$I$16)/$I$15+5/$I$4*SUM($AR86:AT86)</f>
        <v>-8.9465303732713886E-2</v>
      </c>
      <c r="AV86" s="25" t="e">
        <f>(AV68-$I$16)/$I$15+5/$I$4*SUM($AR86:AU86)</f>
        <v>#VALUE!</v>
      </c>
      <c r="AW86" s="25"/>
      <c r="AX86" s="41"/>
      <c r="AY86" s="18"/>
      <c r="AZ86" s="19">
        <v>5</v>
      </c>
      <c r="BA86" s="18">
        <v>0</v>
      </c>
      <c r="BB86" s="25">
        <f t="shared" si="92"/>
        <v>-8.6834142384326407E-2</v>
      </c>
      <c r="BC86" s="25">
        <f>(BC68-$I$16)/$I$15+5/$I$4*SUM($BB86:BB86)</f>
        <v>-8.7702483808169668E-2</v>
      </c>
      <c r="BD86" s="25">
        <f>(BD68-$I$16)/$I$15+5/$I$4*SUM($BB86:BC86)</f>
        <v>-8.8579508646251373E-2</v>
      </c>
      <c r="BE86" s="25">
        <f>(BE68-$I$16)/$I$15+5/$I$4*SUM($BB86:BD86)</f>
        <v>-8.9465303732713886E-2</v>
      </c>
      <c r="BF86" s="25">
        <f>(BF68-$I$16)/$I$15+5/$I$4*SUM($BB86:BE86)</f>
        <v>-9.0359956770041022E-2</v>
      </c>
      <c r="BG86" s="25"/>
      <c r="BI86" s="18"/>
      <c r="BJ86" s="19">
        <v>5</v>
      </c>
      <c r="BK86" s="18">
        <v>0</v>
      </c>
      <c r="BL86" s="25">
        <f t="shared" si="93"/>
        <v>-8.6834142384326407E-2</v>
      </c>
      <c r="BM86" s="25">
        <f>(BM68-$I$16)/$I$15+5/$I$4*SUM($BL86:BL86)</f>
        <v>-8.7702483808169668E-2</v>
      </c>
      <c r="BN86" s="25">
        <f>(BN68-$I$16)/$I$15+5/$I$4*SUM($BL86:BM86)</f>
        <v>-8.8579508646251373E-2</v>
      </c>
      <c r="BO86" s="25">
        <f>(BO68-$I$16)/$I$15+5/$I$4*SUM($BL86:BN86)</f>
        <v>-8.9465303732713886E-2</v>
      </c>
      <c r="BP86" s="25">
        <f>(BP68-$I$16)/$I$15+5/$I$4*SUM($BL86:BO86)</f>
        <v>-9.0359956770041022E-2</v>
      </c>
      <c r="BQ86" s="25"/>
      <c r="BS86" s="18"/>
      <c r="BT86" s="7">
        <v>5</v>
      </c>
      <c r="BU86" s="1">
        <v>0</v>
      </c>
      <c r="BV86" s="25">
        <f t="shared" si="94"/>
        <v>-8.6834142384326407E-2</v>
      </c>
      <c r="BW86" s="25">
        <f>(BW68-$I$16)/$I$15+5/$I$4*SUM($BV86:BV86)</f>
        <v>-8.7702483808169668E-2</v>
      </c>
      <c r="BX86" s="25">
        <f>(BX68-$I$16)/$I$15+5/$I$4*SUM($BV86:BW86)</f>
        <v>-8.8579508646251373E-2</v>
      </c>
      <c r="BY86" s="25">
        <f>(BY68-$I$16)/$I$15+5/$I$4*SUM($BV86:BX86)</f>
        <v>-8.9465303732713886E-2</v>
      </c>
      <c r="BZ86" s="25">
        <f>(BZ68-$I$16)/$I$15+5/$I$4*SUM($BV86:BY86)</f>
        <v>-9.0359956770041022E-2</v>
      </c>
      <c r="CA86" s="27"/>
      <c r="CB86" s="24"/>
      <c r="CC86" s="18"/>
      <c r="CD86" s="19">
        <v>5</v>
      </c>
      <c r="CE86" s="18">
        <v>0</v>
      </c>
      <c r="CF86" s="25">
        <f t="shared" si="95"/>
        <v>-8.6834142384326407E-2</v>
      </c>
      <c r="CG86" s="25">
        <f>(CG68-$I$16)/$I$15+5/$I$4*SUM($CF86:CF86)</f>
        <v>-8.7702483808169668E-2</v>
      </c>
      <c r="CH86" s="25">
        <f>(CH68-$I$16)/$I$15+5/$I$4*SUM($CF86:CG86)</f>
        <v>-8.8579508646251373E-2</v>
      </c>
      <c r="CI86" s="25">
        <f>(CI68-$I$16)/$I$15+5/$I$4*SUM($CF86:CH86)</f>
        <v>-8.9465303732713886E-2</v>
      </c>
      <c r="CJ86" s="25">
        <f>(CJ68-$I$16)/$I$15+5/$I$4*SUM($CF86:CI86)</f>
        <v>-9.0359956770041022E-2</v>
      </c>
      <c r="CK86" s="25"/>
      <c r="CL86" s="13"/>
      <c r="CM86" s="18"/>
      <c r="CN86" s="19">
        <v>5</v>
      </c>
      <c r="CO86" s="18">
        <v>0</v>
      </c>
      <c r="CP86" s="25">
        <f t="shared" si="96"/>
        <v>-8.6834142384326407E-2</v>
      </c>
      <c r="CQ86" s="25">
        <f>(CQ68-$I$16)/$I$15+5/$I$4*SUM($CP86:CP86)</f>
        <v>-8.7702483808169668E-2</v>
      </c>
      <c r="CR86" s="25">
        <f>(CR68-$I$16)/$I$15+5/$I$4*SUM($CP86:CQ86)</f>
        <v>-8.8579508646251373E-2</v>
      </c>
      <c r="CS86" s="25">
        <f>(CS68-$I$16)/$I$15+5/$I$4*SUM($CP86:CR86)</f>
        <v>-8.9465303732713886E-2</v>
      </c>
      <c r="CT86" s="25">
        <f>(CT68-$I$16)/$I$15+5/$I$4*SUM($CP86:CS86)</f>
        <v>-9.0359956770041022E-2</v>
      </c>
      <c r="CU86" s="25"/>
      <c r="CV86" s="25"/>
      <c r="CW86" s="18"/>
      <c r="CX86" s="19">
        <v>5</v>
      </c>
      <c r="CY86" s="18">
        <v>0</v>
      </c>
      <c r="CZ86" s="25">
        <f t="shared" si="97"/>
        <v>-8.6834142384326407E-2</v>
      </c>
      <c r="DA86" s="25">
        <f>(DA68-$I$16)/$I$15+5/$I$4*SUM($CZ86:CZ86)</f>
        <v>-8.7702483808169668E-2</v>
      </c>
      <c r="DB86" s="25">
        <f>(DB68-$I$16)/$I$15+5/$I$4*SUM($CZ86:DA86)</f>
        <v>-8.8579508646251373E-2</v>
      </c>
      <c r="DC86" s="25">
        <f>(DC68-$I$16)/$I$15+5/$I$4*SUM($CZ86:DB86)</f>
        <v>-8.9465303732713886E-2</v>
      </c>
      <c r="DD86" s="25">
        <f>(DD68-$I$16)/$I$15+5/$I$4*SUM($CZ86:DC86)</f>
        <v>-9.0359956770041022E-2</v>
      </c>
      <c r="DE86" s="25"/>
      <c r="DF86" s="41"/>
      <c r="DG86" s="18"/>
      <c r="DH86" s="19">
        <v>5</v>
      </c>
      <c r="DI86" s="18">
        <v>0</v>
      </c>
      <c r="DJ86" s="25">
        <f t="shared" si="98"/>
        <v>-8.6834142384326407E-2</v>
      </c>
      <c r="DK86" s="25">
        <f>(DK68-$I$16)/$I$15+5/$I$4*SUM($DJ86:DJ86)</f>
        <v>-8.7702483808169668E-2</v>
      </c>
      <c r="DL86" s="25">
        <f>(DL68-$I$16)/$I$15+5/$I$4*SUM($DJ86:DK86)</f>
        <v>-8.8579508646251373E-2</v>
      </c>
      <c r="DM86" s="25">
        <f>(DM68-$I$16)/$I$15+5/$I$4*SUM($DJ86:DL86)</f>
        <v>-8.9465303732713886E-2</v>
      </c>
      <c r="DN86" s="25">
        <f>(DN68-$I$16)/$I$15+5/$I$4*SUM($DJ86:DM86)</f>
        <v>-9.0359956770041022E-2</v>
      </c>
      <c r="DO86" s="25"/>
      <c r="DP86" s="41"/>
      <c r="DQ86" s="18"/>
      <c r="DR86" s="19">
        <v>5</v>
      </c>
      <c r="DS86" s="18">
        <v>0</v>
      </c>
      <c r="DT86" s="25">
        <f t="shared" si="99"/>
        <v>-8.6834142384326407E-2</v>
      </c>
      <c r="DU86" s="25">
        <f>(DU68-$I$16)/$I$15+5/$I$4*SUM($DT86:DT86)</f>
        <v>-8.7702483808169668E-2</v>
      </c>
      <c r="DV86" s="25">
        <f>(DV68-$I$16)/$I$15+5/$I$4*SUM($DT86:DU86)</f>
        <v>-8.8579508646251373E-2</v>
      </c>
      <c r="DW86" s="25">
        <f>(DW68-$I$16)/$I$15+5/$I$4*SUM($DT86:DV86)</f>
        <v>-8.9465303732713886E-2</v>
      </c>
      <c r="DX86" s="25">
        <f>(DX68-$I$16)/$I$15+5/$I$4*SUM($DT86:DW86)</f>
        <v>-9.0359956770041022E-2</v>
      </c>
      <c r="DY86" s="25"/>
      <c r="EA86" s="18"/>
      <c r="EB86" s="19">
        <v>5</v>
      </c>
      <c r="EC86" s="18">
        <v>0</v>
      </c>
      <c r="ED86" s="25">
        <f t="shared" si="100"/>
        <v>-8.6834142384326407E-2</v>
      </c>
      <c r="EE86" s="25">
        <f>(EE68-$I$16)/$I$15+5/$I$4*SUM($ED86:ED86)</f>
        <v>-8.7702483808169668E-2</v>
      </c>
      <c r="EF86" s="25">
        <f>(EF68-$I$16)/$I$15+5/$I$4*SUM($ED86:EE86)</f>
        <v>-8.8579508646251373E-2</v>
      </c>
      <c r="EG86" s="25">
        <f>(EG68-$I$16)/$I$15+5/$I$4*SUM($ED86:EF86)</f>
        <v>-8.9465303732713886E-2</v>
      </c>
      <c r="EH86" s="25">
        <f>(EH68-$I$16)/$I$15+5/$I$4*SUM($ED86:EG86)</f>
        <v>-9.0359956770041022E-2</v>
      </c>
      <c r="EI86" s="25"/>
      <c r="EL86" s="19">
        <v>5</v>
      </c>
      <c r="EM86" s="18">
        <v>0</v>
      </c>
      <c r="EN86" s="25">
        <f t="shared" si="101"/>
        <v>-8.6834142384326407E-2</v>
      </c>
      <c r="EO86" s="25">
        <f>(EO68-$I$16)/$I$15+5/$I$4*SUM($EN86:EN86)</f>
        <v>-8.7702483808169668E-2</v>
      </c>
      <c r="EP86" s="25">
        <f>(EP68-$I$16)/$I$15+5/$I$4*SUM($EN86:EO86)</f>
        <v>-8.8579508646251373E-2</v>
      </c>
      <c r="EQ86" s="25">
        <f>(EQ68-$I$16)/$I$15+5/$I$4*SUM($EN86:EP86)</f>
        <v>-8.9465303732713886E-2</v>
      </c>
      <c r="ER86" s="25">
        <f>(ER68-$I$16)/$I$15+5/$I$4*SUM($EN86:EQ86)</f>
        <v>-9.0359956770041022E-2</v>
      </c>
      <c r="ES86" s="25"/>
    </row>
    <row r="87" spans="1:149" s="1" customFormat="1" x14ac:dyDescent="0.25">
      <c r="A87" s="105"/>
      <c r="B87" s="7">
        <v>6</v>
      </c>
      <c r="C87" s="1">
        <v>0</v>
      </c>
      <c r="D87" s="25">
        <f t="shared" si="87"/>
        <v>-8.6834142384326407E-2</v>
      </c>
      <c r="E87" s="25">
        <f>(E69-$I$16)/$I$15+5/$I$4*SUM(D87:$D87)</f>
        <v>-8.7702483808169668E-2</v>
      </c>
      <c r="F87" s="25">
        <f>(F69-$I$16)/$I$15+5/$I$4*SUM($D87:E87)</f>
        <v>-8.8579508646251373E-2</v>
      </c>
      <c r="G87" s="25">
        <f>(G69-$I$16)/$I$15+5/$I$4*SUM($D87:F87)</f>
        <v>-8.9465303732713886E-2</v>
      </c>
      <c r="H87" s="25">
        <f>(H69-$I$16)/$I$15+5/$I$4*SUM($D87:G87)</f>
        <v>-9.0359956770041022E-2</v>
      </c>
      <c r="I87" s="27"/>
      <c r="J87" s="24"/>
      <c r="K87" s="18"/>
      <c r="L87" s="19">
        <v>6</v>
      </c>
      <c r="M87" s="18">
        <v>0</v>
      </c>
      <c r="N87" s="25">
        <f t="shared" si="88"/>
        <v>-8.6834142384326407E-2</v>
      </c>
      <c r="O87" s="25">
        <f>(O69-$I$16)/$I$15+5/$I$4*SUM($N87:N87)</f>
        <v>-8.7702483808169668E-2</v>
      </c>
      <c r="P87" s="25">
        <f>(P69-$I$16)/$I$15+5/$I$4*SUM($N87:O87)</f>
        <v>-8.8579508646251373E-2</v>
      </c>
      <c r="Q87" s="25">
        <f>(Q69-$I$16)/$I$15+5/$I$4*SUM($N87:P87)</f>
        <v>-8.9465303732713886E-2</v>
      </c>
      <c r="R87" s="25">
        <f>(R69-$I$16)/$I$15+5/$I$4*SUM($N87:Q87)</f>
        <v>-9.0359956770041022E-2</v>
      </c>
      <c r="S87" s="25"/>
      <c r="U87" s="13"/>
      <c r="V87" s="19">
        <v>6</v>
      </c>
      <c r="W87" s="18">
        <v>0</v>
      </c>
      <c r="X87" s="25">
        <f t="shared" si="89"/>
        <v>-8.6834142384326407E-2</v>
      </c>
      <c r="Y87" s="25">
        <f>(Y69-$I$16)/$I$15+5/$I$4*SUM($X87:X87)</f>
        <v>-8.7702483808169668E-2</v>
      </c>
      <c r="Z87" s="25">
        <f>(Z69-$I$16)/$I$15+5/$I$4*SUM($X87:Y87)</f>
        <v>-8.8579508646251373E-2</v>
      </c>
      <c r="AA87" s="25">
        <f>(AA69-$I$16)/$I$15+5/$I$4*SUM($X87:Z87)</f>
        <v>-8.9465303732713886E-2</v>
      </c>
      <c r="AB87" s="25">
        <f>(AB69-$I$16)/$I$15+5/$I$4*SUM($X87:AA87)</f>
        <v>-9.0359956770041022E-2</v>
      </c>
      <c r="AC87" s="25"/>
      <c r="AD87" s="25"/>
      <c r="AE87" s="18"/>
      <c r="AF87" s="19">
        <v>6</v>
      </c>
      <c r="AG87" s="18">
        <v>0</v>
      </c>
      <c r="AH87" s="25">
        <f t="shared" si="90"/>
        <v>-8.6834142384326407E-2</v>
      </c>
      <c r="AI87" s="25">
        <f>(AI69-$I$16)/$I$15+5/$I$4*SUM($AH87:AH87)</f>
        <v>-8.7702483808169668E-2</v>
      </c>
      <c r="AJ87" s="25">
        <f>(AJ69-$I$16)/$I$15+5/$I$4*SUM($AH87:AI87)</f>
        <v>-8.8579508646251373E-2</v>
      </c>
      <c r="AK87" s="25">
        <f>(AK69-$I$16)/$I$15+5/$I$4*SUM($AH87:AJ87)</f>
        <v>-8.9465303732713886E-2</v>
      </c>
      <c r="AL87" s="25">
        <f>(AL69-$I$16)/$I$15+5/$I$4*SUM($AH87:AK87)</f>
        <v>-9.0359956770041022E-2</v>
      </c>
      <c r="AM87" s="25"/>
      <c r="AN87" s="41"/>
      <c r="AO87" s="18"/>
      <c r="AP87" s="19">
        <v>6</v>
      </c>
      <c r="AQ87" s="18">
        <v>0</v>
      </c>
      <c r="AR87" s="25">
        <f t="shared" si="91"/>
        <v>-8.6834142384326407E-2</v>
      </c>
      <c r="AS87" s="25">
        <f>(AS69-$I$16)/$I$15+5/$I$4*SUM($AR87:AR87)</f>
        <v>-8.7702483808169668E-2</v>
      </c>
      <c r="AT87" s="25">
        <f>(AT69-$I$16)/$I$15+5/$I$4*SUM($AR87:AS87)</f>
        <v>-8.8579508646251373E-2</v>
      </c>
      <c r="AU87" s="25">
        <f>(AU69-$I$16)/$I$15+5/$I$4*SUM($AR87:AT87)</f>
        <v>-8.9465303732713886E-2</v>
      </c>
      <c r="AV87" s="25" t="e">
        <f>(AV69-$I$16)/$I$15+5/$I$4*SUM($AR87:AU87)</f>
        <v>#VALUE!</v>
      </c>
      <c r="AW87" s="25"/>
      <c r="AX87" s="41"/>
      <c r="AY87" s="18"/>
      <c r="AZ87" s="19">
        <v>6</v>
      </c>
      <c r="BA87" s="18">
        <v>0</v>
      </c>
      <c r="BB87" s="25">
        <f t="shared" si="92"/>
        <v>-8.6834142384326407E-2</v>
      </c>
      <c r="BC87" s="25">
        <f>(BC69-$I$16)/$I$15+5/$I$4*SUM($BB87:BB87)</f>
        <v>-8.7702483808169668E-2</v>
      </c>
      <c r="BD87" s="25">
        <f>(BD69-$I$16)/$I$15+5/$I$4*SUM($BB87:BC87)</f>
        <v>-8.8579508646251373E-2</v>
      </c>
      <c r="BE87" s="25">
        <f>(BE69-$I$16)/$I$15+5/$I$4*SUM($BB87:BD87)</f>
        <v>-8.9465303732713886E-2</v>
      </c>
      <c r="BF87" s="25">
        <f>(BF69-$I$16)/$I$15+5/$I$4*SUM($BB87:BE87)</f>
        <v>-9.0359956770041022E-2</v>
      </c>
      <c r="BG87" s="25"/>
      <c r="BI87" s="18"/>
      <c r="BJ87" s="19">
        <v>6</v>
      </c>
      <c r="BK87" s="18">
        <v>0</v>
      </c>
      <c r="BL87" s="25">
        <f t="shared" si="93"/>
        <v>-8.6834142384326407E-2</v>
      </c>
      <c r="BM87" s="25">
        <f>(BM69-$I$16)/$I$15+5/$I$4*SUM($BL87:BL87)</f>
        <v>-8.7702483808169668E-2</v>
      </c>
      <c r="BN87" s="25">
        <f>(BN69-$I$16)/$I$15+5/$I$4*SUM($BL87:BM87)</f>
        <v>-8.8579508646251373E-2</v>
      </c>
      <c r="BO87" s="25">
        <f>(BO69-$I$16)/$I$15+5/$I$4*SUM($BL87:BN87)</f>
        <v>-8.9465303732713886E-2</v>
      </c>
      <c r="BP87" s="25">
        <f>(BP69-$I$16)/$I$15+5/$I$4*SUM($BL87:BO87)</f>
        <v>-9.0359956770041022E-2</v>
      </c>
      <c r="BQ87" s="25"/>
      <c r="BS87" s="18"/>
      <c r="BT87" s="7">
        <v>6</v>
      </c>
      <c r="BU87" s="1">
        <v>0</v>
      </c>
      <c r="BV87" s="25">
        <f t="shared" si="94"/>
        <v>-8.6834142384326407E-2</v>
      </c>
      <c r="BW87" s="25">
        <f>(BW69-$I$16)/$I$15+5/$I$4*SUM($BV87:BV87)</f>
        <v>-8.7702483808169668E-2</v>
      </c>
      <c r="BX87" s="25">
        <f>(BX69-$I$16)/$I$15+5/$I$4*SUM($BV87:BW87)</f>
        <v>-8.8579508646251373E-2</v>
      </c>
      <c r="BY87" s="25">
        <f>(BY69-$I$16)/$I$15+5/$I$4*SUM($BV87:BX87)</f>
        <v>-8.9465303732713886E-2</v>
      </c>
      <c r="BZ87" s="25">
        <f>(BZ69-$I$16)/$I$15+5/$I$4*SUM($BV87:BY87)</f>
        <v>-9.0359956770041022E-2</v>
      </c>
      <c r="CA87" s="27"/>
      <c r="CB87" s="24"/>
      <c r="CC87" s="18"/>
      <c r="CD87" s="19">
        <v>6</v>
      </c>
      <c r="CE87" s="18">
        <v>0</v>
      </c>
      <c r="CF87" s="25">
        <f t="shared" si="95"/>
        <v>-8.6834142384326407E-2</v>
      </c>
      <c r="CG87" s="25">
        <f>(CG69-$I$16)/$I$15+5/$I$4*SUM($CF87:CF87)</f>
        <v>-8.7702483808169668E-2</v>
      </c>
      <c r="CH87" s="25">
        <f>(CH69-$I$16)/$I$15+5/$I$4*SUM($CF87:CG87)</f>
        <v>-8.8579508646251373E-2</v>
      </c>
      <c r="CI87" s="25">
        <f>(CI69-$I$16)/$I$15+5/$I$4*SUM($CF87:CH87)</f>
        <v>-8.9465303732713886E-2</v>
      </c>
      <c r="CJ87" s="25">
        <f>(CJ69-$I$16)/$I$15+5/$I$4*SUM($CF87:CI87)</f>
        <v>-9.0359956770041022E-2</v>
      </c>
      <c r="CK87" s="25"/>
      <c r="CL87" s="13"/>
      <c r="CM87" s="18"/>
      <c r="CN87" s="19">
        <v>6</v>
      </c>
      <c r="CO87" s="18">
        <v>0</v>
      </c>
      <c r="CP87" s="25">
        <f t="shared" si="96"/>
        <v>-8.6834142384326407E-2</v>
      </c>
      <c r="CQ87" s="25">
        <f>(CQ69-$I$16)/$I$15+5/$I$4*SUM($CP87:CP87)</f>
        <v>-8.7702483808169668E-2</v>
      </c>
      <c r="CR87" s="25">
        <f>(CR69-$I$16)/$I$15+5/$I$4*SUM($CP87:CQ87)</f>
        <v>-8.8579508646251373E-2</v>
      </c>
      <c r="CS87" s="25">
        <f>(CS69-$I$16)/$I$15+5/$I$4*SUM($CP87:CR87)</f>
        <v>-8.9465303732713886E-2</v>
      </c>
      <c r="CT87" s="25">
        <f>(CT69-$I$16)/$I$15+5/$I$4*SUM($CP87:CS87)</f>
        <v>-9.0359956770041022E-2</v>
      </c>
      <c r="CU87" s="25"/>
      <c r="CV87" s="25"/>
      <c r="CW87" s="18"/>
      <c r="CX87" s="19">
        <v>6</v>
      </c>
      <c r="CY87" s="18">
        <v>0</v>
      </c>
      <c r="CZ87" s="25">
        <f t="shared" si="97"/>
        <v>-8.6834142384326407E-2</v>
      </c>
      <c r="DA87" s="25">
        <f>(DA69-$I$16)/$I$15+5/$I$4*SUM($CZ87:CZ87)</f>
        <v>-8.7702483808169668E-2</v>
      </c>
      <c r="DB87" s="25">
        <f>(DB69-$I$16)/$I$15+5/$I$4*SUM($CZ87:DA87)</f>
        <v>-8.8579508646251373E-2</v>
      </c>
      <c r="DC87" s="25">
        <f>(DC69-$I$16)/$I$15+5/$I$4*SUM($CZ87:DB87)</f>
        <v>-8.9465303732713886E-2</v>
      </c>
      <c r="DD87" s="25">
        <f>(DD69-$I$16)/$I$15+5/$I$4*SUM($CZ87:DC87)</f>
        <v>-9.0359956770041022E-2</v>
      </c>
      <c r="DE87" s="25"/>
      <c r="DF87" s="41"/>
      <c r="DG87" s="18"/>
      <c r="DH87" s="19">
        <v>6</v>
      </c>
      <c r="DI87" s="18">
        <v>0</v>
      </c>
      <c r="DJ87" s="25">
        <f t="shared" si="98"/>
        <v>-8.6834142384326407E-2</v>
      </c>
      <c r="DK87" s="25">
        <f>(DK69-$I$16)/$I$15+5/$I$4*SUM($DJ87:DJ87)</f>
        <v>-8.7702483808169668E-2</v>
      </c>
      <c r="DL87" s="25">
        <f>(DL69-$I$16)/$I$15+5/$I$4*SUM($DJ87:DK87)</f>
        <v>-8.8579508646251373E-2</v>
      </c>
      <c r="DM87" s="25">
        <f>(DM69-$I$16)/$I$15+5/$I$4*SUM($DJ87:DL87)</f>
        <v>-8.9465303732713886E-2</v>
      </c>
      <c r="DN87" s="25">
        <f>(DN69-$I$16)/$I$15+5/$I$4*SUM($DJ87:DM87)</f>
        <v>-9.0359956770041022E-2</v>
      </c>
      <c r="DO87" s="25"/>
      <c r="DP87" s="41"/>
      <c r="DQ87" s="18"/>
      <c r="DR87" s="19">
        <v>6</v>
      </c>
      <c r="DS87" s="18">
        <v>0</v>
      </c>
      <c r="DT87" s="25">
        <f t="shared" si="99"/>
        <v>-8.6834142384326407E-2</v>
      </c>
      <c r="DU87" s="25">
        <f>(DU69-$I$16)/$I$15+5/$I$4*SUM($DT87:DT87)</f>
        <v>-8.7702483808169668E-2</v>
      </c>
      <c r="DV87" s="25">
        <f>(DV69-$I$16)/$I$15+5/$I$4*SUM($DT87:DU87)</f>
        <v>-8.8579508646251373E-2</v>
      </c>
      <c r="DW87" s="25">
        <f>(DW69-$I$16)/$I$15+5/$I$4*SUM($DT87:DV87)</f>
        <v>-8.9465303732713886E-2</v>
      </c>
      <c r="DX87" s="25">
        <f>(DX69-$I$16)/$I$15+5/$I$4*SUM($DT87:DW87)</f>
        <v>-9.0359956770041022E-2</v>
      </c>
      <c r="DY87" s="25"/>
      <c r="EA87" s="18"/>
      <c r="EB87" s="19">
        <v>6</v>
      </c>
      <c r="EC87" s="18">
        <v>0</v>
      </c>
      <c r="ED87" s="25">
        <f t="shared" si="100"/>
        <v>-8.6834142384326407E-2</v>
      </c>
      <c r="EE87" s="25">
        <f>(EE69-$I$16)/$I$15+5/$I$4*SUM($ED87:ED87)</f>
        <v>-8.7702483808169668E-2</v>
      </c>
      <c r="EF87" s="25">
        <f>(EF69-$I$16)/$I$15+5/$I$4*SUM($ED87:EE87)</f>
        <v>-8.8579508646251373E-2</v>
      </c>
      <c r="EG87" s="25">
        <f>(EG69-$I$16)/$I$15+5/$I$4*SUM($ED87:EF87)</f>
        <v>-8.9465303732713886E-2</v>
      </c>
      <c r="EH87" s="25">
        <f>(EH69-$I$16)/$I$15+5/$I$4*SUM($ED87:EG87)</f>
        <v>-9.0359956770041022E-2</v>
      </c>
      <c r="EI87" s="25"/>
      <c r="EL87" s="19">
        <v>6</v>
      </c>
      <c r="EM87" s="18">
        <v>0</v>
      </c>
      <c r="EN87" s="25">
        <f t="shared" si="101"/>
        <v>-8.6834142384326407E-2</v>
      </c>
      <c r="EO87" s="25">
        <f>(EO69-$I$16)/$I$15+5/$I$4*SUM($EN87:EN87)</f>
        <v>-8.7702483808169668E-2</v>
      </c>
      <c r="EP87" s="25">
        <f>(EP69-$I$16)/$I$15+5/$I$4*SUM($EN87:EO87)</f>
        <v>-8.8579508646251373E-2</v>
      </c>
      <c r="EQ87" s="25">
        <f>(EQ69-$I$16)/$I$15+5/$I$4*SUM($EN87:EP87)</f>
        <v>-8.9465303732713886E-2</v>
      </c>
      <c r="ER87" s="25">
        <f>(ER69-$I$16)/$I$15+5/$I$4*SUM($EN87:EQ87)</f>
        <v>-9.0359956770041022E-2</v>
      </c>
      <c r="ES87" s="25"/>
    </row>
    <row r="88" spans="1:149" s="1" customFormat="1" x14ac:dyDescent="0.25">
      <c r="A88" s="105"/>
      <c r="B88" s="7">
        <v>7</v>
      </c>
      <c r="C88" s="1">
        <v>0</v>
      </c>
      <c r="D88" s="25">
        <f t="shared" si="87"/>
        <v>-8.6834142384326407E-2</v>
      </c>
      <c r="E88" s="25">
        <f>(E70-$I$16)/$I$15+5/$I$4*SUM(D88:$D88)</f>
        <v>-8.7702483808169668E-2</v>
      </c>
      <c r="F88" s="25">
        <f>(F70-$I$16)/$I$15+5/$I$4*SUM($D88:E88)</f>
        <v>-8.8579508646251373E-2</v>
      </c>
      <c r="G88" s="25">
        <f>(G70-$I$16)/$I$15+5/$I$4*SUM($D88:F88)</f>
        <v>-8.9465303732713886E-2</v>
      </c>
      <c r="H88" s="25">
        <f>(H70-$I$16)/$I$15+5/$I$4*SUM($D88:G88)</f>
        <v>-9.0359956770041022E-2</v>
      </c>
      <c r="I88" s="27"/>
      <c r="J88" s="24"/>
      <c r="K88" s="18"/>
      <c r="L88" s="19">
        <v>7</v>
      </c>
      <c r="M88" s="18">
        <v>0</v>
      </c>
      <c r="N88" s="25">
        <f t="shared" si="88"/>
        <v>-8.6834142384326407E-2</v>
      </c>
      <c r="O88" s="25">
        <f>(O70-$I$16)/$I$15+5/$I$4*SUM($N88:N88)</f>
        <v>-8.7702483808169668E-2</v>
      </c>
      <c r="P88" s="25">
        <f>(P70-$I$16)/$I$15+5/$I$4*SUM($N88:O88)</f>
        <v>-8.8579508646251373E-2</v>
      </c>
      <c r="Q88" s="25">
        <f>(Q70-$I$16)/$I$15+5/$I$4*SUM($N88:P88)</f>
        <v>-8.9465303732713886E-2</v>
      </c>
      <c r="R88" s="25">
        <f>(R70-$I$16)/$I$15+5/$I$4*SUM($N88:Q88)</f>
        <v>-9.0359956770041022E-2</v>
      </c>
      <c r="S88" s="25"/>
      <c r="U88" s="13"/>
      <c r="V88" s="19">
        <v>7</v>
      </c>
      <c r="W88" s="18">
        <v>0</v>
      </c>
      <c r="X88" s="25">
        <f t="shared" si="89"/>
        <v>-8.6834142384326407E-2</v>
      </c>
      <c r="Y88" s="25">
        <f>(Y70-$I$16)/$I$15+5/$I$4*SUM($X88:X88)</f>
        <v>-8.7702483808169668E-2</v>
      </c>
      <c r="Z88" s="25">
        <f>(Z70-$I$16)/$I$15+5/$I$4*SUM($X88:Y88)</f>
        <v>-8.8579508646251373E-2</v>
      </c>
      <c r="AA88" s="25">
        <f>(AA70-$I$16)/$I$15+5/$I$4*SUM($X88:Z88)</f>
        <v>-8.9465303732713886E-2</v>
      </c>
      <c r="AB88" s="25">
        <f>(AB70-$I$16)/$I$15+5/$I$4*SUM($X88:AA88)</f>
        <v>-9.0359956770041022E-2</v>
      </c>
      <c r="AC88" s="25"/>
      <c r="AD88" s="25"/>
      <c r="AE88" s="18"/>
      <c r="AF88" s="19">
        <v>7</v>
      </c>
      <c r="AG88" s="18">
        <v>0</v>
      </c>
      <c r="AH88" s="25">
        <f t="shared" si="90"/>
        <v>-8.6834142384326407E-2</v>
      </c>
      <c r="AI88" s="25">
        <f>(AI70-$I$16)/$I$15+5/$I$4*SUM($AH88:AH88)</f>
        <v>-8.7702483808169668E-2</v>
      </c>
      <c r="AJ88" s="25">
        <f>(AJ70-$I$16)/$I$15+5/$I$4*SUM($AH88:AI88)</f>
        <v>-8.8579508646251373E-2</v>
      </c>
      <c r="AK88" s="25">
        <f>(AK70-$I$16)/$I$15+5/$I$4*SUM($AH88:AJ88)</f>
        <v>-8.9465303732713886E-2</v>
      </c>
      <c r="AL88" s="25">
        <f>(AL70-$I$16)/$I$15+5/$I$4*SUM($AH88:AK88)</f>
        <v>-9.0359956770041022E-2</v>
      </c>
      <c r="AM88" s="25"/>
      <c r="AN88" s="41"/>
      <c r="AO88" s="18"/>
      <c r="AP88" s="19">
        <v>7</v>
      </c>
      <c r="AQ88" s="18">
        <v>0</v>
      </c>
      <c r="AR88" s="25">
        <f t="shared" si="91"/>
        <v>-8.6834142384326407E-2</v>
      </c>
      <c r="AS88" s="25">
        <f>(AS70-$I$16)/$I$15+5/$I$4*SUM($AR88:AR88)</f>
        <v>-8.7702483808169668E-2</v>
      </c>
      <c r="AT88" s="25">
        <f>(AT70-$I$16)/$I$15+5/$I$4*SUM($AR88:AS88)</f>
        <v>-8.8579508646251373E-2</v>
      </c>
      <c r="AU88" s="25">
        <f>(AU70-$I$16)/$I$15+5/$I$4*SUM($AR88:AT88)</f>
        <v>-8.9465303732713886E-2</v>
      </c>
      <c r="AV88" s="25" t="e">
        <f>(AV70-$I$16)/$I$15+5/$I$4*SUM($AR88:AU88)</f>
        <v>#VALUE!</v>
      </c>
      <c r="AW88" s="25"/>
      <c r="AX88" s="41"/>
      <c r="AY88" s="18"/>
      <c r="AZ88" s="19">
        <v>7</v>
      </c>
      <c r="BA88" s="18">
        <v>0</v>
      </c>
      <c r="BB88" s="25">
        <f t="shared" si="92"/>
        <v>-8.6834142384326407E-2</v>
      </c>
      <c r="BC88" s="25">
        <f>(BC70-$I$16)/$I$15+5/$I$4*SUM($BB88:BB88)</f>
        <v>-8.7702483808169668E-2</v>
      </c>
      <c r="BD88" s="25">
        <f>(BD70-$I$16)/$I$15+5/$I$4*SUM($BB88:BC88)</f>
        <v>-8.8579508646251373E-2</v>
      </c>
      <c r="BE88" s="25">
        <f>(BE70-$I$16)/$I$15+5/$I$4*SUM($BB88:BD88)</f>
        <v>-8.9465303732713886E-2</v>
      </c>
      <c r="BF88" s="25">
        <f>(BF70-$I$16)/$I$15+5/$I$4*SUM($BB88:BE88)</f>
        <v>-9.0359956770041022E-2</v>
      </c>
      <c r="BG88" s="25"/>
      <c r="BI88" s="18"/>
      <c r="BJ88" s="19">
        <v>7</v>
      </c>
      <c r="BK88" s="18">
        <v>0</v>
      </c>
      <c r="BL88" s="25">
        <f t="shared" si="93"/>
        <v>-8.6834142384326407E-2</v>
      </c>
      <c r="BM88" s="25">
        <f>(BM70-$I$16)/$I$15+5/$I$4*SUM($BL88:BL88)</f>
        <v>-8.7702483808169668E-2</v>
      </c>
      <c r="BN88" s="25">
        <f>(BN70-$I$16)/$I$15+5/$I$4*SUM($BL88:BM88)</f>
        <v>-8.8579508646251373E-2</v>
      </c>
      <c r="BO88" s="25">
        <f>(BO70-$I$16)/$I$15+5/$I$4*SUM($BL88:BN88)</f>
        <v>-8.9465303732713886E-2</v>
      </c>
      <c r="BP88" s="25">
        <f>(BP70-$I$16)/$I$15+5/$I$4*SUM($BL88:BO88)</f>
        <v>-9.0359956770041022E-2</v>
      </c>
      <c r="BQ88" s="25"/>
      <c r="BS88" s="18"/>
      <c r="BT88" s="7">
        <v>7</v>
      </c>
      <c r="BU88" s="1">
        <v>0</v>
      </c>
      <c r="BV88" s="25">
        <f t="shared" si="94"/>
        <v>-8.6834142384326407E-2</v>
      </c>
      <c r="BW88" s="25">
        <f>(BW70-$I$16)/$I$15+5/$I$4*SUM($BV88:BV88)</f>
        <v>-8.7702483808169668E-2</v>
      </c>
      <c r="BX88" s="25">
        <f>(BX70-$I$16)/$I$15+5/$I$4*SUM($BV88:BW88)</f>
        <v>-8.8579508646251373E-2</v>
      </c>
      <c r="BY88" s="25">
        <f>(BY70-$I$16)/$I$15+5/$I$4*SUM($BV88:BX88)</f>
        <v>-8.9465303732713886E-2</v>
      </c>
      <c r="BZ88" s="25">
        <f>(BZ70-$I$16)/$I$15+5/$I$4*SUM($BV88:BY88)</f>
        <v>-9.0359956770041022E-2</v>
      </c>
      <c r="CA88" s="27"/>
      <c r="CB88" s="24"/>
      <c r="CC88" s="18"/>
      <c r="CD88" s="19">
        <v>7</v>
      </c>
      <c r="CE88" s="18">
        <v>0</v>
      </c>
      <c r="CF88" s="25">
        <f t="shared" si="95"/>
        <v>-8.6834142384326407E-2</v>
      </c>
      <c r="CG88" s="25">
        <f>(CG70-$I$16)/$I$15+5/$I$4*SUM($CF88:CF88)</f>
        <v>-8.7702483808169668E-2</v>
      </c>
      <c r="CH88" s="25">
        <f>(CH70-$I$16)/$I$15+5/$I$4*SUM($CF88:CG88)</f>
        <v>-8.8579508646251373E-2</v>
      </c>
      <c r="CI88" s="25">
        <f>(CI70-$I$16)/$I$15+5/$I$4*SUM($CF88:CH88)</f>
        <v>-8.9465303732713886E-2</v>
      </c>
      <c r="CJ88" s="25">
        <f>(CJ70-$I$16)/$I$15+5/$I$4*SUM($CF88:CI88)</f>
        <v>-9.0359956770041022E-2</v>
      </c>
      <c r="CK88" s="25"/>
      <c r="CL88" s="13"/>
      <c r="CM88" s="18"/>
      <c r="CN88" s="19">
        <v>7</v>
      </c>
      <c r="CO88" s="18">
        <v>0</v>
      </c>
      <c r="CP88" s="25">
        <f t="shared" si="96"/>
        <v>-8.6834142384326407E-2</v>
      </c>
      <c r="CQ88" s="25">
        <f>(CQ70-$I$16)/$I$15+5/$I$4*SUM($CP88:CP88)</f>
        <v>-8.7702483808169668E-2</v>
      </c>
      <c r="CR88" s="25">
        <f>(CR70-$I$16)/$I$15+5/$I$4*SUM($CP88:CQ88)</f>
        <v>-8.8579508646251373E-2</v>
      </c>
      <c r="CS88" s="25">
        <f>(CS70-$I$16)/$I$15+5/$I$4*SUM($CP88:CR88)</f>
        <v>-8.9465303732713886E-2</v>
      </c>
      <c r="CT88" s="25">
        <f>(CT70-$I$16)/$I$15+5/$I$4*SUM($CP88:CS88)</f>
        <v>-9.0359956770041022E-2</v>
      </c>
      <c r="CU88" s="25"/>
      <c r="CV88" s="25"/>
      <c r="CW88" s="18"/>
      <c r="CX88" s="19">
        <v>7</v>
      </c>
      <c r="CY88" s="18">
        <v>0</v>
      </c>
      <c r="CZ88" s="25">
        <f t="shared" si="97"/>
        <v>-8.6834142384326407E-2</v>
      </c>
      <c r="DA88" s="25">
        <f>(DA70-$I$16)/$I$15+5/$I$4*SUM($CZ88:CZ88)</f>
        <v>-8.7702483808169668E-2</v>
      </c>
      <c r="DB88" s="25">
        <f>(DB70-$I$16)/$I$15+5/$I$4*SUM($CZ88:DA88)</f>
        <v>-8.8579508646251373E-2</v>
      </c>
      <c r="DC88" s="25">
        <f>(DC70-$I$16)/$I$15+5/$I$4*SUM($CZ88:DB88)</f>
        <v>-8.9465303732713886E-2</v>
      </c>
      <c r="DD88" s="25">
        <f>(DD70-$I$16)/$I$15+5/$I$4*SUM($CZ88:DC88)</f>
        <v>-9.0359956770041022E-2</v>
      </c>
      <c r="DE88" s="25"/>
      <c r="DF88" s="41"/>
      <c r="DG88" s="18"/>
      <c r="DH88" s="19">
        <v>7</v>
      </c>
      <c r="DI88" s="18">
        <v>0</v>
      </c>
      <c r="DJ88" s="25">
        <f t="shared" si="98"/>
        <v>-8.6834142384326407E-2</v>
      </c>
      <c r="DK88" s="25">
        <f>(DK70-$I$16)/$I$15+5/$I$4*SUM($DJ88:DJ88)</f>
        <v>-8.7702483808169668E-2</v>
      </c>
      <c r="DL88" s="25">
        <f>(DL70-$I$16)/$I$15+5/$I$4*SUM($DJ88:DK88)</f>
        <v>-8.8579508646251373E-2</v>
      </c>
      <c r="DM88" s="25">
        <f>(DM70-$I$16)/$I$15+5/$I$4*SUM($DJ88:DL88)</f>
        <v>-8.9465303732713886E-2</v>
      </c>
      <c r="DN88" s="25">
        <f>(DN70-$I$16)/$I$15+5/$I$4*SUM($DJ88:DM88)</f>
        <v>-9.0359956770041022E-2</v>
      </c>
      <c r="DO88" s="25"/>
      <c r="DP88" s="41"/>
      <c r="DQ88" s="18"/>
      <c r="DR88" s="19">
        <v>7</v>
      </c>
      <c r="DS88" s="18">
        <v>0</v>
      </c>
      <c r="DT88" s="25">
        <f t="shared" si="99"/>
        <v>-8.6834142384326407E-2</v>
      </c>
      <c r="DU88" s="25">
        <f>(DU70-$I$16)/$I$15+5/$I$4*SUM($DT88:DT88)</f>
        <v>-8.7702483808169668E-2</v>
      </c>
      <c r="DV88" s="25">
        <f>(DV70-$I$16)/$I$15+5/$I$4*SUM($DT88:DU88)</f>
        <v>-8.8579508646251373E-2</v>
      </c>
      <c r="DW88" s="25">
        <f>(DW70-$I$16)/$I$15+5/$I$4*SUM($DT88:DV88)</f>
        <v>-8.9465303732713886E-2</v>
      </c>
      <c r="DX88" s="25">
        <f>(DX70-$I$16)/$I$15+5/$I$4*SUM($DT88:DW88)</f>
        <v>-9.0359956770041022E-2</v>
      </c>
      <c r="DY88" s="25"/>
      <c r="EA88" s="18"/>
      <c r="EB88" s="19">
        <v>7</v>
      </c>
      <c r="EC88" s="18">
        <v>0</v>
      </c>
      <c r="ED88" s="25">
        <f t="shared" si="100"/>
        <v>-8.6834142384326407E-2</v>
      </c>
      <c r="EE88" s="25">
        <f>(EE70-$I$16)/$I$15+5/$I$4*SUM($ED88:ED88)</f>
        <v>-8.7702483808169668E-2</v>
      </c>
      <c r="EF88" s="25">
        <f>(EF70-$I$16)/$I$15+5/$I$4*SUM($ED88:EE88)</f>
        <v>-8.8579508646251373E-2</v>
      </c>
      <c r="EG88" s="25">
        <f>(EG70-$I$16)/$I$15+5/$I$4*SUM($ED88:EF88)</f>
        <v>-8.9465303732713886E-2</v>
      </c>
      <c r="EH88" s="25">
        <f>(EH70-$I$16)/$I$15+5/$I$4*SUM($ED88:EG88)</f>
        <v>-9.0359956770041022E-2</v>
      </c>
      <c r="EI88" s="25"/>
      <c r="EL88" s="19">
        <v>7</v>
      </c>
      <c r="EM88" s="18">
        <v>0</v>
      </c>
      <c r="EN88" s="25">
        <f t="shared" si="101"/>
        <v>-8.6834142384326407E-2</v>
      </c>
      <c r="EO88" s="25">
        <f>(EO70-$I$16)/$I$15+5/$I$4*SUM($EN88:EN88)</f>
        <v>-8.7702483808169668E-2</v>
      </c>
      <c r="EP88" s="25">
        <f>(EP70-$I$16)/$I$15+5/$I$4*SUM($EN88:EO88)</f>
        <v>-8.8579508646251373E-2</v>
      </c>
      <c r="EQ88" s="25">
        <f>(EQ70-$I$16)/$I$15+5/$I$4*SUM($EN88:EP88)</f>
        <v>-8.9465303732713886E-2</v>
      </c>
      <c r="ER88" s="25">
        <f>(ER70-$I$16)/$I$15+5/$I$4*SUM($EN88:EQ88)</f>
        <v>-9.0359956770041022E-2</v>
      </c>
      <c r="ES88" s="25"/>
    </row>
    <row r="89" spans="1:149" s="1" customFormat="1" x14ac:dyDescent="0.25">
      <c r="A89" s="105"/>
      <c r="B89" s="7">
        <v>8</v>
      </c>
      <c r="C89" s="1">
        <v>0</v>
      </c>
      <c r="D89" s="25">
        <f t="shared" si="87"/>
        <v>-8.6834142384326407E-2</v>
      </c>
      <c r="E89" s="25">
        <f>(E71-$I$16)/$I$15+5/$I$4*SUM(D89:$D89)</f>
        <v>-8.7702483808169668E-2</v>
      </c>
      <c r="F89" s="25">
        <f>(F71-$I$16)/$I$15+5/$I$4*SUM($D89:E89)</f>
        <v>-8.8579508646251373E-2</v>
      </c>
      <c r="G89" s="25">
        <f>(G71-$I$16)/$I$15+5/$I$4*SUM($D89:F89)</f>
        <v>-8.9465303732713886E-2</v>
      </c>
      <c r="H89" s="25">
        <f>(H71-$I$16)/$I$15+5/$I$4*SUM($D89:G89)</f>
        <v>-9.0359956770041022E-2</v>
      </c>
      <c r="I89" s="27"/>
      <c r="J89" s="24"/>
      <c r="K89" s="18"/>
      <c r="L89" s="19">
        <v>8</v>
      </c>
      <c r="M89" s="18">
        <v>0</v>
      </c>
      <c r="N89" s="25">
        <f t="shared" si="88"/>
        <v>-8.6834142384326407E-2</v>
      </c>
      <c r="O89" s="25">
        <f>(O71-$I$16)/$I$15+5/$I$4*SUM($N89:N89)</f>
        <v>-8.7702483808169668E-2</v>
      </c>
      <c r="P89" s="25">
        <f>(P71-$I$16)/$I$15+5/$I$4*SUM($N89:O89)</f>
        <v>-8.8579508646251373E-2</v>
      </c>
      <c r="Q89" s="25">
        <f>(Q71-$I$16)/$I$15+5/$I$4*SUM($N89:P89)</f>
        <v>-8.9465303732713886E-2</v>
      </c>
      <c r="R89" s="25">
        <f>(R71-$I$16)/$I$15+5/$I$4*SUM($N89:Q89)</f>
        <v>-9.0359956770041022E-2</v>
      </c>
      <c r="S89" s="25"/>
      <c r="U89" s="13"/>
      <c r="V89" s="19">
        <v>8</v>
      </c>
      <c r="W89" s="18">
        <v>0</v>
      </c>
      <c r="X89" s="25">
        <f t="shared" si="89"/>
        <v>-8.6834142384326407E-2</v>
      </c>
      <c r="Y89" s="25">
        <f>(Y71-$I$16)/$I$15+5/$I$4*SUM($X89:X89)</f>
        <v>-8.7702483808169668E-2</v>
      </c>
      <c r="Z89" s="25">
        <f>(Z71-$I$16)/$I$15+5/$I$4*SUM($X89:Y89)</f>
        <v>-8.8579508646251373E-2</v>
      </c>
      <c r="AA89" s="25">
        <f>(AA71-$I$16)/$I$15+5/$I$4*SUM($X89:Z89)</f>
        <v>-8.9465303732713886E-2</v>
      </c>
      <c r="AB89" s="25">
        <f>(AB71-$I$16)/$I$15+5/$I$4*SUM($X89:AA89)</f>
        <v>-9.0359956770041022E-2</v>
      </c>
      <c r="AC89" s="25"/>
      <c r="AD89" s="25"/>
      <c r="AE89" s="18"/>
      <c r="AF89" s="19">
        <v>8</v>
      </c>
      <c r="AG89" s="18">
        <v>0</v>
      </c>
      <c r="AH89" s="25">
        <f t="shared" si="90"/>
        <v>-8.6834142384326407E-2</v>
      </c>
      <c r="AI89" s="25">
        <f>(AI71-$I$16)/$I$15+5/$I$4*SUM($AH89:AH89)</f>
        <v>-8.7702483808169668E-2</v>
      </c>
      <c r="AJ89" s="25">
        <f>(AJ71-$I$16)/$I$15+5/$I$4*SUM($AH89:AI89)</f>
        <v>-8.8579508646251373E-2</v>
      </c>
      <c r="AK89" s="25">
        <f>(AK71-$I$16)/$I$15+5/$I$4*SUM($AH89:AJ89)</f>
        <v>-8.9465303732713886E-2</v>
      </c>
      <c r="AL89" s="25">
        <f>(AL71-$I$16)/$I$15+5/$I$4*SUM($AH89:AK89)</f>
        <v>-9.0359956770041022E-2</v>
      </c>
      <c r="AM89" s="25"/>
      <c r="AN89" s="41"/>
      <c r="AO89" s="18"/>
      <c r="AP89" s="19">
        <v>8</v>
      </c>
      <c r="AQ89" s="18">
        <v>0</v>
      </c>
      <c r="AR89" s="25">
        <f t="shared" si="91"/>
        <v>-8.6834142384326407E-2</v>
      </c>
      <c r="AS89" s="25">
        <f>(AS71-$I$16)/$I$15+5/$I$4*SUM($AR89:AR89)</f>
        <v>-8.7702483808169668E-2</v>
      </c>
      <c r="AT89" s="25">
        <f>(AT71-$I$16)/$I$15+5/$I$4*SUM($AR89:AS89)</f>
        <v>-8.8579508646251373E-2</v>
      </c>
      <c r="AU89" s="25">
        <f>(AU71-$I$16)/$I$15+5/$I$4*SUM($AR89:AT89)</f>
        <v>-8.9465303732713886E-2</v>
      </c>
      <c r="AV89" s="25" t="e">
        <f>(AV71-$I$16)/$I$15+5/$I$4*SUM($AR89:AU89)</f>
        <v>#VALUE!</v>
      </c>
      <c r="AW89" s="25"/>
      <c r="AX89" s="41"/>
      <c r="AY89" s="18"/>
      <c r="AZ89" s="19">
        <v>8</v>
      </c>
      <c r="BA89" s="18">
        <v>0</v>
      </c>
      <c r="BB89" s="25">
        <f t="shared" si="92"/>
        <v>-8.6834142384326407E-2</v>
      </c>
      <c r="BC89" s="25">
        <f>(BC71-$I$16)/$I$15+5/$I$4*SUM($BB89:BB89)</f>
        <v>-8.7702483808169668E-2</v>
      </c>
      <c r="BD89" s="25">
        <f>(BD71-$I$16)/$I$15+5/$I$4*SUM($BB89:BC89)</f>
        <v>-8.8579508646251373E-2</v>
      </c>
      <c r="BE89" s="25">
        <f>(BE71-$I$16)/$I$15+5/$I$4*SUM($BB89:BD89)</f>
        <v>-8.9465303732713886E-2</v>
      </c>
      <c r="BF89" s="25">
        <f>(BF71-$I$16)/$I$15+5/$I$4*SUM($BB89:BE89)</f>
        <v>-9.0359956770041022E-2</v>
      </c>
      <c r="BG89" s="25"/>
      <c r="BI89" s="18"/>
      <c r="BJ89" s="19">
        <v>8</v>
      </c>
      <c r="BK89" s="18">
        <v>0</v>
      </c>
      <c r="BL89" s="25">
        <f t="shared" si="93"/>
        <v>-8.6834142384326407E-2</v>
      </c>
      <c r="BM89" s="25">
        <f>(BM71-$I$16)/$I$15+5/$I$4*SUM($BL89:BL89)</f>
        <v>-8.7702483808169668E-2</v>
      </c>
      <c r="BN89" s="25">
        <f>(BN71-$I$16)/$I$15+5/$I$4*SUM($BL89:BM89)</f>
        <v>-8.8579508646251373E-2</v>
      </c>
      <c r="BO89" s="25">
        <f>(BO71-$I$16)/$I$15+5/$I$4*SUM($BL89:BN89)</f>
        <v>-8.9465303732713886E-2</v>
      </c>
      <c r="BP89" s="25">
        <f>(BP71-$I$16)/$I$15+5/$I$4*SUM($BL89:BO89)</f>
        <v>-9.0359956770041022E-2</v>
      </c>
      <c r="BQ89" s="25"/>
      <c r="BS89" s="18"/>
      <c r="BT89" s="7">
        <v>8</v>
      </c>
      <c r="BU89" s="1">
        <v>0</v>
      </c>
      <c r="BV89" s="25">
        <f t="shared" si="94"/>
        <v>-8.6834142384326407E-2</v>
      </c>
      <c r="BW89" s="25">
        <f>(BW71-$I$16)/$I$15+5/$I$4*SUM($BV89:BV89)</f>
        <v>-8.7702483808169668E-2</v>
      </c>
      <c r="BX89" s="25">
        <f>(BX71-$I$16)/$I$15+5/$I$4*SUM($BV89:BW89)</f>
        <v>-8.8579508646251373E-2</v>
      </c>
      <c r="BY89" s="25">
        <f>(BY71-$I$16)/$I$15+5/$I$4*SUM($BV89:BX89)</f>
        <v>-8.9465303732713886E-2</v>
      </c>
      <c r="BZ89" s="25">
        <f>(BZ71-$I$16)/$I$15+5/$I$4*SUM($BV89:BY89)</f>
        <v>-9.0359956770041022E-2</v>
      </c>
      <c r="CA89" s="27"/>
      <c r="CB89" s="24"/>
      <c r="CC89" s="18"/>
      <c r="CD89" s="19">
        <v>8</v>
      </c>
      <c r="CE89" s="18">
        <v>0</v>
      </c>
      <c r="CF89" s="25">
        <f t="shared" si="95"/>
        <v>-8.6834142384326407E-2</v>
      </c>
      <c r="CG89" s="25">
        <f>(CG71-$I$16)/$I$15+5/$I$4*SUM($CF89:CF89)</f>
        <v>-8.7702483808169668E-2</v>
      </c>
      <c r="CH89" s="25">
        <f>(CH71-$I$16)/$I$15+5/$I$4*SUM($CF89:CG89)</f>
        <v>-8.8579508646251373E-2</v>
      </c>
      <c r="CI89" s="25">
        <f>(CI71-$I$16)/$I$15+5/$I$4*SUM($CF89:CH89)</f>
        <v>-8.9465303732713886E-2</v>
      </c>
      <c r="CJ89" s="25">
        <f>(CJ71-$I$16)/$I$15+5/$I$4*SUM($CF89:CI89)</f>
        <v>-9.0359956770041022E-2</v>
      </c>
      <c r="CK89" s="25"/>
      <c r="CL89" s="13"/>
      <c r="CM89" s="18"/>
      <c r="CN89" s="19">
        <v>8</v>
      </c>
      <c r="CO89" s="18">
        <v>0</v>
      </c>
      <c r="CP89" s="25">
        <f t="shared" si="96"/>
        <v>-8.6834142384326407E-2</v>
      </c>
      <c r="CQ89" s="25">
        <f>(CQ71-$I$16)/$I$15+5/$I$4*SUM($CP89:CP89)</f>
        <v>-8.7702483808169668E-2</v>
      </c>
      <c r="CR89" s="25">
        <f>(CR71-$I$16)/$I$15+5/$I$4*SUM($CP89:CQ89)</f>
        <v>-8.8579508646251373E-2</v>
      </c>
      <c r="CS89" s="25">
        <f>(CS71-$I$16)/$I$15+5/$I$4*SUM($CP89:CR89)</f>
        <v>-8.9465303732713886E-2</v>
      </c>
      <c r="CT89" s="25">
        <f>(CT71-$I$16)/$I$15+5/$I$4*SUM($CP89:CS89)</f>
        <v>-9.0359956770041022E-2</v>
      </c>
      <c r="CU89" s="25"/>
      <c r="CV89" s="25"/>
      <c r="CW89" s="18"/>
      <c r="CX89" s="19">
        <v>8</v>
      </c>
      <c r="CY89" s="18">
        <v>0</v>
      </c>
      <c r="CZ89" s="25">
        <f t="shared" si="97"/>
        <v>-8.6834142384326407E-2</v>
      </c>
      <c r="DA89" s="25">
        <f>(DA71-$I$16)/$I$15+5/$I$4*SUM($CZ89:CZ89)</f>
        <v>-8.7702483808169668E-2</v>
      </c>
      <c r="DB89" s="25">
        <f>(DB71-$I$16)/$I$15+5/$I$4*SUM($CZ89:DA89)</f>
        <v>-8.8579508646251373E-2</v>
      </c>
      <c r="DC89" s="25">
        <f>(DC71-$I$16)/$I$15+5/$I$4*SUM($CZ89:DB89)</f>
        <v>-8.9465303732713886E-2</v>
      </c>
      <c r="DD89" s="25">
        <f>(DD71-$I$16)/$I$15+5/$I$4*SUM($CZ89:DC89)</f>
        <v>-9.0359956770041022E-2</v>
      </c>
      <c r="DE89" s="25"/>
      <c r="DF89" s="41"/>
      <c r="DG89" s="18"/>
      <c r="DH89" s="19">
        <v>8</v>
      </c>
      <c r="DI89" s="18">
        <v>0</v>
      </c>
      <c r="DJ89" s="25">
        <f t="shared" si="98"/>
        <v>-8.6834142384326407E-2</v>
      </c>
      <c r="DK89" s="25">
        <f>(DK71-$I$16)/$I$15+5/$I$4*SUM($DJ89:DJ89)</f>
        <v>-8.7702483808169668E-2</v>
      </c>
      <c r="DL89" s="25">
        <f>(DL71-$I$16)/$I$15+5/$I$4*SUM($DJ89:DK89)</f>
        <v>-8.8579508646251373E-2</v>
      </c>
      <c r="DM89" s="25">
        <f>(DM71-$I$16)/$I$15+5/$I$4*SUM($DJ89:DL89)</f>
        <v>-8.9465303732713886E-2</v>
      </c>
      <c r="DN89" s="25">
        <f>(DN71-$I$16)/$I$15+5/$I$4*SUM($DJ89:DM89)</f>
        <v>-9.0359956770041022E-2</v>
      </c>
      <c r="DO89" s="25"/>
      <c r="DP89" s="41"/>
      <c r="DQ89" s="18"/>
      <c r="DR89" s="19">
        <v>8</v>
      </c>
      <c r="DS89" s="18">
        <v>0</v>
      </c>
      <c r="DT89" s="25">
        <f t="shared" si="99"/>
        <v>-8.6834142384326407E-2</v>
      </c>
      <c r="DU89" s="25">
        <f>(DU71-$I$16)/$I$15+5/$I$4*SUM($DT89:DT89)</f>
        <v>-8.7702483808169668E-2</v>
      </c>
      <c r="DV89" s="25">
        <f>(DV71-$I$16)/$I$15+5/$I$4*SUM($DT89:DU89)</f>
        <v>-8.8579508646251373E-2</v>
      </c>
      <c r="DW89" s="25">
        <f>(DW71-$I$16)/$I$15+5/$I$4*SUM($DT89:DV89)</f>
        <v>-8.9465303732713886E-2</v>
      </c>
      <c r="DX89" s="25">
        <f>(DX71-$I$16)/$I$15+5/$I$4*SUM($DT89:DW89)</f>
        <v>-9.0359956770041022E-2</v>
      </c>
      <c r="DY89" s="25"/>
      <c r="EA89" s="18"/>
      <c r="EB89" s="19">
        <v>8</v>
      </c>
      <c r="EC89" s="18">
        <v>0</v>
      </c>
      <c r="ED89" s="25">
        <f t="shared" si="100"/>
        <v>-8.6834142384326407E-2</v>
      </c>
      <c r="EE89" s="25">
        <f>(EE71-$I$16)/$I$15+5/$I$4*SUM($ED89:ED89)</f>
        <v>-8.7702483808169668E-2</v>
      </c>
      <c r="EF89" s="25">
        <f>(EF71-$I$16)/$I$15+5/$I$4*SUM($ED89:EE89)</f>
        <v>-8.8579508646251373E-2</v>
      </c>
      <c r="EG89" s="25">
        <f>(EG71-$I$16)/$I$15+5/$I$4*SUM($ED89:EF89)</f>
        <v>-8.9465303732713886E-2</v>
      </c>
      <c r="EH89" s="25">
        <f>(EH71-$I$16)/$I$15+5/$I$4*SUM($ED89:EG89)</f>
        <v>-9.0359956770041022E-2</v>
      </c>
      <c r="EI89" s="25"/>
      <c r="EL89" s="19">
        <v>8</v>
      </c>
      <c r="EM89" s="18">
        <v>0</v>
      </c>
      <c r="EN89" s="25">
        <f t="shared" si="101"/>
        <v>-8.6834142384326407E-2</v>
      </c>
      <c r="EO89" s="25">
        <f>(EO71-$I$16)/$I$15+5/$I$4*SUM($EN89:EN89)</f>
        <v>-8.7702483808169668E-2</v>
      </c>
      <c r="EP89" s="25">
        <f>(EP71-$I$16)/$I$15+5/$I$4*SUM($EN89:EO89)</f>
        <v>-8.8579508646251373E-2</v>
      </c>
      <c r="EQ89" s="25">
        <f>(EQ71-$I$16)/$I$15+5/$I$4*SUM($EN89:EP89)</f>
        <v>-8.9465303732713886E-2</v>
      </c>
      <c r="ER89" s="25">
        <f>(ER71-$I$16)/$I$15+5/$I$4*SUM($EN89:EQ89)</f>
        <v>-9.0359956770041022E-2</v>
      </c>
      <c r="ES89" s="25"/>
    </row>
    <row r="90" spans="1:149" s="1" customFormat="1" x14ac:dyDescent="0.25">
      <c r="A90" s="105"/>
      <c r="B90" s="7">
        <v>9</v>
      </c>
      <c r="C90" s="1">
        <v>0</v>
      </c>
      <c r="D90" s="25">
        <f t="shared" si="87"/>
        <v>-8.6834142384326407E-2</v>
      </c>
      <c r="E90" s="25">
        <f>(E72-$I$16)/$I$15+5/$I$4*SUM(D90:$D90)</f>
        <v>-8.7702483808169668E-2</v>
      </c>
      <c r="F90" s="25">
        <f>(F72-$I$16)/$I$15+5/$I$4*SUM($D90:E90)</f>
        <v>-8.8579508646251373E-2</v>
      </c>
      <c r="G90" s="25">
        <f>(G72-$I$16)/$I$15+5/$I$4*SUM($D90:F90)</f>
        <v>-8.9465303732713886E-2</v>
      </c>
      <c r="H90" s="25">
        <f>(H72-$I$16)/$I$15+5/$I$4*SUM($D90:G90)</f>
        <v>-9.0359956770041022E-2</v>
      </c>
      <c r="I90" s="27"/>
      <c r="J90" s="24"/>
      <c r="K90" s="18"/>
      <c r="L90" s="19">
        <v>9</v>
      </c>
      <c r="M90" s="18">
        <v>0</v>
      </c>
      <c r="N90" s="25">
        <f t="shared" si="88"/>
        <v>-8.6834142384326407E-2</v>
      </c>
      <c r="O90" s="25">
        <f>(O72-$I$16)/$I$15+5/$I$4*SUM($N90:N90)</f>
        <v>-8.7702483808169668E-2</v>
      </c>
      <c r="P90" s="25">
        <f>(P72-$I$16)/$I$15+5/$I$4*SUM($N90:O90)</f>
        <v>-8.8579508646251373E-2</v>
      </c>
      <c r="Q90" s="25">
        <f>(Q72-$I$16)/$I$15+5/$I$4*SUM($N90:P90)</f>
        <v>-8.9465303732713886E-2</v>
      </c>
      <c r="R90" s="25">
        <f>(R72-$I$16)/$I$15+5/$I$4*SUM($N90:Q90)</f>
        <v>-9.0359956770041022E-2</v>
      </c>
      <c r="S90" s="25"/>
      <c r="U90" s="13"/>
      <c r="V90" s="19">
        <v>9</v>
      </c>
      <c r="W90" s="18">
        <v>0</v>
      </c>
      <c r="X90" s="25">
        <f t="shared" si="89"/>
        <v>-8.6834142384326407E-2</v>
      </c>
      <c r="Y90" s="25">
        <f>(Y72-$I$16)/$I$15+5/$I$4*SUM($X90:X90)</f>
        <v>-8.7702483808169668E-2</v>
      </c>
      <c r="Z90" s="25">
        <f>(Z72-$I$16)/$I$15+5/$I$4*SUM($X90:Y90)</f>
        <v>-8.8579508646251373E-2</v>
      </c>
      <c r="AA90" s="25">
        <f>(AA72-$I$16)/$I$15+5/$I$4*SUM($X90:Z90)</f>
        <v>-8.9465303732713886E-2</v>
      </c>
      <c r="AB90" s="25">
        <f>(AB72-$I$16)/$I$15+5/$I$4*SUM($X90:AA90)</f>
        <v>-9.0359956770041022E-2</v>
      </c>
      <c r="AC90" s="25"/>
      <c r="AD90" s="25"/>
      <c r="AE90" s="18"/>
      <c r="AF90" s="19">
        <v>9</v>
      </c>
      <c r="AG90" s="18">
        <v>0</v>
      </c>
      <c r="AH90" s="25">
        <f t="shared" si="90"/>
        <v>-8.6834142384326407E-2</v>
      </c>
      <c r="AI90" s="25">
        <f>(AI72-$I$16)/$I$15+5/$I$4*SUM($AH90:AH90)</f>
        <v>-8.7702483808169668E-2</v>
      </c>
      <c r="AJ90" s="25">
        <f>(AJ72-$I$16)/$I$15+5/$I$4*SUM($AH90:AI90)</f>
        <v>-8.8579508646251373E-2</v>
      </c>
      <c r="AK90" s="25">
        <f>(AK72-$I$16)/$I$15+5/$I$4*SUM($AH90:AJ90)</f>
        <v>-8.9465303732713886E-2</v>
      </c>
      <c r="AL90" s="25">
        <f>(AL72-$I$16)/$I$15+5/$I$4*SUM($AH90:AK90)</f>
        <v>-9.0359956770041022E-2</v>
      </c>
      <c r="AM90" s="25"/>
      <c r="AN90" s="41"/>
      <c r="AO90" s="18"/>
      <c r="AP90" s="19">
        <v>9</v>
      </c>
      <c r="AQ90" s="18">
        <v>0</v>
      </c>
      <c r="AR90" s="25">
        <f t="shared" si="91"/>
        <v>-8.6834142384326407E-2</v>
      </c>
      <c r="AS90" s="25">
        <f>(AS72-$I$16)/$I$15+5/$I$4*SUM($AR90:AR90)</f>
        <v>-8.7702483808169668E-2</v>
      </c>
      <c r="AT90" s="25">
        <f>(AT72-$I$16)/$I$15+5/$I$4*SUM($AR90:AS90)</f>
        <v>-8.8579508646251373E-2</v>
      </c>
      <c r="AU90" s="25">
        <f>(AU72-$I$16)/$I$15+5/$I$4*SUM($AR90:AT90)</f>
        <v>-8.9465303732713886E-2</v>
      </c>
      <c r="AV90" s="25">
        <f>(AV72-$I$16)/$I$15+5/$I$4*SUM($AR90:AU90)</f>
        <v>-9.0359956770041022E-2</v>
      </c>
      <c r="AW90" s="25"/>
      <c r="AX90" s="41"/>
      <c r="AY90" s="18"/>
      <c r="AZ90" s="19">
        <v>9</v>
      </c>
      <c r="BA90" s="18">
        <v>0</v>
      </c>
      <c r="BB90" s="25">
        <f t="shared" si="92"/>
        <v>-8.6834142384326407E-2</v>
      </c>
      <c r="BC90" s="25">
        <f>(BC72-$I$16)/$I$15+5/$I$4*SUM($BB90:BB90)</f>
        <v>-8.7702483808169668E-2</v>
      </c>
      <c r="BD90" s="25">
        <f>(BD72-$I$16)/$I$15+5/$I$4*SUM($BB90:BC90)</f>
        <v>-8.8579508646251373E-2</v>
      </c>
      <c r="BE90" s="25">
        <f>(BE72-$I$16)/$I$15+5/$I$4*SUM($BB90:BD90)</f>
        <v>-8.9465303732713886E-2</v>
      </c>
      <c r="BF90" s="25">
        <f>(BF72-$I$16)/$I$15+5/$I$4*SUM($BB90:BE90)</f>
        <v>-9.0359956770041022E-2</v>
      </c>
      <c r="BG90" s="25"/>
      <c r="BI90" s="18"/>
      <c r="BJ90" s="19">
        <v>9</v>
      </c>
      <c r="BK90" s="18">
        <v>0</v>
      </c>
      <c r="BL90" s="25">
        <f t="shared" si="93"/>
        <v>-8.6834142384326407E-2</v>
      </c>
      <c r="BM90" s="25">
        <f>(BM72-$I$16)/$I$15+5/$I$4*SUM($BL90:BL90)</f>
        <v>-8.7702483808169668E-2</v>
      </c>
      <c r="BN90" s="25">
        <f>(BN72-$I$16)/$I$15+5/$I$4*SUM($BL90:BM90)</f>
        <v>-8.8579508646251373E-2</v>
      </c>
      <c r="BO90" s="25">
        <f>(BO72-$I$16)/$I$15+5/$I$4*SUM($BL90:BN90)</f>
        <v>-8.9465303732713886E-2</v>
      </c>
      <c r="BP90" s="25">
        <f>(BP72-$I$16)/$I$15+5/$I$4*SUM($BL90:BO90)</f>
        <v>-9.0359956770041022E-2</v>
      </c>
      <c r="BQ90" s="25"/>
      <c r="BS90" s="18"/>
      <c r="BT90" s="7">
        <v>9</v>
      </c>
      <c r="BU90" s="1">
        <v>0</v>
      </c>
      <c r="BV90" s="25">
        <f t="shared" si="94"/>
        <v>-8.6834142384326407E-2</v>
      </c>
      <c r="BW90" s="25">
        <f>(BW72-$I$16)/$I$15+5/$I$4*SUM($BV90:BV90)</f>
        <v>-8.7702483808169668E-2</v>
      </c>
      <c r="BX90" s="25">
        <f>(BX72-$I$16)/$I$15+5/$I$4*SUM($BV90:BW90)</f>
        <v>-8.8579508646251373E-2</v>
      </c>
      <c r="BY90" s="25">
        <f>(BY72-$I$16)/$I$15+5/$I$4*SUM($BV90:BX90)</f>
        <v>-8.9465303732713886E-2</v>
      </c>
      <c r="BZ90" s="25">
        <f>(BZ72-$I$16)/$I$15+5/$I$4*SUM($BV90:BY90)</f>
        <v>-9.0359956770041022E-2</v>
      </c>
      <c r="CA90" s="27"/>
      <c r="CB90" s="24"/>
      <c r="CC90" s="18"/>
      <c r="CD90" s="19">
        <v>9</v>
      </c>
      <c r="CE90" s="18">
        <v>0</v>
      </c>
      <c r="CF90" s="25">
        <f t="shared" si="95"/>
        <v>-8.6834142384326407E-2</v>
      </c>
      <c r="CG90" s="25">
        <f>(CG72-$I$16)/$I$15+5/$I$4*SUM($CF90:CF90)</f>
        <v>-8.7702483808169668E-2</v>
      </c>
      <c r="CH90" s="25">
        <f>(CH72-$I$16)/$I$15+5/$I$4*SUM($CF90:CG90)</f>
        <v>-8.8579508646251373E-2</v>
      </c>
      <c r="CI90" s="25">
        <f>(CI72-$I$16)/$I$15+5/$I$4*SUM($CF90:CH90)</f>
        <v>-8.9465303732713886E-2</v>
      </c>
      <c r="CJ90" s="25">
        <f>(CJ72-$I$16)/$I$15+5/$I$4*SUM($CF90:CI90)</f>
        <v>-9.0359956770041022E-2</v>
      </c>
      <c r="CK90" s="25"/>
      <c r="CL90" s="13"/>
      <c r="CM90" s="18"/>
      <c r="CN90" s="19">
        <v>9</v>
      </c>
      <c r="CO90" s="18">
        <v>0</v>
      </c>
      <c r="CP90" s="25">
        <f t="shared" si="96"/>
        <v>-8.6834142384326407E-2</v>
      </c>
      <c r="CQ90" s="25">
        <f>(CQ72-$I$16)/$I$15+5/$I$4*SUM($CP90:CP90)</f>
        <v>-8.7702483808169668E-2</v>
      </c>
      <c r="CR90" s="25">
        <f>(CR72-$I$16)/$I$15+5/$I$4*SUM($CP90:CQ90)</f>
        <v>-8.8579508646251373E-2</v>
      </c>
      <c r="CS90" s="25">
        <f>(CS72-$I$16)/$I$15+5/$I$4*SUM($CP90:CR90)</f>
        <v>-8.9465303732713886E-2</v>
      </c>
      <c r="CT90" s="25">
        <f>(CT72-$I$16)/$I$15+5/$I$4*SUM($CP90:CS90)</f>
        <v>-9.0359956770041022E-2</v>
      </c>
      <c r="CU90" s="25"/>
      <c r="CV90" s="25"/>
      <c r="CW90" s="18"/>
      <c r="CX90" s="19">
        <v>9</v>
      </c>
      <c r="CY90" s="18">
        <v>0</v>
      </c>
      <c r="CZ90" s="25">
        <f t="shared" si="97"/>
        <v>-8.6834142384326407E-2</v>
      </c>
      <c r="DA90" s="25">
        <f>(DA72-$I$16)/$I$15+5/$I$4*SUM($CZ90:CZ90)</f>
        <v>-8.7702483808169668E-2</v>
      </c>
      <c r="DB90" s="25">
        <f>(DB72-$I$16)/$I$15+5/$I$4*SUM($CZ90:DA90)</f>
        <v>-8.8579508646251373E-2</v>
      </c>
      <c r="DC90" s="25">
        <f>(DC72-$I$16)/$I$15+5/$I$4*SUM($CZ90:DB90)</f>
        <v>-8.9465303732713886E-2</v>
      </c>
      <c r="DD90" s="25">
        <f>(DD72-$I$16)/$I$15+5/$I$4*SUM($CZ90:DC90)</f>
        <v>-9.0359956770041022E-2</v>
      </c>
      <c r="DE90" s="25"/>
      <c r="DF90" s="41"/>
      <c r="DG90" s="18"/>
      <c r="DH90" s="19">
        <v>9</v>
      </c>
      <c r="DI90" s="18">
        <v>0</v>
      </c>
      <c r="DJ90" s="25">
        <f t="shared" si="98"/>
        <v>-8.6834142384326407E-2</v>
      </c>
      <c r="DK90" s="25">
        <f>(DK72-$I$16)/$I$15+5/$I$4*SUM($DJ90:DJ90)</f>
        <v>-8.7702483808169668E-2</v>
      </c>
      <c r="DL90" s="25">
        <f>(DL72-$I$16)/$I$15+5/$I$4*SUM($DJ90:DK90)</f>
        <v>-8.8579508646251373E-2</v>
      </c>
      <c r="DM90" s="25">
        <f>(DM72-$I$16)/$I$15+5/$I$4*SUM($DJ90:DL90)</f>
        <v>-8.9465303732713886E-2</v>
      </c>
      <c r="DN90" s="25">
        <f>(DN72-$I$16)/$I$15+5/$I$4*SUM($DJ90:DM90)</f>
        <v>-9.0359956770041022E-2</v>
      </c>
      <c r="DO90" s="25"/>
      <c r="DP90" s="41"/>
      <c r="DQ90" s="18"/>
      <c r="DR90" s="19">
        <v>9</v>
      </c>
      <c r="DS90" s="18">
        <v>0</v>
      </c>
      <c r="DT90" s="25">
        <f t="shared" si="99"/>
        <v>-8.6834142384326407E-2</v>
      </c>
      <c r="DU90" s="25">
        <f>(DU72-$I$16)/$I$15+5/$I$4*SUM($DT90:DT90)</f>
        <v>-8.7702483808169668E-2</v>
      </c>
      <c r="DV90" s="25">
        <f>(DV72-$I$16)/$I$15+5/$I$4*SUM($DT90:DU90)</f>
        <v>-8.8579508646251373E-2</v>
      </c>
      <c r="DW90" s="25">
        <f>(DW72-$I$16)/$I$15+5/$I$4*SUM($DT90:DV90)</f>
        <v>-8.9465303732713886E-2</v>
      </c>
      <c r="DX90" s="25">
        <f>(DX72-$I$16)/$I$15+5/$I$4*SUM($DT90:DW90)</f>
        <v>-9.0359956770041022E-2</v>
      </c>
      <c r="DY90" s="25"/>
      <c r="EA90" s="18"/>
      <c r="EB90" s="19">
        <v>9</v>
      </c>
      <c r="EC90" s="18">
        <v>0</v>
      </c>
      <c r="ED90" s="25">
        <f t="shared" si="100"/>
        <v>-8.6834142384326407E-2</v>
      </c>
      <c r="EE90" s="25">
        <f>(EE72-$I$16)/$I$15+5/$I$4*SUM($ED90:ED90)</f>
        <v>-8.7702483808169668E-2</v>
      </c>
      <c r="EF90" s="25">
        <f>(EF72-$I$16)/$I$15+5/$I$4*SUM($ED90:EE90)</f>
        <v>-8.8579508646251373E-2</v>
      </c>
      <c r="EG90" s="25">
        <f>(EG72-$I$16)/$I$15+5/$I$4*SUM($ED90:EF90)</f>
        <v>-8.9465303732713886E-2</v>
      </c>
      <c r="EH90" s="25">
        <f>(EH72-$I$16)/$I$15+5/$I$4*SUM($ED90:EG90)</f>
        <v>-9.0359956770041022E-2</v>
      </c>
      <c r="EI90" s="25"/>
      <c r="EL90" s="19">
        <v>9</v>
      </c>
      <c r="EM90" s="18">
        <v>0</v>
      </c>
      <c r="EN90" s="25">
        <f t="shared" si="101"/>
        <v>-8.6834142384326407E-2</v>
      </c>
      <c r="EO90" s="25">
        <f>(EO72-$I$16)/$I$15+5/$I$4*SUM($EN90:EN90)</f>
        <v>-8.7702483808169668E-2</v>
      </c>
      <c r="EP90" s="25">
        <f>(EP72-$I$16)/$I$15+5/$I$4*SUM($EN90:EO90)</f>
        <v>-8.8579508646251373E-2</v>
      </c>
      <c r="EQ90" s="25">
        <f>(EQ72-$I$16)/$I$15+5/$I$4*SUM($EN90:EP90)</f>
        <v>-8.9465303732713886E-2</v>
      </c>
      <c r="ER90" s="25">
        <f>(ER72-$I$16)/$I$15+5/$I$4*SUM($EN90:EQ90)</f>
        <v>-9.0359956770041022E-2</v>
      </c>
      <c r="ES90" s="25"/>
    </row>
    <row r="91" spans="1:149" s="1" customFormat="1" x14ac:dyDescent="0.25">
      <c r="A91" s="105"/>
      <c r="B91" s="7">
        <v>10</v>
      </c>
      <c r="C91" s="1">
        <v>0</v>
      </c>
      <c r="D91" s="25">
        <f t="shared" si="87"/>
        <v>-8.6834142384326407E-2</v>
      </c>
      <c r="E91" s="25">
        <f>(E73-$I$16)/$I$15+5/$I$4*SUM(D91:$D91)</f>
        <v>-8.7702483808169668E-2</v>
      </c>
      <c r="F91" s="25">
        <f>(F73-$I$16)/$I$15+5/$I$4*SUM($D91:E91)</f>
        <v>-8.8579508646251373E-2</v>
      </c>
      <c r="G91" s="25">
        <f>(G73-$I$16)/$I$15+5/$I$4*SUM($D91:F91)</f>
        <v>-8.9465303732713886E-2</v>
      </c>
      <c r="H91" s="25">
        <f>(H73-$I$16)/$I$15+5/$I$4*SUM($D91:G91)</f>
        <v>-9.0359956770041022E-2</v>
      </c>
      <c r="I91" s="27"/>
      <c r="J91" s="24"/>
      <c r="K91" s="18"/>
      <c r="L91" s="19">
        <v>10</v>
      </c>
      <c r="M91" s="18">
        <v>0</v>
      </c>
      <c r="N91" s="25">
        <f t="shared" si="88"/>
        <v>-8.6834142384326407E-2</v>
      </c>
      <c r="O91" s="25">
        <f>(O73-$I$16)/$I$15+5/$I$4*SUM($N91:N91)</f>
        <v>-8.7702483808169668E-2</v>
      </c>
      <c r="P91" s="25">
        <f>(P73-$I$16)/$I$15+5/$I$4*SUM($N91:O91)</f>
        <v>-8.8579508646251373E-2</v>
      </c>
      <c r="Q91" s="25">
        <f>(Q73-$I$16)/$I$15+5/$I$4*SUM($N91:P91)</f>
        <v>-8.9465303732713886E-2</v>
      </c>
      <c r="R91" s="25">
        <f>(R73-$I$16)/$I$15+5/$I$4*SUM($N91:Q91)</f>
        <v>-9.0359956770041022E-2</v>
      </c>
      <c r="S91" s="25"/>
      <c r="U91" s="13"/>
      <c r="V91" s="19">
        <v>10</v>
      </c>
      <c r="W91" s="18">
        <v>0</v>
      </c>
      <c r="X91" s="25">
        <f t="shared" si="89"/>
        <v>-8.6834142384326407E-2</v>
      </c>
      <c r="Y91" s="25">
        <f>(Y73-$I$16)/$I$15+5/$I$4*SUM($X91:X91)</f>
        <v>-8.7702483808169668E-2</v>
      </c>
      <c r="Z91" s="25">
        <f>(Z73-$I$16)/$I$15+5/$I$4*SUM($X91:Y91)</f>
        <v>-8.8579508646251373E-2</v>
      </c>
      <c r="AA91" s="25">
        <f>(AA73-$I$16)/$I$15+5/$I$4*SUM($X91:Z91)</f>
        <v>-8.9465303732713886E-2</v>
      </c>
      <c r="AB91" s="25">
        <f>(AB73-$I$16)/$I$15+5/$I$4*SUM($X91:AA91)</f>
        <v>-9.0359956770041022E-2</v>
      </c>
      <c r="AC91" s="25"/>
      <c r="AD91" s="25"/>
      <c r="AE91" s="18"/>
      <c r="AF91" s="19">
        <v>10</v>
      </c>
      <c r="AG91" s="18">
        <v>0</v>
      </c>
      <c r="AH91" s="25">
        <f t="shared" si="90"/>
        <v>-8.6834142384326407E-2</v>
      </c>
      <c r="AI91" s="25">
        <f>(AI73-$I$16)/$I$15+5/$I$4*SUM($AH91:AH91)</f>
        <v>-8.7702483808169668E-2</v>
      </c>
      <c r="AJ91" s="25">
        <f>(AJ73-$I$16)/$I$15+5/$I$4*SUM($AH91:AI91)</f>
        <v>-8.8579508646251373E-2</v>
      </c>
      <c r="AK91" s="25">
        <f>(AK73-$I$16)/$I$15+5/$I$4*SUM($AH91:AJ91)</f>
        <v>-8.9465303732713886E-2</v>
      </c>
      <c r="AL91" s="25">
        <f>(AL73-$I$16)/$I$15+5/$I$4*SUM($AH91:AK91)</f>
        <v>-9.0359956770041022E-2</v>
      </c>
      <c r="AM91" s="25"/>
      <c r="AN91" s="41"/>
      <c r="AO91" s="18"/>
      <c r="AP91" s="19">
        <v>10</v>
      </c>
      <c r="AQ91" s="18">
        <v>0</v>
      </c>
      <c r="AR91" s="25">
        <f t="shared" si="91"/>
        <v>-8.6834142384326407E-2</v>
      </c>
      <c r="AS91" s="25">
        <f>(AS73-$I$16)/$I$15+5/$I$4*SUM($AR91:AR91)</f>
        <v>-8.7702483808169668E-2</v>
      </c>
      <c r="AT91" s="25">
        <f>(AT73-$I$16)/$I$15+5/$I$4*SUM($AR91:AS91)</f>
        <v>-8.8579508646251373E-2</v>
      </c>
      <c r="AU91" s="25">
        <f>(AU73-$I$16)/$I$15+5/$I$4*SUM($AR91:AT91)</f>
        <v>-8.9465303732713886E-2</v>
      </c>
      <c r="AV91" s="25">
        <f>(AV73-$I$16)/$I$15+5/$I$4*SUM($AR91:AU91)</f>
        <v>-9.0359956770041022E-2</v>
      </c>
      <c r="AW91" s="25"/>
      <c r="AX91" s="41"/>
      <c r="AY91" s="18"/>
      <c r="AZ91" s="19">
        <v>10</v>
      </c>
      <c r="BA91" s="18">
        <v>0</v>
      </c>
      <c r="BB91" s="25">
        <f t="shared" si="92"/>
        <v>-8.6834142384326407E-2</v>
      </c>
      <c r="BC91" s="25">
        <f>(BC73-$I$16)/$I$15+5/$I$4*SUM($BB91:BB91)</f>
        <v>-8.7702483808169668E-2</v>
      </c>
      <c r="BD91" s="25">
        <f>(BD73-$I$16)/$I$15+5/$I$4*SUM($BB91:BC91)</f>
        <v>-8.8579508646251373E-2</v>
      </c>
      <c r="BE91" s="25">
        <f>(BE73-$I$16)/$I$15+5/$I$4*SUM($BB91:BD91)</f>
        <v>-8.9465303732713886E-2</v>
      </c>
      <c r="BF91" s="25">
        <f>(BF73-$I$16)/$I$15+5/$I$4*SUM($BB91:BE91)</f>
        <v>-9.0359956770041022E-2</v>
      </c>
      <c r="BG91" s="25"/>
      <c r="BI91" s="18"/>
      <c r="BJ91" s="19">
        <v>10</v>
      </c>
      <c r="BK91" s="18">
        <v>0</v>
      </c>
      <c r="BL91" s="25">
        <f t="shared" si="93"/>
        <v>-8.6834142384326407E-2</v>
      </c>
      <c r="BM91" s="25">
        <f>(BM73-$I$16)/$I$15+5/$I$4*SUM($BL91:BL91)</f>
        <v>-8.7702483808169668E-2</v>
      </c>
      <c r="BN91" s="25">
        <f>(BN73-$I$16)/$I$15+5/$I$4*SUM($BL91:BM91)</f>
        <v>-8.8579508646251373E-2</v>
      </c>
      <c r="BO91" s="25">
        <f>(BO73-$I$16)/$I$15+5/$I$4*SUM($BL91:BN91)</f>
        <v>-8.9465303732713886E-2</v>
      </c>
      <c r="BP91" s="25">
        <f>(BP73-$I$16)/$I$15+5/$I$4*SUM($BL91:BO91)</f>
        <v>-9.0359956770041022E-2</v>
      </c>
      <c r="BQ91" s="25"/>
      <c r="BS91" s="18"/>
      <c r="BT91" s="7">
        <v>10</v>
      </c>
      <c r="BU91" s="1">
        <v>0</v>
      </c>
      <c r="BV91" s="25">
        <f t="shared" si="94"/>
        <v>-8.6834142384326407E-2</v>
      </c>
      <c r="BW91" s="25">
        <f>(BW73-$I$16)/$I$15+5/$I$4*SUM($BV91:BV91)</f>
        <v>-8.7702483808169668E-2</v>
      </c>
      <c r="BX91" s="25">
        <f>(BX73-$I$16)/$I$15+5/$I$4*SUM($BV91:BW91)</f>
        <v>-8.8579508646251373E-2</v>
      </c>
      <c r="BY91" s="25">
        <f>(BY73-$I$16)/$I$15+5/$I$4*SUM($BV91:BX91)</f>
        <v>-8.9465303732713886E-2</v>
      </c>
      <c r="BZ91" s="25">
        <f>(BZ73-$I$16)/$I$15+5/$I$4*SUM($BV91:BY91)</f>
        <v>-9.0359956770041022E-2</v>
      </c>
      <c r="CA91" s="27"/>
      <c r="CB91" s="24"/>
      <c r="CC91" s="18"/>
      <c r="CD91" s="19">
        <v>10</v>
      </c>
      <c r="CE91" s="18">
        <v>0</v>
      </c>
      <c r="CF91" s="25">
        <f t="shared" si="95"/>
        <v>-8.6834142384326407E-2</v>
      </c>
      <c r="CG91" s="25">
        <f>(CG73-$I$16)/$I$15+5/$I$4*SUM($CF91:CF91)</f>
        <v>-8.7702483808169668E-2</v>
      </c>
      <c r="CH91" s="25">
        <f>(CH73-$I$16)/$I$15+5/$I$4*SUM($CF91:CG91)</f>
        <v>-8.8579508646251373E-2</v>
      </c>
      <c r="CI91" s="25">
        <f>(CI73-$I$16)/$I$15+5/$I$4*SUM($CF91:CH91)</f>
        <v>-8.9465303732713886E-2</v>
      </c>
      <c r="CJ91" s="25">
        <f>(CJ73-$I$16)/$I$15+5/$I$4*SUM($CF91:CI91)</f>
        <v>-9.0359956770041022E-2</v>
      </c>
      <c r="CK91" s="25"/>
      <c r="CL91" s="13"/>
      <c r="CM91" s="18"/>
      <c r="CN91" s="19">
        <v>10</v>
      </c>
      <c r="CO91" s="18">
        <v>0</v>
      </c>
      <c r="CP91" s="25">
        <f t="shared" si="96"/>
        <v>-8.6834142384326407E-2</v>
      </c>
      <c r="CQ91" s="25">
        <f>(CQ73-$I$16)/$I$15+5/$I$4*SUM($CP91:CP91)</f>
        <v>-8.7702483808169668E-2</v>
      </c>
      <c r="CR91" s="25">
        <f>(CR73-$I$16)/$I$15+5/$I$4*SUM($CP91:CQ91)</f>
        <v>-8.8579508646251373E-2</v>
      </c>
      <c r="CS91" s="25">
        <f>(CS73-$I$16)/$I$15+5/$I$4*SUM($CP91:CR91)</f>
        <v>-8.9465303732713886E-2</v>
      </c>
      <c r="CT91" s="25">
        <f>(CT73-$I$16)/$I$15+5/$I$4*SUM($CP91:CS91)</f>
        <v>-9.0359956770041022E-2</v>
      </c>
      <c r="CU91" s="25"/>
      <c r="CV91" s="25"/>
      <c r="CW91" s="18"/>
      <c r="CX91" s="19">
        <v>10</v>
      </c>
      <c r="CY91" s="18">
        <v>0</v>
      </c>
      <c r="CZ91" s="25">
        <f t="shared" si="97"/>
        <v>-8.6834142384326407E-2</v>
      </c>
      <c r="DA91" s="25">
        <f>(DA73-$I$16)/$I$15+5/$I$4*SUM($CZ91:CZ91)</f>
        <v>-8.7702483808169668E-2</v>
      </c>
      <c r="DB91" s="25">
        <f>(DB73-$I$16)/$I$15+5/$I$4*SUM($CZ91:DA91)</f>
        <v>-8.8579508646251373E-2</v>
      </c>
      <c r="DC91" s="25">
        <f>(DC73-$I$16)/$I$15+5/$I$4*SUM($CZ91:DB91)</f>
        <v>-8.9465303732713886E-2</v>
      </c>
      <c r="DD91" s="25">
        <f>(DD73-$I$16)/$I$15+5/$I$4*SUM($CZ91:DC91)</f>
        <v>-9.0359956770041022E-2</v>
      </c>
      <c r="DE91" s="25"/>
      <c r="DF91" s="41"/>
      <c r="DG91" s="18"/>
      <c r="DH91" s="19">
        <v>10</v>
      </c>
      <c r="DI91" s="18">
        <v>0</v>
      </c>
      <c r="DJ91" s="25">
        <f t="shared" si="98"/>
        <v>-8.6834142384326407E-2</v>
      </c>
      <c r="DK91" s="25">
        <f>(DK73-$I$16)/$I$15+5/$I$4*SUM($DJ91:DJ91)</f>
        <v>-8.7702483808169668E-2</v>
      </c>
      <c r="DL91" s="25">
        <f>(DL73-$I$16)/$I$15+5/$I$4*SUM($DJ91:DK91)</f>
        <v>-8.8579508646251373E-2</v>
      </c>
      <c r="DM91" s="25">
        <f>(DM73-$I$16)/$I$15+5/$I$4*SUM($DJ91:DL91)</f>
        <v>-8.9465303732713886E-2</v>
      </c>
      <c r="DN91" s="25">
        <f>(DN73-$I$16)/$I$15+5/$I$4*SUM($DJ91:DM91)</f>
        <v>-9.0359956770041022E-2</v>
      </c>
      <c r="DO91" s="25"/>
      <c r="DP91" s="41"/>
      <c r="DQ91" s="18"/>
      <c r="DR91" s="19">
        <v>10</v>
      </c>
      <c r="DS91" s="18">
        <v>0</v>
      </c>
      <c r="DT91" s="25">
        <f t="shared" si="99"/>
        <v>-8.6834142384326407E-2</v>
      </c>
      <c r="DU91" s="25">
        <f>(DU73-$I$16)/$I$15+5/$I$4*SUM($DT91:DT91)</f>
        <v>-8.7702483808169668E-2</v>
      </c>
      <c r="DV91" s="25">
        <f>(DV73-$I$16)/$I$15+5/$I$4*SUM($DT91:DU91)</f>
        <v>-8.8579508646251373E-2</v>
      </c>
      <c r="DW91" s="25">
        <f>(DW73-$I$16)/$I$15+5/$I$4*SUM($DT91:DV91)</f>
        <v>-8.9465303732713886E-2</v>
      </c>
      <c r="DX91" s="25">
        <f>(DX73-$I$16)/$I$15+5/$I$4*SUM($DT91:DW91)</f>
        <v>-9.0359956770041022E-2</v>
      </c>
      <c r="DY91" s="25"/>
      <c r="EA91" s="18"/>
      <c r="EB91" s="19">
        <v>10</v>
      </c>
      <c r="EC91" s="18">
        <v>0</v>
      </c>
      <c r="ED91" s="25">
        <f t="shared" si="100"/>
        <v>-8.6834142384326407E-2</v>
      </c>
      <c r="EE91" s="25">
        <f>(EE73-$I$16)/$I$15+5/$I$4*SUM($ED91:ED91)</f>
        <v>-8.7702483808169668E-2</v>
      </c>
      <c r="EF91" s="25">
        <f>(EF73-$I$16)/$I$15+5/$I$4*SUM($ED91:EE91)</f>
        <v>-8.8579508646251373E-2</v>
      </c>
      <c r="EG91" s="25">
        <f>(EG73-$I$16)/$I$15+5/$I$4*SUM($ED91:EF91)</f>
        <v>-8.9465303732713886E-2</v>
      </c>
      <c r="EH91" s="25">
        <f>(EH73-$I$16)/$I$15+5/$I$4*SUM($ED91:EG91)</f>
        <v>-9.0359956770041022E-2</v>
      </c>
      <c r="EI91" s="25"/>
      <c r="EL91" s="19">
        <v>10</v>
      </c>
      <c r="EM91" s="18">
        <v>0</v>
      </c>
      <c r="EN91" s="25">
        <f t="shared" si="101"/>
        <v>-8.6834142384326407E-2</v>
      </c>
      <c r="EO91" s="25">
        <f>(EO73-$I$16)/$I$15+5/$I$4*SUM($EN91:EN91)</f>
        <v>-8.7702483808169668E-2</v>
      </c>
      <c r="EP91" s="25">
        <f>(EP73-$I$16)/$I$15+5/$I$4*SUM($EN91:EO91)</f>
        <v>-8.8579508646251373E-2</v>
      </c>
      <c r="EQ91" s="25">
        <f>(EQ73-$I$16)/$I$15+5/$I$4*SUM($EN91:EP91)</f>
        <v>-8.9465303732713886E-2</v>
      </c>
      <c r="ER91" s="25">
        <f>(ER73-$I$16)/$I$15+5/$I$4*SUM($EN91:EQ91)</f>
        <v>-9.0359956770041022E-2</v>
      </c>
      <c r="ES91" s="25"/>
    </row>
    <row r="92" spans="1:149" s="1" customFormat="1" x14ac:dyDescent="0.25">
      <c r="A92" s="105"/>
      <c r="B92" s="7">
        <v>11</v>
      </c>
      <c r="C92" s="1">
        <v>0</v>
      </c>
      <c r="D92" s="25">
        <f t="shared" si="87"/>
        <v>-8.6834142384326407E-2</v>
      </c>
      <c r="E92" s="25">
        <f>(E74-$I$16)/$I$15+5/$I$4*SUM(D92:$D92)</f>
        <v>-8.7702483808169668E-2</v>
      </c>
      <c r="F92" s="25">
        <f>(F74-$I$16)/$I$15+5/$I$4*SUM($D92:E92)</f>
        <v>-8.8579508646251373E-2</v>
      </c>
      <c r="G92" s="25">
        <f>(G74-$I$16)/$I$15+5/$I$4*SUM($D92:F92)</f>
        <v>-8.9465303732713886E-2</v>
      </c>
      <c r="H92" s="25">
        <f>(H74-$I$16)/$I$15+5/$I$4*SUM($D92:G92)</f>
        <v>-9.0359956770041022E-2</v>
      </c>
      <c r="I92" s="27"/>
      <c r="J92" s="24"/>
      <c r="K92" s="20"/>
      <c r="L92" s="19">
        <v>11</v>
      </c>
      <c r="M92" s="18">
        <v>0</v>
      </c>
      <c r="N92" s="25">
        <f t="shared" si="88"/>
        <v>-8.6834142384326407E-2</v>
      </c>
      <c r="O92" s="25">
        <f>(O74-$I$16)/$I$15+5/$I$4*SUM($N92:N92)</f>
        <v>-8.7702483808169668E-2</v>
      </c>
      <c r="P92" s="25">
        <f>(P74-$I$16)/$I$15+5/$I$4*SUM($N92:O92)</f>
        <v>-8.8579508646251373E-2</v>
      </c>
      <c r="Q92" s="25">
        <f>(Q74-$I$16)/$I$15+5/$I$4*SUM($N92:P92)</f>
        <v>-8.9465303732713886E-2</v>
      </c>
      <c r="R92" s="25">
        <f>(R74-$I$16)/$I$15+5/$I$4*SUM($N92:Q92)</f>
        <v>-9.0359956770041022E-2</v>
      </c>
      <c r="S92" s="25"/>
      <c r="U92" s="13"/>
      <c r="V92" s="19">
        <v>11</v>
      </c>
      <c r="W92" s="18">
        <v>0</v>
      </c>
      <c r="X92" s="25">
        <f t="shared" si="89"/>
        <v>-8.6834142384326407E-2</v>
      </c>
      <c r="Y92" s="25">
        <f>(Y74-$I$16)/$I$15+5/$I$4*SUM($X92:X92)</f>
        <v>-8.7702483808169668E-2</v>
      </c>
      <c r="Z92" s="25">
        <f>(Z74-$I$16)/$I$15+5/$I$4*SUM($X92:Y92)</f>
        <v>-8.8579508646251373E-2</v>
      </c>
      <c r="AA92" s="25">
        <f>(AA74-$I$16)/$I$15+5/$I$4*SUM($X92:Z92)</f>
        <v>-8.9465303732713886E-2</v>
      </c>
      <c r="AB92" s="25">
        <f>(AB74-$I$16)/$I$15+5/$I$4*SUM($X92:AA92)</f>
        <v>-9.0359956770041022E-2</v>
      </c>
      <c r="AC92" s="25"/>
      <c r="AD92" s="25"/>
      <c r="AE92" s="18"/>
      <c r="AF92" s="19">
        <v>11</v>
      </c>
      <c r="AG92" s="18">
        <v>0</v>
      </c>
      <c r="AH92" s="25">
        <f t="shared" si="90"/>
        <v>-8.6834142384326407E-2</v>
      </c>
      <c r="AI92" s="25">
        <f>(AI74-$I$16)/$I$15+5/$I$4*SUM($AH92:AH92)</f>
        <v>-8.7702483808169668E-2</v>
      </c>
      <c r="AJ92" s="25">
        <f>(AJ74-$I$16)/$I$15+5/$I$4*SUM($AH92:AI92)</f>
        <v>-8.8579508646251373E-2</v>
      </c>
      <c r="AK92" s="25">
        <f>(AK74-$I$16)/$I$15+5/$I$4*SUM($AH92:AJ92)</f>
        <v>-8.9465303732713886E-2</v>
      </c>
      <c r="AL92" s="25">
        <f>(AL74-$I$16)/$I$15+5/$I$4*SUM($AH92:AK92)</f>
        <v>-9.0359956770041022E-2</v>
      </c>
      <c r="AM92" s="25"/>
      <c r="AN92" s="41"/>
      <c r="AO92" s="18"/>
      <c r="AP92" s="19">
        <v>11</v>
      </c>
      <c r="AQ92" s="18">
        <v>0</v>
      </c>
      <c r="AR92" s="25">
        <f t="shared" si="91"/>
        <v>-8.6834142384326407E-2</v>
      </c>
      <c r="AS92" s="25">
        <f>(AS74-$I$16)/$I$15+5/$I$4*SUM($AR92:AR92)</f>
        <v>-8.7702483808169668E-2</v>
      </c>
      <c r="AT92" s="25">
        <f>(AT74-$I$16)/$I$15+5/$I$4*SUM($AR92:AS92)</f>
        <v>-8.8579508646251373E-2</v>
      </c>
      <c r="AU92" s="25">
        <f>(AU74-$I$16)/$I$15+5/$I$4*SUM($AR92:AT92)</f>
        <v>-8.9465303732713886E-2</v>
      </c>
      <c r="AV92" s="25">
        <f>(AV74-$I$16)/$I$15+5/$I$4*SUM($AR92:AU92)</f>
        <v>-9.0359956770041022E-2</v>
      </c>
      <c r="AW92" s="25"/>
      <c r="AX92" s="41"/>
      <c r="AY92" s="18"/>
      <c r="AZ92" s="19">
        <v>11</v>
      </c>
      <c r="BA92" s="18">
        <v>0</v>
      </c>
      <c r="BB92" s="25">
        <f t="shared" si="92"/>
        <v>-8.6834142384326407E-2</v>
      </c>
      <c r="BC92" s="25">
        <f>(BC74-$I$16)/$I$15+5/$I$4*SUM($BB92:BB92)</f>
        <v>-8.7702483808169668E-2</v>
      </c>
      <c r="BD92" s="25">
        <f>(BD74-$I$16)/$I$15+5/$I$4*SUM($BB92:BC92)</f>
        <v>-8.8579508646251373E-2</v>
      </c>
      <c r="BE92" s="25">
        <f>(BE74-$I$16)/$I$15+5/$I$4*SUM($BB92:BD92)</f>
        <v>-8.9465303732713886E-2</v>
      </c>
      <c r="BF92" s="25">
        <f>(BF74-$I$16)/$I$15+5/$I$4*SUM($BB92:BE92)</f>
        <v>-9.0359956770041022E-2</v>
      </c>
      <c r="BG92" s="25"/>
      <c r="BI92" s="18"/>
      <c r="BJ92" s="19">
        <v>11</v>
      </c>
      <c r="BK92" s="18">
        <v>0</v>
      </c>
      <c r="BL92" s="25">
        <f t="shared" si="93"/>
        <v>-8.6834142384326407E-2</v>
      </c>
      <c r="BM92" s="25">
        <f>(BM74-$I$16)/$I$15+5/$I$4*SUM($BL92:BL92)</f>
        <v>-8.7702483808169668E-2</v>
      </c>
      <c r="BN92" s="25">
        <f>(BN74-$I$16)/$I$15+5/$I$4*SUM($BL92:BM92)</f>
        <v>-8.8579508646251373E-2</v>
      </c>
      <c r="BO92" s="25">
        <f>(BO74-$I$16)/$I$15+5/$I$4*SUM($BL92:BN92)</f>
        <v>-8.9465303732713886E-2</v>
      </c>
      <c r="BP92" s="25">
        <f>(BP74-$I$16)/$I$15+5/$I$4*SUM($BL92:BO92)</f>
        <v>-9.0359956770041022E-2</v>
      </c>
      <c r="BQ92" s="25"/>
      <c r="BS92" s="18"/>
      <c r="BT92" s="7">
        <v>11</v>
      </c>
      <c r="BU92" s="1">
        <v>0</v>
      </c>
      <c r="BV92" s="25">
        <f t="shared" si="94"/>
        <v>-8.6834142384326407E-2</v>
      </c>
      <c r="BW92" s="25">
        <f>(BW74-$I$16)/$I$15+5/$I$4*SUM($BV92:BV92)</f>
        <v>-8.7702483808169668E-2</v>
      </c>
      <c r="BX92" s="25">
        <f>(BX74-$I$16)/$I$15+5/$I$4*SUM($BV92:BW92)</f>
        <v>-8.8579508646251373E-2</v>
      </c>
      <c r="BY92" s="25">
        <f>(BY74-$I$16)/$I$15+5/$I$4*SUM($BV92:BX92)</f>
        <v>-8.9465303732713886E-2</v>
      </c>
      <c r="BZ92" s="25">
        <f>(BZ74-$I$16)/$I$15+5/$I$4*SUM($BV92:BY92)</f>
        <v>-9.0359956770041022E-2</v>
      </c>
      <c r="CA92" s="27"/>
      <c r="CB92" s="24"/>
      <c r="CC92" s="18"/>
      <c r="CD92" s="19">
        <v>11</v>
      </c>
      <c r="CE92" s="18">
        <v>0</v>
      </c>
      <c r="CF92" s="25">
        <f t="shared" si="95"/>
        <v>-8.6834142384326407E-2</v>
      </c>
      <c r="CG92" s="25">
        <f>(CG74-$I$16)/$I$15+5/$I$4*SUM($CF92:CF92)</f>
        <v>-8.7702483808169668E-2</v>
      </c>
      <c r="CH92" s="25">
        <f>(CH74-$I$16)/$I$15+5/$I$4*SUM($CF92:CG92)</f>
        <v>-8.8579508646251373E-2</v>
      </c>
      <c r="CI92" s="25">
        <f>(CI74-$I$16)/$I$15+5/$I$4*SUM($CF92:CH92)</f>
        <v>-8.9465303732713886E-2</v>
      </c>
      <c r="CJ92" s="25">
        <f>(CJ74-$I$16)/$I$15+5/$I$4*SUM($CF92:CI92)</f>
        <v>-9.0359956770041022E-2</v>
      </c>
      <c r="CK92" s="25"/>
      <c r="CL92" s="13"/>
      <c r="CM92" s="18"/>
      <c r="CN92" s="19">
        <v>11</v>
      </c>
      <c r="CO92" s="18">
        <v>0</v>
      </c>
      <c r="CP92" s="25">
        <f t="shared" si="96"/>
        <v>-8.6834142384326407E-2</v>
      </c>
      <c r="CQ92" s="25">
        <f>(CQ74-$I$16)/$I$15+5/$I$4*SUM($CP92:CP92)</f>
        <v>-8.7702483808169668E-2</v>
      </c>
      <c r="CR92" s="25">
        <f>(CR74-$I$16)/$I$15+5/$I$4*SUM($CP92:CQ92)</f>
        <v>-8.8579508646251373E-2</v>
      </c>
      <c r="CS92" s="25">
        <f>(CS74-$I$16)/$I$15+5/$I$4*SUM($CP92:CR92)</f>
        <v>-8.9465303732713886E-2</v>
      </c>
      <c r="CT92" s="25">
        <f>(CT74-$I$16)/$I$15+5/$I$4*SUM($CP92:CS92)</f>
        <v>-9.0359956770041022E-2</v>
      </c>
      <c r="CU92" s="25"/>
      <c r="CV92" s="25"/>
      <c r="CW92" s="18"/>
      <c r="CX92" s="19">
        <v>11</v>
      </c>
      <c r="CY92" s="18">
        <v>0</v>
      </c>
      <c r="CZ92" s="25">
        <f t="shared" si="97"/>
        <v>-8.6834142384326407E-2</v>
      </c>
      <c r="DA92" s="25">
        <f>(DA74-$I$16)/$I$15+5/$I$4*SUM($CZ92:CZ92)</f>
        <v>-8.7702483808169668E-2</v>
      </c>
      <c r="DB92" s="25">
        <f>(DB74-$I$16)/$I$15+5/$I$4*SUM($CZ92:DA92)</f>
        <v>-8.8579508646251373E-2</v>
      </c>
      <c r="DC92" s="25">
        <f>(DC74-$I$16)/$I$15+5/$I$4*SUM($CZ92:DB92)</f>
        <v>-8.9465303732713886E-2</v>
      </c>
      <c r="DD92" s="25">
        <f>(DD74-$I$16)/$I$15+5/$I$4*SUM($CZ92:DC92)</f>
        <v>-9.0359956770041022E-2</v>
      </c>
      <c r="DE92" s="25"/>
      <c r="DF92" s="41"/>
      <c r="DG92" s="18"/>
      <c r="DH92" s="19">
        <v>11</v>
      </c>
      <c r="DI92" s="18">
        <v>0</v>
      </c>
      <c r="DJ92" s="25">
        <f t="shared" si="98"/>
        <v>-8.6834142384326407E-2</v>
      </c>
      <c r="DK92" s="25">
        <f>(DK74-$I$16)/$I$15+5/$I$4*SUM($DJ92:DJ92)</f>
        <v>-8.7702483808169668E-2</v>
      </c>
      <c r="DL92" s="25">
        <f>(DL74-$I$16)/$I$15+5/$I$4*SUM($DJ92:DK92)</f>
        <v>-8.8579508646251373E-2</v>
      </c>
      <c r="DM92" s="25">
        <f>(DM74-$I$16)/$I$15+5/$I$4*SUM($DJ92:DL92)</f>
        <v>-8.9465303732713886E-2</v>
      </c>
      <c r="DN92" s="25">
        <f>(DN74-$I$16)/$I$15+5/$I$4*SUM($DJ92:DM92)</f>
        <v>-9.0359956770041022E-2</v>
      </c>
      <c r="DO92" s="25"/>
      <c r="DP92" s="41"/>
      <c r="DQ92" s="18"/>
      <c r="DR92" s="19">
        <v>11</v>
      </c>
      <c r="DS92" s="18">
        <v>0</v>
      </c>
      <c r="DT92" s="25">
        <f t="shared" si="99"/>
        <v>-8.6834142384326407E-2</v>
      </c>
      <c r="DU92" s="25">
        <f>(DU74-$I$16)/$I$15+5/$I$4*SUM($DT92:DT92)</f>
        <v>-8.7702483808169668E-2</v>
      </c>
      <c r="DV92" s="25">
        <f>(DV74-$I$16)/$I$15+5/$I$4*SUM($DT92:DU92)</f>
        <v>-8.8579508646251373E-2</v>
      </c>
      <c r="DW92" s="25">
        <f>(DW74-$I$16)/$I$15+5/$I$4*SUM($DT92:DV92)</f>
        <v>-8.9465303732713886E-2</v>
      </c>
      <c r="DX92" s="25">
        <f>(DX74-$I$16)/$I$15+5/$I$4*SUM($DT92:DW92)</f>
        <v>-9.0359956770041022E-2</v>
      </c>
      <c r="DY92" s="25"/>
      <c r="EA92" s="18"/>
      <c r="EB92" s="19">
        <v>11</v>
      </c>
      <c r="EC92" s="18">
        <v>0</v>
      </c>
      <c r="ED92" s="25">
        <f t="shared" si="100"/>
        <v>-8.6834142384326407E-2</v>
      </c>
      <c r="EE92" s="25">
        <f>(EE74-$I$16)/$I$15+5/$I$4*SUM($ED92:ED92)</f>
        <v>-8.7702483808169668E-2</v>
      </c>
      <c r="EF92" s="25">
        <f>(EF74-$I$16)/$I$15+5/$I$4*SUM($ED92:EE92)</f>
        <v>-8.8579508646251373E-2</v>
      </c>
      <c r="EG92" s="25">
        <f>(EG74-$I$16)/$I$15+5/$I$4*SUM($ED92:EF92)</f>
        <v>-8.9465303732713886E-2</v>
      </c>
      <c r="EH92" s="25">
        <f>(EH74-$I$16)/$I$15+5/$I$4*SUM($ED92:EG92)</f>
        <v>-9.0359956770041022E-2</v>
      </c>
      <c r="EI92" s="25"/>
      <c r="EL92" s="19">
        <v>11</v>
      </c>
      <c r="EM92" s="18">
        <v>0</v>
      </c>
      <c r="EN92" s="25">
        <f t="shared" si="101"/>
        <v>-8.6834142384326407E-2</v>
      </c>
      <c r="EO92" s="25">
        <f>(EO74-$I$16)/$I$15+5/$I$4*SUM($EN92:EN92)</f>
        <v>-8.7702483808169668E-2</v>
      </c>
      <c r="EP92" s="25">
        <f>(EP74-$I$16)/$I$15+5/$I$4*SUM($EN92:EO92)</f>
        <v>-8.8579508646251373E-2</v>
      </c>
      <c r="EQ92" s="25">
        <f>(EQ74-$I$16)/$I$15+5/$I$4*SUM($EN92:EP92)</f>
        <v>-8.9465303732713886E-2</v>
      </c>
      <c r="ER92" s="25">
        <f>(ER74-$I$16)/$I$15+5/$I$4*SUM($EN92:EQ92)</f>
        <v>-9.0359956770041022E-2</v>
      </c>
      <c r="ES92" s="25"/>
    </row>
    <row r="93" spans="1:149" s="1" customFormat="1" x14ac:dyDescent="0.25">
      <c r="A93" s="105"/>
      <c r="B93" s="7">
        <v>12</v>
      </c>
      <c r="C93" s="1">
        <v>0</v>
      </c>
      <c r="D93" s="25">
        <f t="shared" si="87"/>
        <v>-8.6834142384326407E-2</v>
      </c>
      <c r="E93" s="25">
        <f>(E75-$I$16)/$I$15+5/$I$4*SUM(D93:$D93)</f>
        <v>-8.7702483808169668E-2</v>
      </c>
      <c r="F93" s="25">
        <f>(F75-$I$16)/$I$15+5/$I$4*SUM($D93:E93)</f>
        <v>-8.8579508646251373E-2</v>
      </c>
      <c r="G93" s="25">
        <f>(G75-$I$16)/$I$15+5/$I$4*SUM($D93:F93)</f>
        <v>-8.9465303732713886E-2</v>
      </c>
      <c r="H93" s="25">
        <f>(H75-$I$16)/$I$15+5/$I$4*SUM($D93:G93)</f>
        <v>-9.0359956770041022E-2</v>
      </c>
      <c r="I93" s="27"/>
      <c r="J93" s="24"/>
      <c r="K93" s="20"/>
      <c r="L93" s="19">
        <v>12</v>
      </c>
      <c r="M93" s="18">
        <v>0</v>
      </c>
      <c r="N93" s="25">
        <f t="shared" si="88"/>
        <v>-8.6834142384326407E-2</v>
      </c>
      <c r="O93" s="25">
        <f>(O75-$I$16)/$I$15+5/$I$4*SUM($N93:N93)</f>
        <v>-8.7702483808169668E-2</v>
      </c>
      <c r="P93" s="25">
        <f>(P75-$I$16)/$I$15+5/$I$4*SUM($N93:O93)</f>
        <v>-8.8579508646251373E-2</v>
      </c>
      <c r="Q93" s="25">
        <f>(Q75-$I$16)/$I$15+5/$I$4*SUM($N93:P93)</f>
        <v>-8.9465303732713886E-2</v>
      </c>
      <c r="R93" s="25">
        <f>(R75-$I$16)/$I$15+5/$I$4*SUM($N93:Q93)</f>
        <v>-9.0359956770041022E-2</v>
      </c>
      <c r="S93" s="25"/>
      <c r="U93" s="13"/>
      <c r="V93" s="19">
        <v>12</v>
      </c>
      <c r="W93" s="18">
        <v>0</v>
      </c>
      <c r="X93" s="25">
        <f t="shared" si="89"/>
        <v>-8.6834142384326407E-2</v>
      </c>
      <c r="Y93" s="25">
        <f>(Y75-$I$16)/$I$15+5/$I$4*SUM($X93:X93)</f>
        <v>-8.7702483808169668E-2</v>
      </c>
      <c r="Z93" s="25">
        <f>(Z75-$I$16)/$I$15+5/$I$4*SUM($X93:Y93)</f>
        <v>-8.8579508646251373E-2</v>
      </c>
      <c r="AA93" s="25">
        <f>(AA75-$I$16)/$I$15+5/$I$4*SUM($X93:Z93)</f>
        <v>-8.9465303732713886E-2</v>
      </c>
      <c r="AB93" s="25">
        <f>(AB75-$I$16)/$I$15+5/$I$4*SUM($X93:AA93)</f>
        <v>-9.0359956770041022E-2</v>
      </c>
      <c r="AC93" s="25"/>
      <c r="AD93" s="25"/>
      <c r="AE93" s="18"/>
      <c r="AF93" s="19">
        <v>12</v>
      </c>
      <c r="AG93" s="18">
        <v>0</v>
      </c>
      <c r="AH93" s="25">
        <f t="shared" si="90"/>
        <v>-8.6834142384326407E-2</v>
      </c>
      <c r="AI93" s="25">
        <f>(AI75-$I$16)/$I$15+5/$I$4*SUM($AH93:AH93)</f>
        <v>-8.7702483808169668E-2</v>
      </c>
      <c r="AJ93" s="25">
        <f>(AJ75-$I$16)/$I$15+5/$I$4*SUM($AH93:AI93)</f>
        <v>-8.8579508646251373E-2</v>
      </c>
      <c r="AK93" s="25">
        <f>(AK75-$I$16)/$I$15+5/$I$4*SUM($AH93:AJ93)</f>
        <v>-8.9465303732713886E-2</v>
      </c>
      <c r="AL93" s="25">
        <f>(AL75-$I$16)/$I$15+5/$I$4*SUM($AH93:AK93)</f>
        <v>-9.0359956770041022E-2</v>
      </c>
      <c r="AM93" s="25"/>
      <c r="AN93" s="41"/>
      <c r="AO93" s="18"/>
      <c r="AP93" s="19">
        <v>12</v>
      </c>
      <c r="AQ93" s="18">
        <v>0</v>
      </c>
      <c r="AR93" s="25">
        <f t="shared" si="91"/>
        <v>-8.6834142384326407E-2</v>
      </c>
      <c r="AS93" s="25">
        <f>(AS75-$I$16)/$I$15+5/$I$4*SUM($AR93:AR93)</f>
        <v>-8.7702483808169668E-2</v>
      </c>
      <c r="AT93" s="25">
        <f>(AT75-$I$16)/$I$15+5/$I$4*SUM($AR93:AS93)</f>
        <v>-8.8579508646251373E-2</v>
      </c>
      <c r="AU93" s="25">
        <f>(AU75-$I$16)/$I$15+5/$I$4*SUM($AR93:AT93)</f>
        <v>-8.9465303732713886E-2</v>
      </c>
      <c r="AV93" s="25">
        <f>(AV75-$I$16)/$I$15+5/$I$4*SUM($AR93:AU93)</f>
        <v>-9.0359956770041022E-2</v>
      </c>
      <c r="AW93" s="25"/>
      <c r="AX93" s="41"/>
      <c r="AY93" s="18"/>
      <c r="AZ93" s="19">
        <v>12</v>
      </c>
      <c r="BA93" s="18">
        <v>0</v>
      </c>
      <c r="BB93" s="25">
        <f t="shared" si="92"/>
        <v>-8.6834142384326407E-2</v>
      </c>
      <c r="BC93" s="25">
        <f>(BC75-$I$16)/$I$15+5/$I$4*SUM($BB93:BB93)</f>
        <v>-8.7702483808169668E-2</v>
      </c>
      <c r="BD93" s="25">
        <f>(BD75-$I$16)/$I$15+5/$I$4*SUM($BB93:BC93)</f>
        <v>-8.8579508646251373E-2</v>
      </c>
      <c r="BE93" s="25">
        <f>(BE75-$I$16)/$I$15+5/$I$4*SUM($BB93:BD93)</f>
        <v>-8.9465303732713886E-2</v>
      </c>
      <c r="BF93" s="25">
        <f>(BF75-$I$16)/$I$15+5/$I$4*SUM($BB93:BE93)</f>
        <v>-9.0359956770041022E-2</v>
      </c>
      <c r="BG93" s="25"/>
      <c r="BI93" s="18"/>
      <c r="BJ93" s="19">
        <v>12</v>
      </c>
      <c r="BK93" s="18">
        <v>0</v>
      </c>
      <c r="BL93" s="25">
        <f t="shared" si="93"/>
        <v>-8.6834142384326407E-2</v>
      </c>
      <c r="BM93" s="25">
        <f>(BM75-$I$16)/$I$15+5/$I$4*SUM($BL93:BL93)</f>
        <v>-8.7702483808169668E-2</v>
      </c>
      <c r="BN93" s="25">
        <f>(BN75-$I$16)/$I$15+5/$I$4*SUM($BL93:BM93)</f>
        <v>-8.8579508646251373E-2</v>
      </c>
      <c r="BO93" s="25">
        <f>(BO75-$I$16)/$I$15+5/$I$4*SUM($BL93:BN93)</f>
        <v>-8.9465303732713886E-2</v>
      </c>
      <c r="BP93" s="25">
        <f>(BP75-$I$16)/$I$15+5/$I$4*SUM($BL93:BO93)</f>
        <v>-9.0359956770041022E-2</v>
      </c>
      <c r="BQ93" s="25"/>
      <c r="BS93" s="18"/>
      <c r="BT93" s="7">
        <v>12</v>
      </c>
      <c r="BU93" s="1">
        <v>0</v>
      </c>
      <c r="BV93" s="25">
        <f t="shared" si="94"/>
        <v>-8.6834142384326407E-2</v>
      </c>
      <c r="BW93" s="25">
        <f>(BW75-$I$16)/$I$15+5/$I$4*SUM($BV93:BV93)</f>
        <v>-8.7702483808169668E-2</v>
      </c>
      <c r="BX93" s="25">
        <f>(BX75-$I$16)/$I$15+5/$I$4*SUM($BV93:BW93)</f>
        <v>-8.8579508646251373E-2</v>
      </c>
      <c r="BY93" s="25">
        <f>(BY75-$I$16)/$I$15+5/$I$4*SUM($BV93:BX93)</f>
        <v>-8.9465303732713886E-2</v>
      </c>
      <c r="BZ93" s="25">
        <f>(BZ75-$I$16)/$I$15+5/$I$4*SUM($BV93:BY93)</f>
        <v>-9.0359956770041022E-2</v>
      </c>
      <c r="CA93" s="27"/>
      <c r="CB93" s="24"/>
      <c r="CC93" s="18"/>
      <c r="CD93" s="19">
        <v>12</v>
      </c>
      <c r="CE93" s="18">
        <v>0</v>
      </c>
      <c r="CF93" s="25">
        <f t="shared" si="95"/>
        <v>-8.6834142384326407E-2</v>
      </c>
      <c r="CG93" s="25">
        <f>(CG75-$I$16)/$I$15+5/$I$4*SUM($CF93:CF93)</f>
        <v>-8.7702483808169668E-2</v>
      </c>
      <c r="CH93" s="25">
        <f>(CH75-$I$16)/$I$15+5/$I$4*SUM($CF93:CG93)</f>
        <v>-8.8579508646251373E-2</v>
      </c>
      <c r="CI93" s="25">
        <f>(CI75-$I$16)/$I$15+5/$I$4*SUM($CF93:CH93)</f>
        <v>-8.9465303732713886E-2</v>
      </c>
      <c r="CJ93" s="25">
        <f>(CJ75-$I$16)/$I$15+5/$I$4*SUM($CF93:CI93)</f>
        <v>-9.0359956770041022E-2</v>
      </c>
      <c r="CK93" s="25"/>
      <c r="CL93" s="13"/>
      <c r="CM93" s="18"/>
      <c r="CN93" s="19">
        <v>12</v>
      </c>
      <c r="CO93" s="18">
        <v>0</v>
      </c>
      <c r="CP93" s="25">
        <f t="shared" si="96"/>
        <v>-8.6834142384326407E-2</v>
      </c>
      <c r="CQ93" s="25">
        <f>(CQ75-$I$16)/$I$15+5/$I$4*SUM($CP93:CP93)</f>
        <v>-8.7702483808169668E-2</v>
      </c>
      <c r="CR93" s="25">
        <f>(CR75-$I$16)/$I$15+5/$I$4*SUM($CP93:CQ93)</f>
        <v>-8.8579508646251373E-2</v>
      </c>
      <c r="CS93" s="25">
        <f>(CS75-$I$16)/$I$15+5/$I$4*SUM($CP93:CR93)</f>
        <v>-8.9465303732713886E-2</v>
      </c>
      <c r="CT93" s="25">
        <f>(CT75-$I$16)/$I$15+5/$I$4*SUM($CP93:CS93)</f>
        <v>-9.0359956770041022E-2</v>
      </c>
      <c r="CU93" s="25"/>
      <c r="CV93" s="25"/>
      <c r="CW93" s="18"/>
      <c r="CX93" s="19">
        <v>12</v>
      </c>
      <c r="CY93" s="18">
        <v>0</v>
      </c>
      <c r="CZ93" s="25">
        <f t="shared" si="97"/>
        <v>-8.6834142384326407E-2</v>
      </c>
      <c r="DA93" s="25">
        <f>(DA75-$I$16)/$I$15+5/$I$4*SUM($CZ93:CZ93)</f>
        <v>-8.7702483808169668E-2</v>
      </c>
      <c r="DB93" s="25">
        <f>(DB75-$I$16)/$I$15+5/$I$4*SUM($CZ93:DA93)</f>
        <v>-8.8579508646251373E-2</v>
      </c>
      <c r="DC93" s="25">
        <f>(DC75-$I$16)/$I$15+5/$I$4*SUM($CZ93:DB93)</f>
        <v>-8.9465303732713886E-2</v>
      </c>
      <c r="DD93" s="25">
        <f>(DD75-$I$16)/$I$15+5/$I$4*SUM($CZ93:DC93)</f>
        <v>-9.0359956770041022E-2</v>
      </c>
      <c r="DE93" s="25"/>
      <c r="DF93" s="41"/>
      <c r="DG93" s="18"/>
      <c r="DH93" s="19">
        <v>12</v>
      </c>
      <c r="DI93" s="18">
        <v>0</v>
      </c>
      <c r="DJ93" s="25">
        <f t="shared" si="98"/>
        <v>-8.6834142384326407E-2</v>
      </c>
      <c r="DK93" s="25">
        <f>(DK75-$I$16)/$I$15+5/$I$4*SUM($DJ93:DJ93)</f>
        <v>-8.7702483808169668E-2</v>
      </c>
      <c r="DL93" s="25">
        <f>(DL75-$I$16)/$I$15+5/$I$4*SUM($DJ93:DK93)</f>
        <v>-8.8579508646251373E-2</v>
      </c>
      <c r="DM93" s="25">
        <f>(DM75-$I$16)/$I$15+5/$I$4*SUM($DJ93:DL93)</f>
        <v>-8.9465303732713886E-2</v>
      </c>
      <c r="DN93" s="25">
        <f>(DN75-$I$16)/$I$15+5/$I$4*SUM($DJ93:DM93)</f>
        <v>-9.0359956770041022E-2</v>
      </c>
      <c r="DO93" s="25"/>
      <c r="DP93" s="41"/>
      <c r="DQ93" s="18"/>
      <c r="DR93" s="19">
        <v>12</v>
      </c>
      <c r="DS93" s="18">
        <v>0</v>
      </c>
      <c r="DT93" s="25">
        <f t="shared" si="99"/>
        <v>-8.6834142384326407E-2</v>
      </c>
      <c r="DU93" s="25">
        <f>(DU75-$I$16)/$I$15+5/$I$4*SUM($DT93:DT93)</f>
        <v>-8.7702483808169668E-2</v>
      </c>
      <c r="DV93" s="25">
        <f>(DV75-$I$16)/$I$15+5/$I$4*SUM($DT93:DU93)</f>
        <v>-8.8579508646251373E-2</v>
      </c>
      <c r="DW93" s="25">
        <f>(DW75-$I$16)/$I$15+5/$I$4*SUM($DT93:DV93)</f>
        <v>-8.9465303732713886E-2</v>
      </c>
      <c r="DX93" s="25">
        <f>(DX75-$I$16)/$I$15+5/$I$4*SUM($DT93:DW93)</f>
        <v>-9.0359956770041022E-2</v>
      </c>
      <c r="DY93" s="25"/>
      <c r="EA93" s="18"/>
      <c r="EB93" s="19">
        <v>12</v>
      </c>
      <c r="EC93" s="18">
        <v>0</v>
      </c>
      <c r="ED93" s="25">
        <f t="shared" si="100"/>
        <v>-8.6834142384326407E-2</v>
      </c>
      <c r="EE93" s="25">
        <f>(EE75-$I$16)/$I$15+5/$I$4*SUM($ED93:ED93)</f>
        <v>-8.7702483808169668E-2</v>
      </c>
      <c r="EF93" s="25">
        <f>(EF75-$I$16)/$I$15+5/$I$4*SUM($ED93:EE93)</f>
        <v>-8.8579508646251373E-2</v>
      </c>
      <c r="EG93" s="25">
        <f>(EG75-$I$16)/$I$15+5/$I$4*SUM($ED93:EF93)</f>
        <v>-8.9465303732713886E-2</v>
      </c>
      <c r="EH93" s="25">
        <f>(EH75-$I$16)/$I$15+5/$I$4*SUM($ED93:EG93)</f>
        <v>-9.0359956770041022E-2</v>
      </c>
      <c r="EI93" s="25"/>
      <c r="EL93" s="19">
        <v>12</v>
      </c>
      <c r="EM93" s="18">
        <v>0</v>
      </c>
      <c r="EN93" s="25">
        <f t="shared" si="101"/>
        <v>-8.6834142384326407E-2</v>
      </c>
      <c r="EO93" s="25">
        <f>(EO75-$I$16)/$I$15+5/$I$4*SUM($EN93:EN93)</f>
        <v>-8.7702483808169668E-2</v>
      </c>
      <c r="EP93" s="25">
        <f>(EP75-$I$16)/$I$15+5/$I$4*SUM($EN93:EO93)</f>
        <v>-8.8579508646251373E-2</v>
      </c>
      <c r="EQ93" s="25">
        <f>(EQ75-$I$16)/$I$15+5/$I$4*SUM($EN93:EP93)</f>
        <v>-8.9465303732713886E-2</v>
      </c>
      <c r="ER93" s="25">
        <f>(ER75-$I$16)/$I$15+5/$I$4*SUM($EN93:EQ93)</f>
        <v>-9.0359956770041022E-2</v>
      </c>
      <c r="ES93" s="25"/>
    </row>
    <row r="94" spans="1:149" s="1" customFormat="1" x14ac:dyDescent="0.25">
      <c r="A94" s="105"/>
      <c r="D94" s="18"/>
      <c r="E94" s="18"/>
      <c r="F94" s="18"/>
      <c r="G94" s="18"/>
      <c r="H94" s="18"/>
      <c r="I94" s="18"/>
      <c r="J94" s="18"/>
      <c r="K94" s="20"/>
      <c r="L94" s="18"/>
      <c r="M94" s="18"/>
      <c r="N94" s="18"/>
      <c r="O94" s="18"/>
      <c r="P94" s="18"/>
      <c r="Q94" s="18"/>
      <c r="R94" s="18"/>
      <c r="S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38"/>
      <c r="AO94" s="18"/>
      <c r="AP94" s="18"/>
      <c r="AQ94" s="18"/>
      <c r="AR94" s="18"/>
      <c r="AS94" s="18"/>
      <c r="AT94" s="18"/>
      <c r="AU94" s="18"/>
      <c r="AV94" s="18"/>
      <c r="AW94" s="18"/>
      <c r="AX94" s="38"/>
      <c r="AY94" s="18"/>
      <c r="AZ94" s="18"/>
      <c r="BA94" s="18"/>
      <c r="BB94" s="18"/>
      <c r="BC94" s="18"/>
      <c r="BD94" s="18"/>
      <c r="BE94" s="18"/>
      <c r="BF94" s="18"/>
      <c r="BG94" s="18"/>
      <c r="BI94" s="18"/>
      <c r="BJ94" s="18"/>
      <c r="BK94" s="18"/>
      <c r="BL94" s="18"/>
      <c r="BM94" s="18"/>
      <c r="BN94" s="18"/>
      <c r="BO94" s="18"/>
      <c r="BP94" s="18"/>
      <c r="BQ94" s="18"/>
      <c r="BS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38"/>
      <c r="DG94" s="18"/>
      <c r="DH94" s="18"/>
      <c r="DI94" s="18"/>
      <c r="DJ94" s="18"/>
      <c r="DK94" s="18"/>
      <c r="DL94" s="18"/>
      <c r="DM94" s="18"/>
      <c r="DN94" s="18"/>
      <c r="DO94" s="18"/>
      <c r="DP94" s="38"/>
      <c r="DQ94" s="18"/>
      <c r="DR94" s="18"/>
      <c r="DS94" s="18"/>
      <c r="DT94" s="18"/>
      <c r="DU94" s="18"/>
      <c r="DV94" s="18"/>
      <c r="DW94" s="18"/>
      <c r="DX94" s="18"/>
      <c r="DY94" s="18"/>
      <c r="EA94" s="18"/>
      <c r="EB94" s="18"/>
      <c r="EC94" s="18"/>
      <c r="ED94" s="18"/>
      <c r="EE94" s="18"/>
      <c r="EF94" s="18"/>
      <c r="EG94" s="18"/>
      <c r="EH94" s="18"/>
      <c r="EI94" s="18"/>
      <c r="EL94" s="18"/>
      <c r="EM94" s="18"/>
      <c r="EN94" s="18"/>
      <c r="EO94" s="18"/>
      <c r="EP94" s="18"/>
      <c r="EQ94" s="18"/>
      <c r="ER94" s="18"/>
      <c r="ES94" s="18"/>
    </row>
    <row r="95" spans="1:149" s="1" customFormat="1" x14ac:dyDescent="0.25">
      <c r="A95" s="105"/>
      <c r="B95" s="1" t="s">
        <v>31</v>
      </c>
      <c r="C95" s="4"/>
      <c r="D95" s="20"/>
      <c r="E95" s="20"/>
      <c r="F95" s="20"/>
      <c r="G95" s="20"/>
      <c r="H95" s="20"/>
      <c r="I95" s="20"/>
      <c r="J95" s="20"/>
      <c r="K95" s="20"/>
      <c r="L95" s="20" t="s">
        <v>31</v>
      </c>
      <c r="M95" s="20"/>
      <c r="N95" s="20"/>
      <c r="O95" s="20"/>
      <c r="P95" s="18"/>
      <c r="Q95" s="18"/>
      <c r="R95" s="18"/>
      <c r="S95" s="18"/>
      <c r="V95" s="20" t="s">
        <v>31</v>
      </c>
      <c r="W95" s="20"/>
      <c r="X95" s="20"/>
      <c r="Y95" s="20"/>
      <c r="Z95" s="18"/>
      <c r="AA95" s="18"/>
      <c r="AB95" s="18"/>
      <c r="AC95" s="18"/>
      <c r="AD95" s="18"/>
      <c r="AE95" s="18"/>
      <c r="AF95" s="20" t="s">
        <v>31</v>
      </c>
      <c r="AG95" s="20"/>
      <c r="AH95" s="20"/>
      <c r="AI95" s="20"/>
      <c r="AJ95" s="18"/>
      <c r="AK95" s="18"/>
      <c r="AL95" s="18"/>
      <c r="AM95" s="18"/>
      <c r="AN95" s="38"/>
      <c r="AO95" s="18"/>
      <c r="AP95" s="20" t="s">
        <v>31</v>
      </c>
      <c r="AQ95" s="20"/>
      <c r="AR95" s="20"/>
      <c r="AS95" s="20"/>
      <c r="AT95" s="18"/>
      <c r="AU95" s="18"/>
      <c r="AV95" s="18"/>
      <c r="AW95" s="18"/>
      <c r="AX95" s="38"/>
      <c r="AY95" s="18"/>
      <c r="AZ95" s="20" t="s">
        <v>31</v>
      </c>
      <c r="BA95" s="20"/>
      <c r="BB95" s="20"/>
      <c r="BC95" s="20"/>
      <c r="BD95" s="18"/>
      <c r="BE95" s="18"/>
      <c r="BF95" s="18"/>
      <c r="BG95" s="18"/>
      <c r="BI95" s="18"/>
      <c r="BJ95" s="20" t="s">
        <v>31</v>
      </c>
      <c r="BK95" s="20"/>
      <c r="BL95" s="20"/>
      <c r="BM95" s="20"/>
      <c r="BN95" s="18"/>
      <c r="BO95" s="18"/>
      <c r="BP95" s="18"/>
      <c r="BQ95" s="18"/>
      <c r="BS95" s="18"/>
      <c r="BT95" s="1" t="s">
        <v>31</v>
      </c>
      <c r="BU95" s="4"/>
      <c r="BV95" s="20"/>
      <c r="BW95" s="20"/>
      <c r="BX95" s="20"/>
      <c r="BY95" s="20"/>
      <c r="BZ95" s="20"/>
      <c r="CA95" s="20"/>
      <c r="CB95" s="20"/>
      <c r="CC95" s="18"/>
      <c r="CD95" s="20" t="s">
        <v>31</v>
      </c>
      <c r="CE95" s="20"/>
      <c r="CF95" s="20"/>
      <c r="CG95" s="20"/>
      <c r="CH95" s="18"/>
      <c r="CI95" s="18"/>
      <c r="CJ95" s="18"/>
      <c r="CK95" s="18"/>
      <c r="CM95" s="18"/>
      <c r="CN95" s="20" t="s">
        <v>31</v>
      </c>
      <c r="CO95" s="20"/>
      <c r="CP95" s="20"/>
      <c r="CQ95" s="20"/>
      <c r="CR95" s="18"/>
      <c r="CS95" s="18"/>
      <c r="CT95" s="18"/>
      <c r="CU95" s="18"/>
      <c r="CV95" s="18"/>
      <c r="CW95" s="18"/>
      <c r="CX95" s="20" t="s">
        <v>31</v>
      </c>
      <c r="CY95" s="20"/>
      <c r="CZ95" s="20"/>
      <c r="DA95" s="20"/>
      <c r="DB95" s="18"/>
      <c r="DC95" s="18"/>
      <c r="DD95" s="18"/>
      <c r="DE95" s="18"/>
      <c r="DF95" s="38"/>
      <c r="DG95" s="18"/>
      <c r="DH95" s="20" t="s">
        <v>31</v>
      </c>
      <c r="DI95" s="20"/>
      <c r="DJ95" s="20"/>
      <c r="DK95" s="20"/>
      <c r="DL95" s="18"/>
      <c r="DM95" s="18"/>
      <c r="DN95" s="18"/>
      <c r="DO95" s="18"/>
      <c r="DP95" s="38"/>
      <c r="DQ95" s="18"/>
      <c r="DR95" s="20" t="s">
        <v>31</v>
      </c>
      <c r="DS95" s="20"/>
      <c r="DT95" s="20"/>
      <c r="DU95" s="20"/>
      <c r="DV95" s="18"/>
      <c r="DW95" s="18"/>
      <c r="DX95" s="18"/>
      <c r="DY95" s="18"/>
      <c r="EA95" s="18"/>
      <c r="EB95" s="20" t="s">
        <v>31</v>
      </c>
      <c r="EC95" s="20"/>
      <c r="ED95" s="20"/>
      <c r="EE95" s="20"/>
      <c r="EF95" s="18"/>
      <c r="EG95" s="18"/>
      <c r="EH95" s="18"/>
      <c r="EI95" s="18"/>
      <c r="EL95" s="20" t="s">
        <v>31</v>
      </c>
      <c r="EM95" s="20"/>
      <c r="EN95" s="20"/>
      <c r="EO95" s="20"/>
      <c r="EP95" s="18"/>
      <c r="EQ95" s="18"/>
      <c r="ER95" s="18"/>
      <c r="ES95" s="18"/>
    </row>
    <row r="96" spans="1:149" s="1" customFormat="1" x14ac:dyDescent="0.25">
      <c r="A96" s="105"/>
      <c r="B96" s="1" t="s">
        <v>28</v>
      </c>
      <c r="C96"/>
      <c r="D96"/>
      <c r="E96" s="18"/>
      <c r="F96" s="18"/>
      <c r="G96" s="18"/>
      <c r="H96" s="18"/>
      <c r="I96" s="18"/>
      <c r="J96" s="18"/>
      <c r="K96" s="18"/>
      <c r="L96" s="18" t="s">
        <v>28</v>
      </c>
      <c r="M96" s="23"/>
      <c r="N96"/>
      <c r="O96" s="18"/>
      <c r="P96" s="18"/>
      <c r="Q96" s="18"/>
      <c r="R96" s="18"/>
      <c r="S96" s="18"/>
      <c r="V96" s="18" t="s">
        <v>28</v>
      </c>
      <c r="W96" s="23"/>
      <c r="Y96" s="18"/>
      <c r="Z96" s="18"/>
      <c r="AA96" s="18"/>
      <c r="AB96" s="18"/>
      <c r="AC96" s="18"/>
      <c r="AD96" s="18"/>
      <c r="AF96" s="18" t="s">
        <v>28</v>
      </c>
      <c r="AG96" s="23"/>
      <c r="AI96" s="18"/>
      <c r="AJ96" s="18"/>
      <c r="AK96" s="18"/>
      <c r="AL96" s="18"/>
      <c r="AM96" s="18"/>
      <c r="AN96" s="38"/>
      <c r="AP96" s="18" t="s">
        <v>28</v>
      </c>
      <c r="AQ96" s="23"/>
      <c r="AS96" s="18"/>
      <c r="AT96" s="18"/>
      <c r="AU96" s="18"/>
      <c r="AV96" s="18"/>
      <c r="AW96" s="18"/>
      <c r="AX96" s="38"/>
      <c r="AZ96" s="18" t="s">
        <v>28</v>
      </c>
      <c r="BA96" s="23"/>
      <c r="BC96" s="18"/>
      <c r="BD96" s="18"/>
      <c r="BE96" s="18"/>
      <c r="BF96" s="18"/>
      <c r="BG96" s="18"/>
      <c r="BJ96" s="18" t="s">
        <v>28</v>
      </c>
      <c r="BK96" s="23"/>
      <c r="BM96" s="18"/>
      <c r="BN96" s="18"/>
      <c r="BO96" s="18"/>
      <c r="BP96" s="18"/>
      <c r="BQ96" s="18"/>
      <c r="BT96" s="1" t="s">
        <v>28</v>
      </c>
      <c r="BU96"/>
      <c r="BV96"/>
      <c r="BW96" s="18"/>
      <c r="BX96" s="18"/>
      <c r="BY96" s="18"/>
      <c r="BZ96" s="18"/>
      <c r="CA96" s="18"/>
      <c r="CB96" s="18"/>
      <c r="CD96" s="18" t="s">
        <v>28</v>
      </c>
      <c r="CE96" s="23"/>
      <c r="CF96"/>
      <c r="CG96" s="18"/>
      <c r="CH96" s="18"/>
      <c r="CI96" s="18"/>
      <c r="CJ96" s="18"/>
      <c r="CK96" s="18"/>
      <c r="CN96" s="18" t="s">
        <v>28</v>
      </c>
      <c r="CO96" s="23"/>
      <c r="CQ96" s="18"/>
      <c r="CR96" s="18"/>
      <c r="CS96" s="18"/>
      <c r="CT96" s="18"/>
      <c r="CU96" s="18"/>
      <c r="CV96" s="18"/>
      <c r="CX96" s="18" t="s">
        <v>28</v>
      </c>
      <c r="CY96" s="23"/>
      <c r="DA96" s="18"/>
      <c r="DB96" s="18"/>
      <c r="DC96" s="18"/>
      <c r="DD96" s="18"/>
      <c r="DE96" s="18"/>
      <c r="DF96" s="38"/>
      <c r="DH96" s="18" t="s">
        <v>28</v>
      </c>
      <c r="DI96" s="23"/>
      <c r="DK96" s="18"/>
      <c r="DL96" s="18"/>
      <c r="DM96" s="18"/>
      <c r="DN96" s="18"/>
      <c r="DO96" s="18"/>
      <c r="DP96" s="38"/>
      <c r="DR96" s="18" t="s">
        <v>28</v>
      </c>
      <c r="DS96" s="23"/>
      <c r="DU96" s="18"/>
      <c r="DV96" s="18"/>
      <c r="DW96" s="18"/>
      <c r="DX96" s="18"/>
      <c r="DY96" s="18"/>
      <c r="EB96" s="18" t="s">
        <v>28</v>
      </c>
      <c r="EC96" s="23"/>
      <c r="EE96" s="18"/>
      <c r="EF96" s="18"/>
      <c r="EG96" s="18"/>
      <c r="EH96" s="18"/>
      <c r="EI96" s="18"/>
      <c r="EL96" s="18" t="s">
        <v>28</v>
      </c>
      <c r="EM96" s="23"/>
      <c r="EO96" s="18"/>
      <c r="EP96" s="18"/>
      <c r="EQ96" s="18"/>
      <c r="ER96" s="18"/>
      <c r="ES96" s="18"/>
    </row>
    <row r="97" spans="1:149" s="1" customFormat="1" x14ac:dyDescent="0.25">
      <c r="A97" s="105"/>
      <c r="B97" s="1" t="s">
        <v>37</v>
      </c>
      <c r="C97" s="7">
        <v>0</v>
      </c>
      <c r="D97" s="7">
        <f>$D$63</f>
        <v>5</v>
      </c>
      <c r="E97" s="7">
        <f>$E$63</f>
        <v>10</v>
      </c>
      <c r="F97" s="7">
        <f>$F$63</f>
        <v>15</v>
      </c>
      <c r="G97" s="7">
        <f>$G$63</f>
        <v>30</v>
      </c>
      <c r="H97" s="7">
        <f>$H$63</f>
        <v>0</v>
      </c>
      <c r="I97" s="15"/>
      <c r="J97" s="18"/>
      <c r="K97" s="18"/>
      <c r="L97" s="1" t="s">
        <v>37</v>
      </c>
      <c r="M97" s="19">
        <v>0</v>
      </c>
      <c r="N97" s="7">
        <f>$D$63</f>
        <v>5</v>
      </c>
      <c r="O97" s="7">
        <f>$E$63</f>
        <v>10</v>
      </c>
      <c r="P97" s="7">
        <f>$F$63</f>
        <v>15</v>
      </c>
      <c r="Q97" s="7">
        <f>$G$63</f>
        <v>30</v>
      </c>
      <c r="R97" s="7">
        <f>$H$63</f>
        <v>0</v>
      </c>
      <c r="S97" s="15"/>
      <c r="U97" s="7"/>
      <c r="V97" s="1" t="s">
        <v>37</v>
      </c>
      <c r="W97" s="19">
        <v>0</v>
      </c>
      <c r="X97" s="7">
        <f>$D$63</f>
        <v>5</v>
      </c>
      <c r="Y97" s="7">
        <f>$E$63</f>
        <v>10</v>
      </c>
      <c r="Z97" s="7">
        <f>$F$63</f>
        <v>15</v>
      </c>
      <c r="AA97" s="7">
        <f>$G$63</f>
        <v>30</v>
      </c>
      <c r="AB97" s="7">
        <f>$H$63</f>
        <v>0</v>
      </c>
      <c r="AC97" s="15"/>
      <c r="AD97" s="15"/>
      <c r="AE97" s="18"/>
      <c r="AF97" s="1" t="s">
        <v>37</v>
      </c>
      <c r="AG97" s="19">
        <v>0</v>
      </c>
      <c r="AH97" s="7">
        <f>$D$63</f>
        <v>5</v>
      </c>
      <c r="AI97" s="7">
        <f>$E$63</f>
        <v>10</v>
      </c>
      <c r="AJ97" s="7">
        <f>$F$63</f>
        <v>15</v>
      </c>
      <c r="AK97" s="7">
        <f>$G$63</f>
        <v>30</v>
      </c>
      <c r="AL97" s="7">
        <f>$H$63</f>
        <v>0</v>
      </c>
      <c r="AM97" s="15"/>
      <c r="AN97" s="37"/>
      <c r="AO97" s="18"/>
      <c r="AP97" s="1" t="s">
        <v>37</v>
      </c>
      <c r="AQ97" s="19">
        <v>0</v>
      </c>
      <c r="AR97" s="7">
        <f>$D$63</f>
        <v>5</v>
      </c>
      <c r="AS97" s="7">
        <f>$E$63</f>
        <v>10</v>
      </c>
      <c r="AT97" s="7">
        <f>$F$63</f>
        <v>15</v>
      </c>
      <c r="AU97" s="7">
        <f>$G$63</f>
        <v>30</v>
      </c>
      <c r="AV97" s="7">
        <f>$H$63</f>
        <v>0</v>
      </c>
      <c r="AW97" s="15"/>
      <c r="AX97" s="37"/>
      <c r="AY97" s="18"/>
      <c r="AZ97" s="1" t="s">
        <v>37</v>
      </c>
      <c r="BA97" s="19">
        <v>0</v>
      </c>
      <c r="BB97" s="7">
        <f>$D$63</f>
        <v>5</v>
      </c>
      <c r="BC97" s="7">
        <f>$E$63</f>
        <v>10</v>
      </c>
      <c r="BD97" s="7">
        <f>$F$63</f>
        <v>15</v>
      </c>
      <c r="BE97" s="7">
        <f>$G$63</f>
        <v>30</v>
      </c>
      <c r="BF97" s="7">
        <f>$H$63</f>
        <v>0</v>
      </c>
      <c r="BG97" s="15"/>
      <c r="BI97" s="18"/>
      <c r="BJ97" s="1" t="s">
        <v>37</v>
      </c>
      <c r="BK97" s="19">
        <v>0</v>
      </c>
      <c r="BL97" s="7">
        <f>$D$63</f>
        <v>5</v>
      </c>
      <c r="BM97" s="7">
        <f>$E$63</f>
        <v>10</v>
      </c>
      <c r="BN97" s="7">
        <f>$F$63</f>
        <v>15</v>
      </c>
      <c r="BO97" s="7">
        <f>$G$63</f>
        <v>30</v>
      </c>
      <c r="BP97" s="7">
        <f>$H$63</f>
        <v>0</v>
      </c>
      <c r="BQ97" s="15"/>
      <c r="BS97" s="18"/>
      <c r="BT97" s="1" t="s">
        <v>37</v>
      </c>
      <c r="BU97" s="7">
        <v>0</v>
      </c>
      <c r="BV97" s="7">
        <f>$D$63</f>
        <v>5</v>
      </c>
      <c r="BW97" s="7">
        <f>$E$63</f>
        <v>10</v>
      </c>
      <c r="BX97" s="7">
        <f>$F$63</f>
        <v>15</v>
      </c>
      <c r="BY97" s="7">
        <f>$G$63</f>
        <v>30</v>
      </c>
      <c r="BZ97" s="7">
        <f>$H$63</f>
        <v>0</v>
      </c>
      <c r="CA97" s="15"/>
      <c r="CB97" s="18"/>
      <c r="CC97" s="18"/>
      <c r="CD97" s="1" t="s">
        <v>37</v>
      </c>
      <c r="CE97" s="19">
        <v>0</v>
      </c>
      <c r="CF97" s="7">
        <f>$D$63</f>
        <v>5</v>
      </c>
      <c r="CG97" s="7">
        <f>$E$63</f>
        <v>10</v>
      </c>
      <c r="CH97" s="7">
        <f>$F$63</f>
        <v>15</v>
      </c>
      <c r="CI97" s="7">
        <f>$G$63</f>
        <v>30</v>
      </c>
      <c r="CJ97" s="7">
        <f>$H$63</f>
        <v>0</v>
      </c>
      <c r="CK97" s="15"/>
      <c r="CL97" s="7"/>
      <c r="CM97" s="18"/>
      <c r="CN97" s="1" t="s">
        <v>37</v>
      </c>
      <c r="CO97" s="19">
        <v>0</v>
      </c>
      <c r="CP97" s="7">
        <f>$D$63</f>
        <v>5</v>
      </c>
      <c r="CQ97" s="7">
        <f>$E$63</f>
        <v>10</v>
      </c>
      <c r="CR97" s="7">
        <f>$F$63</f>
        <v>15</v>
      </c>
      <c r="CS97" s="7">
        <f>$G$63</f>
        <v>30</v>
      </c>
      <c r="CT97" s="7">
        <f>$H$63</f>
        <v>0</v>
      </c>
      <c r="CU97" s="15"/>
      <c r="CV97" s="15"/>
      <c r="CW97" s="18"/>
      <c r="CX97" s="1" t="s">
        <v>37</v>
      </c>
      <c r="CY97" s="19">
        <v>0</v>
      </c>
      <c r="CZ97" s="7">
        <f>$D$63</f>
        <v>5</v>
      </c>
      <c r="DA97" s="7">
        <f>$E$63</f>
        <v>10</v>
      </c>
      <c r="DB97" s="7">
        <f>$F$63</f>
        <v>15</v>
      </c>
      <c r="DC97" s="7">
        <f>$G$63</f>
        <v>30</v>
      </c>
      <c r="DD97" s="7">
        <f>$H$63</f>
        <v>0</v>
      </c>
      <c r="DE97" s="15"/>
      <c r="DF97" s="37"/>
      <c r="DG97" s="18"/>
      <c r="DH97" s="1" t="s">
        <v>37</v>
      </c>
      <c r="DI97" s="19">
        <v>0</v>
      </c>
      <c r="DJ97" s="7">
        <f>$D$63</f>
        <v>5</v>
      </c>
      <c r="DK97" s="7">
        <f>$E$63</f>
        <v>10</v>
      </c>
      <c r="DL97" s="7">
        <f>$F$63</f>
        <v>15</v>
      </c>
      <c r="DM97" s="7">
        <f>$G$63</f>
        <v>30</v>
      </c>
      <c r="DN97" s="7">
        <f>$H$63</f>
        <v>0</v>
      </c>
      <c r="DO97" s="15"/>
      <c r="DP97" s="37"/>
      <c r="DQ97" s="18"/>
      <c r="DR97" s="1" t="s">
        <v>37</v>
      </c>
      <c r="DS97" s="19">
        <v>0</v>
      </c>
      <c r="DT97" s="7">
        <f>$D$63</f>
        <v>5</v>
      </c>
      <c r="DU97" s="7">
        <f>$E$63</f>
        <v>10</v>
      </c>
      <c r="DV97" s="7">
        <f>$F$63</f>
        <v>15</v>
      </c>
      <c r="DW97" s="7">
        <f>$G$63</f>
        <v>30</v>
      </c>
      <c r="DX97" s="7">
        <f>$H$63</f>
        <v>0</v>
      </c>
      <c r="DY97" s="15"/>
      <c r="EA97" s="18"/>
      <c r="EB97" s="1" t="s">
        <v>37</v>
      </c>
      <c r="EC97" s="19">
        <v>0</v>
      </c>
      <c r="ED97" s="7">
        <f>$D$63</f>
        <v>5</v>
      </c>
      <c r="EE97" s="7">
        <f>$E$63</f>
        <v>10</v>
      </c>
      <c r="EF97" s="7">
        <f>$F$63</f>
        <v>15</v>
      </c>
      <c r="EG97" s="7">
        <f>$G$63</f>
        <v>30</v>
      </c>
      <c r="EH97" s="7">
        <f>$H$63</f>
        <v>0</v>
      </c>
      <c r="EI97" s="15"/>
      <c r="EL97" s="1" t="s">
        <v>37</v>
      </c>
      <c r="EM97" s="19">
        <v>0</v>
      </c>
      <c r="EN97" s="7">
        <f>$D$63</f>
        <v>5</v>
      </c>
      <c r="EO97" s="7">
        <f>$E$63</f>
        <v>10</v>
      </c>
      <c r="EP97" s="7">
        <f>$F$63</f>
        <v>15</v>
      </c>
      <c r="EQ97" s="7">
        <f>$G$63</f>
        <v>30</v>
      </c>
      <c r="ER97" s="7">
        <f>$H$63</f>
        <v>0</v>
      </c>
      <c r="ES97" s="15"/>
    </row>
    <row r="98" spans="1:149" s="1" customFormat="1" x14ac:dyDescent="0.25">
      <c r="A98" s="105"/>
      <c r="B98" s="7">
        <v>1</v>
      </c>
      <c r="C98" s="1">
        <v>0</v>
      </c>
      <c r="D98" s="24">
        <f t="shared" ref="D98:H101" si="102">100*D82/(($I$5*1000)/$I$4/$I$6)</f>
        <v>77.595744714128131</v>
      </c>
      <c r="E98" s="24">
        <f t="shared" si="102"/>
        <v>0.68912330475695494</v>
      </c>
      <c r="F98" s="24">
        <f t="shared" si="102"/>
        <v>0.69601453780452449</v>
      </c>
      <c r="G98" s="24">
        <f t="shared" si="102"/>
        <v>0.70297468318256984</v>
      </c>
      <c r="H98" s="24">
        <f t="shared" si="102"/>
        <v>0.71000443001439562</v>
      </c>
      <c r="I98" s="27"/>
      <c r="J98" s="24"/>
      <c r="K98" s="18"/>
      <c r="L98" s="19">
        <v>1</v>
      </c>
      <c r="M98" s="18">
        <v>0</v>
      </c>
      <c r="N98" s="24">
        <f t="shared" ref="N98:R101" si="103">100*N82/(($I$5*1000)/$I$4/$I$6)</f>
        <v>100.68305547537156</v>
      </c>
      <c r="O98" s="24">
        <f t="shared" si="103"/>
        <v>0.91999641236938923</v>
      </c>
      <c r="P98" s="24">
        <f t="shared" si="103"/>
        <v>0.92919637649308329</v>
      </c>
      <c r="Q98" s="24">
        <f t="shared" si="103"/>
        <v>0.93848834025801398</v>
      </c>
      <c r="R98" s="24">
        <f t="shared" si="103"/>
        <v>0.94787322366059423</v>
      </c>
      <c r="S98" s="24"/>
      <c r="U98" s="6"/>
      <c r="V98" s="19">
        <v>1</v>
      </c>
      <c r="W98" s="18">
        <v>0</v>
      </c>
      <c r="X98" s="24">
        <f t="shared" ref="X98:AB101" si="104">100*X82/(($I$5*1000)/$I$4/$I$6)</f>
        <v>94.43703785969241</v>
      </c>
      <c r="Y98" s="24">
        <f t="shared" si="104"/>
        <v>0.85753623621259767</v>
      </c>
      <c r="Z98" s="24">
        <f t="shared" si="104"/>
        <v>0.86611159857472364</v>
      </c>
      <c r="AA98" s="24">
        <f t="shared" si="104"/>
        <v>0.8747727145604709</v>
      </c>
      <c r="AB98" s="24">
        <f t="shared" si="104"/>
        <v>0.88352044170607547</v>
      </c>
      <c r="AC98" s="24"/>
      <c r="AD98" s="24"/>
      <c r="AE98" s="18"/>
      <c r="AF98" s="19">
        <v>1</v>
      </c>
      <c r="AG98" s="18">
        <v>0</v>
      </c>
      <c r="AH98" s="24">
        <f t="shared" ref="AH98:AL109" si="105">100*AH82/(($I$5*1000)/$I$4/$I$6)</f>
        <v>-8.6834142384326393E-2</v>
      </c>
      <c r="AI98" s="24">
        <f t="shared" si="105"/>
        <v>-8.7702483808169654E-2</v>
      </c>
      <c r="AJ98" s="24">
        <f t="shared" si="105"/>
        <v>-8.8579508646251359E-2</v>
      </c>
      <c r="AK98" s="24">
        <f t="shared" si="105"/>
        <v>-8.9465303732713886E-2</v>
      </c>
      <c r="AL98" s="24">
        <f t="shared" si="105"/>
        <v>-9.0359956770041022E-2</v>
      </c>
      <c r="AM98" s="24"/>
      <c r="AN98" s="36"/>
      <c r="AO98" s="18"/>
      <c r="AP98" s="19">
        <v>1</v>
      </c>
      <c r="AQ98" s="18">
        <v>0</v>
      </c>
      <c r="AR98" s="24">
        <f t="shared" ref="AR98:AV109" si="106">100*AR82/(($I$5*1000)/$I$4/$I$6)</f>
        <v>-8.6834142384326393E-2</v>
      </c>
      <c r="AS98" s="24">
        <f t="shared" si="106"/>
        <v>-8.7702483808169654E-2</v>
      </c>
      <c r="AT98" s="24">
        <f t="shared" si="106"/>
        <v>-8.8579508646251359E-2</v>
      </c>
      <c r="AU98" s="24">
        <f t="shared" si="106"/>
        <v>-8.9465303732713886E-2</v>
      </c>
      <c r="AV98" s="24">
        <f t="shared" si="106"/>
        <v>-9.0359956770041022E-2</v>
      </c>
      <c r="AW98" s="24"/>
      <c r="AX98" s="36"/>
      <c r="AY98" s="18"/>
      <c r="AZ98" s="19">
        <v>1</v>
      </c>
      <c r="BA98" s="18">
        <v>0</v>
      </c>
      <c r="BB98" s="24">
        <f t="shared" ref="BB98:BF109" si="107">100*BB82/(($I$5*1000)/$I$4/$I$6)</f>
        <v>-8.6834142384326393E-2</v>
      </c>
      <c r="BC98" s="24">
        <f t="shared" si="107"/>
        <v>-8.7702483808169654E-2</v>
      </c>
      <c r="BD98" s="24">
        <f t="shared" si="107"/>
        <v>-8.8579508646251359E-2</v>
      </c>
      <c r="BE98" s="24">
        <f t="shared" si="107"/>
        <v>-8.9465303732713886E-2</v>
      </c>
      <c r="BF98" s="24">
        <f t="shared" si="107"/>
        <v>-9.0359956770041022E-2</v>
      </c>
      <c r="BG98" s="24"/>
      <c r="BI98" s="18"/>
      <c r="BJ98" s="19">
        <v>1</v>
      </c>
      <c r="BK98" s="18">
        <v>0</v>
      </c>
      <c r="BL98" s="24">
        <f t="shared" ref="BL98:BP109" si="108">100*BL82/(($I$5*1000)/$I$4/$I$6)</f>
        <v>-8.6834142384326393E-2</v>
      </c>
      <c r="BM98" s="24">
        <f t="shared" si="108"/>
        <v>-8.7702483808169654E-2</v>
      </c>
      <c r="BN98" s="24">
        <f t="shared" si="108"/>
        <v>-8.8579508646251359E-2</v>
      </c>
      <c r="BO98" s="24">
        <f t="shared" si="108"/>
        <v>-8.9465303732713886E-2</v>
      </c>
      <c r="BP98" s="24">
        <f t="shared" si="108"/>
        <v>-9.0359956770041022E-2</v>
      </c>
      <c r="BQ98" s="24"/>
      <c r="BS98" s="18"/>
      <c r="BT98" s="7">
        <v>1</v>
      </c>
      <c r="BU98" s="1">
        <v>0</v>
      </c>
      <c r="BV98" s="24">
        <f t="shared" ref="BV98:BZ109" si="109">100*BV82/(($I$5*1000)/$I$4/$I$6)</f>
        <v>-8.6834142384326393E-2</v>
      </c>
      <c r="BW98" s="24">
        <f t="shared" si="109"/>
        <v>-8.7702483808169654E-2</v>
      </c>
      <c r="BX98" s="24">
        <f t="shared" si="109"/>
        <v>-8.8579508646251359E-2</v>
      </c>
      <c r="BY98" s="24">
        <f t="shared" si="109"/>
        <v>-8.9465303732713886E-2</v>
      </c>
      <c r="BZ98" s="24">
        <f t="shared" si="109"/>
        <v>-9.0359956770041022E-2</v>
      </c>
      <c r="CA98" s="27"/>
      <c r="CB98" s="24"/>
      <c r="CC98" s="18"/>
      <c r="CD98" s="19">
        <v>1</v>
      </c>
      <c r="CE98" s="18">
        <v>0</v>
      </c>
      <c r="CF98" s="24">
        <f t="shared" ref="CF98:CJ109" si="110">100*CF82/(($I$5*1000)/$I$4/$I$6)</f>
        <v>-8.6834142384326393E-2</v>
      </c>
      <c r="CG98" s="24">
        <f t="shared" si="110"/>
        <v>-8.7702483808169654E-2</v>
      </c>
      <c r="CH98" s="24">
        <f t="shared" si="110"/>
        <v>-8.8579508646251359E-2</v>
      </c>
      <c r="CI98" s="24">
        <f t="shared" si="110"/>
        <v>-8.9465303732713886E-2</v>
      </c>
      <c r="CJ98" s="24">
        <f t="shared" si="110"/>
        <v>-9.0359956770041022E-2</v>
      </c>
      <c r="CK98" s="24"/>
      <c r="CL98" s="6"/>
      <c r="CM98" s="18"/>
      <c r="CN98" s="19">
        <v>1</v>
      </c>
      <c r="CO98" s="18">
        <v>0</v>
      </c>
      <c r="CP98" s="24">
        <f t="shared" ref="CP98:CT109" si="111">100*CP82/(($I$5*1000)/$I$4/$I$6)</f>
        <v>-8.6834142384326393E-2</v>
      </c>
      <c r="CQ98" s="24">
        <f t="shared" si="111"/>
        <v>-8.7702483808169654E-2</v>
      </c>
      <c r="CR98" s="24">
        <f t="shared" si="111"/>
        <v>-8.8579508646251359E-2</v>
      </c>
      <c r="CS98" s="24">
        <f t="shared" si="111"/>
        <v>-8.9465303732713886E-2</v>
      </c>
      <c r="CT98" s="24">
        <f t="shared" si="111"/>
        <v>-9.0359956770041022E-2</v>
      </c>
      <c r="CU98" s="24"/>
      <c r="CV98" s="24"/>
      <c r="CW98" s="18"/>
      <c r="CX98" s="19">
        <v>1</v>
      </c>
      <c r="CY98" s="18">
        <v>0</v>
      </c>
      <c r="CZ98" s="24">
        <f t="shared" ref="CZ98:DD109" si="112">100*CZ82/(($I$5*1000)/$I$4/$I$6)</f>
        <v>-8.6834142384326393E-2</v>
      </c>
      <c r="DA98" s="24">
        <f t="shared" si="112"/>
        <v>-8.7702483808169654E-2</v>
      </c>
      <c r="DB98" s="24">
        <f t="shared" si="112"/>
        <v>-8.8579508646251359E-2</v>
      </c>
      <c r="DC98" s="24">
        <f t="shared" si="112"/>
        <v>-8.9465303732713886E-2</v>
      </c>
      <c r="DD98" s="24">
        <f t="shared" si="112"/>
        <v>-9.0359956770041022E-2</v>
      </c>
      <c r="DE98" s="24"/>
      <c r="DF98" s="36"/>
      <c r="DG98" s="18"/>
      <c r="DH98" s="19">
        <v>1</v>
      </c>
      <c r="DI98" s="18">
        <v>0</v>
      </c>
      <c r="DJ98" s="24">
        <f t="shared" ref="DJ98:DN109" si="113">100*DJ82/(($I$5*1000)/$I$4/$I$6)</f>
        <v>-8.6834142384326393E-2</v>
      </c>
      <c r="DK98" s="24">
        <f t="shared" si="113"/>
        <v>-8.7702483808169654E-2</v>
      </c>
      <c r="DL98" s="24">
        <f t="shared" si="113"/>
        <v>-8.8579508646251359E-2</v>
      </c>
      <c r="DM98" s="24">
        <f t="shared" si="113"/>
        <v>-8.9465303732713886E-2</v>
      </c>
      <c r="DN98" s="24">
        <f t="shared" si="113"/>
        <v>-9.0359956770041022E-2</v>
      </c>
      <c r="DO98" s="24"/>
      <c r="DP98" s="36"/>
      <c r="DQ98" s="18"/>
      <c r="DR98" s="19">
        <v>1</v>
      </c>
      <c r="DS98" s="18">
        <v>0</v>
      </c>
      <c r="DT98" s="24">
        <f t="shared" ref="DT98:DX109" si="114">100*DT82/(($I$5*1000)/$I$4/$I$6)</f>
        <v>-8.6834142384326393E-2</v>
      </c>
      <c r="DU98" s="24">
        <f t="shared" si="114"/>
        <v>-8.7702483808169654E-2</v>
      </c>
      <c r="DV98" s="24">
        <f t="shared" si="114"/>
        <v>-8.8579508646251359E-2</v>
      </c>
      <c r="DW98" s="24">
        <f t="shared" si="114"/>
        <v>-8.9465303732713886E-2</v>
      </c>
      <c r="DX98" s="24">
        <f t="shared" si="114"/>
        <v>-9.0359956770041022E-2</v>
      </c>
      <c r="DY98" s="24"/>
      <c r="EA98" s="18"/>
      <c r="EB98" s="19">
        <v>1</v>
      </c>
      <c r="EC98" s="18">
        <v>0</v>
      </c>
      <c r="ED98" s="24">
        <f t="shared" ref="ED98:EH109" si="115">100*ED82/(($I$5*1000)/$I$4/$I$6)</f>
        <v>-8.6834142384326393E-2</v>
      </c>
      <c r="EE98" s="24">
        <f t="shared" si="115"/>
        <v>-8.7702483808169654E-2</v>
      </c>
      <c r="EF98" s="24">
        <f t="shared" si="115"/>
        <v>-8.8579508646251359E-2</v>
      </c>
      <c r="EG98" s="24">
        <f t="shared" si="115"/>
        <v>-8.9465303732713886E-2</v>
      </c>
      <c r="EH98" s="24">
        <f t="shared" si="115"/>
        <v>-9.0359956770041022E-2</v>
      </c>
      <c r="EI98" s="24"/>
      <c r="EL98" s="19">
        <v>1</v>
      </c>
      <c r="EM98" s="18">
        <v>0</v>
      </c>
      <c r="EN98" s="24">
        <f t="shared" ref="EN98:ER109" si="116">100*EN82/(($I$5*1000)/$I$4/$I$6)</f>
        <v>-8.6834142384326393E-2</v>
      </c>
      <c r="EO98" s="24">
        <f t="shared" si="116"/>
        <v>-8.7702483808169654E-2</v>
      </c>
      <c r="EP98" s="24">
        <f t="shared" si="116"/>
        <v>-8.8579508646251359E-2</v>
      </c>
      <c r="EQ98" s="24">
        <f t="shared" si="116"/>
        <v>-8.9465303732713886E-2</v>
      </c>
      <c r="ER98" s="24">
        <f t="shared" si="116"/>
        <v>-9.0359956770041022E-2</v>
      </c>
      <c r="ES98" s="24"/>
    </row>
    <row r="99" spans="1:149" s="1" customFormat="1" x14ac:dyDescent="0.25">
      <c r="A99" s="105"/>
      <c r="B99" s="7">
        <v>2</v>
      </c>
      <c r="C99" s="1">
        <v>0</v>
      </c>
      <c r="D99" s="24">
        <f t="shared" si="102"/>
        <v>78.260214673242942</v>
      </c>
      <c r="E99" s="24">
        <f t="shared" si="102"/>
        <v>0.69576800434810304</v>
      </c>
      <c r="F99" s="24">
        <f t="shared" si="102"/>
        <v>0.702725684391584</v>
      </c>
      <c r="G99" s="24">
        <f t="shared" si="102"/>
        <v>0.70975294123549981</v>
      </c>
      <c r="H99" s="24">
        <f t="shared" si="102"/>
        <v>0.71685047064785468</v>
      </c>
      <c r="I99" s="27"/>
      <c r="J99" s="24"/>
      <c r="K99" s="18"/>
      <c r="L99" s="19">
        <v>2</v>
      </c>
      <c r="M99" s="18">
        <v>0</v>
      </c>
      <c r="N99" s="24">
        <f t="shared" si="103"/>
        <v>87.538631556882351</v>
      </c>
      <c r="O99" s="24">
        <f t="shared" si="103"/>
        <v>0.78855217318449722</v>
      </c>
      <c r="P99" s="24">
        <f t="shared" si="103"/>
        <v>0.7964376949163422</v>
      </c>
      <c r="Q99" s="24">
        <f t="shared" si="103"/>
        <v>0.80440207186550561</v>
      </c>
      <c r="R99" s="24">
        <f t="shared" si="103"/>
        <v>0.81244609258416067</v>
      </c>
      <c r="S99" s="24"/>
      <c r="U99" s="6"/>
      <c r="V99" s="19">
        <v>2</v>
      </c>
      <c r="W99" s="18">
        <v>0</v>
      </c>
      <c r="X99" s="24">
        <f t="shared" si="104"/>
        <v>96.696235720682765</v>
      </c>
      <c r="Y99" s="24">
        <f t="shared" si="104"/>
        <v>0.88012821482250136</v>
      </c>
      <c r="Z99" s="24">
        <f t="shared" si="104"/>
        <v>0.88892949697072643</v>
      </c>
      <c r="AA99" s="24">
        <f t="shared" si="104"/>
        <v>0.89781879194043368</v>
      </c>
      <c r="AB99" s="24">
        <f t="shared" si="104"/>
        <v>0.90679697985983798</v>
      </c>
      <c r="AC99" s="24"/>
      <c r="AD99" s="24"/>
      <c r="AE99" s="18"/>
      <c r="AF99" s="19">
        <v>2</v>
      </c>
      <c r="AG99" s="18">
        <v>0</v>
      </c>
      <c r="AH99" s="24">
        <f t="shared" si="105"/>
        <v>-8.6834142384326393E-2</v>
      </c>
      <c r="AI99" s="24">
        <f t="shared" si="105"/>
        <v>-8.7702483808169654E-2</v>
      </c>
      <c r="AJ99" s="24">
        <f t="shared" si="105"/>
        <v>-8.8579508646251359E-2</v>
      </c>
      <c r="AK99" s="24">
        <f t="shared" si="105"/>
        <v>-8.9465303732713886E-2</v>
      </c>
      <c r="AL99" s="24">
        <f t="shared" si="105"/>
        <v>-9.0359956770041022E-2</v>
      </c>
      <c r="AM99" s="24"/>
      <c r="AN99" s="36"/>
      <c r="AO99" s="18"/>
      <c r="AP99" s="19">
        <v>2</v>
      </c>
      <c r="AQ99" s="18">
        <v>0</v>
      </c>
      <c r="AR99" s="24">
        <f t="shared" si="106"/>
        <v>-8.6834142384326393E-2</v>
      </c>
      <c r="AS99" s="24">
        <f t="shared" si="106"/>
        <v>-8.7702483808169654E-2</v>
      </c>
      <c r="AT99" s="24">
        <f t="shared" si="106"/>
        <v>-8.8579508646251359E-2</v>
      </c>
      <c r="AU99" s="24">
        <f t="shared" si="106"/>
        <v>-8.9465303732713886E-2</v>
      </c>
      <c r="AV99" s="24">
        <f t="shared" si="106"/>
        <v>-9.0359956770041022E-2</v>
      </c>
      <c r="AW99" s="24"/>
      <c r="AX99" s="36"/>
      <c r="AY99" s="18"/>
      <c r="AZ99" s="19">
        <v>2</v>
      </c>
      <c r="BA99" s="18">
        <v>0</v>
      </c>
      <c r="BB99" s="24">
        <f t="shared" si="107"/>
        <v>-8.6834142384326393E-2</v>
      </c>
      <c r="BC99" s="24">
        <f t="shared" si="107"/>
        <v>-8.7702483808169654E-2</v>
      </c>
      <c r="BD99" s="24">
        <f t="shared" si="107"/>
        <v>-8.8579508646251359E-2</v>
      </c>
      <c r="BE99" s="24">
        <f t="shared" si="107"/>
        <v>-8.9465303732713886E-2</v>
      </c>
      <c r="BF99" s="24">
        <f t="shared" si="107"/>
        <v>-9.0359956770041022E-2</v>
      </c>
      <c r="BG99" s="24"/>
      <c r="BI99" s="18"/>
      <c r="BJ99" s="19">
        <v>2</v>
      </c>
      <c r="BK99" s="18">
        <v>0</v>
      </c>
      <c r="BL99" s="24">
        <f t="shared" si="108"/>
        <v>-8.6834142384326393E-2</v>
      </c>
      <c r="BM99" s="24">
        <f t="shared" si="108"/>
        <v>-8.7702483808169654E-2</v>
      </c>
      <c r="BN99" s="24">
        <f t="shared" si="108"/>
        <v>-8.8579508646251359E-2</v>
      </c>
      <c r="BO99" s="24">
        <f t="shared" si="108"/>
        <v>-8.9465303732713886E-2</v>
      </c>
      <c r="BP99" s="24">
        <f t="shared" si="108"/>
        <v>-9.0359956770041022E-2</v>
      </c>
      <c r="BQ99" s="24"/>
      <c r="BS99" s="18"/>
      <c r="BT99" s="7">
        <v>2</v>
      </c>
      <c r="BU99" s="1">
        <v>0</v>
      </c>
      <c r="BV99" s="24">
        <f t="shared" si="109"/>
        <v>-8.6834142384326393E-2</v>
      </c>
      <c r="BW99" s="24">
        <f t="shared" si="109"/>
        <v>-8.7702483808169654E-2</v>
      </c>
      <c r="BX99" s="24">
        <f t="shared" si="109"/>
        <v>-8.8579508646251359E-2</v>
      </c>
      <c r="BY99" s="24">
        <f t="shared" si="109"/>
        <v>-8.9465303732713886E-2</v>
      </c>
      <c r="BZ99" s="24">
        <f t="shared" si="109"/>
        <v>-9.0359956770041022E-2</v>
      </c>
      <c r="CA99" s="27"/>
      <c r="CB99" s="24"/>
      <c r="CC99" s="18"/>
      <c r="CD99" s="19">
        <v>2</v>
      </c>
      <c r="CE99" s="18">
        <v>0</v>
      </c>
      <c r="CF99" s="24">
        <f t="shared" si="110"/>
        <v>-8.6834142384326393E-2</v>
      </c>
      <c r="CG99" s="24">
        <f t="shared" si="110"/>
        <v>-8.7702483808169654E-2</v>
      </c>
      <c r="CH99" s="24">
        <f t="shared" si="110"/>
        <v>-8.8579508646251359E-2</v>
      </c>
      <c r="CI99" s="24">
        <f t="shared" si="110"/>
        <v>-8.9465303732713886E-2</v>
      </c>
      <c r="CJ99" s="24">
        <f t="shared" si="110"/>
        <v>-9.0359956770041022E-2</v>
      </c>
      <c r="CK99" s="24"/>
      <c r="CL99" s="6"/>
      <c r="CM99" s="18"/>
      <c r="CN99" s="19">
        <v>2</v>
      </c>
      <c r="CO99" s="18">
        <v>0</v>
      </c>
      <c r="CP99" s="24">
        <f t="shared" si="111"/>
        <v>-8.6834142384326393E-2</v>
      </c>
      <c r="CQ99" s="24">
        <f t="shared" si="111"/>
        <v>-8.7702483808169654E-2</v>
      </c>
      <c r="CR99" s="24">
        <f t="shared" si="111"/>
        <v>-8.8579508646251359E-2</v>
      </c>
      <c r="CS99" s="24">
        <f t="shared" si="111"/>
        <v>-8.9465303732713886E-2</v>
      </c>
      <c r="CT99" s="24">
        <f t="shared" si="111"/>
        <v>-9.0359956770041022E-2</v>
      </c>
      <c r="CU99" s="24"/>
      <c r="CV99" s="24"/>
      <c r="CW99" s="18"/>
      <c r="CX99" s="19">
        <v>2</v>
      </c>
      <c r="CY99" s="18">
        <v>0</v>
      </c>
      <c r="CZ99" s="24">
        <f t="shared" si="112"/>
        <v>-8.6834142384326393E-2</v>
      </c>
      <c r="DA99" s="24">
        <f t="shared" si="112"/>
        <v>-8.7702483808169654E-2</v>
      </c>
      <c r="DB99" s="24">
        <f t="shared" si="112"/>
        <v>-8.8579508646251359E-2</v>
      </c>
      <c r="DC99" s="24">
        <f t="shared" si="112"/>
        <v>-8.9465303732713886E-2</v>
      </c>
      <c r="DD99" s="24">
        <f t="shared" si="112"/>
        <v>-9.0359956770041022E-2</v>
      </c>
      <c r="DE99" s="24"/>
      <c r="DF99" s="36"/>
      <c r="DG99" s="18"/>
      <c r="DH99" s="19">
        <v>2</v>
      </c>
      <c r="DI99" s="18">
        <v>0</v>
      </c>
      <c r="DJ99" s="24">
        <f t="shared" si="113"/>
        <v>-8.6834142384326393E-2</v>
      </c>
      <c r="DK99" s="24">
        <f t="shared" si="113"/>
        <v>-8.7702483808169654E-2</v>
      </c>
      <c r="DL99" s="24">
        <f t="shared" si="113"/>
        <v>-8.8579508646251359E-2</v>
      </c>
      <c r="DM99" s="24">
        <f t="shared" si="113"/>
        <v>-8.9465303732713886E-2</v>
      </c>
      <c r="DN99" s="24">
        <f t="shared" si="113"/>
        <v>-9.0359956770041022E-2</v>
      </c>
      <c r="DO99" s="24"/>
      <c r="DP99" s="36"/>
      <c r="DQ99" s="18"/>
      <c r="DR99" s="19">
        <v>2</v>
      </c>
      <c r="DS99" s="18">
        <v>0</v>
      </c>
      <c r="DT99" s="24">
        <f t="shared" si="114"/>
        <v>-8.6834142384326393E-2</v>
      </c>
      <c r="DU99" s="24">
        <f t="shared" si="114"/>
        <v>-8.7702483808169654E-2</v>
      </c>
      <c r="DV99" s="24">
        <f t="shared" si="114"/>
        <v>-8.8579508646251359E-2</v>
      </c>
      <c r="DW99" s="24">
        <f t="shared" si="114"/>
        <v>-8.9465303732713886E-2</v>
      </c>
      <c r="DX99" s="24">
        <f t="shared" si="114"/>
        <v>-9.0359956770041022E-2</v>
      </c>
      <c r="DY99" s="24"/>
      <c r="EA99" s="18"/>
      <c r="EB99" s="19">
        <v>2</v>
      </c>
      <c r="EC99" s="18">
        <v>0</v>
      </c>
      <c r="ED99" s="24">
        <f t="shared" si="115"/>
        <v>-8.6834142384326393E-2</v>
      </c>
      <c r="EE99" s="24">
        <f t="shared" si="115"/>
        <v>-8.7702483808169654E-2</v>
      </c>
      <c r="EF99" s="24">
        <f t="shared" si="115"/>
        <v>-8.8579508646251359E-2</v>
      </c>
      <c r="EG99" s="24">
        <f t="shared" si="115"/>
        <v>-8.9465303732713886E-2</v>
      </c>
      <c r="EH99" s="24">
        <f t="shared" si="115"/>
        <v>-9.0359956770041022E-2</v>
      </c>
      <c r="EI99" s="24"/>
      <c r="EL99" s="19">
        <v>2</v>
      </c>
      <c r="EM99" s="18">
        <v>0</v>
      </c>
      <c r="EN99" s="24">
        <f t="shared" si="116"/>
        <v>-8.6834142384326393E-2</v>
      </c>
      <c r="EO99" s="24">
        <f t="shared" si="116"/>
        <v>-8.7702483808169654E-2</v>
      </c>
      <c r="EP99" s="24">
        <f t="shared" si="116"/>
        <v>-8.8579508646251359E-2</v>
      </c>
      <c r="EQ99" s="24">
        <f t="shared" si="116"/>
        <v>-8.9465303732713886E-2</v>
      </c>
      <c r="ER99" s="24">
        <f t="shared" si="116"/>
        <v>-9.0359956770041022E-2</v>
      </c>
      <c r="ES99" s="24"/>
    </row>
    <row r="100" spans="1:149" s="1" customFormat="1" x14ac:dyDescent="0.25">
      <c r="A100" s="105"/>
      <c r="B100" s="7">
        <v>3</v>
      </c>
      <c r="C100" s="1">
        <v>0</v>
      </c>
      <c r="D100" s="24">
        <f t="shared" si="102"/>
        <v>92.636928334090499</v>
      </c>
      <c r="E100" s="24">
        <f t="shared" si="102"/>
        <v>0.83953514095657855</v>
      </c>
      <c r="F100" s="24">
        <f t="shared" si="102"/>
        <v>0.84793049236614448</v>
      </c>
      <c r="G100" s="24">
        <f t="shared" si="102"/>
        <v>0.85640979728980593</v>
      </c>
      <c r="H100" s="24">
        <f t="shared" si="102"/>
        <v>0.86497389526270385</v>
      </c>
      <c r="I100" s="27"/>
      <c r="J100" s="24"/>
      <c r="K100" s="18"/>
      <c r="L100" s="19">
        <v>3</v>
      </c>
      <c r="M100" s="18">
        <v>0</v>
      </c>
      <c r="N100" s="24">
        <f t="shared" si="103"/>
        <v>94.787394747225704</v>
      </c>
      <c r="O100" s="24">
        <f t="shared" si="103"/>
        <v>0.86103980508793054</v>
      </c>
      <c r="P100" s="24">
        <f t="shared" si="103"/>
        <v>0.86965020313880981</v>
      </c>
      <c r="Q100" s="24">
        <f t="shared" si="103"/>
        <v>0.87834670517019786</v>
      </c>
      <c r="R100" s="24">
        <f t="shared" si="103"/>
        <v>0.88713017222189994</v>
      </c>
      <c r="S100" s="24"/>
      <c r="U100" s="6"/>
      <c r="V100" s="19">
        <v>3</v>
      </c>
      <c r="W100" s="18">
        <v>0</v>
      </c>
      <c r="X100" s="24">
        <f t="shared" si="104"/>
        <v>93.784649172561529</v>
      </c>
      <c r="Y100" s="24">
        <f t="shared" si="104"/>
        <v>0.85101234934128878</v>
      </c>
      <c r="Z100" s="24">
        <f t="shared" si="104"/>
        <v>0.85952247283470185</v>
      </c>
      <c r="AA100" s="24">
        <f t="shared" si="104"/>
        <v>0.8681176975630488</v>
      </c>
      <c r="AB100" s="24">
        <f t="shared" si="104"/>
        <v>0.87679887453867933</v>
      </c>
      <c r="AC100" s="24"/>
      <c r="AD100" s="24"/>
      <c r="AE100" s="18"/>
      <c r="AF100" s="19">
        <v>3</v>
      </c>
      <c r="AG100" s="18">
        <v>0</v>
      </c>
      <c r="AH100" s="24">
        <f t="shared" si="105"/>
        <v>-8.6834142384326393E-2</v>
      </c>
      <c r="AI100" s="24">
        <f t="shared" si="105"/>
        <v>-8.7702483808169654E-2</v>
      </c>
      <c r="AJ100" s="24">
        <f t="shared" si="105"/>
        <v>-8.8579508646251359E-2</v>
      </c>
      <c r="AK100" s="24">
        <f t="shared" si="105"/>
        <v>-8.9465303732713886E-2</v>
      </c>
      <c r="AL100" s="24">
        <f t="shared" si="105"/>
        <v>-9.0359956770041022E-2</v>
      </c>
      <c r="AM100" s="24"/>
      <c r="AN100" s="36"/>
      <c r="AO100" s="18"/>
      <c r="AP100" s="19">
        <v>3</v>
      </c>
      <c r="AQ100" s="18">
        <v>0</v>
      </c>
      <c r="AR100" s="24">
        <f t="shared" si="106"/>
        <v>-8.6834142384326393E-2</v>
      </c>
      <c r="AS100" s="24">
        <f t="shared" si="106"/>
        <v>-8.7702483808169654E-2</v>
      </c>
      <c r="AT100" s="24">
        <f t="shared" si="106"/>
        <v>-8.8579508646251359E-2</v>
      </c>
      <c r="AU100" s="24">
        <f t="shared" si="106"/>
        <v>-8.9465303732713886E-2</v>
      </c>
      <c r="AV100" s="24">
        <f t="shared" si="106"/>
        <v>-9.0359956770041022E-2</v>
      </c>
      <c r="AW100" s="24"/>
      <c r="AX100" s="36"/>
      <c r="AY100" s="18"/>
      <c r="AZ100" s="19">
        <v>3</v>
      </c>
      <c r="BA100" s="18">
        <v>0</v>
      </c>
      <c r="BB100" s="24">
        <f t="shared" si="107"/>
        <v>-8.6834142384326393E-2</v>
      </c>
      <c r="BC100" s="24">
        <f t="shared" si="107"/>
        <v>-8.7702483808169654E-2</v>
      </c>
      <c r="BD100" s="24">
        <f t="shared" si="107"/>
        <v>-8.8579508646251359E-2</v>
      </c>
      <c r="BE100" s="24">
        <f t="shared" si="107"/>
        <v>-8.9465303732713886E-2</v>
      </c>
      <c r="BF100" s="24">
        <f t="shared" si="107"/>
        <v>-9.0359956770041022E-2</v>
      </c>
      <c r="BG100" s="24"/>
      <c r="BI100" s="18"/>
      <c r="BJ100" s="19">
        <v>3</v>
      </c>
      <c r="BK100" s="18">
        <v>0</v>
      </c>
      <c r="BL100" s="24">
        <f t="shared" si="108"/>
        <v>-8.6834142384326393E-2</v>
      </c>
      <c r="BM100" s="24">
        <f t="shared" si="108"/>
        <v>-8.7702483808169654E-2</v>
      </c>
      <c r="BN100" s="24">
        <f t="shared" si="108"/>
        <v>-8.8579508646251359E-2</v>
      </c>
      <c r="BO100" s="24">
        <f t="shared" si="108"/>
        <v>-8.9465303732713886E-2</v>
      </c>
      <c r="BP100" s="24">
        <f t="shared" si="108"/>
        <v>-9.0359956770041022E-2</v>
      </c>
      <c r="BQ100" s="24"/>
      <c r="BS100" s="18"/>
      <c r="BT100" s="7">
        <v>3</v>
      </c>
      <c r="BU100" s="1">
        <v>0</v>
      </c>
      <c r="BV100" s="24">
        <f t="shared" si="109"/>
        <v>-8.6834142384326393E-2</v>
      </c>
      <c r="BW100" s="24">
        <f t="shared" si="109"/>
        <v>-8.7702483808169654E-2</v>
      </c>
      <c r="BX100" s="24">
        <f t="shared" si="109"/>
        <v>-8.8579508646251359E-2</v>
      </c>
      <c r="BY100" s="24">
        <f t="shared" si="109"/>
        <v>-8.9465303732713886E-2</v>
      </c>
      <c r="BZ100" s="24">
        <f t="shared" si="109"/>
        <v>-9.0359956770041022E-2</v>
      </c>
      <c r="CA100" s="27"/>
      <c r="CB100" s="24"/>
      <c r="CC100" s="18"/>
      <c r="CD100" s="19">
        <v>3</v>
      </c>
      <c r="CE100" s="18">
        <v>0</v>
      </c>
      <c r="CF100" s="24">
        <f t="shared" si="110"/>
        <v>-8.6834142384326393E-2</v>
      </c>
      <c r="CG100" s="24">
        <f t="shared" si="110"/>
        <v>-8.7702483808169654E-2</v>
      </c>
      <c r="CH100" s="24">
        <f t="shared" si="110"/>
        <v>-8.8579508646251359E-2</v>
      </c>
      <c r="CI100" s="24">
        <f t="shared" si="110"/>
        <v>-8.9465303732713886E-2</v>
      </c>
      <c r="CJ100" s="24">
        <f t="shared" si="110"/>
        <v>-9.0359956770041022E-2</v>
      </c>
      <c r="CK100" s="24"/>
      <c r="CL100" s="6"/>
      <c r="CM100" s="18"/>
      <c r="CN100" s="19">
        <v>3</v>
      </c>
      <c r="CO100" s="18">
        <v>0</v>
      </c>
      <c r="CP100" s="24">
        <f t="shared" si="111"/>
        <v>-8.6834142384326393E-2</v>
      </c>
      <c r="CQ100" s="24">
        <f t="shared" si="111"/>
        <v>-8.7702483808169654E-2</v>
      </c>
      <c r="CR100" s="24">
        <f t="shared" si="111"/>
        <v>-8.8579508646251359E-2</v>
      </c>
      <c r="CS100" s="24">
        <f t="shared" si="111"/>
        <v>-8.9465303732713886E-2</v>
      </c>
      <c r="CT100" s="24">
        <f t="shared" si="111"/>
        <v>-9.0359956770041022E-2</v>
      </c>
      <c r="CU100" s="24"/>
      <c r="CV100" s="24"/>
      <c r="CW100" s="18"/>
      <c r="CX100" s="19">
        <v>3</v>
      </c>
      <c r="CY100" s="18">
        <v>0</v>
      </c>
      <c r="CZ100" s="24">
        <f t="shared" si="112"/>
        <v>-8.6834142384326393E-2</v>
      </c>
      <c r="DA100" s="24">
        <f t="shared" si="112"/>
        <v>-8.7702483808169654E-2</v>
      </c>
      <c r="DB100" s="24">
        <f t="shared" si="112"/>
        <v>-8.8579508646251359E-2</v>
      </c>
      <c r="DC100" s="24">
        <f t="shared" si="112"/>
        <v>-8.9465303732713886E-2</v>
      </c>
      <c r="DD100" s="24">
        <f t="shared" si="112"/>
        <v>-9.0359956770041022E-2</v>
      </c>
      <c r="DE100" s="24"/>
      <c r="DF100" s="36"/>
      <c r="DG100" s="18"/>
      <c r="DH100" s="19">
        <v>3</v>
      </c>
      <c r="DI100" s="18">
        <v>0</v>
      </c>
      <c r="DJ100" s="24">
        <f t="shared" si="113"/>
        <v>-8.6834142384326393E-2</v>
      </c>
      <c r="DK100" s="24">
        <f t="shared" si="113"/>
        <v>-8.7702483808169654E-2</v>
      </c>
      <c r="DL100" s="24">
        <f t="shared" si="113"/>
        <v>-8.8579508646251359E-2</v>
      </c>
      <c r="DM100" s="24">
        <f t="shared" si="113"/>
        <v>-8.9465303732713886E-2</v>
      </c>
      <c r="DN100" s="24">
        <f t="shared" si="113"/>
        <v>-9.0359956770041022E-2</v>
      </c>
      <c r="DO100" s="24"/>
      <c r="DP100" s="36"/>
      <c r="DQ100" s="18"/>
      <c r="DR100" s="19">
        <v>3</v>
      </c>
      <c r="DS100" s="18">
        <v>0</v>
      </c>
      <c r="DT100" s="24">
        <f t="shared" si="114"/>
        <v>-8.6834142384326393E-2</v>
      </c>
      <c r="DU100" s="24">
        <f t="shared" si="114"/>
        <v>-8.7702483808169654E-2</v>
      </c>
      <c r="DV100" s="24">
        <f t="shared" si="114"/>
        <v>-8.8579508646251359E-2</v>
      </c>
      <c r="DW100" s="24">
        <f t="shared" si="114"/>
        <v>-8.9465303732713886E-2</v>
      </c>
      <c r="DX100" s="24">
        <f t="shared" si="114"/>
        <v>-9.0359956770041022E-2</v>
      </c>
      <c r="DY100" s="24"/>
      <c r="EA100" s="18"/>
      <c r="EB100" s="19">
        <v>3</v>
      </c>
      <c r="EC100" s="18">
        <v>0</v>
      </c>
      <c r="ED100" s="24">
        <f t="shared" si="115"/>
        <v>-8.6834142384326393E-2</v>
      </c>
      <c r="EE100" s="24">
        <f t="shared" si="115"/>
        <v>-8.7702483808169654E-2</v>
      </c>
      <c r="EF100" s="24">
        <f t="shared" si="115"/>
        <v>-8.8579508646251359E-2</v>
      </c>
      <c r="EG100" s="24">
        <f t="shared" si="115"/>
        <v>-8.9465303732713886E-2</v>
      </c>
      <c r="EH100" s="24">
        <f t="shared" si="115"/>
        <v>-9.0359956770041022E-2</v>
      </c>
      <c r="EI100" s="24"/>
      <c r="EL100" s="19">
        <v>3</v>
      </c>
      <c r="EM100" s="18">
        <v>0</v>
      </c>
      <c r="EN100" s="24">
        <f t="shared" si="116"/>
        <v>-8.6834142384326393E-2</v>
      </c>
      <c r="EO100" s="24">
        <f t="shared" si="116"/>
        <v>-8.7702483808169654E-2</v>
      </c>
      <c r="EP100" s="24">
        <f t="shared" si="116"/>
        <v>-8.8579508646251359E-2</v>
      </c>
      <c r="EQ100" s="24">
        <f t="shared" si="116"/>
        <v>-8.9465303732713886E-2</v>
      </c>
      <c r="ER100" s="24">
        <f t="shared" si="116"/>
        <v>-9.0359956770041022E-2</v>
      </c>
      <c r="ES100" s="24"/>
    </row>
    <row r="101" spans="1:149" s="1" customFormat="1" x14ac:dyDescent="0.25">
      <c r="A101" s="105"/>
      <c r="B101" s="7">
        <v>4</v>
      </c>
      <c r="C101" s="1">
        <v>0</v>
      </c>
      <c r="D101" s="24">
        <f t="shared" si="102"/>
        <v>79.564992047504717</v>
      </c>
      <c r="E101" s="24">
        <f t="shared" si="102"/>
        <v>0.70881577809072083</v>
      </c>
      <c r="F101" s="24">
        <f t="shared" si="102"/>
        <v>0.71590393587162804</v>
      </c>
      <c r="G101" s="24">
        <f t="shared" si="102"/>
        <v>0.72306297523034435</v>
      </c>
      <c r="H101" s="24">
        <f t="shared" si="102"/>
        <v>0.73029360498264784</v>
      </c>
      <c r="I101" s="27"/>
      <c r="J101" s="24"/>
      <c r="K101" s="18"/>
      <c r="L101" s="19">
        <v>4</v>
      </c>
      <c r="M101" s="18">
        <v>0</v>
      </c>
      <c r="N101" s="24">
        <f t="shared" si="103"/>
        <v>94.231656235966014</v>
      </c>
      <c r="O101" s="24">
        <f t="shared" si="103"/>
        <v>0.8554824199753337</v>
      </c>
      <c r="P101" s="24">
        <f t="shared" si="103"/>
        <v>0.86403724417508709</v>
      </c>
      <c r="Q101" s="24">
        <f t="shared" si="103"/>
        <v>0.87267761661683796</v>
      </c>
      <c r="R101" s="24">
        <f t="shared" si="103"/>
        <v>0.88140439278300642</v>
      </c>
      <c r="S101" s="24"/>
      <c r="U101" s="6"/>
      <c r="V101" s="19">
        <v>4</v>
      </c>
      <c r="W101" s="18">
        <v>0</v>
      </c>
      <c r="X101" s="24">
        <f t="shared" si="104"/>
        <v>99.523253364916641</v>
      </c>
      <c r="Y101" s="24">
        <f t="shared" si="104"/>
        <v>0.9083983912648399</v>
      </c>
      <c r="Z101" s="24">
        <f t="shared" si="104"/>
        <v>0.91748237517748832</v>
      </c>
      <c r="AA101" s="24">
        <f t="shared" si="104"/>
        <v>0.92665719892926324</v>
      </c>
      <c r="AB101" s="24">
        <f t="shared" si="104"/>
        <v>0.93592377091855572</v>
      </c>
      <c r="AC101" s="24"/>
      <c r="AD101" s="24"/>
      <c r="AE101" s="18"/>
      <c r="AF101" s="19">
        <v>4</v>
      </c>
      <c r="AG101" s="18">
        <v>0</v>
      </c>
      <c r="AH101" s="24">
        <f t="shared" si="105"/>
        <v>-8.6834142384326393E-2</v>
      </c>
      <c r="AI101" s="24">
        <f t="shared" si="105"/>
        <v>-8.7702483808169654E-2</v>
      </c>
      <c r="AJ101" s="24">
        <f t="shared" si="105"/>
        <v>-8.8579508646251359E-2</v>
      </c>
      <c r="AK101" s="24">
        <f t="shared" si="105"/>
        <v>-8.9465303732713886E-2</v>
      </c>
      <c r="AL101" s="24">
        <f t="shared" si="105"/>
        <v>-9.0359956770041022E-2</v>
      </c>
      <c r="AM101" s="24"/>
      <c r="AN101" s="36"/>
      <c r="AO101" s="18"/>
      <c r="AP101" s="19">
        <v>4</v>
      </c>
      <c r="AQ101" s="18">
        <v>0</v>
      </c>
      <c r="AR101" s="24">
        <f t="shared" si="106"/>
        <v>-8.6834142384326393E-2</v>
      </c>
      <c r="AS101" s="24">
        <f t="shared" si="106"/>
        <v>-8.7702483808169654E-2</v>
      </c>
      <c r="AT101" s="24">
        <f t="shared" si="106"/>
        <v>-8.8579508646251359E-2</v>
      </c>
      <c r="AU101" s="24">
        <f t="shared" si="106"/>
        <v>-8.9465303732713886E-2</v>
      </c>
      <c r="AV101" s="24" t="e">
        <f t="shared" si="106"/>
        <v>#VALUE!</v>
      </c>
      <c r="AW101" s="24"/>
      <c r="AX101" s="36"/>
      <c r="AY101" s="18"/>
      <c r="AZ101" s="19">
        <v>4</v>
      </c>
      <c r="BA101" s="18">
        <v>0</v>
      </c>
      <c r="BB101" s="24">
        <f t="shared" si="107"/>
        <v>-8.6834142384326393E-2</v>
      </c>
      <c r="BC101" s="24">
        <f t="shared" si="107"/>
        <v>-8.7702483808169654E-2</v>
      </c>
      <c r="BD101" s="24">
        <f t="shared" si="107"/>
        <v>-8.8579508646251359E-2</v>
      </c>
      <c r="BE101" s="24">
        <f t="shared" si="107"/>
        <v>-8.9465303732713886E-2</v>
      </c>
      <c r="BF101" s="24">
        <f t="shared" si="107"/>
        <v>-9.0359956770041022E-2</v>
      </c>
      <c r="BG101" s="24"/>
      <c r="BI101" s="18"/>
      <c r="BJ101" s="19">
        <v>4</v>
      </c>
      <c r="BK101" s="18">
        <v>0</v>
      </c>
      <c r="BL101" s="24">
        <f t="shared" si="108"/>
        <v>-8.6834142384326393E-2</v>
      </c>
      <c r="BM101" s="24">
        <f t="shared" si="108"/>
        <v>-8.7702483808169654E-2</v>
      </c>
      <c r="BN101" s="24">
        <f t="shared" si="108"/>
        <v>-8.8579508646251359E-2</v>
      </c>
      <c r="BO101" s="24">
        <f t="shared" si="108"/>
        <v>-8.9465303732713886E-2</v>
      </c>
      <c r="BP101" s="24">
        <f t="shared" si="108"/>
        <v>-9.0359956770041022E-2</v>
      </c>
      <c r="BQ101" s="24"/>
      <c r="BS101" s="18"/>
      <c r="BT101" s="7">
        <v>4</v>
      </c>
      <c r="BU101" s="1">
        <v>0</v>
      </c>
      <c r="BV101" s="24">
        <f t="shared" si="109"/>
        <v>-8.6834142384326393E-2</v>
      </c>
      <c r="BW101" s="24">
        <f t="shared" si="109"/>
        <v>-8.7702483808169654E-2</v>
      </c>
      <c r="BX101" s="24">
        <f t="shared" si="109"/>
        <v>-8.8579508646251359E-2</v>
      </c>
      <c r="BY101" s="24">
        <f t="shared" si="109"/>
        <v>-8.9465303732713886E-2</v>
      </c>
      <c r="BZ101" s="24">
        <f t="shared" si="109"/>
        <v>-9.0359956770041022E-2</v>
      </c>
      <c r="CA101" s="27"/>
      <c r="CB101" s="24"/>
      <c r="CC101" s="18"/>
      <c r="CD101" s="19">
        <v>4</v>
      </c>
      <c r="CE101" s="18">
        <v>0</v>
      </c>
      <c r="CF101" s="24">
        <f t="shared" si="110"/>
        <v>-8.6834142384326393E-2</v>
      </c>
      <c r="CG101" s="24">
        <f t="shared" si="110"/>
        <v>-8.7702483808169654E-2</v>
      </c>
      <c r="CH101" s="24">
        <f t="shared" si="110"/>
        <v>-8.8579508646251359E-2</v>
      </c>
      <c r="CI101" s="24">
        <f t="shared" si="110"/>
        <v>-8.9465303732713886E-2</v>
      </c>
      <c r="CJ101" s="24">
        <f t="shared" si="110"/>
        <v>-9.0359956770041022E-2</v>
      </c>
      <c r="CK101" s="24"/>
      <c r="CL101" s="6"/>
      <c r="CM101" s="18"/>
      <c r="CN101" s="19">
        <v>4</v>
      </c>
      <c r="CO101" s="18">
        <v>0</v>
      </c>
      <c r="CP101" s="24">
        <f t="shared" si="111"/>
        <v>-8.6834142384326393E-2</v>
      </c>
      <c r="CQ101" s="24">
        <f t="shared" si="111"/>
        <v>-8.7702483808169654E-2</v>
      </c>
      <c r="CR101" s="24">
        <f t="shared" si="111"/>
        <v>-8.8579508646251359E-2</v>
      </c>
      <c r="CS101" s="24">
        <f t="shared" si="111"/>
        <v>-8.9465303732713886E-2</v>
      </c>
      <c r="CT101" s="24">
        <f t="shared" si="111"/>
        <v>-9.0359956770041022E-2</v>
      </c>
      <c r="CU101" s="24"/>
      <c r="CV101" s="24"/>
      <c r="CW101" s="18"/>
      <c r="CX101" s="19">
        <v>4</v>
      </c>
      <c r="CY101" s="18">
        <v>0</v>
      </c>
      <c r="CZ101" s="24">
        <f t="shared" si="112"/>
        <v>-8.6834142384326393E-2</v>
      </c>
      <c r="DA101" s="24">
        <f t="shared" si="112"/>
        <v>-8.7702483808169654E-2</v>
      </c>
      <c r="DB101" s="24">
        <f t="shared" si="112"/>
        <v>-8.8579508646251359E-2</v>
      </c>
      <c r="DC101" s="24">
        <f t="shared" si="112"/>
        <v>-8.9465303732713886E-2</v>
      </c>
      <c r="DD101" s="24">
        <f t="shared" si="112"/>
        <v>-9.0359956770041022E-2</v>
      </c>
      <c r="DE101" s="24"/>
      <c r="DF101" s="36"/>
      <c r="DG101" s="18"/>
      <c r="DH101" s="19">
        <v>4</v>
      </c>
      <c r="DI101" s="18">
        <v>0</v>
      </c>
      <c r="DJ101" s="24">
        <f t="shared" si="113"/>
        <v>-8.6834142384326393E-2</v>
      </c>
      <c r="DK101" s="24">
        <f t="shared" si="113"/>
        <v>-8.7702483808169654E-2</v>
      </c>
      <c r="DL101" s="24">
        <f t="shared" si="113"/>
        <v>-8.8579508646251359E-2</v>
      </c>
      <c r="DM101" s="24">
        <f t="shared" si="113"/>
        <v>-8.9465303732713886E-2</v>
      </c>
      <c r="DN101" s="24">
        <f t="shared" si="113"/>
        <v>-9.0359956770041022E-2</v>
      </c>
      <c r="DO101" s="24"/>
      <c r="DP101" s="36"/>
      <c r="DQ101" s="18"/>
      <c r="DR101" s="19">
        <v>4</v>
      </c>
      <c r="DS101" s="18">
        <v>0</v>
      </c>
      <c r="DT101" s="24">
        <f t="shared" si="114"/>
        <v>-8.6834142384326393E-2</v>
      </c>
      <c r="DU101" s="24">
        <f t="shared" si="114"/>
        <v>-8.7702483808169654E-2</v>
      </c>
      <c r="DV101" s="24">
        <f t="shared" si="114"/>
        <v>-8.8579508646251359E-2</v>
      </c>
      <c r="DW101" s="24">
        <f t="shared" si="114"/>
        <v>-8.9465303732713886E-2</v>
      </c>
      <c r="DX101" s="24">
        <f t="shared" si="114"/>
        <v>-9.0359956770041022E-2</v>
      </c>
      <c r="DY101" s="24"/>
      <c r="EA101" s="18"/>
      <c r="EB101" s="19">
        <v>4</v>
      </c>
      <c r="EC101" s="18">
        <v>0</v>
      </c>
      <c r="ED101" s="24">
        <f t="shared" si="115"/>
        <v>-8.6834142384326393E-2</v>
      </c>
      <c r="EE101" s="24">
        <f t="shared" si="115"/>
        <v>-8.7702483808169654E-2</v>
      </c>
      <c r="EF101" s="24">
        <f t="shared" si="115"/>
        <v>-8.8579508646251359E-2</v>
      </c>
      <c r="EG101" s="24">
        <f t="shared" si="115"/>
        <v>-8.9465303732713886E-2</v>
      </c>
      <c r="EH101" s="24">
        <f t="shared" si="115"/>
        <v>-9.0359956770041022E-2</v>
      </c>
      <c r="EI101" s="24"/>
      <c r="EL101" s="19">
        <v>4</v>
      </c>
      <c r="EM101" s="18">
        <v>0</v>
      </c>
      <c r="EN101" s="24">
        <f t="shared" si="116"/>
        <v>-8.6834142384326393E-2</v>
      </c>
      <c r="EO101" s="24">
        <f t="shared" si="116"/>
        <v>-8.7702483808169654E-2</v>
      </c>
      <c r="EP101" s="24">
        <f t="shared" si="116"/>
        <v>-8.8579508646251359E-2</v>
      </c>
      <c r="EQ101" s="24">
        <f t="shared" si="116"/>
        <v>-8.9465303732713886E-2</v>
      </c>
      <c r="ER101" s="24">
        <f t="shared" si="116"/>
        <v>-9.0359956770041022E-2</v>
      </c>
      <c r="ES101" s="24"/>
    </row>
    <row r="102" spans="1:149" s="1" customFormat="1" x14ac:dyDescent="0.25">
      <c r="A102" s="105"/>
      <c r="B102" s="7">
        <v>5</v>
      </c>
      <c r="C102" s="1">
        <v>0</v>
      </c>
      <c r="D102" s="24"/>
      <c r="E102" s="24"/>
      <c r="F102" s="24"/>
      <c r="G102" s="24"/>
      <c r="H102" s="24"/>
      <c r="I102" s="27"/>
      <c r="J102" s="24"/>
      <c r="K102" s="18"/>
      <c r="L102" s="19">
        <v>5</v>
      </c>
      <c r="M102" s="18">
        <v>0</v>
      </c>
      <c r="N102" s="24"/>
      <c r="O102" s="24"/>
      <c r="P102" s="24"/>
      <c r="Q102" s="24"/>
      <c r="R102" s="24"/>
      <c r="S102" s="24"/>
      <c r="U102" s="6"/>
      <c r="V102" s="19">
        <v>5</v>
      </c>
      <c r="W102" s="18">
        <v>0</v>
      </c>
      <c r="X102" s="24"/>
      <c r="Y102" s="24"/>
      <c r="Z102" s="24"/>
      <c r="AA102" s="24"/>
      <c r="AB102" s="24"/>
      <c r="AC102" s="24"/>
      <c r="AD102" s="24"/>
      <c r="AE102" s="18"/>
      <c r="AF102" s="19">
        <v>5</v>
      </c>
      <c r="AG102" s="18">
        <v>0</v>
      </c>
      <c r="AH102" s="24">
        <f t="shared" si="105"/>
        <v>-8.6834142384326393E-2</v>
      </c>
      <c r="AI102" s="24">
        <f t="shared" si="105"/>
        <v>-8.7702483808169654E-2</v>
      </c>
      <c r="AJ102" s="24">
        <f t="shared" si="105"/>
        <v>-8.8579508646251359E-2</v>
      </c>
      <c r="AK102" s="24">
        <f t="shared" si="105"/>
        <v>-8.9465303732713886E-2</v>
      </c>
      <c r="AL102" s="24"/>
      <c r="AM102" s="24"/>
      <c r="AN102" s="36"/>
      <c r="AO102" s="18"/>
      <c r="AP102" s="19">
        <v>5</v>
      </c>
      <c r="AQ102" s="18">
        <v>0</v>
      </c>
      <c r="AR102" s="24">
        <f t="shared" si="106"/>
        <v>-8.6834142384326393E-2</v>
      </c>
      <c r="AS102" s="24">
        <f t="shared" si="106"/>
        <v>-8.7702483808169654E-2</v>
      </c>
      <c r="AT102" s="24">
        <f t="shared" si="106"/>
        <v>-8.8579508646251359E-2</v>
      </c>
      <c r="AU102" s="24">
        <f t="shared" si="106"/>
        <v>-8.9465303732713886E-2</v>
      </c>
      <c r="AV102" s="24"/>
      <c r="AW102" s="24"/>
      <c r="AX102" s="36"/>
      <c r="AY102" s="18"/>
      <c r="AZ102" s="19">
        <v>5</v>
      </c>
      <c r="BA102" s="18">
        <v>0</v>
      </c>
      <c r="BB102" s="24">
        <f t="shared" si="107"/>
        <v>-8.6834142384326393E-2</v>
      </c>
      <c r="BC102" s="24">
        <f t="shared" si="107"/>
        <v>-8.7702483808169654E-2</v>
      </c>
      <c r="BD102" s="24">
        <f t="shared" si="107"/>
        <v>-8.8579508646251359E-2</v>
      </c>
      <c r="BE102" s="24">
        <f t="shared" si="107"/>
        <v>-8.9465303732713886E-2</v>
      </c>
      <c r="BF102" s="24"/>
      <c r="BG102" s="24"/>
      <c r="BI102" s="18"/>
      <c r="BJ102" s="19">
        <v>5</v>
      </c>
      <c r="BK102" s="18">
        <v>0</v>
      </c>
      <c r="BL102" s="24">
        <f t="shared" si="108"/>
        <v>-8.6834142384326393E-2</v>
      </c>
      <c r="BM102" s="24">
        <f t="shared" si="108"/>
        <v>-8.7702483808169654E-2</v>
      </c>
      <c r="BN102" s="24">
        <f t="shared" si="108"/>
        <v>-8.8579508646251359E-2</v>
      </c>
      <c r="BO102" s="24">
        <f t="shared" si="108"/>
        <v>-8.9465303732713886E-2</v>
      </c>
      <c r="BP102" s="24">
        <f t="shared" si="108"/>
        <v>-9.0359956770041022E-2</v>
      </c>
      <c r="BQ102" s="24"/>
      <c r="BS102" s="18"/>
      <c r="BT102" s="7">
        <v>5</v>
      </c>
      <c r="BU102" s="1">
        <v>0</v>
      </c>
      <c r="BV102" s="24">
        <f t="shared" si="109"/>
        <v>-8.6834142384326393E-2</v>
      </c>
      <c r="BW102" s="24">
        <f t="shared" si="109"/>
        <v>-8.7702483808169654E-2</v>
      </c>
      <c r="BX102" s="24">
        <f t="shared" si="109"/>
        <v>-8.8579508646251359E-2</v>
      </c>
      <c r="BY102" s="24">
        <f t="shared" si="109"/>
        <v>-8.9465303732713886E-2</v>
      </c>
      <c r="BZ102" s="24">
        <f t="shared" si="109"/>
        <v>-9.0359956770041022E-2</v>
      </c>
      <c r="CA102" s="27"/>
      <c r="CB102" s="24"/>
      <c r="CC102" s="18"/>
      <c r="CD102" s="19">
        <v>5</v>
      </c>
      <c r="CE102" s="18">
        <v>0</v>
      </c>
      <c r="CF102" s="24">
        <f t="shared" si="110"/>
        <v>-8.6834142384326393E-2</v>
      </c>
      <c r="CG102" s="24">
        <f t="shared" si="110"/>
        <v>-8.7702483808169654E-2</v>
      </c>
      <c r="CH102" s="24">
        <f t="shared" si="110"/>
        <v>-8.8579508646251359E-2</v>
      </c>
      <c r="CI102" s="24">
        <f t="shared" si="110"/>
        <v>-8.9465303732713886E-2</v>
      </c>
      <c r="CJ102" s="24">
        <f t="shared" si="110"/>
        <v>-9.0359956770041022E-2</v>
      </c>
      <c r="CK102" s="24"/>
      <c r="CL102" s="6"/>
      <c r="CM102" s="18"/>
      <c r="CN102" s="19">
        <v>5</v>
      </c>
      <c r="CO102" s="18">
        <v>0</v>
      </c>
      <c r="CP102" s="24">
        <f t="shared" si="111"/>
        <v>-8.6834142384326393E-2</v>
      </c>
      <c r="CQ102" s="24">
        <f t="shared" si="111"/>
        <v>-8.7702483808169654E-2</v>
      </c>
      <c r="CR102" s="24">
        <f t="shared" si="111"/>
        <v>-8.8579508646251359E-2</v>
      </c>
      <c r="CS102" s="24">
        <f t="shared" si="111"/>
        <v>-8.9465303732713886E-2</v>
      </c>
      <c r="CT102" s="24">
        <f t="shared" si="111"/>
        <v>-9.0359956770041022E-2</v>
      </c>
      <c r="CU102" s="24"/>
      <c r="CV102" s="24"/>
      <c r="CW102" s="18"/>
      <c r="CX102" s="19">
        <v>5</v>
      </c>
      <c r="CY102" s="18">
        <v>0</v>
      </c>
      <c r="CZ102" s="24">
        <f t="shared" si="112"/>
        <v>-8.6834142384326393E-2</v>
      </c>
      <c r="DA102" s="24">
        <f t="shared" si="112"/>
        <v>-8.7702483808169654E-2</v>
      </c>
      <c r="DB102" s="24">
        <f t="shared" si="112"/>
        <v>-8.8579508646251359E-2</v>
      </c>
      <c r="DC102" s="24">
        <f t="shared" si="112"/>
        <v>-8.9465303732713886E-2</v>
      </c>
      <c r="DD102" s="24">
        <f t="shared" si="112"/>
        <v>-9.0359956770041022E-2</v>
      </c>
      <c r="DE102" s="24"/>
      <c r="DF102" s="36"/>
      <c r="DG102" s="18"/>
      <c r="DH102" s="19">
        <v>5</v>
      </c>
      <c r="DI102" s="18">
        <v>0</v>
      </c>
      <c r="DJ102" s="24">
        <f t="shared" si="113"/>
        <v>-8.6834142384326393E-2</v>
      </c>
      <c r="DK102" s="24">
        <f t="shared" si="113"/>
        <v>-8.7702483808169654E-2</v>
      </c>
      <c r="DL102" s="24">
        <f t="shared" si="113"/>
        <v>-8.8579508646251359E-2</v>
      </c>
      <c r="DM102" s="24">
        <f t="shared" si="113"/>
        <v>-8.9465303732713886E-2</v>
      </c>
      <c r="DN102" s="24">
        <f t="shared" si="113"/>
        <v>-9.0359956770041022E-2</v>
      </c>
      <c r="DO102" s="24"/>
      <c r="DP102" s="36"/>
      <c r="DQ102" s="18"/>
      <c r="DR102" s="19">
        <v>5</v>
      </c>
      <c r="DS102" s="18">
        <v>0</v>
      </c>
      <c r="DT102" s="24">
        <f t="shared" si="114"/>
        <v>-8.6834142384326393E-2</v>
      </c>
      <c r="DU102" s="24">
        <f t="shared" si="114"/>
        <v>-8.7702483808169654E-2</v>
      </c>
      <c r="DV102" s="24">
        <f t="shared" si="114"/>
        <v>-8.8579508646251359E-2</v>
      </c>
      <c r="DW102" s="24">
        <f t="shared" si="114"/>
        <v>-8.9465303732713886E-2</v>
      </c>
      <c r="DX102" s="24">
        <f t="shared" si="114"/>
        <v>-9.0359956770041022E-2</v>
      </c>
      <c r="DY102" s="24"/>
      <c r="EA102" s="18"/>
      <c r="EB102" s="19">
        <v>5</v>
      </c>
      <c r="EC102" s="18">
        <v>0</v>
      </c>
      <c r="ED102" s="24">
        <f t="shared" si="115"/>
        <v>-8.6834142384326393E-2</v>
      </c>
      <c r="EE102" s="24">
        <f t="shared" si="115"/>
        <v>-8.7702483808169654E-2</v>
      </c>
      <c r="EF102" s="24">
        <f t="shared" si="115"/>
        <v>-8.8579508646251359E-2</v>
      </c>
      <c r="EG102" s="24">
        <f t="shared" si="115"/>
        <v>-8.9465303732713886E-2</v>
      </c>
      <c r="EH102" s="24">
        <f t="shared" si="115"/>
        <v>-9.0359956770041022E-2</v>
      </c>
      <c r="EI102" s="24"/>
      <c r="EL102" s="19">
        <v>5</v>
      </c>
      <c r="EM102" s="18">
        <v>0</v>
      </c>
      <c r="EN102" s="24">
        <f t="shared" si="116"/>
        <v>-8.6834142384326393E-2</v>
      </c>
      <c r="EO102" s="24">
        <f t="shared" si="116"/>
        <v>-8.7702483808169654E-2</v>
      </c>
      <c r="EP102" s="24">
        <f t="shared" si="116"/>
        <v>-8.8579508646251359E-2</v>
      </c>
      <c r="EQ102" s="24">
        <f t="shared" si="116"/>
        <v>-8.9465303732713886E-2</v>
      </c>
      <c r="ER102" s="24">
        <f t="shared" si="116"/>
        <v>-9.0359956770041022E-2</v>
      </c>
      <c r="ES102" s="24"/>
    </row>
    <row r="103" spans="1:149" s="1" customFormat="1" x14ac:dyDescent="0.25">
      <c r="A103" s="105"/>
      <c r="B103" s="7">
        <v>6</v>
      </c>
      <c r="C103" s="1">
        <v>0</v>
      </c>
      <c r="D103" s="24"/>
      <c r="E103" s="24"/>
      <c r="F103" s="24"/>
      <c r="G103" s="24"/>
      <c r="H103" s="24"/>
      <c r="I103" s="27"/>
      <c r="J103" s="24"/>
      <c r="K103" s="18"/>
      <c r="L103" s="19">
        <v>6</v>
      </c>
      <c r="M103" s="18">
        <v>0</v>
      </c>
      <c r="N103" s="24"/>
      <c r="O103" s="24"/>
      <c r="P103" s="24"/>
      <c r="Q103" s="24"/>
      <c r="R103" s="24"/>
      <c r="S103" s="24"/>
      <c r="U103" s="6"/>
      <c r="V103" s="19">
        <v>6</v>
      </c>
      <c r="W103" s="18">
        <v>0</v>
      </c>
      <c r="X103" s="24"/>
      <c r="Y103" s="24"/>
      <c r="Z103" s="24"/>
      <c r="AA103" s="24"/>
      <c r="AB103" s="24"/>
      <c r="AC103" s="24"/>
      <c r="AD103" s="24"/>
      <c r="AE103" s="18"/>
      <c r="AF103" s="19">
        <v>6</v>
      </c>
      <c r="AG103" s="18">
        <v>0</v>
      </c>
      <c r="AH103" s="24">
        <f t="shared" si="105"/>
        <v>-8.6834142384326393E-2</v>
      </c>
      <c r="AI103" s="24">
        <f t="shared" si="105"/>
        <v>-8.7702483808169654E-2</v>
      </c>
      <c r="AJ103" s="24">
        <f t="shared" si="105"/>
        <v>-8.8579508646251359E-2</v>
      </c>
      <c r="AK103" s="24">
        <f t="shared" si="105"/>
        <v>-8.9465303732713886E-2</v>
      </c>
      <c r="AL103" s="24"/>
      <c r="AM103" s="24"/>
      <c r="AN103" s="36"/>
      <c r="AO103" s="18"/>
      <c r="AP103" s="19">
        <v>6</v>
      </c>
      <c r="AQ103" s="18">
        <v>0</v>
      </c>
      <c r="AR103" s="24">
        <f t="shared" si="106"/>
        <v>-8.6834142384326393E-2</v>
      </c>
      <c r="AS103" s="24">
        <f t="shared" si="106"/>
        <v>-8.7702483808169654E-2</v>
      </c>
      <c r="AT103" s="24">
        <f t="shared" si="106"/>
        <v>-8.8579508646251359E-2</v>
      </c>
      <c r="AU103" s="24">
        <f t="shared" si="106"/>
        <v>-8.9465303732713886E-2</v>
      </c>
      <c r="AV103" s="24"/>
      <c r="AW103" s="24"/>
      <c r="AX103" s="36"/>
      <c r="AY103" s="18"/>
      <c r="AZ103" s="19">
        <v>6</v>
      </c>
      <c r="BA103" s="18">
        <v>0</v>
      </c>
      <c r="BB103" s="24">
        <f t="shared" si="107"/>
        <v>-8.6834142384326393E-2</v>
      </c>
      <c r="BC103" s="24">
        <f t="shared" si="107"/>
        <v>-8.7702483808169654E-2</v>
      </c>
      <c r="BD103" s="24">
        <f t="shared" si="107"/>
        <v>-8.8579508646251359E-2</v>
      </c>
      <c r="BE103" s="24">
        <f t="shared" si="107"/>
        <v>-8.9465303732713886E-2</v>
      </c>
      <c r="BF103" s="24"/>
      <c r="BG103" s="24"/>
      <c r="BI103" s="18"/>
      <c r="BJ103" s="19">
        <v>6</v>
      </c>
      <c r="BK103" s="18">
        <v>0</v>
      </c>
      <c r="BL103" s="24">
        <f t="shared" si="108"/>
        <v>-8.6834142384326393E-2</v>
      </c>
      <c r="BM103" s="24">
        <f t="shared" si="108"/>
        <v>-8.7702483808169654E-2</v>
      </c>
      <c r="BN103" s="24">
        <f t="shared" si="108"/>
        <v>-8.8579508646251359E-2</v>
      </c>
      <c r="BO103" s="24">
        <f t="shared" si="108"/>
        <v>-8.9465303732713886E-2</v>
      </c>
      <c r="BP103" s="24">
        <f t="shared" si="108"/>
        <v>-9.0359956770041022E-2</v>
      </c>
      <c r="BQ103" s="24"/>
      <c r="BS103" s="18"/>
      <c r="BT103" s="7">
        <v>6</v>
      </c>
      <c r="BU103" s="1">
        <v>0</v>
      </c>
      <c r="BV103" s="24">
        <f t="shared" si="109"/>
        <v>-8.6834142384326393E-2</v>
      </c>
      <c r="BW103" s="24">
        <f t="shared" si="109"/>
        <v>-8.7702483808169654E-2</v>
      </c>
      <c r="BX103" s="24">
        <f t="shared" si="109"/>
        <v>-8.8579508646251359E-2</v>
      </c>
      <c r="BY103" s="24">
        <f t="shared" si="109"/>
        <v>-8.9465303732713886E-2</v>
      </c>
      <c r="BZ103" s="24">
        <f t="shared" si="109"/>
        <v>-9.0359956770041022E-2</v>
      </c>
      <c r="CA103" s="27"/>
      <c r="CB103" s="24"/>
      <c r="CC103" s="18"/>
      <c r="CD103" s="19">
        <v>6</v>
      </c>
      <c r="CE103" s="18">
        <v>0</v>
      </c>
      <c r="CF103" s="24">
        <f t="shared" si="110"/>
        <v>-8.6834142384326393E-2</v>
      </c>
      <c r="CG103" s="24">
        <f t="shared" si="110"/>
        <v>-8.7702483808169654E-2</v>
      </c>
      <c r="CH103" s="24">
        <f t="shared" si="110"/>
        <v>-8.8579508646251359E-2</v>
      </c>
      <c r="CI103" s="24">
        <f t="shared" si="110"/>
        <v>-8.9465303732713886E-2</v>
      </c>
      <c r="CJ103" s="24">
        <f t="shared" si="110"/>
        <v>-9.0359956770041022E-2</v>
      </c>
      <c r="CK103" s="24"/>
      <c r="CL103" s="6"/>
      <c r="CM103" s="18"/>
      <c r="CN103" s="19">
        <v>6</v>
      </c>
      <c r="CO103" s="18">
        <v>0</v>
      </c>
      <c r="CP103" s="24">
        <f t="shared" si="111"/>
        <v>-8.6834142384326393E-2</v>
      </c>
      <c r="CQ103" s="24">
        <f t="shared" si="111"/>
        <v>-8.7702483808169654E-2</v>
      </c>
      <c r="CR103" s="24">
        <f t="shared" si="111"/>
        <v>-8.8579508646251359E-2</v>
      </c>
      <c r="CS103" s="24">
        <f t="shared" si="111"/>
        <v>-8.9465303732713886E-2</v>
      </c>
      <c r="CT103" s="24">
        <f t="shared" si="111"/>
        <v>-9.0359956770041022E-2</v>
      </c>
      <c r="CU103" s="24"/>
      <c r="CV103" s="24"/>
      <c r="CW103" s="18"/>
      <c r="CX103" s="19">
        <v>6</v>
      </c>
      <c r="CY103" s="18">
        <v>0</v>
      </c>
      <c r="CZ103" s="24">
        <f t="shared" si="112"/>
        <v>-8.6834142384326393E-2</v>
      </c>
      <c r="DA103" s="24">
        <f t="shared" si="112"/>
        <v>-8.7702483808169654E-2</v>
      </c>
      <c r="DB103" s="24">
        <f t="shared" si="112"/>
        <v>-8.8579508646251359E-2</v>
      </c>
      <c r="DC103" s="24">
        <f t="shared" si="112"/>
        <v>-8.9465303732713886E-2</v>
      </c>
      <c r="DD103" s="24">
        <f t="shared" si="112"/>
        <v>-9.0359956770041022E-2</v>
      </c>
      <c r="DE103" s="24"/>
      <c r="DF103" s="36"/>
      <c r="DG103" s="18"/>
      <c r="DH103" s="19">
        <v>6</v>
      </c>
      <c r="DI103" s="18">
        <v>0</v>
      </c>
      <c r="DJ103" s="24">
        <f t="shared" si="113"/>
        <v>-8.6834142384326393E-2</v>
      </c>
      <c r="DK103" s="24">
        <f t="shared" si="113"/>
        <v>-8.7702483808169654E-2</v>
      </c>
      <c r="DL103" s="24">
        <f t="shared" si="113"/>
        <v>-8.8579508646251359E-2</v>
      </c>
      <c r="DM103" s="24">
        <f t="shared" si="113"/>
        <v>-8.9465303732713886E-2</v>
      </c>
      <c r="DN103" s="24">
        <f t="shared" si="113"/>
        <v>-9.0359956770041022E-2</v>
      </c>
      <c r="DO103" s="24"/>
      <c r="DP103" s="36"/>
      <c r="DQ103" s="18"/>
      <c r="DR103" s="19">
        <v>6</v>
      </c>
      <c r="DS103" s="18">
        <v>0</v>
      </c>
      <c r="DT103" s="24">
        <f t="shared" si="114"/>
        <v>-8.6834142384326393E-2</v>
      </c>
      <c r="DU103" s="24">
        <f t="shared" si="114"/>
        <v>-8.7702483808169654E-2</v>
      </c>
      <c r="DV103" s="24">
        <f t="shared" si="114"/>
        <v>-8.8579508646251359E-2</v>
      </c>
      <c r="DW103" s="24">
        <f t="shared" si="114"/>
        <v>-8.9465303732713886E-2</v>
      </c>
      <c r="DX103" s="24">
        <f t="shared" si="114"/>
        <v>-9.0359956770041022E-2</v>
      </c>
      <c r="DY103" s="24"/>
      <c r="EA103" s="18"/>
      <c r="EB103" s="19">
        <v>6</v>
      </c>
      <c r="EC103" s="18">
        <v>0</v>
      </c>
      <c r="ED103" s="24">
        <f t="shared" si="115"/>
        <v>-8.6834142384326393E-2</v>
      </c>
      <c r="EE103" s="24">
        <f t="shared" si="115"/>
        <v>-8.7702483808169654E-2</v>
      </c>
      <c r="EF103" s="24">
        <f t="shared" si="115"/>
        <v>-8.8579508646251359E-2</v>
      </c>
      <c r="EG103" s="24">
        <f t="shared" si="115"/>
        <v>-8.9465303732713886E-2</v>
      </c>
      <c r="EH103" s="24">
        <f t="shared" si="115"/>
        <v>-9.0359956770041022E-2</v>
      </c>
      <c r="EI103" s="24"/>
      <c r="EL103" s="19">
        <v>6</v>
      </c>
      <c r="EM103" s="18">
        <v>0</v>
      </c>
      <c r="EN103" s="24">
        <f t="shared" si="116"/>
        <v>-8.6834142384326393E-2</v>
      </c>
      <c r="EO103" s="24">
        <f t="shared" si="116"/>
        <v>-8.7702483808169654E-2</v>
      </c>
      <c r="EP103" s="24">
        <f t="shared" si="116"/>
        <v>-8.8579508646251359E-2</v>
      </c>
      <c r="EQ103" s="24">
        <f t="shared" si="116"/>
        <v>-8.9465303732713886E-2</v>
      </c>
      <c r="ER103" s="24">
        <f t="shared" si="116"/>
        <v>-9.0359956770041022E-2</v>
      </c>
      <c r="ES103" s="24"/>
    </row>
    <row r="104" spans="1:149" s="1" customFormat="1" x14ac:dyDescent="0.25">
      <c r="A104" s="105"/>
      <c r="B104" s="7">
        <v>7</v>
      </c>
      <c r="C104" s="1">
        <v>0</v>
      </c>
      <c r="D104" s="24"/>
      <c r="E104" s="24"/>
      <c r="F104" s="24"/>
      <c r="G104" s="24"/>
      <c r="H104" s="24"/>
      <c r="I104" s="27"/>
      <c r="J104" s="24"/>
      <c r="K104" s="18"/>
      <c r="L104" s="19">
        <v>7</v>
      </c>
      <c r="M104" s="18">
        <v>0</v>
      </c>
      <c r="N104" s="24"/>
      <c r="O104" s="24"/>
      <c r="P104" s="24"/>
      <c r="Q104" s="24"/>
      <c r="R104" s="24"/>
      <c r="S104" s="24"/>
      <c r="U104" s="6"/>
      <c r="V104" s="19">
        <v>7</v>
      </c>
      <c r="W104" s="18">
        <v>0</v>
      </c>
      <c r="X104" s="24"/>
      <c r="Y104" s="24"/>
      <c r="Z104" s="24"/>
      <c r="AA104" s="24"/>
      <c r="AB104" s="24"/>
      <c r="AC104" s="24"/>
      <c r="AD104" s="24"/>
      <c r="AE104" s="18"/>
      <c r="AF104" s="19">
        <v>7</v>
      </c>
      <c r="AG104" s="18">
        <v>0</v>
      </c>
      <c r="AH104" s="24">
        <f t="shared" si="105"/>
        <v>-8.6834142384326393E-2</v>
      </c>
      <c r="AI104" s="24">
        <f t="shared" si="105"/>
        <v>-8.7702483808169654E-2</v>
      </c>
      <c r="AJ104" s="24">
        <f t="shared" si="105"/>
        <v>-8.8579508646251359E-2</v>
      </c>
      <c r="AK104" s="24">
        <f t="shared" si="105"/>
        <v>-8.9465303732713886E-2</v>
      </c>
      <c r="AL104" s="24"/>
      <c r="AM104" s="24"/>
      <c r="AN104" s="36"/>
      <c r="AO104" s="18"/>
      <c r="AP104" s="19">
        <v>7</v>
      </c>
      <c r="AQ104" s="18">
        <v>0</v>
      </c>
      <c r="AR104" s="24">
        <f t="shared" si="106"/>
        <v>-8.6834142384326393E-2</v>
      </c>
      <c r="AS104" s="24">
        <f t="shared" si="106"/>
        <v>-8.7702483808169654E-2</v>
      </c>
      <c r="AT104" s="24">
        <f t="shared" si="106"/>
        <v>-8.8579508646251359E-2</v>
      </c>
      <c r="AU104" s="24">
        <f t="shared" si="106"/>
        <v>-8.9465303732713886E-2</v>
      </c>
      <c r="AV104" s="24"/>
      <c r="AW104" s="24"/>
      <c r="AX104" s="36"/>
      <c r="AY104" s="18"/>
      <c r="AZ104" s="19">
        <v>7</v>
      </c>
      <c r="BA104" s="18">
        <v>0</v>
      </c>
      <c r="BB104" s="24">
        <f t="shared" si="107"/>
        <v>-8.6834142384326393E-2</v>
      </c>
      <c r="BC104" s="24">
        <f t="shared" si="107"/>
        <v>-8.7702483808169654E-2</v>
      </c>
      <c r="BD104" s="24">
        <f t="shared" si="107"/>
        <v>-8.8579508646251359E-2</v>
      </c>
      <c r="BE104" s="24">
        <f t="shared" si="107"/>
        <v>-8.9465303732713886E-2</v>
      </c>
      <c r="BF104" s="24"/>
      <c r="BG104" s="24"/>
      <c r="BI104" s="18"/>
      <c r="BJ104" s="19">
        <v>7</v>
      </c>
      <c r="BK104" s="18">
        <v>0</v>
      </c>
      <c r="BL104" s="24">
        <f t="shared" si="108"/>
        <v>-8.6834142384326393E-2</v>
      </c>
      <c r="BM104" s="24">
        <f t="shared" si="108"/>
        <v>-8.7702483808169654E-2</v>
      </c>
      <c r="BN104" s="24">
        <f t="shared" si="108"/>
        <v>-8.8579508646251359E-2</v>
      </c>
      <c r="BO104" s="24">
        <f t="shared" si="108"/>
        <v>-8.9465303732713886E-2</v>
      </c>
      <c r="BP104" s="24">
        <f t="shared" si="108"/>
        <v>-9.0359956770041022E-2</v>
      </c>
      <c r="BQ104" s="24"/>
      <c r="BS104" s="18"/>
      <c r="BT104" s="7">
        <v>7</v>
      </c>
      <c r="BU104" s="1">
        <v>0</v>
      </c>
      <c r="BV104" s="24">
        <f t="shared" si="109"/>
        <v>-8.6834142384326393E-2</v>
      </c>
      <c r="BW104" s="24">
        <f t="shared" si="109"/>
        <v>-8.7702483808169654E-2</v>
      </c>
      <c r="BX104" s="24">
        <f t="shared" si="109"/>
        <v>-8.8579508646251359E-2</v>
      </c>
      <c r="BY104" s="24">
        <f t="shared" si="109"/>
        <v>-8.9465303732713886E-2</v>
      </c>
      <c r="BZ104" s="24">
        <f t="shared" si="109"/>
        <v>-9.0359956770041022E-2</v>
      </c>
      <c r="CA104" s="27"/>
      <c r="CB104" s="24"/>
      <c r="CC104" s="18"/>
      <c r="CD104" s="19">
        <v>7</v>
      </c>
      <c r="CE104" s="18">
        <v>0</v>
      </c>
      <c r="CF104" s="24">
        <f t="shared" si="110"/>
        <v>-8.6834142384326393E-2</v>
      </c>
      <c r="CG104" s="24">
        <f t="shared" si="110"/>
        <v>-8.7702483808169654E-2</v>
      </c>
      <c r="CH104" s="24">
        <f t="shared" si="110"/>
        <v>-8.8579508646251359E-2</v>
      </c>
      <c r="CI104" s="24">
        <f t="shared" si="110"/>
        <v>-8.9465303732713886E-2</v>
      </c>
      <c r="CJ104" s="24">
        <f t="shared" si="110"/>
        <v>-9.0359956770041022E-2</v>
      </c>
      <c r="CK104" s="24"/>
      <c r="CL104" s="6"/>
      <c r="CM104" s="18"/>
      <c r="CN104" s="19">
        <v>7</v>
      </c>
      <c r="CO104" s="18">
        <v>0</v>
      </c>
      <c r="CP104" s="24">
        <f t="shared" si="111"/>
        <v>-8.6834142384326393E-2</v>
      </c>
      <c r="CQ104" s="24">
        <f t="shared" si="111"/>
        <v>-8.7702483808169654E-2</v>
      </c>
      <c r="CR104" s="24">
        <f t="shared" si="111"/>
        <v>-8.8579508646251359E-2</v>
      </c>
      <c r="CS104" s="24">
        <f t="shared" si="111"/>
        <v>-8.9465303732713886E-2</v>
      </c>
      <c r="CT104" s="24">
        <f t="shared" si="111"/>
        <v>-9.0359956770041022E-2</v>
      </c>
      <c r="CU104" s="24"/>
      <c r="CV104" s="24"/>
      <c r="CW104" s="18"/>
      <c r="CX104" s="19">
        <v>7</v>
      </c>
      <c r="CY104" s="18">
        <v>0</v>
      </c>
      <c r="CZ104" s="24">
        <f t="shared" si="112"/>
        <v>-8.6834142384326393E-2</v>
      </c>
      <c r="DA104" s="24">
        <f t="shared" si="112"/>
        <v>-8.7702483808169654E-2</v>
      </c>
      <c r="DB104" s="24">
        <f t="shared" si="112"/>
        <v>-8.8579508646251359E-2</v>
      </c>
      <c r="DC104" s="24">
        <f t="shared" si="112"/>
        <v>-8.9465303732713886E-2</v>
      </c>
      <c r="DD104" s="24">
        <f t="shared" si="112"/>
        <v>-9.0359956770041022E-2</v>
      </c>
      <c r="DE104" s="24"/>
      <c r="DF104" s="36"/>
      <c r="DG104" s="18"/>
      <c r="DH104" s="19">
        <v>7</v>
      </c>
      <c r="DI104" s="18">
        <v>0</v>
      </c>
      <c r="DJ104" s="24">
        <f t="shared" si="113"/>
        <v>-8.6834142384326393E-2</v>
      </c>
      <c r="DK104" s="24">
        <f t="shared" si="113"/>
        <v>-8.7702483808169654E-2</v>
      </c>
      <c r="DL104" s="24">
        <f t="shared" si="113"/>
        <v>-8.8579508646251359E-2</v>
      </c>
      <c r="DM104" s="24">
        <f t="shared" si="113"/>
        <v>-8.9465303732713886E-2</v>
      </c>
      <c r="DN104" s="24">
        <f t="shared" si="113"/>
        <v>-9.0359956770041022E-2</v>
      </c>
      <c r="DO104" s="24"/>
      <c r="DP104" s="36"/>
      <c r="DQ104" s="18"/>
      <c r="DR104" s="19">
        <v>7</v>
      </c>
      <c r="DS104" s="18">
        <v>0</v>
      </c>
      <c r="DT104" s="24">
        <f t="shared" si="114"/>
        <v>-8.6834142384326393E-2</v>
      </c>
      <c r="DU104" s="24">
        <f t="shared" si="114"/>
        <v>-8.7702483808169654E-2</v>
      </c>
      <c r="DV104" s="24">
        <f t="shared" si="114"/>
        <v>-8.8579508646251359E-2</v>
      </c>
      <c r="DW104" s="24">
        <f t="shared" si="114"/>
        <v>-8.9465303732713886E-2</v>
      </c>
      <c r="DX104" s="24">
        <f t="shared" si="114"/>
        <v>-9.0359956770041022E-2</v>
      </c>
      <c r="DY104" s="24"/>
      <c r="EA104" s="18"/>
      <c r="EB104" s="19">
        <v>7</v>
      </c>
      <c r="EC104" s="18">
        <v>0</v>
      </c>
      <c r="ED104" s="24">
        <f t="shared" si="115"/>
        <v>-8.6834142384326393E-2</v>
      </c>
      <c r="EE104" s="24">
        <f t="shared" si="115"/>
        <v>-8.7702483808169654E-2</v>
      </c>
      <c r="EF104" s="24">
        <f t="shared" si="115"/>
        <v>-8.8579508646251359E-2</v>
      </c>
      <c r="EG104" s="24">
        <f t="shared" si="115"/>
        <v>-8.9465303732713886E-2</v>
      </c>
      <c r="EH104" s="24">
        <f t="shared" si="115"/>
        <v>-9.0359956770041022E-2</v>
      </c>
      <c r="EI104" s="24"/>
      <c r="EL104" s="19">
        <v>7</v>
      </c>
      <c r="EM104" s="18">
        <v>0</v>
      </c>
      <c r="EN104" s="24">
        <f t="shared" si="116"/>
        <v>-8.6834142384326393E-2</v>
      </c>
      <c r="EO104" s="24">
        <f t="shared" si="116"/>
        <v>-8.7702483808169654E-2</v>
      </c>
      <c r="EP104" s="24">
        <f t="shared" si="116"/>
        <v>-8.8579508646251359E-2</v>
      </c>
      <c r="EQ104" s="24">
        <f t="shared" si="116"/>
        <v>-8.9465303732713886E-2</v>
      </c>
      <c r="ER104" s="24">
        <f t="shared" si="116"/>
        <v>-9.0359956770041022E-2</v>
      </c>
      <c r="ES104" s="24"/>
    </row>
    <row r="105" spans="1:149" s="1" customFormat="1" x14ac:dyDescent="0.25">
      <c r="A105" s="105"/>
      <c r="B105" s="7">
        <v>8</v>
      </c>
      <c r="C105" s="1">
        <v>0</v>
      </c>
      <c r="D105" s="24"/>
      <c r="E105" s="24"/>
      <c r="F105" s="24"/>
      <c r="G105" s="24"/>
      <c r="H105" s="24"/>
      <c r="I105" s="27"/>
      <c r="J105" s="24"/>
      <c r="K105" s="18"/>
      <c r="L105" s="19">
        <v>8</v>
      </c>
      <c r="M105" s="18">
        <v>0</v>
      </c>
      <c r="N105" s="24"/>
      <c r="O105" s="24"/>
      <c r="P105" s="24"/>
      <c r="Q105" s="24"/>
      <c r="R105" s="24"/>
      <c r="S105" s="24"/>
      <c r="U105" s="6"/>
      <c r="V105" s="19">
        <v>8</v>
      </c>
      <c r="W105" s="18">
        <v>0</v>
      </c>
      <c r="X105" s="24"/>
      <c r="Y105" s="24"/>
      <c r="Z105" s="24"/>
      <c r="AA105" s="24"/>
      <c r="AB105" s="24"/>
      <c r="AC105" s="24"/>
      <c r="AD105" s="24"/>
      <c r="AE105" s="18"/>
      <c r="AF105" s="19">
        <v>8</v>
      </c>
      <c r="AG105" s="18">
        <v>0</v>
      </c>
      <c r="AH105" s="24">
        <f t="shared" si="105"/>
        <v>-8.6834142384326393E-2</v>
      </c>
      <c r="AI105" s="24">
        <f t="shared" si="105"/>
        <v>-8.7702483808169654E-2</v>
      </c>
      <c r="AJ105" s="24">
        <f t="shared" si="105"/>
        <v>-8.8579508646251359E-2</v>
      </c>
      <c r="AK105" s="24">
        <f t="shared" si="105"/>
        <v>-8.9465303732713886E-2</v>
      </c>
      <c r="AL105" s="24"/>
      <c r="AM105" s="24"/>
      <c r="AN105" s="36"/>
      <c r="AO105" s="18"/>
      <c r="AP105" s="19">
        <v>8</v>
      </c>
      <c r="AQ105" s="18">
        <v>0</v>
      </c>
      <c r="AR105" s="24">
        <f t="shared" si="106"/>
        <v>-8.6834142384326393E-2</v>
      </c>
      <c r="AS105" s="24">
        <f t="shared" si="106"/>
        <v>-8.7702483808169654E-2</v>
      </c>
      <c r="AT105" s="24">
        <f t="shared" si="106"/>
        <v>-8.8579508646251359E-2</v>
      </c>
      <c r="AU105" s="24">
        <f t="shared" si="106"/>
        <v>-8.9465303732713886E-2</v>
      </c>
      <c r="AV105" s="24"/>
      <c r="AW105" s="24"/>
      <c r="AX105" s="36"/>
      <c r="AY105" s="18"/>
      <c r="AZ105" s="19">
        <v>8</v>
      </c>
      <c r="BA105" s="18">
        <v>0</v>
      </c>
      <c r="BB105" s="24">
        <f t="shared" si="107"/>
        <v>-8.6834142384326393E-2</v>
      </c>
      <c r="BC105" s="24">
        <f t="shared" si="107"/>
        <v>-8.7702483808169654E-2</v>
      </c>
      <c r="BD105" s="24">
        <f t="shared" si="107"/>
        <v>-8.8579508646251359E-2</v>
      </c>
      <c r="BE105" s="24">
        <f t="shared" si="107"/>
        <v>-8.9465303732713886E-2</v>
      </c>
      <c r="BF105" s="24"/>
      <c r="BG105" s="24"/>
      <c r="BI105" s="18"/>
      <c r="BJ105" s="19">
        <v>8</v>
      </c>
      <c r="BK105" s="18">
        <v>0</v>
      </c>
      <c r="BL105" s="24">
        <f t="shared" si="108"/>
        <v>-8.6834142384326393E-2</v>
      </c>
      <c r="BM105" s="24">
        <f t="shared" si="108"/>
        <v>-8.7702483808169654E-2</v>
      </c>
      <c r="BN105" s="24">
        <f t="shared" si="108"/>
        <v>-8.8579508646251359E-2</v>
      </c>
      <c r="BO105" s="24">
        <f t="shared" si="108"/>
        <v>-8.9465303732713886E-2</v>
      </c>
      <c r="BP105" s="24">
        <f t="shared" si="108"/>
        <v>-9.0359956770041022E-2</v>
      </c>
      <c r="BQ105" s="24"/>
      <c r="BS105" s="18"/>
      <c r="BT105" s="7">
        <v>8</v>
      </c>
      <c r="BU105" s="1">
        <v>0</v>
      </c>
      <c r="BV105" s="24">
        <f t="shared" si="109"/>
        <v>-8.6834142384326393E-2</v>
      </c>
      <c r="BW105" s="24">
        <f t="shared" si="109"/>
        <v>-8.7702483808169654E-2</v>
      </c>
      <c r="BX105" s="24">
        <f t="shared" si="109"/>
        <v>-8.8579508646251359E-2</v>
      </c>
      <c r="BY105" s="24">
        <f t="shared" si="109"/>
        <v>-8.9465303732713886E-2</v>
      </c>
      <c r="BZ105" s="24">
        <f t="shared" si="109"/>
        <v>-9.0359956770041022E-2</v>
      </c>
      <c r="CA105" s="27"/>
      <c r="CB105" s="24"/>
      <c r="CC105" s="18"/>
      <c r="CD105" s="19">
        <v>8</v>
      </c>
      <c r="CE105" s="18">
        <v>0</v>
      </c>
      <c r="CF105" s="24">
        <f t="shared" si="110"/>
        <v>-8.6834142384326393E-2</v>
      </c>
      <c r="CG105" s="24">
        <f t="shared" si="110"/>
        <v>-8.7702483808169654E-2</v>
      </c>
      <c r="CH105" s="24">
        <f t="shared" si="110"/>
        <v>-8.8579508646251359E-2</v>
      </c>
      <c r="CI105" s="24">
        <f t="shared" si="110"/>
        <v>-8.9465303732713886E-2</v>
      </c>
      <c r="CJ105" s="24">
        <f t="shared" si="110"/>
        <v>-9.0359956770041022E-2</v>
      </c>
      <c r="CK105" s="24"/>
      <c r="CL105" s="6"/>
      <c r="CM105" s="18"/>
      <c r="CN105" s="19">
        <v>8</v>
      </c>
      <c r="CO105" s="18">
        <v>0</v>
      </c>
      <c r="CP105" s="24">
        <f t="shared" si="111"/>
        <v>-8.6834142384326393E-2</v>
      </c>
      <c r="CQ105" s="24">
        <f t="shared" si="111"/>
        <v>-8.7702483808169654E-2</v>
      </c>
      <c r="CR105" s="24">
        <f t="shared" si="111"/>
        <v>-8.8579508646251359E-2</v>
      </c>
      <c r="CS105" s="24">
        <f t="shared" si="111"/>
        <v>-8.9465303732713886E-2</v>
      </c>
      <c r="CT105" s="24">
        <f t="shared" si="111"/>
        <v>-9.0359956770041022E-2</v>
      </c>
      <c r="CU105" s="24"/>
      <c r="CV105" s="24"/>
      <c r="CW105" s="18"/>
      <c r="CX105" s="19">
        <v>8</v>
      </c>
      <c r="CY105" s="18">
        <v>0</v>
      </c>
      <c r="CZ105" s="24">
        <f t="shared" si="112"/>
        <v>-8.6834142384326393E-2</v>
      </c>
      <c r="DA105" s="24">
        <f t="shared" si="112"/>
        <v>-8.7702483808169654E-2</v>
      </c>
      <c r="DB105" s="24">
        <f t="shared" si="112"/>
        <v>-8.8579508646251359E-2</v>
      </c>
      <c r="DC105" s="24">
        <f t="shared" si="112"/>
        <v>-8.9465303732713886E-2</v>
      </c>
      <c r="DD105" s="24">
        <f t="shared" si="112"/>
        <v>-9.0359956770041022E-2</v>
      </c>
      <c r="DE105" s="24"/>
      <c r="DF105" s="36"/>
      <c r="DG105" s="18"/>
      <c r="DH105" s="19">
        <v>8</v>
      </c>
      <c r="DI105" s="18">
        <v>0</v>
      </c>
      <c r="DJ105" s="24">
        <f t="shared" si="113"/>
        <v>-8.6834142384326393E-2</v>
      </c>
      <c r="DK105" s="24">
        <f t="shared" si="113"/>
        <v>-8.7702483808169654E-2</v>
      </c>
      <c r="DL105" s="24">
        <f t="shared" si="113"/>
        <v>-8.8579508646251359E-2</v>
      </c>
      <c r="DM105" s="24">
        <f t="shared" si="113"/>
        <v>-8.9465303732713886E-2</v>
      </c>
      <c r="DN105" s="24">
        <f t="shared" si="113"/>
        <v>-9.0359956770041022E-2</v>
      </c>
      <c r="DO105" s="24"/>
      <c r="DP105" s="36"/>
      <c r="DQ105" s="18"/>
      <c r="DR105" s="19">
        <v>8</v>
      </c>
      <c r="DS105" s="18">
        <v>0</v>
      </c>
      <c r="DT105" s="24">
        <f t="shared" si="114"/>
        <v>-8.6834142384326393E-2</v>
      </c>
      <c r="DU105" s="24">
        <f t="shared" si="114"/>
        <v>-8.7702483808169654E-2</v>
      </c>
      <c r="DV105" s="24">
        <f t="shared" si="114"/>
        <v>-8.8579508646251359E-2</v>
      </c>
      <c r="DW105" s="24">
        <f t="shared" si="114"/>
        <v>-8.9465303732713886E-2</v>
      </c>
      <c r="DX105" s="24">
        <f t="shared" si="114"/>
        <v>-9.0359956770041022E-2</v>
      </c>
      <c r="DY105" s="24"/>
      <c r="EA105" s="18"/>
      <c r="EB105" s="19">
        <v>8</v>
      </c>
      <c r="EC105" s="18">
        <v>0</v>
      </c>
      <c r="ED105" s="24">
        <f t="shared" si="115"/>
        <v>-8.6834142384326393E-2</v>
      </c>
      <c r="EE105" s="24">
        <f t="shared" si="115"/>
        <v>-8.7702483808169654E-2</v>
      </c>
      <c r="EF105" s="24">
        <f t="shared" si="115"/>
        <v>-8.8579508646251359E-2</v>
      </c>
      <c r="EG105" s="24">
        <f t="shared" si="115"/>
        <v>-8.9465303732713886E-2</v>
      </c>
      <c r="EH105" s="24">
        <f t="shared" si="115"/>
        <v>-9.0359956770041022E-2</v>
      </c>
      <c r="EI105" s="24"/>
      <c r="EL105" s="19">
        <v>8</v>
      </c>
      <c r="EM105" s="18">
        <v>0</v>
      </c>
      <c r="EN105" s="24">
        <f t="shared" si="116"/>
        <v>-8.6834142384326393E-2</v>
      </c>
      <c r="EO105" s="24">
        <f t="shared" si="116"/>
        <v>-8.7702483808169654E-2</v>
      </c>
      <c r="EP105" s="24">
        <f t="shared" si="116"/>
        <v>-8.8579508646251359E-2</v>
      </c>
      <c r="EQ105" s="24">
        <f t="shared" si="116"/>
        <v>-8.9465303732713886E-2</v>
      </c>
      <c r="ER105" s="24">
        <f t="shared" si="116"/>
        <v>-9.0359956770041022E-2</v>
      </c>
      <c r="ES105" s="24"/>
    </row>
    <row r="106" spans="1:149" s="1" customFormat="1" x14ac:dyDescent="0.25">
      <c r="A106" s="105"/>
      <c r="B106" s="7">
        <v>9</v>
      </c>
      <c r="C106" s="1">
        <v>0</v>
      </c>
      <c r="D106" s="24"/>
      <c r="E106" s="24"/>
      <c r="F106" s="24"/>
      <c r="G106" s="24"/>
      <c r="H106" s="24"/>
      <c r="I106" s="27"/>
      <c r="J106" s="24"/>
      <c r="K106" s="18"/>
      <c r="L106" s="19">
        <v>9</v>
      </c>
      <c r="M106" s="18">
        <v>0</v>
      </c>
      <c r="N106" s="24"/>
      <c r="O106" s="24"/>
      <c r="P106" s="24"/>
      <c r="Q106" s="24"/>
      <c r="R106" s="24"/>
      <c r="S106" s="24"/>
      <c r="U106" s="6"/>
      <c r="V106" s="19">
        <v>9</v>
      </c>
      <c r="W106" s="18">
        <v>0</v>
      </c>
      <c r="X106" s="24"/>
      <c r="Y106" s="24"/>
      <c r="Z106" s="24"/>
      <c r="AA106" s="24"/>
      <c r="AB106" s="24"/>
      <c r="AC106" s="24"/>
      <c r="AD106" s="24"/>
      <c r="AE106" s="18"/>
      <c r="AF106" s="19">
        <v>9</v>
      </c>
      <c r="AG106" s="18">
        <v>0</v>
      </c>
      <c r="AH106" s="24">
        <f t="shared" si="105"/>
        <v>-8.6834142384326393E-2</v>
      </c>
      <c r="AI106" s="24">
        <f t="shared" si="105"/>
        <v>-8.7702483808169654E-2</v>
      </c>
      <c r="AJ106" s="24">
        <f t="shared" si="105"/>
        <v>-8.8579508646251359E-2</v>
      </c>
      <c r="AK106" s="24">
        <f t="shared" si="105"/>
        <v>-8.9465303732713886E-2</v>
      </c>
      <c r="AL106" s="24"/>
      <c r="AM106" s="24"/>
      <c r="AN106" s="36"/>
      <c r="AO106" s="18"/>
      <c r="AP106" s="19">
        <v>9</v>
      </c>
      <c r="AQ106" s="18">
        <v>0</v>
      </c>
      <c r="AR106" s="24">
        <f t="shared" si="106"/>
        <v>-8.6834142384326393E-2</v>
      </c>
      <c r="AS106" s="24">
        <f t="shared" si="106"/>
        <v>-8.7702483808169654E-2</v>
      </c>
      <c r="AT106" s="24">
        <f t="shared" si="106"/>
        <v>-8.8579508646251359E-2</v>
      </c>
      <c r="AU106" s="24">
        <f t="shared" si="106"/>
        <v>-8.9465303732713886E-2</v>
      </c>
      <c r="AV106" s="24"/>
      <c r="AW106" s="24"/>
      <c r="AX106" s="36"/>
      <c r="AY106" s="18"/>
      <c r="AZ106" s="19">
        <v>9</v>
      </c>
      <c r="BA106" s="18">
        <v>0</v>
      </c>
      <c r="BB106" s="24">
        <f t="shared" si="107"/>
        <v>-8.6834142384326393E-2</v>
      </c>
      <c r="BC106" s="24">
        <f t="shared" si="107"/>
        <v>-8.7702483808169654E-2</v>
      </c>
      <c r="BD106" s="24">
        <f t="shared" si="107"/>
        <v>-8.8579508646251359E-2</v>
      </c>
      <c r="BE106" s="24">
        <f t="shared" si="107"/>
        <v>-8.9465303732713886E-2</v>
      </c>
      <c r="BF106" s="24"/>
      <c r="BG106" s="24"/>
      <c r="BI106" s="18"/>
      <c r="BJ106" s="19">
        <v>9</v>
      </c>
      <c r="BK106" s="18">
        <v>0</v>
      </c>
      <c r="BL106" s="24">
        <f t="shared" si="108"/>
        <v>-8.6834142384326393E-2</v>
      </c>
      <c r="BM106" s="24">
        <f t="shared" si="108"/>
        <v>-8.7702483808169654E-2</v>
      </c>
      <c r="BN106" s="24">
        <f t="shared" si="108"/>
        <v>-8.8579508646251359E-2</v>
      </c>
      <c r="BO106" s="24">
        <f t="shared" si="108"/>
        <v>-8.9465303732713886E-2</v>
      </c>
      <c r="BP106" s="24">
        <f t="shared" si="108"/>
        <v>-9.0359956770041022E-2</v>
      </c>
      <c r="BQ106" s="24"/>
      <c r="BS106" s="18"/>
      <c r="BT106" s="7">
        <v>9</v>
      </c>
      <c r="BU106" s="1">
        <v>0</v>
      </c>
      <c r="BV106" s="24">
        <f t="shared" si="109"/>
        <v>-8.6834142384326393E-2</v>
      </c>
      <c r="BW106" s="24">
        <f t="shared" si="109"/>
        <v>-8.7702483808169654E-2</v>
      </c>
      <c r="BX106" s="24">
        <f t="shared" si="109"/>
        <v>-8.8579508646251359E-2</v>
      </c>
      <c r="BY106" s="24">
        <f t="shared" si="109"/>
        <v>-8.9465303732713886E-2</v>
      </c>
      <c r="BZ106" s="24">
        <f t="shared" si="109"/>
        <v>-9.0359956770041022E-2</v>
      </c>
      <c r="CA106" s="27"/>
      <c r="CB106" s="24"/>
      <c r="CC106" s="18"/>
      <c r="CD106" s="19">
        <v>9</v>
      </c>
      <c r="CE106" s="18">
        <v>0</v>
      </c>
      <c r="CF106" s="24">
        <f t="shared" si="110"/>
        <v>-8.6834142384326393E-2</v>
      </c>
      <c r="CG106" s="24">
        <f t="shared" si="110"/>
        <v>-8.7702483808169654E-2</v>
      </c>
      <c r="CH106" s="24">
        <f t="shared" si="110"/>
        <v>-8.8579508646251359E-2</v>
      </c>
      <c r="CI106" s="24">
        <f t="shared" si="110"/>
        <v>-8.9465303732713886E-2</v>
      </c>
      <c r="CJ106" s="24">
        <f t="shared" si="110"/>
        <v>-9.0359956770041022E-2</v>
      </c>
      <c r="CK106" s="24"/>
      <c r="CL106" s="6"/>
      <c r="CM106" s="18"/>
      <c r="CN106" s="19">
        <v>9</v>
      </c>
      <c r="CO106" s="18">
        <v>0</v>
      </c>
      <c r="CP106" s="24">
        <f t="shared" si="111"/>
        <v>-8.6834142384326393E-2</v>
      </c>
      <c r="CQ106" s="24">
        <f t="shared" si="111"/>
        <v>-8.7702483808169654E-2</v>
      </c>
      <c r="CR106" s="24">
        <f t="shared" si="111"/>
        <v>-8.8579508646251359E-2</v>
      </c>
      <c r="CS106" s="24">
        <f t="shared" si="111"/>
        <v>-8.9465303732713886E-2</v>
      </c>
      <c r="CT106" s="24">
        <f t="shared" si="111"/>
        <v>-9.0359956770041022E-2</v>
      </c>
      <c r="CU106" s="24"/>
      <c r="CV106" s="24"/>
      <c r="CW106" s="18"/>
      <c r="CX106" s="19">
        <v>9</v>
      </c>
      <c r="CY106" s="18">
        <v>0</v>
      </c>
      <c r="CZ106" s="24">
        <f t="shared" si="112"/>
        <v>-8.6834142384326393E-2</v>
      </c>
      <c r="DA106" s="24">
        <f t="shared" si="112"/>
        <v>-8.7702483808169654E-2</v>
      </c>
      <c r="DB106" s="24">
        <f t="shared" si="112"/>
        <v>-8.8579508646251359E-2</v>
      </c>
      <c r="DC106" s="24">
        <f t="shared" si="112"/>
        <v>-8.9465303732713886E-2</v>
      </c>
      <c r="DD106" s="24">
        <f t="shared" si="112"/>
        <v>-9.0359956770041022E-2</v>
      </c>
      <c r="DE106" s="24"/>
      <c r="DF106" s="36"/>
      <c r="DG106" s="18"/>
      <c r="DH106" s="19">
        <v>9</v>
      </c>
      <c r="DI106" s="18">
        <v>0</v>
      </c>
      <c r="DJ106" s="24">
        <f t="shared" si="113"/>
        <v>-8.6834142384326393E-2</v>
      </c>
      <c r="DK106" s="24">
        <f t="shared" si="113"/>
        <v>-8.7702483808169654E-2</v>
      </c>
      <c r="DL106" s="24">
        <f t="shared" si="113"/>
        <v>-8.8579508646251359E-2</v>
      </c>
      <c r="DM106" s="24">
        <f t="shared" si="113"/>
        <v>-8.9465303732713886E-2</v>
      </c>
      <c r="DN106" s="24">
        <f t="shared" si="113"/>
        <v>-9.0359956770041022E-2</v>
      </c>
      <c r="DO106" s="24"/>
      <c r="DP106" s="36"/>
      <c r="DQ106" s="18"/>
      <c r="DR106" s="19">
        <v>9</v>
      </c>
      <c r="DS106" s="18">
        <v>0</v>
      </c>
      <c r="DT106" s="24">
        <f t="shared" si="114"/>
        <v>-8.6834142384326393E-2</v>
      </c>
      <c r="DU106" s="24">
        <f t="shared" si="114"/>
        <v>-8.7702483808169654E-2</v>
      </c>
      <c r="DV106" s="24">
        <f t="shared" si="114"/>
        <v>-8.8579508646251359E-2</v>
      </c>
      <c r="DW106" s="24">
        <f t="shared" si="114"/>
        <v>-8.9465303732713886E-2</v>
      </c>
      <c r="DX106" s="24">
        <f t="shared" si="114"/>
        <v>-9.0359956770041022E-2</v>
      </c>
      <c r="DY106" s="24"/>
      <c r="EA106" s="18"/>
      <c r="EB106" s="19">
        <v>9</v>
      </c>
      <c r="EC106" s="18">
        <v>0</v>
      </c>
      <c r="ED106" s="24">
        <f t="shared" si="115"/>
        <v>-8.6834142384326393E-2</v>
      </c>
      <c r="EE106" s="24">
        <f t="shared" si="115"/>
        <v>-8.7702483808169654E-2</v>
      </c>
      <c r="EF106" s="24">
        <f t="shared" si="115"/>
        <v>-8.8579508646251359E-2</v>
      </c>
      <c r="EG106" s="24">
        <f t="shared" si="115"/>
        <v>-8.9465303732713886E-2</v>
      </c>
      <c r="EH106" s="24">
        <f t="shared" si="115"/>
        <v>-9.0359956770041022E-2</v>
      </c>
      <c r="EI106" s="24"/>
      <c r="EL106" s="19">
        <v>9</v>
      </c>
      <c r="EM106" s="18">
        <v>0</v>
      </c>
      <c r="EN106" s="24">
        <f t="shared" si="116"/>
        <v>-8.6834142384326393E-2</v>
      </c>
      <c r="EO106" s="24">
        <f t="shared" si="116"/>
        <v>-8.7702483808169654E-2</v>
      </c>
      <c r="EP106" s="24">
        <f t="shared" si="116"/>
        <v>-8.8579508646251359E-2</v>
      </c>
      <c r="EQ106" s="24">
        <f t="shared" si="116"/>
        <v>-8.9465303732713886E-2</v>
      </c>
      <c r="ER106" s="24">
        <f t="shared" si="116"/>
        <v>-9.0359956770041022E-2</v>
      </c>
      <c r="ES106" s="24"/>
    </row>
    <row r="107" spans="1:149" s="1" customFormat="1" x14ac:dyDescent="0.25">
      <c r="A107" s="105"/>
      <c r="B107" s="7">
        <v>10</v>
      </c>
      <c r="C107" s="1">
        <v>0</v>
      </c>
      <c r="D107" s="24"/>
      <c r="E107" s="24"/>
      <c r="F107" s="24"/>
      <c r="G107" s="24"/>
      <c r="H107" s="24"/>
      <c r="I107" s="27"/>
      <c r="J107" s="24"/>
      <c r="K107" s="18"/>
      <c r="L107" s="19">
        <v>10</v>
      </c>
      <c r="M107" s="18">
        <v>0</v>
      </c>
      <c r="N107" s="24"/>
      <c r="O107" s="24"/>
      <c r="P107" s="24"/>
      <c r="Q107" s="24"/>
      <c r="R107" s="24"/>
      <c r="S107" s="24"/>
      <c r="U107" s="6"/>
      <c r="V107" s="19">
        <v>10</v>
      </c>
      <c r="W107" s="18">
        <v>0</v>
      </c>
      <c r="X107" s="24"/>
      <c r="Y107" s="24"/>
      <c r="Z107" s="24"/>
      <c r="AA107" s="24"/>
      <c r="AB107" s="24"/>
      <c r="AC107" s="24"/>
      <c r="AD107" s="24"/>
      <c r="AE107" s="18"/>
      <c r="AF107" s="19">
        <v>10</v>
      </c>
      <c r="AG107" s="18">
        <v>0</v>
      </c>
      <c r="AH107" s="24">
        <f t="shared" si="105"/>
        <v>-8.6834142384326393E-2</v>
      </c>
      <c r="AI107" s="24">
        <f t="shared" si="105"/>
        <v>-8.7702483808169654E-2</v>
      </c>
      <c r="AJ107" s="24">
        <f t="shared" si="105"/>
        <v>-8.8579508646251359E-2</v>
      </c>
      <c r="AK107" s="24">
        <f t="shared" si="105"/>
        <v>-8.9465303732713886E-2</v>
      </c>
      <c r="AL107" s="24"/>
      <c r="AM107" s="24"/>
      <c r="AN107" s="36"/>
      <c r="AO107" s="18"/>
      <c r="AP107" s="19">
        <v>10</v>
      </c>
      <c r="AQ107" s="18">
        <v>0</v>
      </c>
      <c r="AR107" s="24">
        <f t="shared" si="106"/>
        <v>-8.6834142384326393E-2</v>
      </c>
      <c r="AS107" s="24">
        <f t="shared" si="106"/>
        <v>-8.7702483808169654E-2</v>
      </c>
      <c r="AT107" s="24">
        <f t="shared" si="106"/>
        <v>-8.8579508646251359E-2</v>
      </c>
      <c r="AU107" s="24">
        <f t="shared" si="106"/>
        <v>-8.9465303732713886E-2</v>
      </c>
      <c r="AV107" s="24"/>
      <c r="AW107" s="24"/>
      <c r="AX107" s="36"/>
      <c r="AY107" s="18"/>
      <c r="AZ107" s="19">
        <v>10</v>
      </c>
      <c r="BA107" s="18">
        <v>0</v>
      </c>
      <c r="BB107" s="24">
        <f t="shared" si="107"/>
        <v>-8.6834142384326393E-2</v>
      </c>
      <c r="BC107" s="24">
        <f t="shared" si="107"/>
        <v>-8.7702483808169654E-2</v>
      </c>
      <c r="BD107" s="24">
        <f t="shared" si="107"/>
        <v>-8.8579508646251359E-2</v>
      </c>
      <c r="BE107" s="24">
        <f t="shared" si="107"/>
        <v>-8.9465303732713886E-2</v>
      </c>
      <c r="BF107" s="24"/>
      <c r="BG107" s="24"/>
      <c r="BI107" s="18"/>
      <c r="BJ107" s="19">
        <v>10</v>
      </c>
      <c r="BK107" s="18">
        <v>0</v>
      </c>
      <c r="BL107" s="24">
        <f t="shared" si="108"/>
        <v>-8.6834142384326393E-2</v>
      </c>
      <c r="BM107" s="24">
        <f t="shared" si="108"/>
        <v>-8.7702483808169654E-2</v>
      </c>
      <c r="BN107" s="24">
        <f t="shared" si="108"/>
        <v>-8.8579508646251359E-2</v>
      </c>
      <c r="BO107" s="24">
        <f t="shared" si="108"/>
        <v>-8.9465303732713886E-2</v>
      </c>
      <c r="BP107" s="24">
        <f t="shared" si="108"/>
        <v>-9.0359956770041022E-2</v>
      </c>
      <c r="BQ107" s="24"/>
      <c r="BS107" s="18"/>
      <c r="BT107" s="7">
        <v>10</v>
      </c>
      <c r="BU107" s="1">
        <v>0</v>
      </c>
      <c r="BV107" s="24">
        <f t="shared" si="109"/>
        <v>-8.6834142384326393E-2</v>
      </c>
      <c r="BW107" s="24">
        <f t="shared" si="109"/>
        <v>-8.7702483808169654E-2</v>
      </c>
      <c r="BX107" s="24">
        <f t="shared" si="109"/>
        <v>-8.8579508646251359E-2</v>
      </c>
      <c r="BY107" s="24">
        <f t="shared" si="109"/>
        <v>-8.9465303732713886E-2</v>
      </c>
      <c r="BZ107" s="24">
        <f t="shared" si="109"/>
        <v>-9.0359956770041022E-2</v>
      </c>
      <c r="CA107" s="27"/>
      <c r="CB107" s="24"/>
      <c r="CC107" s="18"/>
      <c r="CD107" s="19">
        <v>10</v>
      </c>
      <c r="CE107" s="18">
        <v>0</v>
      </c>
      <c r="CF107" s="24">
        <f t="shared" si="110"/>
        <v>-8.6834142384326393E-2</v>
      </c>
      <c r="CG107" s="24">
        <f t="shared" si="110"/>
        <v>-8.7702483808169654E-2</v>
      </c>
      <c r="CH107" s="24">
        <f t="shared" si="110"/>
        <v>-8.8579508646251359E-2</v>
      </c>
      <c r="CI107" s="24">
        <f t="shared" si="110"/>
        <v>-8.9465303732713886E-2</v>
      </c>
      <c r="CJ107" s="24">
        <f t="shared" si="110"/>
        <v>-9.0359956770041022E-2</v>
      </c>
      <c r="CK107" s="24"/>
      <c r="CL107" s="6"/>
      <c r="CM107" s="18"/>
      <c r="CN107" s="19">
        <v>10</v>
      </c>
      <c r="CO107" s="18">
        <v>0</v>
      </c>
      <c r="CP107" s="24">
        <f t="shared" si="111"/>
        <v>-8.6834142384326393E-2</v>
      </c>
      <c r="CQ107" s="24">
        <f t="shared" si="111"/>
        <v>-8.7702483808169654E-2</v>
      </c>
      <c r="CR107" s="24">
        <f t="shared" si="111"/>
        <v>-8.8579508646251359E-2</v>
      </c>
      <c r="CS107" s="24">
        <f t="shared" si="111"/>
        <v>-8.9465303732713886E-2</v>
      </c>
      <c r="CT107" s="24">
        <f t="shared" si="111"/>
        <v>-9.0359956770041022E-2</v>
      </c>
      <c r="CU107" s="24"/>
      <c r="CV107" s="24"/>
      <c r="CW107" s="18"/>
      <c r="CX107" s="19">
        <v>10</v>
      </c>
      <c r="CY107" s="18">
        <v>0</v>
      </c>
      <c r="CZ107" s="24">
        <f t="shared" si="112"/>
        <v>-8.6834142384326393E-2</v>
      </c>
      <c r="DA107" s="24">
        <f t="shared" si="112"/>
        <v>-8.7702483808169654E-2</v>
      </c>
      <c r="DB107" s="24">
        <f t="shared" si="112"/>
        <v>-8.8579508646251359E-2</v>
      </c>
      <c r="DC107" s="24">
        <f t="shared" si="112"/>
        <v>-8.9465303732713886E-2</v>
      </c>
      <c r="DD107" s="24">
        <f t="shared" si="112"/>
        <v>-9.0359956770041022E-2</v>
      </c>
      <c r="DE107" s="24"/>
      <c r="DF107" s="36"/>
      <c r="DG107" s="18"/>
      <c r="DH107" s="19">
        <v>10</v>
      </c>
      <c r="DI107" s="18">
        <v>0</v>
      </c>
      <c r="DJ107" s="24">
        <f t="shared" si="113"/>
        <v>-8.6834142384326393E-2</v>
      </c>
      <c r="DK107" s="24">
        <f t="shared" si="113"/>
        <v>-8.7702483808169654E-2</v>
      </c>
      <c r="DL107" s="24">
        <f t="shared" si="113"/>
        <v>-8.8579508646251359E-2</v>
      </c>
      <c r="DM107" s="24">
        <f t="shared" si="113"/>
        <v>-8.9465303732713886E-2</v>
      </c>
      <c r="DN107" s="24">
        <f t="shared" si="113"/>
        <v>-9.0359956770041022E-2</v>
      </c>
      <c r="DO107" s="24"/>
      <c r="DP107" s="36"/>
      <c r="DQ107" s="18"/>
      <c r="DR107" s="19">
        <v>10</v>
      </c>
      <c r="DS107" s="18">
        <v>0</v>
      </c>
      <c r="DT107" s="24">
        <f t="shared" si="114"/>
        <v>-8.6834142384326393E-2</v>
      </c>
      <c r="DU107" s="24">
        <f t="shared" si="114"/>
        <v>-8.7702483808169654E-2</v>
      </c>
      <c r="DV107" s="24">
        <f t="shared" si="114"/>
        <v>-8.8579508646251359E-2</v>
      </c>
      <c r="DW107" s="24">
        <f t="shared" si="114"/>
        <v>-8.9465303732713886E-2</v>
      </c>
      <c r="DX107" s="24">
        <f t="shared" si="114"/>
        <v>-9.0359956770041022E-2</v>
      </c>
      <c r="DY107" s="24"/>
      <c r="EA107" s="18"/>
      <c r="EB107" s="19">
        <v>10</v>
      </c>
      <c r="EC107" s="18">
        <v>0</v>
      </c>
      <c r="ED107" s="24">
        <f t="shared" si="115"/>
        <v>-8.6834142384326393E-2</v>
      </c>
      <c r="EE107" s="24">
        <f t="shared" si="115"/>
        <v>-8.7702483808169654E-2</v>
      </c>
      <c r="EF107" s="24">
        <f t="shared" si="115"/>
        <v>-8.8579508646251359E-2</v>
      </c>
      <c r="EG107" s="24">
        <f t="shared" si="115"/>
        <v>-8.9465303732713886E-2</v>
      </c>
      <c r="EH107" s="24">
        <f t="shared" si="115"/>
        <v>-9.0359956770041022E-2</v>
      </c>
      <c r="EI107" s="24"/>
      <c r="EL107" s="19">
        <v>10</v>
      </c>
      <c r="EM107" s="18">
        <v>0</v>
      </c>
      <c r="EN107" s="24">
        <f t="shared" si="116"/>
        <v>-8.6834142384326393E-2</v>
      </c>
      <c r="EO107" s="24">
        <f t="shared" si="116"/>
        <v>-8.7702483808169654E-2</v>
      </c>
      <c r="EP107" s="24">
        <f t="shared" si="116"/>
        <v>-8.8579508646251359E-2</v>
      </c>
      <c r="EQ107" s="24">
        <f t="shared" si="116"/>
        <v>-8.9465303732713886E-2</v>
      </c>
      <c r="ER107" s="24">
        <f t="shared" si="116"/>
        <v>-9.0359956770041022E-2</v>
      </c>
      <c r="ES107" s="24"/>
    </row>
    <row r="108" spans="1:149" s="1" customFormat="1" x14ac:dyDescent="0.25">
      <c r="A108" s="105"/>
      <c r="B108" s="7">
        <v>11</v>
      </c>
      <c r="C108" s="1">
        <v>0</v>
      </c>
      <c r="D108" s="24"/>
      <c r="E108" s="24"/>
      <c r="F108" s="24"/>
      <c r="G108" s="24"/>
      <c r="H108" s="24"/>
      <c r="I108" s="27"/>
      <c r="J108" s="24"/>
      <c r="K108" s="20"/>
      <c r="L108" s="19">
        <v>11</v>
      </c>
      <c r="M108" s="18">
        <v>0</v>
      </c>
      <c r="N108" s="24"/>
      <c r="O108" s="24"/>
      <c r="P108" s="24"/>
      <c r="Q108" s="24"/>
      <c r="R108" s="24"/>
      <c r="S108" s="24"/>
      <c r="U108" s="6"/>
      <c r="V108" s="19">
        <v>11</v>
      </c>
      <c r="W108" s="18">
        <v>0</v>
      </c>
      <c r="X108" s="24"/>
      <c r="Y108" s="24"/>
      <c r="Z108" s="24"/>
      <c r="AA108" s="24"/>
      <c r="AB108" s="24"/>
      <c r="AC108" s="24"/>
      <c r="AD108" s="24"/>
      <c r="AE108" s="18"/>
      <c r="AF108" s="19">
        <v>11</v>
      </c>
      <c r="AG108" s="18">
        <v>0</v>
      </c>
      <c r="AH108" s="24">
        <f t="shared" si="105"/>
        <v>-8.6834142384326393E-2</v>
      </c>
      <c r="AI108" s="24">
        <f t="shared" si="105"/>
        <v>-8.7702483808169654E-2</v>
      </c>
      <c r="AJ108" s="24">
        <f t="shared" si="105"/>
        <v>-8.8579508646251359E-2</v>
      </c>
      <c r="AK108" s="24">
        <f t="shared" si="105"/>
        <v>-8.9465303732713886E-2</v>
      </c>
      <c r="AL108" s="24"/>
      <c r="AM108" s="24"/>
      <c r="AN108" s="36"/>
      <c r="AO108" s="18"/>
      <c r="AP108" s="19">
        <v>11</v>
      </c>
      <c r="AQ108" s="18">
        <v>0</v>
      </c>
      <c r="AR108" s="24">
        <f t="shared" si="106"/>
        <v>-8.6834142384326393E-2</v>
      </c>
      <c r="AS108" s="24">
        <f t="shared" si="106"/>
        <v>-8.7702483808169654E-2</v>
      </c>
      <c r="AT108" s="24">
        <f t="shared" si="106"/>
        <v>-8.8579508646251359E-2</v>
      </c>
      <c r="AU108" s="24">
        <f t="shared" si="106"/>
        <v>-8.9465303732713886E-2</v>
      </c>
      <c r="AV108" s="24"/>
      <c r="AW108" s="24"/>
      <c r="AX108" s="36"/>
      <c r="AY108" s="18"/>
      <c r="AZ108" s="19">
        <v>11</v>
      </c>
      <c r="BA108" s="18">
        <v>0</v>
      </c>
      <c r="BB108" s="24">
        <f t="shared" si="107"/>
        <v>-8.6834142384326393E-2</v>
      </c>
      <c r="BC108" s="24">
        <f t="shared" si="107"/>
        <v>-8.7702483808169654E-2</v>
      </c>
      <c r="BD108" s="24">
        <f t="shared" si="107"/>
        <v>-8.8579508646251359E-2</v>
      </c>
      <c r="BE108" s="24">
        <f t="shared" si="107"/>
        <v>-8.9465303732713886E-2</v>
      </c>
      <c r="BF108" s="24"/>
      <c r="BG108" s="24"/>
      <c r="BI108" s="18"/>
      <c r="BJ108" s="19">
        <v>11</v>
      </c>
      <c r="BK108" s="18">
        <v>0</v>
      </c>
      <c r="BL108" s="24">
        <f t="shared" si="108"/>
        <v>-8.6834142384326393E-2</v>
      </c>
      <c r="BM108" s="24">
        <f t="shared" si="108"/>
        <v>-8.7702483808169654E-2</v>
      </c>
      <c r="BN108" s="24">
        <f t="shared" si="108"/>
        <v>-8.8579508646251359E-2</v>
      </c>
      <c r="BO108" s="24">
        <f t="shared" si="108"/>
        <v>-8.9465303732713886E-2</v>
      </c>
      <c r="BP108" s="24">
        <f t="shared" si="108"/>
        <v>-9.0359956770041022E-2</v>
      </c>
      <c r="BQ108" s="24"/>
      <c r="BS108" s="18"/>
      <c r="BT108" s="7">
        <v>11</v>
      </c>
      <c r="BU108" s="1">
        <v>0</v>
      </c>
      <c r="BV108" s="24">
        <f t="shared" si="109"/>
        <v>-8.6834142384326393E-2</v>
      </c>
      <c r="BW108" s="24">
        <f t="shared" si="109"/>
        <v>-8.7702483808169654E-2</v>
      </c>
      <c r="BX108" s="24">
        <f t="shared" si="109"/>
        <v>-8.8579508646251359E-2</v>
      </c>
      <c r="BY108" s="24">
        <f t="shared" si="109"/>
        <v>-8.9465303732713886E-2</v>
      </c>
      <c r="BZ108" s="24">
        <f t="shared" si="109"/>
        <v>-9.0359956770041022E-2</v>
      </c>
      <c r="CA108" s="27"/>
      <c r="CB108" s="24"/>
      <c r="CC108" s="18"/>
      <c r="CD108" s="19">
        <v>11</v>
      </c>
      <c r="CE108" s="18">
        <v>0</v>
      </c>
      <c r="CF108" s="24">
        <f t="shared" si="110"/>
        <v>-8.6834142384326393E-2</v>
      </c>
      <c r="CG108" s="24">
        <f t="shared" si="110"/>
        <v>-8.7702483808169654E-2</v>
      </c>
      <c r="CH108" s="24">
        <f t="shared" si="110"/>
        <v>-8.8579508646251359E-2</v>
      </c>
      <c r="CI108" s="24">
        <f t="shared" si="110"/>
        <v>-8.9465303732713886E-2</v>
      </c>
      <c r="CJ108" s="24">
        <f t="shared" si="110"/>
        <v>-9.0359956770041022E-2</v>
      </c>
      <c r="CK108" s="24"/>
      <c r="CL108" s="6"/>
      <c r="CM108" s="18"/>
      <c r="CN108" s="19">
        <v>11</v>
      </c>
      <c r="CO108" s="18">
        <v>0</v>
      </c>
      <c r="CP108" s="24">
        <f t="shared" si="111"/>
        <v>-8.6834142384326393E-2</v>
      </c>
      <c r="CQ108" s="24">
        <f t="shared" si="111"/>
        <v>-8.7702483808169654E-2</v>
      </c>
      <c r="CR108" s="24">
        <f t="shared" si="111"/>
        <v>-8.8579508646251359E-2</v>
      </c>
      <c r="CS108" s="24">
        <f t="shared" si="111"/>
        <v>-8.9465303732713886E-2</v>
      </c>
      <c r="CT108" s="24">
        <f t="shared" si="111"/>
        <v>-9.0359956770041022E-2</v>
      </c>
      <c r="CU108" s="24"/>
      <c r="CV108" s="24"/>
      <c r="CW108" s="18"/>
      <c r="CX108" s="19">
        <v>11</v>
      </c>
      <c r="CY108" s="18">
        <v>0</v>
      </c>
      <c r="CZ108" s="24">
        <f t="shared" si="112"/>
        <v>-8.6834142384326393E-2</v>
      </c>
      <c r="DA108" s="24">
        <f t="shared" si="112"/>
        <v>-8.7702483808169654E-2</v>
      </c>
      <c r="DB108" s="24">
        <f t="shared" si="112"/>
        <v>-8.8579508646251359E-2</v>
      </c>
      <c r="DC108" s="24">
        <f t="shared" si="112"/>
        <v>-8.9465303732713886E-2</v>
      </c>
      <c r="DD108" s="24">
        <f t="shared" si="112"/>
        <v>-9.0359956770041022E-2</v>
      </c>
      <c r="DE108" s="24"/>
      <c r="DF108" s="36"/>
      <c r="DG108" s="18"/>
      <c r="DH108" s="19">
        <v>11</v>
      </c>
      <c r="DI108" s="18">
        <v>0</v>
      </c>
      <c r="DJ108" s="24">
        <f t="shared" si="113"/>
        <v>-8.6834142384326393E-2</v>
      </c>
      <c r="DK108" s="24">
        <f t="shared" si="113"/>
        <v>-8.7702483808169654E-2</v>
      </c>
      <c r="DL108" s="24">
        <f t="shared" si="113"/>
        <v>-8.8579508646251359E-2</v>
      </c>
      <c r="DM108" s="24">
        <f t="shared" si="113"/>
        <v>-8.9465303732713886E-2</v>
      </c>
      <c r="DN108" s="24">
        <f t="shared" si="113"/>
        <v>-9.0359956770041022E-2</v>
      </c>
      <c r="DO108" s="24"/>
      <c r="DP108" s="36"/>
      <c r="DQ108" s="18"/>
      <c r="DR108" s="19">
        <v>11</v>
      </c>
      <c r="DS108" s="18">
        <v>0</v>
      </c>
      <c r="DT108" s="24">
        <f t="shared" si="114"/>
        <v>-8.6834142384326393E-2</v>
      </c>
      <c r="DU108" s="24">
        <f t="shared" si="114"/>
        <v>-8.7702483808169654E-2</v>
      </c>
      <c r="DV108" s="24">
        <f t="shared" si="114"/>
        <v>-8.8579508646251359E-2</v>
      </c>
      <c r="DW108" s="24">
        <f t="shared" si="114"/>
        <v>-8.9465303732713886E-2</v>
      </c>
      <c r="DX108" s="24">
        <f t="shared" si="114"/>
        <v>-9.0359956770041022E-2</v>
      </c>
      <c r="DY108" s="24"/>
      <c r="EA108" s="18"/>
      <c r="EB108" s="19">
        <v>11</v>
      </c>
      <c r="EC108" s="18">
        <v>0</v>
      </c>
      <c r="ED108" s="24">
        <f t="shared" si="115"/>
        <v>-8.6834142384326393E-2</v>
      </c>
      <c r="EE108" s="24">
        <f t="shared" si="115"/>
        <v>-8.7702483808169654E-2</v>
      </c>
      <c r="EF108" s="24">
        <f t="shared" si="115"/>
        <v>-8.8579508646251359E-2</v>
      </c>
      <c r="EG108" s="24">
        <f t="shared" si="115"/>
        <v>-8.9465303732713886E-2</v>
      </c>
      <c r="EH108" s="24">
        <f t="shared" si="115"/>
        <v>-9.0359956770041022E-2</v>
      </c>
      <c r="EI108" s="24"/>
      <c r="EL108" s="19">
        <v>11</v>
      </c>
      <c r="EM108" s="18">
        <v>0</v>
      </c>
      <c r="EN108" s="24">
        <f t="shared" si="116"/>
        <v>-8.6834142384326393E-2</v>
      </c>
      <c r="EO108" s="24">
        <f t="shared" si="116"/>
        <v>-8.7702483808169654E-2</v>
      </c>
      <c r="EP108" s="24">
        <f t="shared" si="116"/>
        <v>-8.8579508646251359E-2</v>
      </c>
      <c r="EQ108" s="24">
        <f t="shared" si="116"/>
        <v>-8.9465303732713886E-2</v>
      </c>
      <c r="ER108" s="24">
        <f t="shared" si="116"/>
        <v>-9.0359956770041022E-2</v>
      </c>
      <c r="ES108" s="24"/>
    </row>
    <row r="109" spans="1:149" s="1" customFormat="1" x14ac:dyDescent="0.25">
      <c r="A109" s="105"/>
      <c r="B109" s="7">
        <v>12</v>
      </c>
      <c r="C109" s="1">
        <v>0</v>
      </c>
      <c r="D109" s="24"/>
      <c r="E109" s="24"/>
      <c r="F109" s="24"/>
      <c r="G109" s="24"/>
      <c r="H109" s="24"/>
      <c r="I109" s="27"/>
      <c r="J109" s="24"/>
      <c r="K109" s="20"/>
      <c r="L109" s="19">
        <v>12</v>
      </c>
      <c r="M109" s="18">
        <v>0</v>
      </c>
      <c r="N109" s="24"/>
      <c r="O109" s="24"/>
      <c r="P109" s="24"/>
      <c r="Q109" s="24"/>
      <c r="R109" s="24"/>
      <c r="S109" s="24"/>
      <c r="U109" s="6"/>
      <c r="V109" s="19">
        <v>12</v>
      </c>
      <c r="W109" s="18">
        <v>0</v>
      </c>
      <c r="X109" s="24"/>
      <c r="Y109" s="24"/>
      <c r="Z109" s="24"/>
      <c r="AA109" s="24"/>
      <c r="AB109" s="24"/>
      <c r="AC109" s="24"/>
      <c r="AD109" s="24"/>
      <c r="AE109" s="18"/>
      <c r="AF109" s="19">
        <v>12</v>
      </c>
      <c r="AG109" s="18">
        <v>0</v>
      </c>
      <c r="AH109" s="24">
        <f t="shared" si="105"/>
        <v>-8.6834142384326393E-2</v>
      </c>
      <c r="AI109" s="24">
        <f t="shared" si="105"/>
        <v>-8.7702483808169654E-2</v>
      </c>
      <c r="AJ109" s="24">
        <f t="shared" si="105"/>
        <v>-8.8579508646251359E-2</v>
      </c>
      <c r="AK109" s="24">
        <f t="shared" si="105"/>
        <v>-8.9465303732713886E-2</v>
      </c>
      <c r="AL109" s="24"/>
      <c r="AM109" s="24"/>
      <c r="AN109" s="36"/>
      <c r="AO109" s="18"/>
      <c r="AP109" s="19">
        <v>12</v>
      </c>
      <c r="AQ109" s="18">
        <v>0</v>
      </c>
      <c r="AR109" s="24">
        <f t="shared" si="106"/>
        <v>-8.6834142384326393E-2</v>
      </c>
      <c r="AS109" s="24">
        <f t="shared" si="106"/>
        <v>-8.7702483808169654E-2</v>
      </c>
      <c r="AT109" s="24">
        <f t="shared" si="106"/>
        <v>-8.8579508646251359E-2</v>
      </c>
      <c r="AU109" s="24">
        <f t="shared" si="106"/>
        <v>-8.9465303732713886E-2</v>
      </c>
      <c r="AV109" s="24"/>
      <c r="AW109" s="24"/>
      <c r="AX109" s="36"/>
      <c r="AY109" s="18"/>
      <c r="AZ109" s="19">
        <v>12</v>
      </c>
      <c r="BA109" s="18">
        <v>0</v>
      </c>
      <c r="BB109" s="24">
        <f t="shared" si="107"/>
        <v>-8.6834142384326393E-2</v>
      </c>
      <c r="BC109" s="24">
        <f t="shared" si="107"/>
        <v>-8.7702483808169654E-2</v>
      </c>
      <c r="BD109" s="24">
        <f t="shared" si="107"/>
        <v>-8.8579508646251359E-2</v>
      </c>
      <c r="BE109" s="24">
        <f t="shared" si="107"/>
        <v>-8.9465303732713886E-2</v>
      </c>
      <c r="BF109" s="24"/>
      <c r="BG109" s="24"/>
      <c r="BI109" s="18"/>
      <c r="BJ109" s="19">
        <v>12</v>
      </c>
      <c r="BK109" s="18">
        <v>0</v>
      </c>
      <c r="BL109" s="24">
        <f t="shared" si="108"/>
        <v>-8.6834142384326393E-2</v>
      </c>
      <c r="BM109" s="24">
        <f t="shared" si="108"/>
        <v>-8.7702483808169654E-2</v>
      </c>
      <c r="BN109" s="24">
        <f t="shared" si="108"/>
        <v>-8.8579508646251359E-2</v>
      </c>
      <c r="BO109" s="24">
        <f t="shared" si="108"/>
        <v>-8.9465303732713886E-2</v>
      </c>
      <c r="BP109" s="24">
        <f t="shared" si="108"/>
        <v>-9.0359956770041022E-2</v>
      </c>
      <c r="BQ109" s="24"/>
      <c r="BS109" s="18"/>
      <c r="BT109" s="7">
        <v>12</v>
      </c>
      <c r="BU109" s="1">
        <v>0</v>
      </c>
      <c r="BV109" s="24">
        <f t="shared" si="109"/>
        <v>-8.6834142384326393E-2</v>
      </c>
      <c r="BW109" s="24">
        <f t="shared" si="109"/>
        <v>-8.7702483808169654E-2</v>
      </c>
      <c r="BX109" s="24">
        <f t="shared" si="109"/>
        <v>-8.8579508646251359E-2</v>
      </c>
      <c r="BY109" s="24">
        <f t="shared" si="109"/>
        <v>-8.9465303732713886E-2</v>
      </c>
      <c r="BZ109" s="24">
        <f t="shared" si="109"/>
        <v>-9.0359956770041022E-2</v>
      </c>
      <c r="CA109" s="27"/>
      <c r="CB109" s="24"/>
      <c r="CC109" s="18"/>
      <c r="CD109" s="19">
        <v>12</v>
      </c>
      <c r="CE109" s="18">
        <v>0</v>
      </c>
      <c r="CF109" s="24">
        <f t="shared" si="110"/>
        <v>-8.6834142384326393E-2</v>
      </c>
      <c r="CG109" s="24">
        <f t="shared" si="110"/>
        <v>-8.7702483808169654E-2</v>
      </c>
      <c r="CH109" s="24">
        <f t="shared" si="110"/>
        <v>-8.8579508646251359E-2</v>
      </c>
      <c r="CI109" s="24">
        <f t="shared" si="110"/>
        <v>-8.9465303732713886E-2</v>
      </c>
      <c r="CJ109" s="24">
        <f t="shared" si="110"/>
        <v>-9.0359956770041022E-2</v>
      </c>
      <c r="CK109" s="24"/>
      <c r="CL109" s="6"/>
      <c r="CM109" s="18"/>
      <c r="CN109" s="19">
        <v>12</v>
      </c>
      <c r="CO109" s="18">
        <v>0</v>
      </c>
      <c r="CP109" s="24">
        <f t="shared" si="111"/>
        <v>-8.6834142384326393E-2</v>
      </c>
      <c r="CQ109" s="24">
        <f t="shared" si="111"/>
        <v>-8.7702483808169654E-2</v>
      </c>
      <c r="CR109" s="24">
        <f t="shared" si="111"/>
        <v>-8.8579508646251359E-2</v>
      </c>
      <c r="CS109" s="24">
        <f t="shared" si="111"/>
        <v>-8.9465303732713886E-2</v>
      </c>
      <c r="CT109" s="24">
        <f t="shared" si="111"/>
        <v>-9.0359956770041022E-2</v>
      </c>
      <c r="CU109" s="24"/>
      <c r="CV109" s="24"/>
      <c r="CW109" s="18"/>
      <c r="CX109" s="19">
        <v>12</v>
      </c>
      <c r="CY109" s="18">
        <v>0</v>
      </c>
      <c r="CZ109" s="24">
        <f t="shared" si="112"/>
        <v>-8.6834142384326393E-2</v>
      </c>
      <c r="DA109" s="24">
        <f t="shared" si="112"/>
        <v>-8.7702483808169654E-2</v>
      </c>
      <c r="DB109" s="24">
        <f t="shared" si="112"/>
        <v>-8.8579508646251359E-2</v>
      </c>
      <c r="DC109" s="24">
        <f t="shared" si="112"/>
        <v>-8.9465303732713886E-2</v>
      </c>
      <c r="DD109" s="24">
        <f t="shared" si="112"/>
        <v>-9.0359956770041022E-2</v>
      </c>
      <c r="DE109" s="24"/>
      <c r="DF109" s="36"/>
      <c r="DG109" s="18"/>
      <c r="DH109" s="19">
        <v>12</v>
      </c>
      <c r="DI109" s="18">
        <v>0</v>
      </c>
      <c r="DJ109" s="24">
        <f t="shared" si="113"/>
        <v>-8.6834142384326393E-2</v>
      </c>
      <c r="DK109" s="24">
        <f t="shared" si="113"/>
        <v>-8.7702483808169654E-2</v>
      </c>
      <c r="DL109" s="24">
        <f t="shared" si="113"/>
        <v>-8.8579508646251359E-2</v>
      </c>
      <c r="DM109" s="24">
        <f t="shared" si="113"/>
        <v>-8.9465303732713886E-2</v>
      </c>
      <c r="DN109" s="24">
        <f t="shared" si="113"/>
        <v>-9.0359956770041022E-2</v>
      </c>
      <c r="DO109" s="24"/>
      <c r="DP109" s="36"/>
      <c r="DQ109" s="18"/>
      <c r="DR109" s="19">
        <v>12</v>
      </c>
      <c r="DS109" s="18">
        <v>0</v>
      </c>
      <c r="DT109" s="24">
        <f t="shared" si="114"/>
        <v>-8.6834142384326393E-2</v>
      </c>
      <c r="DU109" s="24">
        <f t="shared" si="114"/>
        <v>-8.7702483808169654E-2</v>
      </c>
      <c r="DV109" s="24">
        <f t="shared" si="114"/>
        <v>-8.8579508646251359E-2</v>
      </c>
      <c r="DW109" s="24">
        <f t="shared" si="114"/>
        <v>-8.9465303732713886E-2</v>
      </c>
      <c r="DX109" s="24">
        <f t="shared" si="114"/>
        <v>-9.0359956770041022E-2</v>
      </c>
      <c r="DY109" s="24"/>
      <c r="EA109" s="18"/>
      <c r="EB109" s="19">
        <v>12</v>
      </c>
      <c r="EC109" s="18">
        <v>0</v>
      </c>
      <c r="ED109" s="24">
        <f t="shared" si="115"/>
        <v>-8.6834142384326393E-2</v>
      </c>
      <c r="EE109" s="24">
        <f t="shared" si="115"/>
        <v>-8.7702483808169654E-2</v>
      </c>
      <c r="EF109" s="24">
        <f t="shared" si="115"/>
        <v>-8.8579508646251359E-2</v>
      </c>
      <c r="EG109" s="24">
        <f t="shared" si="115"/>
        <v>-8.9465303732713886E-2</v>
      </c>
      <c r="EH109" s="24">
        <f t="shared" si="115"/>
        <v>-9.0359956770041022E-2</v>
      </c>
      <c r="EI109" s="24"/>
      <c r="EL109" s="19">
        <v>12</v>
      </c>
      <c r="EM109" s="18">
        <v>0</v>
      </c>
      <c r="EN109" s="24">
        <f t="shared" si="116"/>
        <v>-8.6834142384326393E-2</v>
      </c>
      <c r="EO109" s="24">
        <f t="shared" si="116"/>
        <v>-8.7702483808169654E-2</v>
      </c>
      <c r="EP109" s="24">
        <f t="shared" si="116"/>
        <v>-8.8579508646251359E-2</v>
      </c>
      <c r="EQ109" s="24">
        <f t="shared" si="116"/>
        <v>-8.9465303732713886E-2</v>
      </c>
      <c r="ER109" s="24">
        <f t="shared" si="116"/>
        <v>-9.0359956770041022E-2</v>
      </c>
      <c r="ES109" s="24"/>
    </row>
    <row r="110" spans="1:149" s="1" customFormat="1" x14ac:dyDescent="0.25">
      <c r="A110" s="105"/>
      <c r="B110" s="1" t="s">
        <v>28</v>
      </c>
      <c r="D110" s="23"/>
      <c r="E110" s="18"/>
      <c r="F110" s="18"/>
      <c r="G110" s="18"/>
      <c r="H110" s="18"/>
      <c r="I110" s="18"/>
      <c r="J110" s="18"/>
      <c r="K110" s="18"/>
      <c r="L110" s="18" t="s">
        <v>28</v>
      </c>
      <c r="M110" s="23"/>
      <c r="N110" s="23"/>
      <c r="O110" s="18"/>
      <c r="P110" s="18"/>
      <c r="Q110" s="18"/>
      <c r="R110" s="18"/>
      <c r="S110" s="18"/>
      <c r="V110" s="18" t="s">
        <v>28</v>
      </c>
      <c r="W110" s="23"/>
      <c r="X110" s="23"/>
      <c r="Y110" s="18"/>
      <c r="Z110" s="18"/>
      <c r="AA110" s="18"/>
      <c r="AB110" s="18"/>
      <c r="AC110" s="18"/>
      <c r="AD110" s="18"/>
      <c r="AE110" s="18" t="s">
        <v>28</v>
      </c>
      <c r="AF110" s="18" t="s">
        <v>28</v>
      </c>
      <c r="AG110" s="23"/>
      <c r="AH110" s="23"/>
      <c r="AI110" s="18"/>
      <c r="AJ110" s="18"/>
      <c r="AK110" s="18"/>
      <c r="AL110" s="18"/>
      <c r="AM110" s="18"/>
      <c r="AN110" s="38"/>
      <c r="AO110" s="18" t="s">
        <v>28</v>
      </c>
      <c r="AP110" s="18" t="s">
        <v>28</v>
      </c>
      <c r="AQ110" s="23"/>
      <c r="AR110" s="18"/>
      <c r="AS110" s="18"/>
      <c r="AT110" s="18"/>
      <c r="AU110" s="18"/>
      <c r="AV110" s="18"/>
      <c r="AW110" s="18"/>
      <c r="AX110" s="38"/>
      <c r="AY110" s="18" t="s">
        <v>28</v>
      </c>
      <c r="AZ110" s="18" t="s">
        <v>28</v>
      </c>
      <c r="BA110" s="23"/>
      <c r="BB110" s="18"/>
      <c r="BC110" s="18"/>
      <c r="BD110" s="18"/>
      <c r="BE110" s="18"/>
      <c r="BF110" s="18"/>
      <c r="BG110" s="18"/>
      <c r="BI110" s="18" t="s">
        <v>28</v>
      </c>
      <c r="BJ110" s="18" t="s">
        <v>28</v>
      </c>
      <c r="BK110" s="23"/>
      <c r="BL110" s="18"/>
      <c r="BM110" s="18"/>
      <c r="BN110" s="18"/>
      <c r="BO110" s="18"/>
      <c r="BP110" s="18"/>
      <c r="BQ110" s="18"/>
      <c r="BS110" s="18" t="s">
        <v>28</v>
      </c>
      <c r="BT110" s="1" t="s">
        <v>28</v>
      </c>
      <c r="BV110" s="23"/>
      <c r="BW110" s="18"/>
      <c r="BX110" s="18"/>
      <c r="BY110" s="18"/>
      <c r="BZ110" s="18"/>
      <c r="CA110" s="18"/>
      <c r="CB110" s="18"/>
      <c r="CC110" s="18" t="s">
        <v>28</v>
      </c>
      <c r="CD110" s="18" t="s">
        <v>28</v>
      </c>
      <c r="CE110" s="23"/>
      <c r="CF110" s="23"/>
      <c r="CG110" s="18"/>
      <c r="CH110" s="18"/>
      <c r="CI110" s="18"/>
      <c r="CJ110" s="18"/>
      <c r="CK110" s="18"/>
      <c r="CM110" s="18" t="s">
        <v>28</v>
      </c>
      <c r="CN110" s="18" t="s">
        <v>28</v>
      </c>
      <c r="CO110" s="23"/>
      <c r="CP110" s="23"/>
      <c r="CQ110" s="18"/>
      <c r="CR110" s="18"/>
      <c r="CS110" s="18"/>
      <c r="CT110" s="18"/>
      <c r="CU110" s="18"/>
      <c r="CV110" s="18"/>
      <c r="CW110" s="18" t="s">
        <v>28</v>
      </c>
      <c r="CX110" s="18" t="s">
        <v>28</v>
      </c>
      <c r="CY110" s="23"/>
      <c r="CZ110" s="23"/>
      <c r="DA110" s="18"/>
      <c r="DB110" s="18"/>
      <c r="DC110" s="18"/>
      <c r="DD110" s="18"/>
      <c r="DE110" s="18"/>
      <c r="DF110" s="38"/>
      <c r="DG110" s="18" t="s">
        <v>28</v>
      </c>
      <c r="DH110" s="18" t="s">
        <v>28</v>
      </c>
      <c r="DI110" s="23"/>
      <c r="DJ110" s="18"/>
      <c r="DK110" s="18"/>
      <c r="DL110" s="18"/>
      <c r="DM110" s="18"/>
      <c r="DN110" s="18"/>
      <c r="DO110" s="18"/>
      <c r="DP110" s="38"/>
      <c r="DQ110" s="18" t="s">
        <v>28</v>
      </c>
      <c r="DR110" s="18" t="s">
        <v>28</v>
      </c>
      <c r="DS110" s="23"/>
      <c r="DT110" s="18"/>
      <c r="DU110" s="18"/>
      <c r="DV110" s="18"/>
      <c r="DW110" s="18"/>
      <c r="DX110" s="18"/>
      <c r="DY110" s="18"/>
      <c r="EA110" s="18" t="s">
        <v>28</v>
      </c>
      <c r="EB110" s="18" t="s">
        <v>28</v>
      </c>
      <c r="EC110" s="23"/>
      <c r="ED110" s="18"/>
      <c r="EE110" s="18"/>
      <c r="EF110" s="18"/>
      <c r="EG110" s="18"/>
      <c r="EH110" s="18"/>
      <c r="EI110" s="18"/>
      <c r="EL110" s="18" t="s">
        <v>28</v>
      </c>
      <c r="EM110" s="23"/>
      <c r="EN110" s="18"/>
      <c r="EO110" s="18"/>
      <c r="EP110" s="18"/>
      <c r="EQ110" s="18"/>
      <c r="ER110" s="18"/>
      <c r="ES110" s="18"/>
    </row>
    <row r="111" spans="1:149" x14ac:dyDescent="0.25">
      <c r="B111" s="1" t="s">
        <v>32</v>
      </c>
      <c r="C111" s="6">
        <f t="shared" ref="C111" si="117">AVERAGE(C98:C109)</f>
        <v>0</v>
      </c>
      <c r="D111" s="48">
        <f>AVERAGE(D98:D109)</f>
        <v>82.014469942241561</v>
      </c>
      <c r="E111" s="48">
        <f t="shared" ref="E111:H111" si="118">AVERAGE(E98:E109)</f>
        <v>0.73331055703808934</v>
      </c>
      <c r="F111" s="48">
        <f t="shared" si="118"/>
        <v>0.74064366260847025</v>
      </c>
      <c r="G111" s="48">
        <f t="shared" si="118"/>
        <v>0.7480500992345549</v>
      </c>
      <c r="H111" s="48">
        <f t="shared" si="118"/>
        <v>0.75553060022690044</v>
      </c>
      <c r="I111" s="44"/>
      <c r="J111" s="24"/>
      <c r="K111" s="24"/>
      <c r="L111" s="18" t="s">
        <v>32</v>
      </c>
      <c r="M111" s="24">
        <f t="shared" ref="M111" si="119">AVERAGE(M98:M109)</f>
        <v>0</v>
      </c>
      <c r="N111" s="48">
        <f>AVERAGE(N98:N109)</f>
        <v>94.310184503861407</v>
      </c>
      <c r="O111" s="48">
        <f t="shared" ref="O111:R111" si="120">AVERAGE(O98:O109)</f>
        <v>0.85626770265428775</v>
      </c>
      <c r="P111" s="48">
        <f t="shared" si="120"/>
        <v>0.86483037968083054</v>
      </c>
      <c r="Q111" s="48">
        <f t="shared" si="120"/>
        <v>0.87347868347763891</v>
      </c>
      <c r="R111" s="48">
        <f t="shared" si="120"/>
        <v>0.88221347031241526</v>
      </c>
      <c r="S111" s="45"/>
      <c r="U111" s="9"/>
      <c r="V111" s="18" t="s">
        <v>32</v>
      </c>
      <c r="W111" s="24">
        <f t="shared" ref="W111" si="121">AVERAGE(W98:W109)</f>
        <v>0</v>
      </c>
      <c r="X111" s="48">
        <f>AVERAGE(X98:X109)</f>
        <v>96.110294029463333</v>
      </c>
      <c r="Y111" s="48">
        <f t="shared" ref="Y111:AB111" si="122">AVERAGE(Y98:Y109)</f>
        <v>0.87426879791030698</v>
      </c>
      <c r="Z111" s="48">
        <f t="shared" si="122"/>
        <v>0.88301148588941003</v>
      </c>
      <c r="AA111" s="48">
        <f t="shared" si="122"/>
        <v>0.89184160074830421</v>
      </c>
      <c r="AB111" s="48">
        <f t="shared" si="122"/>
        <v>0.90076001675578721</v>
      </c>
      <c r="AC111" s="45"/>
      <c r="AD111" s="27"/>
      <c r="AE111" s="18"/>
      <c r="AF111" s="18" t="s">
        <v>32</v>
      </c>
      <c r="AG111" s="24">
        <f t="shared" ref="AG111" si="123">AVERAGE(AG98:AG109)</f>
        <v>0</v>
      </c>
      <c r="AH111" s="48">
        <f>AVERAGE(AH98:AH109)</f>
        <v>-8.6834142384326393E-2</v>
      </c>
      <c r="AI111" s="48">
        <f t="shared" ref="AI111:AL111" si="124">AVERAGE(AI98:AI109)</f>
        <v>-8.7702483808169682E-2</v>
      </c>
      <c r="AJ111" s="48">
        <f t="shared" si="124"/>
        <v>-8.8579508646251345E-2</v>
      </c>
      <c r="AK111" s="48">
        <f t="shared" si="124"/>
        <v>-8.9465303732713886E-2</v>
      </c>
      <c r="AL111" s="48">
        <f t="shared" si="124"/>
        <v>-9.0359956770041022E-2</v>
      </c>
      <c r="AM111" s="45"/>
      <c r="AN111" s="36"/>
      <c r="AO111" s="18"/>
      <c r="AP111" s="18" t="s">
        <v>32</v>
      </c>
      <c r="AQ111" s="24">
        <f t="shared" ref="AQ111" si="125">AVERAGE(AQ98:AQ109)</f>
        <v>0</v>
      </c>
      <c r="AR111" s="48">
        <f>AVERAGE(AR98:AR109)</f>
        <v>-8.6834142384326393E-2</v>
      </c>
      <c r="AS111" s="48">
        <f t="shared" ref="AS111:AV111" si="126">AVERAGE(AS98:AS109)</f>
        <v>-8.7702483808169682E-2</v>
      </c>
      <c r="AT111" s="48">
        <f t="shared" si="126"/>
        <v>-8.8579508646251345E-2</v>
      </c>
      <c r="AU111" s="48">
        <f t="shared" si="126"/>
        <v>-8.9465303732713886E-2</v>
      </c>
      <c r="AV111" s="48" t="e">
        <f t="shared" si="126"/>
        <v>#VALUE!</v>
      </c>
      <c r="AW111" s="45"/>
      <c r="AX111" s="36"/>
      <c r="AY111" s="18"/>
      <c r="AZ111" s="18" t="s">
        <v>32</v>
      </c>
      <c r="BA111" s="24">
        <f t="shared" ref="BA111" si="127">AVERAGE(BA98:BA109)</f>
        <v>0</v>
      </c>
      <c r="BB111" s="48">
        <f>AVERAGE(BB98:BB109)</f>
        <v>-8.6834142384326393E-2</v>
      </c>
      <c r="BC111" s="48">
        <f t="shared" ref="BC111:BF111" si="128">AVERAGE(BC98:BC109)</f>
        <v>-8.7702483808169682E-2</v>
      </c>
      <c r="BD111" s="48">
        <f t="shared" si="128"/>
        <v>-8.8579508646251345E-2</v>
      </c>
      <c r="BE111" s="48">
        <f t="shared" si="128"/>
        <v>-8.9465303732713886E-2</v>
      </c>
      <c r="BF111" s="48">
        <f t="shared" si="128"/>
        <v>-9.0359956770041022E-2</v>
      </c>
      <c r="BG111" s="45"/>
      <c r="BI111" s="18"/>
      <c r="BJ111" s="18" t="s">
        <v>32</v>
      </c>
      <c r="BK111" s="24">
        <f t="shared" ref="BK111" si="129">AVERAGE(BK98:BK109)</f>
        <v>0</v>
      </c>
      <c r="BL111" s="48">
        <f>AVERAGE(BL98:BL109)</f>
        <v>-8.6834142384326393E-2</v>
      </c>
      <c r="BM111" s="48">
        <f t="shared" ref="BM111:BP111" si="130">AVERAGE(BM98:BM109)</f>
        <v>-8.7702483808169682E-2</v>
      </c>
      <c r="BN111" s="48">
        <f t="shared" si="130"/>
        <v>-8.8579508646251345E-2</v>
      </c>
      <c r="BO111" s="48">
        <f t="shared" si="130"/>
        <v>-8.9465303732713886E-2</v>
      </c>
      <c r="BP111" s="48">
        <f t="shared" si="130"/>
        <v>-9.0359956770041036E-2</v>
      </c>
      <c r="BQ111" s="45"/>
      <c r="BS111" s="18"/>
      <c r="BT111" s="1" t="s">
        <v>32</v>
      </c>
      <c r="BU111" s="6">
        <f t="shared" ref="BU111" si="131">AVERAGE(BU98:BU109)</f>
        <v>0</v>
      </c>
      <c r="BV111" s="48">
        <f>AVERAGE(BV98:BV109)</f>
        <v>-8.6834142384326393E-2</v>
      </c>
      <c r="BW111" s="48">
        <f t="shared" ref="BW111:BZ111" si="132">AVERAGE(BW98:BW109)</f>
        <v>-8.7702483808169682E-2</v>
      </c>
      <c r="BX111" s="48">
        <f t="shared" si="132"/>
        <v>-8.8579508646251345E-2</v>
      </c>
      <c r="BY111" s="48">
        <f t="shared" si="132"/>
        <v>-8.9465303732713886E-2</v>
      </c>
      <c r="BZ111" s="48">
        <f t="shared" si="132"/>
        <v>-9.0359956770041036E-2</v>
      </c>
      <c r="CA111" s="44"/>
      <c r="CB111" s="24"/>
      <c r="CC111" s="18"/>
      <c r="CD111" s="18" t="s">
        <v>32</v>
      </c>
      <c r="CE111" s="24">
        <f t="shared" ref="CE111" si="133">AVERAGE(CE98:CE109)</f>
        <v>0</v>
      </c>
      <c r="CF111" s="48">
        <f>AVERAGE(CF98:CF109)</f>
        <v>-8.6834142384326393E-2</v>
      </c>
      <c r="CG111" s="48">
        <f t="shared" ref="CG111:CJ111" si="134">AVERAGE(CG98:CG109)</f>
        <v>-8.7702483808169682E-2</v>
      </c>
      <c r="CH111" s="48">
        <f t="shared" si="134"/>
        <v>-8.8579508646251345E-2</v>
      </c>
      <c r="CI111" s="48">
        <f t="shared" si="134"/>
        <v>-8.9465303732713886E-2</v>
      </c>
      <c r="CJ111" s="48">
        <f t="shared" si="134"/>
        <v>-9.0359956770041036E-2</v>
      </c>
      <c r="CK111" s="45"/>
      <c r="CL111" s="9"/>
      <c r="CM111" s="18"/>
      <c r="CN111" s="18" t="s">
        <v>32</v>
      </c>
      <c r="CO111" s="24">
        <f t="shared" ref="CO111" si="135">AVERAGE(CO98:CO109)</f>
        <v>0</v>
      </c>
      <c r="CP111" s="48">
        <f>AVERAGE(CP98:CP109)</f>
        <v>-8.6834142384326393E-2</v>
      </c>
      <c r="CQ111" s="48">
        <f t="shared" ref="CQ111:CT111" si="136">AVERAGE(CQ98:CQ109)</f>
        <v>-8.7702483808169682E-2</v>
      </c>
      <c r="CR111" s="48">
        <f t="shared" si="136"/>
        <v>-8.8579508646251345E-2</v>
      </c>
      <c r="CS111" s="48">
        <f t="shared" si="136"/>
        <v>-8.9465303732713886E-2</v>
      </c>
      <c r="CT111" s="48">
        <f t="shared" si="136"/>
        <v>-9.0359956770041036E-2</v>
      </c>
      <c r="CU111" s="45"/>
      <c r="CV111" s="27"/>
      <c r="CW111" s="18"/>
      <c r="CX111" s="18" t="s">
        <v>32</v>
      </c>
      <c r="CY111" s="24">
        <f t="shared" ref="CY111" si="137">AVERAGE(CY98:CY109)</f>
        <v>0</v>
      </c>
      <c r="CZ111" s="48">
        <f>AVERAGE(CZ98:CZ109)</f>
        <v>-8.6834142384326393E-2</v>
      </c>
      <c r="DA111" s="48">
        <f t="shared" ref="DA111:DD111" si="138">AVERAGE(DA98:DA109)</f>
        <v>-8.7702483808169682E-2</v>
      </c>
      <c r="DB111" s="48">
        <f t="shared" si="138"/>
        <v>-8.8579508646251345E-2</v>
      </c>
      <c r="DC111" s="48">
        <f t="shared" si="138"/>
        <v>-8.9465303732713886E-2</v>
      </c>
      <c r="DD111" s="48">
        <f t="shared" si="138"/>
        <v>-9.0359956770041036E-2</v>
      </c>
      <c r="DE111" s="45"/>
      <c r="DF111" s="36"/>
      <c r="DG111" s="18"/>
      <c r="DH111" s="18" t="s">
        <v>32</v>
      </c>
      <c r="DI111" s="24">
        <f t="shared" ref="DI111" si="139">AVERAGE(DI98:DI109)</f>
        <v>0</v>
      </c>
      <c r="DJ111" s="48">
        <f>AVERAGE(DJ98:DJ109)</f>
        <v>-8.6834142384326393E-2</v>
      </c>
      <c r="DK111" s="48">
        <f t="shared" ref="DK111:DN111" si="140">AVERAGE(DK98:DK109)</f>
        <v>-8.7702483808169682E-2</v>
      </c>
      <c r="DL111" s="48">
        <f t="shared" si="140"/>
        <v>-8.8579508646251345E-2</v>
      </c>
      <c r="DM111" s="48">
        <f t="shared" si="140"/>
        <v>-8.9465303732713886E-2</v>
      </c>
      <c r="DN111" s="48">
        <f t="shared" si="140"/>
        <v>-9.0359956770041036E-2</v>
      </c>
      <c r="DO111" s="45"/>
      <c r="DP111" s="36"/>
      <c r="DQ111" s="18"/>
      <c r="DR111" s="18" t="s">
        <v>32</v>
      </c>
      <c r="DS111" s="24">
        <f t="shared" ref="DS111" si="141">AVERAGE(DS98:DS109)</f>
        <v>0</v>
      </c>
      <c r="DT111" s="48">
        <f>AVERAGE(DT98:DT109)</f>
        <v>-8.6834142384326393E-2</v>
      </c>
      <c r="DU111" s="48">
        <f t="shared" ref="DU111:DX111" si="142">AVERAGE(DU98:DU109)</f>
        <v>-8.7702483808169682E-2</v>
      </c>
      <c r="DV111" s="48">
        <f t="shared" si="142"/>
        <v>-8.8579508646251345E-2</v>
      </c>
      <c r="DW111" s="48">
        <f t="shared" si="142"/>
        <v>-8.9465303732713886E-2</v>
      </c>
      <c r="DX111" s="48">
        <f t="shared" si="142"/>
        <v>-9.0359956770041036E-2</v>
      </c>
      <c r="DY111" s="45"/>
      <c r="EA111" s="18"/>
      <c r="EB111" s="18" t="s">
        <v>32</v>
      </c>
      <c r="EC111" s="24">
        <f t="shared" ref="EC111" si="143">AVERAGE(EC98:EC109)</f>
        <v>0</v>
      </c>
      <c r="ED111" s="48">
        <f>AVERAGE(ED98:ED109)</f>
        <v>-8.6834142384326393E-2</v>
      </c>
      <c r="EE111" s="48">
        <f t="shared" ref="EE111:EH111" si="144">AVERAGE(EE98:EE109)</f>
        <v>-8.7702483808169682E-2</v>
      </c>
      <c r="EF111" s="48">
        <f t="shared" si="144"/>
        <v>-8.8579508646251345E-2</v>
      </c>
      <c r="EG111" s="48">
        <f t="shared" si="144"/>
        <v>-8.9465303732713886E-2</v>
      </c>
      <c r="EH111" s="48">
        <f t="shared" si="144"/>
        <v>-9.0359956770041036E-2</v>
      </c>
      <c r="EI111" s="45"/>
      <c r="EL111" s="18" t="s">
        <v>32</v>
      </c>
      <c r="EM111" s="24">
        <f t="shared" ref="EM111" si="145">AVERAGE(EM98:EM109)</f>
        <v>0</v>
      </c>
      <c r="EN111" s="48">
        <f>AVERAGE(EN98:EN109)</f>
        <v>-8.6834142384326393E-2</v>
      </c>
      <c r="EO111" s="48">
        <f t="shared" ref="EO111:ER111" si="146">AVERAGE(EO98:EO109)</f>
        <v>-8.7702483808169682E-2</v>
      </c>
      <c r="EP111" s="48">
        <f t="shared" si="146"/>
        <v>-8.8579508646251345E-2</v>
      </c>
      <c r="EQ111" s="48">
        <f t="shared" si="146"/>
        <v>-8.9465303732713886E-2</v>
      </c>
      <c r="ER111" s="48">
        <f t="shared" si="146"/>
        <v>-9.0359956770041036E-2</v>
      </c>
      <c r="ES111" s="45"/>
    </row>
    <row r="112" spans="1:149" x14ac:dyDescent="0.25">
      <c r="B112" s="1" t="s">
        <v>33</v>
      </c>
      <c r="C112" s="6"/>
      <c r="D112" s="48">
        <f>_xlfn.STDEV.S(D98:D109)/D111*100</f>
        <v>8.6920323735059242</v>
      </c>
      <c r="E112" s="48">
        <f t="shared" ref="E112:H112" si="147">_xlfn.STDEV.S(E98:E109)/E111*100</f>
        <v>9.7212895817735241</v>
      </c>
      <c r="F112" s="48">
        <f t="shared" si="147"/>
        <v>9.7212895817735365</v>
      </c>
      <c r="G112" s="48">
        <f t="shared" si="147"/>
        <v>9.721289581773533</v>
      </c>
      <c r="H112" s="48">
        <f t="shared" si="147"/>
        <v>9.7212895817735259</v>
      </c>
      <c r="I112" s="44"/>
      <c r="J112" s="24"/>
      <c r="K112" s="18"/>
      <c r="L112" s="18" t="s">
        <v>33</v>
      </c>
      <c r="M112" s="18"/>
      <c r="N112" s="48">
        <f>_xlfn.STDEV.S(N98:N109)/N111*100</f>
        <v>5.7002461241839404</v>
      </c>
      <c r="O112" s="48">
        <f t="shared" ref="O112:R112" si="148">_xlfn.STDEV.S(O98:O109)/O111*100</f>
        <v>6.2783083143596823</v>
      </c>
      <c r="P112" s="48">
        <f t="shared" si="148"/>
        <v>6.2783083143596903</v>
      </c>
      <c r="Q112" s="48">
        <f t="shared" si="148"/>
        <v>6.2783083143596832</v>
      </c>
      <c r="R112" s="48">
        <f t="shared" si="148"/>
        <v>6.2783083143596885</v>
      </c>
      <c r="S112" s="45"/>
      <c r="U112" s="8"/>
      <c r="V112" s="18" t="s">
        <v>33</v>
      </c>
      <c r="W112" s="18"/>
      <c r="X112" s="48">
        <f>_xlfn.STDEV.S(X98:X109)/X111*100</f>
        <v>2.6998862459667206</v>
      </c>
      <c r="Y112" s="48">
        <f t="shared" ref="Y112:AB112" si="149">_xlfn.STDEV.S(Y98:Y109)/Y111*100</f>
        <v>2.9680443996880097</v>
      </c>
      <c r="Z112" s="48">
        <f t="shared" si="149"/>
        <v>2.9680443996880053</v>
      </c>
      <c r="AA112" s="48">
        <f t="shared" si="149"/>
        <v>2.9680443996880084</v>
      </c>
      <c r="AB112" s="48">
        <f t="shared" si="149"/>
        <v>2.9680443996880026</v>
      </c>
      <c r="AC112" s="45"/>
      <c r="AD112" s="26"/>
      <c r="AE112" s="18"/>
      <c r="AF112" s="18" t="s">
        <v>33</v>
      </c>
      <c r="AG112" s="18"/>
      <c r="AH112" s="48">
        <f>_xlfn.STDEV.S(AH98:AH109)/AH111*100</f>
        <v>0</v>
      </c>
      <c r="AI112" s="48">
        <f t="shared" ref="AI112:AL112" si="150">_xlfn.STDEV.S(AI98:AI109)/AI111*100</f>
        <v>-3.3054654781075167E-14</v>
      </c>
      <c r="AJ112" s="48">
        <f t="shared" si="150"/>
        <v>-1.6363690485680784E-14</v>
      </c>
      <c r="AK112" s="48">
        <f t="shared" si="150"/>
        <v>0</v>
      </c>
      <c r="AL112" s="48">
        <f t="shared" si="150"/>
        <v>0</v>
      </c>
      <c r="AM112" s="45"/>
      <c r="AN112" s="36"/>
      <c r="AO112" s="18"/>
      <c r="AP112" s="18" t="s">
        <v>33</v>
      </c>
      <c r="AQ112" s="18"/>
      <c r="AR112" s="48">
        <f>_xlfn.STDEV.S(AR98:AR109)/AR111*100</f>
        <v>0</v>
      </c>
      <c r="AS112" s="48">
        <f t="shared" ref="AS112:AV112" si="151">_xlfn.STDEV.S(AS98:AS109)/AS111*100</f>
        <v>-3.3054654781075167E-14</v>
      </c>
      <c r="AT112" s="48">
        <f t="shared" si="151"/>
        <v>-1.6363690485680784E-14</v>
      </c>
      <c r="AU112" s="48">
        <f t="shared" si="151"/>
        <v>0</v>
      </c>
      <c r="AV112" s="48" t="e">
        <f t="shared" si="151"/>
        <v>#VALUE!</v>
      </c>
      <c r="AW112" s="45"/>
      <c r="AX112" s="36"/>
      <c r="AY112" s="18"/>
      <c r="AZ112" s="18" t="s">
        <v>33</v>
      </c>
      <c r="BA112" s="18"/>
      <c r="BB112" s="48">
        <f>_xlfn.STDEV.S(BB98:BB109)/BB111*100</f>
        <v>0</v>
      </c>
      <c r="BC112" s="48">
        <f t="shared" ref="BC112:BF112" si="152">_xlfn.STDEV.S(BC98:BC109)/BC111*100</f>
        <v>-3.3054654781075167E-14</v>
      </c>
      <c r="BD112" s="48">
        <f t="shared" si="152"/>
        <v>-1.6363690485680784E-14</v>
      </c>
      <c r="BE112" s="48">
        <f t="shared" si="152"/>
        <v>0</v>
      </c>
      <c r="BF112" s="48">
        <f t="shared" si="152"/>
        <v>0</v>
      </c>
      <c r="BG112" s="45"/>
      <c r="BI112" s="18"/>
      <c r="BJ112" s="18" t="s">
        <v>33</v>
      </c>
      <c r="BK112" s="18"/>
      <c r="BL112" s="48">
        <f>_xlfn.STDEV.S(BL98:BL109)/BL111*100</f>
        <v>0</v>
      </c>
      <c r="BM112" s="48">
        <f t="shared" ref="BM112:BP112" si="153">_xlfn.STDEV.S(BM98:BM109)/BM111*100</f>
        <v>-3.3054654781075167E-14</v>
      </c>
      <c r="BN112" s="48">
        <f t="shared" si="153"/>
        <v>-1.6363690485680784E-14</v>
      </c>
      <c r="BO112" s="48">
        <f t="shared" si="153"/>
        <v>0</v>
      </c>
      <c r="BP112" s="48">
        <f t="shared" si="153"/>
        <v>-1.6041261136830484E-14</v>
      </c>
      <c r="BQ112" s="45"/>
      <c r="BS112" s="18"/>
      <c r="BT112" s="1" t="s">
        <v>33</v>
      </c>
      <c r="BU112" s="6"/>
      <c r="BV112" s="48">
        <f>_xlfn.STDEV.S(BV98:BV109)/BV111*100</f>
        <v>0</v>
      </c>
      <c r="BW112" s="48">
        <f t="shared" ref="BW112:BZ112" si="154">_xlfn.STDEV.S(BW98:BW109)/BW111*100</f>
        <v>-3.3054654781075167E-14</v>
      </c>
      <c r="BX112" s="48">
        <f t="shared" si="154"/>
        <v>-1.6363690485680784E-14</v>
      </c>
      <c r="BY112" s="48">
        <f t="shared" si="154"/>
        <v>0</v>
      </c>
      <c r="BZ112" s="48">
        <f t="shared" si="154"/>
        <v>-1.6041261136830484E-14</v>
      </c>
      <c r="CA112" s="44"/>
      <c r="CB112" s="24"/>
      <c r="CC112" s="18"/>
      <c r="CD112" s="18" t="s">
        <v>33</v>
      </c>
      <c r="CE112" s="18"/>
      <c r="CF112" s="48">
        <f>_xlfn.STDEV.S(CF98:CF109)/CF111*100</f>
        <v>0</v>
      </c>
      <c r="CG112" s="48">
        <f t="shared" ref="CG112:CJ112" si="155">_xlfn.STDEV.S(CG98:CG109)/CG111*100</f>
        <v>-3.3054654781075167E-14</v>
      </c>
      <c r="CH112" s="48">
        <f t="shared" si="155"/>
        <v>-1.6363690485680784E-14</v>
      </c>
      <c r="CI112" s="48">
        <f t="shared" si="155"/>
        <v>0</v>
      </c>
      <c r="CJ112" s="48">
        <f t="shared" si="155"/>
        <v>-1.6041261136830484E-14</v>
      </c>
      <c r="CK112" s="45"/>
      <c r="CL112" s="8"/>
      <c r="CM112" s="18"/>
      <c r="CN112" s="18" t="s">
        <v>33</v>
      </c>
      <c r="CO112" s="18"/>
      <c r="CP112" s="48">
        <f>_xlfn.STDEV.S(CP98:CP109)/CP111*100</f>
        <v>0</v>
      </c>
      <c r="CQ112" s="48">
        <f t="shared" ref="CQ112:CT112" si="156">_xlfn.STDEV.S(CQ98:CQ109)/CQ111*100</f>
        <v>-3.3054654781075167E-14</v>
      </c>
      <c r="CR112" s="48">
        <f t="shared" si="156"/>
        <v>-1.6363690485680784E-14</v>
      </c>
      <c r="CS112" s="48">
        <f t="shared" si="156"/>
        <v>0</v>
      </c>
      <c r="CT112" s="48">
        <f t="shared" si="156"/>
        <v>-1.6041261136830484E-14</v>
      </c>
      <c r="CU112" s="45"/>
      <c r="CV112" s="26"/>
      <c r="CW112" s="18"/>
      <c r="CX112" s="18" t="s">
        <v>33</v>
      </c>
      <c r="CY112" s="18"/>
      <c r="CZ112" s="48">
        <f>_xlfn.STDEV.S(CZ98:CZ109)/CZ111*100</f>
        <v>0</v>
      </c>
      <c r="DA112" s="48">
        <f t="shared" ref="DA112:DD112" si="157">_xlfn.STDEV.S(DA98:DA109)/DA111*100</f>
        <v>-3.3054654781075167E-14</v>
      </c>
      <c r="DB112" s="48">
        <f t="shared" si="157"/>
        <v>-1.6363690485680784E-14</v>
      </c>
      <c r="DC112" s="48">
        <f t="shared" si="157"/>
        <v>0</v>
      </c>
      <c r="DD112" s="48">
        <f t="shared" si="157"/>
        <v>-1.6041261136830484E-14</v>
      </c>
      <c r="DE112" s="45"/>
      <c r="DF112" s="36"/>
      <c r="DG112" s="18"/>
      <c r="DH112" s="18" t="s">
        <v>33</v>
      </c>
      <c r="DI112" s="18"/>
      <c r="DJ112" s="48">
        <f>_xlfn.STDEV.S(DJ98:DJ109)/DJ111*100</f>
        <v>0</v>
      </c>
      <c r="DK112" s="48">
        <f t="shared" ref="DK112:DN112" si="158">_xlfn.STDEV.S(DK98:DK109)/DK111*100</f>
        <v>-3.3054654781075167E-14</v>
      </c>
      <c r="DL112" s="48">
        <f t="shared" si="158"/>
        <v>-1.6363690485680784E-14</v>
      </c>
      <c r="DM112" s="48">
        <f t="shared" si="158"/>
        <v>0</v>
      </c>
      <c r="DN112" s="48">
        <f t="shared" si="158"/>
        <v>-1.6041261136830484E-14</v>
      </c>
      <c r="DO112" s="45"/>
      <c r="DP112" s="36"/>
      <c r="DQ112" s="18"/>
      <c r="DR112" s="18" t="s">
        <v>33</v>
      </c>
      <c r="DS112" s="18"/>
      <c r="DT112" s="48">
        <f>_xlfn.STDEV.S(DT98:DT109)/DT111*100</f>
        <v>0</v>
      </c>
      <c r="DU112" s="48">
        <f t="shared" ref="DU112:DX112" si="159">_xlfn.STDEV.S(DU98:DU109)/DU111*100</f>
        <v>-3.3054654781075167E-14</v>
      </c>
      <c r="DV112" s="48">
        <f t="shared" si="159"/>
        <v>-1.6363690485680784E-14</v>
      </c>
      <c r="DW112" s="48">
        <f t="shared" si="159"/>
        <v>0</v>
      </c>
      <c r="DX112" s="48">
        <f t="shared" si="159"/>
        <v>-1.6041261136830484E-14</v>
      </c>
      <c r="DY112" s="45"/>
      <c r="EA112" s="18"/>
      <c r="EB112" s="18" t="s">
        <v>33</v>
      </c>
      <c r="EC112" s="18"/>
      <c r="ED112" s="48">
        <f>_xlfn.STDEV.S(ED98:ED109)/ED111*100</f>
        <v>0</v>
      </c>
      <c r="EE112" s="48">
        <f t="shared" ref="EE112:EH112" si="160">_xlfn.STDEV.S(EE98:EE109)/EE111*100</f>
        <v>-3.3054654781075167E-14</v>
      </c>
      <c r="EF112" s="48">
        <f t="shared" si="160"/>
        <v>-1.6363690485680784E-14</v>
      </c>
      <c r="EG112" s="48">
        <f t="shared" si="160"/>
        <v>0</v>
      </c>
      <c r="EH112" s="48">
        <f t="shared" si="160"/>
        <v>-1.6041261136830484E-14</v>
      </c>
      <c r="EI112" s="45"/>
      <c r="EL112" s="18" t="s">
        <v>33</v>
      </c>
      <c r="EM112" s="18"/>
      <c r="EN112" s="48">
        <f>_xlfn.STDEV.S(EN98:EN109)/EN111*100</f>
        <v>0</v>
      </c>
      <c r="EO112" s="48">
        <f t="shared" ref="EO112:ER112" si="161">_xlfn.STDEV.S(EO98:EO109)/EO111*100</f>
        <v>-3.3054654781075167E-14</v>
      </c>
      <c r="EP112" s="48">
        <f t="shared" si="161"/>
        <v>-1.6363690485680784E-14</v>
      </c>
      <c r="EQ112" s="48">
        <f t="shared" si="161"/>
        <v>0</v>
      </c>
      <c r="ER112" s="48">
        <f t="shared" si="161"/>
        <v>-1.6041261136830484E-14</v>
      </c>
      <c r="ES112" s="45"/>
    </row>
    <row r="113" spans="1:1029" x14ac:dyDescent="0.25">
      <c r="B113" s="1" t="s">
        <v>42</v>
      </c>
      <c r="C113" s="6"/>
      <c r="D113" s="34">
        <f>MIN(D98:D109)</f>
        <v>77.595744714128131</v>
      </c>
      <c r="E113" s="34">
        <f t="shared" ref="E113:H113" si="162">MIN(E98:E109)</f>
        <v>0.68912330475695494</v>
      </c>
      <c r="F113" s="34">
        <f t="shared" si="162"/>
        <v>0.69601453780452449</v>
      </c>
      <c r="G113" s="34">
        <f t="shared" si="162"/>
        <v>0.70297468318256984</v>
      </c>
      <c r="H113" s="34">
        <f t="shared" si="162"/>
        <v>0.71000443001439562</v>
      </c>
      <c r="I113" s="34"/>
      <c r="J113" s="24"/>
      <c r="K113" s="18"/>
      <c r="L113" s="1" t="s">
        <v>42</v>
      </c>
      <c r="M113" s="6"/>
      <c r="N113" s="34">
        <f>MIN(N98:N109)</f>
        <v>87.538631556882351</v>
      </c>
      <c r="O113" s="34">
        <f t="shared" ref="O113:R113" si="163">MIN(O98:O109)</f>
        <v>0.78855217318449722</v>
      </c>
      <c r="P113" s="34">
        <f t="shared" si="163"/>
        <v>0.7964376949163422</v>
      </c>
      <c r="Q113" s="34">
        <f t="shared" si="163"/>
        <v>0.80440207186550561</v>
      </c>
      <c r="R113" s="34">
        <f t="shared" si="163"/>
        <v>0.81244609258416067</v>
      </c>
      <c r="S113" s="34"/>
      <c r="U113" s="8"/>
      <c r="V113" s="1" t="s">
        <v>42</v>
      </c>
      <c r="W113" s="6"/>
      <c r="X113" s="34">
        <f>MIN(X98:X109)</f>
        <v>93.784649172561529</v>
      </c>
      <c r="Y113" s="34">
        <f t="shared" ref="Y113:AB113" si="164">MIN(Y98:Y109)</f>
        <v>0.85101234934128878</v>
      </c>
      <c r="Z113" s="34">
        <f t="shared" si="164"/>
        <v>0.85952247283470185</v>
      </c>
      <c r="AA113" s="34">
        <f t="shared" si="164"/>
        <v>0.8681176975630488</v>
      </c>
      <c r="AB113" s="34">
        <f t="shared" si="164"/>
        <v>0.87679887453867933</v>
      </c>
      <c r="AC113" s="34"/>
      <c r="AD113" s="26"/>
      <c r="AE113" s="18"/>
      <c r="AF113" s="1" t="s">
        <v>42</v>
      </c>
      <c r="AG113" s="6"/>
      <c r="AH113" s="34">
        <f>MIN(AH98:AH109)</f>
        <v>-8.6834142384326393E-2</v>
      </c>
      <c r="AI113" s="34">
        <f t="shared" ref="AI113:AK113" si="165">MIN(AI98:AI109)</f>
        <v>-8.7702483808169654E-2</v>
      </c>
      <c r="AJ113" s="34">
        <f t="shared" si="165"/>
        <v>-8.8579508646251359E-2</v>
      </c>
      <c r="AK113" s="34">
        <f t="shared" si="165"/>
        <v>-8.9465303732713886E-2</v>
      </c>
      <c r="AL113" s="34">
        <f>MIN(AL98:AL109)</f>
        <v>-9.0359956770041022E-2</v>
      </c>
      <c r="AM113" s="34"/>
      <c r="AN113" s="36"/>
      <c r="AO113" s="18"/>
      <c r="AP113" s="1" t="s">
        <v>42</v>
      </c>
      <c r="AQ113" s="6"/>
      <c r="AR113" s="34">
        <f>MIN(AR98:AR109)</f>
        <v>-8.6834142384326393E-2</v>
      </c>
      <c r="AS113" s="34">
        <f t="shared" ref="AS113:AV113" si="166">MIN(AS98:AS109)</f>
        <v>-8.7702483808169654E-2</v>
      </c>
      <c r="AT113" s="34">
        <f t="shared" si="166"/>
        <v>-8.8579508646251359E-2</v>
      </c>
      <c r="AU113" s="34">
        <f t="shared" si="166"/>
        <v>-8.9465303732713886E-2</v>
      </c>
      <c r="AV113" s="34" t="e">
        <f t="shared" si="166"/>
        <v>#VALUE!</v>
      </c>
      <c r="AW113" s="34"/>
      <c r="AX113" s="36"/>
      <c r="AY113" s="18"/>
      <c r="AZ113" s="1" t="s">
        <v>42</v>
      </c>
      <c r="BA113" s="6"/>
      <c r="BB113" s="34">
        <f>MIN(BB98:BB109)</f>
        <v>-8.6834142384326393E-2</v>
      </c>
      <c r="BC113" s="34">
        <f t="shared" ref="BC113:BF113" si="167">MIN(BC98:BC109)</f>
        <v>-8.7702483808169654E-2</v>
      </c>
      <c r="BD113" s="34">
        <f t="shared" si="167"/>
        <v>-8.8579508646251359E-2</v>
      </c>
      <c r="BE113" s="34">
        <f t="shared" si="167"/>
        <v>-8.9465303732713886E-2</v>
      </c>
      <c r="BF113" s="34">
        <f t="shared" si="167"/>
        <v>-9.0359956770041022E-2</v>
      </c>
      <c r="BG113" s="34"/>
      <c r="BI113" s="18"/>
      <c r="BJ113" s="1" t="s">
        <v>42</v>
      </c>
      <c r="BK113" s="6"/>
      <c r="BL113" s="34">
        <f>MIN(BL98:BL109)</f>
        <v>-8.6834142384326393E-2</v>
      </c>
      <c r="BM113" s="34">
        <f t="shared" ref="BM113:BP113" si="168">MIN(BM98:BM109)</f>
        <v>-8.7702483808169654E-2</v>
      </c>
      <c r="BN113" s="34">
        <f t="shared" si="168"/>
        <v>-8.8579508646251359E-2</v>
      </c>
      <c r="BO113" s="34">
        <f t="shared" si="168"/>
        <v>-8.9465303732713886E-2</v>
      </c>
      <c r="BP113" s="34">
        <f t="shared" si="168"/>
        <v>-9.0359956770041022E-2</v>
      </c>
      <c r="BQ113" s="34"/>
      <c r="BS113" s="18"/>
      <c r="BT113" s="1" t="s">
        <v>42</v>
      </c>
      <c r="BU113" s="6"/>
      <c r="BV113" s="34">
        <f>MIN(BV98:BV109)</f>
        <v>-8.6834142384326393E-2</v>
      </c>
      <c r="BW113" s="34">
        <f t="shared" ref="BW113:BZ113" si="169">MIN(BW98:BW109)</f>
        <v>-8.7702483808169654E-2</v>
      </c>
      <c r="BX113" s="34">
        <f t="shared" si="169"/>
        <v>-8.8579508646251359E-2</v>
      </c>
      <c r="BY113" s="34">
        <f t="shared" si="169"/>
        <v>-8.9465303732713886E-2</v>
      </c>
      <c r="BZ113" s="34">
        <f t="shared" si="169"/>
        <v>-9.0359956770041022E-2</v>
      </c>
      <c r="CA113" s="34"/>
      <c r="CB113" s="24"/>
      <c r="CC113" s="18"/>
      <c r="CD113" s="1" t="s">
        <v>42</v>
      </c>
      <c r="CE113" s="6"/>
      <c r="CF113" s="34">
        <f>MIN(CF98:CF109)</f>
        <v>-8.6834142384326393E-2</v>
      </c>
      <c r="CG113" s="34">
        <f t="shared" ref="CG113:CJ113" si="170">MIN(CG98:CG109)</f>
        <v>-8.7702483808169654E-2</v>
      </c>
      <c r="CH113" s="34">
        <f t="shared" si="170"/>
        <v>-8.8579508646251359E-2</v>
      </c>
      <c r="CI113" s="34">
        <f t="shared" si="170"/>
        <v>-8.9465303732713886E-2</v>
      </c>
      <c r="CJ113" s="34">
        <f t="shared" si="170"/>
        <v>-9.0359956770041022E-2</v>
      </c>
      <c r="CK113" s="34"/>
      <c r="CL113" s="8"/>
      <c r="CM113" s="18"/>
      <c r="CN113" s="1" t="s">
        <v>42</v>
      </c>
      <c r="CO113" s="6"/>
      <c r="CP113" s="34">
        <f>MIN(CP98:CP109)</f>
        <v>-8.6834142384326393E-2</v>
      </c>
      <c r="CQ113" s="34">
        <f t="shared" ref="CQ113:CT113" si="171">MIN(CQ98:CQ109)</f>
        <v>-8.7702483808169654E-2</v>
      </c>
      <c r="CR113" s="34">
        <f t="shared" si="171"/>
        <v>-8.8579508646251359E-2</v>
      </c>
      <c r="CS113" s="34">
        <f t="shared" si="171"/>
        <v>-8.9465303732713886E-2</v>
      </c>
      <c r="CT113" s="34">
        <f t="shared" si="171"/>
        <v>-9.0359956770041022E-2</v>
      </c>
      <c r="CU113" s="34"/>
      <c r="CV113" s="26"/>
      <c r="CW113" s="18"/>
      <c r="CX113" s="1" t="s">
        <v>42</v>
      </c>
      <c r="CY113" s="6"/>
      <c r="CZ113" s="34">
        <f>MIN(CZ98:CZ109)</f>
        <v>-8.6834142384326393E-2</v>
      </c>
      <c r="DA113" s="34">
        <f t="shared" ref="DA113:DC113" si="172">MIN(DA98:DA109)</f>
        <v>-8.7702483808169654E-2</v>
      </c>
      <c r="DB113" s="34">
        <f t="shared" si="172"/>
        <v>-8.8579508646251359E-2</v>
      </c>
      <c r="DC113" s="34">
        <f t="shared" si="172"/>
        <v>-8.9465303732713886E-2</v>
      </c>
      <c r="DD113" s="34">
        <f>MIN(DD98:DD109)</f>
        <v>-9.0359956770041022E-2</v>
      </c>
      <c r="DE113" s="34"/>
      <c r="DF113" s="36"/>
      <c r="DG113" s="18"/>
      <c r="DH113" s="1" t="s">
        <v>42</v>
      </c>
      <c r="DI113" s="6"/>
      <c r="DJ113" s="34">
        <f>MIN(DJ98:DJ109)</f>
        <v>-8.6834142384326393E-2</v>
      </c>
      <c r="DK113" s="34">
        <f t="shared" ref="DK113:DN113" si="173">MIN(DK98:DK109)</f>
        <v>-8.7702483808169654E-2</v>
      </c>
      <c r="DL113" s="34">
        <f t="shared" si="173"/>
        <v>-8.8579508646251359E-2</v>
      </c>
      <c r="DM113" s="34">
        <f t="shared" si="173"/>
        <v>-8.9465303732713886E-2</v>
      </c>
      <c r="DN113" s="34">
        <f t="shared" si="173"/>
        <v>-9.0359956770041022E-2</v>
      </c>
      <c r="DO113" s="34"/>
      <c r="DP113" s="36"/>
      <c r="DQ113" s="18"/>
      <c r="DR113" s="1" t="s">
        <v>42</v>
      </c>
      <c r="DS113" s="6"/>
      <c r="DT113" s="34">
        <f>MIN(DT98:DT109)</f>
        <v>-8.6834142384326393E-2</v>
      </c>
      <c r="DU113" s="34">
        <f t="shared" ref="DU113:DX113" si="174">MIN(DU98:DU109)</f>
        <v>-8.7702483808169654E-2</v>
      </c>
      <c r="DV113" s="34">
        <f t="shared" si="174"/>
        <v>-8.8579508646251359E-2</v>
      </c>
      <c r="DW113" s="34">
        <f t="shared" si="174"/>
        <v>-8.9465303732713886E-2</v>
      </c>
      <c r="DX113" s="34">
        <f t="shared" si="174"/>
        <v>-9.0359956770041022E-2</v>
      </c>
      <c r="DY113" s="34"/>
      <c r="EA113" s="18"/>
      <c r="EB113" s="1" t="s">
        <v>42</v>
      </c>
      <c r="EC113" s="6"/>
      <c r="ED113" s="34">
        <f>MIN(ED98:ED109)</f>
        <v>-8.6834142384326393E-2</v>
      </c>
      <c r="EE113" s="34">
        <f t="shared" ref="EE113:EH113" si="175">MIN(EE98:EE109)</f>
        <v>-8.7702483808169654E-2</v>
      </c>
      <c r="EF113" s="34">
        <f t="shared" si="175"/>
        <v>-8.8579508646251359E-2</v>
      </c>
      <c r="EG113" s="34">
        <f t="shared" si="175"/>
        <v>-8.9465303732713886E-2</v>
      </c>
      <c r="EH113" s="34">
        <f t="shared" si="175"/>
        <v>-9.0359956770041022E-2</v>
      </c>
      <c r="EI113" s="34"/>
      <c r="EL113" s="1" t="s">
        <v>42</v>
      </c>
      <c r="EM113" s="6"/>
      <c r="EN113" s="34">
        <f>MIN(EN98:EN109)</f>
        <v>-8.6834142384326393E-2</v>
      </c>
      <c r="EO113" s="34">
        <f t="shared" ref="EO113:ER113" si="176">MIN(EO98:EO109)</f>
        <v>-8.7702483808169654E-2</v>
      </c>
      <c r="EP113" s="34">
        <f t="shared" si="176"/>
        <v>-8.8579508646251359E-2</v>
      </c>
      <c r="EQ113" s="34">
        <f t="shared" si="176"/>
        <v>-8.9465303732713886E-2</v>
      </c>
      <c r="ER113" s="34">
        <f t="shared" si="176"/>
        <v>-9.0359956770041022E-2</v>
      </c>
      <c r="ES113" s="34"/>
    </row>
    <row r="114" spans="1:1029" x14ac:dyDescent="0.25">
      <c r="B114" s="1" t="s">
        <v>43</v>
      </c>
      <c r="C114" s="6"/>
      <c r="D114" s="34">
        <f>MAX(D98:D109)</f>
        <v>92.636928334090499</v>
      </c>
      <c r="E114" s="34">
        <f t="shared" ref="E114:H114" si="177">MAX(E98:E109)</f>
        <v>0.83953514095657855</v>
      </c>
      <c r="F114" s="34">
        <f t="shared" si="177"/>
        <v>0.84793049236614448</v>
      </c>
      <c r="G114" s="34">
        <f t="shared" si="177"/>
        <v>0.85640979728980593</v>
      </c>
      <c r="H114" s="34">
        <f t="shared" si="177"/>
        <v>0.86497389526270385</v>
      </c>
      <c r="I114" s="34"/>
      <c r="J114" s="24"/>
      <c r="K114" s="18"/>
      <c r="L114" s="1" t="s">
        <v>43</v>
      </c>
      <c r="M114" s="6"/>
      <c r="N114" s="34">
        <f>MAX(N98:N109)</f>
        <v>100.68305547537156</v>
      </c>
      <c r="O114" s="34">
        <f t="shared" ref="O114:R114" si="178">MAX(O98:O109)</f>
        <v>0.91999641236938923</v>
      </c>
      <c r="P114" s="34">
        <f t="shared" si="178"/>
        <v>0.92919637649308329</v>
      </c>
      <c r="Q114" s="34">
        <f t="shared" si="178"/>
        <v>0.93848834025801398</v>
      </c>
      <c r="R114" s="34">
        <f t="shared" si="178"/>
        <v>0.94787322366059423</v>
      </c>
      <c r="S114" s="34"/>
      <c r="U114" s="8"/>
      <c r="V114" s="1" t="s">
        <v>43</v>
      </c>
      <c r="W114" s="6"/>
      <c r="X114" s="34">
        <f>MAX(X98:X109)</f>
        <v>99.523253364916641</v>
      </c>
      <c r="Y114" s="34">
        <f t="shared" ref="Y114:AB114" si="179">MAX(Y98:Y109)</f>
        <v>0.9083983912648399</v>
      </c>
      <c r="Z114" s="34">
        <f t="shared" si="179"/>
        <v>0.91748237517748832</v>
      </c>
      <c r="AA114" s="34">
        <f t="shared" si="179"/>
        <v>0.92665719892926324</v>
      </c>
      <c r="AB114" s="34">
        <f t="shared" si="179"/>
        <v>0.93592377091855572</v>
      </c>
      <c r="AC114" s="34"/>
      <c r="AD114" s="26"/>
      <c r="AE114" s="18"/>
      <c r="AF114" s="1" t="s">
        <v>43</v>
      </c>
      <c r="AG114" s="6"/>
      <c r="AH114" s="34">
        <f>MAX(AH98:AH109)</f>
        <v>-8.6834142384326393E-2</v>
      </c>
      <c r="AI114" s="34">
        <f t="shared" ref="AI114:AL114" si="180">MAX(AI98:AI109)</f>
        <v>-8.7702483808169654E-2</v>
      </c>
      <c r="AJ114" s="34">
        <f t="shared" si="180"/>
        <v>-8.8579508646251359E-2</v>
      </c>
      <c r="AK114" s="34">
        <f t="shared" si="180"/>
        <v>-8.9465303732713886E-2</v>
      </c>
      <c r="AL114" s="34">
        <f t="shared" si="180"/>
        <v>-9.0359956770041022E-2</v>
      </c>
      <c r="AM114" s="34"/>
      <c r="AN114" s="36"/>
      <c r="AO114" s="18"/>
      <c r="AP114" s="1" t="s">
        <v>43</v>
      </c>
      <c r="AQ114" s="6"/>
      <c r="AR114" s="34">
        <f>MAX(AR98:AR109)</f>
        <v>-8.6834142384326393E-2</v>
      </c>
      <c r="AS114" s="34">
        <f t="shared" ref="AS114:AV114" si="181">MAX(AS98:AS109)</f>
        <v>-8.7702483808169654E-2</v>
      </c>
      <c r="AT114" s="34">
        <f t="shared" si="181"/>
        <v>-8.8579508646251359E-2</v>
      </c>
      <c r="AU114" s="34">
        <f t="shared" si="181"/>
        <v>-8.9465303732713886E-2</v>
      </c>
      <c r="AV114" s="34" t="e">
        <f t="shared" si="181"/>
        <v>#VALUE!</v>
      </c>
      <c r="AW114" s="34"/>
      <c r="AX114" s="36"/>
      <c r="AY114" s="18"/>
      <c r="AZ114" s="1" t="s">
        <v>43</v>
      </c>
      <c r="BA114" s="6"/>
      <c r="BB114" s="34">
        <f>MAX(BB98:BB109)</f>
        <v>-8.6834142384326393E-2</v>
      </c>
      <c r="BC114" s="34">
        <f t="shared" ref="BC114:BF114" si="182">MAX(BC98:BC109)</f>
        <v>-8.7702483808169654E-2</v>
      </c>
      <c r="BD114" s="34">
        <f t="shared" si="182"/>
        <v>-8.8579508646251359E-2</v>
      </c>
      <c r="BE114" s="34">
        <f t="shared" si="182"/>
        <v>-8.9465303732713886E-2</v>
      </c>
      <c r="BF114" s="34">
        <f t="shared" si="182"/>
        <v>-9.0359956770041022E-2</v>
      </c>
      <c r="BG114" s="34"/>
      <c r="BI114" s="18"/>
      <c r="BJ114" s="1" t="s">
        <v>43</v>
      </c>
      <c r="BK114" s="6"/>
      <c r="BL114" s="34">
        <f>MAX(BL98:BL109)</f>
        <v>-8.6834142384326393E-2</v>
      </c>
      <c r="BM114" s="34">
        <f t="shared" ref="BM114:BP114" si="183">MAX(BM98:BM109)</f>
        <v>-8.7702483808169654E-2</v>
      </c>
      <c r="BN114" s="34">
        <f t="shared" si="183"/>
        <v>-8.8579508646251359E-2</v>
      </c>
      <c r="BO114" s="34">
        <f t="shared" si="183"/>
        <v>-8.9465303732713886E-2</v>
      </c>
      <c r="BP114" s="34">
        <f t="shared" si="183"/>
        <v>-9.0359956770041022E-2</v>
      </c>
      <c r="BQ114" s="34"/>
      <c r="BS114" s="18"/>
      <c r="BT114" s="1" t="s">
        <v>43</v>
      </c>
      <c r="BU114" s="6"/>
      <c r="BV114" s="34">
        <f>MAX(BV98:BV109)</f>
        <v>-8.6834142384326393E-2</v>
      </c>
      <c r="BW114" s="34">
        <f t="shared" ref="BW114:BZ114" si="184">MAX(BW98:BW109)</f>
        <v>-8.7702483808169654E-2</v>
      </c>
      <c r="BX114" s="34">
        <f t="shared" si="184"/>
        <v>-8.8579508646251359E-2</v>
      </c>
      <c r="BY114" s="34">
        <f t="shared" si="184"/>
        <v>-8.9465303732713886E-2</v>
      </c>
      <c r="BZ114" s="34">
        <f t="shared" si="184"/>
        <v>-9.0359956770041022E-2</v>
      </c>
      <c r="CA114" s="34"/>
      <c r="CB114" s="24"/>
      <c r="CC114" s="18"/>
      <c r="CD114" s="1" t="s">
        <v>43</v>
      </c>
      <c r="CE114" s="6"/>
      <c r="CF114" s="34">
        <f>MAX(CF98:CF109)</f>
        <v>-8.6834142384326393E-2</v>
      </c>
      <c r="CG114" s="34">
        <f t="shared" ref="CG114:CJ114" si="185">MAX(CG98:CG109)</f>
        <v>-8.7702483808169654E-2</v>
      </c>
      <c r="CH114" s="34">
        <f t="shared" si="185"/>
        <v>-8.8579508646251359E-2</v>
      </c>
      <c r="CI114" s="34">
        <f t="shared" si="185"/>
        <v>-8.9465303732713886E-2</v>
      </c>
      <c r="CJ114" s="34">
        <f t="shared" si="185"/>
        <v>-9.0359956770041022E-2</v>
      </c>
      <c r="CK114" s="34"/>
      <c r="CL114" s="8"/>
      <c r="CM114" s="18"/>
      <c r="CN114" s="1" t="s">
        <v>43</v>
      </c>
      <c r="CO114" s="6"/>
      <c r="CP114" s="34">
        <f>MAX(CP98:CP109)</f>
        <v>-8.6834142384326393E-2</v>
      </c>
      <c r="CQ114" s="34">
        <f t="shared" ref="CQ114:CT114" si="186">MAX(CQ98:CQ109)</f>
        <v>-8.7702483808169654E-2</v>
      </c>
      <c r="CR114" s="34">
        <f t="shared" si="186"/>
        <v>-8.8579508646251359E-2</v>
      </c>
      <c r="CS114" s="34">
        <f t="shared" si="186"/>
        <v>-8.9465303732713886E-2</v>
      </c>
      <c r="CT114" s="34">
        <f t="shared" si="186"/>
        <v>-9.0359956770041022E-2</v>
      </c>
      <c r="CU114" s="34"/>
      <c r="CV114" s="26"/>
      <c r="CW114" s="18"/>
      <c r="CX114" s="1" t="s">
        <v>43</v>
      </c>
      <c r="CY114" s="6"/>
      <c r="CZ114" s="34">
        <f>MAX(CZ98:CZ109)</f>
        <v>-8.6834142384326393E-2</v>
      </c>
      <c r="DA114" s="34">
        <f t="shared" ref="DA114:DD114" si="187">MAX(DA98:DA109)</f>
        <v>-8.7702483808169654E-2</v>
      </c>
      <c r="DB114" s="34">
        <f t="shared" si="187"/>
        <v>-8.8579508646251359E-2</v>
      </c>
      <c r="DC114" s="34">
        <f t="shared" si="187"/>
        <v>-8.9465303732713886E-2</v>
      </c>
      <c r="DD114" s="34">
        <f t="shared" si="187"/>
        <v>-9.0359956770041022E-2</v>
      </c>
      <c r="DE114" s="34"/>
      <c r="DF114" s="36"/>
      <c r="DG114" s="18"/>
      <c r="DH114" s="1" t="s">
        <v>43</v>
      </c>
      <c r="DI114" s="6"/>
      <c r="DJ114" s="34">
        <f>MAX(DJ98:DJ109)</f>
        <v>-8.6834142384326393E-2</v>
      </c>
      <c r="DK114" s="34">
        <f t="shared" ref="DK114:DN114" si="188">MAX(DK98:DK109)</f>
        <v>-8.7702483808169654E-2</v>
      </c>
      <c r="DL114" s="34">
        <f t="shared" si="188"/>
        <v>-8.8579508646251359E-2</v>
      </c>
      <c r="DM114" s="34">
        <f t="shared" si="188"/>
        <v>-8.9465303732713886E-2</v>
      </c>
      <c r="DN114" s="34">
        <f t="shared" si="188"/>
        <v>-9.0359956770041022E-2</v>
      </c>
      <c r="DO114" s="34"/>
      <c r="DP114" s="36"/>
      <c r="DQ114" s="18"/>
      <c r="DR114" s="1" t="s">
        <v>43</v>
      </c>
      <c r="DS114" s="6"/>
      <c r="DT114" s="34">
        <f>MAX(DT98:DT109)</f>
        <v>-8.6834142384326393E-2</v>
      </c>
      <c r="DU114" s="34">
        <f t="shared" ref="DU114:DX114" si="189">MAX(DU98:DU109)</f>
        <v>-8.7702483808169654E-2</v>
      </c>
      <c r="DV114" s="34">
        <f t="shared" si="189"/>
        <v>-8.8579508646251359E-2</v>
      </c>
      <c r="DW114" s="34">
        <f t="shared" si="189"/>
        <v>-8.9465303732713886E-2</v>
      </c>
      <c r="DX114" s="34">
        <f t="shared" si="189"/>
        <v>-9.0359956770041022E-2</v>
      </c>
      <c r="DY114" s="34"/>
      <c r="EA114" s="18"/>
      <c r="EB114" s="1" t="s">
        <v>43</v>
      </c>
      <c r="EC114" s="6"/>
      <c r="ED114" s="34">
        <f>MAX(ED98:ED109)</f>
        <v>-8.6834142384326393E-2</v>
      </c>
      <c r="EE114" s="34">
        <f t="shared" ref="EE114:EH114" si="190">MAX(EE98:EE109)</f>
        <v>-8.7702483808169654E-2</v>
      </c>
      <c r="EF114" s="34">
        <f t="shared" si="190"/>
        <v>-8.8579508646251359E-2</v>
      </c>
      <c r="EG114" s="34">
        <f t="shared" si="190"/>
        <v>-8.9465303732713886E-2</v>
      </c>
      <c r="EH114" s="34">
        <f t="shared" si="190"/>
        <v>-9.0359956770041022E-2</v>
      </c>
      <c r="EI114" s="34"/>
      <c r="EL114" s="1" t="s">
        <v>43</v>
      </c>
      <c r="EM114" s="6"/>
      <c r="EN114" s="34">
        <f>MAX(EN98:EN109)</f>
        <v>-8.6834142384326393E-2</v>
      </c>
      <c r="EO114" s="34">
        <f t="shared" ref="EO114:ER114" si="191">MAX(EO98:EO109)</f>
        <v>-8.7702483808169654E-2</v>
      </c>
      <c r="EP114" s="34">
        <f t="shared" si="191"/>
        <v>-8.8579508646251359E-2</v>
      </c>
      <c r="EQ114" s="34">
        <f t="shared" si="191"/>
        <v>-8.9465303732713886E-2</v>
      </c>
      <c r="ER114" s="34">
        <f t="shared" si="191"/>
        <v>-9.0359956770041022E-2</v>
      </c>
      <c r="ES114" s="34"/>
    </row>
    <row r="115" spans="1:1029" s="125" customFormat="1" ht="15.75" thickBot="1" x14ac:dyDescent="0.3">
      <c r="A115" s="129"/>
      <c r="B115" s="126"/>
      <c r="C115" s="126"/>
      <c r="D115" s="126"/>
      <c r="E115" s="126"/>
      <c r="F115" s="130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30"/>
      <c r="W115" s="130"/>
      <c r="X115" s="130"/>
      <c r="Y115" s="130"/>
      <c r="Z115" s="130"/>
      <c r="AA115" s="130"/>
      <c r="AB115" s="130"/>
      <c r="AC115" s="130"/>
      <c r="AD115" s="126"/>
      <c r="AE115" s="126"/>
      <c r="AF115" s="126"/>
      <c r="AG115" s="126"/>
      <c r="AH115" s="126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26"/>
      <c r="BF115" s="126"/>
      <c r="BG115" s="126"/>
      <c r="BH115" s="126"/>
      <c r="BI115" s="126"/>
      <c r="BJ115" s="126"/>
      <c r="BK115" s="126"/>
      <c r="BL115" s="126"/>
      <c r="BM115" s="126"/>
      <c r="BN115" s="126"/>
      <c r="BO115" s="126"/>
      <c r="BP115" s="126"/>
      <c r="BQ115" s="126"/>
      <c r="BR115" s="126"/>
      <c r="BS115" s="126"/>
      <c r="BT115" s="126"/>
      <c r="BU115" s="126"/>
      <c r="BV115" s="126"/>
      <c r="BW115" s="126"/>
      <c r="BX115" s="126"/>
      <c r="BY115" s="130"/>
      <c r="BZ115" s="126"/>
      <c r="CA115" s="126"/>
      <c r="CB115" s="126"/>
      <c r="CC115" s="126"/>
      <c r="CD115" s="126"/>
      <c r="CE115" s="126"/>
      <c r="CF115" s="126"/>
      <c r="CG115" s="126"/>
      <c r="CH115" s="126"/>
      <c r="CI115" s="126"/>
      <c r="CJ115" s="126"/>
      <c r="CK115" s="126"/>
      <c r="CL115" s="126"/>
      <c r="CM115" s="126"/>
      <c r="CN115" s="130"/>
      <c r="CO115" s="130"/>
      <c r="CP115" s="130"/>
      <c r="CQ115" s="130"/>
      <c r="CR115" s="130"/>
      <c r="CS115" s="130"/>
      <c r="CT115" s="130"/>
      <c r="CU115" s="130"/>
      <c r="CV115" s="126"/>
      <c r="CW115" s="126"/>
      <c r="CX115" s="126"/>
      <c r="CY115" s="126"/>
      <c r="CZ115" s="126"/>
      <c r="DA115" s="131"/>
      <c r="DB115" s="131"/>
      <c r="DC115" s="131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31"/>
      <c r="DO115" s="131"/>
      <c r="DP115" s="131"/>
      <c r="DQ115" s="131"/>
      <c r="DR115" s="131"/>
      <c r="DS115" s="131"/>
      <c r="DT115" s="131"/>
      <c r="DU115" s="131"/>
      <c r="DV115" s="131"/>
      <c r="DW115" s="126"/>
      <c r="DX115" s="126"/>
      <c r="DY115" s="126"/>
      <c r="DZ115" s="126"/>
      <c r="EA115" s="126"/>
      <c r="EB115" s="126"/>
      <c r="EC115" s="126"/>
      <c r="ED115" s="126"/>
      <c r="EE115" s="126"/>
      <c r="EF115" s="126"/>
      <c r="EG115" s="126"/>
      <c r="EH115" s="126"/>
      <c r="EI115" s="126"/>
      <c r="EJ115" s="126"/>
      <c r="EK115" s="126"/>
      <c r="EL115" s="126"/>
      <c r="EM115" s="126"/>
      <c r="EN115" s="126"/>
      <c r="EO115" s="126"/>
      <c r="EP115" s="126"/>
      <c r="EQ115" s="126"/>
      <c r="ER115" s="126"/>
      <c r="ES115" s="126"/>
      <c r="EU115" s="126"/>
      <c r="EV115" s="126"/>
      <c r="EW115" s="126"/>
      <c r="EX115" s="126"/>
      <c r="EY115" s="126"/>
      <c r="EZ115" s="126"/>
      <c r="FA115" s="126"/>
      <c r="FB115" s="126"/>
      <c r="FC115" s="126"/>
      <c r="FD115" s="126"/>
      <c r="FE115" s="126"/>
      <c r="FF115" s="126"/>
      <c r="FG115" s="126"/>
      <c r="FH115" s="126"/>
      <c r="FI115" s="126"/>
      <c r="FJ115" s="126"/>
      <c r="FK115" s="126"/>
      <c r="FL115" s="126"/>
      <c r="FM115" s="126"/>
      <c r="FN115" s="126"/>
      <c r="FO115" s="126"/>
      <c r="FP115" s="126"/>
      <c r="FQ115" s="126"/>
      <c r="FR115" s="126"/>
      <c r="FS115" s="126"/>
      <c r="FT115" s="126"/>
      <c r="FU115" s="126"/>
      <c r="FV115" s="126"/>
      <c r="FW115" s="126"/>
      <c r="FX115" s="126"/>
      <c r="FY115" s="126"/>
      <c r="FZ115" s="126"/>
      <c r="GA115" s="126"/>
      <c r="GB115" s="126"/>
      <c r="GC115" s="126"/>
      <c r="GD115" s="126"/>
      <c r="GE115" s="126"/>
      <c r="GF115" s="126"/>
      <c r="GG115" s="126"/>
      <c r="GH115" s="126"/>
      <c r="GI115" s="126"/>
      <c r="GJ115" s="126"/>
      <c r="GK115" s="126"/>
      <c r="GL115" s="126"/>
      <c r="GM115" s="126"/>
      <c r="GN115" s="126"/>
      <c r="GO115" s="126"/>
      <c r="GP115" s="126"/>
      <c r="GQ115" s="126"/>
      <c r="GR115" s="126"/>
      <c r="GS115" s="126"/>
      <c r="GT115" s="126"/>
      <c r="GU115" s="126"/>
      <c r="GV115" s="126"/>
      <c r="GW115" s="126"/>
      <c r="GX115" s="126"/>
      <c r="GY115" s="126"/>
      <c r="GZ115" s="126"/>
      <c r="HA115" s="126"/>
      <c r="HB115" s="126"/>
      <c r="HC115" s="126"/>
      <c r="HD115" s="126"/>
      <c r="HE115" s="126"/>
      <c r="HF115" s="126"/>
      <c r="HG115" s="126"/>
      <c r="HH115" s="126"/>
      <c r="HI115" s="126"/>
      <c r="HJ115" s="126"/>
      <c r="HK115" s="126"/>
      <c r="HL115" s="126"/>
      <c r="HM115" s="126"/>
      <c r="HN115" s="126"/>
      <c r="HO115" s="126"/>
      <c r="HP115" s="126"/>
      <c r="HQ115" s="126"/>
      <c r="HR115" s="126"/>
      <c r="HS115" s="126"/>
      <c r="HT115" s="126"/>
      <c r="HU115" s="126"/>
      <c r="HV115" s="126"/>
      <c r="HW115" s="126"/>
      <c r="HX115" s="126"/>
      <c r="HY115" s="126"/>
      <c r="HZ115" s="126"/>
      <c r="IA115" s="126"/>
      <c r="IB115" s="126"/>
      <c r="IC115" s="126"/>
      <c r="ID115" s="126"/>
      <c r="IE115" s="126"/>
      <c r="IF115" s="126"/>
      <c r="IG115" s="126"/>
      <c r="IH115" s="126"/>
      <c r="II115" s="126"/>
      <c r="IJ115" s="126"/>
      <c r="IK115" s="126"/>
      <c r="IL115" s="126"/>
      <c r="IM115" s="126"/>
      <c r="IN115" s="126"/>
      <c r="IO115" s="126"/>
      <c r="IP115" s="126"/>
      <c r="IQ115" s="126"/>
      <c r="IR115" s="126"/>
      <c r="IS115" s="126"/>
      <c r="IT115" s="126"/>
      <c r="IU115" s="126"/>
      <c r="IV115" s="126"/>
      <c r="IW115" s="126"/>
      <c r="IX115" s="126"/>
      <c r="IY115" s="126"/>
      <c r="IZ115" s="126"/>
      <c r="JA115" s="126"/>
      <c r="JB115" s="126"/>
      <c r="JC115" s="126"/>
      <c r="JD115" s="126"/>
      <c r="JE115" s="126"/>
      <c r="JF115" s="126"/>
      <c r="JG115" s="126"/>
      <c r="JH115" s="126"/>
      <c r="JI115" s="126"/>
      <c r="JJ115" s="126"/>
      <c r="JK115" s="126"/>
      <c r="JL115" s="126"/>
      <c r="JM115" s="126"/>
      <c r="JN115" s="126"/>
      <c r="JO115" s="126"/>
      <c r="JP115" s="126"/>
      <c r="JQ115" s="126"/>
      <c r="JR115" s="126"/>
      <c r="JS115" s="126"/>
      <c r="JT115" s="126"/>
      <c r="JU115" s="126"/>
      <c r="JV115" s="126"/>
      <c r="JW115" s="126"/>
      <c r="JX115" s="126"/>
      <c r="JY115" s="126"/>
      <c r="JZ115" s="126"/>
      <c r="KA115" s="126"/>
      <c r="KB115" s="126"/>
      <c r="KC115" s="126"/>
      <c r="KD115" s="126"/>
      <c r="KE115" s="126"/>
      <c r="KF115" s="126"/>
      <c r="KG115" s="126"/>
      <c r="KH115" s="126"/>
      <c r="KI115" s="126"/>
      <c r="KJ115" s="126"/>
      <c r="KK115" s="126"/>
      <c r="KL115" s="126"/>
      <c r="KM115" s="126"/>
      <c r="KN115" s="126"/>
      <c r="KO115" s="126"/>
      <c r="KP115" s="126"/>
      <c r="KQ115" s="126"/>
      <c r="KR115" s="126"/>
      <c r="KS115" s="126"/>
      <c r="KT115" s="126"/>
      <c r="KU115" s="126"/>
      <c r="KV115" s="126"/>
      <c r="KW115" s="126"/>
      <c r="KX115" s="126"/>
      <c r="KY115" s="126"/>
      <c r="KZ115" s="126"/>
      <c r="LA115" s="126"/>
      <c r="LB115" s="126"/>
      <c r="LC115" s="126"/>
      <c r="LD115" s="126"/>
      <c r="LE115" s="126"/>
      <c r="LF115" s="126"/>
      <c r="LG115" s="126"/>
      <c r="LH115" s="126"/>
      <c r="LI115" s="126"/>
      <c r="LJ115" s="126"/>
      <c r="LK115" s="126"/>
      <c r="LL115" s="126"/>
      <c r="LM115" s="126"/>
      <c r="LN115" s="126"/>
      <c r="LO115" s="126"/>
      <c r="LP115" s="126"/>
      <c r="LQ115" s="126"/>
      <c r="LR115" s="126"/>
      <c r="LS115" s="126"/>
      <c r="LT115" s="126"/>
      <c r="LU115" s="126"/>
      <c r="LV115" s="126"/>
      <c r="LW115" s="126"/>
      <c r="LX115" s="126"/>
      <c r="LY115" s="126"/>
      <c r="LZ115" s="126"/>
      <c r="MA115" s="126"/>
      <c r="MB115" s="126"/>
      <c r="MC115" s="126"/>
      <c r="MD115" s="126"/>
      <c r="ME115" s="126"/>
      <c r="MF115" s="126"/>
      <c r="MG115" s="126"/>
      <c r="MH115" s="126"/>
      <c r="MI115" s="126"/>
      <c r="MJ115" s="126"/>
      <c r="MK115" s="126"/>
      <c r="ML115" s="126"/>
      <c r="MM115" s="126"/>
      <c r="MN115" s="126"/>
      <c r="MO115" s="126"/>
      <c r="MP115" s="126"/>
      <c r="MQ115" s="126"/>
      <c r="MR115" s="126"/>
      <c r="MS115" s="126"/>
      <c r="MT115" s="126"/>
      <c r="MU115" s="126"/>
      <c r="MV115" s="126"/>
      <c r="MW115" s="126"/>
      <c r="MX115" s="126"/>
      <c r="MY115" s="126"/>
      <c r="MZ115" s="126"/>
      <c r="NA115" s="126"/>
      <c r="NB115" s="126"/>
      <c r="NC115" s="126"/>
      <c r="ND115" s="126"/>
      <c r="NE115" s="126"/>
      <c r="NF115" s="126"/>
      <c r="NG115" s="126"/>
      <c r="NH115" s="126"/>
      <c r="NI115" s="126"/>
      <c r="NJ115" s="126"/>
      <c r="NK115" s="126"/>
      <c r="NL115" s="126"/>
      <c r="NM115" s="126"/>
      <c r="NN115" s="126"/>
      <c r="NO115" s="126"/>
      <c r="NP115" s="126"/>
      <c r="NQ115" s="126"/>
      <c r="NR115" s="126"/>
      <c r="NS115" s="126"/>
      <c r="NT115" s="126"/>
      <c r="NU115" s="126"/>
      <c r="NV115" s="126"/>
      <c r="NW115" s="126"/>
      <c r="NX115" s="126"/>
      <c r="NY115" s="126"/>
      <c r="NZ115" s="126"/>
      <c r="OA115" s="126"/>
      <c r="OB115" s="126"/>
      <c r="OC115" s="126"/>
      <c r="OD115" s="126"/>
      <c r="OE115" s="126"/>
      <c r="OF115" s="126"/>
      <c r="OG115" s="126"/>
      <c r="OH115" s="126"/>
      <c r="OI115" s="126"/>
      <c r="OJ115" s="126"/>
      <c r="OK115" s="126"/>
      <c r="OL115" s="126"/>
      <c r="OM115" s="126"/>
      <c r="ON115" s="126"/>
      <c r="OO115" s="126"/>
      <c r="OP115" s="126"/>
      <c r="OQ115" s="126"/>
      <c r="OR115" s="126"/>
      <c r="OS115" s="126"/>
      <c r="OT115" s="126"/>
      <c r="OU115" s="126"/>
      <c r="OV115" s="126"/>
      <c r="OW115" s="126"/>
      <c r="OX115" s="126"/>
      <c r="OY115" s="126"/>
      <c r="OZ115" s="126"/>
      <c r="PA115" s="126"/>
      <c r="PB115" s="126"/>
      <c r="PC115" s="126"/>
      <c r="PD115" s="126"/>
      <c r="PE115" s="126"/>
      <c r="PF115" s="126"/>
      <c r="PG115" s="126"/>
      <c r="PH115" s="126"/>
      <c r="PI115" s="126"/>
      <c r="PJ115" s="126"/>
      <c r="PK115" s="126"/>
      <c r="PL115" s="126"/>
      <c r="PM115" s="126"/>
      <c r="PN115" s="126"/>
      <c r="PO115" s="126"/>
      <c r="PP115" s="126"/>
      <c r="PQ115" s="126"/>
      <c r="PR115" s="126"/>
      <c r="PS115" s="126"/>
      <c r="PT115" s="126"/>
      <c r="PU115" s="126"/>
      <c r="PV115" s="126"/>
      <c r="PW115" s="126"/>
      <c r="PX115" s="126"/>
      <c r="PY115" s="126"/>
      <c r="PZ115" s="126"/>
      <c r="QA115" s="126"/>
      <c r="QB115" s="126"/>
      <c r="QC115" s="126"/>
      <c r="QD115" s="126"/>
      <c r="QE115" s="126"/>
      <c r="QF115" s="126"/>
      <c r="QG115" s="126"/>
      <c r="QH115" s="126"/>
      <c r="QI115" s="126"/>
      <c r="QJ115" s="126"/>
      <c r="QK115" s="126"/>
      <c r="QL115" s="126"/>
      <c r="QM115" s="126"/>
      <c r="QN115" s="126"/>
      <c r="QO115" s="126"/>
      <c r="QP115" s="126"/>
      <c r="QQ115" s="126"/>
      <c r="QR115" s="126"/>
      <c r="QS115" s="126"/>
      <c r="QT115" s="126"/>
      <c r="QU115" s="126"/>
      <c r="QV115" s="126"/>
      <c r="QW115" s="126"/>
      <c r="QX115" s="126"/>
      <c r="QY115" s="126"/>
      <c r="QZ115" s="126"/>
      <c r="RA115" s="126"/>
      <c r="RB115" s="126"/>
      <c r="RC115" s="126"/>
      <c r="RD115" s="126"/>
      <c r="RE115" s="126"/>
      <c r="RF115" s="126"/>
      <c r="RG115" s="126"/>
      <c r="RH115" s="126"/>
      <c r="RI115" s="126"/>
      <c r="RJ115" s="126"/>
      <c r="RK115" s="126"/>
      <c r="RL115" s="126"/>
      <c r="RM115" s="126"/>
      <c r="RN115" s="126"/>
      <c r="RO115" s="126"/>
      <c r="RP115" s="126"/>
      <c r="RQ115" s="126"/>
      <c r="RR115" s="126"/>
      <c r="RS115" s="126"/>
      <c r="RT115" s="126"/>
      <c r="RU115" s="126"/>
      <c r="RV115" s="126"/>
      <c r="RW115" s="126"/>
      <c r="RX115" s="126"/>
      <c r="RY115" s="126"/>
      <c r="RZ115" s="126"/>
      <c r="SA115" s="126"/>
      <c r="SB115" s="126"/>
      <c r="SC115" s="126"/>
      <c r="SD115" s="126"/>
      <c r="SE115" s="126"/>
      <c r="SF115" s="126"/>
      <c r="SG115" s="126"/>
      <c r="SH115" s="126"/>
      <c r="SI115" s="126"/>
      <c r="SJ115" s="126"/>
      <c r="SK115" s="126"/>
      <c r="SL115" s="126"/>
      <c r="SM115" s="126"/>
      <c r="SN115" s="126"/>
      <c r="SO115" s="126"/>
      <c r="SP115" s="126"/>
      <c r="SQ115" s="126"/>
      <c r="SR115" s="126"/>
      <c r="SS115" s="126"/>
      <c r="ST115" s="126"/>
      <c r="SU115" s="126"/>
      <c r="SV115" s="126"/>
      <c r="SW115" s="126"/>
      <c r="SX115" s="126"/>
      <c r="SY115" s="126"/>
      <c r="SZ115" s="126"/>
      <c r="TA115" s="126"/>
      <c r="TB115" s="126"/>
      <c r="TC115" s="126"/>
      <c r="TD115" s="126"/>
      <c r="TE115" s="126"/>
      <c r="TF115" s="126"/>
      <c r="TG115" s="126"/>
      <c r="TH115" s="126"/>
      <c r="TI115" s="126"/>
      <c r="TJ115" s="126"/>
      <c r="TK115" s="126"/>
      <c r="TL115" s="126"/>
      <c r="TM115" s="126"/>
      <c r="TN115" s="126"/>
      <c r="TO115" s="126"/>
      <c r="TP115" s="126"/>
      <c r="TQ115" s="126"/>
      <c r="TR115" s="126"/>
      <c r="TS115" s="126"/>
      <c r="TT115" s="126"/>
      <c r="TU115" s="126"/>
      <c r="TV115" s="126"/>
      <c r="TW115" s="126"/>
      <c r="TX115" s="126"/>
      <c r="TY115" s="126"/>
      <c r="TZ115" s="126"/>
      <c r="UA115" s="126"/>
      <c r="UB115" s="126"/>
      <c r="UC115" s="126"/>
      <c r="UD115" s="126"/>
      <c r="UE115" s="126"/>
      <c r="UF115" s="126"/>
      <c r="UG115" s="126"/>
      <c r="UH115" s="126"/>
      <c r="UI115" s="126"/>
      <c r="UJ115" s="126"/>
      <c r="UK115" s="126"/>
      <c r="UL115" s="126"/>
      <c r="UM115" s="126"/>
      <c r="UN115" s="126"/>
      <c r="UO115" s="126"/>
      <c r="UP115" s="126"/>
      <c r="UQ115" s="126"/>
      <c r="UR115" s="126"/>
      <c r="US115" s="126"/>
      <c r="UT115" s="126"/>
      <c r="UU115" s="126"/>
      <c r="UV115" s="126"/>
      <c r="UW115" s="126"/>
      <c r="UX115" s="126"/>
      <c r="UY115" s="126"/>
      <c r="UZ115" s="126"/>
      <c r="VA115" s="126"/>
      <c r="VB115" s="126"/>
      <c r="VC115" s="126"/>
      <c r="VD115" s="126"/>
      <c r="VE115" s="126"/>
      <c r="VF115" s="126"/>
      <c r="VG115" s="126"/>
      <c r="VH115" s="126"/>
      <c r="VI115" s="126"/>
      <c r="VJ115" s="126"/>
      <c r="VK115" s="126"/>
      <c r="VL115" s="126"/>
      <c r="VM115" s="126"/>
      <c r="VN115" s="126"/>
      <c r="VO115" s="126"/>
      <c r="VP115" s="126"/>
      <c r="VQ115" s="126"/>
      <c r="VR115" s="126"/>
      <c r="VS115" s="126"/>
      <c r="VT115" s="126"/>
      <c r="VU115" s="126"/>
      <c r="VV115" s="126"/>
      <c r="VW115" s="126"/>
      <c r="VX115" s="126"/>
      <c r="VY115" s="126"/>
      <c r="VZ115" s="126"/>
      <c r="WA115" s="126"/>
      <c r="WB115" s="126"/>
      <c r="WC115" s="126"/>
      <c r="WD115" s="126"/>
      <c r="WE115" s="126"/>
      <c r="WF115" s="126"/>
      <c r="WG115" s="126"/>
      <c r="WH115" s="126"/>
      <c r="WI115" s="126"/>
      <c r="WJ115" s="126"/>
      <c r="WK115" s="126"/>
      <c r="WL115" s="126"/>
      <c r="WM115" s="126"/>
      <c r="WN115" s="126"/>
      <c r="WO115" s="126"/>
      <c r="WP115" s="126"/>
      <c r="WQ115" s="126"/>
      <c r="WR115" s="126"/>
      <c r="WS115" s="126"/>
      <c r="WT115" s="126"/>
      <c r="WU115" s="126"/>
      <c r="WV115" s="126"/>
      <c r="WW115" s="126"/>
      <c r="WX115" s="126"/>
      <c r="WY115" s="126"/>
      <c r="WZ115" s="126"/>
      <c r="XA115" s="126"/>
      <c r="XB115" s="126"/>
      <c r="XC115" s="126"/>
      <c r="XD115" s="126"/>
      <c r="XE115" s="126"/>
      <c r="XF115" s="126"/>
      <c r="XG115" s="126"/>
      <c r="XH115" s="126"/>
      <c r="XI115" s="126"/>
      <c r="XJ115" s="126"/>
      <c r="XK115" s="126"/>
      <c r="XL115" s="126"/>
      <c r="XM115" s="126"/>
      <c r="XN115" s="126"/>
      <c r="XO115" s="126"/>
      <c r="XP115" s="126"/>
      <c r="XQ115" s="126"/>
      <c r="XR115" s="126"/>
      <c r="XS115" s="126"/>
      <c r="XT115" s="126"/>
      <c r="XU115" s="126"/>
      <c r="XV115" s="126"/>
      <c r="XW115" s="126"/>
      <c r="XX115" s="126"/>
      <c r="XY115" s="126"/>
      <c r="XZ115" s="126"/>
      <c r="YA115" s="126"/>
      <c r="YB115" s="126"/>
      <c r="YC115" s="126"/>
      <c r="YD115" s="126"/>
      <c r="YE115" s="126"/>
      <c r="YF115" s="126"/>
      <c r="YG115" s="126"/>
      <c r="YH115" s="126"/>
      <c r="YI115" s="126"/>
      <c r="YJ115" s="126"/>
      <c r="YK115" s="126"/>
      <c r="YL115" s="126"/>
      <c r="YM115" s="126"/>
      <c r="YN115" s="126"/>
      <c r="YO115" s="126"/>
      <c r="YP115" s="126"/>
      <c r="YQ115" s="126"/>
      <c r="YR115" s="126"/>
      <c r="YS115" s="126"/>
      <c r="YT115" s="126"/>
      <c r="YU115" s="126"/>
      <c r="YV115" s="126"/>
      <c r="YW115" s="126"/>
      <c r="YX115" s="126"/>
      <c r="YY115" s="126"/>
      <c r="YZ115" s="126"/>
      <c r="ZA115" s="126"/>
      <c r="ZB115" s="126"/>
      <c r="ZC115" s="126"/>
      <c r="ZD115" s="126"/>
      <c r="ZE115" s="126"/>
      <c r="ZF115" s="126"/>
      <c r="ZG115" s="126"/>
      <c r="ZH115" s="126"/>
      <c r="ZI115" s="126"/>
      <c r="ZJ115" s="126"/>
      <c r="ZK115" s="126"/>
      <c r="ZL115" s="126"/>
      <c r="ZM115" s="126"/>
      <c r="ZN115" s="126"/>
      <c r="ZO115" s="126"/>
      <c r="ZP115" s="126"/>
      <c r="ZQ115" s="126"/>
      <c r="ZR115" s="126"/>
      <c r="ZS115" s="126"/>
      <c r="ZT115" s="126"/>
      <c r="ZU115" s="126"/>
      <c r="ZV115" s="126"/>
      <c r="ZW115" s="126"/>
      <c r="ZX115" s="126"/>
      <c r="ZY115" s="126"/>
      <c r="ZZ115" s="126"/>
      <c r="AAA115" s="126"/>
      <c r="AAB115" s="126"/>
      <c r="AAC115" s="126"/>
      <c r="AAD115" s="126"/>
      <c r="AAE115" s="126"/>
      <c r="AAF115" s="126"/>
      <c r="AAG115" s="126"/>
      <c r="AAH115" s="126"/>
      <c r="AAI115" s="126"/>
      <c r="AAJ115" s="126"/>
      <c r="AAK115" s="126"/>
      <c r="AAL115" s="126"/>
      <c r="AAM115" s="126"/>
      <c r="AAN115" s="126"/>
      <c r="AAO115" s="126"/>
      <c r="AAP115" s="126"/>
      <c r="AAQ115" s="126"/>
      <c r="AAR115" s="126"/>
      <c r="AAS115" s="126"/>
      <c r="AAT115" s="126"/>
      <c r="AAU115" s="126"/>
      <c r="AAV115" s="126"/>
      <c r="AAW115" s="126"/>
      <c r="AAX115" s="126"/>
      <c r="AAY115" s="126"/>
      <c r="AAZ115" s="126"/>
      <c r="ABA115" s="126"/>
      <c r="ABB115" s="126"/>
      <c r="ABC115" s="126"/>
      <c r="ABD115" s="126"/>
      <c r="ABE115" s="126"/>
      <c r="ABF115" s="126"/>
      <c r="ABG115" s="126"/>
      <c r="ABH115" s="126"/>
      <c r="ABI115" s="126"/>
      <c r="ABJ115" s="126"/>
      <c r="ABK115" s="126"/>
      <c r="ABL115" s="126"/>
      <c r="ABM115" s="126"/>
      <c r="ABN115" s="126"/>
      <c r="ABO115" s="126"/>
      <c r="ABP115" s="126"/>
      <c r="ABQ115" s="126"/>
      <c r="ABR115" s="126"/>
      <c r="ABS115" s="126"/>
      <c r="ABT115" s="126"/>
      <c r="ABU115" s="126"/>
      <c r="ABV115" s="126"/>
      <c r="ABW115" s="126"/>
      <c r="ABX115" s="126"/>
      <c r="ABY115" s="126"/>
      <c r="ABZ115" s="126"/>
      <c r="ACA115" s="126"/>
      <c r="ACB115" s="126"/>
      <c r="ACC115" s="126"/>
      <c r="ACD115" s="126"/>
      <c r="ACE115" s="126"/>
      <c r="ACF115" s="126"/>
      <c r="ACG115" s="126"/>
      <c r="ACH115" s="126"/>
      <c r="ACI115" s="126"/>
      <c r="ACJ115" s="126"/>
      <c r="ACK115" s="126"/>
      <c r="ACL115" s="126"/>
      <c r="ACM115" s="126"/>
      <c r="ACN115" s="126"/>
      <c r="ACO115" s="126"/>
      <c r="ACP115" s="126"/>
      <c r="ACQ115" s="126"/>
      <c r="ACR115" s="126"/>
      <c r="ACS115" s="126"/>
      <c r="ACT115" s="126"/>
      <c r="ACU115" s="126"/>
      <c r="ACV115" s="126"/>
      <c r="ACW115" s="126"/>
      <c r="ACX115" s="126"/>
      <c r="ACY115" s="126"/>
      <c r="ACZ115" s="126"/>
      <c r="ADA115" s="126"/>
      <c r="ADB115" s="126"/>
      <c r="ADC115" s="126"/>
      <c r="ADD115" s="126"/>
      <c r="ADE115" s="126"/>
      <c r="ADF115" s="126"/>
      <c r="ADG115" s="126"/>
      <c r="ADH115" s="126"/>
      <c r="ADI115" s="126"/>
      <c r="ADJ115" s="126"/>
      <c r="ADK115" s="126"/>
      <c r="ADL115" s="126"/>
      <c r="ADM115" s="126"/>
      <c r="ADN115" s="126"/>
      <c r="ADO115" s="126"/>
      <c r="ADP115" s="126"/>
      <c r="ADQ115" s="126"/>
      <c r="ADR115" s="126"/>
      <c r="ADS115" s="126"/>
      <c r="ADT115" s="126"/>
      <c r="ADU115" s="126"/>
      <c r="ADV115" s="126"/>
      <c r="ADW115" s="126"/>
      <c r="ADX115" s="126"/>
      <c r="ADY115" s="126"/>
      <c r="ADZ115" s="126"/>
      <c r="AEA115" s="126"/>
      <c r="AEB115" s="126"/>
      <c r="AEC115" s="126"/>
      <c r="AED115" s="126"/>
      <c r="AEE115" s="126"/>
      <c r="AEF115" s="126"/>
      <c r="AEG115" s="126"/>
      <c r="AEH115" s="126"/>
      <c r="AEI115" s="126"/>
      <c r="AEJ115" s="126"/>
      <c r="AEK115" s="126"/>
      <c r="AEL115" s="126"/>
      <c r="AEM115" s="126"/>
      <c r="AEN115" s="126"/>
      <c r="AEO115" s="126"/>
      <c r="AEP115" s="126"/>
      <c r="AEQ115" s="126"/>
      <c r="AER115" s="126"/>
      <c r="AES115" s="126"/>
      <c r="AET115" s="126"/>
      <c r="AEU115" s="126"/>
      <c r="AEV115" s="126"/>
      <c r="AEW115" s="126"/>
      <c r="AEX115" s="126"/>
      <c r="AEY115" s="126"/>
      <c r="AEZ115" s="126"/>
      <c r="AFA115" s="126"/>
      <c r="AFB115" s="126"/>
      <c r="AFC115" s="126"/>
      <c r="AFD115" s="126"/>
      <c r="AFE115" s="126"/>
      <c r="AFF115" s="126"/>
      <c r="AFG115" s="126"/>
      <c r="AFH115" s="126"/>
      <c r="AFI115" s="126"/>
      <c r="AFJ115" s="126"/>
      <c r="AFK115" s="126"/>
      <c r="AFL115" s="126"/>
      <c r="AFM115" s="126"/>
      <c r="AFN115" s="126"/>
      <c r="AFO115" s="126"/>
      <c r="AFP115" s="126"/>
      <c r="AFQ115" s="126"/>
      <c r="AFR115" s="126"/>
      <c r="AFS115" s="126"/>
      <c r="AFT115" s="126"/>
      <c r="AFU115" s="126"/>
      <c r="AFV115" s="126"/>
      <c r="AFW115" s="126"/>
      <c r="AFX115" s="126"/>
      <c r="AFY115" s="126"/>
      <c r="AFZ115" s="126"/>
      <c r="AGA115" s="126"/>
      <c r="AGB115" s="126"/>
      <c r="AGC115" s="126"/>
      <c r="AGD115" s="126"/>
      <c r="AGE115" s="126"/>
      <c r="AGF115" s="126"/>
      <c r="AGG115" s="126"/>
      <c r="AGH115" s="126"/>
      <c r="AGI115" s="126"/>
      <c r="AGJ115" s="126"/>
      <c r="AGK115" s="126"/>
      <c r="AGL115" s="126"/>
      <c r="AGM115" s="126"/>
      <c r="AGN115" s="126"/>
      <c r="AGO115" s="126"/>
      <c r="AGP115" s="126"/>
      <c r="AGQ115" s="126"/>
      <c r="AGR115" s="126"/>
      <c r="AGS115" s="126"/>
      <c r="AGT115" s="126"/>
      <c r="AGU115" s="126"/>
      <c r="AGV115" s="126"/>
      <c r="AGW115" s="126"/>
      <c r="AGX115" s="126"/>
      <c r="AGY115" s="126"/>
      <c r="AGZ115" s="126"/>
      <c r="AHA115" s="126"/>
      <c r="AHB115" s="126"/>
      <c r="AHC115" s="126"/>
      <c r="AHD115" s="126"/>
      <c r="AHE115" s="126"/>
      <c r="AHF115" s="126"/>
      <c r="AHG115" s="126"/>
      <c r="AHH115" s="126"/>
      <c r="AHI115" s="126"/>
      <c r="AHJ115" s="126"/>
      <c r="AHK115" s="126"/>
      <c r="AHL115" s="126"/>
      <c r="AHM115" s="126"/>
      <c r="AHN115" s="126"/>
      <c r="AHO115" s="126"/>
      <c r="AHP115" s="126"/>
      <c r="AHQ115" s="126"/>
      <c r="AHR115" s="126"/>
      <c r="AHS115" s="126"/>
      <c r="AHT115" s="126"/>
      <c r="AHU115" s="126"/>
      <c r="AHV115" s="126"/>
      <c r="AHW115" s="126"/>
      <c r="AHX115" s="126"/>
      <c r="AHY115" s="126"/>
      <c r="AHZ115" s="126"/>
      <c r="AIA115" s="126"/>
      <c r="AIB115" s="126"/>
      <c r="AIC115" s="126"/>
      <c r="AID115" s="126"/>
      <c r="AIE115" s="126"/>
      <c r="AIF115" s="126"/>
      <c r="AIG115" s="126"/>
      <c r="AIH115" s="126"/>
      <c r="AII115" s="126"/>
      <c r="AIJ115" s="126"/>
      <c r="AIK115" s="126"/>
      <c r="AIL115" s="126"/>
      <c r="AIM115" s="126"/>
      <c r="AIN115" s="126"/>
      <c r="AIO115" s="126"/>
      <c r="AIP115" s="126"/>
      <c r="AIQ115" s="126"/>
      <c r="AIR115" s="126"/>
      <c r="AIS115" s="126"/>
      <c r="AIT115" s="126"/>
      <c r="AIU115" s="126"/>
      <c r="AIV115" s="126"/>
      <c r="AIW115" s="126"/>
      <c r="AIX115" s="126"/>
      <c r="AIY115" s="126"/>
      <c r="AIZ115" s="126"/>
      <c r="AJA115" s="126"/>
      <c r="AJB115" s="126"/>
      <c r="AJC115" s="126"/>
      <c r="AJD115" s="126"/>
      <c r="AJE115" s="126"/>
      <c r="AJF115" s="126"/>
      <c r="AJG115" s="126"/>
      <c r="AJH115" s="126"/>
      <c r="AJI115" s="126"/>
      <c r="AJJ115" s="126"/>
      <c r="AJK115" s="126"/>
      <c r="AJL115" s="126"/>
      <c r="AJM115" s="126"/>
      <c r="AJN115" s="126"/>
      <c r="AJO115" s="126"/>
      <c r="AJP115" s="126"/>
      <c r="AJQ115" s="126"/>
      <c r="AJR115" s="126"/>
      <c r="AJS115" s="126"/>
      <c r="AJT115" s="126"/>
      <c r="AJU115" s="126"/>
      <c r="AJV115" s="126"/>
      <c r="AJW115" s="126"/>
      <c r="AJX115" s="126"/>
      <c r="AJY115" s="126"/>
      <c r="AJZ115" s="126"/>
      <c r="AKA115" s="126"/>
      <c r="AKB115" s="126"/>
      <c r="AKC115" s="126"/>
      <c r="AKD115" s="126"/>
      <c r="AKE115" s="126"/>
      <c r="AKF115" s="126"/>
      <c r="AKG115" s="126"/>
      <c r="AKH115" s="126"/>
      <c r="AKI115" s="126"/>
      <c r="AKJ115" s="126"/>
      <c r="AKK115" s="126"/>
      <c r="AKL115" s="126"/>
      <c r="AKM115" s="126"/>
      <c r="AKN115" s="126"/>
      <c r="AKO115" s="126"/>
      <c r="AKP115" s="126"/>
      <c r="AKQ115" s="126"/>
      <c r="AKR115" s="126"/>
      <c r="AKS115" s="126"/>
      <c r="AKT115" s="126"/>
      <c r="AKU115" s="126"/>
      <c r="AKV115" s="126"/>
      <c r="AKW115" s="126"/>
      <c r="AKX115" s="126"/>
      <c r="AKY115" s="126"/>
      <c r="AKZ115" s="126"/>
      <c r="ALA115" s="126"/>
      <c r="ALB115" s="126"/>
      <c r="ALC115" s="126"/>
      <c r="ALD115" s="126"/>
      <c r="ALE115" s="126"/>
      <c r="ALF115" s="126"/>
      <c r="ALG115" s="126"/>
      <c r="ALH115" s="126"/>
      <c r="ALI115" s="126"/>
      <c r="ALJ115" s="126"/>
      <c r="ALK115" s="126"/>
      <c r="ALL115" s="126"/>
      <c r="ALM115" s="126"/>
      <c r="ALN115" s="126"/>
      <c r="ALO115" s="126"/>
      <c r="ALP115" s="126"/>
      <c r="ALQ115" s="126"/>
      <c r="ALR115" s="126"/>
      <c r="ALS115" s="126"/>
      <c r="ALT115" s="126"/>
      <c r="ALU115" s="126"/>
      <c r="ALV115" s="126"/>
      <c r="ALW115" s="126"/>
      <c r="ALX115" s="126"/>
      <c r="ALY115" s="126"/>
      <c r="ALZ115" s="126"/>
      <c r="AMA115" s="126"/>
      <c r="AMB115" s="126"/>
      <c r="AMC115" s="126"/>
      <c r="AMD115" s="126"/>
      <c r="AME115" s="126"/>
      <c r="AMF115" s="126"/>
      <c r="AMG115" s="126"/>
      <c r="AMH115" s="126"/>
      <c r="AMI115" s="126"/>
      <c r="AMJ115" s="126"/>
      <c r="AMK115" s="126"/>
      <c r="AML115" s="126"/>
      <c r="AMM115" s="126"/>
      <c r="AMN115" s="126"/>
      <c r="AMO115" s="126"/>
    </row>
    <row r="116" spans="1:1029" s="97" customFormat="1" ht="15.75" thickTop="1" x14ac:dyDescent="0.25">
      <c r="A116" s="91"/>
      <c r="B116" s="18"/>
      <c r="C116" s="18"/>
      <c r="D116" s="18"/>
      <c r="E116" s="23"/>
      <c r="F116" s="18"/>
      <c r="G116" s="23"/>
      <c r="H116" s="18"/>
      <c r="I116" s="18"/>
      <c r="J116" s="16"/>
      <c r="K116" s="18"/>
      <c r="L116" s="16"/>
      <c r="M116" s="18"/>
      <c r="N116" s="16"/>
      <c r="O116" s="18"/>
      <c r="P116" s="18"/>
      <c r="Q116" s="97" t="s">
        <v>45</v>
      </c>
      <c r="U116" s="103"/>
      <c r="W116" s="18"/>
      <c r="X116" s="18"/>
      <c r="AF116" s="18"/>
      <c r="AG116" s="18"/>
      <c r="AH116" s="18"/>
      <c r="AI116" s="18"/>
      <c r="AJ116" s="18"/>
      <c r="AK116" s="18"/>
      <c r="AL116" s="1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  <c r="JE116" s="18"/>
      <c r="JF116" s="18"/>
      <c r="JG116" s="18"/>
      <c r="JH116" s="18"/>
      <c r="JI116" s="18"/>
      <c r="JJ116" s="18"/>
      <c r="JK116" s="18"/>
      <c r="JL116" s="18"/>
      <c r="JM116" s="18"/>
      <c r="JN116" s="18"/>
      <c r="JO116" s="18"/>
      <c r="JP116" s="18"/>
      <c r="JQ116" s="18"/>
      <c r="JR116" s="18"/>
      <c r="JS116" s="18"/>
      <c r="JT116" s="18"/>
      <c r="JU116" s="18"/>
      <c r="JV116" s="18"/>
      <c r="JW116" s="18"/>
      <c r="JX116" s="18"/>
      <c r="JY116" s="18"/>
      <c r="JZ116" s="18"/>
      <c r="KA116" s="18"/>
      <c r="KB116" s="18"/>
      <c r="KC116" s="18"/>
      <c r="KD116" s="18"/>
      <c r="KE116" s="18"/>
      <c r="KF116" s="18"/>
      <c r="KG116" s="18"/>
      <c r="KH116" s="18"/>
      <c r="KI116" s="18"/>
      <c r="KJ116" s="18"/>
      <c r="KK116" s="18"/>
      <c r="KL116" s="18"/>
      <c r="KM116" s="18"/>
      <c r="KN116" s="18"/>
      <c r="KO116" s="18"/>
      <c r="KP116" s="18"/>
      <c r="KQ116" s="18"/>
      <c r="KR116" s="18"/>
      <c r="KS116" s="18"/>
      <c r="KT116" s="18"/>
      <c r="KU116" s="18"/>
      <c r="KV116" s="18"/>
      <c r="KW116" s="18"/>
      <c r="KX116" s="18"/>
      <c r="KY116" s="18"/>
      <c r="KZ116" s="18"/>
      <c r="LA116" s="18"/>
      <c r="LB116" s="18"/>
      <c r="LC116" s="18"/>
      <c r="LD116" s="18"/>
      <c r="LE116" s="18"/>
      <c r="LF116" s="18"/>
      <c r="LG116" s="18"/>
      <c r="LH116" s="18"/>
      <c r="LI116" s="18"/>
      <c r="LJ116" s="18"/>
      <c r="LK116" s="18"/>
      <c r="LL116" s="18"/>
      <c r="LM116" s="18"/>
      <c r="LN116" s="18"/>
      <c r="LO116" s="18"/>
      <c r="LP116" s="18"/>
      <c r="LQ116" s="18"/>
      <c r="LR116" s="18"/>
      <c r="LS116" s="18"/>
      <c r="LT116" s="18"/>
      <c r="LU116" s="18"/>
      <c r="LV116" s="18"/>
      <c r="LW116" s="18"/>
      <c r="LX116" s="18"/>
      <c r="LY116" s="18"/>
      <c r="LZ116" s="18"/>
      <c r="MA116" s="18"/>
      <c r="MB116" s="18"/>
      <c r="MC116" s="18"/>
      <c r="MD116" s="18"/>
      <c r="ME116" s="18"/>
      <c r="MF116" s="18"/>
      <c r="MG116" s="18"/>
      <c r="MH116" s="18"/>
      <c r="MI116" s="18"/>
      <c r="MJ116" s="18"/>
      <c r="MK116" s="18"/>
      <c r="ML116" s="18"/>
      <c r="MM116" s="18"/>
      <c r="MN116" s="18"/>
      <c r="MO116" s="18"/>
      <c r="MP116" s="18"/>
      <c r="MQ116" s="18"/>
      <c r="MR116" s="18"/>
      <c r="MS116" s="18"/>
      <c r="MT116" s="18"/>
      <c r="MU116" s="18"/>
      <c r="MV116" s="18"/>
      <c r="MW116" s="18"/>
      <c r="MX116" s="18"/>
      <c r="MY116" s="18"/>
      <c r="MZ116" s="18"/>
      <c r="NA116" s="18"/>
      <c r="NB116" s="18"/>
      <c r="NC116" s="18"/>
      <c r="ND116" s="18"/>
      <c r="NE116" s="18"/>
      <c r="NF116" s="18"/>
      <c r="NG116" s="18"/>
      <c r="NH116" s="18"/>
      <c r="NI116" s="18"/>
      <c r="NJ116" s="18"/>
      <c r="NK116" s="18"/>
      <c r="NL116" s="18"/>
      <c r="NM116" s="18"/>
      <c r="NN116" s="18"/>
      <c r="NO116" s="18"/>
      <c r="NP116" s="18"/>
      <c r="NQ116" s="18"/>
      <c r="NR116" s="18"/>
      <c r="NS116" s="18"/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/>
      <c r="OF116" s="18"/>
      <c r="OG116" s="18"/>
      <c r="OH116" s="18"/>
      <c r="OI116" s="18"/>
      <c r="OJ116" s="18"/>
      <c r="OK116" s="18"/>
      <c r="OL116" s="18"/>
      <c r="OM116" s="18"/>
      <c r="ON116" s="18"/>
      <c r="OO116" s="18"/>
      <c r="OP116" s="18"/>
      <c r="OQ116" s="18"/>
      <c r="OR116" s="18"/>
      <c r="OS116" s="18"/>
      <c r="OT116" s="18"/>
      <c r="OU116" s="18"/>
      <c r="OV116" s="18"/>
      <c r="OW116" s="18"/>
      <c r="OX116" s="18"/>
      <c r="OY116" s="18"/>
      <c r="OZ116" s="18"/>
      <c r="PA116" s="18"/>
      <c r="PB116" s="18"/>
      <c r="PC116" s="18"/>
      <c r="PD116" s="18"/>
      <c r="PE116" s="18"/>
      <c r="PF116" s="18"/>
      <c r="PG116" s="18"/>
      <c r="PH116" s="18"/>
      <c r="PI116" s="18"/>
      <c r="PJ116" s="18"/>
      <c r="PK116" s="18"/>
      <c r="PL116" s="18"/>
      <c r="PM116" s="18"/>
      <c r="PN116" s="18"/>
      <c r="PO116" s="18"/>
      <c r="PP116" s="18"/>
      <c r="PQ116" s="18"/>
      <c r="PR116" s="18"/>
      <c r="PS116" s="18"/>
      <c r="PT116" s="18"/>
      <c r="PU116" s="18"/>
      <c r="PV116" s="18"/>
      <c r="PW116" s="18"/>
      <c r="PX116" s="18"/>
      <c r="PY116" s="18"/>
      <c r="PZ116" s="18"/>
      <c r="QA116" s="18"/>
      <c r="QB116" s="18"/>
      <c r="QC116" s="18"/>
      <c r="QD116" s="18"/>
      <c r="QE116" s="18"/>
      <c r="QF116" s="18"/>
      <c r="QG116" s="18"/>
      <c r="QH116" s="18"/>
      <c r="QI116" s="18"/>
      <c r="QJ116" s="18"/>
      <c r="QK116" s="18"/>
      <c r="QL116" s="18"/>
      <c r="QM116" s="18"/>
      <c r="QN116" s="18"/>
      <c r="QO116" s="18"/>
      <c r="QP116" s="18"/>
      <c r="QQ116" s="18"/>
      <c r="QR116" s="18"/>
      <c r="QS116" s="18"/>
      <c r="QT116" s="18"/>
      <c r="QU116" s="18"/>
      <c r="QV116" s="18"/>
      <c r="QW116" s="18"/>
      <c r="QX116" s="18"/>
      <c r="QY116" s="18"/>
      <c r="QZ116" s="18"/>
      <c r="RA116" s="18"/>
      <c r="RB116" s="18"/>
      <c r="RC116" s="18"/>
      <c r="RD116" s="18"/>
      <c r="RE116" s="18"/>
      <c r="RF116" s="18"/>
      <c r="RG116" s="18"/>
      <c r="RH116" s="18"/>
      <c r="RI116" s="18"/>
      <c r="RJ116" s="18"/>
      <c r="RK116" s="18"/>
      <c r="RL116" s="18"/>
      <c r="RM116" s="18"/>
      <c r="RN116" s="18"/>
      <c r="RO116" s="18"/>
      <c r="RP116" s="18"/>
      <c r="RQ116" s="18"/>
      <c r="RR116" s="18"/>
      <c r="RS116" s="18"/>
      <c r="RT116" s="18"/>
      <c r="RU116" s="18"/>
      <c r="RV116" s="18"/>
      <c r="RW116" s="18"/>
      <c r="RX116" s="18"/>
      <c r="RY116" s="18"/>
      <c r="RZ116" s="18"/>
      <c r="SA116" s="18"/>
      <c r="SB116" s="18"/>
      <c r="SC116" s="18"/>
      <c r="SD116" s="18"/>
      <c r="SE116" s="18"/>
      <c r="SF116" s="18"/>
      <c r="SG116" s="18"/>
      <c r="SH116" s="18"/>
      <c r="SI116" s="18"/>
      <c r="SJ116" s="18"/>
      <c r="SK116" s="18"/>
      <c r="SL116" s="18"/>
      <c r="SM116" s="18"/>
      <c r="SN116" s="18"/>
      <c r="SO116" s="18"/>
      <c r="SP116" s="18"/>
      <c r="SQ116" s="18"/>
      <c r="SR116" s="18"/>
      <c r="SS116" s="18"/>
      <c r="ST116" s="18"/>
      <c r="SU116" s="18"/>
      <c r="SV116" s="18"/>
      <c r="SW116" s="18"/>
      <c r="SX116" s="18"/>
      <c r="SY116" s="18"/>
      <c r="SZ116" s="18"/>
      <c r="TA116" s="18"/>
      <c r="TB116" s="18"/>
      <c r="TC116" s="18"/>
      <c r="TD116" s="18"/>
      <c r="TE116" s="18"/>
      <c r="TF116" s="18"/>
      <c r="TG116" s="18"/>
      <c r="TH116" s="18"/>
      <c r="TI116" s="18"/>
      <c r="TJ116" s="18"/>
      <c r="TK116" s="18"/>
      <c r="TL116" s="18"/>
      <c r="TM116" s="18"/>
      <c r="TN116" s="18"/>
      <c r="TO116" s="18"/>
      <c r="TP116" s="18"/>
      <c r="TQ116" s="18"/>
      <c r="TR116" s="18"/>
      <c r="TS116" s="18"/>
      <c r="TT116" s="18"/>
      <c r="TU116" s="18"/>
      <c r="TV116" s="18"/>
      <c r="TW116" s="18"/>
      <c r="TX116" s="18"/>
      <c r="TY116" s="18"/>
      <c r="TZ116" s="18"/>
      <c r="UA116" s="18"/>
      <c r="UB116" s="18"/>
      <c r="UC116" s="18"/>
      <c r="UD116" s="18"/>
      <c r="UE116" s="18"/>
      <c r="UF116" s="18"/>
      <c r="UG116" s="18"/>
      <c r="UH116" s="18"/>
      <c r="UI116" s="18"/>
      <c r="UJ116" s="18"/>
      <c r="UK116" s="18"/>
      <c r="UL116" s="18"/>
      <c r="UM116" s="18"/>
      <c r="UN116" s="18"/>
      <c r="UO116" s="18"/>
      <c r="UP116" s="18"/>
      <c r="UQ116" s="18"/>
      <c r="UR116" s="18"/>
      <c r="US116" s="18"/>
      <c r="UT116" s="18"/>
      <c r="UU116" s="18"/>
      <c r="UV116" s="18"/>
      <c r="UW116" s="18"/>
      <c r="UX116" s="18"/>
      <c r="UY116" s="18"/>
      <c r="UZ116" s="18"/>
      <c r="VA116" s="18"/>
      <c r="VB116" s="18"/>
      <c r="VC116" s="18"/>
      <c r="VD116" s="18"/>
      <c r="VE116" s="18"/>
      <c r="VF116" s="18"/>
      <c r="VG116" s="18"/>
      <c r="VH116" s="18"/>
      <c r="VI116" s="18"/>
      <c r="VJ116" s="18"/>
      <c r="VK116" s="18"/>
      <c r="VL116" s="18"/>
      <c r="VM116" s="18"/>
      <c r="VN116" s="18"/>
      <c r="VO116" s="18"/>
      <c r="VP116" s="18"/>
      <c r="VQ116" s="18"/>
      <c r="VR116" s="18"/>
      <c r="VS116" s="18"/>
      <c r="VT116" s="18"/>
      <c r="VU116" s="18"/>
      <c r="VV116" s="18"/>
      <c r="VW116" s="18"/>
      <c r="VX116" s="18"/>
      <c r="VY116" s="18"/>
      <c r="VZ116" s="18"/>
      <c r="WA116" s="18"/>
      <c r="WB116" s="18"/>
      <c r="WC116" s="18"/>
      <c r="WD116" s="18"/>
      <c r="WE116" s="18"/>
      <c r="WF116" s="18"/>
      <c r="WG116" s="18"/>
      <c r="WH116" s="18"/>
      <c r="WI116" s="18"/>
      <c r="WJ116" s="18"/>
      <c r="WK116" s="18"/>
      <c r="WL116" s="18"/>
      <c r="WM116" s="18"/>
      <c r="WN116" s="18"/>
      <c r="WO116" s="18"/>
      <c r="WP116" s="18"/>
      <c r="WQ116" s="18"/>
      <c r="WR116" s="18"/>
      <c r="WS116" s="18"/>
      <c r="WT116" s="18"/>
      <c r="WU116" s="18"/>
      <c r="WV116" s="18"/>
      <c r="WW116" s="18"/>
      <c r="WX116" s="18"/>
      <c r="WY116" s="18"/>
      <c r="WZ116" s="18"/>
      <c r="XA116" s="18"/>
      <c r="XB116" s="18"/>
      <c r="XC116" s="18"/>
      <c r="XD116" s="18"/>
      <c r="XE116" s="18"/>
      <c r="XF116" s="18"/>
      <c r="XG116" s="18"/>
      <c r="XH116" s="18"/>
      <c r="XI116" s="18"/>
      <c r="XJ116" s="18"/>
      <c r="XK116" s="18"/>
      <c r="XL116" s="18"/>
      <c r="XM116" s="18"/>
      <c r="XN116" s="18"/>
      <c r="XO116" s="18"/>
      <c r="XP116" s="18"/>
      <c r="XQ116" s="18"/>
      <c r="XR116" s="18"/>
      <c r="XS116" s="18"/>
      <c r="XT116" s="18"/>
      <c r="XU116" s="18"/>
      <c r="XV116" s="18"/>
      <c r="XW116" s="18"/>
      <c r="XX116" s="18"/>
      <c r="XY116" s="18"/>
      <c r="XZ116" s="18"/>
      <c r="YA116" s="18"/>
      <c r="YB116" s="18"/>
      <c r="YC116" s="18"/>
      <c r="YD116" s="18"/>
      <c r="YE116" s="18"/>
      <c r="YF116" s="18"/>
      <c r="YG116" s="18"/>
      <c r="YH116" s="18"/>
      <c r="YI116" s="18"/>
      <c r="YJ116" s="18"/>
      <c r="YK116" s="18"/>
      <c r="YL116" s="18"/>
      <c r="YM116" s="18"/>
      <c r="YN116" s="18"/>
      <c r="YO116" s="18"/>
      <c r="YP116" s="18"/>
      <c r="YQ116" s="18"/>
      <c r="YR116" s="18"/>
      <c r="YS116" s="18"/>
      <c r="YT116" s="18"/>
      <c r="YU116" s="18"/>
      <c r="YV116" s="18"/>
      <c r="YW116" s="18"/>
      <c r="YX116" s="18"/>
      <c r="YY116" s="18"/>
      <c r="YZ116" s="18"/>
      <c r="ZA116" s="18"/>
      <c r="ZB116" s="18"/>
      <c r="ZC116" s="18"/>
      <c r="ZD116" s="18"/>
      <c r="ZE116" s="18"/>
      <c r="ZF116" s="18"/>
      <c r="ZG116" s="18"/>
      <c r="ZH116" s="18"/>
      <c r="ZI116" s="18"/>
      <c r="ZJ116" s="18"/>
      <c r="ZK116" s="18"/>
      <c r="ZL116" s="18"/>
      <c r="ZM116" s="18"/>
      <c r="ZN116" s="18"/>
      <c r="ZO116" s="18"/>
      <c r="ZP116" s="18"/>
      <c r="ZQ116" s="18"/>
      <c r="ZR116" s="18"/>
      <c r="ZS116" s="18"/>
      <c r="ZT116" s="18"/>
      <c r="ZU116" s="18"/>
      <c r="ZV116" s="18"/>
      <c r="ZW116" s="18"/>
      <c r="ZX116" s="18"/>
      <c r="ZY116" s="18"/>
      <c r="ZZ116" s="18"/>
      <c r="AAA116" s="18"/>
      <c r="AAB116" s="18"/>
      <c r="AAC116" s="18"/>
      <c r="AAD116" s="18"/>
      <c r="AAE116" s="18"/>
      <c r="AAF116" s="18"/>
      <c r="AAG116" s="18"/>
      <c r="AAH116" s="18"/>
      <c r="AAI116" s="18"/>
      <c r="AAJ116" s="18"/>
      <c r="AAK116" s="18"/>
      <c r="AAL116" s="18"/>
      <c r="AAM116" s="18"/>
      <c r="AAN116" s="18"/>
      <c r="AAO116" s="18"/>
      <c r="AAP116" s="18"/>
      <c r="AAQ116" s="18"/>
      <c r="AAR116" s="18"/>
      <c r="AAS116" s="18"/>
      <c r="AAT116" s="18"/>
      <c r="AAU116" s="18"/>
      <c r="AAV116" s="18"/>
      <c r="AAW116" s="18"/>
      <c r="AAX116" s="18"/>
      <c r="AAY116" s="18"/>
      <c r="AAZ116" s="18"/>
      <c r="ABA116" s="18"/>
      <c r="ABB116" s="18"/>
      <c r="ABC116" s="18"/>
      <c r="ABD116" s="18"/>
      <c r="ABE116" s="18"/>
      <c r="ABF116" s="18"/>
      <c r="ABG116" s="18"/>
      <c r="ABH116" s="18"/>
      <c r="ABI116" s="18"/>
      <c r="ABJ116" s="18"/>
      <c r="ABK116" s="18"/>
      <c r="ABL116" s="18"/>
      <c r="ABM116" s="18"/>
      <c r="ABN116" s="18"/>
      <c r="ABO116" s="18"/>
      <c r="ABP116" s="18"/>
      <c r="ABQ116" s="18"/>
      <c r="ABR116" s="18"/>
      <c r="ABS116" s="18"/>
      <c r="ABT116" s="18"/>
      <c r="ABU116" s="18"/>
      <c r="ABV116" s="18"/>
      <c r="ABW116" s="18"/>
      <c r="ABX116" s="18"/>
      <c r="ABY116" s="18"/>
      <c r="ABZ116" s="18"/>
      <c r="ACA116" s="18"/>
      <c r="ACB116" s="18"/>
      <c r="ACC116" s="18"/>
      <c r="ACD116" s="18"/>
      <c r="ACE116" s="18"/>
      <c r="ACF116" s="18"/>
      <c r="ACG116" s="18"/>
      <c r="ACH116" s="18"/>
      <c r="ACI116" s="18"/>
      <c r="ACJ116" s="18"/>
      <c r="ACK116" s="18"/>
      <c r="ACL116" s="18"/>
      <c r="ACM116" s="18"/>
      <c r="ACN116" s="18"/>
      <c r="ACO116" s="18"/>
      <c r="ACP116" s="18"/>
      <c r="ACQ116" s="18"/>
      <c r="ACR116" s="18"/>
      <c r="ACS116" s="18"/>
      <c r="ACT116" s="18"/>
      <c r="ACU116" s="18"/>
      <c r="ACV116" s="18"/>
      <c r="ACW116" s="18"/>
      <c r="ACX116" s="18"/>
      <c r="ACY116" s="18"/>
      <c r="ACZ116" s="18"/>
      <c r="ADA116" s="18"/>
      <c r="ADB116" s="18"/>
      <c r="ADC116" s="18"/>
      <c r="ADD116" s="18"/>
      <c r="ADE116" s="18"/>
      <c r="ADF116" s="18"/>
      <c r="ADG116" s="18"/>
      <c r="ADH116" s="18"/>
      <c r="ADI116" s="18"/>
      <c r="ADJ116" s="18"/>
      <c r="ADK116" s="18"/>
      <c r="ADL116" s="18"/>
      <c r="ADM116" s="18"/>
      <c r="ADN116" s="18"/>
      <c r="ADO116" s="18"/>
      <c r="ADP116" s="18"/>
      <c r="ADQ116" s="18"/>
      <c r="ADR116" s="18"/>
      <c r="ADS116" s="18"/>
      <c r="ADT116" s="18"/>
      <c r="ADU116" s="18"/>
      <c r="ADV116" s="18"/>
      <c r="ADW116" s="18"/>
      <c r="ADX116" s="18"/>
      <c r="ADY116" s="18"/>
      <c r="ADZ116" s="18"/>
      <c r="AEA116" s="18"/>
      <c r="AEB116" s="18"/>
      <c r="AEC116" s="18"/>
      <c r="AED116" s="18"/>
      <c r="AEE116" s="18"/>
      <c r="AEF116" s="18"/>
      <c r="AEG116" s="18"/>
      <c r="AEH116" s="18"/>
      <c r="AEI116" s="18"/>
      <c r="AEJ116" s="18"/>
      <c r="AEK116" s="18"/>
      <c r="AEL116" s="18"/>
      <c r="AEM116" s="18"/>
      <c r="AEN116" s="18"/>
      <c r="AEO116" s="18"/>
      <c r="AEP116" s="18"/>
      <c r="AEQ116" s="18"/>
      <c r="AER116" s="18"/>
      <c r="AES116" s="18"/>
      <c r="AET116" s="18"/>
      <c r="AEU116" s="18"/>
      <c r="AEV116" s="18"/>
      <c r="AEW116" s="18"/>
      <c r="AEX116" s="18"/>
      <c r="AEY116" s="18"/>
      <c r="AEZ116" s="18"/>
      <c r="AFA116" s="18"/>
      <c r="AFB116" s="18"/>
      <c r="AFC116" s="18"/>
      <c r="AFD116" s="18"/>
      <c r="AFE116" s="18"/>
      <c r="AFF116" s="18"/>
      <c r="AFG116" s="18"/>
      <c r="AFH116" s="18"/>
      <c r="AFI116" s="18"/>
      <c r="AFJ116" s="18"/>
      <c r="AFK116" s="18"/>
      <c r="AFL116" s="18"/>
      <c r="AFM116" s="18"/>
      <c r="AFN116" s="18"/>
      <c r="AFO116" s="18"/>
      <c r="AFP116" s="18"/>
      <c r="AFQ116" s="18"/>
      <c r="AFR116" s="18"/>
      <c r="AFS116" s="18"/>
      <c r="AFT116" s="18"/>
      <c r="AFU116" s="18"/>
      <c r="AFV116" s="18"/>
      <c r="AFW116" s="18"/>
      <c r="AFX116" s="18"/>
      <c r="AFY116" s="18"/>
      <c r="AFZ116" s="18"/>
      <c r="AGA116" s="18"/>
      <c r="AGB116" s="18"/>
      <c r="AGC116" s="18"/>
      <c r="AGD116" s="18"/>
      <c r="AGE116" s="18"/>
      <c r="AGF116" s="18"/>
      <c r="AGG116" s="18"/>
      <c r="AGH116" s="18"/>
      <c r="AGI116" s="18"/>
      <c r="AGJ116" s="18"/>
      <c r="AGK116" s="18"/>
      <c r="AGL116" s="18"/>
      <c r="AGM116" s="18"/>
      <c r="AGN116" s="18"/>
      <c r="AGO116" s="18"/>
      <c r="AGP116" s="18"/>
      <c r="AGQ116" s="18"/>
      <c r="AGR116" s="18"/>
      <c r="AGS116" s="18"/>
      <c r="AGT116" s="18"/>
      <c r="AGU116" s="18"/>
      <c r="AGV116" s="18"/>
      <c r="AGW116" s="18"/>
      <c r="AGX116" s="18"/>
      <c r="AGY116" s="18"/>
      <c r="AGZ116" s="18"/>
      <c r="AHA116" s="18"/>
      <c r="AHB116" s="18"/>
      <c r="AHC116" s="18"/>
      <c r="AHD116" s="18"/>
      <c r="AHE116" s="18"/>
      <c r="AHF116" s="18"/>
      <c r="AHG116" s="18"/>
      <c r="AHH116" s="18"/>
      <c r="AHI116" s="18"/>
      <c r="AHJ116" s="18"/>
      <c r="AHK116" s="18"/>
      <c r="AHL116" s="18"/>
      <c r="AHM116" s="18"/>
      <c r="AHN116" s="18"/>
      <c r="AHO116" s="18"/>
      <c r="AHP116" s="18"/>
      <c r="AHQ116" s="18"/>
      <c r="AHR116" s="18"/>
      <c r="AHS116" s="18"/>
      <c r="AHT116" s="18"/>
      <c r="AHU116" s="18"/>
      <c r="AHV116" s="18"/>
      <c r="AHW116" s="18"/>
      <c r="AHX116" s="18"/>
      <c r="AHY116" s="18"/>
      <c r="AHZ116" s="18"/>
      <c r="AIA116" s="18"/>
      <c r="AIB116" s="18"/>
      <c r="AIC116" s="18"/>
      <c r="AID116" s="18"/>
      <c r="AIE116" s="18"/>
      <c r="AIF116" s="18"/>
      <c r="AIG116" s="18"/>
      <c r="AIH116" s="18"/>
      <c r="AII116" s="18"/>
      <c r="AIJ116" s="18"/>
      <c r="AIK116" s="18"/>
      <c r="AIL116" s="18"/>
      <c r="AIM116" s="18"/>
      <c r="AIN116" s="18"/>
      <c r="AIO116" s="18"/>
      <c r="AIP116" s="18"/>
      <c r="AIQ116" s="18"/>
      <c r="AIR116" s="18"/>
      <c r="AIS116" s="18"/>
      <c r="AIT116" s="18"/>
      <c r="AIU116" s="18"/>
      <c r="AIV116" s="18"/>
      <c r="AIW116" s="18"/>
      <c r="AIX116" s="18"/>
      <c r="AIY116" s="18"/>
      <c r="AIZ116" s="18"/>
      <c r="AJA116" s="18"/>
      <c r="AJB116" s="18"/>
      <c r="AJC116" s="18"/>
      <c r="AJD116" s="18"/>
      <c r="AJE116" s="18"/>
      <c r="AJF116" s="18"/>
      <c r="AJG116" s="18"/>
      <c r="AJH116" s="18"/>
      <c r="AJI116" s="18"/>
      <c r="AJJ116" s="18"/>
      <c r="AJK116" s="18"/>
      <c r="AJL116" s="18"/>
      <c r="AJM116" s="18"/>
      <c r="AJN116" s="18"/>
      <c r="AJO116" s="18"/>
      <c r="AJP116" s="18"/>
      <c r="AJQ116" s="18"/>
      <c r="AJR116" s="18"/>
      <c r="AJS116" s="18"/>
      <c r="AJT116" s="18"/>
      <c r="AJU116" s="18"/>
      <c r="AJV116" s="18"/>
      <c r="AJW116" s="18"/>
      <c r="AJX116" s="18"/>
      <c r="AJY116" s="18"/>
      <c r="AJZ116" s="18"/>
      <c r="AKA116" s="18"/>
      <c r="AKB116" s="18"/>
      <c r="AKC116" s="18"/>
      <c r="AKD116" s="18"/>
      <c r="AKE116" s="18"/>
      <c r="AKF116" s="18"/>
      <c r="AKG116" s="18"/>
      <c r="AKH116" s="18"/>
      <c r="AKI116" s="18"/>
      <c r="AKJ116" s="18"/>
      <c r="AKK116" s="18"/>
      <c r="AKL116" s="18"/>
      <c r="AKM116" s="18"/>
      <c r="AKN116" s="18"/>
      <c r="AKO116" s="18"/>
      <c r="AKP116" s="18"/>
      <c r="AKQ116" s="18"/>
      <c r="AKR116" s="18"/>
      <c r="AKS116" s="18"/>
      <c r="AKT116" s="18"/>
      <c r="AKU116" s="18"/>
      <c r="AKV116" s="18"/>
      <c r="AKW116" s="18"/>
      <c r="AKX116" s="18"/>
      <c r="AKY116" s="18"/>
      <c r="AKZ116" s="18"/>
      <c r="ALA116" s="18"/>
      <c r="ALB116" s="18"/>
      <c r="ALC116" s="18"/>
      <c r="ALD116" s="18"/>
      <c r="ALE116" s="18"/>
      <c r="ALF116" s="18"/>
      <c r="ALG116" s="18"/>
      <c r="ALH116" s="18"/>
      <c r="ALI116" s="18"/>
      <c r="ALJ116" s="18"/>
      <c r="ALK116" s="18"/>
      <c r="ALL116" s="18"/>
      <c r="ALM116" s="18"/>
      <c r="ALN116" s="18"/>
      <c r="ALO116" s="18"/>
      <c r="ALP116" s="18"/>
      <c r="ALQ116" s="18"/>
      <c r="ALR116" s="18"/>
      <c r="ALS116" s="18"/>
      <c r="ALT116" s="18"/>
      <c r="ALU116" s="18"/>
      <c r="ALV116" s="18"/>
      <c r="ALW116" s="18"/>
      <c r="ALX116" s="18"/>
      <c r="ALY116" s="18"/>
      <c r="ALZ116" s="18"/>
      <c r="AMA116" s="18"/>
      <c r="AMB116" s="18"/>
      <c r="AMC116" s="18"/>
      <c r="AMD116" s="18"/>
      <c r="AME116" s="18"/>
      <c r="AMF116" s="18"/>
      <c r="AMG116" s="18"/>
      <c r="AMH116" s="18"/>
      <c r="AMI116" s="18"/>
      <c r="AMJ116" s="18"/>
      <c r="AMK116" s="18"/>
      <c r="AML116" s="18"/>
      <c r="AMM116" s="18"/>
      <c r="AMN116" s="18"/>
      <c r="AMO116" s="18"/>
    </row>
    <row r="117" spans="1:1029" x14ac:dyDescent="0.25">
      <c r="E117" s="50" t="s">
        <v>34</v>
      </c>
      <c r="H117" s="12">
        <v>3</v>
      </c>
      <c r="I117" s="29">
        <v>3</v>
      </c>
      <c r="J117" s="12">
        <v>3</v>
      </c>
      <c r="K117" s="12">
        <v>3</v>
      </c>
      <c r="L117" s="16">
        <v>3</v>
      </c>
      <c r="M117" s="16">
        <v>3</v>
      </c>
      <c r="N117" s="32">
        <v>3</v>
      </c>
      <c r="O117" s="16"/>
      <c r="P117" s="12"/>
      <c r="Q117" s="49"/>
      <c r="R117" s="49">
        <f>D97</f>
        <v>5</v>
      </c>
      <c r="S117" s="49">
        <f>E97</f>
        <v>10</v>
      </c>
      <c r="T117" s="49">
        <f>F97</f>
        <v>15</v>
      </c>
      <c r="U117" s="49">
        <f>G97</f>
        <v>30</v>
      </c>
      <c r="V117" s="49">
        <f>H97</f>
        <v>0</v>
      </c>
      <c r="X117" s="12"/>
      <c r="BI117" s="12"/>
      <c r="BS117" s="12"/>
      <c r="CC117" s="12"/>
    </row>
    <row r="118" spans="1:1029" x14ac:dyDescent="0.25">
      <c r="G118" s="29" t="s">
        <v>35</v>
      </c>
      <c r="H118" s="12" t="e">
        <f>50*LOG(100/(1+((R118-R119)^2+(S118-S119)^2+(T118-T119)^2)/$H$117)^0.5)</f>
        <v>#DIV/0!</v>
      </c>
      <c r="I118" s="12" t="e">
        <f>50*LOG(100/(1+((R118-R120)^2+(S118-S120)^2+(T118-T120)^2)/$I$117)^0.5)</f>
        <v>#DIV/0!</v>
      </c>
      <c r="J118" s="12" t="e">
        <f>50*LOG(100/(1+((R121-R122)^2+(S121-S122)^2+(T121-T122)^2)/$J$117)^0.5)</f>
        <v>#DIV/0!</v>
      </c>
      <c r="K118" s="12" t="e">
        <f>50*LOG(100/(1+((R121-R123)^2+(S121-S123)^2+(T121-T123)^2)/$K$117)^0.5)</f>
        <v>#DIV/0!</v>
      </c>
      <c r="L118" s="16">
        <f>50*LOG(100/(1+((R128-R122)^2+(S128-S122)^2+(T128-T122)^2)/$L$117)^0.5)</f>
        <v>100</v>
      </c>
      <c r="M118" s="16">
        <f>50*LOG(100/(1+((R128-R123)^2+(S128-S123)^2+(T128-T123)^2)/$M$117)^0.5)</f>
        <v>100</v>
      </c>
      <c r="N118" s="32">
        <f>50*LOG(100/(1+((R128-R124)^2+(S128-S124)^2+(T128-T124)^2)/$N$117)^0.5)</f>
        <v>100</v>
      </c>
      <c r="O118" s="16"/>
      <c r="P118" s="12" t="str">
        <f t="shared" ref="P118:P132" si="192">IF(OR(R136&gt;20,S136&gt;10,T136&gt;10,U136&gt;10,V136&gt;10),"Bootstraaaaaap","RSD - OK")</f>
        <v>RSD - OK</v>
      </c>
      <c r="Q118" s="1" t="str">
        <f>Report_Maker!B12&amp;" "&amp;Report_Maker!C12&amp;" "&amp;Report_Maker!D12</f>
        <v>R1 Дибикор 21224</v>
      </c>
      <c r="R118" s="5">
        <f>IF(D76&lt;&gt;0,D111,0)</f>
        <v>82.014469942241561</v>
      </c>
      <c r="S118" s="5" t="e">
        <f>IF(E76&lt;&gt;0,E111,0)</f>
        <v>#DIV/0!</v>
      </c>
      <c r="T118" s="5" t="e">
        <f>IF(F76&lt;&gt;0,F111,0)</f>
        <v>#DIV/0!</v>
      </c>
      <c r="U118" s="5" t="e">
        <f>IF(G76&lt;&gt;0,G111,0)</f>
        <v>#DIV/0!</v>
      </c>
      <c r="V118" s="5" t="e">
        <f>IF(H76&lt;&gt;0,H111,0)</f>
        <v>#DIV/0!</v>
      </c>
      <c r="BI118" s="12"/>
      <c r="BS118" s="12"/>
      <c r="CC118" s="12"/>
    </row>
    <row r="119" spans="1:1029" x14ac:dyDescent="0.25">
      <c r="G119" s="29" t="s">
        <v>36</v>
      </c>
      <c r="H119" s="12" t="e">
        <f>ABS(((R118-R119)+(S118-S119)+(T118-T119)+(U118-U119))/(R118+S118+T118+U118)*100)</f>
        <v>#DIV/0!</v>
      </c>
      <c r="I119" s="12" t="e">
        <f>ABS(((R118-R120)+(S118-S120)+(T118-T120)+(U118-U120))/(R118+S118+T118+U118)*100)</f>
        <v>#DIV/0!</v>
      </c>
      <c r="J119" s="12" t="e">
        <f>ABS(((R121-R122)+(S121-S122)+(T121-T122)+(U121-U122))/(R121+S121+T121+U121)*100)</f>
        <v>#DIV/0!</v>
      </c>
      <c r="K119" s="12" t="e">
        <f>ABS(((R121-R123)+(S121-S123)+(T121-T123)+(U121-U123))/(R121+S121+T121+U121)*100)</f>
        <v>#DIV/0!</v>
      </c>
      <c r="L119" s="12">
        <f>ABS(((R128-R122)+(S128-S122)+(T128-T122))/(R128+S128+T128)*100)</f>
        <v>0</v>
      </c>
      <c r="M119" s="1">
        <f>ABS(((R128-R123)+(S128-S123)+(T128-T123))/(R128+S128+T128)*100)</f>
        <v>0</v>
      </c>
      <c r="N119" s="1">
        <f>ABS(((R128-R124)+(S128-S124)+(T128-T124))/(R128+S128+T128)*100)</f>
        <v>0</v>
      </c>
      <c r="P119" s="12" t="str">
        <f t="shared" si="192"/>
        <v>RSD - OK</v>
      </c>
      <c r="Q119" s="1" t="str">
        <f>Report_Maker!B13&amp;" "&amp;Report_Maker!C13&amp;" "&amp;Report_Maker!D13</f>
        <v>R2 Дибикор 31224</v>
      </c>
      <c r="R119" s="6">
        <f>IF(N76&lt;&gt;0,N111,0)</f>
        <v>94.310184503861407</v>
      </c>
      <c r="S119" s="6" t="e">
        <f>IF(O76&lt;&gt;0,O111,0)</f>
        <v>#DIV/0!</v>
      </c>
      <c r="T119" s="6" t="e">
        <f>IF(P76&lt;&gt;0,P111,0)</f>
        <v>#DIV/0!</v>
      </c>
      <c r="U119" s="6" t="e">
        <f>IF(Q76&lt;&gt;0,Q111,0)</f>
        <v>#DIV/0!</v>
      </c>
      <c r="V119" s="6" t="e">
        <f>IF(R76&lt;&gt;0,R111,0)</f>
        <v>#DIV/0!</v>
      </c>
    </row>
    <row r="120" spans="1:1029" x14ac:dyDescent="0.25">
      <c r="G120" s="12"/>
      <c r="H120" s="51" t="s">
        <v>82</v>
      </c>
      <c r="I120" s="51" t="s">
        <v>83</v>
      </c>
      <c r="J120" s="51" t="s">
        <v>85</v>
      </c>
      <c r="K120" s="51" t="s">
        <v>84</v>
      </c>
      <c r="L120" s="12" t="s">
        <v>66</v>
      </c>
      <c r="M120" s="12" t="s">
        <v>67</v>
      </c>
      <c r="N120" s="12" t="s">
        <v>68</v>
      </c>
      <c r="O120" s="12"/>
      <c r="P120" s="12" t="str">
        <f t="shared" si="192"/>
        <v>RSD - OK</v>
      </c>
      <c r="Q120" s="1" t="str">
        <f>Report_Maker!B14&amp;" "&amp;Report_Maker!C14&amp;" "&amp;Report_Maker!D14</f>
        <v>T1 Дибикор D610824E</v>
      </c>
      <c r="R120" s="6">
        <f>IF(X76&lt;&gt;0,X111,0)</f>
        <v>96.110294029463333</v>
      </c>
      <c r="S120" s="6" t="e">
        <f>IF(Y76&lt;&gt;0,Y111,0)</f>
        <v>#DIV/0!</v>
      </c>
      <c r="T120" s="6" t="e">
        <f>IF(Z76&lt;&gt;0,Z111,0)</f>
        <v>#DIV/0!</v>
      </c>
      <c r="U120" s="6" t="e">
        <f>IF(AA76&lt;&gt;0,AA111,0)</f>
        <v>#DIV/0!</v>
      </c>
      <c r="V120" s="6" t="e">
        <f>IF(AB76&lt;&gt;0,AB111,0)</f>
        <v>#DIV/0!</v>
      </c>
    </row>
    <row r="121" spans="1:1029" x14ac:dyDescent="0.25">
      <c r="G121" s="12"/>
      <c r="H121" s="12">
        <v>3</v>
      </c>
      <c r="I121" s="29">
        <v>3</v>
      </c>
      <c r="J121" s="12">
        <v>3</v>
      </c>
      <c r="K121" s="12">
        <v>3</v>
      </c>
      <c r="L121" s="16">
        <v>3</v>
      </c>
      <c r="M121" s="16">
        <v>3</v>
      </c>
      <c r="N121" s="32">
        <v>3</v>
      </c>
      <c r="P121" s="12" t="str">
        <f t="shared" si="192"/>
        <v>RSD - OK</v>
      </c>
      <c r="Q121" s="1" t="str">
        <f>Report_Maker!B15&amp;" "&amp;Report_Maker!C15&amp;" "&amp;Report_Maker!D15</f>
        <v>T2 Дибикор Test</v>
      </c>
      <c r="R121" s="6" t="e">
        <f>IF(AH76&lt;&gt;0,AH111,0)</f>
        <v>#DIV/0!</v>
      </c>
      <c r="S121" s="6" t="e">
        <f>IF(AI76&lt;&gt;0,AI111,0)</f>
        <v>#DIV/0!</v>
      </c>
      <c r="T121" s="6" t="e">
        <f>IF(AJ76&lt;&gt;0,AJ111,0)</f>
        <v>#DIV/0!</v>
      </c>
      <c r="U121" s="6" t="e">
        <f>IF(AK76&lt;&gt;0,AK111,0)</f>
        <v>#DIV/0!</v>
      </c>
      <c r="V121" s="6" t="e">
        <f>IF(AL76&lt;&gt;0,AL111,0)</f>
        <v>#DIV/0!</v>
      </c>
    </row>
    <row r="122" spans="1:1029" x14ac:dyDescent="0.25">
      <c r="G122" s="29" t="s">
        <v>35</v>
      </c>
      <c r="H122" s="12">
        <f>50*LOG(100/(1+((R128-R132)^2+(S128-S132)^2+(T128-T132)^2)/$H$121)^0.5)</f>
        <v>100</v>
      </c>
      <c r="I122" s="12">
        <f>50*LOG(100/(1+((R128-R125)^2+(S128-S125)^2+(T128-T125)^2)/$I$121)^0.5)</f>
        <v>100</v>
      </c>
      <c r="J122" s="12">
        <f>50*LOG(100/(1+((R128-R126)^2+(S128-S126)^2+(T128-T126)^2)/$J$121)^0.5)</f>
        <v>100</v>
      </c>
      <c r="K122" s="12">
        <f>50*LOG(100/(1+((R128-R127)^2+(S128-S127)^2+(T128-T127)^2)/$K$121)^0.5)</f>
        <v>100</v>
      </c>
      <c r="L122" s="12">
        <f>50*LOG(100/(1+((R128-R129)^2+(S128-S129)^2+(T128-T129)^2)/$L$121)^0.5)</f>
        <v>100</v>
      </c>
      <c r="M122" s="12">
        <f>50*LOG(100/(1+((R128-R130)^2+(S128-S130)^2+(T128-T130)^2)/$M$121)^0.5)</f>
        <v>100</v>
      </c>
      <c r="N122" s="12">
        <f>50*LOG(100/(1+((R128-R131)^2+(S128-S131)^2+(T128-T131)^2)/$M$121)^0.5)</f>
        <v>100</v>
      </c>
      <c r="P122" s="12" t="e">
        <f t="shared" si="192"/>
        <v>#VALUE!</v>
      </c>
      <c r="Q122" s="1" t="str">
        <f>Report_Maker!B16&amp;" "&amp;Report_Maker!C16&amp;" "&amp;Report_Maker!D16</f>
        <v xml:space="preserve">None  </v>
      </c>
      <c r="R122" s="6">
        <f>AR111</f>
        <v>-8.6834142384326393E-2</v>
      </c>
      <c r="S122" s="8">
        <f>AS111</f>
        <v>-8.7702483808169682E-2</v>
      </c>
      <c r="T122" s="26">
        <f>AT111</f>
        <v>-8.8579508646251345E-2</v>
      </c>
      <c r="U122" s="6">
        <f>AU111</f>
        <v>-8.9465303732713886E-2</v>
      </c>
      <c r="V122" s="6" t="e">
        <f>AV111</f>
        <v>#VALUE!</v>
      </c>
    </row>
    <row r="123" spans="1:1029" x14ac:dyDescent="0.25">
      <c r="G123" s="29" t="s">
        <v>36</v>
      </c>
      <c r="H123" s="12">
        <f>ABS(((R128-R132)+(S128-S132)+(T128-T132))/(R128+S128+T128)*100)</f>
        <v>0</v>
      </c>
      <c r="I123" s="12">
        <f>ABS(((R128-R125)+(S128-S125)+(T128-T125))/(R128+S128+T128)*100)</f>
        <v>0</v>
      </c>
      <c r="J123" s="12">
        <f>ABS(((R128-R126)+(S128-S126)+(T128-T126))/(R128+S128+T128)*100)</f>
        <v>0</v>
      </c>
      <c r="K123" s="12">
        <f>ABS(((R128-R127)+(S128-S127)+(T128-T127))/(R128+S128+T128)*100)</f>
        <v>0</v>
      </c>
      <c r="L123" s="12">
        <f>ABS(((R128-R129)+(S128-S129)+(T128-T129))/(R128+S128+T128)*100)</f>
        <v>0</v>
      </c>
      <c r="M123" s="12">
        <f>ABS(((R128-R130)+(S128-S130)+(T128-T130))/(R128+S128+T128)*100)</f>
        <v>0</v>
      </c>
      <c r="N123" s="12">
        <f>ABS(((R128-R132)+(S128-S132)+(T128-T132))/(R128+S128+T128)*100)</f>
        <v>0</v>
      </c>
      <c r="P123" s="12" t="str">
        <f t="shared" si="192"/>
        <v>RSD - OK</v>
      </c>
      <c r="Q123" s="1" t="str">
        <f>Report_Maker!B17&amp;" "&amp;Report_Maker!C17&amp;" "&amp;Report_Maker!D17</f>
        <v xml:space="preserve">None  </v>
      </c>
      <c r="R123" s="6">
        <f>BB111</f>
        <v>-8.6834142384326393E-2</v>
      </c>
      <c r="S123" s="8">
        <f>BC111</f>
        <v>-8.7702483808169682E-2</v>
      </c>
      <c r="T123" s="26">
        <f>BD111</f>
        <v>-8.8579508646251345E-2</v>
      </c>
      <c r="U123" s="6">
        <f>BE111</f>
        <v>-8.9465303732713886E-2</v>
      </c>
      <c r="V123" s="6">
        <f>BF111</f>
        <v>-9.0359956770041022E-2</v>
      </c>
    </row>
    <row r="124" spans="1:1029" x14ac:dyDescent="0.25">
      <c r="G124" s="12"/>
      <c r="H124" s="12" t="s">
        <v>69</v>
      </c>
      <c r="I124" s="12" t="s">
        <v>70</v>
      </c>
      <c r="J124" s="12" t="s">
        <v>71</v>
      </c>
      <c r="K124" s="12" t="s">
        <v>72</v>
      </c>
      <c r="L124" s="12" t="s">
        <v>73</v>
      </c>
      <c r="M124" s="12" t="s">
        <v>74</v>
      </c>
      <c r="N124" s="12" t="s">
        <v>75</v>
      </c>
      <c r="P124" s="12" t="str">
        <f t="shared" si="192"/>
        <v>RSD - OK</v>
      </c>
      <c r="Q124" s="1" t="str">
        <f>Report_Maker!B18&amp;" "&amp;Report_Maker!C18&amp;" "&amp;Report_Maker!D18</f>
        <v xml:space="preserve">None  </v>
      </c>
      <c r="R124" s="6">
        <f>BL111</f>
        <v>-8.6834142384326393E-2</v>
      </c>
      <c r="S124" s="8">
        <f>BM111</f>
        <v>-8.7702483808169682E-2</v>
      </c>
      <c r="T124" s="26">
        <f>BN111</f>
        <v>-8.8579508646251345E-2</v>
      </c>
      <c r="U124" s="6">
        <f>BO111</f>
        <v>-8.9465303732713886E-2</v>
      </c>
      <c r="V124" s="6">
        <f>BP111</f>
        <v>-9.0359956770041036E-2</v>
      </c>
    </row>
    <row r="125" spans="1:1029" x14ac:dyDescent="0.25">
      <c r="P125" s="12" t="str">
        <f t="shared" si="192"/>
        <v>RSD - OK</v>
      </c>
      <c r="Q125" s="1" t="str">
        <f>Report_Maker!B19&amp;" "&amp;Report_Maker!C19&amp;" "&amp;Report_Maker!D19</f>
        <v xml:space="preserve">None  </v>
      </c>
      <c r="R125" s="6">
        <f>BV111</f>
        <v>-8.6834142384326393E-2</v>
      </c>
      <c r="S125" s="8">
        <f>BW111</f>
        <v>-8.7702483808169682E-2</v>
      </c>
      <c r="T125" s="26">
        <f>BX111</f>
        <v>-8.8579508646251345E-2</v>
      </c>
      <c r="U125" s="6">
        <f>BY111</f>
        <v>-8.9465303732713886E-2</v>
      </c>
      <c r="V125" s="6">
        <f>BZ111</f>
        <v>-9.0359956770041036E-2</v>
      </c>
    </row>
    <row r="126" spans="1:1029" x14ac:dyDescent="0.25">
      <c r="I126" s="51"/>
      <c r="J126" s="1" t="str">
        <f>"- без матобработки"</f>
        <v>- без матобработки</v>
      </c>
      <c r="L126" s="57"/>
      <c r="M126" s="1" t="str">
        <f>"-F2 невозможен"</f>
        <v>-F2 невозможен</v>
      </c>
      <c r="P126" s="12" t="str">
        <f t="shared" si="192"/>
        <v>RSD - OK</v>
      </c>
      <c r="Q126" s="1" t="str">
        <f>Report_Maker!B20&amp;" "&amp;Report_Maker!C20&amp;" "&amp;Report_Maker!D20</f>
        <v xml:space="preserve">None  </v>
      </c>
      <c r="R126" s="6">
        <f>CF111</f>
        <v>-8.6834142384326393E-2</v>
      </c>
      <c r="S126" s="6">
        <f>CG111</f>
        <v>-8.7702483808169682E-2</v>
      </c>
      <c r="T126" s="8">
        <f>CH111</f>
        <v>-8.8579508646251345E-2</v>
      </c>
      <c r="U126" s="6">
        <f>CI111</f>
        <v>-8.9465303732713886E-2</v>
      </c>
      <c r="V126" s="6">
        <f>CJ111</f>
        <v>-9.0359956770041036E-2</v>
      </c>
    </row>
    <row r="127" spans="1:1029" s="1" customFormat="1" x14ac:dyDescent="0.25">
      <c r="A127" s="105"/>
      <c r="P127" s="12" t="str">
        <f t="shared" si="192"/>
        <v>RSD - OK</v>
      </c>
      <c r="Q127" s="1" t="str">
        <f>Report_Maker!B21&amp;" "&amp;Report_Maker!C21&amp;" "&amp;Report_Maker!D21</f>
        <v xml:space="preserve">None  </v>
      </c>
      <c r="R127" s="6">
        <f>CP111</f>
        <v>-8.6834142384326393E-2</v>
      </c>
      <c r="S127" s="6">
        <f>CQ111</f>
        <v>-8.7702483808169682E-2</v>
      </c>
      <c r="T127" s="8">
        <f>CR111</f>
        <v>-8.8579508646251345E-2</v>
      </c>
      <c r="U127" s="6">
        <f>CS111</f>
        <v>-8.9465303732713886E-2</v>
      </c>
      <c r="V127" s="6">
        <f>CT111</f>
        <v>-9.0359956770041036E-2</v>
      </c>
    </row>
    <row r="128" spans="1:1029" s="1" customFormat="1" x14ac:dyDescent="0.25">
      <c r="A128" s="105"/>
      <c r="P128" s="12" t="str">
        <f t="shared" si="192"/>
        <v>RSD - OK</v>
      </c>
      <c r="Q128" s="1" t="str">
        <f>Report_Maker!B22&amp;" "&amp;Report_Maker!C22&amp;" "&amp;Report_Maker!D22</f>
        <v xml:space="preserve">None  </v>
      </c>
      <c r="R128" s="6">
        <f>CZ111</f>
        <v>-8.6834142384326393E-2</v>
      </c>
      <c r="S128" s="6">
        <f>DA111</f>
        <v>-8.7702483808169682E-2</v>
      </c>
      <c r="T128" s="8">
        <f>DB111</f>
        <v>-8.8579508646251345E-2</v>
      </c>
      <c r="U128" s="6">
        <f>DC111</f>
        <v>-8.9465303732713886E-2</v>
      </c>
      <c r="V128" s="6">
        <f>DD111</f>
        <v>-9.0359956770041036E-2</v>
      </c>
    </row>
    <row r="129" spans="1:23" s="1" customFormat="1" x14ac:dyDescent="0.25">
      <c r="A129" s="105"/>
      <c r="P129" s="12" t="str">
        <f t="shared" si="192"/>
        <v>RSD - OK</v>
      </c>
      <c r="Q129" s="1" t="str">
        <f>Report_Maker!B23&amp;" "&amp;Report_Maker!C23&amp;" "&amp;Report_Maker!D23</f>
        <v xml:space="preserve">None  </v>
      </c>
      <c r="R129" s="6">
        <f>DJ111</f>
        <v>-8.6834142384326393E-2</v>
      </c>
      <c r="S129" s="6">
        <f>DK111</f>
        <v>-8.7702483808169682E-2</v>
      </c>
      <c r="T129" s="8">
        <f>DL111</f>
        <v>-8.8579508646251345E-2</v>
      </c>
      <c r="U129" s="6">
        <f>DM111</f>
        <v>-8.9465303732713886E-2</v>
      </c>
      <c r="V129" s="6">
        <f>DN111</f>
        <v>-9.0359956770041036E-2</v>
      </c>
    </row>
    <row r="130" spans="1:23" s="1" customFormat="1" x14ac:dyDescent="0.25">
      <c r="A130" s="105"/>
      <c r="P130" s="12" t="str">
        <f t="shared" si="192"/>
        <v>RSD - OK</v>
      </c>
      <c r="Q130" s="1" t="str">
        <f>Report_Maker!B24&amp;" "&amp;Report_Maker!C24&amp;" "&amp;Report_Maker!D24</f>
        <v xml:space="preserve">None  </v>
      </c>
      <c r="R130" s="6">
        <f>DT111</f>
        <v>-8.6834142384326393E-2</v>
      </c>
      <c r="S130" s="6">
        <f>DU111</f>
        <v>-8.7702483808169682E-2</v>
      </c>
      <c r="T130" s="8">
        <f>DV111</f>
        <v>-8.8579508646251345E-2</v>
      </c>
      <c r="U130" s="6">
        <f>DW111</f>
        <v>-8.9465303732713886E-2</v>
      </c>
      <c r="V130" s="6">
        <f>DX111</f>
        <v>-9.0359956770041036E-2</v>
      </c>
    </row>
    <row r="131" spans="1:23" s="1" customFormat="1" x14ac:dyDescent="0.25">
      <c r="A131" s="105"/>
      <c r="P131" s="12" t="str">
        <f t="shared" si="192"/>
        <v>RSD - OK</v>
      </c>
      <c r="Q131" s="1" t="str">
        <f>Report_Maker!B25&amp;" "&amp;Report_Maker!C25&amp;" "&amp;Report_Maker!D25</f>
        <v xml:space="preserve">None  </v>
      </c>
      <c r="R131" s="6">
        <f>ED111</f>
        <v>-8.6834142384326393E-2</v>
      </c>
      <c r="S131" s="6">
        <f>EE111</f>
        <v>-8.7702483808169682E-2</v>
      </c>
      <c r="T131" s="8">
        <f>EF111</f>
        <v>-8.8579508646251345E-2</v>
      </c>
      <c r="U131" s="6">
        <f>EG111</f>
        <v>-8.9465303732713886E-2</v>
      </c>
      <c r="V131" s="6">
        <f>EH111</f>
        <v>-9.0359956770041036E-2</v>
      </c>
    </row>
    <row r="132" spans="1:23" s="1" customFormat="1" x14ac:dyDescent="0.25">
      <c r="A132" s="105"/>
      <c r="P132" s="1" t="str">
        <f t="shared" si="192"/>
        <v>RSD - OK</v>
      </c>
      <c r="Q132" s="1" t="str">
        <f>Report_Maker!B26&amp;" "&amp;Report_Maker!C26&amp;" "&amp;Report_Maker!D26</f>
        <v xml:space="preserve">None  </v>
      </c>
      <c r="R132" s="6">
        <f>EN111</f>
        <v>-8.6834142384326393E-2</v>
      </c>
      <c r="S132" s="6">
        <f>EO111</f>
        <v>-8.7702483808169682E-2</v>
      </c>
      <c r="T132" s="8">
        <f>EP111</f>
        <v>-8.8579508646251345E-2</v>
      </c>
      <c r="U132" s="6">
        <f>EQ111</f>
        <v>-8.9465303732713886E-2</v>
      </c>
      <c r="V132" s="6">
        <f>ER111</f>
        <v>-9.0359956770041036E-2</v>
      </c>
    </row>
    <row r="134" spans="1:23" x14ac:dyDescent="0.25">
      <c r="Q134" s="97" t="s">
        <v>47</v>
      </c>
      <c r="R134" s="97"/>
      <c r="S134" s="97"/>
      <c r="T134" s="97"/>
      <c r="U134" s="97"/>
      <c r="V134" s="97"/>
      <c r="W134" s="18"/>
    </row>
    <row r="135" spans="1:23" x14ac:dyDescent="0.25">
      <c r="Q135" s="49"/>
      <c r="R135" s="58">
        <f>R117</f>
        <v>5</v>
      </c>
      <c r="S135" s="58">
        <f>S117</f>
        <v>10</v>
      </c>
      <c r="T135" s="58">
        <f>T117</f>
        <v>15</v>
      </c>
      <c r="U135" s="58">
        <f>U117</f>
        <v>30</v>
      </c>
      <c r="V135" s="58">
        <f>V117</f>
        <v>0</v>
      </c>
    </row>
    <row r="136" spans="1:23" x14ac:dyDescent="0.25">
      <c r="Q136" s="12" t="str">
        <f t="shared" ref="Q136:Q150" si="193">Q118</f>
        <v>R1 Дибикор 21224</v>
      </c>
      <c r="R136" s="6">
        <f>D112</f>
        <v>8.6920323735059242</v>
      </c>
      <c r="S136" s="6">
        <f>E112</f>
        <v>9.7212895817735241</v>
      </c>
      <c r="T136" s="6">
        <f>F112</f>
        <v>9.7212895817735365</v>
      </c>
      <c r="U136" s="6">
        <f>G112</f>
        <v>9.721289581773533</v>
      </c>
      <c r="V136" s="6">
        <f>H112</f>
        <v>9.7212895817735259</v>
      </c>
    </row>
    <row r="137" spans="1:23" x14ac:dyDescent="0.25">
      <c r="Q137" s="12" t="str">
        <f t="shared" si="193"/>
        <v>R2 Дибикор 31224</v>
      </c>
      <c r="R137" s="6">
        <f>N112</f>
        <v>5.7002461241839404</v>
      </c>
      <c r="S137" s="6">
        <f>O112</f>
        <v>6.2783083143596823</v>
      </c>
      <c r="T137" s="6">
        <f>P112</f>
        <v>6.2783083143596903</v>
      </c>
      <c r="U137" s="6">
        <f>Q112</f>
        <v>6.2783083143596832</v>
      </c>
      <c r="V137" s="6">
        <f>R112</f>
        <v>6.2783083143596885</v>
      </c>
    </row>
    <row r="138" spans="1:23" x14ac:dyDescent="0.25">
      <c r="Q138" s="12" t="str">
        <f t="shared" si="193"/>
        <v>T1 Дибикор D610824E</v>
      </c>
      <c r="R138" s="6">
        <f>X112</f>
        <v>2.6998862459667206</v>
      </c>
      <c r="S138" s="6">
        <f>Y112</f>
        <v>2.9680443996880097</v>
      </c>
      <c r="T138" s="6">
        <f>Z112</f>
        <v>2.9680443996880053</v>
      </c>
      <c r="U138" s="6">
        <f>AA112</f>
        <v>2.9680443996880084</v>
      </c>
      <c r="V138" s="6">
        <f>AB112</f>
        <v>2.9680443996880026</v>
      </c>
    </row>
    <row r="139" spans="1:23" x14ac:dyDescent="0.25">
      <c r="Q139" s="12" t="str">
        <f t="shared" si="193"/>
        <v>T2 Дибикор Test</v>
      </c>
      <c r="R139" s="6">
        <f>AH112</f>
        <v>0</v>
      </c>
      <c r="S139" s="6">
        <f>AI112</f>
        <v>-3.3054654781075167E-14</v>
      </c>
      <c r="T139" s="6">
        <f>AJ112</f>
        <v>-1.6363690485680784E-14</v>
      </c>
      <c r="U139" s="6">
        <f>AK112</f>
        <v>0</v>
      </c>
      <c r="V139" s="6">
        <f>AL112</f>
        <v>0</v>
      </c>
    </row>
    <row r="140" spans="1:23" x14ac:dyDescent="0.25">
      <c r="Q140" s="12" t="str">
        <f t="shared" si="193"/>
        <v xml:space="preserve">None  </v>
      </c>
      <c r="R140" s="6">
        <f>AR112</f>
        <v>0</v>
      </c>
      <c r="S140" s="6">
        <f>AS112</f>
        <v>-3.3054654781075167E-14</v>
      </c>
      <c r="T140" s="6">
        <f>AT112</f>
        <v>-1.6363690485680784E-14</v>
      </c>
      <c r="U140" s="6">
        <f>AU112</f>
        <v>0</v>
      </c>
      <c r="V140" s="6" t="e">
        <f>AV112</f>
        <v>#VALUE!</v>
      </c>
    </row>
    <row r="141" spans="1:23" x14ac:dyDescent="0.25">
      <c r="Q141" s="12" t="str">
        <f t="shared" si="193"/>
        <v xml:space="preserve">None  </v>
      </c>
      <c r="R141" s="6">
        <f>BB112</f>
        <v>0</v>
      </c>
      <c r="S141" s="6">
        <f>BC112</f>
        <v>-3.3054654781075167E-14</v>
      </c>
      <c r="T141" s="6">
        <f>BD112</f>
        <v>-1.6363690485680784E-14</v>
      </c>
      <c r="U141" s="6">
        <f>BE112</f>
        <v>0</v>
      </c>
      <c r="V141" s="6">
        <f>BF112</f>
        <v>0</v>
      </c>
    </row>
    <row r="142" spans="1:23" x14ac:dyDescent="0.25">
      <c r="Q142" s="12" t="str">
        <f t="shared" si="193"/>
        <v xml:space="preserve">None  </v>
      </c>
      <c r="R142" s="6">
        <f>BL112</f>
        <v>0</v>
      </c>
      <c r="S142" s="6">
        <f>BM112</f>
        <v>-3.3054654781075167E-14</v>
      </c>
      <c r="T142" s="6">
        <f>BN112</f>
        <v>-1.6363690485680784E-14</v>
      </c>
      <c r="U142" s="6">
        <f>BO112</f>
        <v>0</v>
      </c>
      <c r="V142" s="6">
        <f>BP112</f>
        <v>-1.6041261136830484E-14</v>
      </c>
    </row>
    <row r="143" spans="1:23" x14ac:dyDescent="0.25">
      <c r="Q143" s="12" t="str">
        <f t="shared" si="193"/>
        <v xml:space="preserve">None  </v>
      </c>
      <c r="R143" s="6">
        <f>BV112</f>
        <v>0</v>
      </c>
      <c r="S143" s="6">
        <f>BW112</f>
        <v>-3.3054654781075167E-14</v>
      </c>
      <c r="T143" s="6">
        <f>BX112</f>
        <v>-1.6363690485680784E-14</v>
      </c>
      <c r="U143" s="6">
        <f>BY112</f>
        <v>0</v>
      </c>
      <c r="V143" s="6">
        <f>BZ112</f>
        <v>-1.6041261136830484E-14</v>
      </c>
    </row>
    <row r="144" spans="1:23" x14ac:dyDescent="0.25">
      <c r="Q144" s="12" t="str">
        <f t="shared" si="193"/>
        <v xml:space="preserve">None  </v>
      </c>
      <c r="R144" s="6">
        <f>CF112</f>
        <v>0</v>
      </c>
      <c r="S144" s="6">
        <f>CG112</f>
        <v>-3.3054654781075167E-14</v>
      </c>
      <c r="T144" s="6">
        <f>CH112</f>
        <v>-1.6363690485680784E-14</v>
      </c>
      <c r="U144" s="6">
        <f>CI112</f>
        <v>0</v>
      </c>
      <c r="V144" s="6">
        <f>CJ112</f>
        <v>-1.6041261136830484E-14</v>
      </c>
    </row>
    <row r="145" spans="17:22" x14ac:dyDescent="0.25">
      <c r="Q145" s="12" t="str">
        <f t="shared" si="193"/>
        <v xml:space="preserve">None  </v>
      </c>
      <c r="R145" s="6">
        <f>CP112</f>
        <v>0</v>
      </c>
      <c r="S145" s="6">
        <f>CQ112</f>
        <v>-3.3054654781075167E-14</v>
      </c>
      <c r="T145" s="6">
        <f>CR112</f>
        <v>-1.6363690485680784E-14</v>
      </c>
      <c r="U145" s="6">
        <f>CS112</f>
        <v>0</v>
      </c>
      <c r="V145" s="6">
        <f>CT112</f>
        <v>-1.6041261136830484E-14</v>
      </c>
    </row>
    <row r="146" spans="17:22" x14ac:dyDescent="0.25">
      <c r="Q146" s="12" t="str">
        <f t="shared" si="193"/>
        <v xml:space="preserve">None  </v>
      </c>
      <c r="R146" s="6">
        <f>CZ112</f>
        <v>0</v>
      </c>
      <c r="S146" s="6">
        <f>DA112</f>
        <v>-3.3054654781075167E-14</v>
      </c>
      <c r="T146" s="6">
        <f>DB112</f>
        <v>-1.6363690485680784E-14</v>
      </c>
      <c r="U146" s="6">
        <f>DC112</f>
        <v>0</v>
      </c>
      <c r="V146" s="6">
        <f>DD112</f>
        <v>-1.6041261136830484E-14</v>
      </c>
    </row>
    <row r="147" spans="17:22" x14ac:dyDescent="0.25">
      <c r="Q147" s="12" t="str">
        <f t="shared" si="193"/>
        <v xml:space="preserve">None  </v>
      </c>
      <c r="R147" s="6">
        <f>DJ112</f>
        <v>0</v>
      </c>
      <c r="S147" s="6">
        <f>DK112</f>
        <v>-3.3054654781075167E-14</v>
      </c>
      <c r="T147" s="6">
        <f>DL112</f>
        <v>-1.6363690485680784E-14</v>
      </c>
      <c r="U147" s="6">
        <f>DM112</f>
        <v>0</v>
      </c>
      <c r="V147" s="6">
        <f>DN112</f>
        <v>-1.6041261136830484E-14</v>
      </c>
    </row>
    <row r="148" spans="17:22" x14ac:dyDescent="0.25">
      <c r="Q148" s="12" t="str">
        <f t="shared" si="193"/>
        <v xml:space="preserve">None  </v>
      </c>
      <c r="R148" s="6">
        <f>DT112</f>
        <v>0</v>
      </c>
      <c r="S148" s="6">
        <f>DU112</f>
        <v>-3.3054654781075167E-14</v>
      </c>
      <c r="T148" s="6">
        <f>DV112</f>
        <v>-1.6363690485680784E-14</v>
      </c>
      <c r="U148" s="6">
        <f>DW112</f>
        <v>0</v>
      </c>
      <c r="V148" s="6">
        <f>DX112</f>
        <v>-1.6041261136830484E-14</v>
      </c>
    </row>
    <row r="149" spans="17:22" x14ac:dyDescent="0.25">
      <c r="Q149" s="12" t="str">
        <f t="shared" si="193"/>
        <v xml:space="preserve">None  </v>
      </c>
      <c r="R149" s="6">
        <f>ED112</f>
        <v>0</v>
      </c>
      <c r="S149" s="6">
        <f>EE112</f>
        <v>-3.3054654781075167E-14</v>
      </c>
      <c r="T149" s="6">
        <f>EF112</f>
        <v>-1.6363690485680784E-14</v>
      </c>
      <c r="U149" s="6">
        <f>EG112</f>
        <v>0</v>
      </c>
      <c r="V149" s="6">
        <f>EH112</f>
        <v>-1.6041261136830484E-14</v>
      </c>
    </row>
    <row r="150" spans="17:22" x14ac:dyDescent="0.25">
      <c r="Q150" s="12" t="str">
        <f t="shared" si="193"/>
        <v xml:space="preserve">None  </v>
      </c>
      <c r="R150" s="6">
        <f>EN112</f>
        <v>0</v>
      </c>
      <c r="S150" s="6">
        <f>EO112</f>
        <v>-3.3054654781075167E-14</v>
      </c>
      <c r="T150" s="6">
        <f>EP112</f>
        <v>-1.6363690485680784E-14</v>
      </c>
      <c r="U150" s="6">
        <f>EQ112</f>
        <v>0</v>
      </c>
      <c r="V150" s="6">
        <f>ER112</f>
        <v>-1.6041261136830484E-14</v>
      </c>
    </row>
    <row r="167" spans="1:1" s="83" customFormat="1" x14ac:dyDescent="0.25">
      <c r="A167" s="107"/>
    </row>
    <row r="168" spans="1:1" customFormat="1" x14ac:dyDescent="0.25">
      <c r="A168" s="91"/>
    </row>
    <row r="169" spans="1:1" customFormat="1" x14ac:dyDescent="0.25">
      <c r="A169" s="91"/>
    </row>
    <row r="170" spans="1:1" customFormat="1" x14ac:dyDescent="0.25">
      <c r="A170" s="91"/>
    </row>
    <row r="171" spans="1:1" customFormat="1" x14ac:dyDescent="0.25">
      <c r="A171" s="91"/>
    </row>
    <row r="172" spans="1:1" customFormat="1" x14ac:dyDescent="0.25">
      <c r="A172" s="91"/>
    </row>
    <row r="173" spans="1:1" customFormat="1" x14ac:dyDescent="0.25">
      <c r="A173" s="91"/>
    </row>
    <row r="174" spans="1:1" customFormat="1" x14ac:dyDescent="0.25">
      <c r="A174" s="91"/>
    </row>
    <row r="175" spans="1:1" customFormat="1" x14ac:dyDescent="0.25">
      <c r="A175" s="91"/>
    </row>
    <row r="176" spans="1:1" customFormat="1" x14ac:dyDescent="0.25">
      <c r="A176" s="91"/>
    </row>
    <row r="177" spans="2:1029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</row>
    <row r="178" spans="2:1029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  <c r="AMM178"/>
      <c r="AMN178"/>
      <c r="AMO178"/>
    </row>
    <row r="179" spans="2:1029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  <c r="AMM179"/>
      <c r="AMN179"/>
      <c r="AMO179"/>
    </row>
    <row r="180" spans="2:1029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</row>
    <row r="181" spans="2:1029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  <c r="AMM181"/>
      <c r="AMN181"/>
      <c r="AMO181"/>
    </row>
    <row r="182" spans="2:1029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  <c r="AMM182"/>
      <c r="AMN182"/>
      <c r="AMO182"/>
    </row>
    <row r="183" spans="2:1029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</row>
    <row r="184" spans="2:1029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  <c r="AMM184"/>
      <c r="AMN184"/>
      <c r="AMO184"/>
    </row>
    <row r="185" spans="2:1029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  <c r="AMM185"/>
      <c r="AMN185"/>
      <c r="AMO185"/>
    </row>
    <row r="186" spans="2:1029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  <c r="AMM186"/>
      <c r="AMN186"/>
      <c r="AMO186"/>
    </row>
    <row r="187" spans="2:1029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</row>
    <row r="188" spans="2:1029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  <c r="AMM188"/>
      <c r="AMN188"/>
      <c r="AMO188"/>
    </row>
    <row r="189" spans="2:1029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  <c r="AMM189"/>
      <c r="AMN189"/>
      <c r="AMO189"/>
    </row>
    <row r="190" spans="2:1029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  <c r="AMM190"/>
      <c r="AMN190"/>
      <c r="AMO190"/>
    </row>
    <row r="191" spans="2:1029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  <c r="AMM191"/>
      <c r="AMN191"/>
      <c r="AMO191"/>
    </row>
    <row r="192" spans="2:1029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  <c r="AMM192"/>
      <c r="AMN192"/>
      <c r="AMO192"/>
    </row>
    <row r="193" spans="13:13" x14ac:dyDescent="0.25">
      <c r="M193" s="1" t="s">
        <v>65</v>
      </c>
    </row>
    <row r="194" spans="13:13" x14ac:dyDescent="0.25">
      <c r="M194" s="1" t="s">
        <v>65</v>
      </c>
    </row>
    <row r="195" spans="13:13" x14ac:dyDescent="0.25">
      <c r="M195" s="1" t="s">
        <v>65</v>
      </c>
    </row>
  </sheetData>
  <mergeCells count="5">
    <mergeCell ref="C7:D7"/>
    <mergeCell ref="H8:I8"/>
    <mergeCell ref="K12:O12"/>
    <mergeCell ref="C33:D33"/>
    <mergeCell ref="E33:F3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3452-8835-4B5D-A078-9098E874B309}">
  <dimension ref="A1:AMO195"/>
  <sheetViews>
    <sheetView topLeftCell="R55" zoomScaleNormal="100" workbookViewId="0">
      <selection activeCell="U92" sqref="U92"/>
    </sheetView>
  </sheetViews>
  <sheetFormatPr defaultColWidth="9" defaultRowHeight="15" x14ac:dyDescent="0.25"/>
  <cols>
    <col min="1" max="1" width="9" style="91"/>
    <col min="2" max="2" width="12.42578125" style="1" customWidth="1"/>
    <col min="3" max="3" width="11.28515625" style="1" customWidth="1"/>
    <col min="4" max="4" width="11.140625" style="1" customWidth="1"/>
    <col min="5" max="5" width="12.28515625" style="1" customWidth="1"/>
    <col min="6" max="6" width="12.42578125" style="1" customWidth="1"/>
    <col min="7" max="7" width="9.85546875" style="1" customWidth="1"/>
    <col min="8" max="8" width="16.5703125" style="1" customWidth="1"/>
    <col min="9" max="9" width="15.7109375" style="1" customWidth="1"/>
    <col min="10" max="10" width="15.85546875" style="1" customWidth="1"/>
    <col min="11" max="11" width="13.140625" style="1" customWidth="1"/>
    <col min="12" max="12" width="13.42578125" style="1" customWidth="1"/>
    <col min="13" max="13" width="12.28515625" style="1" customWidth="1"/>
    <col min="14" max="14" width="9.85546875" style="1" customWidth="1"/>
    <col min="15" max="15" width="19.7109375" style="1" customWidth="1"/>
    <col min="16" max="16" width="15.85546875" style="1" bestFit="1" customWidth="1"/>
    <col min="17" max="17" width="23.42578125" style="1" customWidth="1"/>
    <col min="18" max="18" width="9.28515625" style="1" bestFit="1" customWidth="1"/>
    <col min="19" max="19" width="6.85546875" style="1" customWidth="1"/>
    <col min="20" max="21" width="14.28515625" style="1" customWidth="1"/>
    <col min="22" max="22" width="14" style="1" customWidth="1"/>
    <col min="23" max="24" width="13.85546875" style="1" bestFit="1" customWidth="1"/>
    <col min="25" max="25" width="20" style="1" customWidth="1"/>
    <col min="26" max="26" width="9.7109375" style="1" bestFit="1" customWidth="1"/>
    <col min="27" max="28" width="10.7109375" style="1" bestFit="1" customWidth="1"/>
    <col min="29" max="29" width="13.28515625" style="1" bestFit="1" customWidth="1"/>
    <col min="30" max="30" width="14.5703125" style="1" bestFit="1" customWidth="1"/>
    <col min="31" max="32" width="14.42578125" style="1" bestFit="1" customWidth="1"/>
    <col min="33" max="33" width="13.140625" style="1" bestFit="1" customWidth="1"/>
    <col min="34" max="34" width="12.85546875" style="1" bestFit="1" customWidth="1"/>
    <col min="35" max="36" width="10.42578125" style="1" bestFit="1" customWidth="1"/>
    <col min="37" max="38" width="9" style="1"/>
    <col min="39" max="42" width="12.140625" style="1" bestFit="1" customWidth="1"/>
    <col min="43" max="44" width="9" style="1"/>
    <col min="45" max="45" width="13.140625" style="1" bestFit="1" customWidth="1"/>
    <col min="46" max="48" width="9" style="1"/>
    <col min="49" max="49" width="17.140625" style="1" customWidth="1"/>
    <col min="50" max="53" width="12.140625" style="1" bestFit="1" customWidth="1"/>
    <col min="54" max="55" width="9" style="1"/>
    <col min="56" max="56" width="12.140625" style="1" bestFit="1" customWidth="1"/>
    <col min="57" max="58" width="9" style="1"/>
    <col min="59" max="59" width="10.85546875" style="1" bestFit="1" customWidth="1"/>
    <col min="60" max="60" width="12.140625" style="1" bestFit="1" customWidth="1"/>
    <col min="61" max="61" width="10.85546875" style="1" bestFit="1" customWidth="1"/>
    <col min="62" max="62" width="12.140625" style="1" bestFit="1" customWidth="1"/>
    <col min="63" max="68" width="9" style="1"/>
    <col min="69" max="70" width="12.140625" style="1" bestFit="1" customWidth="1"/>
    <col min="71" max="71" width="10.85546875" style="1" bestFit="1" customWidth="1"/>
    <col min="72" max="72" width="12.140625" style="1" bestFit="1" customWidth="1"/>
    <col min="73" max="78" width="9" style="1"/>
    <col min="79" max="79" width="12.140625" style="1" bestFit="1" customWidth="1"/>
    <col min="80" max="80" width="14" style="1" bestFit="1" customWidth="1"/>
    <col min="81" max="81" width="10.85546875" style="1" bestFit="1" customWidth="1"/>
    <col min="82" max="82" width="12.140625" style="1" bestFit="1" customWidth="1"/>
    <col min="83" max="90" width="9" style="1"/>
    <col min="91" max="91" width="11.85546875" style="1" bestFit="1" customWidth="1"/>
    <col min="92" max="100" width="9" style="1"/>
    <col min="101" max="101" width="11.85546875" style="1" bestFit="1" customWidth="1"/>
    <col min="102" max="110" width="9" style="1"/>
    <col min="111" max="111" width="11.85546875" style="1" bestFit="1" customWidth="1"/>
    <col min="112" max="120" width="9" style="1"/>
    <col min="121" max="121" width="10.85546875" style="1" bestFit="1" customWidth="1"/>
    <col min="122" max="130" width="9" style="1"/>
    <col min="131" max="131" width="10.85546875" style="1" bestFit="1" customWidth="1"/>
    <col min="132" max="140" width="9" style="1"/>
    <col min="141" max="141" width="10.85546875" style="1" bestFit="1" customWidth="1"/>
    <col min="142" max="143" width="9" style="1"/>
    <col min="144" max="144" width="13.7109375" style="1" customWidth="1"/>
    <col min="145" max="150" width="9" style="1"/>
    <col min="151" max="151" width="13.140625" style="1" bestFit="1" customWidth="1"/>
    <col min="152" max="1029" width="9" style="1"/>
  </cols>
  <sheetData>
    <row r="1" spans="1:1029" x14ac:dyDescent="0.25">
      <c r="A1" s="91" t="s">
        <v>136</v>
      </c>
      <c r="B1" s="59" t="s">
        <v>137</v>
      </c>
      <c r="E1" s="141" t="s">
        <v>152</v>
      </c>
    </row>
    <row r="2" spans="1:1029" s="103" customFormat="1" x14ac:dyDescent="0.25">
      <c r="A2" s="93"/>
      <c r="B2" s="134" t="s">
        <v>151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  <c r="IW2" s="104"/>
      <c r="IX2" s="104"/>
      <c r="IY2" s="104"/>
      <c r="IZ2" s="104"/>
      <c r="JA2" s="104"/>
      <c r="JB2" s="104"/>
      <c r="JC2" s="104"/>
      <c r="JD2" s="104"/>
      <c r="JE2" s="104"/>
      <c r="JF2" s="104"/>
      <c r="JG2" s="104"/>
      <c r="JH2" s="104"/>
      <c r="JI2" s="104"/>
      <c r="JJ2" s="104"/>
      <c r="JK2" s="104"/>
      <c r="JL2" s="104"/>
      <c r="JM2" s="104"/>
      <c r="JN2" s="104"/>
      <c r="JO2" s="104"/>
      <c r="JP2" s="104"/>
      <c r="JQ2" s="104"/>
      <c r="JR2" s="104"/>
      <c r="JS2" s="104"/>
      <c r="JT2" s="104"/>
      <c r="JU2" s="104"/>
      <c r="JV2" s="104"/>
      <c r="JW2" s="104"/>
      <c r="JX2" s="104"/>
      <c r="JY2" s="104"/>
      <c r="JZ2" s="104"/>
      <c r="KA2" s="104"/>
      <c r="KB2" s="104"/>
      <c r="KC2" s="104"/>
      <c r="KD2" s="104"/>
      <c r="KE2" s="104"/>
      <c r="KF2" s="104"/>
      <c r="KG2" s="104"/>
      <c r="KH2" s="104"/>
      <c r="KI2" s="104"/>
      <c r="KJ2" s="104"/>
      <c r="KK2" s="104"/>
      <c r="KL2" s="104"/>
      <c r="KM2" s="104"/>
      <c r="KN2" s="104"/>
      <c r="KO2" s="104"/>
      <c r="KP2" s="104"/>
      <c r="KQ2" s="104"/>
      <c r="KR2" s="104"/>
      <c r="KS2" s="104"/>
      <c r="KT2" s="104"/>
      <c r="KU2" s="104"/>
      <c r="KV2" s="104"/>
      <c r="KW2" s="104"/>
      <c r="KX2" s="104"/>
      <c r="KY2" s="104"/>
      <c r="KZ2" s="104"/>
      <c r="LA2" s="104"/>
      <c r="LB2" s="104"/>
      <c r="LC2" s="104"/>
      <c r="LD2" s="104"/>
      <c r="LE2" s="104"/>
      <c r="LF2" s="104"/>
      <c r="LG2" s="104"/>
      <c r="LH2" s="104"/>
      <c r="LI2" s="104"/>
      <c r="LJ2" s="104"/>
      <c r="LK2" s="104"/>
      <c r="LL2" s="104"/>
      <c r="LM2" s="104"/>
      <c r="LN2" s="104"/>
      <c r="LO2" s="104"/>
      <c r="LP2" s="104"/>
      <c r="LQ2" s="104"/>
      <c r="LR2" s="104"/>
      <c r="LS2" s="104"/>
      <c r="LT2" s="104"/>
      <c r="LU2" s="104"/>
      <c r="LV2" s="104"/>
      <c r="LW2" s="104"/>
      <c r="LX2" s="104"/>
      <c r="LY2" s="104"/>
      <c r="LZ2" s="104"/>
      <c r="MA2" s="104"/>
      <c r="MB2" s="104"/>
      <c r="MC2" s="104"/>
      <c r="MD2" s="104"/>
      <c r="ME2" s="104"/>
      <c r="MF2" s="104"/>
      <c r="MG2" s="104"/>
      <c r="MH2" s="104"/>
      <c r="MI2" s="104"/>
      <c r="MJ2" s="104"/>
      <c r="MK2" s="104"/>
      <c r="ML2" s="104"/>
      <c r="MM2" s="104"/>
      <c r="MN2" s="104"/>
      <c r="MO2" s="104"/>
      <c r="MP2" s="104"/>
      <c r="MQ2" s="104"/>
      <c r="MR2" s="104"/>
      <c r="MS2" s="104"/>
      <c r="MT2" s="104"/>
      <c r="MU2" s="104"/>
      <c r="MV2" s="104"/>
      <c r="MW2" s="104"/>
      <c r="MX2" s="104"/>
      <c r="MY2" s="104"/>
      <c r="MZ2" s="104"/>
      <c r="NA2" s="104"/>
      <c r="NB2" s="104"/>
      <c r="NC2" s="104"/>
      <c r="ND2" s="104"/>
      <c r="NE2" s="104"/>
      <c r="NF2" s="104"/>
      <c r="NG2" s="104"/>
      <c r="NH2" s="104"/>
      <c r="NI2" s="104"/>
      <c r="NJ2" s="104"/>
      <c r="NK2" s="104"/>
      <c r="NL2" s="104"/>
      <c r="NM2" s="104"/>
      <c r="NN2" s="104"/>
      <c r="NO2" s="104"/>
      <c r="NP2" s="104"/>
      <c r="NQ2" s="104"/>
      <c r="NR2" s="104"/>
      <c r="NS2" s="104"/>
      <c r="NT2" s="104"/>
      <c r="NU2" s="104"/>
      <c r="NV2" s="104"/>
      <c r="NW2" s="104"/>
      <c r="NX2" s="104"/>
      <c r="NY2" s="104"/>
      <c r="NZ2" s="104"/>
      <c r="OA2" s="104"/>
      <c r="OB2" s="104"/>
      <c r="OC2" s="104"/>
      <c r="OD2" s="104"/>
      <c r="OE2" s="104"/>
      <c r="OF2" s="104"/>
      <c r="OG2" s="104"/>
      <c r="OH2" s="104"/>
      <c r="OI2" s="104"/>
      <c r="OJ2" s="104"/>
      <c r="OK2" s="104"/>
      <c r="OL2" s="104"/>
      <c r="OM2" s="104"/>
      <c r="ON2" s="104"/>
      <c r="OO2" s="104"/>
      <c r="OP2" s="104"/>
      <c r="OQ2" s="104"/>
      <c r="OR2" s="104"/>
      <c r="OS2" s="104"/>
      <c r="OT2" s="104"/>
      <c r="OU2" s="104"/>
      <c r="OV2" s="104"/>
      <c r="OW2" s="104"/>
      <c r="OX2" s="104"/>
      <c r="OY2" s="104"/>
      <c r="OZ2" s="104"/>
      <c r="PA2" s="104"/>
      <c r="PB2" s="104"/>
      <c r="PC2" s="104"/>
      <c r="PD2" s="104"/>
      <c r="PE2" s="104"/>
      <c r="PF2" s="104"/>
      <c r="PG2" s="104"/>
      <c r="PH2" s="104"/>
      <c r="PI2" s="104"/>
      <c r="PJ2" s="104"/>
      <c r="PK2" s="104"/>
      <c r="PL2" s="104"/>
      <c r="PM2" s="104"/>
      <c r="PN2" s="104"/>
      <c r="PO2" s="104"/>
      <c r="PP2" s="104"/>
      <c r="PQ2" s="104"/>
      <c r="PR2" s="104"/>
      <c r="PS2" s="104"/>
      <c r="PT2" s="104"/>
      <c r="PU2" s="104"/>
      <c r="PV2" s="104"/>
      <c r="PW2" s="104"/>
      <c r="PX2" s="104"/>
      <c r="PY2" s="104"/>
      <c r="PZ2" s="104"/>
      <c r="QA2" s="104"/>
      <c r="QB2" s="104"/>
      <c r="QC2" s="104"/>
      <c r="QD2" s="104"/>
      <c r="QE2" s="104"/>
      <c r="QF2" s="104"/>
      <c r="QG2" s="104"/>
      <c r="QH2" s="104"/>
      <c r="QI2" s="104"/>
      <c r="QJ2" s="104"/>
      <c r="QK2" s="104"/>
      <c r="QL2" s="104"/>
      <c r="QM2" s="104"/>
      <c r="QN2" s="104"/>
      <c r="QO2" s="104"/>
      <c r="QP2" s="104"/>
      <c r="QQ2" s="104"/>
      <c r="QR2" s="104"/>
      <c r="QS2" s="104"/>
      <c r="QT2" s="104"/>
      <c r="QU2" s="104"/>
      <c r="QV2" s="104"/>
      <c r="QW2" s="104"/>
      <c r="QX2" s="104"/>
      <c r="QY2" s="104"/>
      <c r="QZ2" s="104"/>
      <c r="RA2" s="104"/>
      <c r="RB2" s="104"/>
      <c r="RC2" s="104"/>
      <c r="RD2" s="104"/>
      <c r="RE2" s="104"/>
      <c r="RF2" s="104"/>
      <c r="RG2" s="104"/>
      <c r="RH2" s="104"/>
      <c r="RI2" s="104"/>
      <c r="RJ2" s="104"/>
      <c r="RK2" s="104"/>
      <c r="RL2" s="104"/>
      <c r="RM2" s="104"/>
      <c r="RN2" s="104"/>
      <c r="RO2" s="104"/>
      <c r="RP2" s="104"/>
      <c r="RQ2" s="104"/>
      <c r="RR2" s="104"/>
      <c r="RS2" s="104"/>
      <c r="RT2" s="104"/>
      <c r="RU2" s="104"/>
      <c r="RV2" s="104"/>
      <c r="RW2" s="104"/>
      <c r="RX2" s="104"/>
      <c r="RY2" s="104"/>
      <c r="RZ2" s="104"/>
      <c r="SA2" s="104"/>
      <c r="SB2" s="104"/>
      <c r="SC2" s="104"/>
      <c r="SD2" s="104"/>
      <c r="SE2" s="104"/>
      <c r="SF2" s="104"/>
      <c r="SG2" s="104"/>
      <c r="SH2" s="104"/>
      <c r="SI2" s="104"/>
      <c r="SJ2" s="104"/>
      <c r="SK2" s="104"/>
      <c r="SL2" s="104"/>
      <c r="SM2" s="104"/>
      <c r="SN2" s="104"/>
      <c r="SO2" s="104"/>
      <c r="SP2" s="104"/>
      <c r="SQ2" s="104"/>
      <c r="SR2" s="104"/>
      <c r="SS2" s="104"/>
      <c r="ST2" s="104"/>
      <c r="SU2" s="104"/>
      <c r="SV2" s="104"/>
      <c r="SW2" s="104"/>
      <c r="SX2" s="104"/>
      <c r="SY2" s="104"/>
      <c r="SZ2" s="104"/>
      <c r="TA2" s="104"/>
      <c r="TB2" s="104"/>
      <c r="TC2" s="104"/>
      <c r="TD2" s="104"/>
      <c r="TE2" s="104"/>
      <c r="TF2" s="104"/>
      <c r="TG2" s="104"/>
      <c r="TH2" s="104"/>
      <c r="TI2" s="104"/>
      <c r="TJ2" s="104"/>
      <c r="TK2" s="104"/>
      <c r="TL2" s="104"/>
      <c r="TM2" s="104"/>
      <c r="TN2" s="104"/>
      <c r="TO2" s="104"/>
      <c r="TP2" s="104"/>
      <c r="TQ2" s="104"/>
      <c r="TR2" s="104"/>
      <c r="TS2" s="104"/>
      <c r="TT2" s="104"/>
      <c r="TU2" s="104"/>
      <c r="TV2" s="104"/>
      <c r="TW2" s="104"/>
      <c r="TX2" s="104"/>
      <c r="TY2" s="104"/>
      <c r="TZ2" s="104"/>
      <c r="UA2" s="104"/>
      <c r="UB2" s="104"/>
      <c r="UC2" s="104"/>
      <c r="UD2" s="104"/>
      <c r="UE2" s="104"/>
      <c r="UF2" s="104"/>
      <c r="UG2" s="104"/>
      <c r="UH2" s="104"/>
      <c r="UI2" s="104"/>
      <c r="UJ2" s="104"/>
      <c r="UK2" s="104"/>
      <c r="UL2" s="104"/>
      <c r="UM2" s="104"/>
      <c r="UN2" s="104"/>
      <c r="UO2" s="104"/>
      <c r="UP2" s="104"/>
      <c r="UQ2" s="104"/>
      <c r="UR2" s="104"/>
      <c r="US2" s="104"/>
      <c r="UT2" s="104"/>
      <c r="UU2" s="104"/>
      <c r="UV2" s="104"/>
      <c r="UW2" s="104"/>
      <c r="UX2" s="104"/>
      <c r="UY2" s="104"/>
      <c r="UZ2" s="104"/>
      <c r="VA2" s="104"/>
      <c r="VB2" s="104"/>
      <c r="VC2" s="104"/>
      <c r="VD2" s="104"/>
      <c r="VE2" s="104"/>
      <c r="VF2" s="104"/>
      <c r="VG2" s="104"/>
      <c r="VH2" s="104"/>
      <c r="VI2" s="104"/>
      <c r="VJ2" s="104"/>
      <c r="VK2" s="104"/>
      <c r="VL2" s="104"/>
      <c r="VM2" s="104"/>
      <c r="VN2" s="104"/>
      <c r="VO2" s="104"/>
      <c r="VP2" s="104"/>
      <c r="VQ2" s="104"/>
      <c r="VR2" s="104"/>
      <c r="VS2" s="104"/>
      <c r="VT2" s="104"/>
      <c r="VU2" s="104"/>
      <c r="VV2" s="104"/>
      <c r="VW2" s="104"/>
      <c r="VX2" s="104"/>
      <c r="VY2" s="104"/>
      <c r="VZ2" s="104"/>
      <c r="WA2" s="104"/>
      <c r="WB2" s="104"/>
      <c r="WC2" s="104"/>
      <c r="WD2" s="104"/>
      <c r="WE2" s="104"/>
      <c r="WF2" s="104"/>
      <c r="WG2" s="104"/>
      <c r="WH2" s="104"/>
      <c r="WI2" s="104"/>
      <c r="WJ2" s="104"/>
      <c r="WK2" s="104"/>
      <c r="WL2" s="104"/>
      <c r="WM2" s="104"/>
      <c r="WN2" s="104"/>
      <c r="WO2" s="104"/>
      <c r="WP2" s="104"/>
      <c r="WQ2" s="104"/>
      <c r="WR2" s="104"/>
      <c r="WS2" s="104"/>
      <c r="WT2" s="104"/>
      <c r="WU2" s="104"/>
      <c r="WV2" s="104"/>
      <c r="WW2" s="104"/>
      <c r="WX2" s="104"/>
      <c r="WY2" s="104"/>
      <c r="WZ2" s="104"/>
      <c r="XA2" s="104"/>
      <c r="XB2" s="104"/>
      <c r="XC2" s="104"/>
      <c r="XD2" s="104"/>
      <c r="XE2" s="104"/>
      <c r="XF2" s="104"/>
      <c r="XG2" s="104"/>
      <c r="XH2" s="104"/>
      <c r="XI2" s="104"/>
      <c r="XJ2" s="104"/>
      <c r="XK2" s="104"/>
      <c r="XL2" s="104"/>
      <c r="XM2" s="104"/>
      <c r="XN2" s="104"/>
      <c r="XO2" s="104"/>
      <c r="XP2" s="104"/>
      <c r="XQ2" s="104"/>
      <c r="XR2" s="104"/>
      <c r="XS2" s="104"/>
      <c r="XT2" s="104"/>
      <c r="XU2" s="104"/>
      <c r="XV2" s="104"/>
      <c r="XW2" s="104"/>
      <c r="XX2" s="104"/>
      <c r="XY2" s="104"/>
      <c r="XZ2" s="104"/>
      <c r="YA2" s="104"/>
      <c r="YB2" s="104"/>
      <c r="YC2" s="104"/>
      <c r="YD2" s="104"/>
      <c r="YE2" s="104"/>
      <c r="YF2" s="104"/>
      <c r="YG2" s="104"/>
      <c r="YH2" s="104"/>
      <c r="YI2" s="104"/>
      <c r="YJ2" s="104"/>
      <c r="YK2" s="104"/>
      <c r="YL2" s="104"/>
      <c r="YM2" s="104"/>
      <c r="YN2" s="104"/>
      <c r="YO2" s="104"/>
      <c r="YP2" s="104"/>
      <c r="YQ2" s="104"/>
      <c r="YR2" s="104"/>
      <c r="YS2" s="104"/>
      <c r="YT2" s="104"/>
      <c r="YU2" s="104"/>
      <c r="YV2" s="104"/>
      <c r="YW2" s="104"/>
      <c r="YX2" s="104"/>
      <c r="YY2" s="104"/>
      <c r="YZ2" s="104"/>
      <c r="ZA2" s="104"/>
      <c r="ZB2" s="104"/>
      <c r="ZC2" s="104"/>
      <c r="ZD2" s="104"/>
      <c r="ZE2" s="104"/>
      <c r="ZF2" s="104"/>
      <c r="ZG2" s="104"/>
      <c r="ZH2" s="104"/>
      <c r="ZI2" s="104"/>
      <c r="ZJ2" s="104"/>
      <c r="ZK2" s="104"/>
      <c r="ZL2" s="104"/>
      <c r="ZM2" s="104"/>
      <c r="ZN2" s="104"/>
      <c r="ZO2" s="104"/>
      <c r="ZP2" s="104"/>
      <c r="ZQ2" s="104"/>
      <c r="ZR2" s="104"/>
      <c r="ZS2" s="104"/>
      <c r="ZT2" s="104"/>
      <c r="ZU2" s="104"/>
      <c r="ZV2" s="104"/>
      <c r="ZW2" s="104"/>
      <c r="ZX2" s="104"/>
      <c r="ZY2" s="104"/>
      <c r="ZZ2" s="104"/>
      <c r="AAA2" s="104"/>
      <c r="AAB2" s="104"/>
      <c r="AAC2" s="104"/>
      <c r="AAD2" s="104"/>
      <c r="AAE2" s="104"/>
      <c r="AAF2" s="104"/>
      <c r="AAG2" s="104"/>
      <c r="AAH2" s="104"/>
      <c r="AAI2" s="104"/>
      <c r="AAJ2" s="104"/>
      <c r="AAK2" s="104"/>
      <c r="AAL2" s="104"/>
      <c r="AAM2" s="104"/>
      <c r="AAN2" s="104"/>
      <c r="AAO2" s="104"/>
      <c r="AAP2" s="104"/>
      <c r="AAQ2" s="104"/>
      <c r="AAR2" s="104"/>
      <c r="AAS2" s="104"/>
      <c r="AAT2" s="104"/>
      <c r="AAU2" s="104"/>
      <c r="AAV2" s="104"/>
      <c r="AAW2" s="104"/>
      <c r="AAX2" s="104"/>
      <c r="AAY2" s="104"/>
      <c r="AAZ2" s="104"/>
      <c r="ABA2" s="104"/>
      <c r="ABB2" s="104"/>
      <c r="ABC2" s="104"/>
      <c r="ABD2" s="104"/>
      <c r="ABE2" s="104"/>
      <c r="ABF2" s="104"/>
      <c r="ABG2" s="104"/>
      <c r="ABH2" s="104"/>
      <c r="ABI2" s="104"/>
      <c r="ABJ2" s="104"/>
      <c r="ABK2" s="104"/>
      <c r="ABL2" s="104"/>
      <c r="ABM2" s="104"/>
      <c r="ABN2" s="104"/>
      <c r="ABO2" s="104"/>
      <c r="ABP2" s="104"/>
      <c r="ABQ2" s="104"/>
      <c r="ABR2" s="104"/>
      <c r="ABS2" s="104"/>
      <c r="ABT2" s="104"/>
      <c r="ABU2" s="104"/>
      <c r="ABV2" s="104"/>
      <c r="ABW2" s="104"/>
      <c r="ABX2" s="104"/>
      <c r="ABY2" s="104"/>
      <c r="ABZ2" s="104"/>
      <c r="ACA2" s="104"/>
      <c r="ACB2" s="104"/>
      <c r="ACC2" s="104"/>
      <c r="ACD2" s="104"/>
      <c r="ACE2" s="104"/>
      <c r="ACF2" s="104"/>
      <c r="ACG2" s="104"/>
      <c r="ACH2" s="104"/>
      <c r="ACI2" s="104"/>
      <c r="ACJ2" s="104"/>
      <c r="ACK2" s="104"/>
      <c r="ACL2" s="104"/>
      <c r="ACM2" s="104"/>
      <c r="ACN2" s="104"/>
      <c r="ACO2" s="104"/>
      <c r="ACP2" s="104"/>
      <c r="ACQ2" s="104"/>
      <c r="ACR2" s="104"/>
      <c r="ACS2" s="104"/>
      <c r="ACT2" s="104"/>
      <c r="ACU2" s="104"/>
      <c r="ACV2" s="104"/>
      <c r="ACW2" s="104"/>
      <c r="ACX2" s="104"/>
      <c r="ACY2" s="104"/>
      <c r="ACZ2" s="104"/>
      <c r="ADA2" s="104"/>
      <c r="ADB2" s="104"/>
      <c r="ADC2" s="104"/>
      <c r="ADD2" s="104"/>
      <c r="ADE2" s="104"/>
      <c r="ADF2" s="104"/>
      <c r="ADG2" s="104"/>
      <c r="ADH2" s="104"/>
      <c r="ADI2" s="104"/>
      <c r="ADJ2" s="104"/>
      <c r="ADK2" s="104"/>
      <c r="ADL2" s="104"/>
      <c r="ADM2" s="104"/>
      <c r="ADN2" s="104"/>
      <c r="ADO2" s="104"/>
      <c r="ADP2" s="104"/>
      <c r="ADQ2" s="104"/>
      <c r="ADR2" s="104"/>
      <c r="ADS2" s="104"/>
      <c r="ADT2" s="104"/>
      <c r="ADU2" s="104"/>
      <c r="ADV2" s="104"/>
      <c r="ADW2" s="104"/>
      <c r="ADX2" s="104"/>
      <c r="ADY2" s="104"/>
      <c r="ADZ2" s="104"/>
      <c r="AEA2" s="104"/>
      <c r="AEB2" s="104"/>
      <c r="AEC2" s="104"/>
      <c r="AED2" s="104"/>
      <c r="AEE2" s="104"/>
      <c r="AEF2" s="104"/>
      <c r="AEG2" s="104"/>
      <c r="AEH2" s="104"/>
      <c r="AEI2" s="104"/>
      <c r="AEJ2" s="104"/>
      <c r="AEK2" s="104"/>
      <c r="AEL2" s="104"/>
      <c r="AEM2" s="104"/>
      <c r="AEN2" s="104"/>
      <c r="AEO2" s="104"/>
      <c r="AEP2" s="104"/>
      <c r="AEQ2" s="104"/>
      <c r="AER2" s="104"/>
      <c r="AES2" s="104"/>
      <c r="AET2" s="104"/>
      <c r="AEU2" s="104"/>
      <c r="AEV2" s="104"/>
      <c r="AEW2" s="104"/>
      <c r="AEX2" s="104"/>
      <c r="AEY2" s="104"/>
      <c r="AEZ2" s="104"/>
      <c r="AFA2" s="104"/>
      <c r="AFB2" s="104"/>
      <c r="AFC2" s="104"/>
      <c r="AFD2" s="104"/>
      <c r="AFE2" s="104"/>
      <c r="AFF2" s="104"/>
      <c r="AFG2" s="104"/>
      <c r="AFH2" s="104"/>
      <c r="AFI2" s="104"/>
      <c r="AFJ2" s="104"/>
      <c r="AFK2" s="104"/>
      <c r="AFL2" s="104"/>
      <c r="AFM2" s="104"/>
      <c r="AFN2" s="104"/>
      <c r="AFO2" s="104"/>
      <c r="AFP2" s="104"/>
      <c r="AFQ2" s="104"/>
      <c r="AFR2" s="104"/>
      <c r="AFS2" s="104"/>
      <c r="AFT2" s="104"/>
      <c r="AFU2" s="104"/>
      <c r="AFV2" s="104"/>
      <c r="AFW2" s="104"/>
      <c r="AFX2" s="104"/>
      <c r="AFY2" s="104"/>
      <c r="AFZ2" s="104"/>
      <c r="AGA2" s="104"/>
      <c r="AGB2" s="104"/>
      <c r="AGC2" s="104"/>
      <c r="AGD2" s="104"/>
      <c r="AGE2" s="104"/>
      <c r="AGF2" s="104"/>
      <c r="AGG2" s="104"/>
      <c r="AGH2" s="104"/>
      <c r="AGI2" s="104"/>
      <c r="AGJ2" s="104"/>
      <c r="AGK2" s="104"/>
      <c r="AGL2" s="104"/>
      <c r="AGM2" s="104"/>
      <c r="AGN2" s="104"/>
      <c r="AGO2" s="104"/>
      <c r="AGP2" s="104"/>
      <c r="AGQ2" s="104"/>
      <c r="AGR2" s="104"/>
      <c r="AGS2" s="104"/>
      <c r="AGT2" s="104"/>
      <c r="AGU2" s="104"/>
      <c r="AGV2" s="104"/>
      <c r="AGW2" s="104"/>
      <c r="AGX2" s="104"/>
      <c r="AGY2" s="104"/>
      <c r="AGZ2" s="104"/>
      <c r="AHA2" s="104"/>
      <c r="AHB2" s="104"/>
      <c r="AHC2" s="104"/>
      <c r="AHD2" s="104"/>
      <c r="AHE2" s="104"/>
      <c r="AHF2" s="104"/>
      <c r="AHG2" s="104"/>
      <c r="AHH2" s="104"/>
      <c r="AHI2" s="104"/>
      <c r="AHJ2" s="104"/>
      <c r="AHK2" s="104"/>
      <c r="AHL2" s="104"/>
      <c r="AHM2" s="104"/>
      <c r="AHN2" s="104"/>
      <c r="AHO2" s="104"/>
      <c r="AHP2" s="104"/>
      <c r="AHQ2" s="104"/>
      <c r="AHR2" s="104"/>
      <c r="AHS2" s="104"/>
      <c r="AHT2" s="104"/>
      <c r="AHU2" s="104"/>
      <c r="AHV2" s="104"/>
      <c r="AHW2" s="104"/>
      <c r="AHX2" s="104"/>
      <c r="AHY2" s="104"/>
      <c r="AHZ2" s="104"/>
      <c r="AIA2" s="104"/>
      <c r="AIB2" s="104"/>
      <c r="AIC2" s="104"/>
      <c r="AID2" s="104"/>
      <c r="AIE2" s="104"/>
      <c r="AIF2" s="104"/>
      <c r="AIG2" s="104"/>
      <c r="AIH2" s="104"/>
      <c r="AII2" s="104"/>
      <c r="AIJ2" s="104"/>
      <c r="AIK2" s="104"/>
      <c r="AIL2" s="104"/>
      <c r="AIM2" s="104"/>
      <c r="AIN2" s="104"/>
      <c r="AIO2" s="104"/>
      <c r="AIP2" s="104"/>
      <c r="AIQ2" s="104"/>
      <c r="AIR2" s="104"/>
      <c r="AIS2" s="104"/>
      <c r="AIT2" s="104"/>
      <c r="AIU2" s="104"/>
      <c r="AIV2" s="104"/>
      <c r="AIW2" s="104"/>
      <c r="AIX2" s="104"/>
      <c r="AIY2" s="104"/>
      <c r="AIZ2" s="104"/>
      <c r="AJA2" s="104"/>
      <c r="AJB2" s="104"/>
      <c r="AJC2" s="104"/>
      <c r="AJD2" s="104"/>
      <c r="AJE2" s="104"/>
      <c r="AJF2" s="104"/>
      <c r="AJG2" s="104"/>
      <c r="AJH2" s="104"/>
      <c r="AJI2" s="104"/>
      <c r="AJJ2" s="104"/>
      <c r="AJK2" s="104"/>
      <c r="AJL2" s="104"/>
      <c r="AJM2" s="104"/>
      <c r="AJN2" s="104"/>
      <c r="AJO2" s="104"/>
      <c r="AJP2" s="104"/>
      <c r="AJQ2" s="104"/>
      <c r="AJR2" s="104"/>
      <c r="AJS2" s="104"/>
      <c r="AJT2" s="104"/>
      <c r="AJU2" s="104"/>
      <c r="AJV2" s="104"/>
      <c r="AJW2" s="104"/>
      <c r="AJX2" s="104"/>
      <c r="AJY2" s="104"/>
      <c r="AJZ2" s="104"/>
      <c r="AKA2" s="104"/>
      <c r="AKB2" s="104"/>
      <c r="AKC2" s="104"/>
      <c r="AKD2" s="104"/>
      <c r="AKE2" s="104"/>
      <c r="AKF2" s="104"/>
      <c r="AKG2" s="104"/>
      <c r="AKH2" s="104"/>
      <c r="AKI2" s="104"/>
      <c r="AKJ2" s="104"/>
      <c r="AKK2" s="104"/>
      <c r="AKL2" s="104"/>
      <c r="AKM2" s="104"/>
      <c r="AKN2" s="104"/>
      <c r="AKO2" s="104"/>
      <c r="AKP2" s="104"/>
      <c r="AKQ2" s="104"/>
      <c r="AKR2" s="104"/>
      <c r="AKS2" s="104"/>
      <c r="AKT2" s="104"/>
      <c r="AKU2" s="104"/>
      <c r="AKV2" s="104"/>
      <c r="AKW2" s="104"/>
      <c r="AKX2" s="104"/>
      <c r="AKY2" s="104"/>
      <c r="AKZ2" s="104"/>
      <c r="ALA2" s="104"/>
      <c r="ALB2" s="104"/>
      <c r="ALC2" s="104"/>
      <c r="ALD2" s="104"/>
      <c r="ALE2" s="104"/>
      <c r="ALF2" s="104"/>
      <c r="ALG2" s="104"/>
      <c r="ALH2" s="104"/>
      <c r="ALI2" s="104"/>
      <c r="ALJ2" s="104"/>
      <c r="ALK2" s="104"/>
      <c r="ALL2" s="104"/>
      <c r="ALM2" s="104"/>
      <c r="ALN2" s="104"/>
      <c r="ALO2" s="104"/>
      <c r="ALP2" s="104"/>
      <c r="ALQ2" s="104"/>
      <c r="ALR2" s="104"/>
      <c r="ALS2" s="104"/>
      <c r="ALT2" s="104"/>
      <c r="ALU2" s="104"/>
      <c r="ALV2" s="104"/>
      <c r="ALW2" s="104"/>
      <c r="ALX2" s="104"/>
      <c r="ALY2" s="104"/>
      <c r="ALZ2" s="104"/>
      <c r="AMA2" s="104"/>
      <c r="AMB2" s="104"/>
      <c r="AMC2" s="104"/>
      <c r="AMD2" s="104"/>
      <c r="AME2" s="104"/>
      <c r="AMF2" s="104"/>
      <c r="AMG2" s="104"/>
      <c r="AMH2" s="104"/>
      <c r="AMI2" s="104"/>
      <c r="AMJ2" s="104"/>
      <c r="AMK2" s="104"/>
      <c r="AML2" s="104"/>
      <c r="AMM2" s="104"/>
      <c r="AMN2" s="104"/>
      <c r="AMO2" s="104"/>
    </row>
    <row r="3" spans="1:1029" s="97" customFormat="1" x14ac:dyDescent="0.25">
      <c r="A3" s="91"/>
      <c r="B3" s="19" t="s">
        <v>138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</row>
    <row r="4" spans="1:1029" s="97" customFormat="1" x14ac:dyDescent="0.25">
      <c r="A4" s="91"/>
      <c r="B4" s="18" t="s">
        <v>139</v>
      </c>
      <c r="C4" s="18"/>
      <c r="D4" s="18"/>
      <c r="E4" s="111"/>
      <c r="F4" s="111"/>
      <c r="G4" s="18"/>
      <c r="H4" s="1" t="s">
        <v>1</v>
      </c>
      <c r="I4" s="110">
        <v>500</v>
      </c>
      <c r="J4" t="s">
        <v>54</v>
      </c>
      <c r="K4" s="108"/>
      <c r="L4" s="166" t="s">
        <v>154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</row>
    <row r="5" spans="1:1029" s="97" customFormat="1" x14ac:dyDescent="0.25">
      <c r="A5" s="91"/>
      <c r="B5" s="18" t="s">
        <v>140</v>
      </c>
      <c r="C5" s="18"/>
      <c r="D5" s="18"/>
      <c r="E5" s="167"/>
      <c r="F5" s="167"/>
      <c r="G5" s="18"/>
      <c r="H5" s="1" t="s">
        <v>3</v>
      </c>
      <c r="I5" s="110">
        <v>500</v>
      </c>
      <c r="J5" t="s">
        <v>55</v>
      </c>
      <c r="K5" s="108"/>
      <c r="L5" s="1" t="s">
        <v>56</v>
      </c>
      <c r="M5" s="110"/>
      <c r="N5" s="1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</row>
    <row r="6" spans="1:1029" s="97" customFormat="1" x14ac:dyDescent="0.25">
      <c r="A6" s="91"/>
      <c r="B6" s="18" t="s">
        <v>159</v>
      </c>
      <c r="C6" s="169" t="s">
        <v>173</v>
      </c>
      <c r="D6" s="170"/>
      <c r="E6" s="170"/>
      <c r="F6" s="171"/>
      <c r="G6" s="18"/>
      <c r="H6" s="1" t="s">
        <v>2</v>
      </c>
      <c r="I6" s="110">
        <v>10</v>
      </c>
      <c r="J6" t="s">
        <v>52</v>
      </c>
      <c r="K6" s="108">
        <v>4.8300000000000003E-2</v>
      </c>
      <c r="L6" s="1" t="s">
        <v>57</v>
      </c>
      <c r="M6" s="110"/>
      <c r="N6" s="1" t="e">
        <f>ROUND(M6/$M$5*100,1)&amp;"%"</f>
        <v>#DIV/0!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</row>
    <row r="7" spans="1:1029" s="97" customFormat="1" x14ac:dyDescent="0.25">
      <c r="A7" s="91"/>
      <c r="B7" s="1" t="s">
        <v>141</v>
      </c>
      <c r="C7" s="177" t="s">
        <v>169</v>
      </c>
      <c r="D7" s="177"/>
      <c r="E7" s="1" t="s">
        <v>121</v>
      </c>
      <c r="F7" s="168" t="s">
        <v>168</v>
      </c>
      <c r="G7" s="18"/>
      <c r="H7" s="1" t="s">
        <v>145</v>
      </c>
      <c r="J7" s="1" t="s">
        <v>46</v>
      </c>
      <c r="K7" s="109"/>
      <c r="L7" s="1" t="s">
        <v>81</v>
      </c>
      <c r="M7" s="110"/>
      <c r="N7" s="1" t="e">
        <f>ROUND(M7/$M$5*100,1)&amp;"%"</f>
        <v>#DIV/0!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</row>
    <row r="8" spans="1:1029" s="97" customFormat="1" x14ac:dyDescent="0.25">
      <c r="A8" s="91"/>
      <c r="B8" s="1" t="s">
        <v>142</v>
      </c>
      <c r="C8" s="113">
        <v>99.9</v>
      </c>
      <c r="D8" s="1" t="s">
        <v>143</v>
      </c>
      <c r="F8" s="112">
        <v>1</v>
      </c>
      <c r="G8" s="18"/>
      <c r="H8" s="178" t="s">
        <v>174</v>
      </c>
      <c r="I8" s="1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</row>
    <row r="9" spans="1:1029" s="97" customFormat="1" x14ac:dyDescent="0.25">
      <c r="A9" s="91"/>
      <c r="B9" s="18"/>
      <c r="C9" s="18"/>
      <c r="D9" s="18" t="s">
        <v>144</v>
      </c>
      <c r="E9" s="18"/>
      <c r="F9" s="110"/>
      <c r="G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/>
      <c r="OF9" s="18"/>
      <c r="OG9" s="18"/>
      <c r="OH9" s="18"/>
      <c r="OI9" s="18"/>
      <c r="OJ9" s="18"/>
      <c r="OK9" s="18"/>
      <c r="OL9" s="18"/>
      <c r="OM9" s="18"/>
      <c r="ON9" s="18"/>
      <c r="OO9" s="18"/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/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/>
      <c r="PO9" s="18"/>
      <c r="PP9" s="18"/>
      <c r="PQ9" s="18"/>
      <c r="PR9" s="18"/>
      <c r="PS9" s="18"/>
      <c r="PT9" s="18"/>
      <c r="PU9" s="18"/>
      <c r="PV9" s="18"/>
      <c r="PW9" s="18"/>
      <c r="PX9" s="18"/>
      <c r="PY9" s="18"/>
      <c r="PZ9" s="18"/>
      <c r="QA9" s="18"/>
      <c r="QB9" s="18"/>
      <c r="QC9" s="18"/>
      <c r="QD9" s="18"/>
      <c r="QE9" s="18"/>
      <c r="QF9" s="18"/>
      <c r="QG9" s="18"/>
      <c r="QH9" s="18"/>
      <c r="QI9" s="18"/>
      <c r="QJ9" s="18"/>
      <c r="QK9" s="18"/>
      <c r="QL9" s="18"/>
      <c r="QM9" s="18"/>
      <c r="QN9" s="18"/>
      <c r="QO9" s="18"/>
      <c r="QP9" s="18"/>
      <c r="QQ9" s="18"/>
      <c r="QR9" s="18"/>
      <c r="QS9" s="18"/>
      <c r="QT9" s="18"/>
      <c r="QU9" s="18"/>
      <c r="QV9" s="18"/>
      <c r="QW9" s="18"/>
      <c r="QX9" s="18"/>
      <c r="QY9" s="18"/>
      <c r="QZ9" s="18"/>
      <c r="RA9" s="18"/>
      <c r="RB9" s="18"/>
      <c r="RC9" s="18"/>
      <c r="RD9" s="18"/>
      <c r="RE9" s="18"/>
      <c r="RF9" s="18"/>
      <c r="RG9" s="18"/>
      <c r="RH9" s="18"/>
      <c r="RI9" s="18"/>
      <c r="RJ9" s="18"/>
      <c r="RK9" s="18"/>
      <c r="RL9" s="18"/>
      <c r="RM9" s="18"/>
      <c r="RN9" s="18"/>
      <c r="RO9" s="18"/>
      <c r="RP9" s="18"/>
      <c r="RQ9" s="18"/>
      <c r="RR9" s="18"/>
      <c r="RS9" s="18"/>
      <c r="RT9" s="18"/>
      <c r="RU9" s="18"/>
      <c r="RV9" s="18"/>
      <c r="RW9" s="18"/>
      <c r="RX9" s="18"/>
      <c r="RY9" s="18"/>
      <c r="RZ9" s="18"/>
      <c r="SA9" s="18"/>
      <c r="SB9" s="18"/>
      <c r="SC9" s="18"/>
      <c r="SD9" s="18"/>
      <c r="SE9" s="18"/>
      <c r="SF9" s="18"/>
      <c r="SG9" s="18"/>
      <c r="SH9" s="18"/>
      <c r="SI9" s="18"/>
      <c r="SJ9" s="18"/>
      <c r="SK9" s="18"/>
      <c r="SL9" s="18"/>
      <c r="SM9" s="18"/>
      <c r="SN9" s="18"/>
      <c r="SO9" s="18"/>
      <c r="SP9" s="18"/>
      <c r="SQ9" s="18"/>
      <c r="SR9" s="18"/>
      <c r="SS9" s="18"/>
      <c r="ST9" s="18"/>
      <c r="SU9" s="18"/>
      <c r="SV9" s="18"/>
      <c r="SW9" s="18"/>
      <c r="SX9" s="18"/>
      <c r="SY9" s="18"/>
      <c r="SZ9" s="18"/>
      <c r="TA9" s="18"/>
      <c r="TB9" s="18"/>
      <c r="TC9" s="18"/>
      <c r="TD9" s="18"/>
      <c r="TE9" s="18"/>
      <c r="TF9" s="18"/>
      <c r="TG9" s="18"/>
      <c r="TH9" s="18"/>
      <c r="TI9" s="18"/>
      <c r="TJ9" s="18"/>
      <c r="TK9" s="18"/>
      <c r="TL9" s="18"/>
      <c r="TM9" s="18"/>
      <c r="TN9" s="18"/>
      <c r="TO9" s="18"/>
      <c r="TP9" s="18"/>
      <c r="TQ9" s="18"/>
      <c r="TR9" s="18"/>
      <c r="TS9" s="18"/>
      <c r="TT9" s="18"/>
      <c r="TU9" s="18"/>
      <c r="TV9" s="18"/>
      <c r="TW9" s="18"/>
      <c r="TX9" s="18"/>
      <c r="TY9" s="18"/>
      <c r="TZ9" s="18"/>
      <c r="UA9" s="18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8"/>
      <c r="VH9" s="18"/>
      <c r="VI9" s="18"/>
      <c r="VJ9" s="18"/>
      <c r="VK9" s="18"/>
      <c r="VL9" s="18"/>
      <c r="VM9" s="18"/>
      <c r="VN9" s="18"/>
      <c r="VO9" s="18"/>
      <c r="VP9" s="18"/>
      <c r="VQ9" s="18"/>
      <c r="VR9" s="18"/>
      <c r="VS9" s="18"/>
      <c r="VT9" s="18"/>
      <c r="VU9" s="18"/>
      <c r="VV9" s="18"/>
      <c r="VW9" s="18"/>
      <c r="VX9" s="18"/>
      <c r="VY9" s="18"/>
      <c r="VZ9" s="18"/>
      <c r="WA9" s="18"/>
      <c r="WB9" s="18"/>
      <c r="WC9" s="18"/>
      <c r="WD9" s="18"/>
      <c r="WE9" s="18"/>
      <c r="WF9" s="18"/>
      <c r="WG9" s="18"/>
      <c r="WH9" s="18"/>
      <c r="WI9" s="18"/>
      <c r="WJ9" s="18"/>
      <c r="WK9" s="18"/>
      <c r="WL9" s="18"/>
      <c r="WM9" s="18"/>
      <c r="WN9" s="18"/>
      <c r="WO9" s="18"/>
      <c r="WP9" s="18"/>
      <c r="WQ9" s="18"/>
      <c r="WR9" s="18"/>
      <c r="WS9" s="18"/>
      <c r="WT9" s="18"/>
      <c r="WU9" s="18"/>
      <c r="WV9" s="18"/>
      <c r="WW9" s="18"/>
      <c r="WX9" s="18"/>
      <c r="WY9" s="18"/>
      <c r="WZ9" s="18"/>
      <c r="XA9" s="18"/>
      <c r="XB9" s="18"/>
      <c r="XC9" s="18"/>
      <c r="XD9" s="18"/>
      <c r="XE9" s="18"/>
      <c r="XF9" s="18"/>
      <c r="XG9" s="18"/>
      <c r="XH9" s="18"/>
      <c r="XI9" s="18"/>
      <c r="XJ9" s="18"/>
      <c r="XK9" s="18"/>
      <c r="XL9" s="18"/>
      <c r="XM9" s="18"/>
      <c r="XN9" s="18"/>
      <c r="XO9" s="18"/>
      <c r="XP9" s="18"/>
      <c r="XQ9" s="18"/>
      <c r="XR9" s="18"/>
      <c r="XS9" s="18"/>
      <c r="XT9" s="18"/>
      <c r="XU9" s="18"/>
      <c r="XV9" s="18"/>
      <c r="XW9" s="18"/>
      <c r="XX9" s="18"/>
      <c r="XY9" s="18"/>
      <c r="XZ9" s="18"/>
      <c r="YA9" s="18"/>
      <c r="YB9" s="18"/>
      <c r="YC9" s="18"/>
      <c r="YD9" s="18"/>
      <c r="YE9" s="18"/>
      <c r="YF9" s="18"/>
      <c r="YG9" s="18"/>
      <c r="YH9" s="18"/>
      <c r="YI9" s="18"/>
      <c r="YJ9" s="18"/>
      <c r="YK9" s="18"/>
      <c r="YL9" s="18"/>
      <c r="YM9" s="18"/>
      <c r="YN9" s="18"/>
      <c r="YO9" s="18"/>
      <c r="YP9" s="18"/>
      <c r="YQ9" s="18"/>
      <c r="YR9" s="18"/>
      <c r="YS9" s="18"/>
      <c r="YT9" s="18"/>
      <c r="YU9" s="18"/>
      <c r="YV9" s="18"/>
      <c r="YW9" s="18"/>
      <c r="YX9" s="18"/>
      <c r="YY9" s="18"/>
      <c r="YZ9" s="18"/>
      <c r="ZA9" s="18"/>
      <c r="ZB9" s="18"/>
      <c r="ZC9" s="18"/>
      <c r="ZD9" s="18"/>
      <c r="ZE9" s="18"/>
      <c r="ZF9" s="18"/>
      <c r="ZG9" s="18"/>
      <c r="ZH9" s="18"/>
      <c r="ZI9" s="18"/>
      <c r="ZJ9" s="18"/>
      <c r="ZK9" s="18"/>
      <c r="ZL9" s="18"/>
      <c r="ZM9" s="18"/>
      <c r="ZN9" s="18"/>
      <c r="ZO9" s="18"/>
      <c r="ZP9" s="18"/>
      <c r="ZQ9" s="18"/>
      <c r="ZR9" s="18"/>
      <c r="ZS9" s="18"/>
      <c r="ZT9" s="18"/>
      <c r="ZU9" s="18"/>
      <c r="ZV9" s="18"/>
      <c r="ZW9" s="18"/>
      <c r="ZX9" s="18"/>
      <c r="ZY9" s="18"/>
      <c r="ZZ9" s="18"/>
      <c r="AAA9" s="18"/>
      <c r="AAB9" s="18"/>
      <c r="AAC9" s="18"/>
      <c r="AAD9" s="18"/>
      <c r="AAE9" s="18"/>
      <c r="AAF9" s="18"/>
      <c r="AAG9" s="18"/>
      <c r="AAH9" s="18"/>
      <c r="AAI9" s="18"/>
      <c r="AAJ9" s="18"/>
      <c r="AAK9" s="18"/>
      <c r="AAL9" s="18"/>
      <c r="AAM9" s="18"/>
      <c r="AAN9" s="18"/>
      <c r="AAO9" s="18"/>
      <c r="AAP9" s="18"/>
      <c r="AAQ9" s="18"/>
      <c r="AAR9" s="18"/>
      <c r="AAS9" s="18"/>
      <c r="AAT9" s="18"/>
      <c r="AAU9" s="18"/>
      <c r="AAV9" s="18"/>
      <c r="AAW9" s="18"/>
      <c r="AAX9" s="18"/>
      <c r="AAY9" s="18"/>
      <c r="AAZ9" s="18"/>
      <c r="ABA9" s="18"/>
      <c r="ABB9" s="18"/>
      <c r="ABC9" s="18"/>
      <c r="ABD9" s="18"/>
      <c r="ABE9" s="18"/>
      <c r="ABF9" s="18"/>
      <c r="ABG9" s="18"/>
      <c r="ABH9" s="18"/>
      <c r="ABI9" s="18"/>
      <c r="ABJ9" s="18"/>
      <c r="ABK9" s="18"/>
      <c r="ABL9" s="18"/>
      <c r="ABM9" s="18"/>
      <c r="ABN9" s="18"/>
      <c r="ABO9" s="18"/>
      <c r="ABP9" s="18"/>
      <c r="ABQ9" s="18"/>
      <c r="ABR9" s="18"/>
      <c r="ABS9" s="18"/>
      <c r="ABT9" s="18"/>
      <c r="ABU9" s="18"/>
      <c r="ABV9" s="18"/>
      <c r="ABW9" s="18"/>
      <c r="ABX9" s="18"/>
      <c r="ABY9" s="18"/>
      <c r="ABZ9" s="18"/>
      <c r="ACA9" s="18"/>
      <c r="ACB9" s="18"/>
      <c r="ACC9" s="18"/>
      <c r="ACD9" s="18"/>
      <c r="ACE9" s="18"/>
      <c r="ACF9" s="18"/>
      <c r="ACG9" s="18"/>
      <c r="ACH9" s="18"/>
      <c r="ACI9" s="18"/>
      <c r="ACJ9" s="18"/>
      <c r="ACK9" s="18"/>
      <c r="ACL9" s="18"/>
      <c r="ACM9" s="18"/>
      <c r="ACN9" s="18"/>
      <c r="ACO9" s="18"/>
      <c r="ACP9" s="18"/>
      <c r="ACQ9" s="18"/>
      <c r="ACR9" s="18"/>
      <c r="ACS9" s="18"/>
      <c r="ACT9" s="18"/>
      <c r="ACU9" s="18"/>
      <c r="ACV9" s="18"/>
      <c r="ACW9" s="18"/>
      <c r="ACX9" s="18"/>
      <c r="ACY9" s="18"/>
      <c r="ACZ9" s="18"/>
      <c r="ADA9" s="18"/>
      <c r="ADB9" s="18"/>
      <c r="ADC9" s="18"/>
      <c r="ADD9" s="18"/>
      <c r="ADE9" s="18"/>
      <c r="ADF9" s="18"/>
      <c r="ADG9" s="18"/>
      <c r="ADH9" s="18"/>
      <c r="ADI9" s="18"/>
      <c r="ADJ9" s="18"/>
      <c r="ADK9" s="18"/>
      <c r="ADL9" s="18"/>
      <c r="ADM9" s="18"/>
      <c r="ADN9" s="18"/>
      <c r="ADO9" s="18"/>
      <c r="ADP9" s="18"/>
      <c r="ADQ9" s="18"/>
      <c r="ADR9" s="18"/>
      <c r="ADS9" s="18"/>
      <c r="ADT9" s="18"/>
      <c r="ADU9" s="18"/>
      <c r="ADV9" s="18"/>
      <c r="ADW9" s="18"/>
      <c r="ADX9" s="18"/>
      <c r="ADY9" s="18"/>
      <c r="ADZ9" s="18"/>
      <c r="AEA9" s="18"/>
      <c r="AEB9" s="18"/>
      <c r="AEC9" s="18"/>
      <c r="AED9" s="18"/>
      <c r="AEE9" s="18"/>
      <c r="AEF9" s="18"/>
      <c r="AEG9" s="18"/>
      <c r="AEH9" s="18"/>
      <c r="AEI9" s="18"/>
      <c r="AEJ9" s="18"/>
      <c r="AEK9" s="18"/>
      <c r="AEL9" s="18"/>
      <c r="AEM9" s="18"/>
      <c r="AEN9" s="18"/>
      <c r="AEO9" s="18"/>
      <c r="AEP9" s="18"/>
      <c r="AEQ9" s="18"/>
      <c r="AER9" s="18"/>
      <c r="AES9" s="18"/>
      <c r="AET9" s="18"/>
      <c r="AEU9" s="18"/>
      <c r="AEV9" s="18"/>
      <c r="AEW9" s="18"/>
      <c r="AEX9" s="18"/>
      <c r="AEY9" s="18"/>
      <c r="AEZ9" s="18"/>
      <c r="AFA9" s="18"/>
      <c r="AFB9" s="18"/>
      <c r="AFC9" s="18"/>
      <c r="AFD9" s="18"/>
      <c r="AFE9" s="18"/>
      <c r="AFF9" s="18"/>
      <c r="AFG9" s="18"/>
      <c r="AFH9" s="18"/>
      <c r="AFI9" s="18"/>
      <c r="AFJ9" s="18"/>
      <c r="AFK9" s="18"/>
      <c r="AFL9" s="18"/>
      <c r="AFM9" s="18"/>
      <c r="AFN9" s="18"/>
      <c r="AFO9" s="18"/>
      <c r="AFP9" s="18"/>
      <c r="AFQ9" s="18"/>
      <c r="AFR9" s="18"/>
      <c r="AFS9" s="18"/>
      <c r="AFT9" s="18"/>
      <c r="AFU9" s="18"/>
      <c r="AFV9" s="18"/>
      <c r="AFW9" s="18"/>
      <c r="AFX9" s="18"/>
      <c r="AFY9" s="18"/>
      <c r="AFZ9" s="18"/>
      <c r="AGA9" s="18"/>
      <c r="AGB9" s="18"/>
      <c r="AGC9" s="18"/>
      <c r="AGD9" s="18"/>
      <c r="AGE9" s="18"/>
      <c r="AGF9" s="18"/>
      <c r="AGG9" s="18"/>
      <c r="AGH9" s="18"/>
      <c r="AGI9" s="18"/>
      <c r="AGJ9" s="18"/>
      <c r="AGK9" s="18"/>
      <c r="AGL9" s="18"/>
      <c r="AGM9" s="18"/>
      <c r="AGN9" s="18"/>
      <c r="AGO9" s="18"/>
      <c r="AGP9" s="18"/>
      <c r="AGQ9" s="18"/>
      <c r="AGR9" s="18"/>
      <c r="AGS9" s="18"/>
      <c r="AGT9" s="18"/>
      <c r="AGU9" s="18"/>
      <c r="AGV9" s="18"/>
      <c r="AGW9" s="18"/>
      <c r="AGX9" s="18"/>
      <c r="AGY9" s="18"/>
      <c r="AGZ9" s="18"/>
      <c r="AHA9" s="18"/>
      <c r="AHB9" s="18"/>
      <c r="AHC9" s="18"/>
      <c r="AHD9" s="18"/>
      <c r="AHE9" s="18"/>
      <c r="AHF9" s="18"/>
      <c r="AHG9" s="18"/>
      <c r="AHH9" s="18"/>
      <c r="AHI9" s="18"/>
      <c r="AHJ9" s="18"/>
      <c r="AHK9" s="18"/>
      <c r="AHL9" s="18"/>
      <c r="AHM9" s="18"/>
      <c r="AHN9" s="18"/>
      <c r="AHO9" s="18"/>
      <c r="AHP9" s="18"/>
      <c r="AHQ9" s="18"/>
      <c r="AHR9" s="18"/>
      <c r="AHS9" s="18"/>
      <c r="AHT9" s="18"/>
      <c r="AHU9" s="18"/>
      <c r="AHV9" s="18"/>
      <c r="AHW9" s="18"/>
      <c r="AHX9" s="18"/>
      <c r="AHY9" s="18"/>
      <c r="AHZ9" s="18"/>
      <c r="AIA9" s="18"/>
      <c r="AIB9" s="18"/>
      <c r="AIC9" s="18"/>
      <c r="AID9" s="18"/>
      <c r="AIE9" s="18"/>
      <c r="AIF9" s="18"/>
      <c r="AIG9" s="18"/>
      <c r="AIH9" s="18"/>
      <c r="AII9" s="18"/>
      <c r="AIJ9" s="18"/>
      <c r="AIK9" s="18"/>
      <c r="AIL9" s="18"/>
      <c r="AIM9" s="18"/>
      <c r="AIN9" s="18"/>
      <c r="AIO9" s="18"/>
      <c r="AIP9" s="18"/>
      <c r="AIQ9" s="18"/>
      <c r="AIR9" s="18"/>
      <c r="AIS9" s="18"/>
      <c r="AIT9" s="18"/>
      <c r="AIU9" s="18"/>
      <c r="AIV9" s="18"/>
      <c r="AIW9" s="18"/>
      <c r="AIX9" s="18"/>
      <c r="AIY9" s="18"/>
      <c r="AIZ9" s="18"/>
      <c r="AJA9" s="18"/>
      <c r="AJB9" s="18"/>
      <c r="AJC9" s="18"/>
      <c r="AJD9" s="18"/>
      <c r="AJE9" s="18"/>
      <c r="AJF9" s="18"/>
      <c r="AJG9" s="18"/>
      <c r="AJH9" s="18"/>
      <c r="AJI9" s="18"/>
      <c r="AJJ9" s="18"/>
      <c r="AJK9" s="18"/>
      <c r="AJL9" s="18"/>
      <c r="AJM9" s="18"/>
      <c r="AJN9" s="18"/>
      <c r="AJO9" s="18"/>
      <c r="AJP9" s="18"/>
      <c r="AJQ9" s="18"/>
      <c r="AJR9" s="18"/>
      <c r="AJS9" s="18"/>
      <c r="AJT9" s="18"/>
      <c r="AJU9" s="18"/>
      <c r="AJV9" s="18"/>
      <c r="AJW9" s="18"/>
      <c r="AJX9" s="18"/>
      <c r="AJY9" s="18"/>
      <c r="AJZ9" s="18"/>
      <c r="AKA9" s="18"/>
      <c r="AKB9" s="18"/>
      <c r="AKC9" s="18"/>
      <c r="AKD9" s="18"/>
      <c r="AKE9" s="18"/>
      <c r="AKF9" s="18"/>
      <c r="AKG9" s="18"/>
      <c r="AKH9" s="18"/>
      <c r="AKI9" s="18"/>
      <c r="AKJ9" s="18"/>
      <c r="AKK9" s="18"/>
      <c r="AKL9" s="18"/>
      <c r="AKM9" s="18"/>
      <c r="AKN9" s="18"/>
      <c r="AKO9" s="18"/>
      <c r="AKP9" s="18"/>
      <c r="AKQ9" s="18"/>
      <c r="AKR9" s="18"/>
      <c r="AKS9" s="18"/>
      <c r="AKT9" s="18"/>
      <c r="AKU9" s="18"/>
      <c r="AKV9" s="18"/>
      <c r="AKW9" s="18"/>
      <c r="AKX9" s="18"/>
      <c r="AKY9" s="18"/>
      <c r="AKZ9" s="18"/>
      <c r="ALA9" s="18"/>
      <c r="ALB9" s="18"/>
      <c r="ALC9" s="18"/>
      <c r="ALD9" s="18"/>
      <c r="ALE9" s="18"/>
      <c r="ALF9" s="18"/>
      <c r="ALG9" s="18"/>
      <c r="ALH9" s="18"/>
      <c r="ALI9" s="18"/>
      <c r="ALJ9" s="18"/>
      <c r="ALK9" s="18"/>
      <c r="ALL9" s="18"/>
      <c r="ALM9" s="18"/>
      <c r="ALN9" s="18"/>
      <c r="ALO9" s="18"/>
      <c r="ALP9" s="18"/>
      <c r="ALQ9" s="18"/>
      <c r="ALR9" s="18"/>
      <c r="ALS9" s="18"/>
      <c r="ALT9" s="18"/>
      <c r="ALU9" s="18"/>
      <c r="ALV9" s="18"/>
      <c r="ALW9" s="18"/>
      <c r="ALX9" s="18"/>
      <c r="ALY9" s="18"/>
      <c r="ALZ9" s="18"/>
      <c r="AMA9" s="18"/>
      <c r="AMB9" s="18"/>
      <c r="AMC9" s="18"/>
      <c r="AMD9" s="18"/>
      <c r="AME9" s="18"/>
      <c r="AMF9" s="18"/>
      <c r="AMG9" s="18"/>
      <c r="AMH9" s="18"/>
      <c r="AMI9" s="18"/>
      <c r="AMJ9" s="18"/>
      <c r="AMK9" s="18"/>
      <c r="AML9" s="18"/>
      <c r="AMM9" s="18"/>
      <c r="AMN9" s="18"/>
      <c r="AMO9" s="18"/>
    </row>
    <row r="10" spans="1:1029" s="97" customFormat="1" x14ac:dyDescent="0.25">
      <c r="A10" s="91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/>
      <c r="MS10" s="18"/>
      <c r="MT10" s="18"/>
      <c r="MU10" s="18"/>
      <c r="MV10" s="18"/>
      <c r="MW10" s="18"/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/>
      <c r="NT10" s="18"/>
      <c r="NU10" s="18"/>
      <c r="NV10" s="18"/>
      <c r="NW10" s="18"/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/>
      <c r="OI10" s="18"/>
      <c r="OJ10" s="18"/>
      <c r="OK10" s="18"/>
      <c r="OL10" s="18"/>
      <c r="OM10" s="18"/>
      <c r="ON10" s="18"/>
      <c r="OO10" s="18"/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/>
      <c r="PB10" s="18"/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/>
      <c r="PO10" s="18"/>
      <c r="PP10" s="18"/>
      <c r="PQ10" s="18"/>
      <c r="PR10" s="18"/>
      <c r="PS10" s="18"/>
      <c r="PT10" s="18"/>
      <c r="PU10" s="18"/>
      <c r="PV10" s="18"/>
      <c r="PW10" s="18"/>
      <c r="PX10" s="18"/>
      <c r="PY10" s="18"/>
      <c r="PZ10" s="18"/>
      <c r="QA10" s="18"/>
      <c r="QB10" s="18"/>
      <c r="QC10" s="18"/>
      <c r="QD10" s="18"/>
      <c r="QE10" s="18"/>
      <c r="QF10" s="18"/>
      <c r="QG10" s="18"/>
      <c r="QH10" s="18"/>
      <c r="QI10" s="18"/>
      <c r="QJ10" s="18"/>
      <c r="QK10" s="18"/>
      <c r="QL10" s="18"/>
      <c r="QM10" s="18"/>
      <c r="QN10" s="18"/>
      <c r="QO10" s="18"/>
      <c r="QP10" s="18"/>
      <c r="QQ10" s="18"/>
      <c r="QR10" s="18"/>
      <c r="QS10" s="18"/>
      <c r="QT10" s="18"/>
      <c r="QU10" s="18"/>
      <c r="QV10" s="18"/>
      <c r="QW10" s="18"/>
      <c r="QX10" s="18"/>
      <c r="QY10" s="18"/>
      <c r="QZ10" s="18"/>
      <c r="RA10" s="18"/>
      <c r="RB10" s="18"/>
      <c r="RC10" s="18"/>
      <c r="RD10" s="18"/>
      <c r="RE10" s="18"/>
      <c r="RF10" s="18"/>
      <c r="RG10" s="18"/>
      <c r="RH10" s="18"/>
      <c r="RI10" s="18"/>
      <c r="RJ10" s="18"/>
      <c r="RK10" s="18"/>
      <c r="RL10" s="18"/>
      <c r="RM10" s="18"/>
      <c r="RN10" s="18"/>
      <c r="RO10" s="18"/>
      <c r="RP10" s="18"/>
      <c r="RQ10" s="18"/>
      <c r="RR10" s="18"/>
      <c r="RS10" s="18"/>
      <c r="RT10" s="18"/>
      <c r="RU10" s="18"/>
      <c r="RV10" s="18"/>
      <c r="RW10" s="18"/>
      <c r="RX10" s="18"/>
      <c r="RY10" s="18"/>
      <c r="RZ10" s="18"/>
      <c r="SA10" s="18"/>
      <c r="SB10" s="18"/>
      <c r="SC10" s="18"/>
      <c r="SD10" s="18"/>
      <c r="SE10" s="18"/>
      <c r="SF10" s="18"/>
      <c r="SG10" s="18"/>
      <c r="SH10" s="18"/>
      <c r="SI10" s="18"/>
      <c r="SJ10" s="18"/>
      <c r="SK10" s="18"/>
      <c r="SL10" s="18"/>
      <c r="SM10" s="18"/>
      <c r="SN10" s="18"/>
      <c r="SO10" s="18"/>
      <c r="SP10" s="18"/>
      <c r="SQ10" s="18"/>
      <c r="SR10" s="18"/>
      <c r="SS10" s="18"/>
      <c r="ST10" s="18"/>
      <c r="SU10" s="18"/>
      <c r="SV10" s="18"/>
      <c r="SW10" s="18"/>
      <c r="SX10" s="18"/>
      <c r="SY10" s="18"/>
      <c r="SZ10" s="18"/>
      <c r="TA10" s="18"/>
      <c r="TB10" s="18"/>
      <c r="TC10" s="18"/>
      <c r="TD10" s="18"/>
      <c r="TE10" s="18"/>
      <c r="TF10" s="18"/>
      <c r="TG10" s="18"/>
      <c r="TH10" s="18"/>
      <c r="TI10" s="18"/>
      <c r="TJ10" s="18"/>
      <c r="TK10" s="18"/>
      <c r="TL10" s="18"/>
      <c r="TM10" s="18"/>
      <c r="TN10" s="18"/>
      <c r="TO10" s="18"/>
      <c r="TP10" s="18"/>
      <c r="TQ10" s="18"/>
      <c r="TR10" s="18"/>
      <c r="TS10" s="18"/>
      <c r="TT10" s="18"/>
      <c r="TU10" s="18"/>
      <c r="TV10" s="18"/>
      <c r="TW10" s="18"/>
      <c r="TX10" s="18"/>
      <c r="TY10" s="18"/>
      <c r="TZ10" s="18"/>
      <c r="UA10" s="18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8"/>
      <c r="VH10" s="18"/>
      <c r="VI10" s="18"/>
      <c r="VJ10" s="18"/>
      <c r="VK10" s="18"/>
      <c r="VL10" s="18"/>
      <c r="VM10" s="18"/>
      <c r="VN10" s="18"/>
      <c r="VO10" s="18"/>
      <c r="VP10" s="18"/>
      <c r="VQ10" s="18"/>
      <c r="VR10" s="18"/>
      <c r="VS10" s="18"/>
      <c r="VT10" s="18"/>
      <c r="VU10" s="18"/>
      <c r="VV10" s="18"/>
      <c r="VW10" s="18"/>
      <c r="VX10" s="18"/>
      <c r="VY10" s="18"/>
      <c r="VZ10" s="18"/>
      <c r="WA10" s="18"/>
      <c r="WB10" s="18"/>
      <c r="WC10" s="18"/>
      <c r="WD10" s="18"/>
      <c r="WE10" s="18"/>
      <c r="WF10" s="18"/>
      <c r="WG10" s="18"/>
      <c r="WH10" s="18"/>
      <c r="WI10" s="18"/>
      <c r="WJ10" s="18"/>
      <c r="WK10" s="18"/>
      <c r="WL10" s="18"/>
      <c r="WM10" s="18"/>
      <c r="WN10" s="18"/>
      <c r="WO10" s="18"/>
      <c r="WP10" s="18"/>
      <c r="WQ10" s="18"/>
      <c r="WR10" s="18"/>
      <c r="WS10" s="18"/>
      <c r="WT10" s="18"/>
      <c r="WU10" s="18"/>
      <c r="WV10" s="18"/>
      <c r="WW10" s="18"/>
      <c r="WX10" s="18"/>
      <c r="WY10" s="18"/>
      <c r="WZ10" s="18"/>
      <c r="XA10" s="18"/>
      <c r="XB10" s="18"/>
      <c r="XC10" s="18"/>
      <c r="XD10" s="18"/>
      <c r="XE10" s="18"/>
      <c r="XF10" s="18"/>
      <c r="XG10" s="18"/>
      <c r="XH10" s="18"/>
      <c r="XI10" s="18"/>
      <c r="XJ10" s="18"/>
      <c r="XK10" s="18"/>
      <c r="XL10" s="18"/>
      <c r="XM10" s="18"/>
      <c r="XN10" s="18"/>
      <c r="XO10" s="18"/>
      <c r="XP10" s="18"/>
      <c r="XQ10" s="18"/>
      <c r="XR10" s="18"/>
      <c r="XS10" s="18"/>
      <c r="XT10" s="18"/>
      <c r="XU10" s="18"/>
      <c r="XV10" s="18"/>
      <c r="XW10" s="18"/>
      <c r="XX10" s="18"/>
      <c r="XY10" s="18"/>
      <c r="XZ10" s="18"/>
      <c r="YA10" s="18"/>
      <c r="YB10" s="18"/>
      <c r="YC10" s="18"/>
      <c r="YD10" s="18"/>
      <c r="YE10" s="18"/>
      <c r="YF10" s="18"/>
      <c r="YG10" s="18"/>
      <c r="YH10" s="18"/>
      <c r="YI10" s="18"/>
      <c r="YJ10" s="18"/>
      <c r="YK10" s="18"/>
      <c r="YL10" s="18"/>
      <c r="YM10" s="18"/>
      <c r="YN10" s="18"/>
      <c r="YO10" s="18"/>
      <c r="YP10" s="18"/>
      <c r="YQ10" s="18"/>
      <c r="YR10" s="18"/>
      <c r="YS10" s="18"/>
      <c r="YT10" s="18"/>
      <c r="YU10" s="18"/>
      <c r="YV10" s="18"/>
      <c r="YW10" s="18"/>
      <c r="YX10" s="18"/>
      <c r="YY10" s="18"/>
      <c r="YZ10" s="18"/>
      <c r="ZA10" s="18"/>
      <c r="ZB10" s="18"/>
      <c r="ZC10" s="18"/>
      <c r="ZD10" s="18"/>
      <c r="ZE10" s="18"/>
      <c r="ZF10" s="18"/>
      <c r="ZG10" s="18"/>
      <c r="ZH10" s="18"/>
      <c r="ZI10" s="18"/>
      <c r="ZJ10" s="18"/>
      <c r="ZK10" s="18"/>
      <c r="ZL10" s="18"/>
      <c r="ZM10" s="18"/>
      <c r="ZN10" s="18"/>
      <c r="ZO10" s="18"/>
      <c r="ZP10" s="18"/>
      <c r="ZQ10" s="18"/>
      <c r="ZR10" s="18"/>
      <c r="ZS10" s="18"/>
      <c r="ZT10" s="18"/>
      <c r="ZU10" s="18"/>
      <c r="ZV10" s="18"/>
      <c r="ZW10" s="18"/>
      <c r="ZX10" s="18"/>
      <c r="ZY10" s="18"/>
      <c r="ZZ10" s="18"/>
      <c r="AAA10" s="18"/>
      <c r="AAB10" s="18"/>
      <c r="AAC10" s="18"/>
      <c r="AAD10" s="18"/>
      <c r="AAE10" s="18"/>
      <c r="AAF10" s="18"/>
      <c r="AAG10" s="18"/>
      <c r="AAH10" s="18"/>
      <c r="AAI10" s="18"/>
      <c r="AAJ10" s="18"/>
      <c r="AAK10" s="18"/>
      <c r="AAL10" s="18"/>
      <c r="AAM10" s="18"/>
      <c r="AAN10" s="18"/>
      <c r="AAO10" s="18"/>
      <c r="AAP10" s="18"/>
      <c r="AAQ10" s="18"/>
      <c r="AAR10" s="18"/>
      <c r="AAS10" s="18"/>
      <c r="AAT10" s="18"/>
      <c r="AAU10" s="18"/>
      <c r="AAV10" s="18"/>
      <c r="AAW10" s="18"/>
      <c r="AAX10" s="18"/>
      <c r="AAY10" s="18"/>
      <c r="AAZ10" s="18"/>
      <c r="ABA10" s="18"/>
      <c r="ABB10" s="18"/>
      <c r="ABC10" s="18"/>
      <c r="ABD10" s="18"/>
      <c r="ABE10" s="18"/>
      <c r="ABF10" s="18"/>
      <c r="ABG10" s="18"/>
      <c r="ABH10" s="18"/>
      <c r="ABI10" s="18"/>
      <c r="ABJ10" s="18"/>
      <c r="ABK10" s="18"/>
      <c r="ABL10" s="18"/>
      <c r="ABM10" s="18"/>
      <c r="ABN10" s="18"/>
      <c r="ABO10" s="18"/>
      <c r="ABP10" s="18"/>
      <c r="ABQ10" s="18"/>
      <c r="ABR10" s="18"/>
      <c r="ABS10" s="18"/>
      <c r="ABT10" s="18"/>
      <c r="ABU10" s="18"/>
      <c r="ABV10" s="18"/>
      <c r="ABW10" s="18"/>
      <c r="ABX10" s="18"/>
      <c r="ABY10" s="18"/>
      <c r="ABZ10" s="18"/>
      <c r="ACA10" s="18"/>
      <c r="ACB10" s="18"/>
      <c r="ACC10" s="18"/>
      <c r="ACD10" s="18"/>
      <c r="ACE10" s="18"/>
      <c r="ACF10" s="18"/>
      <c r="ACG10" s="18"/>
      <c r="ACH10" s="18"/>
      <c r="ACI10" s="18"/>
      <c r="ACJ10" s="18"/>
      <c r="ACK10" s="18"/>
      <c r="ACL10" s="18"/>
      <c r="ACM10" s="18"/>
      <c r="ACN10" s="18"/>
      <c r="ACO10" s="18"/>
      <c r="ACP10" s="18"/>
      <c r="ACQ10" s="18"/>
      <c r="ACR10" s="18"/>
      <c r="ACS10" s="18"/>
      <c r="ACT10" s="18"/>
      <c r="ACU10" s="18"/>
      <c r="ACV10" s="18"/>
      <c r="ACW10" s="18"/>
      <c r="ACX10" s="18"/>
      <c r="ACY10" s="18"/>
      <c r="ACZ10" s="18"/>
      <c r="ADA10" s="18"/>
      <c r="ADB10" s="18"/>
      <c r="ADC10" s="18"/>
      <c r="ADD10" s="18"/>
      <c r="ADE10" s="18"/>
      <c r="ADF10" s="18"/>
      <c r="ADG10" s="18"/>
      <c r="ADH10" s="18"/>
      <c r="ADI10" s="18"/>
      <c r="ADJ10" s="18"/>
      <c r="ADK10" s="18"/>
      <c r="ADL10" s="18"/>
      <c r="ADM10" s="18"/>
      <c r="ADN10" s="18"/>
      <c r="ADO10" s="18"/>
      <c r="ADP10" s="18"/>
      <c r="ADQ10" s="18"/>
      <c r="ADR10" s="18"/>
      <c r="ADS10" s="18"/>
      <c r="ADT10" s="18"/>
      <c r="ADU10" s="18"/>
      <c r="ADV10" s="18"/>
      <c r="ADW10" s="18"/>
      <c r="ADX10" s="18"/>
      <c r="ADY10" s="18"/>
      <c r="ADZ10" s="18"/>
      <c r="AEA10" s="18"/>
      <c r="AEB10" s="18"/>
      <c r="AEC10" s="18"/>
      <c r="AED10" s="18"/>
      <c r="AEE10" s="18"/>
      <c r="AEF10" s="18"/>
      <c r="AEG10" s="18"/>
      <c r="AEH10" s="18"/>
      <c r="AEI10" s="18"/>
      <c r="AEJ10" s="18"/>
      <c r="AEK10" s="18"/>
      <c r="AEL10" s="18"/>
      <c r="AEM10" s="18"/>
      <c r="AEN10" s="18"/>
      <c r="AEO10" s="18"/>
      <c r="AEP10" s="18"/>
      <c r="AEQ10" s="18"/>
      <c r="AER10" s="18"/>
      <c r="AES10" s="18"/>
      <c r="AET10" s="18"/>
      <c r="AEU10" s="18"/>
      <c r="AEV10" s="18"/>
      <c r="AEW10" s="18"/>
      <c r="AEX10" s="18"/>
      <c r="AEY10" s="18"/>
      <c r="AEZ10" s="18"/>
      <c r="AFA10" s="18"/>
      <c r="AFB10" s="18"/>
      <c r="AFC10" s="18"/>
      <c r="AFD10" s="18"/>
      <c r="AFE10" s="18"/>
      <c r="AFF10" s="18"/>
      <c r="AFG10" s="18"/>
      <c r="AFH10" s="18"/>
      <c r="AFI10" s="18"/>
      <c r="AFJ10" s="18"/>
      <c r="AFK10" s="18"/>
      <c r="AFL10" s="18"/>
      <c r="AFM10" s="18"/>
      <c r="AFN10" s="18"/>
      <c r="AFO10" s="18"/>
      <c r="AFP10" s="18"/>
      <c r="AFQ10" s="18"/>
      <c r="AFR10" s="18"/>
      <c r="AFS10" s="18"/>
      <c r="AFT10" s="18"/>
      <c r="AFU10" s="18"/>
      <c r="AFV10" s="18"/>
      <c r="AFW10" s="18"/>
      <c r="AFX10" s="18"/>
      <c r="AFY10" s="18"/>
      <c r="AFZ10" s="18"/>
      <c r="AGA10" s="18"/>
      <c r="AGB10" s="18"/>
      <c r="AGC10" s="18"/>
      <c r="AGD10" s="18"/>
      <c r="AGE10" s="18"/>
      <c r="AGF10" s="18"/>
      <c r="AGG10" s="18"/>
      <c r="AGH10" s="18"/>
      <c r="AGI10" s="18"/>
      <c r="AGJ10" s="18"/>
      <c r="AGK10" s="18"/>
      <c r="AGL10" s="18"/>
      <c r="AGM10" s="18"/>
      <c r="AGN10" s="18"/>
      <c r="AGO10" s="18"/>
      <c r="AGP10" s="18"/>
      <c r="AGQ10" s="18"/>
      <c r="AGR10" s="18"/>
      <c r="AGS10" s="18"/>
      <c r="AGT10" s="18"/>
      <c r="AGU10" s="18"/>
      <c r="AGV10" s="18"/>
      <c r="AGW10" s="18"/>
      <c r="AGX10" s="18"/>
      <c r="AGY10" s="18"/>
      <c r="AGZ10" s="18"/>
      <c r="AHA10" s="18"/>
      <c r="AHB10" s="18"/>
      <c r="AHC10" s="18"/>
      <c r="AHD10" s="18"/>
      <c r="AHE10" s="18"/>
      <c r="AHF10" s="18"/>
      <c r="AHG10" s="18"/>
      <c r="AHH10" s="18"/>
      <c r="AHI10" s="18"/>
      <c r="AHJ10" s="18"/>
      <c r="AHK10" s="18"/>
      <c r="AHL10" s="18"/>
      <c r="AHM10" s="18"/>
      <c r="AHN10" s="18"/>
      <c r="AHO10" s="18"/>
      <c r="AHP10" s="18"/>
      <c r="AHQ10" s="18"/>
      <c r="AHR10" s="18"/>
      <c r="AHS10" s="18"/>
      <c r="AHT10" s="18"/>
      <c r="AHU10" s="18"/>
      <c r="AHV10" s="18"/>
      <c r="AHW10" s="18"/>
      <c r="AHX10" s="18"/>
      <c r="AHY10" s="18"/>
      <c r="AHZ10" s="18"/>
      <c r="AIA10" s="18"/>
      <c r="AIB10" s="18"/>
      <c r="AIC10" s="18"/>
      <c r="AID10" s="18"/>
      <c r="AIE10" s="18"/>
      <c r="AIF10" s="18"/>
      <c r="AIG10" s="18"/>
      <c r="AIH10" s="18"/>
      <c r="AII10" s="18"/>
      <c r="AIJ10" s="18"/>
      <c r="AIK10" s="18"/>
      <c r="AIL10" s="18"/>
      <c r="AIM10" s="18"/>
      <c r="AIN10" s="18"/>
      <c r="AIO10" s="18"/>
      <c r="AIP10" s="18"/>
      <c r="AIQ10" s="18"/>
      <c r="AIR10" s="18"/>
      <c r="AIS10" s="18"/>
      <c r="AIT10" s="18"/>
      <c r="AIU10" s="18"/>
      <c r="AIV10" s="18"/>
      <c r="AIW10" s="18"/>
      <c r="AIX10" s="18"/>
      <c r="AIY10" s="18"/>
      <c r="AIZ10" s="18"/>
      <c r="AJA10" s="18"/>
      <c r="AJB10" s="18"/>
      <c r="AJC10" s="18"/>
      <c r="AJD10" s="18"/>
      <c r="AJE10" s="18"/>
      <c r="AJF10" s="18"/>
      <c r="AJG10" s="18"/>
      <c r="AJH10" s="18"/>
      <c r="AJI10" s="18"/>
      <c r="AJJ10" s="18"/>
      <c r="AJK10" s="18"/>
      <c r="AJL10" s="18"/>
      <c r="AJM10" s="18"/>
      <c r="AJN10" s="18"/>
      <c r="AJO10" s="18"/>
      <c r="AJP10" s="18"/>
      <c r="AJQ10" s="18"/>
      <c r="AJR10" s="18"/>
      <c r="AJS10" s="18"/>
      <c r="AJT10" s="18"/>
      <c r="AJU10" s="18"/>
      <c r="AJV10" s="18"/>
      <c r="AJW10" s="18"/>
      <c r="AJX10" s="18"/>
      <c r="AJY10" s="18"/>
      <c r="AJZ10" s="18"/>
      <c r="AKA10" s="18"/>
      <c r="AKB10" s="18"/>
      <c r="AKC10" s="18"/>
      <c r="AKD10" s="18"/>
      <c r="AKE10" s="18"/>
      <c r="AKF10" s="18"/>
      <c r="AKG10" s="18"/>
      <c r="AKH10" s="18"/>
      <c r="AKI10" s="18"/>
      <c r="AKJ10" s="18"/>
      <c r="AKK10" s="18"/>
      <c r="AKL10" s="18"/>
      <c r="AKM10" s="18"/>
      <c r="AKN10" s="18"/>
      <c r="AKO10" s="18"/>
      <c r="AKP10" s="18"/>
      <c r="AKQ10" s="18"/>
      <c r="AKR10" s="18"/>
      <c r="AKS10" s="18"/>
      <c r="AKT10" s="18"/>
      <c r="AKU10" s="18"/>
      <c r="AKV10" s="18"/>
      <c r="AKW10" s="18"/>
      <c r="AKX10" s="18"/>
      <c r="AKY10" s="18"/>
      <c r="AKZ10" s="18"/>
      <c r="ALA10" s="18"/>
      <c r="ALB10" s="18"/>
      <c r="ALC10" s="18"/>
      <c r="ALD10" s="18"/>
      <c r="ALE10" s="18"/>
      <c r="ALF10" s="18"/>
      <c r="ALG10" s="18"/>
      <c r="ALH10" s="18"/>
      <c r="ALI10" s="18"/>
      <c r="ALJ10" s="18"/>
      <c r="ALK10" s="18"/>
      <c r="ALL10" s="18"/>
      <c r="ALM10" s="18"/>
      <c r="ALN10" s="18"/>
      <c r="ALO10" s="18"/>
      <c r="ALP10" s="18"/>
      <c r="ALQ10" s="18"/>
      <c r="ALR10" s="18"/>
      <c r="ALS10" s="18"/>
      <c r="ALT10" s="18"/>
      <c r="ALU10" s="18"/>
      <c r="ALV10" s="18"/>
      <c r="ALW10" s="18"/>
      <c r="ALX10" s="18"/>
      <c r="ALY10" s="18"/>
      <c r="ALZ10" s="18"/>
      <c r="AMA10" s="18"/>
      <c r="AMB10" s="18"/>
      <c r="AMC10" s="18"/>
      <c r="AMD10" s="18"/>
      <c r="AME10" s="18"/>
      <c r="AMF10" s="18"/>
      <c r="AMG10" s="18"/>
      <c r="AMH10" s="18"/>
      <c r="AMI10" s="18"/>
      <c r="AMJ10" s="18"/>
      <c r="AMK10" s="18"/>
      <c r="AML10" s="18"/>
      <c r="AMM10" s="18"/>
      <c r="AMN10" s="18"/>
      <c r="AMO10" s="18"/>
    </row>
    <row r="11" spans="1:1029" s="97" customFormat="1" x14ac:dyDescent="0.25">
      <c r="A11" s="91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</row>
    <row r="12" spans="1:1029" x14ac:dyDescent="0.25">
      <c r="B12" s="7" t="s">
        <v>0</v>
      </c>
      <c r="K12" s="179" t="s">
        <v>147</v>
      </c>
      <c r="L12" s="180"/>
      <c r="M12" s="180"/>
      <c r="N12" s="180"/>
      <c r="O12" s="181"/>
      <c r="U12" s="7" t="s">
        <v>53</v>
      </c>
    </row>
    <row r="13" spans="1:1029" x14ac:dyDescent="0.25">
      <c r="K13" s="116"/>
      <c r="L13" s="18" t="s">
        <v>150</v>
      </c>
      <c r="M13" s="18" t="s">
        <v>16</v>
      </c>
      <c r="N13" s="18" t="s">
        <v>148</v>
      </c>
      <c r="O13" s="105" t="s">
        <v>149</v>
      </c>
    </row>
    <row r="14" spans="1:1029" x14ac:dyDescent="0.25">
      <c r="B14" s="7" t="s">
        <v>4</v>
      </c>
      <c r="C14" s="54" t="s">
        <v>5</v>
      </c>
      <c r="D14" s="115">
        <v>16.920000000000002</v>
      </c>
      <c r="E14" s="1" t="s">
        <v>6</v>
      </c>
      <c r="F14" s="1" t="s">
        <v>146</v>
      </c>
      <c r="H14" s="1" t="s">
        <v>23</v>
      </c>
      <c r="K14" s="118">
        <v>1</v>
      </c>
      <c r="L14" s="18">
        <f>M14/2</f>
        <v>0.05</v>
      </c>
      <c r="M14" s="119">
        <f t="shared" ref="M14:M21" si="0">C25</f>
        <v>0.1</v>
      </c>
      <c r="N14" s="119">
        <f>2-M14</f>
        <v>1.9</v>
      </c>
      <c r="O14" s="120">
        <f>N14/2</f>
        <v>0.95</v>
      </c>
      <c r="S14" s="1" t="s">
        <v>4</v>
      </c>
      <c r="T14" s="54" t="s">
        <v>5</v>
      </c>
      <c r="U14" s="8">
        <f>D37</f>
        <v>17.100000000000001</v>
      </c>
      <c r="V14" s="55" t="s">
        <v>6</v>
      </c>
      <c r="W14" s="1" t="s">
        <v>146</v>
      </c>
      <c r="X14" s="54"/>
      <c r="Y14" s="1" t="s">
        <v>7</v>
      </c>
      <c r="Z14">
        <f>C8</f>
        <v>99.9</v>
      </c>
    </row>
    <row r="15" spans="1:1029" x14ac:dyDescent="0.25">
      <c r="B15" s="7"/>
      <c r="C15" s="54" t="s">
        <v>9</v>
      </c>
      <c r="D15" s="110">
        <v>5</v>
      </c>
      <c r="E15" s="1" t="s">
        <v>10</v>
      </c>
      <c r="F15" s="114" t="s">
        <v>170</v>
      </c>
      <c r="H15" s="1" t="s">
        <v>24</v>
      </c>
      <c r="I15" s="71">
        <f>SLOPE(I25:I30,G25:G30)</f>
        <v>8.273018209483925E-3</v>
      </c>
      <c r="K15" s="118">
        <v>2</v>
      </c>
      <c r="L15" s="18">
        <f t="shared" ref="L15:L21" si="1">M15/2</f>
        <v>0.1</v>
      </c>
      <c r="M15" s="119">
        <f t="shared" si="0"/>
        <v>0.2</v>
      </c>
      <c r="N15" s="119">
        <f t="shared" ref="N15:N21" si="2">2-M15</f>
        <v>1.8</v>
      </c>
      <c r="O15" s="120">
        <f t="shared" ref="O15:O21" si="3">N15/2</f>
        <v>0.9</v>
      </c>
      <c r="T15" s="54" t="s">
        <v>9</v>
      </c>
      <c r="U15" s="1">
        <f>D15</f>
        <v>5</v>
      </c>
      <c r="V15" s="55" t="s">
        <v>10</v>
      </c>
      <c r="W15" s="2" t="str">
        <f>F15</f>
        <v>вода</v>
      </c>
      <c r="X15" s="54"/>
      <c r="Y15" s="1" t="s">
        <v>8</v>
      </c>
      <c r="Z15" s="28">
        <f>F8</f>
        <v>1</v>
      </c>
    </row>
    <row r="16" spans="1:1029" x14ac:dyDescent="0.25">
      <c r="B16" s="7"/>
      <c r="C16" s="54"/>
      <c r="D16" s="53"/>
      <c r="E16" s="53"/>
      <c r="H16" s="1" t="s">
        <v>25</v>
      </c>
      <c r="I16" s="71">
        <f>INTERCEPT(I25:I30,G25:G30)</f>
        <v>-2.0482954545452681E-3</v>
      </c>
      <c r="K16" s="118">
        <v>3</v>
      </c>
      <c r="L16" s="18">
        <f t="shared" si="1"/>
        <v>0.2</v>
      </c>
      <c r="M16" s="119">
        <f t="shared" si="0"/>
        <v>0.4</v>
      </c>
      <c r="N16" s="119">
        <f t="shared" si="2"/>
        <v>1.6</v>
      </c>
      <c r="O16" s="120">
        <f t="shared" si="3"/>
        <v>0.8</v>
      </c>
      <c r="P16" s="61"/>
      <c r="Q16" s="61"/>
      <c r="S16" s="1" t="s">
        <v>11</v>
      </c>
      <c r="T16" s="54" t="s">
        <v>12</v>
      </c>
      <c r="U16" s="55">
        <f>D17</f>
        <v>1</v>
      </c>
      <c r="V16" s="54"/>
      <c r="W16" s="1" t="s">
        <v>146</v>
      </c>
      <c r="X16" s="54"/>
    </row>
    <row r="17" spans="2:55" x14ac:dyDescent="0.25">
      <c r="B17" s="7" t="s">
        <v>11</v>
      </c>
      <c r="C17" s="54" t="s">
        <v>12</v>
      </c>
      <c r="D17" s="110">
        <v>1</v>
      </c>
      <c r="E17" s="53"/>
      <c r="F17" s="1" t="s">
        <v>146</v>
      </c>
      <c r="H17" s="1" t="s">
        <v>26</v>
      </c>
      <c r="I17" s="71">
        <f>(CORREL(G25:G30,I25:I30))^2</f>
        <v>0.99999690653225171</v>
      </c>
      <c r="K17" s="118">
        <v>4</v>
      </c>
      <c r="L17" s="18">
        <f t="shared" si="1"/>
        <v>0.4</v>
      </c>
      <c r="M17" s="119">
        <f t="shared" si="0"/>
        <v>0.8</v>
      </c>
      <c r="N17" s="119">
        <f t="shared" si="2"/>
        <v>1.2</v>
      </c>
      <c r="O17" s="120">
        <f t="shared" si="3"/>
        <v>0.6</v>
      </c>
      <c r="P17" s="61"/>
      <c r="Q17" s="61"/>
      <c r="T17" s="54" t="s">
        <v>9</v>
      </c>
      <c r="U17" s="55">
        <f>D18</f>
        <v>5</v>
      </c>
      <c r="V17" s="54"/>
      <c r="W17" s="150" t="s">
        <v>49</v>
      </c>
      <c r="X17" s="54"/>
    </row>
    <row r="18" spans="2:55" x14ac:dyDescent="0.25">
      <c r="B18" s="7"/>
      <c r="C18" s="54" t="s">
        <v>9</v>
      </c>
      <c r="D18" s="110">
        <v>5</v>
      </c>
      <c r="E18" s="53"/>
      <c r="F18" s="59" t="s">
        <v>48</v>
      </c>
      <c r="K18" s="118">
        <v>5</v>
      </c>
      <c r="L18" s="18">
        <f t="shared" si="1"/>
        <v>0.75</v>
      </c>
      <c r="M18" s="119">
        <f t="shared" si="0"/>
        <v>1.5</v>
      </c>
      <c r="N18" s="119">
        <f t="shared" si="2"/>
        <v>0.5</v>
      </c>
      <c r="O18" s="120">
        <f t="shared" si="3"/>
        <v>0.25</v>
      </c>
      <c r="X18" s="62"/>
    </row>
    <row r="19" spans="2:55" x14ac:dyDescent="0.25">
      <c r="B19" s="7"/>
      <c r="C19" s="55"/>
      <c r="K19" s="118">
        <v>6</v>
      </c>
      <c r="L19" s="18">
        <f t="shared" si="1"/>
        <v>1</v>
      </c>
      <c r="M19" s="119">
        <f t="shared" si="0"/>
        <v>2</v>
      </c>
      <c r="N19" s="119">
        <f t="shared" si="2"/>
        <v>0</v>
      </c>
      <c r="O19" s="120">
        <f t="shared" si="3"/>
        <v>0</v>
      </c>
      <c r="T19" s="1" t="s">
        <v>13</v>
      </c>
      <c r="U19" s="1">
        <f>U14/U15*1000*Z14/100*U16/U17*Z15</f>
        <v>683.31600000000003</v>
      </c>
      <c r="V19" s="1" t="s">
        <v>14</v>
      </c>
    </row>
    <row r="20" spans="2:55" x14ac:dyDescent="0.25">
      <c r="B20" s="7" t="s">
        <v>44</v>
      </c>
      <c r="C20" s="55" t="s">
        <v>12</v>
      </c>
      <c r="D20" s="110">
        <v>1</v>
      </c>
      <c r="K20" s="118">
        <v>7</v>
      </c>
      <c r="L20" s="18">
        <f t="shared" si="1"/>
        <v>0</v>
      </c>
      <c r="M20" s="119">
        <f t="shared" si="0"/>
        <v>0</v>
      </c>
      <c r="N20" s="119">
        <f t="shared" si="2"/>
        <v>2</v>
      </c>
      <c r="O20" s="120">
        <f t="shared" si="3"/>
        <v>1</v>
      </c>
      <c r="T20" s="64" t="s">
        <v>153</v>
      </c>
      <c r="U20" s="146"/>
      <c r="V20" s="146"/>
      <c r="W20" s="146"/>
      <c r="X20" s="146"/>
      <c r="Y20" s="146"/>
      <c r="Z20" s="146"/>
      <c r="AA20" s="146"/>
      <c r="AB20" s="146"/>
      <c r="AC20" s="146"/>
      <c r="AD20" s="64"/>
    </row>
    <row r="21" spans="2:55" x14ac:dyDescent="0.25">
      <c r="C21" s="55" t="s">
        <v>9</v>
      </c>
      <c r="D21" s="110">
        <v>1</v>
      </c>
      <c r="K21" s="121">
        <v>8</v>
      </c>
      <c r="L21" s="104">
        <f t="shared" si="1"/>
        <v>0</v>
      </c>
      <c r="M21" s="122">
        <f t="shared" si="0"/>
        <v>0</v>
      </c>
      <c r="N21" s="122">
        <f t="shared" si="2"/>
        <v>2</v>
      </c>
      <c r="O21" s="123">
        <f t="shared" si="3"/>
        <v>1</v>
      </c>
      <c r="P21" s="5"/>
      <c r="T21" s="64" t="s">
        <v>15</v>
      </c>
      <c r="U21" s="64" t="s">
        <v>16</v>
      </c>
      <c r="V21" s="64" t="s">
        <v>17</v>
      </c>
      <c r="W21" s="64" t="s">
        <v>16</v>
      </c>
      <c r="X21" s="64" t="s">
        <v>17</v>
      </c>
      <c r="Y21" s="64" t="s">
        <v>18</v>
      </c>
      <c r="Z21" s="64" t="s">
        <v>19</v>
      </c>
      <c r="AA21" s="64" t="str">
        <f>I24</f>
        <v>A</v>
      </c>
      <c r="AB21" s="64" t="s">
        <v>20</v>
      </c>
      <c r="AC21" s="64" t="s">
        <v>21</v>
      </c>
      <c r="AD21" s="64" t="s">
        <v>22</v>
      </c>
      <c r="AE21" s="1" t="s">
        <v>39</v>
      </c>
      <c r="AG21" s="1" t="s">
        <v>40</v>
      </c>
    </row>
    <row r="22" spans="2:55" x14ac:dyDescent="0.25">
      <c r="B22" s="63"/>
      <c r="S22" s="1" t="str">
        <f t="shared" ref="S22:S33" si="4">IF(AND(AD22&gt;=_xlfn.NUMBERVALUE(LEFT(INDEX(N$25:N$31,MATCH($T22,$B$25:$B$31)),2)),AD22&lt;=_xlfn.NUMBERVALUE(RIGHT(INDEX(N$25:N$31,MATCH($T22,$B$25:$B$31)),3))),"GOOD","BAD"&amp;" "&amp;ROUND(AD22,2))</f>
        <v>GOOD</v>
      </c>
      <c r="T22" s="110">
        <v>1</v>
      </c>
      <c r="U22" s="151">
        <f t="shared" ref="U22:X33" si="5">INDEX(C$25:C$31,MATCH($T22,$B$25:$B$31))</f>
        <v>0.1</v>
      </c>
      <c r="V22" s="151">
        <f t="shared" si="5"/>
        <v>2</v>
      </c>
      <c r="W22" s="151">
        <f t="shared" si="5"/>
        <v>0.4</v>
      </c>
      <c r="X22" s="151">
        <f t="shared" si="5"/>
        <v>2</v>
      </c>
      <c r="Y22" s="151">
        <f t="shared" ref="Y22:Y33" si="6">$U$19*U22/V22*W22/X22</f>
        <v>6.8331600000000012</v>
      </c>
      <c r="Z22" s="153">
        <f t="shared" ref="Z22:Z33" si="7">Y22/($I$5*1000/$I$4/$I$6)*100</f>
        <v>6.8331600000000003</v>
      </c>
      <c r="AA22" s="172">
        <v>5.1900000000000002E-2</v>
      </c>
      <c r="AB22" s="151">
        <f t="shared" ref="AB22:AB33" si="8">(AA22-$I$16)/$I$15</f>
        <v>6.5209931960140812</v>
      </c>
      <c r="AC22" s="153">
        <f t="shared" ref="AC22:AC33" si="9">AB22*$I$4*$I$6/$I$5/1000*100</f>
        <v>6.5209931960140812</v>
      </c>
      <c r="AD22" s="151">
        <f t="shared" ref="AD22:AD33" si="10">(AA22-$I$16)/$I$15/Y22*100</f>
        <v>95.431589425889058</v>
      </c>
      <c r="AE22" s="6">
        <f>AVERAGE(AD22:AD24)</f>
        <v>97.436394219776716</v>
      </c>
      <c r="AF22" s="65"/>
      <c r="AG22" s="30">
        <f>_xlfn.STDEV.S(AD22:AD24)/AE22*100</f>
        <v>1.8185106398091895</v>
      </c>
      <c r="AH22" s="66"/>
    </row>
    <row r="23" spans="2:55" x14ac:dyDescent="0.25">
      <c r="B23" s="63"/>
      <c r="C23" s="1" t="s">
        <v>13</v>
      </c>
      <c r="D23" s="1">
        <f>D14/D15*1000*C8/100*D17/D18*F8*D20/D21</f>
        <v>676.12320000000022</v>
      </c>
      <c r="E23" s="1" t="s">
        <v>14</v>
      </c>
      <c r="S23" s="1" t="str">
        <f t="shared" si="4"/>
        <v>GOOD</v>
      </c>
      <c r="T23" s="110">
        <v>1</v>
      </c>
      <c r="U23" s="144">
        <f t="shared" si="5"/>
        <v>0.1</v>
      </c>
      <c r="V23" s="144">
        <f t="shared" si="5"/>
        <v>2</v>
      </c>
      <c r="W23" s="144">
        <f t="shared" si="5"/>
        <v>0.4</v>
      </c>
      <c r="X23" s="144">
        <f t="shared" si="5"/>
        <v>2</v>
      </c>
      <c r="Y23" s="144">
        <f t="shared" si="6"/>
        <v>6.8331600000000012</v>
      </c>
      <c r="Z23" s="148">
        <f t="shared" si="7"/>
        <v>6.8331600000000003</v>
      </c>
      <c r="AA23" s="101">
        <v>5.3800000000000001E-2</v>
      </c>
      <c r="AB23" s="144">
        <f t="shared" si="8"/>
        <v>6.7506554488811057</v>
      </c>
      <c r="AC23" s="148">
        <f t="shared" si="9"/>
        <v>6.7506554488811057</v>
      </c>
      <c r="AD23" s="144">
        <f t="shared" si="10"/>
        <v>98.792585697994838</v>
      </c>
      <c r="AE23" s="6"/>
      <c r="AF23" s="52"/>
      <c r="AG23" s="6"/>
    </row>
    <row r="24" spans="2:55" x14ac:dyDescent="0.25">
      <c r="B24" s="1" t="s">
        <v>15</v>
      </c>
      <c r="C24" s="1" t="s">
        <v>16</v>
      </c>
      <c r="D24" s="1" t="s">
        <v>17</v>
      </c>
      <c r="E24" s="1" t="s">
        <v>16</v>
      </c>
      <c r="F24" s="1" t="s">
        <v>17</v>
      </c>
      <c r="G24" s="1" t="s">
        <v>18</v>
      </c>
      <c r="H24" s="1" t="s">
        <v>19</v>
      </c>
      <c r="I24" s="54" t="str">
        <f>"A"&amp;K4</f>
        <v>A</v>
      </c>
      <c r="J24" s="1" t="s">
        <v>20</v>
      </c>
      <c r="K24" s="1" t="s">
        <v>21</v>
      </c>
      <c r="L24" s="1" t="s">
        <v>22</v>
      </c>
      <c r="M24" s="1" t="s">
        <v>38</v>
      </c>
      <c r="N24" s="1" t="s">
        <v>58</v>
      </c>
      <c r="O24" s="1" t="s">
        <v>171</v>
      </c>
      <c r="P24" s="12" t="s">
        <v>172</v>
      </c>
      <c r="Q24"/>
      <c r="S24" s="1" t="str">
        <f t="shared" si="4"/>
        <v>GOOD</v>
      </c>
      <c r="T24" s="110">
        <v>1</v>
      </c>
      <c r="U24" s="151">
        <f t="shared" si="5"/>
        <v>0.1</v>
      </c>
      <c r="V24" s="151">
        <f t="shared" si="5"/>
        <v>2</v>
      </c>
      <c r="W24" s="151">
        <f t="shared" si="5"/>
        <v>0.4</v>
      </c>
      <c r="X24" s="151">
        <f t="shared" si="5"/>
        <v>2</v>
      </c>
      <c r="Y24" s="151">
        <f t="shared" si="6"/>
        <v>6.8331600000000012</v>
      </c>
      <c r="Z24" s="153">
        <f t="shared" si="7"/>
        <v>6.8331600000000003</v>
      </c>
      <c r="AA24" s="101">
        <v>5.3400000000000003E-2</v>
      </c>
      <c r="AB24" s="151">
        <f t="shared" si="8"/>
        <v>6.7023055009091008</v>
      </c>
      <c r="AC24" s="153">
        <f t="shared" si="9"/>
        <v>6.7023055009090999</v>
      </c>
      <c r="AD24" s="151">
        <f t="shared" si="10"/>
        <v>98.085007535446252</v>
      </c>
      <c r="AE24" s="6"/>
      <c r="AF24" s="52"/>
      <c r="AG24" s="6"/>
    </row>
    <row r="25" spans="2:55" x14ac:dyDescent="0.25">
      <c r="B25" s="12">
        <v>1</v>
      </c>
      <c r="C25" s="159">
        <v>0.1</v>
      </c>
      <c r="D25" s="157">
        <v>2</v>
      </c>
      <c r="E25" s="115">
        <v>0.4</v>
      </c>
      <c r="F25" s="158">
        <v>2</v>
      </c>
      <c r="G25" s="6">
        <f t="shared" ref="G25:G32" si="11">$D$23/D25*C25*E25/F25</f>
        <v>6.7612320000000032</v>
      </c>
      <c r="H25" s="6">
        <f t="shared" ref="H25:H32" si="12">100*G25/(($I$5*1000)/$I$4/$I$6)</f>
        <v>6.7612320000000032</v>
      </c>
      <c r="I25" s="160">
        <v>5.4800000000000001E-2</v>
      </c>
      <c r="J25" s="6">
        <f t="shared" ref="J25:J32" si="13">(I25-$I$16)/$I$15</f>
        <v>6.8715303188111188</v>
      </c>
      <c r="K25" s="6">
        <f t="shared" ref="K25:K32" si="14">100*J25/(($I$5*1000)/$I$4/$I$6)</f>
        <v>6.8715303188111196</v>
      </c>
      <c r="L25" s="5">
        <f t="shared" ref="L25:L32" si="15">(I25-$I$16)/$I$15/G25*100</f>
        <v>101.63133462675316</v>
      </c>
      <c r="M25" s="67">
        <f>$D$15*$D$18/$D$17*D25/C25*F25/E25</f>
        <v>2500</v>
      </c>
      <c r="N25" s="110" t="s">
        <v>59</v>
      </c>
      <c r="O25" s="4">
        <f>G25*0.2/125</f>
        <v>1.0817971200000005E-2</v>
      </c>
      <c r="P25">
        <f>10000/10</f>
        <v>1000</v>
      </c>
      <c r="Q25"/>
      <c r="S25" s="1" t="str">
        <f t="shared" si="4"/>
        <v>GOOD</v>
      </c>
      <c r="T25" s="110">
        <v>4</v>
      </c>
      <c r="U25" s="144">
        <f t="shared" si="5"/>
        <v>0.8</v>
      </c>
      <c r="V25" s="144">
        <f t="shared" si="5"/>
        <v>2</v>
      </c>
      <c r="W25" s="144">
        <f t="shared" si="5"/>
        <v>0.4</v>
      </c>
      <c r="X25" s="144">
        <f t="shared" si="5"/>
        <v>2</v>
      </c>
      <c r="Y25" s="144">
        <f t="shared" si="6"/>
        <v>54.66528000000001</v>
      </c>
      <c r="Z25" s="148">
        <f t="shared" si="7"/>
        <v>54.665280000000003</v>
      </c>
      <c r="AA25" s="172">
        <v>0.45450000000000002</v>
      </c>
      <c r="AB25" s="144">
        <f t="shared" si="8"/>
        <v>55.185215829837389</v>
      </c>
      <c r="AC25" s="148">
        <f t="shared" si="9"/>
        <v>55.185215829837389</v>
      </c>
      <c r="AD25" s="144">
        <f t="shared" si="10"/>
        <v>100.95112625388067</v>
      </c>
      <c r="AE25" s="6"/>
      <c r="AF25" s="52"/>
      <c r="AG25" s="6"/>
    </row>
    <row r="26" spans="2:55" x14ac:dyDescent="0.25">
      <c r="B26" s="12">
        <v>2</v>
      </c>
      <c r="C26" s="159">
        <v>0.2</v>
      </c>
      <c r="D26" s="157">
        <v>2</v>
      </c>
      <c r="E26" s="115">
        <v>0.4</v>
      </c>
      <c r="F26" s="158">
        <v>2</v>
      </c>
      <c r="G26" s="6">
        <f t="shared" si="11"/>
        <v>13.522464000000006</v>
      </c>
      <c r="H26" s="6">
        <f t="shared" si="12"/>
        <v>13.522464000000006</v>
      </c>
      <c r="I26" s="149">
        <v>0.11020000000000001</v>
      </c>
      <c r="J26" s="6">
        <f t="shared" si="13"/>
        <v>13.56799811293385</v>
      </c>
      <c r="K26" s="6">
        <f t="shared" si="14"/>
        <v>13.567998112933852</v>
      </c>
      <c r="L26" s="5">
        <f t="shared" si="15"/>
        <v>100.33672940770147</v>
      </c>
      <c r="M26" s="67">
        <f t="shared" ref="M26:M32" si="16">$D$15*$D$18/$D$17*D26/C26*F26/E26</f>
        <v>1250</v>
      </c>
      <c r="N26" s="110" t="s">
        <v>60</v>
      </c>
      <c r="O26" s="4">
        <f t="shared" ref="O26:O30" si="17">G26*0.2/125</f>
        <v>2.1635942400000011E-2</v>
      </c>
      <c r="P26">
        <f t="shared" ref="P26:P30" si="18">10000/10</f>
        <v>1000</v>
      </c>
      <c r="Q26"/>
      <c r="S26" s="1" t="str">
        <f t="shared" si="4"/>
        <v>GOOD</v>
      </c>
      <c r="T26" s="110">
        <v>4</v>
      </c>
      <c r="U26" s="151">
        <f t="shared" si="5"/>
        <v>0.8</v>
      </c>
      <c r="V26" s="151">
        <f t="shared" si="5"/>
        <v>2</v>
      </c>
      <c r="W26" s="151">
        <f t="shared" si="5"/>
        <v>0.4</v>
      </c>
      <c r="X26" s="151">
        <f t="shared" si="5"/>
        <v>2</v>
      </c>
      <c r="Y26" s="151">
        <f t="shared" si="6"/>
        <v>54.66528000000001</v>
      </c>
      <c r="Z26" s="153">
        <f t="shared" si="7"/>
        <v>54.665280000000003</v>
      </c>
      <c r="AA26" s="101">
        <v>0.4572</v>
      </c>
      <c r="AB26" s="151">
        <f t="shared" si="8"/>
        <v>55.511577978648425</v>
      </c>
      <c r="AC26" s="153">
        <f t="shared" si="9"/>
        <v>55.511577978648432</v>
      </c>
      <c r="AD26" s="151">
        <f t="shared" si="10"/>
        <v>101.54814532853105</v>
      </c>
      <c r="AE26" s="6"/>
      <c r="AF26" s="52"/>
      <c r="AG26" s="6"/>
    </row>
    <row r="27" spans="2:55" x14ac:dyDescent="0.25">
      <c r="B27" s="12">
        <v>3</v>
      </c>
      <c r="C27" s="159">
        <v>0.4</v>
      </c>
      <c r="D27" s="157">
        <v>2</v>
      </c>
      <c r="E27" s="115">
        <v>0.4</v>
      </c>
      <c r="F27" s="158">
        <v>2</v>
      </c>
      <c r="G27" s="6">
        <f t="shared" si="11"/>
        <v>27.044928000000013</v>
      </c>
      <c r="H27" s="6">
        <f t="shared" si="12"/>
        <v>27.044928000000013</v>
      </c>
      <c r="I27" s="149">
        <v>0.22090000000000001</v>
      </c>
      <c r="J27" s="6">
        <f t="shared" si="13"/>
        <v>26.948846214186311</v>
      </c>
      <c r="K27" s="6">
        <f t="shared" si="14"/>
        <v>26.948846214186311</v>
      </c>
      <c r="L27" s="5">
        <f t="shared" si="15"/>
        <v>99.644732698812504</v>
      </c>
      <c r="M27" s="67">
        <f t="shared" si="16"/>
        <v>625</v>
      </c>
      <c r="N27" s="161" t="s">
        <v>61</v>
      </c>
      <c r="O27" s="4">
        <f t="shared" si="17"/>
        <v>4.3271884800000021E-2</v>
      </c>
      <c r="P27">
        <f t="shared" si="18"/>
        <v>1000</v>
      </c>
      <c r="Q27"/>
      <c r="S27" s="1" t="str">
        <f t="shared" si="4"/>
        <v>GOOD</v>
      </c>
      <c r="T27" s="110">
        <v>4</v>
      </c>
      <c r="U27" s="144">
        <f t="shared" si="5"/>
        <v>0.8</v>
      </c>
      <c r="V27" s="144">
        <f t="shared" si="5"/>
        <v>2</v>
      </c>
      <c r="W27" s="144">
        <f t="shared" si="5"/>
        <v>0.4</v>
      </c>
      <c r="X27" s="144">
        <f t="shared" si="5"/>
        <v>2</v>
      </c>
      <c r="Y27" s="144">
        <f t="shared" si="6"/>
        <v>54.66528000000001</v>
      </c>
      <c r="Z27" s="148">
        <f t="shared" si="7"/>
        <v>54.665280000000003</v>
      </c>
      <c r="AA27" s="101">
        <v>0.45839999999999997</v>
      </c>
      <c r="AB27" s="144">
        <f t="shared" si="8"/>
        <v>55.656627822564438</v>
      </c>
      <c r="AC27" s="148">
        <f t="shared" si="9"/>
        <v>55.656627822564445</v>
      </c>
      <c r="AD27" s="144">
        <f t="shared" si="10"/>
        <v>101.81348713948677</v>
      </c>
      <c r="AE27" s="6">
        <f>AVERAGE(AD25:AD30)</f>
        <v>101.81717244241672</v>
      </c>
      <c r="AF27" s="65"/>
      <c r="AG27" s="30">
        <f>_xlfn.STDEV.S(AD25:AD30)/AE27*100</f>
        <v>0.49966819468174511</v>
      </c>
      <c r="AH27" s="66"/>
    </row>
    <row r="28" spans="2:55" x14ac:dyDescent="0.25">
      <c r="B28" s="12">
        <v>4</v>
      </c>
      <c r="C28" s="159">
        <v>0.8</v>
      </c>
      <c r="D28" s="157">
        <v>2</v>
      </c>
      <c r="E28" s="115">
        <v>0.4</v>
      </c>
      <c r="F28" s="158">
        <v>2</v>
      </c>
      <c r="G28" s="6">
        <f t="shared" si="11"/>
        <v>54.089856000000026</v>
      </c>
      <c r="H28" s="6">
        <f t="shared" si="12"/>
        <v>54.089856000000026</v>
      </c>
      <c r="I28" s="149">
        <v>0.44440000000000002</v>
      </c>
      <c r="J28" s="6">
        <f t="shared" si="13"/>
        <v>53.964379643544255</v>
      </c>
      <c r="K28" s="6">
        <f t="shared" si="14"/>
        <v>53.964379643544255</v>
      </c>
      <c r="L28" s="5">
        <f t="shared" si="15"/>
        <v>99.768022387680659</v>
      </c>
      <c r="M28" s="67">
        <f t="shared" si="16"/>
        <v>312.5</v>
      </c>
      <c r="N28" s="161" t="s">
        <v>62</v>
      </c>
      <c r="O28" s="4">
        <f t="shared" si="17"/>
        <v>8.6543769600000042E-2</v>
      </c>
      <c r="P28">
        <f t="shared" si="18"/>
        <v>1000</v>
      </c>
      <c r="Q28"/>
      <c r="S28" s="1" t="str">
        <f t="shared" si="4"/>
        <v>GOOD</v>
      </c>
      <c r="T28" s="110">
        <v>4</v>
      </c>
      <c r="U28" s="151">
        <f t="shared" si="5"/>
        <v>0.8</v>
      </c>
      <c r="V28" s="151">
        <f t="shared" si="5"/>
        <v>2</v>
      </c>
      <c r="W28" s="151">
        <f t="shared" si="5"/>
        <v>0.4</v>
      </c>
      <c r="X28" s="151">
        <f t="shared" si="5"/>
        <v>2</v>
      </c>
      <c r="Y28" s="151">
        <f t="shared" si="6"/>
        <v>54.66528000000001</v>
      </c>
      <c r="Z28" s="153">
        <f t="shared" si="7"/>
        <v>54.665280000000003</v>
      </c>
      <c r="AA28" s="101">
        <v>0.46050000000000002</v>
      </c>
      <c r="AB28" s="151">
        <f t="shared" si="8"/>
        <v>55.910465049417468</v>
      </c>
      <c r="AC28" s="153">
        <f t="shared" si="9"/>
        <v>55.910465049417468</v>
      </c>
      <c r="AD28" s="151">
        <f t="shared" si="10"/>
        <v>102.27783530865928</v>
      </c>
      <c r="AE28" s="6"/>
      <c r="AF28" s="52"/>
      <c r="AG28" s="6"/>
      <c r="AU28"/>
      <c r="AV28"/>
      <c r="AW28"/>
      <c r="AX28"/>
      <c r="AY28"/>
      <c r="AZ28"/>
      <c r="BA28"/>
      <c r="BB28"/>
      <c r="BC28"/>
    </row>
    <row r="29" spans="2:55" x14ac:dyDescent="0.25">
      <c r="B29" s="12">
        <v>5</v>
      </c>
      <c r="C29" s="159">
        <v>1.5</v>
      </c>
      <c r="D29" s="157">
        <v>2</v>
      </c>
      <c r="E29" s="115">
        <v>0.4</v>
      </c>
      <c r="F29" s="158">
        <v>2</v>
      </c>
      <c r="G29" s="6">
        <f t="shared" si="11"/>
        <v>101.41848000000005</v>
      </c>
      <c r="H29" s="6">
        <f t="shared" si="12"/>
        <v>101.41848000000006</v>
      </c>
      <c r="I29" s="149">
        <v>0.83720000000000006</v>
      </c>
      <c r="J29" s="6">
        <f t="shared" si="13"/>
        <v>101.44402855205344</v>
      </c>
      <c r="K29" s="6">
        <f t="shared" si="14"/>
        <v>101.44402855205344</v>
      </c>
      <c r="L29" s="5">
        <f t="shared" si="15"/>
        <v>100.02519121964102</v>
      </c>
      <c r="M29" s="67">
        <f t="shared" si="16"/>
        <v>166.66666666666666</v>
      </c>
      <c r="N29" s="161" t="s">
        <v>63</v>
      </c>
      <c r="O29" s="4">
        <f t="shared" si="17"/>
        <v>0.16226956800000009</v>
      </c>
      <c r="P29">
        <f t="shared" si="18"/>
        <v>1000</v>
      </c>
      <c r="Q29"/>
      <c r="S29" s="1" t="str">
        <f t="shared" si="4"/>
        <v>GOOD</v>
      </c>
      <c r="T29" s="110">
        <v>4</v>
      </c>
      <c r="U29" s="144">
        <f t="shared" si="5"/>
        <v>0.8</v>
      </c>
      <c r="V29" s="144">
        <f t="shared" si="5"/>
        <v>2</v>
      </c>
      <c r="W29" s="144">
        <f t="shared" si="5"/>
        <v>0.4</v>
      </c>
      <c r="X29" s="144">
        <f t="shared" si="5"/>
        <v>2</v>
      </c>
      <c r="Y29" s="144">
        <f t="shared" si="6"/>
        <v>54.66528000000001</v>
      </c>
      <c r="Z29" s="148">
        <f t="shared" si="7"/>
        <v>54.665280000000003</v>
      </c>
      <c r="AA29" s="101">
        <v>0.46050000000000002</v>
      </c>
      <c r="AB29" s="144">
        <f t="shared" si="8"/>
        <v>55.910465049417468</v>
      </c>
      <c r="AC29" s="148">
        <f t="shared" si="9"/>
        <v>55.910465049417468</v>
      </c>
      <c r="AD29" s="144">
        <f t="shared" si="10"/>
        <v>102.27783530865928</v>
      </c>
      <c r="AE29" s="6"/>
      <c r="AF29" s="52"/>
      <c r="AG29" s="6"/>
      <c r="AU29"/>
      <c r="AV29"/>
      <c r="AW29"/>
      <c r="AX29"/>
      <c r="AY29"/>
      <c r="AZ29"/>
      <c r="BA29"/>
      <c r="BB29"/>
      <c r="BC29"/>
    </row>
    <row r="30" spans="2:55" x14ac:dyDescent="0.25">
      <c r="B30" s="12">
        <v>6</v>
      </c>
      <c r="C30" s="159">
        <v>2</v>
      </c>
      <c r="D30" s="157">
        <v>2</v>
      </c>
      <c r="E30" s="115">
        <v>0.4</v>
      </c>
      <c r="F30" s="158">
        <v>2</v>
      </c>
      <c r="G30" s="6">
        <f t="shared" si="11"/>
        <v>135.22464000000005</v>
      </c>
      <c r="H30" s="6">
        <f t="shared" si="12"/>
        <v>135.22464000000005</v>
      </c>
      <c r="I30" s="149">
        <v>1.117</v>
      </c>
      <c r="J30" s="6">
        <f t="shared" si="13"/>
        <v>135.26481715847112</v>
      </c>
      <c r="K30" s="6">
        <f t="shared" si="14"/>
        <v>135.26481715847112</v>
      </c>
      <c r="L30" s="5">
        <f t="shared" si="15"/>
        <v>100.02971141832661</v>
      </c>
      <c r="M30" s="67">
        <f t="shared" si="16"/>
        <v>125</v>
      </c>
      <c r="N30" s="161" t="s">
        <v>63</v>
      </c>
      <c r="O30" s="4">
        <f t="shared" si="17"/>
        <v>0.21635942400000011</v>
      </c>
      <c r="P30">
        <f t="shared" si="18"/>
        <v>1000</v>
      </c>
      <c r="Q30"/>
      <c r="S30" s="1" t="str">
        <f t="shared" si="4"/>
        <v>GOOD</v>
      </c>
      <c r="T30" s="110">
        <v>4</v>
      </c>
      <c r="U30" s="151">
        <f t="shared" si="5"/>
        <v>0.8</v>
      </c>
      <c r="V30" s="151">
        <f t="shared" si="5"/>
        <v>2</v>
      </c>
      <c r="W30" s="151">
        <f t="shared" si="5"/>
        <v>0.4</v>
      </c>
      <c r="X30" s="151">
        <f t="shared" si="5"/>
        <v>2</v>
      </c>
      <c r="Y30" s="151">
        <f t="shared" si="6"/>
        <v>54.66528000000001</v>
      </c>
      <c r="Z30" s="153">
        <f t="shared" si="7"/>
        <v>54.665280000000003</v>
      </c>
      <c r="AA30" s="147">
        <v>0.45939999999999998</v>
      </c>
      <c r="AB30" s="151">
        <f t="shared" si="8"/>
        <v>55.777502692494451</v>
      </c>
      <c r="AC30" s="153">
        <f t="shared" si="9"/>
        <v>55.777502692494437</v>
      </c>
      <c r="AD30" s="151">
        <f t="shared" si="10"/>
        <v>102.03460531528319</v>
      </c>
      <c r="AE30" s="6"/>
      <c r="AF30" s="52"/>
      <c r="AG30" s="6"/>
      <c r="AU30" s="68"/>
      <c r="AV30" s="68"/>
      <c r="AW30"/>
      <c r="AX30"/>
      <c r="AY30"/>
      <c r="AZ30"/>
      <c r="BA30"/>
      <c r="BB30"/>
      <c r="BC30"/>
    </row>
    <row r="31" spans="2:55" x14ac:dyDescent="0.25">
      <c r="B31" s="12">
        <v>7</v>
      </c>
      <c r="C31" s="159">
        <v>0</v>
      </c>
      <c r="D31" s="157">
        <v>2</v>
      </c>
      <c r="E31" s="115">
        <v>1</v>
      </c>
      <c r="F31" s="158">
        <v>1</v>
      </c>
      <c r="G31" s="6">
        <f t="shared" si="11"/>
        <v>0</v>
      </c>
      <c r="H31" s="6">
        <f t="shared" si="12"/>
        <v>0</v>
      </c>
      <c r="I31" s="108"/>
      <c r="J31" s="6">
        <f t="shared" si="13"/>
        <v>0.24758744664639651</v>
      </c>
      <c r="K31" s="6">
        <f t="shared" si="14"/>
        <v>0.24758744664639651</v>
      </c>
      <c r="L31" s="5" t="e">
        <f t="shared" si="15"/>
        <v>#DIV/0!</v>
      </c>
      <c r="M31" s="67" t="e">
        <f t="shared" si="16"/>
        <v>#DIV/0!</v>
      </c>
      <c r="N31" s="161" t="s">
        <v>63</v>
      </c>
      <c r="O31" s="4"/>
      <c r="S31" s="1" t="str">
        <f t="shared" si="4"/>
        <v>GOOD</v>
      </c>
      <c r="T31" s="110">
        <v>6</v>
      </c>
      <c r="U31" s="144">
        <f t="shared" si="5"/>
        <v>2</v>
      </c>
      <c r="V31" s="144">
        <f t="shared" si="5"/>
        <v>2</v>
      </c>
      <c r="W31" s="144">
        <f t="shared" si="5"/>
        <v>0.4</v>
      </c>
      <c r="X31" s="144">
        <f t="shared" si="5"/>
        <v>2</v>
      </c>
      <c r="Y31" s="144">
        <f t="shared" si="6"/>
        <v>136.66320000000002</v>
      </c>
      <c r="Z31" s="148">
        <f t="shared" si="7"/>
        <v>136.66320000000002</v>
      </c>
      <c r="AA31" s="147">
        <v>1.1373</v>
      </c>
      <c r="AB31" s="144">
        <f t="shared" si="8"/>
        <v>137.71857701805038</v>
      </c>
      <c r="AC31" s="148">
        <f t="shared" si="9"/>
        <v>137.71857701805038</v>
      </c>
      <c r="AD31" s="144">
        <f t="shared" si="10"/>
        <v>100.77224667507447</v>
      </c>
      <c r="AE31" s="6"/>
      <c r="AF31" s="52"/>
      <c r="AG31" s="6"/>
      <c r="AU31"/>
      <c r="AV31"/>
      <c r="AW31"/>
      <c r="AX31"/>
      <c r="AY31"/>
      <c r="AZ31"/>
      <c r="BA31"/>
      <c r="BB31"/>
      <c r="BC31"/>
    </row>
    <row r="32" spans="2:55" x14ac:dyDescent="0.25">
      <c r="B32" s="12">
        <v>8</v>
      </c>
      <c r="C32" s="159">
        <v>0</v>
      </c>
      <c r="D32" s="157">
        <v>2</v>
      </c>
      <c r="E32" s="115">
        <v>1</v>
      </c>
      <c r="F32" s="158">
        <v>1</v>
      </c>
      <c r="G32" s="6">
        <f t="shared" si="11"/>
        <v>0</v>
      </c>
      <c r="H32" s="6">
        <f t="shared" si="12"/>
        <v>0</v>
      </c>
      <c r="I32" s="158"/>
      <c r="J32" s="6">
        <f t="shared" si="13"/>
        <v>0.24758744664639651</v>
      </c>
      <c r="K32" s="6">
        <f t="shared" si="14"/>
        <v>0.24758744664639651</v>
      </c>
      <c r="L32" s="5" t="e">
        <f t="shared" si="15"/>
        <v>#DIV/0!</v>
      </c>
      <c r="M32" s="67" t="e">
        <f t="shared" si="16"/>
        <v>#DIV/0!</v>
      </c>
      <c r="N32" s="162"/>
      <c r="O32"/>
      <c r="P32" s="3"/>
      <c r="Q32" s="47"/>
      <c r="S32" s="1" t="str">
        <f t="shared" si="4"/>
        <v>GOOD</v>
      </c>
      <c r="T32" s="110">
        <v>6</v>
      </c>
      <c r="U32" s="151">
        <f t="shared" si="5"/>
        <v>2</v>
      </c>
      <c r="V32" s="151">
        <f t="shared" si="5"/>
        <v>2</v>
      </c>
      <c r="W32" s="151">
        <f t="shared" si="5"/>
        <v>0.4</v>
      </c>
      <c r="X32" s="151">
        <f t="shared" si="5"/>
        <v>2</v>
      </c>
      <c r="Y32" s="151">
        <f t="shared" si="6"/>
        <v>136.66320000000002</v>
      </c>
      <c r="Z32" s="153">
        <f t="shared" si="7"/>
        <v>136.66320000000002</v>
      </c>
      <c r="AA32" s="147">
        <v>1.1333</v>
      </c>
      <c r="AB32" s="151">
        <f t="shared" si="8"/>
        <v>137.23507753833033</v>
      </c>
      <c r="AC32" s="153">
        <f t="shared" si="9"/>
        <v>137.23507753833036</v>
      </c>
      <c r="AD32" s="151">
        <f t="shared" si="10"/>
        <v>100.41845759380017</v>
      </c>
      <c r="AE32" s="6"/>
      <c r="AF32" s="52"/>
      <c r="AG32" s="6"/>
      <c r="AU32"/>
      <c r="AV32"/>
      <c r="AW32"/>
      <c r="AX32"/>
      <c r="AY32"/>
      <c r="AZ32"/>
      <c r="BA32"/>
      <c r="BB32"/>
      <c r="BC32"/>
    </row>
    <row r="33" spans="2:55" x14ac:dyDescent="0.25">
      <c r="C33" s="182" t="s">
        <v>41</v>
      </c>
      <c r="D33" s="183"/>
      <c r="E33" s="184"/>
      <c r="F33" s="185"/>
      <c r="G33" s="117"/>
      <c r="H33" s="6"/>
      <c r="I33" s="6"/>
      <c r="J33" s="47"/>
      <c r="K33" s="5"/>
      <c r="L33" s="5"/>
      <c r="M33" s="5"/>
      <c r="N33" s="67"/>
      <c r="Q33" s="47"/>
      <c r="S33" s="1" t="str">
        <f t="shared" si="4"/>
        <v>GOOD</v>
      </c>
      <c r="T33" s="110">
        <v>6</v>
      </c>
      <c r="U33" s="144">
        <f t="shared" si="5"/>
        <v>2</v>
      </c>
      <c r="V33" s="144">
        <f t="shared" si="5"/>
        <v>2</v>
      </c>
      <c r="W33" s="144">
        <f t="shared" si="5"/>
        <v>0.4</v>
      </c>
      <c r="X33" s="144">
        <f t="shared" si="5"/>
        <v>2</v>
      </c>
      <c r="Y33" s="144">
        <f t="shared" si="6"/>
        <v>136.66320000000002</v>
      </c>
      <c r="Z33" s="148">
        <f t="shared" si="7"/>
        <v>136.66320000000002</v>
      </c>
      <c r="AA33" s="147">
        <v>1.1362000000000001</v>
      </c>
      <c r="AB33" s="144">
        <f t="shared" si="8"/>
        <v>137.58561466112741</v>
      </c>
      <c r="AC33" s="148">
        <f t="shared" si="9"/>
        <v>137.58561466112741</v>
      </c>
      <c r="AD33" s="144">
        <f t="shared" si="10"/>
        <v>100.67495467772407</v>
      </c>
      <c r="AE33" s="6">
        <f>AVERAGE(AD31:AD33)</f>
        <v>100.6218863155329</v>
      </c>
      <c r="AF33" s="65"/>
      <c r="AG33" s="30">
        <f>_xlfn.STDEV.S(AD31:AD33)/AE33*100</f>
        <v>0.18163766783051738</v>
      </c>
      <c r="AH33" s="66"/>
      <c r="AU33"/>
      <c r="AV33"/>
      <c r="AW33"/>
      <c r="AX33"/>
      <c r="AY33"/>
      <c r="AZ33"/>
      <c r="BA33"/>
      <c r="BB33"/>
      <c r="BC33"/>
    </row>
    <row r="34" spans="2:55" x14ac:dyDescent="0.25">
      <c r="B34"/>
      <c r="C34"/>
      <c r="D34"/>
      <c r="E34"/>
      <c r="F34"/>
      <c r="G34"/>
      <c r="H34"/>
      <c r="I34"/>
      <c r="J34"/>
      <c r="K34"/>
      <c r="L34"/>
      <c r="M34"/>
      <c r="Q34" s="47"/>
      <c r="T34" s="64" t="s">
        <v>86</v>
      </c>
      <c r="U34" s="146"/>
      <c r="V34" s="146"/>
      <c r="W34" s="146"/>
      <c r="X34" s="146"/>
      <c r="Y34" s="144"/>
      <c r="Z34" s="148"/>
      <c r="AA34" s="146"/>
      <c r="AB34" s="146"/>
      <c r="AC34" s="146"/>
      <c r="AD34" s="64"/>
      <c r="AE34" s="69"/>
      <c r="AF34" s="30"/>
      <c r="AG34" s="53"/>
      <c r="AU34"/>
      <c r="AV34"/>
      <c r="AW34"/>
      <c r="AX34"/>
      <c r="AY34"/>
      <c r="AZ34"/>
      <c r="BA34"/>
      <c r="BB34"/>
      <c r="BC34"/>
    </row>
    <row r="35" spans="2:55" x14ac:dyDescent="0.25">
      <c r="B35" s="7" t="s">
        <v>64</v>
      </c>
      <c r="C35"/>
      <c r="D35"/>
      <c r="E35"/>
      <c r="F35"/>
      <c r="G35"/>
      <c r="H35"/>
      <c r="I35"/>
      <c r="J35"/>
      <c r="K35"/>
      <c r="Q35" s="70"/>
      <c r="S35" s="1" t="str">
        <f t="shared" ref="S35:S43" si="19">IF(AND(AD35&gt;=_xlfn.NUMBERVALUE(LEFT(INDEX(N$25:N$31,MATCH($T35,$B$25:$B$31)),2)),AD35&lt;=_xlfn.NUMBERVALUE(RIGHT(INDEX(N$25:N$31,MATCH($T35,$B$25:$B$31)),3))),"GOOD","BAD"&amp;" "&amp;ROUND(AD35,2))</f>
        <v>GOOD</v>
      </c>
      <c r="T35" s="110">
        <v>1</v>
      </c>
      <c r="U35" s="151">
        <f t="shared" ref="U35:X43" si="20">INDEX(C$25:C$31,MATCH($T35,$B$25:$B$31))</f>
        <v>0.1</v>
      </c>
      <c r="V35" s="151">
        <f t="shared" si="20"/>
        <v>2</v>
      </c>
      <c r="W35" s="151">
        <f t="shared" si="20"/>
        <v>0.4</v>
      </c>
      <c r="X35" s="151">
        <f t="shared" si="20"/>
        <v>2</v>
      </c>
      <c r="Y35" s="151">
        <f t="shared" ref="Y35:Y43" si="21">$U$19*U35/V35*W35/X35</f>
        <v>6.8331600000000012</v>
      </c>
      <c r="Z35" s="153">
        <f t="shared" ref="Z35:Z43" si="22">Y35/($I$5*1000/$I$4/$I$6)*100</f>
        <v>6.8331600000000003</v>
      </c>
      <c r="AA35" s="147">
        <v>5.5199999999999999E-2</v>
      </c>
      <c r="AB35" s="152">
        <f t="shared" ref="AB35:AB43" si="23">(AA35-$I$16)/$I$15</f>
        <v>6.9198802667831245</v>
      </c>
      <c r="AC35" s="153">
        <f t="shared" ref="AC35:AC43" si="24">AB35*$I$4*$I$6/$I$5/1000*100</f>
        <v>6.9198802667831236</v>
      </c>
      <c r="AD35" s="153">
        <f t="shared" ref="AD35:AD43" si="25">(AA35-$I$16)/$I$15/Y35*100</f>
        <v>101.26910926691492</v>
      </c>
      <c r="AE35" s="53"/>
      <c r="AF35" s="53"/>
      <c r="AG35" s="53"/>
      <c r="AU35"/>
      <c r="AV35"/>
      <c r="AW35"/>
      <c r="AX35"/>
      <c r="AY35"/>
      <c r="AZ35"/>
      <c r="BA35"/>
      <c r="BB35"/>
      <c r="BC35"/>
    </row>
    <row r="36" spans="2:55" x14ac:dyDescent="0.25">
      <c r="B36" s="101"/>
      <c r="C36" s="64" t="s">
        <v>51</v>
      </c>
      <c r="D36" s="64" t="s">
        <v>50</v>
      </c>
      <c r="E36" s="64" t="s">
        <v>76</v>
      </c>
      <c r="F36" s="64" t="s">
        <v>88</v>
      </c>
      <c r="G36"/>
      <c r="H36" s="85"/>
      <c r="I36" s="86" t="s">
        <v>52</v>
      </c>
      <c r="J36" s="87" t="s">
        <v>93</v>
      </c>
      <c r="K36" s="54" t="s">
        <v>94</v>
      </c>
      <c r="L36" s="54" t="s">
        <v>95</v>
      </c>
      <c r="N36" s="1" t="s">
        <v>91</v>
      </c>
      <c r="O36" s="72" t="s">
        <v>90</v>
      </c>
      <c r="P36" s="1" t="s">
        <v>89</v>
      </c>
      <c r="Q36" s="72"/>
      <c r="S36" s="1" t="str">
        <f t="shared" si="19"/>
        <v>GOOD</v>
      </c>
      <c r="T36" s="110">
        <v>1</v>
      </c>
      <c r="U36" s="144">
        <f t="shared" si="20"/>
        <v>0.1</v>
      </c>
      <c r="V36" s="144">
        <f t="shared" si="20"/>
        <v>2</v>
      </c>
      <c r="W36" s="144">
        <f t="shared" si="20"/>
        <v>0.4</v>
      </c>
      <c r="X36" s="144">
        <f t="shared" si="20"/>
        <v>2</v>
      </c>
      <c r="Y36" s="144">
        <f t="shared" si="21"/>
        <v>6.8331600000000012</v>
      </c>
      <c r="Z36" s="148">
        <f t="shared" si="22"/>
        <v>6.8331600000000003</v>
      </c>
      <c r="AA36" s="147">
        <v>5.5100000000000003E-2</v>
      </c>
      <c r="AB36" s="145">
        <f t="shared" si="23"/>
        <v>6.9077927797901237</v>
      </c>
      <c r="AC36" s="148">
        <f t="shared" si="24"/>
        <v>6.9077927797901246</v>
      </c>
      <c r="AD36" s="148">
        <f t="shared" si="25"/>
        <v>101.09221472627779</v>
      </c>
      <c r="AE36" s="53"/>
      <c r="AF36" s="53"/>
      <c r="AG36" s="53"/>
      <c r="AH36"/>
      <c r="AU36"/>
      <c r="AV36"/>
      <c r="AW36"/>
      <c r="AX36"/>
      <c r="AY36"/>
      <c r="AZ36"/>
      <c r="BA36"/>
      <c r="BB36"/>
      <c r="BC36"/>
    </row>
    <row r="37" spans="2:55" x14ac:dyDescent="0.25">
      <c r="B37" s="101"/>
      <c r="C37" s="64">
        <f>D14</f>
        <v>16.920000000000002</v>
      </c>
      <c r="D37" s="135">
        <v>17.100000000000001</v>
      </c>
      <c r="E37" s="135">
        <v>16.190000000000001</v>
      </c>
      <c r="F37" s="135">
        <v>16.96</v>
      </c>
      <c r="G37"/>
      <c r="H37" s="88"/>
      <c r="I37" s="142">
        <v>1E-4</v>
      </c>
      <c r="J37" s="142">
        <v>1.6999999999999999E-3</v>
      </c>
      <c r="K37" s="138">
        <f ca="1">ROUND(0.0002+RANDBETWEEN(-5,5)/10000,4)</f>
        <v>5.9999999999999995E-4</v>
      </c>
      <c r="L37" s="139">
        <f ca="1">ROUND(0.0015+RANDBETWEEN(-6,6)/10000,4)</f>
        <v>1.8E-3</v>
      </c>
      <c r="N37" s="143">
        <f t="shared" ref="N37:N48" ca="1" si="26">RANDBETWEEN(-10,10)/10000+INDEX($D$38:$D$44,MATCH($T22,$B$38:$B$44))</f>
        <v>5.8000000000000003E-2</v>
      </c>
      <c r="O37" s="143">
        <f t="shared" ref="O37:O45" ca="1" si="27">RANDBETWEEN(-10,10)/10000+INDEX($D$38:$D$44,MATCH($T35,$B$38:$B$44))</f>
        <v>5.7600000000000005E-2</v>
      </c>
      <c r="P37" s="143">
        <f t="shared" ref="P37:P42" ca="1" si="28">RANDBETWEEN(-10,10)/10000+INDEX($C$38:$C$44,MATCH($T50,$B$38:$B$44))</f>
        <v>5.4699999999999999E-2</v>
      </c>
      <c r="S37" s="1" t="str">
        <f t="shared" si="19"/>
        <v>BAD 3.62</v>
      </c>
      <c r="T37" s="110">
        <v>1</v>
      </c>
      <c r="U37" s="151">
        <f t="shared" si="20"/>
        <v>0.1</v>
      </c>
      <c r="V37" s="151">
        <f t="shared" si="20"/>
        <v>2</v>
      </c>
      <c r="W37" s="151">
        <f t="shared" si="20"/>
        <v>0.4</v>
      </c>
      <c r="X37" s="151">
        <f t="shared" si="20"/>
        <v>2</v>
      </c>
      <c r="Y37" s="151">
        <f t="shared" si="21"/>
        <v>6.8331600000000012</v>
      </c>
      <c r="Z37" s="153">
        <f t="shared" si="22"/>
        <v>6.8331600000000003</v>
      </c>
      <c r="AA37" s="147"/>
      <c r="AB37" s="152">
        <f t="shared" si="23"/>
        <v>0.24758744664639651</v>
      </c>
      <c r="AC37" s="153">
        <f t="shared" si="24"/>
        <v>0.24758744664639651</v>
      </c>
      <c r="AD37" s="153">
        <f t="shared" si="25"/>
        <v>3.6233228352094269</v>
      </c>
      <c r="AE37" s="53"/>
      <c r="AF37" s="53"/>
      <c r="AG37" s="53"/>
      <c r="AH37"/>
      <c r="AU37"/>
      <c r="AV37"/>
      <c r="AW37"/>
      <c r="AX37"/>
      <c r="AY37"/>
      <c r="AZ37"/>
      <c r="BA37"/>
      <c r="BB37"/>
      <c r="BC37"/>
    </row>
    <row r="38" spans="2:55" x14ac:dyDescent="0.25">
      <c r="B38" s="101">
        <v>1</v>
      </c>
      <c r="C38" s="136">
        <f t="shared" ref="C38:C44" si="29">I25</f>
        <v>5.4800000000000001E-2</v>
      </c>
      <c r="D38" s="137">
        <f ca="1">ROUND($C38/C$37*D$37+0.0015+RANDBETWEEN(-10,10)/10000,4)</f>
        <v>5.7000000000000002E-2</v>
      </c>
      <c r="E38" s="137">
        <f t="shared" ref="E38:E44" ca="1" si="30">ROUND(E$37/C$37*$C38+RANDBETWEEN(-10,10)/10000,4)</f>
        <v>5.2299999999999999E-2</v>
      </c>
      <c r="F38" s="137">
        <f t="shared" ref="F38:F44" ca="1" si="31">ROUND(F$37/C$37*$C38+RANDBETWEEN(-10,10)/10000,4)</f>
        <v>5.45E-2</v>
      </c>
      <c r="G38"/>
      <c r="H38" s="88"/>
      <c r="I38" s="142">
        <v>5.9999999999999995E-4</v>
      </c>
      <c r="J38" s="142">
        <v>1.6999999999999999E-3</v>
      </c>
      <c r="K38" s="138">
        <f t="shared" ref="K38:K42" ca="1" si="32">ROUND(0.0002+RANDBETWEEN(-5,5)/10000,4)</f>
        <v>5.9999999999999995E-4</v>
      </c>
      <c r="L38" s="139">
        <f t="shared" ref="L38:L39" ca="1" si="33">ROUND(0.0015+RANDBETWEEN(-6,6)/10000,4)</f>
        <v>2E-3</v>
      </c>
      <c r="N38" s="143">
        <f t="shared" ca="1" si="26"/>
        <v>5.62E-2</v>
      </c>
      <c r="O38" s="143">
        <f t="shared" ca="1" si="27"/>
        <v>5.67E-2</v>
      </c>
      <c r="P38" s="143">
        <f t="shared" ca="1" si="28"/>
        <v>5.3900000000000003E-2</v>
      </c>
      <c r="Q38" s="72"/>
      <c r="S38" s="1" t="str">
        <f t="shared" si="19"/>
        <v>GOOD</v>
      </c>
      <c r="T38" s="110">
        <v>4</v>
      </c>
      <c r="U38" s="144">
        <f t="shared" si="20"/>
        <v>0.8</v>
      </c>
      <c r="V38" s="144">
        <f t="shared" si="20"/>
        <v>2</v>
      </c>
      <c r="W38" s="144">
        <f t="shared" si="20"/>
        <v>0.4</v>
      </c>
      <c r="X38" s="144">
        <f t="shared" si="20"/>
        <v>2</v>
      </c>
      <c r="Y38" s="144">
        <f t="shared" si="21"/>
        <v>54.66528000000001</v>
      </c>
      <c r="Z38" s="148">
        <f t="shared" si="22"/>
        <v>54.665280000000003</v>
      </c>
      <c r="AA38" s="147">
        <v>0.45800000000000002</v>
      </c>
      <c r="AB38" s="145">
        <f t="shared" si="23"/>
        <v>55.608277874592439</v>
      </c>
      <c r="AC38" s="148">
        <f t="shared" si="24"/>
        <v>55.608277874592424</v>
      </c>
      <c r="AD38" s="148">
        <f t="shared" si="25"/>
        <v>101.72503986916819</v>
      </c>
      <c r="AE38" s="53"/>
      <c r="AF38" s="53"/>
      <c r="AG38" s="53"/>
      <c r="AH38"/>
      <c r="AU38" s="73"/>
      <c r="AV38" s="73"/>
      <c r="AW38" s="73"/>
      <c r="AX38" s="73"/>
      <c r="AY38" s="73"/>
      <c r="AZ38" s="73"/>
      <c r="BA38"/>
      <c r="BB38"/>
      <c r="BC38"/>
    </row>
    <row r="39" spans="2:55" x14ac:dyDescent="0.25">
      <c r="B39" s="101">
        <v>2</v>
      </c>
      <c r="C39" s="136">
        <f t="shared" si="29"/>
        <v>0.11020000000000001</v>
      </c>
      <c r="D39" s="137">
        <f t="shared" ref="D39:D44" ca="1" si="34">ROUND($C39/C$37*D$37+0.0015+RANDBETWEEN(-10,10)/10000,4)</f>
        <v>0.11260000000000001</v>
      </c>
      <c r="E39" s="137">
        <f t="shared" ca="1" si="30"/>
        <v>0.10539999999999999</v>
      </c>
      <c r="F39" s="137">
        <f t="shared" ca="1" si="31"/>
        <v>0.1099</v>
      </c>
      <c r="G39" s="54"/>
      <c r="H39" s="88"/>
      <c r="I39" s="142"/>
      <c r="J39" s="142">
        <v>1.1999999999999999E-3</v>
      </c>
      <c r="K39" s="138"/>
      <c r="L39" s="139">
        <f t="shared" ca="1" si="33"/>
        <v>1.4E-3</v>
      </c>
      <c r="N39" s="143">
        <f t="shared" ca="1" si="26"/>
        <v>5.7700000000000001E-2</v>
      </c>
      <c r="O39" s="143">
        <f t="shared" ca="1" si="27"/>
        <v>5.7700000000000001E-2</v>
      </c>
      <c r="P39" s="143">
        <f t="shared" ca="1" si="28"/>
        <v>0.44430000000000003</v>
      </c>
      <c r="S39" s="1" t="str">
        <f t="shared" si="19"/>
        <v>GOOD</v>
      </c>
      <c r="T39" s="110">
        <v>4</v>
      </c>
      <c r="U39" s="151">
        <f t="shared" si="20"/>
        <v>0.8</v>
      </c>
      <c r="V39" s="151">
        <f t="shared" si="20"/>
        <v>2</v>
      </c>
      <c r="W39" s="151">
        <f t="shared" si="20"/>
        <v>0.4</v>
      </c>
      <c r="X39" s="151">
        <f t="shared" si="20"/>
        <v>2</v>
      </c>
      <c r="Y39" s="151">
        <f t="shared" si="21"/>
        <v>54.66528000000001</v>
      </c>
      <c r="Z39" s="153">
        <f t="shared" si="22"/>
        <v>54.665280000000003</v>
      </c>
      <c r="AA39" s="147">
        <v>0.45960000000000001</v>
      </c>
      <c r="AB39" s="152">
        <f t="shared" si="23"/>
        <v>55.801677666480458</v>
      </c>
      <c r="AC39" s="153">
        <f t="shared" si="24"/>
        <v>55.801677666480451</v>
      </c>
      <c r="AD39" s="153">
        <f t="shared" si="25"/>
        <v>102.07882895044249</v>
      </c>
      <c r="AE39" s="53"/>
      <c r="AF39" s="53"/>
      <c r="AG39" s="74"/>
      <c r="AH39" s="74"/>
      <c r="AU39"/>
      <c r="AV39"/>
      <c r="AW39"/>
      <c r="AX39"/>
      <c r="AY39"/>
      <c r="AZ39"/>
      <c r="BA39"/>
      <c r="BB39"/>
      <c r="BC39"/>
    </row>
    <row r="40" spans="2:55" x14ac:dyDescent="0.25">
      <c r="B40" s="101">
        <v>3</v>
      </c>
      <c r="C40" s="136">
        <f t="shared" si="29"/>
        <v>0.22090000000000001</v>
      </c>
      <c r="D40" s="137">
        <f t="shared" ca="1" si="34"/>
        <v>0.22500000000000001</v>
      </c>
      <c r="E40" s="137">
        <f t="shared" ca="1" si="30"/>
        <v>0.21060000000000001</v>
      </c>
      <c r="F40" s="137">
        <f t="shared" ca="1" si="31"/>
        <v>0.22170000000000001</v>
      </c>
      <c r="G40" s="54"/>
      <c r="H40" s="88"/>
      <c r="I40" s="142">
        <v>5.0000000000000001E-4</v>
      </c>
      <c r="J40" s="142"/>
      <c r="K40" s="138">
        <f t="shared" ca="1" si="32"/>
        <v>0</v>
      </c>
      <c r="L40" s="138"/>
      <c r="N40" s="143">
        <f t="shared" ca="1" si="26"/>
        <v>0.45040000000000002</v>
      </c>
      <c r="O40" s="143">
        <f t="shared" ca="1" si="27"/>
        <v>0.45100000000000001</v>
      </c>
      <c r="P40" s="143">
        <f t="shared" ca="1" si="28"/>
        <v>0.44400000000000001</v>
      </c>
      <c r="S40" s="1" t="str">
        <f t="shared" si="19"/>
        <v>BAD 0.45</v>
      </c>
      <c r="T40" s="110">
        <v>4</v>
      </c>
      <c r="U40" s="144">
        <f t="shared" si="20"/>
        <v>0.8</v>
      </c>
      <c r="V40" s="144">
        <f t="shared" si="20"/>
        <v>2</v>
      </c>
      <c r="W40" s="144">
        <f t="shared" si="20"/>
        <v>0.4</v>
      </c>
      <c r="X40" s="144">
        <f t="shared" si="20"/>
        <v>2</v>
      </c>
      <c r="Y40" s="144">
        <f t="shared" si="21"/>
        <v>54.66528000000001</v>
      </c>
      <c r="Z40" s="148">
        <f t="shared" si="22"/>
        <v>54.665280000000003</v>
      </c>
      <c r="AA40" s="147"/>
      <c r="AB40" s="145">
        <f t="shared" si="23"/>
        <v>0.24758744664639651</v>
      </c>
      <c r="AC40" s="148">
        <f t="shared" si="24"/>
        <v>0.24758744664639651</v>
      </c>
      <c r="AD40" s="148">
        <f t="shared" si="25"/>
        <v>0.45291535440117836</v>
      </c>
      <c r="AE40" s="53"/>
      <c r="AF40" s="53"/>
      <c r="AG40" s="53"/>
      <c r="AH40" s="53"/>
      <c r="AU40"/>
      <c r="AV40"/>
      <c r="AW40"/>
      <c r="AX40"/>
      <c r="AY40"/>
      <c r="AZ40"/>
      <c r="BA40"/>
      <c r="BB40"/>
      <c r="BC40"/>
    </row>
    <row r="41" spans="2:55" x14ac:dyDescent="0.25">
      <c r="B41" s="101">
        <v>4</v>
      </c>
      <c r="C41" s="136">
        <f t="shared" si="29"/>
        <v>0.44440000000000002</v>
      </c>
      <c r="D41" s="137">
        <f t="shared" ca="1" si="34"/>
        <v>0.45140000000000002</v>
      </c>
      <c r="E41" s="137">
        <f t="shared" ca="1" si="30"/>
        <v>0.42580000000000001</v>
      </c>
      <c r="F41" s="137">
        <f t="shared" ca="1" si="31"/>
        <v>0.44469999999999998</v>
      </c>
      <c r="G41" s="54"/>
      <c r="H41" s="90"/>
      <c r="I41" s="142">
        <v>0</v>
      </c>
      <c r="J41" s="102"/>
      <c r="K41" s="138">
        <f t="shared" ca="1" si="32"/>
        <v>4.0000000000000002E-4</v>
      </c>
      <c r="L41" s="138"/>
      <c r="N41" s="143">
        <f t="shared" ca="1" si="26"/>
        <v>0.45180000000000003</v>
      </c>
      <c r="O41" s="143">
        <f t="shared" ca="1" si="27"/>
        <v>0.45200000000000001</v>
      </c>
      <c r="P41" s="143">
        <f t="shared" ca="1" si="28"/>
        <v>1.1172</v>
      </c>
      <c r="S41" s="1" t="str">
        <f t="shared" si="19"/>
        <v>GOOD</v>
      </c>
      <c r="T41" s="110">
        <v>6</v>
      </c>
      <c r="U41" s="151">
        <f t="shared" si="20"/>
        <v>2</v>
      </c>
      <c r="V41" s="151">
        <f t="shared" si="20"/>
        <v>2</v>
      </c>
      <c r="W41" s="151">
        <f t="shared" si="20"/>
        <v>0.4</v>
      </c>
      <c r="X41" s="151">
        <f t="shared" si="20"/>
        <v>2</v>
      </c>
      <c r="Y41" s="151">
        <f t="shared" si="21"/>
        <v>136.66320000000002</v>
      </c>
      <c r="Z41" s="153">
        <f t="shared" si="22"/>
        <v>136.66320000000002</v>
      </c>
      <c r="AA41" s="147">
        <v>1.1395999999999999</v>
      </c>
      <c r="AB41" s="152">
        <f t="shared" si="23"/>
        <v>137.99658921888943</v>
      </c>
      <c r="AC41" s="153">
        <f t="shared" si="24"/>
        <v>137.9965892188894</v>
      </c>
      <c r="AD41" s="153">
        <f t="shared" si="25"/>
        <v>100.97567539680719</v>
      </c>
      <c r="AE41" s="53"/>
      <c r="AF41" s="53"/>
      <c r="AG41" s="53"/>
      <c r="AH41" s="53"/>
      <c r="AU41"/>
      <c r="AV41"/>
      <c r="AW41"/>
      <c r="AX41"/>
      <c r="AY41"/>
      <c r="AZ41"/>
      <c r="BA41"/>
      <c r="BB41"/>
      <c r="BC41"/>
    </row>
    <row r="42" spans="2:55" x14ac:dyDescent="0.25">
      <c r="B42" s="101">
        <v>5</v>
      </c>
      <c r="C42" s="136">
        <f t="shared" si="29"/>
        <v>0.83720000000000006</v>
      </c>
      <c r="D42" s="137">
        <f t="shared" ca="1" si="34"/>
        <v>0.84809999999999997</v>
      </c>
      <c r="E42" s="137">
        <f t="shared" ca="1" si="30"/>
        <v>0.80089999999999995</v>
      </c>
      <c r="F42" s="137">
        <f t="shared" ca="1" si="31"/>
        <v>0.83950000000000002</v>
      </c>
      <c r="G42" s="54"/>
      <c r="H42" s="92"/>
      <c r="I42" s="142">
        <v>4.0000000000000002E-4</v>
      </c>
      <c r="J42" s="102"/>
      <c r="K42" s="138">
        <f t="shared" ca="1" si="32"/>
        <v>2.0000000000000001E-4</v>
      </c>
      <c r="L42" s="140"/>
      <c r="N42" s="143">
        <f t="shared" ca="1" si="26"/>
        <v>0.4516</v>
      </c>
      <c r="O42" s="143">
        <f t="shared" ca="1" si="27"/>
        <v>0.45130000000000003</v>
      </c>
      <c r="P42" s="143">
        <f t="shared" ca="1" si="28"/>
        <v>1.1174999999999999</v>
      </c>
      <c r="R42" s="4"/>
      <c r="S42" s="1" t="str">
        <f t="shared" si="19"/>
        <v>GOOD</v>
      </c>
      <c r="T42" s="110">
        <v>6</v>
      </c>
      <c r="U42" s="144">
        <f t="shared" si="20"/>
        <v>2</v>
      </c>
      <c r="V42" s="144">
        <f t="shared" si="20"/>
        <v>2</v>
      </c>
      <c r="W42" s="144">
        <f t="shared" si="20"/>
        <v>0.4</v>
      </c>
      <c r="X42" s="144">
        <f t="shared" si="20"/>
        <v>2</v>
      </c>
      <c r="Y42" s="144">
        <f t="shared" si="21"/>
        <v>136.66320000000002</v>
      </c>
      <c r="Z42" s="148">
        <f t="shared" si="22"/>
        <v>136.66320000000002</v>
      </c>
      <c r="AA42" s="147">
        <v>1.1423000000000001</v>
      </c>
      <c r="AB42" s="145">
        <f t="shared" si="23"/>
        <v>138.32295136770048</v>
      </c>
      <c r="AC42" s="148">
        <f t="shared" si="24"/>
        <v>138.32295136770048</v>
      </c>
      <c r="AD42" s="148">
        <f t="shared" si="25"/>
        <v>101.21448302666735</v>
      </c>
      <c r="AE42" s="53"/>
      <c r="AF42" s="53"/>
      <c r="AG42" s="75"/>
      <c r="AH42" s="76"/>
      <c r="AU42"/>
      <c r="AV42"/>
      <c r="AW42"/>
      <c r="AX42"/>
      <c r="AY42"/>
      <c r="AZ42"/>
      <c r="BA42"/>
      <c r="BB42"/>
      <c r="BC42"/>
    </row>
    <row r="43" spans="2:55" x14ac:dyDescent="0.25">
      <c r="B43" s="101">
        <v>6</v>
      </c>
      <c r="C43" s="136">
        <f t="shared" si="29"/>
        <v>1.117</v>
      </c>
      <c r="D43" s="137">
        <f t="shared" ca="1" si="34"/>
        <v>1.1309</v>
      </c>
      <c r="E43" s="137">
        <f t="shared" ca="1" si="30"/>
        <v>1.0684</v>
      </c>
      <c r="F43" s="137">
        <f t="shared" ca="1" si="31"/>
        <v>1.1192</v>
      </c>
      <c r="G43" s="54"/>
      <c r="N43" s="143">
        <f t="shared" ca="1" si="26"/>
        <v>0.45070000000000005</v>
      </c>
      <c r="O43" s="143">
        <f t="shared" ca="1" si="27"/>
        <v>1.1308</v>
      </c>
      <c r="P43" s="64"/>
      <c r="R43" t="s">
        <v>65</v>
      </c>
      <c r="S43" s="1" t="str">
        <f t="shared" si="19"/>
        <v>BAD 0.18</v>
      </c>
      <c r="T43" s="110">
        <v>6</v>
      </c>
      <c r="U43" s="151">
        <f t="shared" si="20"/>
        <v>2</v>
      </c>
      <c r="V43" s="151">
        <f t="shared" si="20"/>
        <v>2</v>
      </c>
      <c r="W43" s="151">
        <f t="shared" si="20"/>
        <v>0.4</v>
      </c>
      <c r="X43" s="151">
        <f t="shared" si="20"/>
        <v>2</v>
      </c>
      <c r="Y43" s="151">
        <f t="shared" si="21"/>
        <v>136.66320000000002</v>
      </c>
      <c r="Z43" s="153">
        <f t="shared" si="22"/>
        <v>136.66320000000002</v>
      </c>
      <c r="AA43" s="147"/>
      <c r="AB43" s="152">
        <f t="shared" si="23"/>
        <v>0.24758744664639651</v>
      </c>
      <c r="AC43" s="153">
        <f t="shared" si="24"/>
        <v>0.24758744664639651</v>
      </c>
      <c r="AD43" s="153">
        <f t="shared" si="25"/>
        <v>0.18116614176047133</v>
      </c>
      <c r="AE43"/>
      <c r="AF43"/>
      <c r="AG43"/>
      <c r="AH43" s="77"/>
      <c r="AU43" s="73"/>
      <c r="AV43" s="73"/>
      <c r="AW43" s="73"/>
      <c r="AX43" s="73"/>
      <c r="AY43" s="73"/>
      <c r="AZ43" s="73"/>
      <c r="BA43" s="73"/>
      <c r="BB43" s="73"/>
      <c r="BC43" s="73"/>
    </row>
    <row r="44" spans="2:55" x14ac:dyDescent="0.25">
      <c r="B44" s="101">
        <v>7</v>
      </c>
      <c r="C44" s="136">
        <f t="shared" si="29"/>
        <v>0</v>
      </c>
      <c r="D44" s="137">
        <f t="shared" ca="1" si="34"/>
        <v>1.9E-3</v>
      </c>
      <c r="E44" s="137">
        <f t="shared" ca="1" si="30"/>
        <v>-8.0000000000000004E-4</v>
      </c>
      <c r="F44" s="137">
        <f t="shared" ca="1" si="31"/>
        <v>-8.9999999999999998E-4</v>
      </c>
      <c r="N44" s="143">
        <f t="shared" ca="1" si="26"/>
        <v>0.4516</v>
      </c>
      <c r="O44" s="143">
        <f t="shared" ca="1" si="27"/>
        <v>1.1300000000000001</v>
      </c>
      <c r="P44" s="64"/>
      <c r="R44"/>
      <c r="U44" s="7" t="s">
        <v>87</v>
      </c>
      <c r="AE44"/>
      <c r="AF44"/>
      <c r="AG44"/>
      <c r="AI44" s="7"/>
      <c r="AJ44" s="7"/>
      <c r="AK44" s="7"/>
      <c r="AU44"/>
      <c r="AV44"/>
      <c r="AW44"/>
      <c r="AX44"/>
      <c r="AY44"/>
      <c r="AZ44"/>
      <c r="BA44"/>
      <c r="BB44"/>
      <c r="BC44"/>
    </row>
    <row r="45" spans="2:55" x14ac:dyDescent="0.25">
      <c r="B45"/>
      <c r="C45"/>
      <c r="D45"/>
      <c r="E45"/>
      <c r="F45"/>
      <c r="N45" s="143">
        <f t="shared" ca="1" si="26"/>
        <v>0.45150000000000001</v>
      </c>
      <c r="O45" s="143">
        <f t="shared" ca="1" si="27"/>
        <v>1.1300000000000001</v>
      </c>
      <c r="P45" s="64"/>
      <c r="R45"/>
      <c r="S45" s="1" t="s">
        <v>4</v>
      </c>
      <c r="T45" s="54" t="s">
        <v>5</v>
      </c>
      <c r="U45" s="8">
        <f>F37</f>
        <v>16.96</v>
      </c>
      <c r="V45" s="55" t="s">
        <v>6</v>
      </c>
      <c r="W45" s="1" t="s">
        <v>146</v>
      </c>
      <c r="X45" s="54"/>
      <c r="Z45" s="1" t="s">
        <v>7</v>
      </c>
      <c r="AA45">
        <f>C8</f>
        <v>99.9</v>
      </c>
      <c r="AE45"/>
      <c r="AF45"/>
      <c r="AG45"/>
      <c r="AH45" s="5"/>
      <c r="AI45" s="3"/>
      <c r="AJ45" s="3"/>
      <c r="AK45" s="3"/>
      <c r="AU45"/>
      <c r="AV45"/>
      <c r="AW45"/>
      <c r="AX45"/>
      <c r="AY45"/>
      <c r="AZ45"/>
      <c r="BA45"/>
      <c r="BB45"/>
      <c r="BC45"/>
    </row>
    <row r="46" spans="2:55" x14ac:dyDescent="0.25">
      <c r="B46"/>
      <c r="I46"/>
      <c r="J46"/>
      <c r="N46" s="143">
        <f t="shared" ca="1" si="26"/>
        <v>1.1304000000000001</v>
      </c>
      <c r="O46" s="64"/>
      <c r="P46" s="64"/>
      <c r="R46"/>
      <c r="T46" s="54" t="s">
        <v>9</v>
      </c>
      <c r="U46" s="1">
        <f>D15</f>
        <v>5</v>
      </c>
      <c r="V46" s="55" t="s">
        <v>10</v>
      </c>
      <c r="W46" s="2" t="str">
        <f>F15</f>
        <v>вода</v>
      </c>
      <c r="X46" s="54"/>
      <c r="Z46" s="1" t="s">
        <v>8</v>
      </c>
      <c r="AA46" s="28">
        <f>F8</f>
        <v>1</v>
      </c>
      <c r="AE46"/>
      <c r="AF46"/>
      <c r="AG46"/>
      <c r="AI46" s="3"/>
      <c r="AJ46" s="3"/>
      <c r="AK46" s="3"/>
      <c r="AU46"/>
      <c r="AV46"/>
      <c r="AW46"/>
      <c r="AX46"/>
      <c r="AY46"/>
      <c r="AZ46"/>
      <c r="BA46"/>
      <c r="BB46"/>
      <c r="BC46"/>
    </row>
    <row r="47" spans="2:55" x14ac:dyDescent="0.25">
      <c r="B47"/>
      <c r="E47"/>
      <c r="F47" s="55"/>
      <c r="G47" s="54"/>
      <c r="H47" s="54"/>
      <c r="I47" s="54" t="s">
        <v>65</v>
      </c>
      <c r="N47" s="143">
        <f t="shared" ca="1" si="26"/>
        <v>1.1303000000000001</v>
      </c>
      <c r="O47" s="64"/>
      <c r="P47" s="64"/>
      <c r="R47"/>
      <c r="S47" s="1" t="s">
        <v>11</v>
      </c>
      <c r="T47" s="54" t="s">
        <v>12</v>
      </c>
      <c r="U47" s="55">
        <f>D17</f>
        <v>1</v>
      </c>
      <c r="V47" s="54"/>
      <c r="W47" s="1" t="s">
        <v>146</v>
      </c>
      <c r="Z47" s="1" t="s">
        <v>13</v>
      </c>
      <c r="AA47" s="1">
        <f>U45/U46*1000*AA45/100*U47/U48*AA46</f>
        <v>677.72160000000008</v>
      </c>
      <c r="AB47" s="1" t="s">
        <v>14</v>
      </c>
      <c r="AE47"/>
      <c r="AF47"/>
      <c r="AG47"/>
      <c r="AH47" s="5"/>
      <c r="AI47" s="3"/>
      <c r="AJ47" s="3"/>
      <c r="AK47" s="3"/>
      <c r="AU47"/>
      <c r="AV47"/>
      <c r="AW47"/>
      <c r="AX47"/>
      <c r="AY47"/>
      <c r="AZ47"/>
      <c r="BA47"/>
      <c r="BB47"/>
      <c r="BC47"/>
    </row>
    <row r="48" spans="2:55" x14ac:dyDescent="0.25">
      <c r="B48"/>
      <c r="H48"/>
      <c r="N48" s="143">
        <f t="shared" ca="1" si="26"/>
        <v>1.1309</v>
      </c>
      <c r="O48" s="64"/>
      <c r="P48" s="64"/>
      <c r="R48"/>
      <c r="T48" s="54" t="s">
        <v>9</v>
      </c>
      <c r="U48" s="55">
        <f>D18</f>
        <v>5</v>
      </c>
      <c r="V48" s="54"/>
      <c r="W48" s="55" t="str">
        <f>F18</f>
        <v xml:space="preserve">среда </v>
      </c>
      <c r="AE48"/>
      <c r="AF48"/>
      <c r="AG48"/>
      <c r="AI48" s="3"/>
      <c r="AJ48" s="3"/>
      <c r="AK48" s="3"/>
    </row>
    <row r="49" spans="1:149" x14ac:dyDescent="0.25">
      <c r="B49"/>
      <c r="H49"/>
      <c r="K49" s="1" t="s">
        <v>65</v>
      </c>
      <c r="R49"/>
      <c r="T49" s="64" t="s">
        <v>15</v>
      </c>
      <c r="U49" s="64" t="s">
        <v>16</v>
      </c>
      <c r="V49" s="64" t="s">
        <v>17</v>
      </c>
      <c r="W49" s="64" t="s">
        <v>16</v>
      </c>
      <c r="X49" s="64" t="s">
        <v>17</v>
      </c>
      <c r="Y49" s="64" t="s">
        <v>18</v>
      </c>
      <c r="Z49" s="64" t="s">
        <v>19</v>
      </c>
      <c r="AA49" s="64" t="str">
        <f>I24</f>
        <v>A</v>
      </c>
      <c r="AB49" s="64" t="s">
        <v>20</v>
      </c>
      <c r="AC49" s="64" t="s">
        <v>21</v>
      </c>
      <c r="AD49" s="64" t="s">
        <v>22</v>
      </c>
      <c r="AE49" s="71"/>
      <c r="AF49" s="52"/>
      <c r="AG49" s="30"/>
      <c r="AH49" s="5"/>
      <c r="AI49" s="3"/>
      <c r="AJ49" s="3"/>
      <c r="AK49" s="3"/>
    </row>
    <row r="50" spans="1:149" x14ac:dyDescent="0.25">
      <c r="B50"/>
      <c r="H50"/>
      <c r="K50"/>
      <c r="L50"/>
      <c r="M50"/>
      <c r="N50"/>
      <c r="O50"/>
      <c r="R50"/>
      <c r="S50" s="1" t="str">
        <f t="shared" ref="S50:S55" si="35">IF(AND(AD50&gt;=_xlfn.NUMBERVALUE(LEFT(INDEX(N$25:N$31,MATCH($T50,$B$25:$B$31)),2)),AD50&lt;=_xlfn.NUMBERVALUE(RIGHT(INDEX(N$25:N$31,MATCH($T50,$B$25:$B$31)),3))),"GOOD","BAD"&amp;" "&amp;ROUND(AD50,2))</f>
        <v>BAD 3.65</v>
      </c>
      <c r="T50" s="110">
        <v>1</v>
      </c>
      <c r="U50" s="154">
        <f t="shared" ref="U50:X55" si="36">INDEX(C$25:C$31,MATCH($T50,$B$25:$B$31))</f>
        <v>0.1</v>
      </c>
      <c r="V50" s="154">
        <f t="shared" si="36"/>
        <v>2</v>
      </c>
      <c r="W50" s="154">
        <f t="shared" si="36"/>
        <v>0.4</v>
      </c>
      <c r="X50" s="154">
        <f t="shared" si="36"/>
        <v>2</v>
      </c>
      <c r="Y50" s="154">
        <f>$AA$47*U50/V50*W50/X50</f>
        <v>6.7772160000000019</v>
      </c>
      <c r="Z50" s="155">
        <f t="shared" ref="Z50:Z55" si="37">Y50/($I$5*1000/$I$4/$I$6)*100</f>
        <v>6.7772160000000028</v>
      </c>
      <c r="AA50" s="147"/>
      <c r="AB50" s="154">
        <f t="shared" ref="AB50:AB55" si="38">(AA50-$I$16)/$I$15</f>
        <v>0.24758744664639651</v>
      </c>
      <c r="AC50" s="155">
        <f t="shared" ref="AC50:AC55" si="39">AB50*$I$4*$I$6/$I$5/1000*100</f>
        <v>0.24758744664639651</v>
      </c>
      <c r="AD50" s="155">
        <f t="shared" ref="AD50:AD55" si="40">(AA50-$I$16)/$I$15/Y50*100</f>
        <v>3.6532323397453532</v>
      </c>
      <c r="AE50" s="53"/>
      <c r="AF50" s="53"/>
      <c r="AG50" s="77"/>
      <c r="AH50" s="77"/>
      <c r="AI50" s="3"/>
      <c r="AJ50" s="3"/>
      <c r="AK50" s="3"/>
      <c r="AU50"/>
      <c r="AV50"/>
      <c r="AW50"/>
      <c r="AX50"/>
      <c r="AY50"/>
      <c r="AZ50"/>
      <c r="BA50"/>
      <c r="BB50"/>
      <c r="BC50"/>
    </row>
    <row r="51" spans="1:149" x14ac:dyDescent="0.25">
      <c r="B51"/>
      <c r="H51"/>
      <c r="K51"/>
      <c r="L51" t="s">
        <v>65</v>
      </c>
      <c r="M51"/>
      <c r="N51"/>
      <c r="O51"/>
      <c r="R51"/>
      <c r="S51" s="1" t="str">
        <f t="shared" si="35"/>
        <v>BAD 3.65</v>
      </c>
      <c r="T51" s="110">
        <v>1</v>
      </c>
      <c r="U51" s="144">
        <f t="shared" si="36"/>
        <v>0.1</v>
      </c>
      <c r="V51" s="144">
        <f t="shared" si="36"/>
        <v>2</v>
      </c>
      <c r="W51" s="144">
        <f t="shared" si="36"/>
        <v>0.4</v>
      </c>
      <c r="X51" s="144">
        <f t="shared" si="36"/>
        <v>2</v>
      </c>
      <c r="Y51" s="144">
        <f t="shared" ref="Y51:Y55" si="41">$AA$47*U51/V51*W51/X51</f>
        <v>6.7772160000000019</v>
      </c>
      <c r="Z51" s="148">
        <f t="shared" si="37"/>
        <v>6.7772160000000028</v>
      </c>
      <c r="AA51" s="147"/>
      <c r="AB51" s="144">
        <f t="shared" si="38"/>
        <v>0.24758744664639651</v>
      </c>
      <c r="AC51" s="148">
        <f t="shared" si="39"/>
        <v>0.24758744664639651</v>
      </c>
      <c r="AD51" s="148">
        <f t="shared" si="40"/>
        <v>3.6532323397453532</v>
      </c>
      <c r="AE51" s="69"/>
      <c r="AF51" s="30"/>
      <c r="AG51" s="77"/>
      <c r="AH51" s="77"/>
      <c r="AI51" s="3"/>
      <c r="AJ51" s="3"/>
      <c r="AK51" s="3"/>
    </row>
    <row r="52" spans="1:149" x14ac:dyDescent="0.25">
      <c r="B52"/>
      <c r="H52"/>
      <c r="K52" t="s">
        <v>65</v>
      </c>
      <c r="L52" t="s">
        <v>65</v>
      </c>
      <c r="M52" t="s">
        <v>65</v>
      </c>
      <c r="N52"/>
      <c r="R52"/>
      <c r="S52" s="1" t="str">
        <f t="shared" si="35"/>
        <v>BAD 0.46</v>
      </c>
      <c r="T52" s="110">
        <v>4</v>
      </c>
      <c r="U52" s="154">
        <f t="shared" si="36"/>
        <v>0.8</v>
      </c>
      <c r="V52" s="154">
        <f t="shared" si="36"/>
        <v>2</v>
      </c>
      <c r="W52" s="154">
        <f t="shared" si="36"/>
        <v>0.4</v>
      </c>
      <c r="X52" s="154">
        <f t="shared" si="36"/>
        <v>2</v>
      </c>
      <c r="Y52" s="154">
        <f t="shared" si="41"/>
        <v>54.217728000000015</v>
      </c>
      <c r="Z52" s="155">
        <f t="shared" si="37"/>
        <v>54.217728000000022</v>
      </c>
      <c r="AA52" s="147"/>
      <c r="AB52" s="154">
        <f t="shared" si="38"/>
        <v>0.24758744664639651</v>
      </c>
      <c r="AC52" s="155">
        <f t="shared" si="39"/>
        <v>0.24758744664639651</v>
      </c>
      <c r="AD52" s="155">
        <f t="shared" si="40"/>
        <v>0.45665404246816915</v>
      </c>
      <c r="AE52"/>
      <c r="AF52"/>
      <c r="AG52" s="3"/>
      <c r="AH52" s="3"/>
      <c r="AI52" s="3"/>
      <c r="AJ52" s="3"/>
      <c r="AK52" s="3"/>
      <c r="AU52"/>
      <c r="AV52"/>
      <c r="AW52"/>
      <c r="AX52"/>
      <c r="AY52"/>
      <c r="AZ52"/>
      <c r="BA52"/>
      <c r="BB52"/>
      <c r="BC52"/>
    </row>
    <row r="53" spans="1:149" x14ac:dyDescent="0.25">
      <c r="B53"/>
      <c r="C53"/>
      <c r="D53"/>
      <c r="H53"/>
      <c r="K53" t="s">
        <v>65</v>
      </c>
      <c r="L53" t="s">
        <v>65</v>
      </c>
      <c r="M53"/>
      <c r="N53" t="s">
        <v>65</v>
      </c>
      <c r="O53" t="s">
        <v>65</v>
      </c>
      <c r="P53" s="33"/>
      <c r="R53"/>
      <c r="S53" s="1" t="str">
        <f t="shared" si="35"/>
        <v>BAD 0.46</v>
      </c>
      <c r="T53" s="110">
        <v>4</v>
      </c>
      <c r="U53" s="144">
        <f t="shared" si="36"/>
        <v>0.8</v>
      </c>
      <c r="V53" s="144">
        <f t="shared" si="36"/>
        <v>2</v>
      </c>
      <c r="W53" s="144">
        <f t="shared" si="36"/>
        <v>0.4</v>
      </c>
      <c r="X53" s="144">
        <f t="shared" si="36"/>
        <v>2</v>
      </c>
      <c r="Y53" s="144">
        <f t="shared" si="41"/>
        <v>54.217728000000015</v>
      </c>
      <c r="Z53" s="148">
        <f t="shared" si="37"/>
        <v>54.217728000000022</v>
      </c>
      <c r="AA53" s="147"/>
      <c r="AB53" s="144">
        <f t="shared" si="38"/>
        <v>0.24758744664639651</v>
      </c>
      <c r="AC53" s="148">
        <f t="shared" si="39"/>
        <v>0.24758744664639651</v>
      </c>
      <c r="AD53" s="148">
        <f t="shared" si="40"/>
        <v>0.45665404246816915</v>
      </c>
      <c r="AE53"/>
      <c r="AF53"/>
      <c r="AG53" s="3"/>
      <c r="AH53" s="3"/>
      <c r="AI53" s="3"/>
      <c r="AJ53" s="3"/>
      <c r="AK53" s="3"/>
    </row>
    <row r="54" spans="1:149" x14ac:dyDescent="0.25">
      <c r="B54"/>
      <c r="C54"/>
      <c r="D54"/>
      <c r="H54"/>
      <c r="K54" t="s">
        <v>65</v>
      </c>
      <c r="L54" t="s">
        <v>65</v>
      </c>
      <c r="M54" t="s">
        <v>65</v>
      </c>
      <c r="N54" t="s">
        <v>65</v>
      </c>
      <c r="O54"/>
      <c r="P54" s="33"/>
      <c r="R54"/>
      <c r="S54" s="1" t="str">
        <f t="shared" si="35"/>
        <v>BAD 0.18</v>
      </c>
      <c r="T54" s="110">
        <v>6</v>
      </c>
      <c r="U54" s="154">
        <f t="shared" si="36"/>
        <v>2</v>
      </c>
      <c r="V54" s="154">
        <f t="shared" si="36"/>
        <v>2</v>
      </c>
      <c r="W54" s="154">
        <f t="shared" si="36"/>
        <v>0.4</v>
      </c>
      <c r="X54" s="154">
        <f t="shared" si="36"/>
        <v>2</v>
      </c>
      <c r="Y54" s="154">
        <f t="shared" si="41"/>
        <v>135.54432000000003</v>
      </c>
      <c r="Z54" s="155">
        <f t="shared" si="37"/>
        <v>135.54432000000003</v>
      </c>
      <c r="AA54" s="147"/>
      <c r="AB54" s="154">
        <f t="shared" si="38"/>
        <v>0.24758744664639651</v>
      </c>
      <c r="AC54" s="155">
        <f t="shared" si="39"/>
        <v>0.24758744664639651</v>
      </c>
      <c r="AD54" s="155">
        <f t="shared" si="40"/>
        <v>0.18266161698726768</v>
      </c>
      <c r="AE54"/>
      <c r="AF54"/>
      <c r="AG54" s="3"/>
      <c r="AH54" s="3"/>
      <c r="AI54" s="3"/>
      <c r="AJ54" s="3"/>
      <c r="AK54" s="3"/>
    </row>
    <row r="55" spans="1:149" s="1" customFormat="1" x14ac:dyDescent="0.25">
      <c r="A55" s="105"/>
      <c r="B55"/>
      <c r="C55"/>
      <c r="D55"/>
      <c r="E55"/>
      <c r="F55"/>
      <c r="G55"/>
      <c r="H55"/>
      <c r="I55"/>
      <c r="J55"/>
      <c r="K55"/>
      <c r="L55"/>
      <c r="M55"/>
      <c r="N55" t="s">
        <v>65</v>
      </c>
      <c r="O55"/>
      <c r="P55" s="7"/>
      <c r="R55"/>
      <c r="S55" s="1" t="str">
        <f t="shared" si="35"/>
        <v>BAD 0.18</v>
      </c>
      <c r="T55" s="110">
        <v>6</v>
      </c>
      <c r="U55" s="144">
        <f t="shared" si="36"/>
        <v>2</v>
      </c>
      <c r="V55" s="144">
        <f t="shared" si="36"/>
        <v>2</v>
      </c>
      <c r="W55" s="144">
        <f t="shared" si="36"/>
        <v>0.4</v>
      </c>
      <c r="X55" s="144">
        <f t="shared" si="36"/>
        <v>2</v>
      </c>
      <c r="Y55" s="144">
        <f t="shared" si="41"/>
        <v>135.54432000000003</v>
      </c>
      <c r="Z55" s="148">
        <f t="shared" si="37"/>
        <v>135.54432000000003</v>
      </c>
      <c r="AA55" s="147"/>
      <c r="AB55" s="144">
        <f t="shared" si="38"/>
        <v>0.24758744664639651</v>
      </c>
      <c r="AC55" s="148">
        <f t="shared" si="39"/>
        <v>0.24758744664639651</v>
      </c>
      <c r="AD55" s="148">
        <f t="shared" si="40"/>
        <v>0.18266161698726768</v>
      </c>
      <c r="AE55"/>
      <c r="AF55"/>
      <c r="AG55" s="3"/>
      <c r="AH55" s="3"/>
      <c r="AI55" s="3"/>
      <c r="AJ55" s="3"/>
      <c r="AK55" s="3"/>
      <c r="AU55"/>
      <c r="AV55"/>
      <c r="AW55"/>
      <c r="AX55"/>
      <c r="AY55"/>
      <c r="AZ55"/>
      <c r="BA55"/>
      <c r="BB55"/>
      <c r="BC55"/>
    </row>
    <row r="56" spans="1:149" s="1" customFormat="1" x14ac:dyDescent="0.25">
      <c r="A56" s="105"/>
      <c r="C56" t="s">
        <v>79</v>
      </c>
      <c r="D56" s="133">
        <f ca="1">ROUND((D$59+2*D$59*D$60/100*(RAND()-0.5)),4)</f>
        <v>0.34560000000000002</v>
      </c>
      <c r="E56"/>
      <c r="F56"/>
      <c r="G56"/>
      <c r="I56"/>
      <c r="J56"/>
      <c r="K56"/>
      <c r="L56"/>
      <c r="M56"/>
      <c r="N56"/>
      <c r="O56"/>
      <c r="P56" s="7"/>
      <c r="R56"/>
      <c r="T56" s="18"/>
      <c r="U56"/>
      <c r="V56"/>
      <c r="W56"/>
      <c r="X56"/>
      <c r="Y56"/>
      <c r="Z56"/>
      <c r="AA56"/>
      <c r="AB56"/>
      <c r="AC56"/>
      <c r="AD56" s="14"/>
      <c r="AE56"/>
      <c r="AF56"/>
      <c r="AG56" s="3"/>
      <c r="AH56" s="3"/>
      <c r="AI56" s="3"/>
      <c r="AJ56" s="3"/>
      <c r="AK56" s="3"/>
      <c r="AU56"/>
      <c r="AV56"/>
      <c r="AW56"/>
      <c r="AX56"/>
      <c r="AY56"/>
      <c r="AZ56"/>
      <c r="BA56"/>
      <c r="BB56"/>
      <c r="BC56"/>
    </row>
    <row r="57" spans="1:149" s="126" customFormat="1" ht="15.75" thickBot="1" x14ac:dyDescent="0.3">
      <c r="A57" s="124"/>
      <c r="C57" s="132" t="s">
        <v>80</v>
      </c>
      <c r="D57" s="126">
        <v>1</v>
      </c>
      <c r="E57" s="125"/>
      <c r="F57" s="125"/>
      <c r="G57" s="125"/>
      <c r="I57" s="125"/>
      <c r="J57" s="125"/>
      <c r="K57" s="125"/>
      <c r="L57" s="125"/>
      <c r="M57" s="125"/>
      <c r="N57" s="125"/>
      <c r="O57" s="125"/>
      <c r="P57" s="127"/>
      <c r="R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8"/>
      <c r="AH57" s="128"/>
      <c r="AI57" s="128"/>
      <c r="AJ57" s="128"/>
      <c r="AK57" s="128"/>
      <c r="AU57" s="125"/>
      <c r="AV57" s="125"/>
      <c r="AW57" s="125"/>
      <c r="AX57" s="125"/>
      <c r="AY57" s="125"/>
      <c r="AZ57" s="125"/>
      <c r="BA57" s="125"/>
      <c r="BB57" s="125"/>
      <c r="BC57" s="125"/>
    </row>
    <row r="58" spans="1:149" s="18" customFormat="1" ht="15.75" thickTop="1" x14ac:dyDescent="0.25">
      <c r="A58" s="105"/>
      <c r="B58" s="97"/>
      <c r="C58" s="97"/>
      <c r="D58" s="97"/>
      <c r="E58" s="97"/>
      <c r="F58" s="97"/>
      <c r="G58" s="97"/>
      <c r="I58" s="97"/>
      <c r="J58" s="97"/>
      <c r="K58" s="97"/>
      <c r="L58" s="97"/>
      <c r="M58" s="97"/>
      <c r="N58" s="97"/>
      <c r="O58" s="97"/>
      <c r="P58" s="19"/>
      <c r="R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22"/>
      <c r="AH58" s="22"/>
      <c r="AI58" s="22"/>
      <c r="AJ58" s="22"/>
      <c r="AK58" s="22"/>
      <c r="AU58" s="97"/>
      <c r="AV58" s="97"/>
      <c r="AW58" s="97"/>
      <c r="AX58" s="97"/>
      <c r="AY58" s="97"/>
      <c r="AZ58" s="97"/>
      <c r="BA58" s="97"/>
      <c r="BB58" s="97"/>
      <c r="BC58" s="97"/>
    </row>
    <row r="59" spans="1:149" s="1" customFormat="1" x14ac:dyDescent="0.25">
      <c r="A59" s="105"/>
      <c r="C59" s="4" t="s">
        <v>77</v>
      </c>
      <c r="D59" s="78">
        <v>0.35497499999999998</v>
      </c>
      <c r="E59" s="78">
        <v>0.55382500000000001</v>
      </c>
      <c r="F59" s="78">
        <v>0.56452499999999994</v>
      </c>
      <c r="G59" s="78">
        <v>0.56637500000000007</v>
      </c>
      <c r="H59" s="78" t="e">
        <v>#DIV/0!</v>
      </c>
      <c r="I59" s="79"/>
      <c r="J59" s="3"/>
      <c r="K59" s="3" t="s">
        <v>65</v>
      </c>
      <c r="L59" s="3"/>
      <c r="M59" s="3" t="s">
        <v>77</v>
      </c>
      <c r="N59" s="78">
        <v>0.20810000000000001</v>
      </c>
      <c r="O59" s="78">
        <v>0.52200000000000002</v>
      </c>
      <c r="P59" s="78">
        <v>0.55137499999999995</v>
      </c>
      <c r="Q59" s="78">
        <v>0.56045</v>
      </c>
      <c r="R59" s="78" t="e">
        <v>#DIV/0!</v>
      </c>
      <c r="S59" s="79"/>
      <c r="U59" s="3"/>
      <c r="V59" s="3"/>
      <c r="W59" s="3" t="s">
        <v>77</v>
      </c>
      <c r="X59" s="78">
        <v>0.19292500000000001</v>
      </c>
      <c r="Y59" s="78">
        <v>0.50617499999999993</v>
      </c>
      <c r="Z59" s="78">
        <v>0.5383</v>
      </c>
      <c r="AA59" s="78">
        <v>0.54562500000000003</v>
      </c>
      <c r="AB59" s="78" t="e">
        <v>#DIV/0!</v>
      </c>
      <c r="AC59" s="3"/>
      <c r="AD59" s="3"/>
      <c r="AE59" s="3"/>
      <c r="AF59" s="3"/>
      <c r="AG59" s="3" t="s">
        <v>77</v>
      </c>
      <c r="AH59" s="78">
        <v>0.28812500000000002</v>
      </c>
      <c r="AI59" s="78">
        <v>0.51937499999999992</v>
      </c>
      <c r="AJ59" s="78">
        <v>0.55015000000000003</v>
      </c>
      <c r="AK59" s="78">
        <v>0.55757499999999993</v>
      </c>
      <c r="AL59" s="78" t="e">
        <v>#DIV/0!</v>
      </c>
      <c r="AM59" s="3"/>
      <c r="AN59" s="80"/>
      <c r="AO59" s="3"/>
      <c r="AP59" s="3"/>
      <c r="AQ59" s="3" t="s">
        <v>77</v>
      </c>
      <c r="AR59" s="78">
        <v>0.29920000000000002</v>
      </c>
      <c r="AS59" s="78">
        <v>0.513575</v>
      </c>
      <c r="AT59" s="78">
        <v>0.56417500000000009</v>
      </c>
      <c r="AU59" s="78">
        <v>0.56305000000000005</v>
      </c>
      <c r="AV59" s="78" t="e">
        <v>#DIV/0!</v>
      </c>
      <c r="AW59" s="3"/>
      <c r="AX59" s="80"/>
      <c r="AY59" s="3"/>
      <c r="AZ59" s="3"/>
      <c r="BA59" s="3" t="s">
        <v>77</v>
      </c>
      <c r="BB59" s="78">
        <v>0.38729999999999998</v>
      </c>
      <c r="BC59" s="78">
        <v>0.54057500000000003</v>
      </c>
      <c r="BD59" s="78">
        <v>0.56347499999999995</v>
      </c>
      <c r="BE59" s="78">
        <v>0.56187500000000001</v>
      </c>
      <c r="BF59" s="78" t="e">
        <v>#DIV/0!</v>
      </c>
      <c r="BG59" s="3"/>
      <c r="BI59" s="3"/>
      <c r="BJ59" s="3"/>
      <c r="BK59" s="3" t="s">
        <v>77</v>
      </c>
      <c r="BL59" s="78" t="e">
        <v>#DIV/0!</v>
      </c>
      <c r="BM59" s="78" t="e">
        <v>#DIV/0!</v>
      </c>
      <c r="BN59" s="78" t="e">
        <v>#DIV/0!</v>
      </c>
      <c r="BO59" s="78" t="e">
        <v>#DIV/0!</v>
      </c>
      <c r="BP59" s="78" t="e">
        <v>#DIV/0!</v>
      </c>
      <c r="BQ59" s="3"/>
      <c r="BS59" s="3"/>
      <c r="BT59" s="3"/>
      <c r="BU59" s="3" t="s">
        <v>77</v>
      </c>
      <c r="BV59" s="78" t="e">
        <v>#DIV/0!</v>
      </c>
      <c r="BW59" s="78" t="e">
        <v>#DIV/0!</v>
      </c>
      <c r="BX59" s="78" t="e">
        <v>#DIV/0!</v>
      </c>
      <c r="BY59" s="78" t="e">
        <v>#DIV/0!</v>
      </c>
      <c r="BZ59" s="78" t="e">
        <v>#DIV/0!</v>
      </c>
      <c r="CA59" s="3"/>
      <c r="CE59" s="1" t="s">
        <v>77</v>
      </c>
      <c r="CF59" s="1" t="e">
        <v>#DIV/0!</v>
      </c>
      <c r="CG59" s="1" t="e">
        <v>#DIV/0!</v>
      </c>
      <c r="CH59" s="1" t="e">
        <v>#DIV/0!</v>
      </c>
      <c r="CI59" s="1" t="e">
        <v>#DIV/0!</v>
      </c>
      <c r="CJ59" s="1" t="e">
        <v>#DIV/0!</v>
      </c>
      <c r="CO59" s="1" t="s">
        <v>77</v>
      </c>
      <c r="CP59" s="1" t="e">
        <v>#DIV/0!</v>
      </c>
      <c r="CQ59" s="1" t="e">
        <v>#DIV/0!</v>
      </c>
      <c r="CR59" s="1" t="e">
        <v>#DIV/0!</v>
      </c>
      <c r="CS59" s="1" t="e">
        <v>#DIV/0!</v>
      </c>
      <c r="CT59" s="1" t="e">
        <v>#DIV/0!</v>
      </c>
      <c r="CY59" s="1" t="s">
        <v>77</v>
      </c>
      <c r="CZ59" s="4" t="e">
        <v>#DIV/0!</v>
      </c>
      <c r="DA59" s="4" t="e">
        <v>#DIV/0!</v>
      </c>
      <c r="DB59" s="4" t="e">
        <v>#DIV/0!</v>
      </c>
      <c r="DC59" s="4" t="e">
        <v>#DIV/0!</v>
      </c>
      <c r="DD59" s="4" t="e">
        <v>#DIV/0!</v>
      </c>
      <c r="DI59" s="1" t="s">
        <v>77</v>
      </c>
      <c r="DJ59" s="1" t="e">
        <v>#DIV/0!</v>
      </c>
      <c r="DK59" s="1" t="e">
        <v>#DIV/0!</v>
      </c>
      <c r="DL59" s="1" t="e">
        <v>#DIV/0!</v>
      </c>
      <c r="DM59" s="1" t="e">
        <v>#DIV/0!</v>
      </c>
      <c r="DN59" s="4" t="e">
        <v>#DIV/0!</v>
      </c>
      <c r="DS59" s="1" t="s">
        <v>77</v>
      </c>
      <c r="DT59" s="1" t="e">
        <v>#DIV/0!</v>
      </c>
      <c r="DU59" s="1" t="e">
        <v>#DIV/0!</v>
      </c>
      <c r="DV59" s="1" t="e">
        <v>#DIV/0!</v>
      </c>
      <c r="DW59" s="1" t="e">
        <v>#DIV/0!</v>
      </c>
      <c r="DX59" s="1" t="e">
        <v>#DIV/0!</v>
      </c>
      <c r="EC59" s="1" t="s">
        <v>77</v>
      </c>
      <c r="ED59" s="1" t="e">
        <v>#DIV/0!</v>
      </c>
      <c r="EE59" s="1" t="e">
        <v>#DIV/0!</v>
      </c>
      <c r="EF59" s="1" t="e">
        <v>#DIV/0!</v>
      </c>
      <c r="EG59" s="1" t="e">
        <v>#DIV/0!</v>
      </c>
      <c r="EH59" s="1" t="e">
        <v>#DIV/0!</v>
      </c>
      <c r="EM59" s="1" t="s">
        <v>77</v>
      </c>
      <c r="EN59" s="78" t="e">
        <v>#DIV/0!</v>
      </c>
      <c r="EO59" s="78" t="e">
        <v>#DIV/0!</v>
      </c>
      <c r="EP59" s="78" t="e">
        <v>#DIV/0!</v>
      </c>
      <c r="EQ59" s="78" t="e">
        <v>#DIV/0!</v>
      </c>
      <c r="ER59" s="78" t="e">
        <v>#DIV/0!</v>
      </c>
    </row>
    <row r="60" spans="1:149" s="6" customFormat="1" x14ac:dyDescent="0.25">
      <c r="A60" s="106"/>
      <c r="B60" s="30"/>
      <c r="C60" s="30" t="s">
        <v>78</v>
      </c>
      <c r="D60" s="30">
        <v>15.153454927438656</v>
      </c>
      <c r="E60" s="30">
        <v>0.55189822473084316</v>
      </c>
      <c r="F60" s="30">
        <v>1.2022383384702433</v>
      </c>
      <c r="G60" s="30">
        <v>0.94822712689619926</v>
      </c>
      <c r="H60" s="30" t="e">
        <v>#DIV/0!</v>
      </c>
      <c r="I60" s="30"/>
      <c r="J60" s="30"/>
      <c r="K60" s="30"/>
      <c r="L60" s="30"/>
      <c r="M60" s="30" t="s">
        <v>92</v>
      </c>
      <c r="N60" s="6">
        <v>19.579999999999998</v>
      </c>
      <c r="O60" s="30">
        <v>3.17</v>
      </c>
      <c r="P60" s="30">
        <v>1.63</v>
      </c>
      <c r="Q60" s="30">
        <v>0.93</v>
      </c>
      <c r="R60" s="30" t="e">
        <v>#DIV/0!</v>
      </c>
      <c r="S60" s="30"/>
      <c r="U60" s="30"/>
      <c r="W60" s="6" t="s">
        <v>92</v>
      </c>
      <c r="X60" s="6">
        <v>19.73</v>
      </c>
      <c r="Y60" s="89">
        <v>8.07</v>
      </c>
      <c r="Z60" s="6">
        <v>3.23</v>
      </c>
      <c r="AA60" s="6">
        <v>2.59</v>
      </c>
      <c r="AB60" s="6" t="e">
        <v>#DIV/0!</v>
      </c>
      <c r="AG60" s="6" t="s">
        <v>92</v>
      </c>
      <c r="AH60" s="6">
        <v>19.05</v>
      </c>
      <c r="AI60" s="6">
        <v>2.69</v>
      </c>
      <c r="AJ60" s="6">
        <v>0.56999999999999995</v>
      </c>
      <c r="AK60" s="6">
        <v>0.62</v>
      </c>
      <c r="AL60" s="6" t="e">
        <v>#DIV/0!</v>
      </c>
      <c r="AQ60" s="6" t="s">
        <v>92</v>
      </c>
      <c r="AR60" s="6">
        <v>13.82</v>
      </c>
      <c r="AS60" s="6">
        <v>1.1399999999999999</v>
      </c>
      <c r="AT60" s="6">
        <v>0.86</v>
      </c>
      <c r="AU60" s="6">
        <v>1.18</v>
      </c>
      <c r="AV60" s="6" t="e">
        <v>#DIV/0!</v>
      </c>
      <c r="BA60" s="6" t="s">
        <v>92</v>
      </c>
      <c r="BB60" s="6">
        <v>5.77</v>
      </c>
      <c r="BC60" s="6">
        <v>1.1000000000000001</v>
      </c>
      <c r="BD60" s="6">
        <v>1.3</v>
      </c>
      <c r="BE60" s="6">
        <v>0.59</v>
      </c>
      <c r="BF60" s="6" t="e">
        <v>#DIV/0!</v>
      </c>
      <c r="BK60" s="6" t="s">
        <v>92</v>
      </c>
      <c r="BL60" s="6" t="e">
        <v>#DIV/0!</v>
      </c>
      <c r="BM60" s="6" t="e">
        <v>#DIV/0!</v>
      </c>
      <c r="BN60" s="6" t="e">
        <v>#DIV/0!</v>
      </c>
      <c r="BO60" s="6" t="e">
        <v>#DIV/0!</v>
      </c>
      <c r="BP60" s="6" t="e">
        <v>#DIV/0!</v>
      </c>
      <c r="BU60" s="6" t="s">
        <v>92</v>
      </c>
      <c r="BV60" s="6" t="e">
        <v>#DIV/0!</v>
      </c>
      <c r="BW60" s="6" t="e">
        <v>#DIV/0!</v>
      </c>
      <c r="BX60" s="6" t="e">
        <v>#DIV/0!</v>
      </c>
      <c r="BY60" s="6" t="e">
        <v>#DIV/0!</v>
      </c>
      <c r="BZ60" s="6" t="e">
        <v>#DIV/0!</v>
      </c>
      <c r="CE60" s="6" t="s">
        <v>92</v>
      </c>
      <c r="CF60" s="6" t="e">
        <v>#DIV/0!</v>
      </c>
      <c r="CG60" s="6" t="e">
        <v>#DIV/0!</v>
      </c>
      <c r="CH60" s="6" t="e">
        <v>#DIV/0!</v>
      </c>
      <c r="CI60" s="6" t="e">
        <v>#DIV/0!</v>
      </c>
      <c r="CJ60" s="6" t="e">
        <v>#DIV/0!</v>
      </c>
      <c r="CO60" s="6" t="s">
        <v>92</v>
      </c>
      <c r="CP60" s="6" t="e">
        <v>#DIV/0!</v>
      </c>
      <c r="CQ60" s="6" t="e">
        <v>#DIV/0!</v>
      </c>
      <c r="CR60" s="6" t="e">
        <v>#DIV/0!</v>
      </c>
      <c r="CS60" s="6" t="e">
        <v>#DIV/0!</v>
      </c>
      <c r="CT60" s="6" t="e">
        <v>#DIV/0!</v>
      </c>
      <c r="CY60" s="6" t="s">
        <v>92</v>
      </c>
      <c r="CZ60" s="6" t="e">
        <v>#DIV/0!</v>
      </c>
      <c r="DA60" s="6" t="e">
        <v>#DIV/0!</v>
      </c>
      <c r="DB60" s="6" t="e">
        <v>#DIV/0!</v>
      </c>
      <c r="DC60" s="6" t="e">
        <v>#DIV/0!</v>
      </c>
      <c r="DD60" s="6" t="e">
        <v>#DIV/0!</v>
      </c>
      <c r="DI60" s="6" t="s">
        <v>92</v>
      </c>
      <c r="DJ60" s="6" t="e">
        <v>#DIV/0!</v>
      </c>
      <c r="DK60" s="6" t="e">
        <v>#DIV/0!</v>
      </c>
      <c r="DL60" s="6" t="e">
        <v>#DIV/0!</v>
      </c>
      <c r="DM60" s="6" t="e">
        <v>#DIV/0!</v>
      </c>
      <c r="DN60" s="6" t="e">
        <v>#DIV/0!</v>
      </c>
      <c r="DS60" s="6" t="s">
        <v>92</v>
      </c>
      <c r="DT60" s="6" t="e">
        <v>#DIV/0!</v>
      </c>
      <c r="DU60" s="6" t="e">
        <v>#DIV/0!</v>
      </c>
      <c r="DV60" s="6" t="e">
        <v>#DIV/0!</v>
      </c>
      <c r="DW60" s="6" t="e">
        <v>#DIV/0!</v>
      </c>
      <c r="DX60" s="6" t="e">
        <v>#DIV/0!</v>
      </c>
      <c r="EC60" s="6" t="s">
        <v>92</v>
      </c>
      <c r="ED60" s="6" t="e">
        <v>#DIV/0!</v>
      </c>
      <c r="EE60" s="6" t="e">
        <v>#DIV/0!</v>
      </c>
      <c r="EF60" s="6" t="e">
        <v>#DIV/0!</v>
      </c>
      <c r="EG60" s="6" t="e">
        <v>#DIV/0!</v>
      </c>
      <c r="EH60" s="6" t="e">
        <v>#DIV/0!</v>
      </c>
      <c r="EM60" s="6" t="s">
        <v>92</v>
      </c>
      <c r="EN60" s="6" t="e">
        <v>#DIV/0!</v>
      </c>
      <c r="EO60" s="6" t="e">
        <v>#DIV/0!</v>
      </c>
      <c r="EP60" s="6" t="e">
        <v>#DIV/0!</v>
      </c>
      <c r="EQ60" s="6" t="e">
        <v>#DIV/0!</v>
      </c>
      <c r="ER60" s="6" t="e">
        <v>#DIV/0!</v>
      </c>
    </row>
    <row r="61" spans="1:149" s="1" customFormat="1" x14ac:dyDescent="0.25">
      <c r="A61" s="105"/>
      <c r="B61" s="1" t="s">
        <v>27</v>
      </c>
      <c r="C61"/>
      <c r="E61"/>
      <c r="F61"/>
      <c r="G61"/>
      <c r="H61"/>
      <c r="I61"/>
      <c r="J61"/>
      <c r="K61"/>
      <c r="L61"/>
      <c r="M61"/>
      <c r="N61"/>
      <c r="AB61" s="3"/>
      <c r="AC61" s="3"/>
      <c r="AD61" s="3"/>
      <c r="AE61" s="3"/>
      <c r="AF61" s="3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1:149" s="1" customFormat="1" x14ac:dyDescent="0.25">
      <c r="A62" s="105"/>
      <c r="B62" s="1" t="s">
        <v>28</v>
      </c>
      <c r="C62" s="1" t="str">
        <f>Report_Maker!B12</f>
        <v>R1</v>
      </c>
      <c r="D62" s="1" t="str">
        <f>Report_Maker!C12&amp;" - "&amp;Report_Maker!D12</f>
        <v>Дибикор - 21224</v>
      </c>
      <c r="L62" s="1" t="s">
        <v>28</v>
      </c>
      <c r="M62" s="1" t="str">
        <f>Report_Maker!B13</f>
        <v>R2</v>
      </c>
      <c r="N62" s="1" t="str">
        <f>Report_Maker!C13&amp;" - "&amp;Report_Maker!D13</f>
        <v>Дибикор - 31224</v>
      </c>
      <c r="V62" s="1" t="s">
        <v>28</v>
      </c>
      <c r="W62" s="1" t="str">
        <f>Report_Maker!B14</f>
        <v>T1</v>
      </c>
      <c r="X62" s="1" t="str">
        <f>Report_Maker!C14&amp;" - "&amp;Report_Maker!D14</f>
        <v>Дибикор - D610824E</v>
      </c>
      <c r="AF62" s="1" t="s">
        <v>28</v>
      </c>
      <c r="AG62" s="1" t="str">
        <f>Report_Maker!B15</f>
        <v>T2</v>
      </c>
      <c r="AH62" s="1" t="str">
        <f>Report_Maker!C15&amp;" - "&amp;Report_Maker!D15</f>
        <v>Дибикор - Test</v>
      </c>
      <c r="AP62" s="1" t="s">
        <v>28</v>
      </c>
      <c r="AQ62" s="1" t="str">
        <f>Report_Maker!B16</f>
        <v>None</v>
      </c>
      <c r="AR62" s="1" t="str">
        <f>Report_Maker!C16&amp;" - "&amp;Report_Maker!D16</f>
        <v xml:space="preserve"> - </v>
      </c>
      <c r="AZ62" s="1" t="s">
        <v>28</v>
      </c>
      <c r="BA62" s="1" t="str">
        <f>Report_Maker!B17</f>
        <v>None</v>
      </c>
      <c r="BB62" s="1" t="str">
        <f>Report_Maker!C17&amp;" - "&amp;Report_Maker!D17</f>
        <v xml:space="preserve"> - </v>
      </c>
      <c r="BJ62" s="1" t="s">
        <v>28</v>
      </c>
      <c r="BK62" s="1" t="str">
        <f>Report_Maker!B18</f>
        <v>None</v>
      </c>
      <c r="BL62" s="1" t="str">
        <f>Report_Maker!C18&amp;" - "&amp;Report_Maker!D18</f>
        <v xml:space="preserve"> - </v>
      </c>
      <c r="BT62" s="1" t="s">
        <v>28</v>
      </c>
      <c r="BU62" t="str">
        <f>Report_Maker!B19</f>
        <v>None</v>
      </c>
      <c r="BV62" s="1" t="str">
        <f>Report_Maker!C19&amp;" - "&amp;Report_Maker!D19</f>
        <v xml:space="preserve"> - </v>
      </c>
      <c r="CD62" s="1" t="s">
        <v>28</v>
      </c>
      <c r="CE62" s="1" t="str">
        <f>Report_Maker!B20</f>
        <v>None</v>
      </c>
      <c r="CF62" s="1" t="str">
        <f>Report_Maker!C20&amp;" - "&amp;Report_Maker!D20</f>
        <v xml:space="preserve"> - </v>
      </c>
      <c r="CN62" s="1" t="s">
        <v>28</v>
      </c>
      <c r="CO62" s="1" t="str">
        <f>Report_Maker!B21</f>
        <v>None</v>
      </c>
      <c r="CP62" s="1" t="str">
        <f>Report_Maker!C21&amp;" - "&amp;Report_Maker!D21</f>
        <v xml:space="preserve"> - </v>
      </c>
      <c r="CX62" s="1" t="s">
        <v>28</v>
      </c>
      <c r="CY62" s="1" t="str">
        <f>Report_Maker!B22</f>
        <v>None</v>
      </c>
      <c r="CZ62" s="1" t="str">
        <f>Report_Maker!C22&amp;" - "&amp;Report_Maker!D22</f>
        <v xml:space="preserve"> - </v>
      </c>
      <c r="DH62" s="1" t="s">
        <v>28</v>
      </c>
      <c r="DI62" s="1" t="str">
        <f>Report_Maker!B23</f>
        <v>None</v>
      </c>
      <c r="DJ62" s="1" t="str">
        <f>Report_Maker!C23&amp;" - "&amp;Report_Maker!D23</f>
        <v xml:space="preserve"> - </v>
      </c>
      <c r="DR62" s="1" t="s">
        <v>28</v>
      </c>
      <c r="DS62" s="1" t="str">
        <f>Report_Maker!B24</f>
        <v>None</v>
      </c>
      <c r="DT62" s="1" t="str">
        <f>Report_Maker!C24&amp;" - "&amp;Report_Maker!D24</f>
        <v xml:space="preserve"> - </v>
      </c>
      <c r="EB62" s="1" t="s">
        <v>28</v>
      </c>
      <c r="EC62" s="1" t="str">
        <f>Report_Maker!B25</f>
        <v>None</v>
      </c>
      <c r="ED62" s="1" t="str">
        <f>Report_Maker!C25&amp;" - "&amp;Report_Maker!D25</f>
        <v xml:space="preserve"> - </v>
      </c>
      <c r="EL62" s="1" t="s">
        <v>28</v>
      </c>
      <c r="EM62" s="1" t="str">
        <f>Report_Maker!B26</f>
        <v>None</v>
      </c>
      <c r="EN62" s="1" t="str">
        <f>Report_Maker!C26&amp;" - "&amp;Report_Maker!D26</f>
        <v xml:space="preserve"> - </v>
      </c>
    </row>
    <row r="63" spans="1:149" s="1" customFormat="1" x14ac:dyDescent="0.25">
      <c r="A63" s="105"/>
      <c r="B63" s="1" t="s">
        <v>29</v>
      </c>
      <c r="C63" s="7">
        <v>0</v>
      </c>
      <c r="D63" s="156">
        <v>5</v>
      </c>
      <c r="E63" s="156">
        <v>10</v>
      </c>
      <c r="F63" s="156">
        <v>15</v>
      </c>
      <c r="G63" s="156">
        <v>30</v>
      </c>
      <c r="H63" s="156"/>
      <c r="I63" s="15"/>
      <c r="L63" s="1" t="s">
        <v>29</v>
      </c>
      <c r="M63" s="7">
        <v>0</v>
      </c>
      <c r="N63" s="7">
        <f>$D$63</f>
        <v>5</v>
      </c>
      <c r="O63" s="7">
        <f>$E$63</f>
        <v>10</v>
      </c>
      <c r="P63" s="7">
        <f>$F$63</f>
        <v>15</v>
      </c>
      <c r="Q63" s="7">
        <f>$G$63</f>
        <v>30</v>
      </c>
      <c r="R63" s="7">
        <f>$H$63</f>
        <v>0</v>
      </c>
      <c r="S63" s="15"/>
      <c r="U63" s="7"/>
      <c r="V63" s="1" t="s">
        <v>29</v>
      </c>
      <c r="W63" s="7">
        <v>0</v>
      </c>
      <c r="X63" s="7">
        <f>$D$63</f>
        <v>5</v>
      </c>
      <c r="Y63" s="7">
        <f>$E$63</f>
        <v>10</v>
      </c>
      <c r="Z63" s="7">
        <f>$F$63</f>
        <v>15</v>
      </c>
      <c r="AA63" s="7">
        <f>$G$63</f>
        <v>30</v>
      </c>
      <c r="AB63" s="7">
        <f>$H$63</f>
        <v>0</v>
      </c>
      <c r="AC63" s="15"/>
      <c r="AD63" s="15"/>
      <c r="AF63" s="1" t="s">
        <v>29</v>
      </c>
      <c r="AG63" s="7">
        <v>0</v>
      </c>
      <c r="AH63" s="7">
        <f>$D$63</f>
        <v>5</v>
      </c>
      <c r="AI63" s="7">
        <f>$E$63</f>
        <v>10</v>
      </c>
      <c r="AJ63" s="7">
        <f>$F$63</f>
        <v>15</v>
      </c>
      <c r="AK63" s="7">
        <f>$G$63</f>
        <v>30</v>
      </c>
      <c r="AL63" s="7">
        <f>$H$63</f>
        <v>0</v>
      </c>
      <c r="AM63" s="15"/>
      <c r="AN63" s="37"/>
      <c r="AP63" s="1" t="s">
        <v>29</v>
      </c>
      <c r="AQ63" s="7">
        <v>0</v>
      </c>
      <c r="AR63" s="7">
        <f>$D$63</f>
        <v>5</v>
      </c>
      <c r="AS63" s="7">
        <f>$E$63</f>
        <v>10</v>
      </c>
      <c r="AT63" s="7">
        <f>$F$63</f>
        <v>15</v>
      </c>
      <c r="AU63" s="7">
        <f>$G$63</f>
        <v>30</v>
      </c>
      <c r="AV63" s="7">
        <f>$H$63</f>
        <v>0</v>
      </c>
      <c r="AW63" s="15"/>
      <c r="AX63" s="37"/>
      <c r="AZ63" s="1" t="s">
        <v>29</v>
      </c>
      <c r="BA63" s="7">
        <v>0</v>
      </c>
      <c r="BB63" s="7">
        <f>$D$63</f>
        <v>5</v>
      </c>
      <c r="BC63" s="7">
        <f>$E$63</f>
        <v>10</v>
      </c>
      <c r="BD63" s="7">
        <f>$F$63</f>
        <v>15</v>
      </c>
      <c r="BE63" s="7">
        <f>$G$63</f>
        <v>30</v>
      </c>
      <c r="BF63" s="7">
        <f>$H$63</f>
        <v>0</v>
      </c>
      <c r="BG63" s="15"/>
      <c r="BJ63" s="1" t="s">
        <v>29</v>
      </c>
      <c r="BK63" s="7">
        <v>0</v>
      </c>
      <c r="BL63" s="7">
        <f>$D$63</f>
        <v>5</v>
      </c>
      <c r="BM63" s="7">
        <f>$E$63</f>
        <v>10</v>
      </c>
      <c r="BN63" s="7">
        <f>$F$63</f>
        <v>15</v>
      </c>
      <c r="BO63" s="7">
        <f>$G$63</f>
        <v>30</v>
      </c>
      <c r="BP63" s="7">
        <f>$H$63</f>
        <v>0</v>
      </c>
      <c r="BQ63" s="15"/>
      <c r="BT63" s="1" t="s">
        <v>29</v>
      </c>
      <c r="BU63" s="7">
        <v>0</v>
      </c>
      <c r="BV63" s="7">
        <f>$D$63</f>
        <v>5</v>
      </c>
      <c r="BW63" s="7">
        <f>$E$63</f>
        <v>10</v>
      </c>
      <c r="BX63" s="7">
        <f>$F$63</f>
        <v>15</v>
      </c>
      <c r="BY63" s="7">
        <f>$G$63</f>
        <v>30</v>
      </c>
      <c r="BZ63" s="7">
        <f>$H$63</f>
        <v>0</v>
      </c>
      <c r="CA63" s="15"/>
      <c r="CD63" s="1" t="s">
        <v>29</v>
      </c>
      <c r="CE63" s="7">
        <v>0</v>
      </c>
      <c r="CF63" s="7">
        <f>$D$63</f>
        <v>5</v>
      </c>
      <c r="CG63" s="7">
        <f>$E$63</f>
        <v>10</v>
      </c>
      <c r="CH63" s="7">
        <f>$F$63</f>
        <v>15</v>
      </c>
      <c r="CI63" s="7">
        <f>$G$63</f>
        <v>30</v>
      </c>
      <c r="CJ63" s="7">
        <f>$H$63</f>
        <v>0</v>
      </c>
      <c r="CK63" s="15"/>
      <c r="CL63" s="7"/>
      <c r="CN63" s="1" t="s">
        <v>29</v>
      </c>
      <c r="CO63" s="7">
        <v>0</v>
      </c>
      <c r="CP63" s="7">
        <f>$D$63</f>
        <v>5</v>
      </c>
      <c r="CQ63" s="7">
        <f>$E$63</f>
        <v>10</v>
      </c>
      <c r="CR63" s="7">
        <f>$F$63</f>
        <v>15</v>
      </c>
      <c r="CS63" s="7">
        <f>$G$63</f>
        <v>30</v>
      </c>
      <c r="CT63" s="7">
        <f>$H$63</f>
        <v>0</v>
      </c>
      <c r="CU63" s="15"/>
      <c r="CV63" s="15"/>
      <c r="CX63" s="1" t="s">
        <v>29</v>
      </c>
      <c r="CY63" s="7">
        <v>0</v>
      </c>
      <c r="CZ63" s="7">
        <f>$D$63</f>
        <v>5</v>
      </c>
      <c r="DA63" s="7">
        <f>$E$63</f>
        <v>10</v>
      </c>
      <c r="DB63" s="7">
        <f>$F$63</f>
        <v>15</v>
      </c>
      <c r="DC63" s="7">
        <f>$G$63</f>
        <v>30</v>
      </c>
      <c r="DD63" s="7">
        <f>$H$63</f>
        <v>0</v>
      </c>
      <c r="DE63" s="15"/>
      <c r="DF63" s="37"/>
      <c r="DH63" s="1" t="s">
        <v>29</v>
      </c>
      <c r="DI63" s="7">
        <v>0</v>
      </c>
      <c r="DJ63" s="7">
        <f>$D$63</f>
        <v>5</v>
      </c>
      <c r="DK63" s="7">
        <f>$E$63</f>
        <v>10</v>
      </c>
      <c r="DL63" s="7">
        <f>$F$63</f>
        <v>15</v>
      </c>
      <c r="DM63" s="7">
        <f>$G$63</f>
        <v>30</v>
      </c>
      <c r="DN63" s="7">
        <f>$H$63</f>
        <v>0</v>
      </c>
      <c r="DO63" s="15"/>
      <c r="DP63" s="37"/>
      <c r="DR63" s="1" t="s">
        <v>29</v>
      </c>
      <c r="DS63" s="7">
        <v>0</v>
      </c>
      <c r="DT63" s="7">
        <f>$D$63</f>
        <v>5</v>
      </c>
      <c r="DU63" s="7">
        <f>$E$63</f>
        <v>10</v>
      </c>
      <c r="DV63" s="7">
        <f>$F$63</f>
        <v>15</v>
      </c>
      <c r="DW63" s="7">
        <f>$G$63</f>
        <v>30</v>
      </c>
      <c r="DX63" s="7">
        <f>$H$63</f>
        <v>0</v>
      </c>
      <c r="DY63" s="15"/>
      <c r="EB63" s="1" t="s">
        <v>29</v>
      </c>
      <c r="EC63" s="7">
        <v>0</v>
      </c>
      <c r="ED63" s="7">
        <f>$D$63</f>
        <v>5</v>
      </c>
      <c r="EE63" s="7">
        <f>$E$63</f>
        <v>10</v>
      </c>
      <c r="EF63" s="7">
        <f>$F$63</f>
        <v>15</v>
      </c>
      <c r="EG63" s="7">
        <f>$G$63</f>
        <v>30</v>
      </c>
      <c r="EH63" s="7">
        <f>$H$63</f>
        <v>0</v>
      </c>
      <c r="EI63" s="15"/>
      <c r="EL63" s="1" t="s">
        <v>29</v>
      </c>
      <c r="EM63" s="7">
        <v>0</v>
      </c>
      <c r="EN63" s="7">
        <f>$D$63</f>
        <v>5</v>
      </c>
      <c r="EO63" s="7">
        <f>$E$63</f>
        <v>10</v>
      </c>
      <c r="EP63" s="7">
        <f>$F$63</f>
        <v>15</v>
      </c>
      <c r="EQ63" s="7">
        <f>$G$63</f>
        <v>30</v>
      </c>
      <c r="ER63" s="7">
        <f>$H$63</f>
        <v>0</v>
      </c>
      <c r="ES63" s="15"/>
    </row>
    <row r="64" spans="1:149" s="1" customFormat="1" x14ac:dyDescent="0.25">
      <c r="A64" s="105"/>
      <c r="B64" s="7">
        <v>1</v>
      </c>
      <c r="C64" s="1">
        <v>0</v>
      </c>
      <c r="D64">
        <v>0.73299999999999998</v>
      </c>
      <c r="E64">
        <v>0.83130000000000004</v>
      </c>
      <c r="F64"/>
      <c r="G64"/>
      <c r="H64"/>
      <c r="I64" s="46" t="str">
        <f>IF(AND(D64&lt;E64,E64&lt;F64,F64&lt;G64,G64&lt;H64),"Yep","No")</f>
        <v>No</v>
      </c>
      <c r="J64" s="18"/>
      <c r="K64"/>
      <c r="L64" s="19">
        <v>1</v>
      </c>
      <c r="M64" s="18">
        <v>0</v>
      </c>
      <c r="N64">
        <v>0.35599999999999998</v>
      </c>
      <c r="O64">
        <v>0.61250000000000004</v>
      </c>
      <c r="P64"/>
      <c r="Q64"/>
      <c r="R64"/>
      <c r="S64" s="46" t="str">
        <f>IF(AND(N64&lt;O64,O64&lt;P64,P64&lt;Q64,Q64&lt;R64),"Yep","No")</f>
        <v>No</v>
      </c>
      <c r="U64" s="10"/>
      <c r="V64" s="19">
        <v>1</v>
      </c>
      <c r="W64" s="18">
        <v>0</v>
      </c>
      <c r="X64">
        <v>0.65400000000000003</v>
      </c>
      <c r="Y64">
        <v>0.7712</v>
      </c>
      <c r="Z64"/>
      <c r="AA64"/>
      <c r="AB64"/>
      <c r="AC64" s="46" t="str">
        <f>IF(AND(X64&lt;Y64,Y64&lt;Z64,Z64&lt;AA64,AA64&lt;AB64),"Yep","No")</f>
        <v>No</v>
      </c>
      <c r="AD64" s="18"/>
      <c r="AE64" s="18"/>
      <c r="AF64" s="19">
        <v>1</v>
      </c>
      <c r="AG64" s="18">
        <v>0</v>
      </c>
      <c r="AH64"/>
      <c r="AI64"/>
      <c r="AJ64"/>
      <c r="AK64"/>
      <c r="AL64"/>
      <c r="AM64" s="46" t="str">
        <f>IF(AND(AH64&lt;AI64,AI64&lt;AJ64,AJ64&lt;AK64,AK64&lt;AL64),"Yep","No")</f>
        <v>No</v>
      </c>
      <c r="AN64" s="39"/>
      <c r="AO64" s="18"/>
      <c r="AP64" s="19">
        <v>1</v>
      </c>
      <c r="AQ64" s="18">
        <v>0</v>
      </c>
      <c r="AR64"/>
      <c r="AS64"/>
      <c r="AT64"/>
      <c r="AU64"/>
      <c r="AV64"/>
      <c r="AW64" s="46" t="str">
        <f>IF(AND(AR64&lt;AS64,AS64&lt;AT64,AT64&lt;AU64,AU64&lt;AV64),"Yep","No")</f>
        <v>No</v>
      </c>
      <c r="AX64" s="38"/>
      <c r="AY64" s="18"/>
      <c r="AZ64" s="19">
        <v>1</v>
      </c>
      <c r="BA64" s="18">
        <v>0</v>
      </c>
      <c r="BB64"/>
      <c r="BC64"/>
      <c r="BD64"/>
      <c r="BE64"/>
      <c r="BF64"/>
      <c r="BG64" s="46" t="str">
        <f>IF(AND(BB64&lt;BC64,BC64&lt;BD64,BD64&lt;BE64,BE64&lt;BF64),"Yep","No")</f>
        <v>No</v>
      </c>
      <c r="BI64" s="18"/>
      <c r="BJ64" s="19">
        <v>1</v>
      </c>
      <c r="BK64" s="18">
        <v>0</v>
      </c>
      <c r="BL64"/>
      <c r="BM64"/>
      <c r="BN64"/>
      <c r="BO64"/>
      <c r="BP64"/>
      <c r="BQ64" s="46" t="str">
        <f>IF(AND(BL64&lt;BM64,BM64&lt;BN64,BN64&lt;BO64,BO64&lt;BP64),"Yep","No")</f>
        <v>No</v>
      </c>
      <c r="BS64" s="18"/>
      <c r="BT64" s="7">
        <v>1</v>
      </c>
      <c r="BU64"/>
      <c r="BV64"/>
      <c r="BW64"/>
      <c r="BX64"/>
      <c r="BY64"/>
      <c r="BZ64"/>
      <c r="CA64" s="46" t="str">
        <f>IF(AND(BV64&lt;BW64,BW64&lt;BX64,BX64&lt;BY64,BY64&lt;BZ64),"Yep","No")</f>
        <v>No</v>
      </c>
      <c r="CB64" s="18"/>
      <c r="CC64" s="18"/>
      <c r="CD64" s="19">
        <v>1</v>
      </c>
      <c r="CE64" s="18">
        <v>0</v>
      </c>
      <c r="CF64"/>
      <c r="CG64"/>
      <c r="CH64"/>
      <c r="CI64"/>
      <c r="CJ64"/>
      <c r="CK64" s="46" t="str">
        <f>IF(AND(CF64&lt;CG64,CG64&lt;CH64,CH64&lt;CI64,CI64&lt;CJ64),"Yep","No")</f>
        <v>No</v>
      </c>
      <c r="CL64" s="10"/>
      <c r="CM64" s="18"/>
      <c r="CN64" s="19">
        <v>1</v>
      </c>
      <c r="CO64" s="18">
        <v>0</v>
      </c>
      <c r="CP64"/>
      <c r="CQ64"/>
      <c r="CR64"/>
      <c r="CS64"/>
      <c r="CT64"/>
      <c r="CU64" s="46" t="str">
        <f>IF(AND(CP64&lt;CQ64,CQ64&lt;CR64,CR64&lt;CS64,CS64&lt;CT64),"Yep","No")</f>
        <v>No</v>
      </c>
      <c r="CV64" s="18"/>
      <c r="CW64" s="18"/>
      <c r="CX64" s="19">
        <v>1</v>
      </c>
      <c r="CY64" s="18">
        <v>0</v>
      </c>
      <c r="CZ64"/>
      <c r="DA64"/>
      <c r="DB64"/>
      <c r="DC64"/>
      <c r="DD64"/>
      <c r="DE64" s="46" t="str">
        <f>IF(AND(CZ64&lt;DA64,DA64&lt;DB64,DB64&lt;DC64,DC64&lt;DD64),"Yep","No")</f>
        <v>No</v>
      </c>
      <c r="DF64" s="39"/>
      <c r="DG64" s="18"/>
      <c r="DH64" s="19">
        <v>1</v>
      </c>
      <c r="DI64" s="18">
        <v>0</v>
      </c>
      <c r="DJ64"/>
      <c r="DK64"/>
      <c r="DL64"/>
      <c r="DM64"/>
      <c r="DN64"/>
      <c r="DO64" s="46" t="str">
        <f>IF(AND(DJ64&lt;DK64,DK64&lt;DL64,DL64&lt;DM64,DM64&lt;DN64),"Yep","No")</f>
        <v>No</v>
      </c>
      <c r="DP64" s="38"/>
      <c r="DQ64" s="18"/>
      <c r="DR64" s="19">
        <v>1</v>
      </c>
      <c r="DS64" s="18">
        <v>0</v>
      </c>
      <c r="DT64"/>
      <c r="DU64"/>
      <c r="DV64"/>
      <c r="DW64"/>
      <c r="DX64"/>
      <c r="DY64" s="46" t="str">
        <f>IF(AND(DT64&lt;DU64,DU64&lt;DV64,DV64&lt;DW64,DW64&lt;DX64),"Yep","No")</f>
        <v>No</v>
      </c>
      <c r="EA64" s="18"/>
      <c r="EB64" s="19">
        <v>1</v>
      </c>
      <c r="EC64" s="18">
        <v>0</v>
      </c>
      <c r="ED64"/>
      <c r="EE64"/>
      <c r="EF64"/>
      <c r="EG64"/>
      <c r="EH64"/>
      <c r="EI64" s="46" t="str">
        <f>IF(AND(ED64&lt;EE64,EE64&lt;EF64,EF64&lt;EG64,EG64&lt;EH64),"Yep","No")</f>
        <v>No</v>
      </c>
      <c r="EL64" s="19">
        <v>1</v>
      </c>
      <c r="EM64" s="18">
        <v>0</v>
      </c>
      <c r="EN64"/>
      <c r="EO64"/>
      <c r="EP64"/>
      <c r="EQ64"/>
      <c r="ER64"/>
      <c r="ES64" s="46" t="str">
        <f>IF(AND(EN64&lt;EO64,EO64&lt;EP64,EP64&lt;EQ64,EQ64&lt;ER64),"Yep","No")</f>
        <v>No</v>
      </c>
    </row>
    <row r="65" spans="1:149" s="1" customFormat="1" x14ac:dyDescent="0.25">
      <c r="A65" s="105"/>
      <c r="B65" s="7">
        <v>2</v>
      </c>
      <c r="C65" s="1">
        <v>0</v>
      </c>
      <c r="D65">
        <v>0.46250000000000002</v>
      </c>
      <c r="E65">
        <v>0.75719999999999998</v>
      </c>
      <c r="F65"/>
      <c r="G65"/>
      <c r="H65"/>
      <c r="I65" s="46" t="str">
        <f t="shared" ref="I65:I75" si="42">IF(AND(D65&lt;E65,E65&lt;F65,F65&lt;G65,G65&lt;H65),"Yep","No")</f>
        <v>No</v>
      </c>
      <c r="J65" s="18"/>
      <c r="K65"/>
      <c r="L65" s="19">
        <v>2</v>
      </c>
      <c r="M65" s="18">
        <v>0</v>
      </c>
      <c r="N65">
        <v>0.33689999999999998</v>
      </c>
      <c r="O65">
        <v>0.63680000000000003</v>
      </c>
      <c r="P65"/>
      <c r="Q65"/>
      <c r="R65"/>
      <c r="S65" s="46" t="str">
        <f t="shared" ref="S65:S75" si="43">IF(AND(N65&lt;O65,O65&lt;P65,P65&lt;Q65,Q65&lt;R65),"Yep","No")</f>
        <v>No</v>
      </c>
      <c r="U65" s="10"/>
      <c r="V65" s="19">
        <v>2</v>
      </c>
      <c r="W65" s="18">
        <v>0</v>
      </c>
      <c r="X65">
        <v>0.55579999999999996</v>
      </c>
      <c r="Y65">
        <v>0.78620000000000001</v>
      </c>
      <c r="Z65"/>
      <c r="AA65"/>
      <c r="AB65"/>
      <c r="AC65" s="46" t="str">
        <f t="shared" ref="AC65:AC75" si="44">IF(AND(X65&lt;Y65,Y65&lt;Z65,Z65&lt;AA65,AA65&lt;AB65),"Yep","No")</f>
        <v>No</v>
      </c>
      <c r="AD65" s="18"/>
      <c r="AE65" s="18"/>
      <c r="AF65" s="19">
        <v>2</v>
      </c>
      <c r="AG65" s="18">
        <v>0</v>
      </c>
      <c r="AH65"/>
      <c r="AI65"/>
      <c r="AJ65"/>
      <c r="AK65"/>
      <c r="AL65"/>
      <c r="AM65" s="46" t="str">
        <f t="shared" ref="AM65:AM75" si="45">IF(AND(AH65&lt;AI65,AI65&lt;AJ65,AJ65&lt;AK65,AK65&lt;AL65),"Yep","No")</f>
        <v>No</v>
      </c>
      <c r="AN65" s="39"/>
      <c r="AO65" s="18"/>
      <c r="AP65" s="19">
        <v>2</v>
      </c>
      <c r="AQ65" s="18">
        <v>0</v>
      </c>
      <c r="AR65"/>
      <c r="AS65"/>
      <c r="AT65"/>
      <c r="AU65"/>
      <c r="AV65"/>
      <c r="AW65" s="46" t="str">
        <f t="shared" ref="AW65:AW75" si="46">IF(AND(AR65&lt;AS65,AS65&lt;AT65,AT65&lt;AU65,AU65&lt;AV65),"Yep","No")</f>
        <v>No</v>
      </c>
      <c r="AX65" s="38"/>
      <c r="AY65" s="18"/>
      <c r="AZ65" s="19">
        <v>2</v>
      </c>
      <c r="BA65" s="18">
        <v>0</v>
      </c>
      <c r="BB65"/>
      <c r="BC65"/>
      <c r="BD65"/>
      <c r="BE65"/>
      <c r="BF65"/>
      <c r="BG65" s="46" t="str">
        <f t="shared" ref="BG65:BG75" si="47">IF(AND(BB65&lt;BC65,BC65&lt;BD65,BD65&lt;BE65,BE65&lt;BF65),"Yep","No")</f>
        <v>No</v>
      </c>
      <c r="BI65" s="18"/>
      <c r="BJ65" s="19">
        <v>2</v>
      </c>
      <c r="BK65" s="18">
        <v>0</v>
      </c>
      <c r="BL65"/>
      <c r="BM65"/>
      <c r="BN65"/>
      <c r="BO65"/>
      <c r="BP65"/>
      <c r="BQ65" s="46" t="str">
        <f t="shared" ref="BQ65:BQ75" si="48">IF(AND(BL65&lt;BM65,BM65&lt;BN65,BN65&lt;BO65,BO65&lt;BP65),"Yep","No")</f>
        <v>No</v>
      </c>
      <c r="BS65" s="18"/>
      <c r="BT65" s="7">
        <v>2</v>
      </c>
      <c r="BU65"/>
      <c r="BV65"/>
      <c r="BW65"/>
      <c r="BX65"/>
      <c r="BY65"/>
      <c r="BZ65"/>
      <c r="CA65" s="46" t="str">
        <f t="shared" ref="CA65:CA75" si="49">IF(AND(BV65&lt;BW65,BW65&lt;BX65,BX65&lt;BY65,BY65&lt;BZ65),"Yep","No")</f>
        <v>No</v>
      </c>
      <c r="CB65" s="18"/>
      <c r="CC65" s="18"/>
      <c r="CD65" s="19">
        <v>2</v>
      </c>
      <c r="CE65" s="18">
        <v>0</v>
      </c>
      <c r="CF65"/>
      <c r="CG65"/>
      <c r="CH65"/>
      <c r="CI65"/>
      <c r="CJ65"/>
      <c r="CK65" s="46" t="str">
        <f t="shared" ref="CK65:CK75" si="50">IF(AND(CF65&lt;CG65,CG65&lt;CH65,CH65&lt;CI65,CI65&lt;CJ65),"Yep","No")</f>
        <v>No</v>
      </c>
      <c r="CL65" s="10"/>
      <c r="CM65" s="18"/>
      <c r="CN65" s="19">
        <v>2</v>
      </c>
      <c r="CO65" s="18">
        <v>0</v>
      </c>
      <c r="CP65"/>
      <c r="CQ65"/>
      <c r="CR65"/>
      <c r="CS65"/>
      <c r="CT65"/>
      <c r="CU65" s="46" t="str">
        <f t="shared" ref="CU65:CU75" si="51">IF(AND(CP65&lt;CQ65,CQ65&lt;CR65,CR65&lt;CS65,CS65&lt;CT65),"Yep","No")</f>
        <v>No</v>
      </c>
      <c r="CV65" s="18"/>
      <c r="CW65" s="18"/>
      <c r="CX65" s="19">
        <v>2</v>
      </c>
      <c r="CY65" s="18">
        <v>0</v>
      </c>
      <c r="CZ65"/>
      <c r="DA65"/>
      <c r="DB65"/>
      <c r="DC65"/>
      <c r="DD65"/>
      <c r="DE65" s="46" t="str">
        <f t="shared" ref="DE65:DE75" si="52">IF(AND(CZ65&lt;DA65,DA65&lt;DB65,DB65&lt;DC65,DC65&lt;DD65),"Yep","No")</f>
        <v>No</v>
      </c>
      <c r="DF65" s="39"/>
      <c r="DG65" s="18"/>
      <c r="DH65" s="19">
        <v>2</v>
      </c>
      <c r="DI65" s="18">
        <v>0</v>
      </c>
      <c r="DJ65"/>
      <c r="DK65"/>
      <c r="DL65"/>
      <c r="DM65"/>
      <c r="DN65"/>
      <c r="DO65" s="46" t="str">
        <f t="shared" ref="DO65:DO75" si="53">IF(AND(DJ65&lt;DK65,DK65&lt;DL65,DL65&lt;DM65,DM65&lt;DN65),"Yep","No")</f>
        <v>No</v>
      </c>
      <c r="DP65" s="38"/>
      <c r="DQ65" s="18"/>
      <c r="DR65" s="19">
        <v>2</v>
      </c>
      <c r="DS65" s="18">
        <v>0</v>
      </c>
      <c r="DT65"/>
      <c r="DU65"/>
      <c r="DV65"/>
      <c r="DW65"/>
      <c r="DX65"/>
      <c r="DY65" s="46" t="str">
        <f t="shared" ref="DY65:DY75" si="54">IF(AND(DT65&lt;DU65,DU65&lt;DV65,DV65&lt;DW65,DW65&lt;DX65),"Yep","No")</f>
        <v>No</v>
      </c>
      <c r="EA65" s="18"/>
      <c r="EB65" s="19">
        <v>2</v>
      </c>
      <c r="EC65" s="18">
        <v>0</v>
      </c>
      <c r="ED65"/>
      <c r="EE65"/>
      <c r="EF65"/>
      <c r="EG65"/>
      <c r="EH65"/>
      <c r="EI65" s="46" t="str">
        <f t="shared" ref="EI65:EI75" si="55">IF(AND(ED65&lt;EE65,EE65&lt;EF65,EF65&lt;EG65,EG65&lt;EH65),"Yep","No")</f>
        <v>No</v>
      </c>
      <c r="EL65" s="19">
        <v>2</v>
      </c>
      <c r="EM65" s="18">
        <v>0</v>
      </c>
      <c r="EN65"/>
      <c r="EO65"/>
      <c r="EP65"/>
      <c r="EQ65"/>
      <c r="ER65"/>
      <c r="ES65" s="46" t="str">
        <f t="shared" ref="ES65:ES75" si="56">IF(AND(EN65&lt;EO65,EO65&lt;EP65,EP65&lt;EQ65,EQ65&lt;ER65),"Yep","No")</f>
        <v>No</v>
      </c>
    </row>
    <row r="66" spans="1:149" s="1" customFormat="1" x14ac:dyDescent="0.25">
      <c r="A66" s="105"/>
      <c r="B66" s="7">
        <v>3</v>
      </c>
      <c r="C66" s="1">
        <v>0</v>
      </c>
      <c r="D66">
        <v>0.63600000000000001</v>
      </c>
      <c r="E66">
        <v>0.75619999999999998</v>
      </c>
      <c r="F66"/>
      <c r="G66"/>
      <c r="H66"/>
      <c r="I66" s="46" t="str">
        <f t="shared" si="42"/>
        <v>No</v>
      </c>
      <c r="J66" s="18"/>
      <c r="K66"/>
      <c r="L66" s="19">
        <v>3</v>
      </c>
      <c r="M66" s="18">
        <v>0</v>
      </c>
      <c r="N66">
        <v>0.64939999999999998</v>
      </c>
      <c r="O66">
        <v>0.79500000000000004</v>
      </c>
      <c r="P66"/>
      <c r="Q66"/>
      <c r="R66"/>
      <c r="S66" s="46" t="str">
        <f t="shared" si="43"/>
        <v>No</v>
      </c>
      <c r="U66" s="10"/>
      <c r="V66" s="19">
        <v>3</v>
      </c>
      <c r="W66" s="18">
        <v>0</v>
      </c>
      <c r="X66">
        <v>0.50149999999999995</v>
      </c>
      <c r="Y66">
        <v>0.78359999999999996</v>
      </c>
      <c r="Z66"/>
      <c r="AA66"/>
      <c r="AB66"/>
      <c r="AC66" s="46" t="str">
        <f t="shared" si="44"/>
        <v>No</v>
      </c>
      <c r="AD66" s="18"/>
      <c r="AE66" s="18"/>
      <c r="AF66" s="19">
        <v>3</v>
      </c>
      <c r="AG66" s="18">
        <v>0</v>
      </c>
      <c r="AH66"/>
      <c r="AI66"/>
      <c r="AJ66"/>
      <c r="AK66"/>
      <c r="AL66"/>
      <c r="AM66" s="46" t="str">
        <f t="shared" si="45"/>
        <v>No</v>
      </c>
      <c r="AN66" s="39"/>
      <c r="AO66" s="18"/>
      <c r="AP66" s="19">
        <v>3</v>
      </c>
      <c r="AQ66" s="18">
        <v>0</v>
      </c>
      <c r="AR66"/>
      <c r="AS66"/>
      <c r="AT66"/>
      <c r="AU66"/>
      <c r="AV66"/>
      <c r="AW66" s="46" t="str">
        <f t="shared" si="46"/>
        <v>No</v>
      </c>
      <c r="AX66" s="38"/>
      <c r="AY66" s="18"/>
      <c r="AZ66" s="19">
        <v>3</v>
      </c>
      <c r="BA66" s="18">
        <v>0</v>
      </c>
      <c r="BB66"/>
      <c r="BC66"/>
      <c r="BD66"/>
      <c r="BE66"/>
      <c r="BF66"/>
      <c r="BG66" s="46" t="str">
        <f t="shared" si="47"/>
        <v>No</v>
      </c>
      <c r="BI66" s="18"/>
      <c r="BJ66" s="19">
        <v>3</v>
      </c>
      <c r="BK66" s="18">
        <v>0</v>
      </c>
      <c r="BL66"/>
      <c r="BM66"/>
      <c r="BN66"/>
      <c r="BO66"/>
      <c r="BP66"/>
      <c r="BQ66" s="46" t="str">
        <f t="shared" si="48"/>
        <v>No</v>
      </c>
      <c r="BS66" s="18"/>
      <c r="BT66" s="7">
        <v>3</v>
      </c>
      <c r="BU66"/>
      <c r="BV66"/>
      <c r="BW66"/>
      <c r="BX66"/>
      <c r="BY66"/>
      <c r="BZ66"/>
      <c r="CA66" s="46" t="str">
        <f t="shared" si="49"/>
        <v>No</v>
      </c>
      <c r="CB66" s="18"/>
      <c r="CC66" s="18"/>
      <c r="CD66" s="19">
        <v>3</v>
      </c>
      <c r="CE66" s="18">
        <v>0</v>
      </c>
      <c r="CF66"/>
      <c r="CG66"/>
      <c r="CH66"/>
      <c r="CI66"/>
      <c r="CJ66"/>
      <c r="CK66" s="46" t="str">
        <f t="shared" si="50"/>
        <v>No</v>
      </c>
      <c r="CL66" s="10"/>
      <c r="CM66" s="18"/>
      <c r="CN66" s="19">
        <v>3</v>
      </c>
      <c r="CO66" s="18">
        <v>0</v>
      </c>
      <c r="CP66"/>
      <c r="CQ66"/>
      <c r="CR66"/>
      <c r="CS66"/>
      <c r="CT66"/>
      <c r="CU66" s="46" t="str">
        <f t="shared" si="51"/>
        <v>No</v>
      </c>
      <c r="CV66" s="18"/>
      <c r="CW66" s="18"/>
      <c r="CX66" s="19">
        <v>3</v>
      </c>
      <c r="CY66" s="18">
        <v>0</v>
      </c>
      <c r="CZ66"/>
      <c r="DA66"/>
      <c r="DB66"/>
      <c r="DC66"/>
      <c r="DD66"/>
      <c r="DE66" s="46" t="str">
        <f t="shared" si="52"/>
        <v>No</v>
      </c>
      <c r="DF66" s="39"/>
      <c r="DG66" s="18"/>
      <c r="DH66" s="19">
        <v>3</v>
      </c>
      <c r="DI66" s="18">
        <v>0</v>
      </c>
      <c r="DJ66"/>
      <c r="DK66"/>
      <c r="DL66"/>
      <c r="DM66"/>
      <c r="DN66"/>
      <c r="DO66" s="46" t="str">
        <f t="shared" si="53"/>
        <v>No</v>
      </c>
      <c r="DP66" s="38"/>
      <c r="DQ66" s="18"/>
      <c r="DR66" s="19">
        <v>3</v>
      </c>
      <c r="DS66" s="18">
        <v>0</v>
      </c>
      <c r="DT66"/>
      <c r="DU66"/>
      <c r="DV66"/>
      <c r="DW66"/>
      <c r="DX66"/>
      <c r="DY66" s="46" t="str">
        <f t="shared" si="54"/>
        <v>No</v>
      </c>
      <c r="EA66" s="18"/>
      <c r="EB66" s="19">
        <v>3</v>
      </c>
      <c r="EC66" s="18">
        <v>0</v>
      </c>
      <c r="ED66"/>
      <c r="EE66"/>
      <c r="EF66"/>
      <c r="EG66"/>
      <c r="EH66"/>
      <c r="EI66" s="46" t="str">
        <f t="shared" si="55"/>
        <v>No</v>
      </c>
      <c r="EL66" s="19">
        <v>3</v>
      </c>
      <c r="EM66" s="18">
        <v>0</v>
      </c>
      <c r="EN66"/>
      <c r="EO66"/>
      <c r="EP66"/>
      <c r="EQ66"/>
      <c r="ER66"/>
      <c r="ES66" s="46" t="str">
        <f t="shared" si="56"/>
        <v>No</v>
      </c>
    </row>
    <row r="67" spans="1:149" s="1" customFormat="1" x14ac:dyDescent="0.25">
      <c r="A67" s="105"/>
      <c r="B67" s="7">
        <v>4</v>
      </c>
      <c r="C67" s="1">
        <v>0</v>
      </c>
      <c r="D67">
        <v>0.61860000000000004</v>
      </c>
      <c r="E67">
        <v>0.78700000000000003</v>
      </c>
      <c r="F67"/>
      <c r="G67"/>
      <c r="H67"/>
      <c r="I67" s="46" t="str">
        <f t="shared" si="42"/>
        <v>No</v>
      </c>
      <c r="J67" s="18"/>
      <c r="K67" t="s">
        <v>65</v>
      </c>
      <c r="L67" s="19">
        <v>4</v>
      </c>
      <c r="M67" s="18">
        <v>0</v>
      </c>
      <c r="N67">
        <v>0.80300000000000005</v>
      </c>
      <c r="O67">
        <v>0.82120000000000004</v>
      </c>
      <c r="P67"/>
      <c r="Q67"/>
      <c r="R67"/>
      <c r="S67" s="46" t="str">
        <f t="shared" si="43"/>
        <v>No</v>
      </c>
      <c r="U67" s="10"/>
      <c r="V67" s="19">
        <v>4</v>
      </c>
      <c r="W67" s="18">
        <v>0</v>
      </c>
      <c r="X67">
        <v>0.65869999999999995</v>
      </c>
      <c r="Y67">
        <v>0.8165</v>
      </c>
      <c r="Z67"/>
      <c r="AA67"/>
      <c r="AB67"/>
      <c r="AC67" s="46" t="str">
        <f t="shared" si="44"/>
        <v>No</v>
      </c>
      <c r="AD67" s="18"/>
      <c r="AE67" s="18"/>
      <c r="AF67" s="19">
        <v>4</v>
      </c>
      <c r="AG67" s="18">
        <v>0</v>
      </c>
      <c r="AH67"/>
      <c r="AI67"/>
      <c r="AJ67"/>
      <c r="AK67"/>
      <c r="AL67"/>
      <c r="AM67" s="46" t="str">
        <f t="shared" si="45"/>
        <v>No</v>
      </c>
      <c r="AN67" s="39"/>
      <c r="AO67" s="18"/>
      <c r="AP67" s="19">
        <v>4</v>
      </c>
      <c r="AQ67" s="18">
        <v>0</v>
      </c>
      <c r="AR67"/>
      <c r="AS67"/>
      <c r="AT67"/>
      <c r="AU67"/>
      <c r="AV67" t="s">
        <v>65</v>
      </c>
      <c r="AW67" s="46" t="str">
        <f t="shared" si="46"/>
        <v>No</v>
      </c>
      <c r="AX67" s="38"/>
      <c r="AY67" s="18"/>
      <c r="AZ67" s="19">
        <v>4</v>
      </c>
      <c r="BA67" s="18">
        <v>0</v>
      </c>
      <c r="BB67"/>
      <c r="BC67"/>
      <c r="BD67"/>
      <c r="BE67"/>
      <c r="BF67"/>
      <c r="BG67" s="46" t="str">
        <f t="shared" si="47"/>
        <v>No</v>
      </c>
      <c r="BI67" s="18"/>
      <c r="BJ67" s="19">
        <v>4</v>
      </c>
      <c r="BK67" s="18">
        <v>0</v>
      </c>
      <c r="BL67"/>
      <c r="BM67"/>
      <c r="BN67"/>
      <c r="BO67"/>
      <c r="BP67"/>
      <c r="BQ67" s="46" t="str">
        <f t="shared" si="48"/>
        <v>No</v>
      </c>
      <c r="BS67" s="18"/>
      <c r="BT67" s="7">
        <v>4</v>
      </c>
      <c r="BU67"/>
      <c r="BV67"/>
      <c r="BW67"/>
      <c r="BX67"/>
      <c r="BY67"/>
      <c r="BZ67"/>
      <c r="CA67" s="46" t="str">
        <f t="shared" si="49"/>
        <v>No</v>
      </c>
      <c r="CB67" s="18"/>
      <c r="CC67" s="18"/>
      <c r="CD67" s="19">
        <v>4</v>
      </c>
      <c r="CE67" s="18">
        <v>0</v>
      </c>
      <c r="CF67"/>
      <c r="CG67"/>
      <c r="CH67"/>
      <c r="CI67"/>
      <c r="CJ67"/>
      <c r="CK67" s="46" t="str">
        <f t="shared" si="50"/>
        <v>No</v>
      </c>
      <c r="CL67" s="10"/>
      <c r="CM67" s="18"/>
      <c r="CN67" s="19">
        <v>4</v>
      </c>
      <c r="CO67" s="18">
        <v>0</v>
      </c>
      <c r="CP67"/>
      <c r="CQ67"/>
      <c r="CR67"/>
      <c r="CS67"/>
      <c r="CT67"/>
      <c r="CU67" s="46" t="str">
        <f t="shared" si="51"/>
        <v>No</v>
      </c>
      <c r="CV67" s="18"/>
      <c r="CW67" s="18"/>
      <c r="CX67" s="19">
        <v>4</v>
      </c>
      <c r="CY67" s="18">
        <v>0</v>
      </c>
      <c r="CZ67"/>
      <c r="DA67"/>
      <c r="DB67"/>
      <c r="DC67"/>
      <c r="DD67"/>
      <c r="DE67" s="46" t="str">
        <f t="shared" si="52"/>
        <v>No</v>
      </c>
      <c r="DF67" s="39"/>
      <c r="DG67" s="18"/>
      <c r="DH67" s="19">
        <v>4</v>
      </c>
      <c r="DI67" s="18">
        <v>0</v>
      </c>
      <c r="DJ67"/>
      <c r="DK67"/>
      <c r="DL67"/>
      <c r="DM67"/>
      <c r="DN67"/>
      <c r="DO67" s="46" t="str">
        <f t="shared" si="53"/>
        <v>No</v>
      </c>
      <c r="DP67" s="38"/>
      <c r="DQ67" s="18"/>
      <c r="DR67" s="19">
        <v>4</v>
      </c>
      <c r="DS67" s="18">
        <v>0</v>
      </c>
      <c r="DT67"/>
      <c r="DU67"/>
      <c r="DV67"/>
      <c r="DW67"/>
      <c r="DX67"/>
      <c r="DY67" s="46" t="str">
        <f t="shared" si="54"/>
        <v>No</v>
      </c>
      <c r="EA67" s="18"/>
      <c r="EB67" s="19">
        <v>4</v>
      </c>
      <c r="EC67" s="18">
        <v>0</v>
      </c>
      <c r="ED67"/>
      <c r="EE67"/>
      <c r="EF67"/>
      <c r="EG67"/>
      <c r="EH67"/>
      <c r="EI67" s="46" t="str">
        <f t="shared" si="55"/>
        <v>No</v>
      </c>
      <c r="EL67" s="19">
        <v>4</v>
      </c>
      <c r="EM67" s="18">
        <v>0</v>
      </c>
      <c r="EN67"/>
      <c r="EO67"/>
      <c r="EP67"/>
      <c r="EQ67"/>
      <c r="ER67"/>
      <c r="ES67" s="46" t="str">
        <f t="shared" si="56"/>
        <v>No</v>
      </c>
    </row>
    <row r="68" spans="1:149" s="1" customFormat="1" x14ac:dyDescent="0.25">
      <c r="A68" s="105"/>
      <c r="B68" s="7">
        <v>5</v>
      </c>
      <c r="C68" s="1">
        <v>0</v>
      </c>
      <c r="D68"/>
      <c r="E68"/>
      <c r="F68"/>
      <c r="G68"/>
      <c r="H68"/>
      <c r="I68" s="46" t="str">
        <f t="shared" si="42"/>
        <v>No</v>
      </c>
      <c r="J68" s="18"/>
      <c r="K68" t="s">
        <v>65</v>
      </c>
      <c r="L68" s="19">
        <v>5</v>
      </c>
      <c r="M68" s="18">
        <v>0</v>
      </c>
      <c r="N68"/>
      <c r="O68"/>
      <c r="P68"/>
      <c r="Q68"/>
      <c r="R68"/>
      <c r="S68" s="46" t="str">
        <f t="shared" si="43"/>
        <v>No</v>
      </c>
      <c r="U68" s="10"/>
      <c r="V68" s="19">
        <v>5</v>
      </c>
      <c r="W68" s="18">
        <v>0</v>
      </c>
      <c r="X68"/>
      <c r="Y68"/>
      <c r="Z68"/>
      <c r="AA68"/>
      <c r="AB68"/>
      <c r="AC68" s="46" t="str">
        <f t="shared" si="44"/>
        <v>No</v>
      </c>
      <c r="AD68" s="17"/>
      <c r="AE68" s="18"/>
      <c r="AF68" s="19">
        <v>5</v>
      </c>
      <c r="AG68" s="18">
        <v>0</v>
      </c>
      <c r="AH68"/>
      <c r="AI68"/>
      <c r="AJ68"/>
      <c r="AK68"/>
      <c r="AL68"/>
      <c r="AM68" s="46" t="str">
        <f t="shared" si="45"/>
        <v>No</v>
      </c>
      <c r="AN68" s="39"/>
      <c r="AO68" s="18"/>
      <c r="AP68" s="19">
        <v>5</v>
      </c>
      <c r="AQ68" s="18">
        <v>0</v>
      </c>
      <c r="AR68"/>
      <c r="AS68"/>
      <c r="AT68"/>
      <c r="AU68"/>
      <c r="AV68" t="s">
        <v>65</v>
      </c>
      <c r="AW68" s="46" t="str">
        <f t="shared" si="46"/>
        <v>No</v>
      </c>
      <c r="AX68" s="35"/>
      <c r="AY68" s="18"/>
      <c r="AZ68" s="19">
        <v>5</v>
      </c>
      <c r="BA68" s="18">
        <v>0</v>
      </c>
      <c r="BB68"/>
      <c r="BC68"/>
      <c r="BD68"/>
      <c r="BE68"/>
      <c r="BF68"/>
      <c r="BG68" s="46" t="str">
        <f t="shared" si="47"/>
        <v>No</v>
      </c>
      <c r="BI68" s="18"/>
      <c r="BJ68" s="19">
        <v>5</v>
      </c>
      <c r="BK68" s="18">
        <v>0</v>
      </c>
      <c r="BL68"/>
      <c r="BM68"/>
      <c r="BN68"/>
      <c r="BO68"/>
      <c r="BP68"/>
      <c r="BQ68" s="46" t="str">
        <f t="shared" si="48"/>
        <v>No</v>
      </c>
      <c r="BS68" s="18"/>
      <c r="BT68" s="7">
        <v>5</v>
      </c>
      <c r="BU68"/>
      <c r="BV68"/>
      <c r="BW68"/>
      <c r="BX68"/>
      <c r="BY68"/>
      <c r="BZ68"/>
      <c r="CA68" s="46" t="str">
        <f t="shared" si="49"/>
        <v>No</v>
      </c>
      <c r="CB68" s="18"/>
      <c r="CC68" s="18"/>
      <c r="CD68" s="19">
        <v>5</v>
      </c>
      <c r="CE68" s="18">
        <v>0</v>
      </c>
      <c r="CF68"/>
      <c r="CG68"/>
      <c r="CH68"/>
      <c r="CI68"/>
      <c r="CJ68"/>
      <c r="CK68" s="46" t="str">
        <f t="shared" si="50"/>
        <v>No</v>
      </c>
      <c r="CL68" s="10"/>
      <c r="CM68" s="18"/>
      <c r="CN68" s="19">
        <v>5</v>
      </c>
      <c r="CO68" s="18">
        <v>0</v>
      </c>
      <c r="CP68"/>
      <c r="CQ68"/>
      <c r="CR68"/>
      <c r="CS68"/>
      <c r="CT68"/>
      <c r="CU68" s="46" t="str">
        <f t="shared" si="51"/>
        <v>No</v>
      </c>
      <c r="CV68" s="17"/>
      <c r="CW68" s="18"/>
      <c r="CX68" s="19">
        <v>5</v>
      </c>
      <c r="CY68" s="18">
        <v>0</v>
      </c>
      <c r="CZ68"/>
      <c r="DA68"/>
      <c r="DB68"/>
      <c r="DC68"/>
      <c r="DD68"/>
      <c r="DE68" s="46" t="str">
        <f t="shared" si="52"/>
        <v>No</v>
      </c>
      <c r="DF68" s="39"/>
      <c r="DG68" s="18"/>
      <c r="DH68" s="19">
        <v>5</v>
      </c>
      <c r="DI68" s="18">
        <v>0</v>
      </c>
      <c r="DJ68"/>
      <c r="DK68"/>
      <c r="DL68"/>
      <c r="DM68"/>
      <c r="DN68"/>
      <c r="DO68" s="46" t="str">
        <f t="shared" si="53"/>
        <v>No</v>
      </c>
      <c r="DP68" s="35"/>
      <c r="DQ68" s="18"/>
      <c r="DR68" s="19">
        <v>5</v>
      </c>
      <c r="DS68" s="18">
        <v>0</v>
      </c>
      <c r="DT68"/>
      <c r="DU68"/>
      <c r="DV68"/>
      <c r="DW68"/>
      <c r="DX68"/>
      <c r="DY68" s="46" t="str">
        <f t="shared" si="54"/>
        <v>No</v>
      </c>
      <c r="EA68" s="18"/>
      <c r="EB68" s="19">
        <v>5</v>
      </c>
      <c r="EC68" s="18">
        <v>0</v>
      </c>
      <c r="ED68"/>
      <c r="EE68"/>
      <c r="EF68"/>
      <c r="EG68"/>
      <c r="EH68"/>
      <c r="EI68" s="46" t="str">
        <f t="shared" si="55"/>
        <v>No</v>
      </c>
      <c r="EL68" s="19">
        <v>5</v>
      </c>
      <c r="EM68" s="18">
        <v>0</v>
      </c>
      <c r="EN68"/>
      <c r="EO68"/>
      <c r="EP68"/>
      <c r="EQ68"/>
      <c r="ER68"/>
      <c r="ES68" s="46" t="str">
        <f t="shared" si="56"/>
        <v>No</v>
      </c>
    </row>
    <row r="69" spans="1:149" s="1" customFormat="1" x14ac:dyDescent="0.25">
      <c r="A69" s="105"/>
      <c r="B69" s="7">
        <v>6</v>
      </c>
      <c r="C69" s="1">
        <v>0</v>
      </c>
      <c r="D69"/>
      <c r="E69"/>
      <c r="F69"/>
      <c r="G69"/>
      <c r="H69"/>
      <c r="I69" s="46" t="str">
        <f t="shared" si="42"/>
        <v>No</v>
      </c>
      <c r="J69" s="18"/>
      <c r="K69" t="s">
        <v>65</v>
      </c>
      <c r="L69" s="19">
        <v>6</v>
      </c>
      <c r="M69" s="18">
        <v>0</v>
      </c>
      <c r="N69"/>
      <c r="O69"/>
      <c r="P69"/>
      <c r="Q69"/>
      <c r="R69"/>
      <c r="S69" s="46" t="str">
        <f t="shared" si="43"/>
        <v>No</v>
      </c>
      <c r="U69" s="10"/>
      <c r="V69" s="19">
        <v>6</v>
      </c>
      <c r="W69" s="18">
        <v>0</v>
      </c>
      <c r="X69"/>
      <c r="Y69"/>
      <c r="Z69"/>
      <c r="AA69"/>
      <c r="AB69"/>
      <c r="AC69" s="46" t="str">
        <f t="shared" si="44"/>
        <v>No</v>
      </c>
      <c r="AD69" s="17"/>
      <c r="AE69" s="18"/>
      <c r="AF69" s="19">
        <v>6</v>
      </c>
      <c r="AG69" s="18">
        <v>0</v>
      </c>
      <c r="AH69"/>
      <c r="AI69"/>
      <c r="AJ69"/>
      <c r="AK69"/>
      <c r="AL69"/>
      <c r="AM69" s="46" t="str">
        <f t="shared" si="45"/>
        <v>No</v>
      </c>
      <c r="AN69" s="39"/>
      <c r="AO69" s="18"/>
      <c r="AP69" s="19">
        <v>6</v>
      </c>
      <c r="AQ69" s="18">
        <v>0</v>
      </c>
      <c r="AR69"/>
      <c r="AS69"/>
      <c r="AT69"/>
      <c r="AU69"/>
      <c r="AV69" t="s">
        <v>65</v>
      </c>
      <c r="AW69" s="46" t="str">
        <f t="shared" si="46"/>
        <v>No</v>
      </c>
      <c r="AX69" s="35"/>
      <c r="AY69" s="18"/>
      <c r="AZ69" s="19">
        <v>6</v>
      </c>
      <c r="BA69" s="18">
        <v>0</v>
      </c>
      <c r="BB69"/>
      <c r="BC69"/>
      <c r="BD69"/>
      <c r="BE69"/>
      <c r="BF69"/>
      <c r="BG69" s="46" t="str">
        <f t="shared" si="47"/>
        <v>No</v>
      </c>
      <c r="BI69" s="18"/>
      <c r="BJ69" s="19">
        <v>6</v>
      </c>
      <c r="BK69" s="18">
        <v>0</v>
      </c>
      <c r="BL69"/>
      <c r="BM69"/>
      <c r="BN69"/>
      <c r="BO69"/>
      <c r="BP69"/>
      <c r="BQ69" s="46" t="str">
        <f t="shared" si="48"/>
        <v>No</v>
      </c>
      <c r="BS69" s="18"/>
      <c r="BT69" s="7">
        <v>6</v>
      </c>
      <c r="BU69"/>
      <c r="BV69"/>
      <c r="BW69"/>
      <c r="BX69"/>
      <c r="BY69"/>
      <c r="BZ69"/>
      <c r="CA69" s="46" t="str">
        <f t="shared" si="49"/>
        <v>No</v>
      </c>
      <c r="CB69" s="18"/>
      <c r="CC69" s="18"/>
      <c r="CD69" s="19">
        <v>6</v>
      </c>
      <c r="CE69" s="18">
        <v>0</v>
      </c>
      <c r="CF69"/>
      <c r="CG69"/>
      <c r="CH69"/>
      <c r="CI69"/>
      <c r="CJ69"/>
      <c r="CK69" s="46" t="str">
        <f t="shared" si="50"/>
        <v>No</v>
      </c>
      <c r="CL69" s="10"/>
      <c r="CM69" s="18"/>
      <c r="CN69" s="19">
        <v>6</v>
      </c>
      <c r="CO69" s="18">
        <v>0</v>
      </c>
      <c r="CP69"/>
      <c r="CQ69"/>
      <c r="CR69"/>
      <c r="CS69"/>
      <c r="CT69"/>
      <c r="CU69" s="46" t="str">
        <f t="shared" si="51"/>
        <v>No</v>
      </c>
      <c r="CV69" s="17"/>
      <c r="CW69" s="18"/>
      <c r="CX69" s="19">
        <v>6</v>
      </c>
      <c r="CY69" s="18">
        <v>0</v>
      </c>
      <c r="CZ69"/>
      <c r="DA69"/>
      <c r="DB69"/>
      <c r="DC69"/>
      <c r="DD69"/>
      <c r="DE69" s="46" t="str">
        <f t="shared" si="52"/>
        <v>No</v>
      </c>
      <c r="DF69" s="39"/>
      <c r="DG69" s="18"/>
      <c r="DH69" s="19">
        <v>6</v>
      </c>
      <c r="DI69" s="18">
        <v>0</v>
      </c>
      <c r="DJ69"/>
      <c r="DK69"/>
      <c r="DL69"/>
      <c r="DM69"/>
      <c r="DN69"/>
      <c r="DO69" s="46" t="str">
        <f t="shared" si="53"/>
        <v>No</v>
      </c>
      <c r="DP69" s="35"/>
      <c r="DQ69" s="18"/>
      <c r="DR69" s="19">
        <v>6</v>
      </c>
      <c r="DS69" s="18">
        <v>0</v>
      </c>
      <c r="DT69"/>
      <c r="DU69"/>
      <c r="DV69"/>
      <c r="DW69"/>
      <c r="DX69"/>
      <c r="DY69" s="46" t="str">
        <f t="shared" si="54"/>
        <v>No</v>
      </c>
      <c r="EA69" s="18"/>
      <c r="EB69" s="19">
        <v>6</v>
      </c>
      <c r="EC69" s="18">
        <v>0</v>
      </c>
      <c r="ED69"/>
      <c r="EE69"/>
      <c r="EF69"/>
      <c r="EG69"/>
      <c r="EH69"/>
      <c r="EI69" s="46" t="str">
        <f t="shared" si="55"/>
        <v>No</v>
      </c>
      <c r="EL69" s="19">
        <v>6</v>
      </c>
      <c r="EM69" s="18">
        <v>0</v>
      </c>
      <c r="EN69"/>
      <c r="EO69"/>
      <c r="EP69"/>
      <c r="EQ69"/>
      <c r="ER69"/>
      <c r="ES69" s="46" t="str">
        <f t="shared" si="56"/>
        <v>No</v>
      </c>
    </row>
    <row r="70" spans="1:149" s="1" customFormat="1" x14ac:dyDescent="0.25">
      <c r="A70" s="105"/>
      <c r="B70" s="7">
        <v>7</v>
      </c>
      <c r="C70" s="1">
        <v>0</v>
      </c>
      <c r="D70"/>
      <c r="E70"/>
      <c r="F70"/>
      <c r="G70"/>
      <c r="H70"/>
      <c r="I70" s="46" t="str">
        <f t="shared" si="42"/>
        <v>No</v>
      </c>
      <c r="J70" s="18" t="s">
        <v>65</v>
      </c>
      <c r="K70" t="s">
        <v>65</v>
      </c>
      <c r="L70" s="19">
        <v>7</v>
      </c>
      <c r="M70" s="18">
        <v>0</v>
      </c>
      <c r="N70"/>
      <c r="O70"/>
      <c r="P70"/>
      <c r="Q70"/>
      <c r="R70"/>
      <c r="S70" s="46" t="str">
        <f t="shared" si="43"/>
        <v>No</v>
      </c>
      <c r="U70" s="10"/>
      <c r="V70" s="19">
        <v>7</v>
      </c>
      <c r="W70" s="18">
        <v>0</v>
      </c>
      <c r="X70"/>
      <c r="Y70"/>
      <c r="Z70"/>
      <c r="AA70"/>
      <c r="AB70"/>
      <c r="AC70" s="46" t="str">
        <f t="shared" si="44"/>
        <v>No</v>
      </c>
      <c r="AD70" s="17"/>
      <c r="AE70" s="18"/>
      <c r="AF70" s="19">
        <v>7</v>
      </c>
      <c r="AG70" s="18">
        <v>0</v>
      </c>
      <c r="AH70"/>
      <c r="AI70"/>
      <c r="AJ70"/>
      <c r="AK70"/>
      <c r="AL70"/>
      <c r="AM70" s="46" t="str">
        <f t="shared" si="45"/>
        <v>No</v>
      </c>
      <c r="AN70" s="39"/>
      <c r="AO70" s="18"/>
      <c r="AP70" s="19">
        <v>7</v>
      </c>
      <c r="AQ70" s="18">
        <v>0</v>
      </c>
      <c r="AR70"/>
      <c r="AS70"/>
      <c r="AT70"/>
      <c r="AU70"/>
      <c r="AV70" t="s">
        <v>65</v>
      </c>
      <c r="AW70" s="46" t="str">
        <f t="shared" si="46"/>
        <v>No</v>
      </c>
      <c r="AX70" s="35"/>
      <c r="AY70" s="18"/>
      <c r="AZ70" s="19">
        <v>7</v>
      </c>
      <c r="BA70" s="18">
        <v>0</v>
      </c>
      <c r="BB70"/>
      <c r="BC70"/>
      <c r="BD70"/>
      <c r="BE70"/>
      <c r="BF70"/>
      <c r="BG70" s="46" t="str">
        <f t="shared" si="47"/>
        <v>No</v>
      </c>
      <c r="BI70" s="18"/>
      <c r="BJ70" s="19">
        <v>7</v>
      </c>
      <c r="BK70" s="18">
        <v>0</v>
      </c>
      <c r="BL70"/>
      <c r="BM70"/>
      <c r="BN70"/>
      <c r="BO70"/>
      <c r="BP70"/>
      <c r="BQ70" s="46" t="str">
        <f t="shared" si="48"/>
        <v>No</v>
      </c>
      <c r="BS70" s="18"/>
      <c r="BT70" s="7">
        <v>7</v>
      </c>
      <c r="BU70"/>
      <c r="BV70"/>
      <c r="BW70"/>
      <c r="BX70"/>
      <c r="BY70"/>
      <c r="BZ70"/>
      <c r="CA70" s="46" t="str">
        <f t="shared" si="49"/>
        <v>No</v>
      </c>
      <c r="CB70" s="18"/>
      <c r="CC70" s="18"/>
      <c r="CD70" s="19">
        <v>7</v>
      </c>
      <c r="CE70" s="18">
        <v>0</v>
      </c>
      <c r="CF70"/>
      <c r="CG70"/>
      <c r="CH70"/>
      <c r="CI70"/>
      <c r="CJ70"/>
      <c r="CK70" s="46" t="str">
        <f t="shared" si="50"/>
        <v>No</v>
      </c>
      <c r="CL70" s="10"/>
      <c r="CM70" s="18"/>
      <c r="CN70" s="19">
        <v>7</v>
      </c>
      <c r="CO70" s="18">
        <v>0</v>
      </c>
      <c r="CP70"/>
      <c r="CQ70"/>
      <c r="CR70"/>
      <c r="CS70"/>
      <c r="CT70"/>
      <c r="CU70" s="46" t="str">
        <f t="shared" si="51"/>
        <v>No</v>
      </c>
      <c r="CV70" s="17"/>
      <c r="CW70" s="18"/>
      <c r="CX70" s="19">
        <v>7</v>
      </c>
      <c r="CY70" s="18">
        <v>0</v>
      </c>
      <c r="CZ70"/>
      <c r="DA70"/>
      <c r="DB70"/>
      <c r="DC70"/>
      <c r="DD70"/>
      <c r="DE70" s="46" t="str">
        <f t="shared" si="52"/>
        <v>No</v>
      </c>
      <c r="DF70" s="39"/>
      <c r="DG70" s="18"/>
      <c r="DH70" s="19">
        <v>7</v>
      </c>
      <c r="DI70" s="18">
        <v>0</v>
      </c>
      <c r="DJ70"/>
      <c r="DK70"/>
      <c r="DL70"/>
      <c r="DM70"/>
      <c r="DN70"/>
      <c r="DO70" s="46" t="str">
        <f t="shared" si="53"/>
        <v>No</v>
      </c>
      <c r="DP70" s="35"/>
      <c r="DQ70" s="18"/>
      <c r="DR70" s="19">
        <v>7</v>
      </c>
      <c r="DS70" s="18">
        <v>0</v>
      </c>
      <c r="DT70"/>
      <c r="DU70"/>
      <c r="DV70"/>
      <c r="DW70"/>
      <c r="DX70"/>
      <c r="DY70" s="46" t="str">
        <f t="shared" si="54"/>
        <v>No</v>
      </c>
      <c r="EA70" s="18"/>
      <c r="EB70" s="19">
        <v>7</v>
      </c>
      <c r="EC70" s="18">
        <v>0</v>
      </c>
      <c r="ED70"/>
      <c r="EE70"/>
      <c r="EF70"/>
      <c r="EG70"/>
      <c r="EH70"/>
      <c r="EI70" s="46" t="str">
        <f t="shared" si="55"/>
        <v>No</v>
      </c>
      <c r="EL70" s="19">
        <v>7</v>
      </c>
      <c r="EM70" s="18">
        <v>0</v>
      </c>
      <c r="EN70"/>
      <c r="EO70"/>
      <c r="EP70"/>
      <c r="EQ70"/>
      <c r="ER70"/>
      <c r="ES70" s="46" t="str">
        <f t="shared" si="56"/>
        <v>No</v>
      </c>
    </row>
    <row r="71" spans="1:149" s="1" customFormat="1" x14ac:dyDescent="0.25">
      <c r="A71" s="105"/>
      <c r="B71" s="7">
        <v>8</v>
      </c>
      <c r="C71" s="1">
        <v>0</v>
      </c>
      <c r="D71"/>
      <c r="E71"/>
      <c r="F71"/>
      <c r="G71"/>
      <c r="H71"/>
      <c r="I71" s="46" t="str">
        <f t="shared" si="42"/>
        <v>No</v>
      </c>
      <c r="J71" s="18" t="s">
        <v>65</v>
      </c>
      <c r="K71" t="s">
        <v>65</v>
      </c>
      <c r="L71" s="19">
        <v>8</v>
      </c>
      <c r="M71" s="18">
        <v>0</v>
      </c>
      <c r="N71"/>
      <c r="O71"/>
      <c r="P71"/>
      <c r="Q71"/>
      <c r="R71"/>
      <c r="S71" s="46" t="str">
        <f t="shared" si="43"/>
        <v>No</v>
      </c>
      <c r="U71" s="10"/>
      <c r="V71" s="19">
        <v>8</v>
      </c>
      <c r="W71" s="18">
        <v>0</v>
      </c>
      <c r="X71"/>
      <c r="Y71"/>
      <c r="Z71"/>
      <c r="AA71"/>
      <c r="AB71"/>
      <c r="AC71" s="46" t="str">
        <f t="shared" si="44"/>
        <v>No</v>
      </c>
      <c r="AD71" s="17"/>
      <c r="AE71" s="18"/>
      <c r="AF71" s="19">
        <v>8</v>
      </c>
      <c r="AG71" s="18">
        <v>0</v>
      </c>
      <c r="AH71"/>
      <c r="AI71"/>
      <c r="AJ71"/>
      <c r="AK71"/>
      <c r="AL71"/>
      <c r="AM71" s="46" t="str">
        <f t="shared" si="45"/>
        <v>No</v>
      </c>
      <c r="AN71" s="39"/>
      <c r="AO71" s="18"/>
      <c r="AP71" s="19">
        <v>8</v>
      </c>
      <c r="AQ71" s="18">
        <v>0</v>
      </c>
      <c r="AR71"/>
      <c r="AS71"/>
      <c r="AT71"/>
      <c r="AU71"/>
      <c r="AV71" t="s">
        <v>65</v>
      </c>
      <c r="AW71" s="46" t="str">
        <f t="shared" si="46"/>
        <v>No</v>
      </c>
      <c r="AX71" s="35"/>
      <c r="AY71" s="18"/>
      <c r="AZ71" s="19">
        <v>8</v>
      </c>
      <c r="BA71" s="18">
        <v>0</v>
      </c>
      <c r="BB71"/>
      <c r="BC71"/>
      <c r="BD71"/>
      <c r="BE71"/>
      <c r="BF71"/>
      <c r="BG71" s="46" t="str">
        <f t="shared" si="47"/>
        <v>No</v>
      </c>
      <c r="BI71" s="18"/>
      <c r="BJ71" s="19">
        <v>8</v>
      </c>
      <c r="BK71" s="18">
        <v>0</v>
      </c>
      <c r="BL71"/>
      <c r="BM71"/>
      <c r="BN71"/>
      <c r="BO71"/>
      <c r="BP71"/>
      <c r="BQ71" s="46" t="str">
        <f t="shared" si="48"/>
        <v>No</v>
      </c>
      <c r="BS71" s="18"/>
      <c r="BT71" s="7">
        <v>8</v>
      </c>
      <c r="BU71"/>
      <c r="BV71"/>
      <c r="BW71"/>
      <c r="BX71"/>
      <c r="BY71"/>
      <c r="BZ71"/>
      <c r="CA71" s="46" t="str">
        <f t="shared" si="49"/>
        <v>No</v>
      </c>
      <c r="CB71" s="18"/>
      <c r="CC71" s="18"/>
      <c r="CD71" s="19">
        <v>8</v>
      </c>
      <c r="CE71" s="18">
        <v>0</v>
      </c>
      <c r="CF71"/>
      <c r="CG71"/>
      <c r="CH71"/>
      <c r="CI71"/>
      <c r="CJ71"/>
      <c r="CK71" s="46" t="str">
        <f t="shared" si="50"/>
        <v>No</v>
      </c>
      <c r="CL71" s="10"/>
      <c r="CM71" s="18"/>
      <c r="CN71" s="19">
        <v>8</v>
      </c>
      <c r="CO71" s="18">
        <v>0</v>
      </c>
      <c r="CP71"/>
      <c r="CQ71"/>
      <c r="CR71"/>
      <c r="CS71"/>
      <c r="CT71"/>
      <c r="CU71" s="46" t="str">
        <f t="shared" si="51"/>
        <v>No</v>
      </c>
      <c r="CV71" s="17"/>
      <c r="CW71" s="18"/>
      <c r="CX71" s="19">
        <v>8</v>
      </c>
      <c r="CY71" s="18">
        <v>0</v>
      </c>
      <c r="CZ71"/>
      <c r="DA71"/>
      <c r="DB71"/>
      <c r="DC71"/>
      <c r="DD71"/>
      <c r="DE71" s="46" t="str">
        <f t="shared" si="52"/>
        <v>No</v>
      </c>
      <c r="DF71" s="39"/>
      <c r="DG71" s="18"/>
      <c r="DH71" s="19">
        <v>8</v>
      </c>
      <c r="DI71" s="18">
        <v>0</v>
      </c>
      <c r="DJ71"/>
      <c r="DK71"/>
      <c r="DL71"/>
      <c r="DM71"/>
      <c r="DN71"/>
      <c r="DO71" s="46" t="str">
        <f t="shared" si="53"/>
        <v>No</v>
      </c>
      <c r="DP71" s="35"/>
      <c r="DQ71" s="18"/>
      <c r="DR71" s="19">
        <v>8</v>
      </c>
      <c r="DS71" s="18">
        <v>0</v>
      </c>
      <c r="DT71"/>
      <c r="DU71"/>
      <c r="DV71"/>
      <c r="DW71"/>
      <c r="DX71"/>
      <c r="DY71" s="46" t="str">
        <f t="shared" si="54"/>
        <v>No</v>
      </c>
      <c r="EA71" s="18"/>
      <c r="EB71" s="19">
        <v>8</v>
      </c>
      <c r="EC71" s="18">
        <v>0</v>
      </c>
      <c r="ED71"/>
      <c r="EE71"/>
      <c r="EF71"/>
      <c r="EG71"/>
      <c r="EH71"/>
      <c r="EI71" s="46" t="str">
        <f t="shared" si="55"/>
        <v>No</v>
      </c>
      <c r="EL71" s="19">
        <v>8</v>
      </c>
      <c r="EM71" s="18">
        <v>0</v>
      </c>
      <c r="EN71"/>
      <c r="EO71"/>
      <c r="EP71"/>
      <c r="EQ71"/>
      <c r="ER71"/>
      <c r="ES71" s="46" t="str">
        <f t="shared" si="56"/>
        <v>No</v>
      </c>
    </row>
    <row r="72" spans="1:149" s="1" customFormat="1" x14ac:dyDescent="0.25">
      <c r="A72" s="105"/>
      <c r="B72" s="7">
        <v>9</v>
      </c>
      <c r="C72" s="1">
        <v>0</v>
      </c>
      <c r="D72"/>
      <c r="E72"/>
      <c r="F72"/>
      <c r="G72"/>
      <c r="H72"/>
      <c r="I72" s="46" t="str">
        <f t="shared" si="42"/>
        <v>No</v>
      </c>
      <c r="J72" s="18" t="s">
        <v>65</v>
      </c>
      <c r="K72" t="s">
        <v>65</v>
      </c>
      <c r="L72" s="19">
        <v>9</v>
      </c>
      <c r="M72" s="18">
        <v>0</v>
      </c>
      <c r="N72"/>
      <c r="O72"/>
      <c r="P72"/>
      <c r="Q72"/>
      <c r="R72"/>
      <c r="S72" s="46" t="str">
        <f t="shared" si="43"/>
        <v>No</v>
      </c>
      <c r="U72" s="10"/>
      <c r="V72" s="19">
        <v>9</v>
      </c>
      <c r="W72" s="18">
        <v>0</v>
      </c>
      <c r="X72"/>
      <c r="Y72"/>
      <c r="Z72"/>
      <c r="AA72"/>
      <c r="AB72"/>
      <c r="AC72" s="46" t="str">
        <f t="shared" si="44"/>
        <v>No</v>
      </c>
      <c r="AD72" s="17"/>
      <c r="AE72" s="18"/>
      <c r="AF72" s="19">
        <v>9</v>
      </c>
      <c r="AG72" s="18">
        <v>0</v>
      </c>
      <c r="AH72"/>
      <c r="AI72"/>
      <c r="AJ72"/>
      <c r="AK72"/>
      <c r="AL72"/>
      <c r="AM72" s="46" t="str">
        <f t="shared" si="45"/>
        <v>No</v>
      </c>
      <c r="AN72" s="35"/>
      <c r="AO72" s="18"/>
      <c r="AP72" s="19">
        <v>9</v>
      </c>
      <c r="AQ72" s="18">
        <v>0</v>
      </c>
      <c r="AR72"/>
      <c r="AS72"/>
      <c r="AT72"/>
      <c r="AU72"/>
      <c r="AV72"/>
      <c r="AW72" s="46" t="str">
        <f t="shared" si="46"/>
        <v>No</v>
      </c>
      <c r="AX72" s="35"/>
      <c r="AY72" s="18"/>
      <c r="AZ72" s="19">
        <v>9</v>
      </c>
      <c r="BA72" s="18">
        <v>0</v>
      </c>
      <c r="BB72"/>
      <c r="BC72"/>
      <c r="BD72"/>
      <c r="BE72"/>
      <c r="BF72"/>
      <c r="BG72" s="46" t="str">
        <f t="shared" si="47"/>
        <v>No</v>
      </c>
      <c r="BI72" s="18"/>
      <c r="BJ72" s="19">
        <v>9</v>
      </c>
      <c r="BK72" s="18">
        <v>0</v>
      </c>
      <c r="BL72"/>
      <c r="BM72"/>
      <c r="BN72"/>
      <c r="BO72"/>
      <c r="BP72"/>
      <c r="BQ72" s="46" t="str">
        <f t="shared" si="48"/>
        <v>No</v>
      </c>
      <c r="BS72" s="18"/>
      <c r="BT72" s="7">
        <v>9</v>
      </c>
      <c r="BU72"/>
      <c r="BV72"/>
      <c r="BW72"/>
      <c r="BX72"/>
      <c r="BY72"/>
      <c r="BZ72"/>
      <c r="CA72" s="46" t="str">
        <f t="shared" si="49"/>
        <v>No</v>
      </c>
      <c r="CB72" s="18"/>
      <c r="CC72" s="18"/>
      <c r="CD72" s="19">
        <v>9</v>
      </c>
      <c r="CE72" s="18">
        <v>0</v>
      </c>
      <c r="CF72"/>
      <c r="CG72"/>
      <c r="CH72"/>
      <c r="CI72"/>
      <c r="CJ72"/>
      <c r="CK72" s="46" t="str">
        <f t="shared" si="50"/>
        <v>No</v>
      </c>
      <c r="CL72" s="10"/>
      <c r="CM72" s="18"/>
      <c r="CN72" s="19">
        <v>9</v>
      </c>
      <c r="CO72" s="18">
        <v>0</v>
      </c>
      <c r="CP72"/>
      <c r="CQ72"/>
      <c r="CR72"/>
      <c r="CS72"/>
      <c r="CT72"/>
      <c r="CU72" s="46" t="str">
        <f t="shared" si="51"/>
        <v>No</v>
      </c>
      <c r="CV72" s="17"/>
      <c r="CW72" s="18"/>
      <c r="CX72" s="19">
        <v>9</v>
      </c>
      <c r="CY72" s="18">
        <v>0</v>
      </c>
      <c r="CZ72"/>
      <c r="DA72"/>
      <c r="DB72"/>
      <c r="DC72"/>
      <c r="DD72"/>
      <c r="DE72" s="46" t="str">
        <f t="shared" si="52"/>
        <v>No</v>
      </c>
      <c r="DF72" s="35"/>
      <c r="DG72" s="18"/>
      <c r="DH72" s="19">
        <v>9</v>
      </c>
      <c r="DI72" s="18">
        <v>0</v>
      </c>
      <c r="DJ72"/>
      <c r="DK72"/>
      <c r="DL72"/>
      <c r="DM72"/>
      <c r="DN72"/>
      <c r="DO72" s="46" t="str">
        <f t="shared" si="53"/>
        <v>No</v>
      </c>
      <c r="DP72" s="35"/>
      <c r="DQ72" s="18"/>
      <c r="DR72" s="19">
        <v>9</v>
      </c>
      <c r="DS72" s="18">
        <v>0</v>
      </c>
      <c r="DT72"/>
      <c r="DU72"/>
      <c r="DV72"/>
      <c r="DW72"/>
      <c r="DX72"/>
      <c r="DY72" s="46" t="str">
        <f t="shared" si="54"/>
        <v>No</v>
      </c>
      <c r="EA72" s="18"/>
      <c r="EB72" s="19">
        <v>9</v>
      </c>
      <c r="EC72" s="18">
        <v>0</v>
      </c>
      <c r="ED72"/>
      <c r="EE72"/>
      <c r="EF72"/>
      <c r="EG72"/>
      <c r="EH72"/>
      <c r="EI72" s="46" t="str">
        <f t="shared" si="55"/>
        <v>No</v>
      </c>
      <c r="EL72" s="19">
        <v>9</v>
      </c>
      <c r="EM72" s="18">
        <v>0</v>
      </c>
      <c r="EN72"/>
      <c r="EO72"/>
      <c r="EP72"/>
      <c r="EQ72"/>
      <c r="ER72"/>
      <c r="ES72" s="46" t="str">
        <f t="shared" si="56"/>
        <v>No</v>
      </c>
    </row>
    <row r="73" spans="1:149" s="1" customFormat="1" x14ac:dyDescent="0.25">
      <c r="A73" s="105"/>
      <c r="B73" s="7">
        <v>10</v>
      </c>
      <c r="C73" s="1">
        <v>0</v>
      </c>
      <c r="D73"/>
      <c r="E73"/>
      <c r="F73"/>
      <c r="G73"/>
      <c r="H73"/>
      <c r="I73" s="46" t="str">
        <f t="shared" si="42"/>
        <v>No</v>
      </c>
      <c r="J73" s="18"/>
      <c r="K73" t="s">
        <v>65</v>
      </c>
      <c r="L73" s="19">
        <v>10</v>
      </c>
      <c r="M73" s="18">
        <v>0</v>
      </c>
      <c r="N73"/>
      <c r="O73"/>
      <c r="P73"/>
      <c r="Q73"/>
      <c r="R73"/>
      <c r="S73" s="46" t="str">
        <f t="shared" si="43"/>
        <v>No</v>
      </c>
      <c r="U73" s="10"/>
      <c r="V73" s="19">
        <v>10</v>
      </c>
      <c r="W73" s="18">
        <v>0</v>
      </c>
      <c r="X73"/>
      <c r="Y73"/>
      <c r="Z73"/>
      <c r="AA73"/>
      <c r="AB73"/>
      <c r="AC73" s="46" t="str">
        <f t="shared" si="44"/>
        <v>No</v>
      </c>
      <c r="AD73" s="17"/>
      <c r="AE73" s="18"/>
      <c r="AF73" s="19">
        <v>10</v>
      </c>
      <c r="AG73" s="18">
        <v>0</v>
      </c>
      <c r="AH73"/>
      <c r="AI73"/>
      <c r="AJ73"/>
      <c r="AK73"/>
      <c r="AL73"/>
      <c r="AM73" s="46" t="str">
        <f t="shared" si="45"/>
        <v>No</v>
      </c>
      <c r="AN73" s="35"/>
      <c r="AO73" s="18"/>
      <c r="AP73" s="19">
        <v>10</v>
      </c>
      <c r="AQ73" s="18">
        <v>0</v>
      </c>
      <c r="AR73"/>
      <c r="AS73"/>
      <c r="AT73"/>
      <c r="AU73"/>
      <c r="AV73"/>
      <c r="AW73" s="46" t="str">
        <f t="shared" si="46"/>
        <v>No</v>
      </c>
      <c r="AX73" s="35"/>
      <c r="AY73" s="18"/>
      <c r="AZ73" s="19">
        <v>10</v>
      </c>
      <c r="BA73" s="18">
        <v>0</v>
      </c>
      <c r="BB73"/>
      <c r="BC73"/>
      <c r="BD73"/>
      <c r="BE73"/>
      <c r="BF73"/>
      <c r="BG73" s="46" t="str">
        <f t="shared" si="47"/>
        <v>No</v>
      </c>
      <c r="BI73" s="18"/>
      <c r="BJ73" s="19">
        <v>10</v>
      </c>
      <c r="BK73" s="18">
        <v>0</v>
      </c>
      <c r="BL73"/>
      <c r="BM73"/>
      <c r="BN73"/>
      <c r="BO73"/>
      <c r="BP73"/>
      <c r="BQ73" s="46" t="str">
        <f t="shared" si="48"/>
        <v>No</v>
      </c>
      <c r="BS73" s="18"/>
      <c r="BT73" s="7">
        <v>10</v>
      </c>
      <c r="BU73"/>
      <c r="BV73"/>
      <c r="BW73"/>
      <c r="BX73"/>
      <c r="BY73"/>
      <c r="BZ73"/>
      <c r="CA73" s="46" t="str">
        <f t="shared" si="49"/>
        <v>No</v>
      </c>
      <c r="CB73" s="18"/>
      <c r="CC73" s="18"/>
      <c r="CD73" s="19">
        <v>10</v>
      </c>
      <c r="CE73" s="18">
        <v>0</v>
      </c>
      <c r="CF73"/>
      <c r="CG73"/>
      <c r="CH73"/>
      <c r="CI73"/>
      <c r="CJ73"/>
      <c r="CK73" s="46" t="str">
        <f t="shared" si="50"/>
        <v>No</v>
      </c>
      <c r="CL73" s="10"/>
      <c r="CM73" s="18"/>
      <c r="CN73" s="19">
        <v>10</v>
      </c>
      <c r="CO73" s="18">
        <v>0</v>
      </c>
      <c r="CP73"/>
      <c r="CQ73"/>
      <c r="CR73"/>
      <c r="CS73"/>
      <c r="CT73"/>
      <c r="CU73" s="46" t="str">
        <f t="shared" si="51"/>
        <v>No</v>
      </c>
      <c r="CV73" s="17"/>
      <c r="CW73" s="18"/>
      <c r="CX73" s="19">
        <v>10</v>
      </c>
      <c r="CY73" s="18">
        <v>0</v>
      </c>
      <c r="CZ73"/>
      <c r="DA73"/>
      <c r="DB73"/>
      <c r="DC73"/>
      <c r="DD73"/>
      <c r="DE73" s="46" t="str">
        <f t="shared" si="52"/>
        <v>No</v>
      </c>
      <c r="DF73" s="35"/>
      <c r="DG73" s="18"/>
      <c r="DH73" s="19">
        <v>10</v>
      </c>
      <c r="DI73" s="18">
        <v>0</v>
      </c>
      <c r="DJ73"/>
      <c r="DK73"/>
      <c r="DL73"/>
      <c r="DM73"/>
      <c r="DN73"/>
      <c r="DO73" s="46" t="str">
        <f t="shared" si="53"/>
        <v>No</v>
      </c>
      <c r="DP73" s="35"/>
      <c r="DQ73" s="18"/>
      <c r="DR73" s="19">
        <v>10</v>
      </c>
      <c r="DS73" s="18">
        <v>0</v>
      </c>
      <c r="DT73"/>
      <c r="DU73"/>
      <c r="DV73"/>
      <c r="DW73"/>
      <c r="DX73"/>
      <c r="DY73" s="46" t="str">
        <f t="shared" si="54"/>
        <v>No</v>
      </c>
      <c r="EA73" s="18"/>
      <c r="EB73" s="19">
        <v>10</v>
      </c>
      <c r="EC73" s="18">
        <v>0</v>
      </c>
      <c r="ED73"/>
      <c r="EE73"/>
      <c r="EF73"/>
      <c r="EG73"/>
      <c r="EH73"/>
      <c r="EI73" s="46" t="str">
        <f t="shared" si="55"/>
        <v>No</v>
      </c>
      <c r="EL73" s="19">
        <v>10</v>
      </c>
      <c r="EM73" s="18">
        <v>0</v>
      </c>
      <c r="EN73"/>
      <c r="EO73"/>
      <c r="EP73"/>
      <c r="EQ73"/>
      <c r="ER73"/>
      <c r="ES73" s="46" t="str">
        <f t="shared" si="56"/>
        <v>No</v>
      </c>
    </row>
    <row r="74" spans="1:149" s="1" customFormat="1" x14ac:dyDescent="0.25">
      <c r="A74" s="105"/>
      <c r="B74" s="7">
        <v>11</v>
      </c>
      <c r="C74" s="1">
        <v>0</v>
      </c>
      <c r="D74"/>
      <c r="E74"/>
      <c r="F74"/>
      <c r="G74"/>
      <c r="H74"/>
      <c r="I74" s="46" t="str">
        <f t="shared" si="42"/>
        <v>No</v>
      </c>
      <c r="J74" s="20"/>
      <c r="K74" t="s">
        <v>65</v>
      </c>
      <c r="L74" s="19">
        <v>11</v>
      </c>
      <c r="M74" s="18">
        <v>0</v>
      </c>
      <c r="N74"/>
      <c r="O74"/>
      <c r="P74"/>
      <c r="Q74"/>
      <c r="R74"/>
      <c r="S74" s="46" t="str">
        <f t="shared" si="43"/>
        <v>No</v>
      </c>
      <c r="U74" s="10"/>
      <c r="V74" s="19">
        <v>11</v>
      </c>
      <c r="W74" s="18">
        <v>0</v>
      </c>
      <c r="X74"/>
      <c r="Y74"/>
      <c r="Z74"/>
      <c r="AA74"/>
      <c r="AB74"/>
      <c r="AC74" s="46" t="str">
        <f t="shared" si="44"/>
        <v>No</v>
      </c>
      <c r="AD74" s="17"/>
      <c r="AE74" s="18"/>
      <c r="AF74" s="19">
        <v>11</v>
      </c>
      <c r="AG74" s="18">
        <v>0</v>
      </c>
      <c r="AH74"/>
      <c r="AI74"/>
      <c r="AJ74"/>
      <c r="AK74"/>
      <c r="AL74"/>
      <c r="AM74" s="46" t="str">
        <f t="shared" si="45"/>
        <v>No</v>
      </c>
      <c r="AN74" s="35"/>
      <c r="AO74" s="18"/>
      <c r="AP74" s="19">
        <v>11</v>
      </c>
      <c r="AQ74" s="18">
        <v>0</v>
      </c>
      <c r="AR74"/>
      <c r="AS74"/>
      <c r="AT74"/>
      <c r="AU74"/>
      <c r="AV74"/>
      <c r="AW74" s="46" t="str">
        <f t="shared" si="46"/>
        <v>No</v>
      </c>
      <c r="AX74" s="35"/>
      <c r="AY74" s="18"/>
      <c r="AZ74" s="19">
        <v>11</v>
      </c>
      <c r="BA74" s="18">
        <v>0</v>
      </c>
      <c r="BB74"/>
      <c r="BC74"/>
      <c r="BD74"/>
      <c r="BE74"/>
      <c r="BF74"/>
      <c r="BG74" s="46" t="str">
        <f t="shared" si="47"/>
        <v>No</v>
      </c>
      <c r="BI74" s="18"/>
      <c r="BJ74" s="19">
        <v>11</v>
      </c>
      <c r="BK74" s="18">
        <v>0</v>
      </c>
      <c r="BL74"/>
      <c r="BM74"/>
      <c r="BN74"/>
      <c r="BO74"/>
      <c r="BP74"/>
      <c r="BQ74" s="46" t="str">
        <f t="shared" si="48"/>
        <v>No</v>
      </c>
      <c r="BS74" s="18"/>
      <c r="BT74" s="7">
        <v>11</v>
      </c>
      <c r="BU74"/>
      <c r="BV74"/>
      <c r="BW74"/>
      <c r="BX74"/>
      <c r="BY74"/>
      <c r="BZ74"/>
      <c r="CA74" s="46" t="str">
        <f t="shared" si="49"/>
        <v>No</v>
      </c>
      <c r="CB74" s="20"/>
      <c r="CC74" s="18"/>
      <c r="CD74" s="19">
        <v>11</v>
      </c>
      <c r="CE74" s="18">
        <v>0</v>
      </c>
      <c r="CF74"/>
      <c r="CG74"/>
      <c r="CH74"/>
      <c r="CI74"/>
      <c r="CJ74"/>
      <c r="CK74" s="46" t="str">
        <f t="shared" si="50"/>
        <v>No</v>
      </c>
      <c r="CL74" s="10"/>
      <c r="CM74" s="18"/>
      <c r="CN74" s="19">
        <v>11</v>
      </c>
      <c r="CO74" s="18">
        <v>0</v>
      </c>
      <c r="CP74"/>
      <c r="CQ74"/>
      <c r="CR74"/>
      <c r="CS74"/>
      <c r="CT74"/>
      <c r="CU74" s="46" t="str">
        <f t="shared" si="51"/>
        <v>No</v>
      </c>
      <c r="CV74" s="17"/>
      <c r="CW74" s="18"/>
      <c r="CX74" s="19">
        <v>11</v>
      </c>
      <c r="CY74" s="18">
        <v>0</v>
      </c>
      <c r="CZ74"/>
      <c r="DA74"/>
      <c r="DB74"/>
      <c r="DC74"/>
      <c r="DD74"/>
      <c r="DE74" s="46" t="str">
        <f t="shared" si="52"/>
        <v>No</v>
      </c>
      <c r="DF74" s="35"/>
      <c r="DG74" s="18"/>
      <c r="DH74" s="19">
        <v>11</v>
      </c>
      <c r="DI74" s="18">
        <v>0</v>
      </c>
      <c r="DJ74"/>
      <c r="DK74"/>
      <c r="DL74"/>
      <c r="DM74"/>
      <c r="DN74"/>
      <c r="DO74" s="46" t="str">
        <f t="shared" si="53"/>
        <v>No</v>
      </c>
      <c r="DP74" s="35"/>
      <c r="DQ74" s="18"/>
      <c r="DR74" s="19">
        <v>11</v>
      </c>
      <c r="DS74" s="18">
        <v>0</v>
      </c>
      <c r="DT74"/>
      <c r="DU74"/>
      <c r="DV74"/>
      <c r="DW74"/>
      <c r="DX74"/>
      <c r="DY74" s="46" t="str">
        <f t="shared" si="54"/>
        <v>No</v>
      </c>
      <c r="EA74" s="18"/>
      <c r="EB74" s="19">
        <v>11</v>
      </c>
      <c r="EC74" s="18">
        <v>0</v>
      </c>
      <c r="ED74"/>
      <c r="EE74"/>
      <c r="EF74"/>
      <c r="EG74"/>
      <c r="EH74"/>
      <c r="EI74" s="46" t="str">
        <f t="shared" si="55"/>
        <v>No</v>
      </c>
      <c r="EL74" s="19">
        <v>11</v>
      </c>
      <c r="EM74" s="18">
        <v>0</v>
      </c>
      <c r="EN74"/>
      <c r="EO74"/>
      <c r="EP74"/>
      <c r="EQ74"/>
      <c r="ER74"/>
      <c r="ES74" s="46" t="str">
        <f t="shared" si="56"/>
        <v>No</v>
      </c>
    </row>
    <row r="75" spans="1:149" s="1" customFormat="1" x14ac:dyDescent="0.25">
      <c r="A75" s="105"/>
      <c r="B75" s="7">
        <v>12</v>
      </c>
      <c r="C75" s="1">
        <v>0</v>
      </c>
      <c r="D75"/>
      <c r="E75"/>
      <c r="F75"/>
      <c r="G75"/>
      <c r="H75"/>
      <c r="I75" s="46" t="str">
        <f t="shared" si="42"/>
        <v>No</v>
      </c>
      <c r="J75" s="20" t="s">
        <v>65</v>
      </c>
      <c r="K75"/>
      <c r="L75" s="19">
        <v>12</v>
      </c>
      <c r="M75" s="18">
        <v>0</v>
      </c>
      <c r="N75"/>
      <c r="O75"/>
      <c r="P75"/>
      <c r="Q75"/>
      <c r="R75"/>
      <c r="S75" s="46" t="str">
        <f t="shared" si="43"/>
        <v>No</v>
      </c>
      <c r="U75" s="10"/>
      <c r="V75" s="19">
        <v>12</v>
      </c>
      <c r="W75" s="18">
        <v>0</v>
      </c>
      <c r="X75"/>
      <c r="Y75"/>
      <c r="Z75"/>
      <c r="AA75"/>
      <c r="AB75"/>
      <c r="AC75" s="46" t="str">
        <f t="shared" si="44"/>
        <v>No</v>
      </c>
      <c r="AD75" s="17"/>
      <c r="AE75" s="18"/>
      <c r="AF75" s="19">
        <v>12</v>
      </c>
      <c r="AG75" s="18">
        <v>0</v>
      </c>
      <c r="AH75"/>
      <c r="AI75"/>
      <c r="AJ75"/>
      <c r="AK75"/>
      <c r="AL75"/>
      <c r="AM75" s="46" t="str">
        <f t="shared" si="45"/>
        <v>No</v>
      </c>
      <c r="AN75" s="35"/>
      <c r="AO75" s="18"/>
      <c r="AP75" s="19">
        <v>12</v>
      </c>
      <c r="AQ75" s="18">
        <v>0</v>
      </c>
      <c r="AR75"/>
      <c r="AS75"/>
      <c r="AT75"/>
      <c r="AU75"/>
      <c r="AV75"/>
      <c r="AW75" s="46" t="str">
        <f t="shared" si="46"/>
        <v>No</v>
      </c>
      <c r="AX75" s="35"/>
      <c r="AY75" s="18"/>
      <c r="AZ75" s="19">
        <v>12</v>
      </c>
      <c r="BA75" s="18">
        <v>0</v>
      </c>
      <c r="BB75"/>
      <c r="BC75"/>
      <c r="BD75"/>
      <c r="BE75"/>
      <c r="BF75"/>
      <c r="BG75" s="46" t="str">
        <f t="shared" si="47"/>
        <v>No</v>
      </c>
      <c r="BI75" s="18"/>
      <c r="BJ75" s="19">
        <v>12</v>
      </c>
      <c r="BK75" s="18">
        <v>0</v>
      </c>
      <c r="BL75"/>
      <c r="BM75"/>
      <c r="BN75"/>
      <c r="BO75"/>
      <c r="BP75"/>
      <c r="BQ75" s="46" t="str">
        <f t="shared" si="48"/>
        <v>No</v>
      </c>
      <c r="BS75" s="18"/>
      <c r="BT75" s="7">
        <v>12</v>
      </c>
      <c r="BU75"/>
      <c r="BV75"/>
      <c r="BW75"/>
      <c r="BX75"/>
      <c r="BY75"/>
      <c r="BZ75"/>
      <c r="CA75" s="46" t="str">
        <f t="shared" si="49"/>
        <v>No</v>
      </c>
      <c r="CB75" s="20"/>
      <c r="CC75" s="18"/>
      <c r="CD75" s="19">
        <v>12</v>
      </c>
      <c r="CE75" s="18">
        <v>0</v>
      </c>
      <c r="CF75"/>
      <c r="CG75"/>
      <c r="CH75"/>
      <c r="CI75"/>
      <c r="CJ75"/>
      <c r="CK75" s="46" t="str">
        <f t="shared" si="50"/>
        <v>No</v>
      </c>
      <c r="CL75" s="10"/>
      <c r="CM75" s="18"/>
      <c r="CN75" s="19">
        <v>12</v>
      </c>
      <c r="CO75" s="18">
        <v>0</v>
      </c>
      <c r="CP75"/>
      <c r="CQ75"/>
      <c r="CR75"/>
      <c r="CS75"/>
      <c r="CT75"/>
      <c r="CU75" s="46" t="str">
        <f t="shared" si="51"/>
        <v>No</v>
      </c>
      <c r="CV75" s="17"/>
      <c r="CW75" s="18"/>
      <c r="CX75" s="19">
        <v>12</v>
      </c>
      <c r="CY75" s="18">
        <v>0</v>
      </c>
      <c r="CZ75"/>
      <c r="DA75"/>
      <c r="DB75"/>
      <c r="DC75"/>
      <c r="DD75"/>
      <c r="DE75" s="46" t="str">
        <f t="shared" si="52"/>
        <v>No</v>
      </c>
      <c r="DF75" s="35"/>
      <c r="DG75" s="18"/>
      <c r="DH75" s="19">
        <v>12</v>
      </c>
      <c r="DI75" s="18">
        <v>0</v>
      </c>
      <c r="DJ75"/>
      <c r="DK75"/>
      <c r="DL75"/>
      <c r="DM75"/>
      <c r="DN75"/>
      <c r="DO75" s="46" t="str">
        <f t="shared" si="53"/>
        <v>No</v>
      </c>
      <c r="DP75" s="35"/>
      <c r="DQ75" s="18"/>
      <c r="DR75" s="19">
        <v>12</v>
      </c>
      <c r="DS75" s="18">
        <v>0</v>
      </c>
      <c r="DT75"/>
      <c r="DU75"/>
      <c r="DV75"/>
      <c r="DW75"/>
      <c r="DX75"/>
      <c r="DY75" s="46" t="str">
        <f t="shared" si="54"/>
        <v>No</v>
      </c>
      <c r="EA75" s="18"/>
      <c r="EB75" s="19">
        <v>12</v>
      </c>
      <c r="EC75" s="18">
        <v>0</v>
      </c>
      <c r="ED75"/>
      <c r="EE75"/>
      <c r="EF75"/>
      <c r="EG75"/>
      <c r="EH75"/>
      <c r="EI75" s="46" t="str">
        <f t="shared" si="55"/>
        <v>No</v>
      </c>
      <c r="EL75" s="19">
        <v>12</v>
      </c>
      <c r="EM75" s="18">
        <v>0</v>
      </c>
      <c r="EN75"/>
      <c r="EO75"/>
      <c r="EP75"/>
      <c r="EQ75"/>
      <c r="ER75"/>
      <c r="ES75" s="46" t="str">
        <f t="shared" si="56"/>
        <v>No</v>
      </c>
    </row>
    <row r="76" spans="1:149" s="1" customFormat="1" x14ac:dyDescent="0.25">
      <c r="A76" s="105"/>
      <c r="C76" s="4" t="s">
        <v>77</v>
      </c>
      <c r="D76" s="56">
        <f>AVERAGE(D64:D75)</f>
        <v>0.61252499999999999</v>
      </c>
      <c r="E76" s="56">
        <f t="shared" ref="E76:H76" si="57">AVERAGE(E64:E75)</f>
        <v>0.78292499999999998</v>
      </c>
      <c r="F76" s="56" t="e">
        <f t="shared" si="57"/>
        <v>#DIV/0!</v>
      </c>
      <c r="G76" s="56" t="e">
        <f t="shared" si="57"/>
        <v>#DIV/0!</v>
      </c>
      <c r="H76" s="56" t="e">
        <f t="shared" si="57"/>
        <v>#DIV/0!</v>
      </c>
      <c r="I76" s="21"/>
      <c r="J76" s="22"/>
      <c r="K76" s="82" t="s">
        <v>65</v>
      </c>
      <c r="L76" s="22"/>
      <c r="M76" s="4" t="s">
        <v>77</v>
      </c>
      <c r="N76" s="56">
        <f>AVERAGE(N64:N75)</f>
        <v>0.53632499999999994</v>
      </c>
      <c r="O76" s="56">
        <f t="shared" ref="O76:R76" si="58">AVERAGE(O64:O75)</f>
        <v>0.7163750000000001</v>
      </c>
      <c r="P76" s="56" t="e">
        <f t="shared" si="58"/>
        <v>#DIV/0!</v>
      </c>
      <c r="Q76" s="56" t="e">
        <f t="shared" si="58"/>
        <v>#DIV/0!</v>
      </c>
      <c r="R76" s="56" t="e">
        <f t="shared" si="58"/>
        <v>#DIV/0!</v>
      </c>
      <c r="S76" s="21"/>
      <c r="U76" s="11"/>
      <c r="V76" s="22"/>
      <c r="W76" s="4" t="s">
        <v>77</v>
      </c>
      <c r="X76" s="56">
        <f>AVERAGE(X64:X75)</f>
        <v>0.59250000000000003</v>
      </c>
      <c r="Y76" s="56">
        <f t="shared" ref="Y76:AB76" si="59">AVERAGE(Y64:Y75)</f>
        <v>0.78937499999999994</v>
      </c>
      <c r="Z76" s="56" t="e">
        <f t="shared" si="59"/>
        <v>#DIV/0!</v>
      </c>
      <c r="AA76" s="56" t="e">
        <f t="shared" si="59"/>
        <v>#DIV/0!</v>
      </c>
      <c r="AB76" s="56" t="e">
        <f t="shared" si="59"/>
        <v>#DIV/0!</v>
      </c>
      <c r="AC76" s="31"/>
      <c r="AD76" s="31"/>
      <c r="AE76" s="22"/>
      <c r="AF76" s="22"/>
      <c r="AG76" s="4" t="s">
        <v>77</v>
      </c>
      <c r="AH76" s="56" t="e">
        <f>AVERAGE(AH64:AH75)</f>
        <v>#DIV/0!</v>
      </c>
      <c r="AI76" s="56" t="e">
        <f t="shared" ref="AI76:AL76" si="60">AVERAGE(AI64:AI75)</f>
        <v>#DIV/0!</v>
      </c>
      <c r="AJ76" s="56" t="e">
        <f t="shared" si="60"/>
        <v>#DIV/0!</v>
      </c>
      <c r="AK76" s="56" t="e">
        <f t="shared" si="60"/>
        <v>#DIV/0!</v>
      </c>
      <c r="AL76" s="56" t="e">
        <f t="shared" si="60"/>
        <v>#DIV/0!</v>
      </c>
      <c r="AM76" s="31"/>
      <c r="AN76" s="40"/>
      <c r="AO76" s="22"/>
      <c r="AP76" s="22"/>
      <c r="AQ76" s="4" t="s">
        <v>77</v>
      </c>
      <c r="AR76" s="56" t="e">
        <f>AVERAGE(AR64:AR75)</f>
        <v>#DIV/0!</v>
      </c>
      <c r="AS76" s="56" t="e">
        <f t="shared" ref="AS76:AV76" si="61">AVERAGE(AS64:AS75)</f>
        <v>#DIV/0!</v>
      </c>
      <c r="AT76" s="56" t="e">
        <f t="shared" si="61"/>
        <v>#DIV/0!</v>
      </c>
      <c r="AU76" s="56" t="e">
        <f t="shared" si="61"/>
        <v>#DIV/0!</v>
      </c>
      <c r="AV76" s="56" t="e">
        <f t="shared" si="61"/>
        <v>#DIV/0!</v>
      </c>
      <c r="AW76" s="31"/>
      <c r="AX76" s="40"/>
      <c r="AY76" s="22"/>
      <c r="AZ76" s="22"/>
      <c r="BA76" s="4" t="s">
        <v>77</v>
      </c>
      <c r="BB76" s="56" t="e">
        <f>AVERAGE(BB64:BB75)</f>
        <v>#DIV/0!</v>
      </c>
      <c r="BC76" s="56" t="e">
        <f t="shared" ref="BC76:BF76" si="62">AVERAGE(BC64:BC75)</f>
        <v>#DIV/0!</v>
      </c>
      <c r="BD76" s="56" t="e">
        <f t="shared" si="62"/>
        <v>#DIV/0!</v>
      </c>
      <c r="BE76" s="56" t="e">
        <f t="shared" si="62"/>
        <v>#DIV/0!</v>
      </c>
      <c r="BF76" s="56" t="e">
        <f t="shared" si="62"/>
        <v>#DIV/0!</v>
      </c>
      <c r="BG76" s="31"/>
      <c r="BI76" s="22"/>
      <c r="BJ76" s="22"/>
      <c r="BK76" s="4" t="s">
        <v>77</v>
      </c>
      <c r="BL76" s="56" t="e">
        <f>AVERAGE(BL64:BL75)</f>
        <v>#DIV/0!</v>
      </c>
      <c r="BM76" s="56" t="e">
        <f t="shared" ref="BM76:BP76" si="63">AVERAGE(BM64:BM75)</f>
        <v>#DIV/0!</v>
      </c>
      <c r="BN76" s="56" t="e">
        <f t="shared" si="63"/>
        <v>#DIV/0!</v>
      </c>
      <c r="BO76" s="56" t="e">
        <f t="shared" si="63"/>
        <v>#DIV/0!</v>
      </c>
      <c r="BP76" s="56" t="e">
        <f t="shared" si="63"/>
        <v>#DIV/0!</v>
      </c>
      <c r="BQ76" s="31"/>
      <c r="BS76" s="22"/>
      <c r="BU76" s="4" t="s">
        <v>77</v>
      </c>
      <c r="BV76" s="56" t="e">
        <f>AVERAGE(BV64:BV75)</f>
        <v>#DIV/0!</v>
      </c>
      <c r="BW76" s="56" t="e">
        <f t="shared" ref="BW76:BZ76" si="64">AVERAGE(BW64:BW75)</f>
        <v>#DIV/0!</v>
      </c>
      <c r="BX76" s="56" t="e">
        <f t="shared" si="64"/>
        <v>#DIV/0!</v>
      </c>
      <c r="BY76" s="56" t="e">
        <f t="shared" si="64"/>
        <v>#DIV/0!</v>
      </c>
      <c r="BZ76" s="56" t="e">
        <f t="shared" si="64"/>
        <v>#DIV/0!</v>
      </c>
      <c r="CA76" s="21"/>
      <c r="CB76" s="22"/>
      <c r="CC76" s="22"/>
      <c r="CD76" s="22"/>
      <c r="CE76" s="4" t="s">
        <v>77</v>
      </c>
      <c r="CF76" s="56" t="e">
        <f>AVERAGE(CF64:CF75)</f>
        <v>#DIV/0!</v>
      </c>
      <c r="CG76" s="56" t="e">
        <f t="shared" ref="CG76:CJ76" si="65">AVERAGE(CG64:CG75)</f>
        <v>#DIV/0!</v>
      </c>
      <c r="CH76" s="56" t="e">
        <f t="shared" si="65"/>
        <v>#DIV/0!</v>
      </c>
      <c r="CI76" s="56" t="e">
        <f t="shared" si="65"/>
        <v>#DIV/0!</v>
      </c>
      <c r="CJ76" s="56" t="e">
        <f t="shared" si="65"/>
        <v>#DIV/0!</v>
      </c>
      <c r="CK76" s="21"/>
      <c r="CL76" s="11"/>
      <c r="CM76" s="22"/>
      <c r="CN76" s="22"/>
      <c r="CO76" s="4" t="s">
        <v>77</v>
      </c>
      <c r="CP76" s="56" t="e">
        <f>AVERAGE(CP64:CP75)</f>
        <v>#DIV/0!</v>
      </c>
      <c r="CQ76" s="56" t="e">
        <f t="shared" ref="CQ76:CT76" si="66">AVERAGE(CQ64:CQ75)</f>
        <v>#DIV/0!</v>
      </c>
      <c r="CR76" s="56" t="e">
        <f t="shared" si="66"/>
        <v>#DIV/0!</v>
      </c>
      <c r="CS76" s="56" t="e">
        <f t="shared" si="66"/>
        <v>#DIV/0!</v>
      </c>
      <c r="CT76" s="56" t="e">
        <f t="shared" si="66"/>
        <v>#DIV/0!</v>
      </c>
      <c r="CU76" s="31"/>
      <c r="CV76" s="31"/>
      <c r="CW76" s="22"/>
      <c r="CX76" s="22"/>
      <c r="CY76" s="4" t="s">
        <v>77</v>
      </c>
      <c r="CZ76" s="56" t="e">
        <f>AVERAGE(CZ64:CZ75)</f>
        <v>#DIV/0!</v>
      </c>
      <c r="DA76" s="56" t="e">
        <f t="shared" ref="DA76:DD76" si="67">AVERAGE(DA64:DA75)</f>
        <v>#DIV/0!</v>
      </c>
      <c r="DB76" s="56" t="e">
        <f t="shared" si="67"/>
        <v>#DIV/0!</v>
      </c>
      <c r="DC76" s="56" t="e">
        <f t="shared" si="67"/>
        <v>#DIV/0!</v>
      </c>
      <c r="DD76" s="56" t="e">
        <f t="shared" si="67"/>
        <v>#DIV/0!</v>
      </c>
      <c r="DE76" s="31"/>
      <c r="DF76" s="40"/>
      <c r="DG76" s="22"/>
      <c r="DH76" s="22"/>
      <c r="DI76" s="4" t="s">
        <v>77</v>
      </c>
      <c r="DJ76" s="56" t="e">
        <f>AVERAGE(DJ64:DJ75)</f>
        <v>#DIV/0!</v>
      </c>
      <c r="DK76" s="56" t="e">
        <f t="shared" ref="DK76:DN76" si="68">AVERAGE(DK64:DK75)</f>
        <v>#DIV/0!</v>
      </c>
      <c r="DL76" s="56" t="e">
        <f t="shared" si="68"/>
        <v>#DIV/0!</v>
      </c>
      <c r="DM76" s="56" t="e">
        <f t="shared" si="68"/>
        <v>#DIV/0!</v>
      </c>
      <c r="DN76" s="56" t="e">
        <f t="shared" si="68"/>
        <v>#DIV/0!</v>
      </c>
      <c r="DO76" s="31"/>
      <c r="DP76" s="40"/>
      <c r="DQ76" s="22"/>
      <c r="DR76" s="22"/>
      <c r="DS76" s="4" t="s">
        <v>77</v>
      </c>
      <c r="DT76" s="56" t="e">
        <f>AVERAGE(DT64:DT75)</f>
        <v>#DIV/0!</v>
      </c>
      <c r="DU76" s="56" t="e">
        <f t="shared" ref="DU76:DX76" si="69">AVERAGE(DU64:DU75)</f>
        <v>#DIV/0!</v>
      </c>
      <c r="DV76" s="56" t="e">
        <f t="shared" si="69"/>
        <v>#DIV/0!</v>
      </c>
      <c r="DW76" s="56" t="e">
        <f t="shared" si="69"/>
        <v>#DIV/0!</v>
      </c>
      <c r="DX76" s="56" t="e">
        <f t="shared" si="69"/>
        <v>#DIV/0!</v>
      </c>
      <c r="DY76" s="31"/>
      <c r="EA76" s="22"/>
      <c r="EB76" s="22"/>
      <c r="EC76" s="4" t="s">
        <v>77</v>
      </c>
      <c r="ED76" s="56" t="e">
        <f>AVERAGE(ED64:ED75)</f>
        <v>#DIV/0!</v>
      </c>
      <c r="EE76" s="56" t="e">
        <f t="shared" ref="EE76:EH76" si="70">AVERAGE(EE64:EE75)</f>
        <v>#DIV/0!</v>
      </c>
      <c r="EF76" s="56" t="e">
        <f t="shared" si="70"/>
        <v>#DIV/0!</v>
      </c>
      <c r="EG76" s="56" t="e">
        <f t="shared" si="70"/>
        <v>#DIV/0!</v>
      </c>
      <c r="EH76" s="56" t="e">
        <f t="shared" si="70"/>
        <v>#DIV/0!</v>
      </c>
      <c r="EI76" s="31"/>
      <c r="EL76" s="22"/>
      <c r="EM76" s="4" t="s">
        <v>77</v>
      </c>
      <c r="EN76" s="56" t="e">
        <f>AVERAGE(EN64:EN75)</f>
        <v>#DIV/0!</v>
      </c>
      <c r="EO76" s="56" t="e">
        <f t="shared" ref="EO76:ER76" si="71">AVERAGE(EO64:EO75)</f>
        <v>#DIV/0!</v>
      </c>
      <c r="EP76" s="56" t="e">
        <f t="shared" si="71"/>
        <v>#DIV/0!</v>
      </c>
      <c r="EQ76" s="56" t="e">
        <f t="shared" si="71"/>
        <v>#DIV/0!</v>
      </c>
      <c r="ER76" s="56" t="e">
        <f t="shared" si="71"/>
        <v>#DIV/0!</v>
      </c>
      <c r="ES76" s="31"/>
    </row>
    <row r="77" spans="1:149" s="1" customFormat="1" x14ac:dyDescent="0.25">
      <c r="A77" s="105"/>
      <c r="C77" s="4" t="s">
        <v>78</v>
      </c>
      <c r="D77" s="56">
        <f>_xlfn.STDEV.S(D64:D75)/D76*100</f>
        <v>18.279551319966988</v>
      </c>
      <c r="E77" s="56">
        <f t="shared" ref="E77:H77" si="72">_xlfn.STDEV.S(E64:E75)/E76*100</f>
        <v>4.5054016970463246</v>
      </c>
      <c r="F77" s="56" t="e">
        <f t="shared" si="72"/>
        <v>#DIV/0!</v>
      </c>
      <c r="G77" s="56" t="e">
        <f t="shared" si="72"/>
        <v>#DIV/0!</v>
      </c>
      <c r="H77" s="56" t="e">
        <f t="shared" si="72"/>
        <v>#DIV/0!</v>
      </c>
      <c r="I77" s="21"/>
      <c r="J77" s="22"/>
      <c r="K77" s="82"/>
      <c r="L77" s="22"/>
      <c r="M77" s="4" t="s">
        <v>92</v>
      </c>
      <c r="N77" s="84">
        <f>ROUND(_xlfn.STDEV.S(N64:N75)/N76*100,2)</f>
        <v>42.54</v>
      </c>
      <c r="O77" s="84">
        <f t="shared" ref="O77:R77" si="73">ROUND(_xlfn.STDEV.S(O64:O75)/O76*100,2)</f>
        <v>14.92</v>
      </c>
      <c r="P77" s="84" t="e">
        <f t="shared" si="73"/>
        <v>#DIV/0!</v>
      </c>
      <c r="Q77" s="84" t="e">
        <f t="shared" si="73"/>
        <v>#DIV/0!</v>
      </c>
      <c r="R77" s="84" t="e">
        <f t="shared" si="73"/>
        <v>#DIV/0!</v>
      </c>
      <c r="S77" s="21"/>
      <c r="U77" s="11"/>
      <c r="V77" s="22"/>
      <c r="W77" s="4" t="s">
        <v>92</v>
      </c>
      <c r="X77" s="84">
        <f>ROUND(_xlfn.STDEV.S(X64:X75)/X76*100,2)</f>
        <v>13</v>
      </c>
      <c r="Y77" s="84">
        <f t="shared" ref="Y77:AB77" si="74">ROUND(_xlfn.STDEV.S(Y64:Y75)/Y76*100,2)</f>
        <v>2.44</v>
      </c>
      <c r="Z77" s="84" t="e">
        <f t="shared" si="74"/>
        <v>#DIV/0!</v>
      </c>
      <c r="AA77" s="84" t="e">
        <f t="shared" si="74"/>
        <v>#DIV/0!</v>
      </c>
      <c r="AB77" s="84" t="e">
        <f t="shared" si="74"/>
        <v>#DIV/0!</v>
      </c>
      <c r="AC77" s="31"/>
      <c r="AD77" s="31"/>
      <c r="AE77" s="22"/>
      <c r="AF77" s="22"/>
      <c r="AG77" s="4" t="s">
        <v>92</v>
      </c>
      <c r="AH77" s="84" t="e">
        <f>ROUND(_xlfn.STDEV.S(AH64:AH75)/AH76*100,2)</f>
        <v>#DIV/0!</v>
      </c>
      <c r="AI77" s="84" t="e">
        <f t="shared" ref="AI77:AL77" si="75">ROUND(_xlfn.STDEV.S(AI64:AI75)/AI76*100,2)</f>
        <v>#DIV/0!</v>
      </c>
      <c r="AJ77" s="84" t="e">
        <f t="shared" si="75"/>
        <v>#DIV/0!</v>
      </c>
      <c r="AK77" s="84" t="e">
        <f t="shared" si="75"/>
        <v>#DIV/0!</v>
      </c>
      <c r="AL77" s="84" t="e">
        <f t="shared" si="75"/>
        <v>#DIV/0!</v>
      </c>
      <c r="AM77" s="31"/>
      <c r="AN77" s="40"/>
      <c r="AO77" s="22"/>
      <c r="AP77" s="22"/>
      <c r="AQ77" s="4" t="s">
        <v>92</v>
      </c>
      <c r="AR77" s="84" t="e">
        <f>ROUND(_xlfn.STDEV.S(AR64:AR75)/AR76*100,2)</f>
        <v>#DIV/0!</v>
      </c>
      <c r="AS77" s="84" t="e">
        <f t="shared" ref="AS77:AV77" si="76">ROUND(_xlfn.STDEV.S(AS64:AS75)/AS76*100,2)</f>
        <v>#DIV/0!</v>
      </c>
      <c r="AT77" s="84" t="e">
        <f t="shared" si="76"/>
        <v>#DIV/0!</v>
      </c>
      <c r="AU77" s="84" t="e">
        <f t="shared" si="76"/>
        <v>#DIV/0!</v>
      </c>
      <c r="AV77" s="84" t="e">
        <f t="shared" si="76"/>
        <v>#DIV/0!</v>
      </c>
      <c r="AW77" s="31"/>
      <c r="AX77" s="40"/>
      <c r="AY77" s="22"/>
      <c r="AZ77" s="22"/>
      <c r="BA77" s="4" t="s">
        <v>92</v>
      </c>
      <c r="BB77" s="84" t="e">
        <f>ROUND(_xlfn.STDEV.S(BB64:BB75)/BB76*100,2)</f>
        <v>#DIV/0!</v>
      </c>
      <c r="BC77" s="84" t="e">
        <f t="shared" ref="BC77:BF77" si="77">ROUND(_xlfn.STDEV.S(BC64:BC75)/BC76*100,2)</f>
        <v>#DIV/0!</v>
      </c>
      <c r="BD77" s="84" t="e">
        <f t="shared" si="77"/>
        <v>#DIV/0!</v>
      </c>
      <c r="BE77" s="84" t="e">
        <f t="shared" si="77"/>
        <v>#DIV/0!</v>
      </c>
      <c r="BF77" s="84" t="e">
        <f t="shared" si="77"/>
        <v>#DIV/0!</v>
      </c>
      <c r="BG77" s="31"/>
      <c r="BI77" s="22"/>
      <c r="BJ77" s="22"/>
      <c r="BK77" s="4" t="s">
        <v>78</v>
      </c>
      <c r="BL77" s="56" t="e">
        <f>_xlfn.STDEV.S(BL64:BL75)/BL76*100</f>
        <v>#DIV/0!</v>
      </c>
      <c r="BM77" s="56" t="e">
        <f t="shared" ref="BM77:BP77" si="78">_xlfn.STDEV.S(BM64:BM75)/BM76*100</f>
        <v>#DIV/0!</v>
      </c>
      <c r="BN77" s="56" t="e">
        <f t="shared" si="78"/>
        <v>#DIV/0!</v>
      </c>
      <c r="BO77" s="56" t="e">
        <f t="shared" si="78"/>
        <v>#DIV/0!</v>
      </c>
      <c r="BP77" s="56" t="e">
        <f t="shared" si="78"/>
        <v>#DIV/0!</v>
      </c>
      <c r="BQ77" s="31"/>
      <c r="BS77" s="22"/>
      <c r="BU77" s="4" t="s">
        <v>78</v>
      </c>
      <c r="BV77" s="56" t="e">
        <f>_xlfn.STDEV.S(BV64:BV75)/BV76*100</f>
        <v>#DIV/0!</v>
      </c>
      <c r="BW77" s="56" t="e">
        <f t="shared" ref="BW77:BZ77" si="79">_xlfn.STDEV.S(BW64:BW75)/BW76*100</f>
        <v>#DIV/0!</v>
      </c>
      <c r="BX77" s="56" t="e">
        <f t="shared" si="79"/>
        <v>#DIV/0!</v>
      </c>
      <c r="BY77" s="56" t="e">
        <f t="shared" si="79"/>
        <v>#DIV/0!</v>
      </c>
      <c r="BZ77" s="56" t="e">
        <f t="shared" si="79"/>
        <v>#DIV/0!</v>
      </c>
      <c r="CA77" s="21"/>
      <c r="CB77" s="22"/>
      <c r="CC77" s="22"/>
      <c r="CD77" s="22"/>
      <c r="CE77" s="4" t="s">
        <v>92</v>
      </c>
      <c r="CF77" s="84" t="e">
        <f>ROUND(_xlfn.STDEV.S(CF64:CF75)/CF76*100,2)</f>
        <v>#DIV/0!</v>
      </c>
      <c r="CG77" s="84" t="e">
        <f t="shared" ref="CG77:CJ77" si="80">ROUND(_xlfn.STDEV.S(CG64:CG75)/CG76*100,2)</f>
        <v>#DIV/0!</v>
      </c>
      <c r="CH77" s="84" t="e">
        <f t="shared" si="80"/>
        <v>#DIV/0!</v>
      </c>
      <c r="CI77" s="84" t="e">
        <f t="shared" si="80"/>
        <v>#DIV/0!</v>
      </c>
      <c r="CJ77" s="84" t="e">
        <f t="shared" si="80"/>
        <v>#DIV/0!</v>
      </c>
      <c r="CK77" s="21"/>
      <c r="CL77" s="11"/>
      <c r="CM77" s="22"/>
      <c r="CN77" s="22"/>
      <c r="CO77" s="4" t="s">
        <v>92</v>
      </c>
      <c r="CP77" s="84" t="e">
        <f>ROUND(_xlfn.STDEV.S(CP64:CP75)/CP76*100,2)</f>
        <v>#DIV/0!</v>
      </c>
      <c r="CQ77" s="84" t="e">
        <f t="shared" ref="CQ77:CT77" si="81">ROUND(_xlfn.STDEV.S(CQ64:CQ75)/CQ76*100,2)</f>
        <v>#DIV/0!</v>
      </c>
      <c r="CR77" s="84" t="e">
        <f t="shared" si="81"/>
        <v>#DIV/0!</v>
      </c>
      <c r="CS77" s="84" t="e">
        <f t="shared" si="81"/>
        <v>#DIV/0!</v>
      </c>
      <c r="CT77" s="84" t="e">
        <f t="shared" si="81"/>
        <v>#DIV/0!</v>
      </c>
      <c r="CU77" s="31"/>
      <c r="CV77" s="31"/>
      <c r="CW77" s="22"/>
      <c r="CX77" s="22"/>
      <c r="CY77" s="4" t="s">
        <v>92</v>
      </c>
      <c r="CZ77" s="84" t="e">
        <f>ROUND(_xlfn.STDEV.S(CZ64:CZ75)/CZ76*100,2)</f>
        <v>#DIV/0!</v>
      </c>
      <c r="DA77" s="84" t="e">
        <f t="shared" ref="DA77:DD77" si="82">ROUND(_xlfn.STDEV.S(DA64:DA75)/DA76*100,2)</f>
        <v>#DIV/0!</v>
      </c>
      <c r="DB77" s="84" t="e">
        <f t="shared" si="82"/>
        <v>#DIV/0!</v>
      </c>
      <c r="DC77" s="84" t="e">
        <f t="shared" si="82"/>
        <v>#DIV/0!</v>
      </c>
      <c r="DD77" s="84" t="e">
        <f t="shared" si="82"/>
        <v>#DIV/0!</v>
      </c>
      <c r="DE77" s="31"/>
      <c r="DF77" s="40"/>
      <c r="DG77" s="22"/>
      <c r="DH77" s="22"/>
      <c r="DI77" s="4" t="s">
        <v>92</v>
      </c>
      <c r="DJ77" s="84" t="e">
        <f>ROUND(_xlfn.STDEV.S(DJ64:DJ75)/DJ76*100,2)</f>
        <v>#DIV/0!</v>
      </c>
      <c r="DK77" s="84" t="e">
        <f t="shared" ref="DK77:DN77" si="83">ROUND(_xlfn.STDEV.S(DK64:DK75)/DK76*100,2)</f>
        <v>#DIV/0!</v>
      </c>
      <c r="DL77" s="84" t="e">
        <f t="shared" si="83"/>
        <v>#DIV/0!</v>
      </c>
      <c r="DM77" s="84" t="e">
        <f t="shared" si="83"/>
        <v>#DIV/0!</v>
      </c>
      <c r="DN77" s="84" t="e">
        <f t="shared" si="83"/>
        <v>#DIV/0!</v>
      </c>
      <c r="DO77" s="31"/>
      <c r="DP77" s="40"/>
      <c r="DQ77" s="22"/>
      <c r="DR77" s="22"/>
      <c r="DS77" s="4" t="s">
        <v>92</v>
      </c>
      <c r="DT77" s="84" t="e">
        <f>ROUND(_xlfn.STDEV.S(DT64:DT75)/DT76*100,2)</f>
        <v>#DIV/0!</v>
      </c>
      <c r="DU77" s="84" t="e">
        <f t="shared" ref="DU77:DX77" si="84">ROUND(_xlfn.STDEV.S(DU64:DU75)/DU76*100,2)</f>
        <v>#DIV/0!</v>
      </c>
      <c r="DV77" s="84" t="e">
        <f t="shared" si="84"/>
        <v>#DIV/0!</v>
      </c>
      <c r="DW77" s="84" t="e">
        <f t="shared" si="84"/>
        <v>#DIV/0!</v>
      </c>
      <c r="DX77" s="84" t="e">
        <f t="shared" si="84"/>
        <v>#DIV/0!</v>
      </c>
      <c r="DY77" s="31"/>
      <c r="EA77" s="22"/>
      <c r="EB77" s="22"/>
      <c r="EC77" s="4" t="s">
        <v>92</v>
      </c>
      <c r="ED77" s="84" t="e">
        <f>ROUND(_xlfn.STDEV.S(ED64:ED75)/ED76*100,2)</f>
        <v>#DIV/0!</v>
      </c>
      <c r="EE77" s="84" t="e">
        <f t="shared" ref="EE77:EH77" si="85">ROUND(_xlfn.STDEV.S(EE64:EE75)/EE76*100,2)</f>
        <v>#DIV/0!</v>
      </c>
      <c r="EF77" s="84" t="e">
        <f t="shared" si="85"/>
        <v>#DIV/0!</v>
      </c>
      <c r="EG77" s="84" t="e">
        <f t="shared" si="85"/>
        <v>#DIV/0!</v>
      </c>
      <c r="EH77" s="84" t="e">
        <f t="shared" si="85"/>
        <v>#DIV/0!</v>
      </c>
      <c r="EI77" s="31"/>
      <c r="EL77" s="22"/>
      <c r="EM77" s="4" t="s">
        <v>92</v>
      </c>
      <c r="EN77" s="84" t="e">
        <f>ROUND(_xlfn.STDEV.S(EN64:EN75)/EN76*100,2)</f>
        <v>#DIV/0!</v>
      </c>
      <c r="EO77" s="84" t="e">
        <f t="shared" ref="EO77:ER77" si="86">ROUND(_xlfn.STDEV.S(EO64:EO75)/EO76*100,2)</f>
        <v>#DIV/0!</v>
      </c>
      <c r="EP77" s="84" t="e">
        <f t="shared" si="86"/>
        <v>#DIV/0!</v>
      </c>
      <c r="EQ77" s="84" t="e">
        <f t="shared" si="86"/>
        <v>#DIV/0!</v>
      </c>
      <c r="ER77" s="84" t="e">
        <f t="shared" si="86"/>
        <v>#DIV/0!</v>
      </c>
      <c r="ES77" s="31"/>
    </row>
    <row r="78" spans="1:149" s="1" customFormat="1" x14ac:dyDescent="0.25">
      <c r="A78" s="105"/>
      <c r="C78" s="4"/>
      <c r="D78" s="46" t="str">
        <f>IF(ABS(AVERAGE(D64:D75)-D$59)/D$59*100&lt;$D$57,"Yep","No")</f>
        <v>No</v>
      </c>
      <c r="E78" s="46" t="str">
        <f>IF(ABS(AVERAGE(E64:E75)-E$59)/E$59*100&lt;$D$57,"Yep","No")</f>
        <v>No</v>
      </c>
      <c r="F78" s="46" t="e">
        <f>IF(ABS(AVERAGE(F64:F75)-F$59)/F$59*100&lt;$D$57,"Yep","No")</f>
        <v>#DIV/0!</v>
      </c>
      <c r="G78" s="46" t="e">
        <f>IF(ABS(AVERAGE(G64:G75)-G$59)/G$59*100&lt;$D$57,"Yep","No")</f>
        <v>#DIV/0!</v>
      </c>
      <c r="H78" s="46" t="e">
        <f>IF(ABS(AVERAGE(H64:H75)-H$59)/H$59*100&lt;$D$57,"Yep","No")</f>
        <v>#DIV/0!</v>
      </c>
      <c r="I78" s="21"/>
      <c r="J78" s="22"/>
      <c r="K78" s="82" t="s">
        <v>65</v>
      </c>
      <c r="L78" s="22"/>
      <c r="M78" s="22"/>
      <c r="N78" s="46" t="str">
        <f>IF(ABS(AVERAGE(N64:N75)-N$59)/N$59*100&lt;$D$57,"Yep","No")</f>
        <v>No</v>
      </c>
      <c r="O78" s="46" t="str">
        <f>IF(ABS(AVERAGE(O64:O75)-O$59)/O$59*100&lt;$D$57,"Yep","No")</f>
        <v>No</v>
      </c>
      <c r="P78" s="46" t="e">
        <f>IF(ABS(AVERAGE(P64:P75)-P$59)/P$59*100&lt;$D$57,"Yep","No")</f>
        <v>#DIV/0!</v>
      </c>
      <c r="Q78" s="46" t="e">
        <f>IF(ABS(AVERAGE(Q64:Q75)-Q$59)/Q$59*100&lt;$D$57,"Yep","No")</f>
        <v>#DIV/0!</v>
      </c>
      <c r="R78" s="46" t="e">
        <f>IF(ABS(AVERAGE(R64:R75)-R$59)/R$59*100&lt;$D$57,"Yep","No")</f>
        <v>#DIV/0!</v>
      </c>
      <c r="S78" s="21"/>
      <c r="U78" s="11"/>
      <c r="V78" s="22"/>
      <c r="W78" s="22"/>
      <c r="X78" s="46" t="str">
        <f>IF(ABS(AVERAGE(X64:X75)-X$59)/X$59*100&lt;$D$57,"Yep","No")</f>
        <v>No</v>
      </c>
      <c r="Y78" s="46" t="str">
        <f>IF(ABS(AVERAGE(Y64:Y75)-Y$59)/Y$59*100&lt;$D$57,"Yep","No")</f>
        <v>No</v>
      </c>
      <c r="Z78" s="46" t="e">
        <f>IF(ABS(AVERAGE(Z64:Z75)-Z$59)/Z$59*100&lt;$D$57,"Yep","No")</f>
        <v>#DIV/0!</v>
      </c>
      <c r="AA78" s="46" t="e">
        <f>IF(ABS(AVERAGE(AA64:AA75)-AA$59)/AA$59*100&lt;$D$57,"Yep","No")</f>
        <v>#DIV/0!</v>
      </c>
      <c r="AB78" s="46" t="e">
        <f>IF(ABS(AVERAGE(AB64:AB75)-AB$59)/AB$59*100&lt;$D$57,"Yep","No")</f>
        <v>#DIV/0!</v>
      </c>
      <c r="AC78" s="31"/>
      <c r="AD78" s="31"/>
      <c r="AE78" s="22"/>
      <c r="AF78" s="22"/>
      <c r="AG78" s="22"/>
      <c r="AH78" s="46" t="e">
        <f>IF(ABS(AVERAGE(AH64:AH75)-AH$59)/AH$59*100&lt;$D$57,"Yep","No")</f>
        <v>#DIV/0!</v>
      </c>
      <c r="AI78" s="46" t="e">
        <f>IF(ABS(AVERAGE(AI64:AI75)-AI$59)/AI$59*100&lt;$D$57,"Yep","No")</f>
        <v>#DIV/0!</v>
      </c>
      <c r="AJ78" s="46" t="e">
        <f>IF(ABS(AVERAGE(AJ64:AJ75)-AJ$59)/AJ$59*100&lt;$D$57,"Yep","No")</f>
        <v>#DIV/0!</v>
      </c>
      <c r="AK78" s="46" t="e">
        <f>IF(ABS(AVERAGE(AK64:AK75)-AK$59)/AK$59*100&lt;$D$57,"Yep","No")</f>
        <v>#DIV/0!</v>
      </c>
      <c r="AL78" s="46" t="e">
        <f>IF(ABS(AVERAGE(AL64:AL75)-AL$59)/AL$59*100&lt;$D$57,"Yep","No")</f>
        <v>#DIV/0!</v>
      </c>
      <c r="AM78" s="31"/>
      <c r="AN78" s="40"/>
      <c r="AO78" s="22"/>
      <c r="AP78" s="22"/>
      <c r="AQ78" s="22"/>
      <c r="AR78" s="46" t="e">
        <f>IF(ABS(AVERAGE(AR64:AR75)-AR$59)/AR$59*100&lt;$D$57,"Yep","No")</f>
        <v>#DIV/0!</v>
      </c>
      <c r="AS78" s="46" t="e">
        <f>IF(ABS(AVERAGE(AS64:AS75)-AS$59)/AS$59*100&lt;$D$57,"Yep","No")</f>
        <v>#DIV/0!</v>
      </c>
      <c r="AT78" s="46" t="e">
        <f>IF(ABS(AVERAGE(AT64:AT75)-AT$59)/AT$59*100&lt;$D$57,"Yep","No")</f>
        <v>#DIV/0!</v>
      </c>
      <c r="AU78" s="46" t="e">
        <f>IF(ABS(AVERAGE(AU64:AU75)-AU$59)/AU$59*100&lt;$D$57,"Yep","No")</f>
        <v>#DIV/0!</v>
      </c>
      <c r="AV78" s="46" t="e">
        <f>IF(ABS(AVERAGE(AV64:AV75)-AV$59)/AV$59*100&lt;$D$57,"Yep","No")</f>
        <v>#DIV/0!</v>
      </c>
      <c r="AW78" s="31"/>
      <c r="AX78" s="40"/>
      <c r="AY78" s="22"/>
      <c r="AZ78" s="22"/>
      <c r="BA78" s="22"/>
      <c r="BB78" s="46" t="e">
        <f>IF(ABS(AVERAGE(BB64:BB75)-BB$59)/BB$59*100&lt;$D$57,"Yep","No")</f>
        <v>#DIV/0!</v>
      </c>
      <c r="BC78" s="46" t="e">
        <f>IF(ABS(AVERAGE(BC64:BC75)-BC$59)/BC$59*100&lt;$D$57,"Yep","No")</f>
        <v>#DIV/0!</v>
      </c>
      <c r="BD78" s="46" t="e">
        <f>IF(ABS(AVERAGE(BD64:BD75)-BD$59)/BD$59*100&lt;$D$57,"Yep","No")</f>
        <v>#DIV/0!</v>
      </c>
      <c r="BE78" s="46" t="e">
        <f>IF(ABS(AVERAGE(BE64:BE75)-BE$59)/BE$59*100&lt;$D$57,"Yep","No")</f>
        <v>#DIV/0!</v>
      </c>
      <c r="BF78" s="46" t="e">
        <f>IF(ABS(AVERAGE(BF64:BF75)-BF$59)/BF$59*100&lt;$D$57,"Yep","No")</f>
        <v>#DIV/0!</v>
      </c>
      <c r="BG78" s="31"/>
      <c r="BI78" s="22"/>
      <c r="BJ78" s="22"/>
      <c r="BK78" s="22"/>
      <c r="BL78" s="21"/>
      <c r="BM78" s="21"/>
      <c r="BN78" s="21"/>
      <c r="BO78" s="21"/>
      <c r="BP78" s="21"/>
      <c r="BQ78" s="31"/>
      <c r="BS78" s="22"/>
      <c r="BU78" s="4"/>
      <c r="BV78" s="56"/>
      <c r="BW78" s="56"/>
      <c r="BX78" s="56"/>
      <c r="BY78" s="56"/>
      <c r="BZ78" s="21"/>
      <c r="CA78" s="21"/>
      <c r="CB78" s="22"/>
      <c r="CC78" s="22"/>
      <c r="CD78" s="22"/>
      <c r="CE78" s="22"/>
      <c r="CF78" s="56"/>
      <c r="CG78" s="56"/>
      <c r="CH78" s="56"/>
      <c r="CI78" s="56"/>
      <c r="CJ78" s="56"/>
      <c r="CK78" s="21"/>
      <c r="CL78" s="11"/>
      <c r="CM78" s="22"/>
      <c r="CN78" s="22"/>
      <c r="CO78" s="22"/>
      <c r="CP78" s="56"/>
      <c r="CQ78" s="56"/>
      <c r="CR78" s="56"/>
      <c r="CS78" s="56"/>
      <c r="CT78" s="56"/>
      <c r="CU78" s="31"/>
      <c r="CV78" s="31"/>
      <c r="CW78" s="22"/>
      <c r="CX78" s="22"/>
      <c r="CY78" s="22"/>
      <c r="CZ78" s="56"/>
      <c r="DA78" s="56"/>
      <c r="DB78" s="56"/>
      <c r="DC78" s="56"/>
      <c r="DD78" s="56"/>
      <c r="DE78" s="31"/>
      <c r="DF78" s="40"/>
      <c r="DG78" s="22"/>
      <c r="DH78" s="22"/>
      <c r="DI78" s="22"/>
      <c r="DJ78" s="56"/>
      <c r="DK78" s="56"/>
      <c r="DL78" s="56"/>
      <c r="DM78" s="56"/>
      <c r="DN78" s="56"/>
      <c r="DO78" s="31"/>
      <c r="DP78" s="40"/>
      <c r="DQ78" s="22"/>
      <c r="DR78" s="22"/>
      <c r="DS78" s="22"/>
      <c r="DT78" s="21"/>
      <c r="DU78" s="21"/>
      <c r="DV78" s="21"/>
      <c r="DW78" s="21"/>
      <c r="DX78" s="21"/>
      <c r="DY78" s="31"/>
      <c r="EA78" s="22"/>
      <c r="EB78" s="22"/>
      <c r="EC78" s="22"/>
      <c r="ED78" s="21"/>
      <c r="EE78" s="21"/>
      <c r="EF78" s="21"/>
      <c r="EG78" s="21"/>
      <c r="EH78" s="21"/>
      <c r="EI78" s="31"/>
      <c r="EL78" s="22"/>
      <c r="EM78" s="22"/>
      <c r="EN78" s="21"/>
      <c r="EO78" s="21"/>
      <c r="EP78" s="21"/>
      <c r="EQ78" s="21"/>
      <c r="ER78" s="21"/>
      <c r="ES78" s="31"/>
    </row>
    <row r="79" spans="1:149" s="1" customFormat="1" x14ac:dyDescent="0.25">
      <c r="A79" s="105"/>
      <c r="B79" s="1" t="s">
        <v>30</v>
      </c>
      <c r="C79" s="4"/>
      <c r="I79" s="20" t="s">
        <v>65</v>
      </c>
      <c r="J79" s="20"/>
      <c r="K79" s="20" t="s">
        <v>65</v>
      </c>
      <c r="L79" s="20" t="s">
        <v>30</v>
      </c>
      <c r="M79" s="20"/>
      <c r="N79" s="20"/>
      <c r="O79" s="20"/>
      <c r="P79" s="18"/>
      <c r="Q79" s="18"/>
      <c r="R79" s="18"/>
      <c r="S79" s="18"/>
      <c r="U79" s="1" t="s">
        <v>65</v>
      </c>
      <c r="V79" s="20" t="s">
        <v>30</v>
      </c>
      <c r="W79" s="20"/>
      <c r="X79" s="20"/>
      <c r="Y79" s="20"/>
      <c r="Z79" s="18"/>
      <c r="AA79" s="18"/>
      <c r="AB79" s="16"/>
      <c r="AC79" s="16"/>
      <c r="AD79" s="16"/>
      <c r="AE79" s="18"/>
      <c r="AF79" s="20" t="s">
        <v>30</v>
      </c>
      <c r="AG79" s="20"/>
      <c r="AH79" s="20"/>
      <c r="AI79" s="20"/>
      <c r="AJ79" s="18"/>
      <c r="AK79" s="18"/>
      <c r="AL79" s="16"/>
      <c r="AM79" s="16"/>
      <c r="AN79" s="38"/>
      <c r="AO79" s="18"/>
      <c r="AP79" s="20" t="s">
        <v>30</v>
      </c>
      <c r="AQ79" s="20"/>
      <c r="AR79" s="20"/>
      <c r="AS79" s="20"/>
      <c r="AT79" s="18"/>
      <c r="AU79" s="18"/>
      <c r="AV79" s="16"/>
      <c r="AW79" s="16"/>
      <c r="AX79" s="38"/>
      <c r="AY79" s="18"/>
      <c r="AZ79" s="20" t="s">
        <v>30</v>
      </c>
      <c r="BA79" s="20"/>
      <c r="BB79" s="20"/>
      <c r="BC79" s="20"/>
      <c r="BD79" s="18"/>
      <c r="BE79" s="18"/>
      <c r="BF79" s="16"/>
      <c r="BG79" s="16"/>
      <c r="BI79" s="18"/>
      <c r="BJ79" s="20" t="s">
        <v>30</v>
      </c>
      <c r="BK79" s="20"/>
      <c r="BL79" s="20"/>
      <c r="BM79" s="20"/>
      <c r="BN79" s="18"/>
      <c r="BO79" s="18"/>
      <c r="BP79" s="16"/>
      <c r="BQ79" s="16"/>
      <c r="BS79" s="18"/>
      <c r="BT79" s="1" t="s">
        <v>30</v>
      </c>
      <c r="BU79" s="4"/>
      <c r="BV79" s="20"/>
      <c r="BW79" s="20"/>
      <c r="BX79" s="20"/>
      <c r="BY79" s="20"/>
      <c r="BZ79" s="20"/>
      <c r="CA79" s="20"/>
      <c r="CB79" s="20"/>
      <c r="CC79" s="18"/>
      <c r="CD79" s="20" t="s">
        <v>30</v>
      </c>
      <c r="CE79" s="20"/>
      <c r="CF79" s="20"/>
      <c r="CG79" s="20"/>
      <c r="CH79" s="18"/>
      <c r="CI79" s="18"/>
      <c r="CJ79" s="18"/>
      <c r="CK79" s="18"/>
      <c r="CM79" s="18"/>
      <c r="CN79" s="20" t="s">
        <v>30</v>
      </c>
      <c r="CO79" s="20"/>
      <c r="CP79" s="20"/>
      <c r="CQ79" s="20"/>
      <c r="CR79" s="18"/>
      <c r="CS79" s="18"/>
      <c r="CT79" s="16"/>
      <c r="CU79" s="16"/>
      <c r="CV79" s="16"/>
      <c r="CW79" s="18"/>
      <c r="CX79" s="20" t="s">
        <v>30</v>
      </c>
      <c r="CY79" s="20"/>
      <c r="CZ79" s="20"/>
      <c r="DA79" s="20"/>
      <c r="DB79" s="18"/>
      <c r="DC79" s="18"/>
      <c r="DD79" s="16"/>
      <c r="DE79" s="16"/>
      <c r="DF79" s="38"/>
      <c r="DG79" s="18"/>
      <c r="DH79" s="20" t="s">
        <v>30</v>
      </c>
      <c r="DI79" s="20"/>
      <c r="DJ79" s="20"/>
      <c r="DK79" s="20"/>
      <c r="DL79" s="18"/>
      <c r="DM79" s="18"/>
      <c r="DN79" s="16"/>
      <c r="DO79" s="16"/>
      <c r="DP79" s="38"/>
      <c r="DQ79" s="18"/>
      <c r="DR79" s="20" t="s">
        <v>30</v>
      </c>
      <c r="DS79" s="20"/>
      <c r="DT79" s="20"/>
      <c r="DU79" s="20"/>
      <c r="DV79" s="18"/>
      <c r="DW79" s="18"/>
      <c r="DX79" s="16"/>
      <c r="DY79" s="16"/>
      <c r="EA79" s="18"/>
      <c r="EB79" s="20" t="s">
        <v>30</v>
      </c>
      <c r="EC79" s="20"/>
      <c r="ED79" s="20"/>
      <c r="EE79" s="20"/>
      <c r="EF79" s="18"/>
      <c r="EG79" s="18"/>
      <c r="EH79" s="16"/>
      <c r="EI79" s="16"/>
      <c r="EL79" s="20" t="s">
        <v>30</v>
      </c>
      <c r="EM79" s="20"/>
      <c r="EN79" s="20"/>
      <c r="EO79" s="20"/>
      <c r="EP79" s="18"/>
      <c r="EQ79" s="18"/>
      <c r="ER79" s="16"/>
      <c r="ES79" s="16"/>
    </row>
    <row r="80" spans="1:149" s="1" customFormat="1" x14ac:dyDescent="0.25">
      <c r="A80" s="105"/>
      <c r="B80" s="1" t="s">
        <v>28</v>
      </c>
      <c r="E80" s="18"/>
      <c r="F80" s="18"/>
      <c r="G80" s="18"/>
      <c r="H80" s="18"/>
      <c r="I80" s="18"/>
      <c r="J80" s="18" t="s">
        <v>65</v>
      </c>
      <c r="K80" s="18" t="s">
        <v>65</v>
      </c>
      <c r="L80" s="18" t="s">
        <v>28</v>
      </c>
      <c r="M80" s="23"/>
      <c r="O80" s="18"/>
      <c r="P80" s="18"/>
      <c r="Q80" s="18"/>
      <c r="R80" s="18"/>
      <c r="S80" s="18"/>
      <c r="V80" s="18" t="s">
        <v>28</v>
      </c>
      <c r="W80" s="23"/>
      <c r="Y80" s="18"/>
      <c r="Z80" s="18"/>
      <c r="AA80" s="18"/>
      <c r="AB80" s="16"/>
      <c r="AC80" s="16"/>
      <c r="AD80" s="16"/>
      <c r="AF80" s="18" t="s">
        <v>28</v>
      </c>
      <c r="AG80" s="23"/>
      <c r="AI80" s="18"/>
      <c r="AJ80" s="18"/>
      <c r="AK80" s="18"/>
      <c r="AL80" s="16"/>
      <c r="AM80" s="16"/>
      <c r="AN80" s="38"/>
      <c r="AP80" s="18" t="s">
        <v>28</v>
      </c>
      <c r="AQ80" s="23"/>
      <c r="AS80" s="18"/>
      <c r="AT80" s="18"/>
      <c r="AU80" s="18"/>
      <c r="AV80" s="16"/>
      <c r="AW80" s="16"/>
      <c r="AX80" s="38"/>
      <c r="AZ80" s="18" t="s">
        <v>28</v>
      </c>
      <c r="BA80" s="23"/>
      <c r="BC80" s="18"/>
      <c r="BD80" s="18"/>
      <c r="BE80" s="18"/>
      <c r="BF80" s="16"/>
      <c r="BG80" s="16"/>
      <c r="BJ80" s="18" t="s">
        <v>28</v>
      </c>
      <c r="BK80" s="23"/>
      <c r="BM80" s="18"/>
      <c r="BN80" s="18"/>
      <c r="BO80" s="18"/>
      <c r="BP80" s="16"/>
      <c r="BQ80" s="16"/>
      <c r="BT80" s="1" t="s">
        <v>28</v>
      </c>
      <c r="BW80" s="18"/>
      <c r="BX80" s="18"/>
      <c r="BY80" s="18"/>
      <c r="BZ80" s="18"/>
      <c r="CA80" s="18"/>
      <c r="CB80" s="18"/>
      <c r="CD80" s="18" t="s">
        <v>28</v>
      </c>
      <c r="CE80" s="23"/>
      <c r="CG80" s="18"/>
      <c r="CH80" s="18"/>
      <c r="CI80" s="18"/>
      <c r="CJ80" s="18"/>
      <c r="CK80" s="18"/>
      <c r="CN80" s="18" t="s">
        <v>28</v>
      </c>
      <c r="CO80" s="23"/>
      <c r="CQ80" s="18"/>
      <c r="CR80" s="18"/>
      <c r="CS80" s="18"/>
      <c r="CT80" s="16"/>
      <c r="CU80" s="16"/>
      <c r="CV80" s="16"/>
      <c r="CX80" s="18" t="s">
        <v>28</v>
      </c>
      <c r="CY80" s="23"/>
      <c r="DA80" s="18"/>
      <c r="DB80" s="18"/>
      <c r="DC80" s="18"/>
      <c r="DD80" s="16"/>
      <c r="DE80" s="16"/>
      <c r="DF80" s="38"/>
      <c r="DH80" s="18" t="s">
        <v>28</v>
      </c>
      <c r="DI80" s="23"/>
      <c r="DK80" s="18"/>
      <c r="DL80" s="18"/>
      <c r="DM80" s="18"/>
      <c r="DN80" s="16"/>
      <c r="DO80" s="16"/>
      <c r="DP80" s="38"/>
      <c r="DR80" s="18" t="s">
        <v>28</v>
      </c>
      <c r="DS80" s="23"/>
      <c r="DU80" s="18"/>
      <c r="DV80" s="18"/>
      <c r="DW80" s="18"/>
      <c r="DX80" s="16"/>
      <c r="DY80" s="16"/>
      <c r="EB80" s="18" t="s">
        <v>28</v>
      </c>
      <c r="EC80" s="23"/>
      <c r="EE80" s="18"/>
      <c r="EF80" s="18"/>
      <c r="EG80" s="18"/>
      <c r="EH80" s="16"/>
      <c r="EI80" s="16"/>
      <c r="EL80" s="18" t="s">
        <v>28</v>
      </c>
      <c r="EM80" s="23"/>
      <c r="EO80" s="18"/>
      <c r="EP80" s="18"/>
      <c r="EQ80" s="18"/>
      <c r="ER80" s="16"/>
      <c r="ES80" s="16"/>
    </row>
    <row r="81" spans="1:149" s="1" customFormat="1" x14ac:dyDescent="0.25">
      <c r="A81" s="105"/>
      <c r="B81" s="1" t="s">
        <v>29</v>
      </c>
      <c r="C81" s="7">
        <v>0</v>
      </c>
      <c r="D81" s="7">
        <f>D$63</f>
        <v>5</v>
      </c>
      <c r="E81" s="7">
        <f>E$63</f>
        <v>10</v>
      </c>
      <c r="F81" s="7">
        <f>F$63</f>
        <v>15</v>
      </c>
      <c r="G81" s="7">
        <f>G$63</f>
        <v>30</v>
      </c>
      <c r="H81" s="7">
        <f>H$63</f>
        <v>0</v>
      </c>
      <c r="I81" s="15"/>
      <c r="J81" s="18" t="s">
        <v>65</v>
      </c>
      <c r="K81" s="18" t="s">
        <v>65</v>
      </c>
      <c r="L81" s="18" t="s">
        <v>29</v>
      </c>
      <c r="M81" s="19">
        <v>0</v>
      </c>
      <c r="N81" s="7">
        <f>$D$63</f>
        <v>5</v>
      </c>
      <c r="O81" s="7">
        <f>$E$63</f>
        <v>10</v>
      </c>
      <c r="P81" s="7">
        <f>$F$63</f>
        <v>15</v>
      </c>
      <c r="Q81" s="7">
        <f>$G$63</f>
        <v>30</v>
      </c>
      <c r="R81" s="7">
        <f>$H$63</f>
        <v>0</v>
      </c>
      <c r="S81" s="15"/>
      <c r="U81" s="7"/>
      <c r="V81" s="18" t="s">
        <v>29</v>
      </c>
      <c r="W81" s="19">
        <v>0</v>
      </c>
      <c r="X81" s="7">
        <f>$D$63</f>
        <v>5</v>
      </c>
      <c r="Y81" s="7">
        <f>$E$63</f>
        <v>10</v>
      </c>
      <c r="Z81" s="7">
        <f>$F$63</f>
        <v>15</v>
      </c>
      <c r="AA81" s="7">
        <f>$G$63</f>
        <v>30</v>
      </c>
      <c r="AB81" s="7">
        <f>$H$63</f>
        <v>0</v>
      </c>
      <c r="AC81" s="15"/>
      <c r="AD81" s="42"/>
      <c r="AE81" s="18"/>
      <c r="AF81" s="18" t="s">
        <v>29</v>
      </c>
      <c r="AG81" s="19">
        <v>0</v>
      </c>
      <c r="AH81" s="7">
        <f>$D$63</f>
        <v>5</v>
      </c>
      <c r="AI81" s="7">
        <f>$E$63</f>
        <v>10</v>
      </c>
      <c r="AJ81" s="7">
        <f>$F$63</f>
        <v>15</v>
      </c>
      <c r="AK81" s="7">
        <f>$G$63</f>
        <v>30</v>
      </c>
      <c r="AL81" s="7">
        <f>$H$63</f>
        <v>0</v>
      </c>
      <c r="AM81" s="15"/>
      <c r="AN81" s="37"/>
      <c r="AO81" s="18"/>
      <c r="AP81" s="18" t="s">
        <v>29</v>
      </c>
      <c r="AQ81" s="19">
        <v>0</v>
      </c>
      <c r="AR81" s="7">
        <f>$D$63</f>
        <v>5</v>
      </c>
      <c r="AS81" s="7">
        <f>$E$63</f>
        <v>10</v>
      </c>
      <c r="AT81" s="7">
        <f>$F$63</f>
        <v>15</v>
      </c>
      <c r="AU81" s="7">
        <f>$G$63</f>
        <v>30</v>
      </c>
      <c r="AV81" s="7">
        <f>$H$63</f>
        <v>0</v>
      </c>
      <c r="AW81" s="15"/>
      <c r="AX81" s="37"/>
      <c r="AY81" s="18"/>
      <c r="AZ81" s="18" t="s">
        <v>29</v>
      </c>
      <c r="BA81" s="19">
        <v>0</v>
      </c>
      <c r="BB81" s="7">
        <f>$D$63</f>
        <v>5</v>
      </c>
      <c r="BC81" s="7">
        <f>$E$63</f>
        <v>10</v>
      </c>
      <c r="BD81" s="7">
        <f>$F$63</f>
        <v>15</v>
      </c>
      <c r="BE81" s="7">
        <f>$G$63</f>
        <v>30</v>
      </c>
      <c r="BF81" s="7">
        <f>$H$63</f>
        <v>0</v>
      </c>
      <c r="BG81" s="15"/>
      <c r="BI81" s="18"/>
      <c r="BJ81" s="18" t="s">
        <v>29</v>
      </c>
      <c r="BK81" s="19">
        <v>0</v>
      </c>
      <c r="BL81" s="7">
        <f>$D$63</f>
        <v>5</v>
      </c>
      <c r="BM81" s="7">
        <f>$E$63</f>
        <v>10</v>
      </c>
      <c r="BN81" s="7">
        <f>$F$63</f>
        <v>15</v>
      </c>
      <c r="BO81" s="7">
        <f>$G$63</f>
        <v>30</v>
      </c>
      <c r="BP81" s="7">
        <f>$H$63</f>
        <v>0</v>
      </c>
      <c r="BQ81" s="15"/>
      <c r="BS81" s="18"/>
      <c r="BT81" s="1" t="s">
        <v>29</v>
      </c>
      <c r="BU81" s="7">
        <v>0</v>
      </c>
      <c r="BV81" s="7">
        <f>BV$63</f>
        <v>5</v>
      </c>
      <c r="BW81" s="7">
        <f>BW$63</f>
        <v>10</v>
      </c>
      <c r="BX81" s="7">
        <f>BX$63</f>
        <v>15</v>
      </c>
      <c r="BY81" s="7">
        <f>BY$63</f>
        <v>30</v>
      </c>
      <c r="BZ81" s="7">
        <f>BZ$63</f>
        <v>0</v>
      </c>
      <c r="CA81" s="15"/>
      <c r="CB81" s="18"/>
      <c r="CC81" s="18"/>
      <c r="CD81" s="18" t="s">
        <v>29</v>
      </c>
      <c r="CE81" s="19">
        <v>0</v>
      </c>
      <c r="CF81" s="7">
        <f>$D$63</f>
        <v>5</v>
      </c>
      <c r="CG81" s="7">
        <f>$E$63</f>
        <v>10</v>
      </c>
      <c r="CH81" s="7">
        <f>$F$63</f>
        <v>15</v>
      </c>
      <c r="CI81" s="7">
        <f>$G$63</f>
        <v>30</v>
      </c>
      <c r="CJ81" s="7">
        <f>$H$63</f>
        <v>0</v>
      </c>
      <c r="CK81" s="15"/>
      <c r="CL81" s="7"/>
      <c r="CM81" s="18"/>
      <c r="CN81" s="18" t="s">
        <v>29</v>
      </c>
      <c r="CO81" s="19">
        <v>0</v>
      </c>
      <c r="CP81" s="7">
        <f>$D$63</f>
        <v>5</v>
      </c>
      <c r="CQ81" s="7">
        <f>$E$63</f>
        <v>10</v>
      </c>
      <c r="CR81" s="7">
        <f>$F$63</f>
        <v>15</v>
      </c>
      <c r="CS81" s="7">
        <f>$G$63</f>
        <v>30</v>
      </c>
      <c r="CT81" s="7">
        <f>$H$63</f>
        <v>0</v>
      </c>
      <c r="CU81" s="15"/>
      <c r="CV81" s="42"/>
      <c r="CW81" s="18"/>
      <c r="CX81" s="18" t="s">
        <v>29</v>
      </c>
      <c r="CY81" s="19">
        <v>0</v>
      </c>
      <c r="CZ81" s="7">
        <f>$D$63</f>
        <v>5</v>
      </c>
      <c r="DA81" s="7">
        <f>$E$63</f>
        <v>10</v>
      </c>
      <c r="DB81" s="7">
        <f>$F$63</f>
        <v>15</v>
      </c>
      <c r="DC81" s="7">
        <f>$G$63</f>
        <v>30</v>
      </c>
      <c r="DD81" s="7">
        <f>$H$63</f>
        <v>0</v>
      </c>
      <c r="DE81" s="15"/>
      <c r="DF81" s="37"/>
      <c r="DG81" s="18"/>
      <c r="DH81" s="18" t="s">
        <v>29</v>
      </c>
      <c r="DI81" s="19">
        <v>0</v>
      </c>
      <c r="DJ81" s="7">
        <f>$D$63</f>
        <v>5</v>
      </c>
      <c r="DK81" s="7">
        <f>$E$63</f>
        <v>10</v>
      </c>
      <c r="DL81" s="7">
        <f>$F$63</f>
        <v>15</v>
      </c>
      <c r="DM81" s="7">
        <f>$G$63</f>
        <v>30</v>
      </c>
      <c r="DN81" s="7">
        <f>$H$63</f>
        <v>0</v>
      </c>
      <c r="DO81" s="15"/>
      <c r="DP81" s="37"/>
      <c r="DQ81" s="18"/>
      <c r="DR81" s="18" t="s">
        <v>29</v>
      </c>
      <c r="DS81" s="19">
        <v>0</v>
      </c>
      <c r="DT81" s="7">
        <f>$D$63</f>
        <v>5</v>
      </c>
      <c r="DU81" s="7">
        <f>$E$63</f>
        <v>10</v>
      </c>
      <c r="DV81" s="7">
        <f>$F$63</f>
        <v>15</v>
      </c>
      <c r="DW81" s="7">
        <f>$G$63</f>
        <v>30</v>
      </c>
      <c r="DX81" s="7">
        <f>$H$63</f>
        <v>0</v>
      </c>
      <c r="DY81" s="15"/>
      <c r="EA81" s="18"/>
      <c r="EB81" s="18" t="s">
        <v>29</v>
      </c>
      <c r="EC81" s="19">
        <v>0</v>
      </c>
      <c r="ED81" s="7">
        <f>$D$63</f>
        <v>5</v>
      </c>
      <c r="EE81" s="7">
        <f>$E$63</f>
        <v>10</v>
      </c>
      <c r="EF81" s="7">
        <f>$F$63</f>
        <v>15</v>
      </c>
      <c r="EG81" s="7">
        <f>$G$63</f>
        <v>30</v>
      </c>
      <c r="EH81" s="7">
        <f>$H$63</f>
        <v>0</v>
      </c>
      <c r="EI81" s="15"/>
      <c r="EL81" s="18" t="s">
        <v>29</v>
      </c>
      <c r="EM81" s="19">
        <v>0</v>
      </c>
      <c r="EN81" s="7">
        <f>$D$63</f>
        <v>5</v>
      </c>
      <c r="EO81" s="7">
        <f>$E$63</f>
        <v>10</v>
      </c>
      <c r="EP81" s="7">
        <f>$F$63</f>
        <v>15</v>
      </c>
      <c r="EQ81" s="7">
        <f>$G$63</f>
        <v>30</v>
      </c>
      <c r="ER81" s="7">
        <f>$H$63</f>
        <v>0</v>
      </c>
      <c r="ES81" s="15"/>
    </row>
    <row r="82" spans="1:149" s="1" customFormat="1" x14ac:dyDescent="0.25">
      <c r="A82" s="105"/>
      <c r="B82" s="7">
        <v>1</v>
      </c>
      <c r="C82" s="1">
        <v>0</v>
      </c>
      <c r="D82" s="25">
        <f t="shared" ref="D82:D93" si="87">(D64-$I$16)/$I$15</f>
        <v>88.848867105346045</v>
      </c>
      <c r="E82" s="25">
        <f>(E64-$I$16)/$I$15+5/$I$4*SUM(D82:$D82)</f>
        <v>101.61935549051982</v>
      </c>
      <c r="F82" s="25">
        <f>(F64-$I$16)/$I$15+5/$I$4*SUM($D82:E82)</f>
        <v>2.1522696726050552</v>
      </c>
      <c r="G82" s="25">
        <f>(G64-$I$16)/$I$15+5/$I$4*SUM($D82:F82)</f>
        <v>2.1737923693311059</v>
      </c>
      <c r="H82" s="25">
        <f>(H64-$I$16)/$I$15+5/$I$4*SUM($D82:G82)</f>
        <v>2.1955302930244169</v>
      </c>
      <c r="I82" s="27"/>
      <c r="J82" s="24"/>
      <c r="K82" s="18"/>
      <c r="L82" s="19">
        <v>1</v>
      </c>
      <c r="M82" s="18">
        <v>0</v>
      </c>
      <c r="N82" s="25">
        <f t="shared" ref="N82:N93" si="88">(N64-$I$16)/$I$15</f>
        <v>43.279041141731085</v>
      </c>
      <c r="O82" s="25">
        <f>(O64-$I$16)/$I$15+5/$I$4*SUM($N82:N82)</f>
        <v>74.716235690196797</v>
      </c>
      <c r="P82" s="25">
        <f>(P64-$I$16)/$I$15+5/$I$4*SUM($N82:O82)</f>
        <v>1.4275402149656753</v>
      </c>
      <c r="Q82" s="25">
        <f>(Q64-$I$16)/$I$15+5/$I$4*SUM($N82:P82)</f>
        <v>1.441815617115332</v>
      </c>
      <c r="R82" s="25">
        <f>(R64-$I$16)/$I$15+5/$I$4*SUM($N82:Q82)</f>
        <v>1.4562337732864854</v>
      </c>
      <c r="S82" s="25"/>
      <c r="U82" s="13"/>
      <c r="V82" s="19">
        <v>1</v>
      </c>
      <c r="W82" s="18">
        <v>0</v>
      </c>
      <c r="X82" s="25">
        <f t="shared" ref="X82:X93" si="89">(X64-$I$16)/$I$15</f>
        <v>79.29975238087502</v>
      </c>
      <c r="Y82" s="25">
        <f>(Y64-$I$16)/$I$15+5/$I$4*SUM($X82:X82)</f>
        <v>94.259284660481313</v>
      </c>
      <c r="Z82" s="25">
        <f>(Z64-$I$16)/$I$15+5/$I$4*SUM($X82:Y82)</f>
        <v>1.9831778170599599</v>
      </c>
      <c r="AA82" s="25">
        <f>(AA64-$I$16)/$I$15+5/$I$4*SUM($X82:Z82)</f>
        <v>2.0030095952305595</v>
      </c>
      <c r="AB82" s="25">
        <f>(AB64-$I$16)/$I$15+5/$I$4*SUM($X82:AA82)</f>
        <v>2.023039691182865</v>
      </c>
      <c r="AC82" s="25"/>
      <c r="AD82" s="43"/>
      <c r="AE82" s="18"/>
      <c r="AF82" s="19">
        <v>1</v>
      </c>
      <c r="AG82" s="18">
        <v>0</v>
      </c>
      <c r="AH82" s="25">
        <f t="shared" ref="AH82:AH93" si="90">(AH64-$I$16)/$I$15</f>
        <v>0.24758744664639651</v>
      </c>
      <c r="AI82" s="25">
        <f>(AI64-$I$16)/$I$15+5/$I$4*SUM($AH82:AH82)</f>
        <v>0.25006332111286045</v>
      </c>
      <c r="AJ82" s="25">
        <f>(AJ64-$I$16)/$I$15+5/$I$4*SUM($AH82:AI82)</f>
        <v>0.25256395432398909</v>
      </c>
      <c r="AK82" s="25">
        <f>(AK64-$I$16)/$I$15+5/$I$4*SUM($AH82:AJ82)</f>
        <v>0.25508959386722896</v>
      </c>
      <c r="AL82" s="25">
        <f>(AL64-$I$16)/$I$15+5/$I$4*SUM($AH82:AK82)</f>
        <v>0.25764048980590126</v>
      </c>
      <c r="AM82" s="25"/>
      <c r="AN82" s="41"/>
      <c r="AO82" s="18"/>
      <c r="AP82" s="19">
        <v>1</v>
      </c>
      <c r="AQ82" s="18">
        <v>0</v>
      </c>
      <c r="AR82" s="25">
        <f t="shared" ref="AR82:AR93" si="91">(AR64-$I$16)/$I$15</f>
        <v>0.24758744664639651</v>
      </c>
      <c r="AS82" s="25">
        <f>(AS64-$I$16)/$I$15+5/$I$4*SUM($AR82:AR82)</f>
        <v>0.25006332111286045</v>
      </c>
      <c r="AT82" s="25">
        <f>(AT64-$I$16)/$I$15+5/$I$4*SUM($AR82:AS82)</f>
        <v>0.25256395432398909</v>
      </c>
      <c r="AU82" s="25">
        <f>(AU64-$I$16)/$I$15+5/$I$4*SUM($AR82:AT82)</f>
        <v>0.25508959386722896</v>
      </c>
      <c r="AV82" s="25">
        <f>(AV64-$I$16)/$I$15+5/$I$4*SUM($AR82:AU82)</f>
        <v>0.25764048980590126</v>
      </c>
      <c r="AW82" s="25"/>
      <c r="AX82" s="41"/>
      <c r="AY82" s="18"/>
      <c r="AZ82" s="19">
        <v>1</v>
      </c>
      <c r="BA82" s="18">
        <v>0</v>
      </c>
      <c r="BB82" s="25">
        <f t="shared" ref="BB82:BB93" si="92">(BB64-$I$16)/$I$15</f>
        <v>0.24758744664639651</v>
      </c>
      <c r="BC82" s="25">
        <f>(BC64-$I$16)/$I$15+5/$I$4*SUM($BB82:BB82)</f>
        <v>0.25006332111286045</v>
      </c>
      <c r="BD82" s="25">
        <f>(BD64-$I$16)/$I$15+5/$I$4*SUM($BB82:BC82)</f>
        <v>0.25256395432398909</v>
      </c>
      <c r="BE82" s="25">
        <f>(BE64-$I$16)/$I$15+5/$I$4*SUM($BB82:BD82)</f>
        <v>0.25508959386722896</v>
      </c>
      <c r="BF82" s="25">
        <f>(BF64-$I$16)/$I$15+5/$I$4*SUM($BB82:BE82)</f>
        <v>0.25764048980590126</v>
      </c>
      <c r="BG82" s="25"/>
      <c r="BI82" s="18"/>
      <c r="BJ82" s="19">
        <v>1</v>
      </c>
      <c r="BK82" s="18">
        <v>0</v>
      </c>
      <c r="BL82" s="25">
        <f t="shared" ref="BL82:BL93" si="93">(BL64-$I$16)/$I$15</f>
        <v>0.24758744664639651</v>
      </c>
      <c r="BM82" s="25">
        <f>(BM64-$I$16)/$I$15+5/$I$4*SUM($BL82:BL82)</f>
        <v>0.25006332111286045</v>
      </c>
      <c r="BN82" s="25">
        <f>(BN64-$I$16)/$I$15+5/$I$4*SUM($BL82:BM82)</f>
        <v>0.25256395432398909</v>
      </c>
      <c r="BO82" s="25">
        <f>(BO64-$I$16)/$I$15+5/$I$4*SUM($BL82:BN82)</f>
        <v>0.25508959386722896</v>
      </c>
      <c r="BP82" s="25">
        <f>(BP64-$I$16)/$I$15+5/$I$4*SUM($BL82:BO82)</f>
        <v>0.25764048980590126</v>
      </c>
      <c r="BQ82" s="25"/>
      <c r="BS82" s="18"/>
      <c r="BT82" s="7">
        <v>1</v>
      </c>
      <c r="BU82" s="1">
        <v>0</v>
      </c>
      <c r="BV82" s="25">
        <f t="shared" ref="BV82:BV93" si="94">(BV64-$I$16)/$I$15</f>
        <v>0.24758744664639651</v>
      </c>
      <c r="BW82" s="25">
        <f>(BW64-$I$16)/$I$15+5/$I$4*SUM($BV82:BV82)</f>
        <v>0.25006332111286045</v>
      </c>
      <c r="BX82" s="25">
        <f>(BX64-$I$16)/$I$15+5/$I$4*SUM($BV82:BW82)</f>
        <v>0.25256395432398909</v>
      </c>
      <c r="BY82" s="25">
        <f>(BY64-$I$16)/$I$15+5/$I$4*SUM($BV82:BX82)</f>
        <v>0.25508959386722896</v>
      </c>
      <c r="BZ82" s="25">
        <f>(BZ64-$I$16)/$I$15+5/$I$4*SUM($BV82:BY82)</f>
        <v>0.25764048980590126</v>
      </c>
      <c r="CA82" s="27"/>
      <c r="CB82" s="24"/>
      <c r="CC82" s="18"/>
      <c r="CD82" s="19">
        <v>1</v>
      </c>
      <c r="CE82" s="18">
        <v>0</v>
      </c>
      <c r="CF82" s="25">
        <f t="shared" ref="CF82:CF93" si="95">(CF64-$I$16)/$I$15</f>
        <v>0.24758744664639651</v>
      </c>
      <c r="CG82" s="25">
        <f>(CG64-$I$16)/$I$15+5/$I$4*SUM($CF82:CF82)</f>
        <v>0.25006332111286045</v>
      </c>
      <c r="CH82" s="25">
        <f>(CH64-$I$16)/$I$15+5/$I$4*SUM($CF82:CG82)</f>
        <v>0.25256395432398909</v>
      </c>
      <c r="CI82" s="25">
        <f>(CI64-$I$16)/$I$15+5/$I$4*SUM($CF82:CH82)</f>
        <v>0.25508959386722896</v>
      </c>
      <c r="CJ82" s="25">
        <f>(CJ64-$I$16)/$I$15+5/$I$4*SUM($CF82:CI82)</f>
        <v>0.25764048980590126</v>
      </c>
      <c r="CK82" s="25"/>
      <c r="CL82" s="13"/>
      <c r="CM82" s="18"/>
      <c r="CN82" s="19">
        <v>1</v>
      </c>
      <c r="CO82" s="18">
        <v>0</v>
      </c>
      <c r="CP82" s="25">
        <f t="shared" ref="CP82:CP93" si="96">(CP64-$I$16)/$I$15</f>
        <v>0.24758744664639651</v>
      </c>
      <c r="CQ82" s="25">
        <f>(CQ64-$I$16)/$I$15+5/$I$4*SUM($CP82:CP82)</f>
        <v>0.25006332111286045</v>
      </c>
      <c r="CR82" s="25">
        <f>(CR64-$I$16)/$I$15+5/$I$4*SUM($CP82:CQ82)</f>
        <v>0.25256395432398909</v>
      </c>
      <c r="CS82" s="25">
        <f>(CS64-$I$16)/$I$15+5/$I$4*SUM($CP82:CR82)</f>
        <v>0.25508959386722896</v>
      </c>
      <c r="CT82" s="25">
        <f>(CT64-$I$16)/$I$15+5/$I$4*SUM($CP82:CS82)</f>
        <v>0.25764048980590126</v>
      </c>
      <c r="CU82" s="25"/>
      <c r="CV82" s="43"/>
      <c r="CW82" s="18"/>
      <c r="CX82" s="19">
        <v>1</v>
      </c>
      <c r="CY82" s="18">
        <v>0</v>
      </c>
      <c r="CZ82" s="25">
        <f t="shared" ref="CZ82:CZ93" si="97">(CZ64-$I$16)/$I$15</f>
        <v>0.24758744664639651</v>
      </c>
      <c r="DA82" s="25">
        <f>(DA64-$I$16)/$I$15+5/$I$4*SUM($CZ82:CZ82)</f>
        <v>0.25006332111286045</v>
      </c>
      <c r="DB82" s="25">
        <f>(DB64-$I$16)/$I$15+5/$I$4*SUM($CZ82:DA82)</f>
        <v>0.25256395432398909</v>
      </c>
      <c r="DC82" s="25">
        <f>(DC64-$I$16)/$I$15+5/$I$4*SUM($CZ82:DB82)</f>
        <v>0.25508959386722896</v>
      </c>
      <c r="DD82" s="25">
        <f>(DD64-$I$16)/$I$15+5/$I$4*SUM($CZ82:DC82)</f>
        <v>0.25764048980590126</v>
      </c>
      <c r="DE82" s="25"/>
      <c r="DF82" s="41"/>
      <c r="DG82" s="18"/>
      <c r="DH82" s="19">
        <v>1</v>
      </c>
      <c r="DI82" s="18">
        <v>0</v>
      </c>
      <c r="DJ82" s="25">
        <f t="shared" ref="DJ82:DJ93" si="98">(DJ64-$I$16)/$I$15</f>
        <v>0.24758744664639651</v>
      </c>
      <c r="DK82" s="25">
        <f>(DK64-$I$16)/$I$15+5/$I$4*SUM($DJ82:DJ82)</f>
        <v>0.25006332111286045</v>
      </c>
      <c r="DL82" s="25">
        <f>(DL64-$I$16)/$I$15+5/$I$4*SUM($DJ82:DK82)</f>
        <v>0.25256395432398909</v>
      </c>
      <c r="DM82" s="25">
        <f>(DM64-$I$16)/$I$15+5/$I$4*SUM($DJ82:DL82)</f>
        <v>0.25508959386722896</v>
      </c>
      <c r="DN82" s="25">
        <f>(DN64-$I$16)/$I$15+5/$I$4*SUM($DJ82:DM82)</f>
        <v>0.25764048980590126</v>
      </c>
      <c r="DO82" s="25"/>
      <c r="DP82" s="41"/>
      <c r="DQ82" s="18"/>
      <c r="DR82" s="19">
        <v>1</v>
      </c>
      <c r="DS82" s="18">
        <v>0</v>
      </c>
      <c r="DT82" s="25">
        <f t="shared" ref="DT82:DT93" si="99">(DT64-$I$16)/$I$15</f>
        <v>0.24758744664639651</v>
      </c>
      <c r="DU82" s="25">
        <f>(DU64-$I$16)/$I$15+5/$I$4*SUM($DT82:DT82)</f>
        <v>0.25006332111286045</v>
      </c>
      <c r="DV82" s="25">
        <f>(DV64-$I$16)/$I$15+5/$I$4*SUM($DT82:DU82)</f>
        <v>0.25256395432398909</v>
      </c>
      <c r="DW82" s="25">
        <f>(DW64-$I$16)/$I$15+5/$I$4*SUM($DT82:DV82)</f>
        <v>0.25508959386722896</v>
      </c>
      <c r="DX82" s="25">
        <f>(DX64-$I$16)/$I$15+5/$I$4*SUM($DT82:DW82)</f>
        <v>0.25764048980590126</v>
      </c>
      <c r="DY82" s="25"/>
      <c r="EA82" s="18"/>
      <c r="EB82" s="19">
        <v>1</v>
      </c>
      <c r="EC82" s="18">
        <v>0</v>
      </c>
      <c r="ED82" s="25">
        <f t="shared" ref="ED82:ED93" si="100">(ED64-$I$16)/$I$15</f>
        <v>0.24758744664639651</v>
      </c>
      <c r="EE82" s="25">
        <f>(EE64-$I$16)/$I$15+5/$I$4*SUM($ED82:ED82)</f>
        <v>0.25006332111286045</v>
      </c>
      <c r="EF82" s="25">
        <f>(EF64-$I$16)/$I$15+5/$I$4*SUM($ED82:EE82)</f>
        <v>0.25256395432398909</v>
      </c>
      <c r="EG82" s="25">
        <f>(EG64-$I$16)/$I$15+5/$I$4*SUM($ED82:EF82)</f>
        <v>0.25508959386722896</v>
      </c>
      <c r="EH82" s="25">
        <f>(EH64-$I$16)/$I$15+5/$I$4*SUM($ED82:EG82)</f>
        <v>0.25764048980590126</v>
      </c>
      <c r="EI82" s="25"/>
      <c r="EL82" s="19">
        <v>1</v>
      </c>
      <c r="EM82" s="18">
        <v>0</v>
      </c>
      <c r="EN82" s="25">
        <f t="shared" ref="EN82:EN93" si="101">(EN64-$I$16)/$I$15</f>
        <v>0.24758744664639651</v>
      </c>
      <c r="EO82" s="25">
        <f>(EO64-$I$16)/$I$15+5/$I$4*SUM($EN82:EN82)</f>
        <v>0.25006332111286045</v>
      </c>
      <c r="EP82" s="25">
        <f>(EP64-$I$16)/$I$15+5/$I$4*SUM($EN82:EO82)</f>
        <v>0.25256395432398909</v>
      </c>
      <c r="EQ82" s="25">
        <f>(EQ64-$I$16)/$I$15+5/$I$4*SUM($EN82:EP82)</f>
        <v>0.25508959386722896</v>
      </c>
      <c r="ER82" s="25">
        <f>(ER64-$I$16)/$I$15+5/$I$4*SUM($EN82:EQ82)</f>
        <v>0.25764048980590126</v>
      </c>
      <c r="ES82" s="25"/>
    </row>
    <row r="83" spans="1:149" s="1" customFormat="1" x14ac:dyDescent="0.25">
      <c r="A83" s="105"/>
      <c r="B83" s="7">
        <v>2</v>
      </c>
      <c r="C83" s="1">
        <v>0</v>
      </c>
      <c r="D83" s="25">
        <f t="shared" si="87"/>
        <v>56.152214789277494</v>
      </c>
      <c r="E83" s="25">
        <f>(E65-$I$16)/$I$15+5/$I$4*SUM(D83:$D83)</f>
        <v>92.335561105545139</v>
      </c>
      <c r="F83" s="25">
        <f>(F65-$I$16)/$I$15+5/$I$4*SUM($D83:E83)</f>
        <v>1.7324652055946228</v>
      </c>
      <c r="G83" s="25">
        <f>(G65-$I$16)/$I$15+5/$I$4*SUM($D83:F83)</f>
        <v>1.749789857650569</v>
      </c>
      <c r="H83" s="25">
        <f>(H65-$I$16)/$I$15+5/$I$4*SUM($D83:G83)</f>
        <v>1.7672877562270746</v>
      </c>
      <c r="I83" s="27"/>
      <c r="J83" s="24"/>
      <c r="K83" s="18"/>
      <c r="L83" s="19">
        <v>2</v>
      </c>
      <c r="M83" s="18">
        <v>0</v>
      </c>
      <c r="N83" s="25">
        <f t="shared" si="88"/>
        <v>40.970331126067833</v>
      </c>
      <c r="O83" s="25">
        <f>(O65-$I$16)/$I$15+5/$I$4*SUM($N83:N83)</f>
        <v>77.630407929339484</v>
      </c>
      <c r="P83" s="25">
        <f>(P65-$I$16)/$I$15+5/$I$4*SUM($N83:O83)</f>
        <v>1.4335948372004697</v>
      </c>
      <c r="Q83" s="25">
        <f>(Q65-$I$16)/$I$15+5/$I$4*SUM($N83:P83)</f>
        <v>1.4479307855724746</v>
      </c>
      <c r="R83" s="25">
        <f>(R65-$I$16)/$I$15+5/$I$4*SUM($N83:Q83)</f>
        <v>1.4624100934281994</v>
      </c>
      <c r="S83" s="25"/>
      <c r="U83" s="13"/>
      <c r="V83" s="19">
        <v>2</v>
      </c>
      <c r="W83" s="18">
        <v>0</v>
      </c>
      <c r="X83" s="25">
        <f t="shared" si="89"/>
        <v>67.429840153747719</v>
      </c>
      <c r="Y83" s="25">
        <f>(Y65-$I$16)/$I$15+5/$I$4*SUM($X83:X83)</f>
        <v>95.953708587160236</v>
      </c>
      <c r="Z83" s="25">
        <f>(Z65-$I$16)/$I$15+5/$I$4*SUM($X83:Y83)</f>
        <v>1.881422934055476</v>
      </c>
      <c r="AA83" s="25">
        <f>(AA65-$I$16)/$I$15+5/$I$4*SUM($X83:Z83)</f>
        <v>1.9002371633960307</v>
      </c>
      <c r="AB83" s="25">
        <f>(AB65-$I$16)/$I$15+5/$I$4*SUM($X83:AA83)</f>
        <v>1.9192395350299911</v>
      </c>
      <c r="AC83" s="25"/>
      <c r="AD83" s="25"/>
      <c r="AE83" s="18"/>
      <c r="AF83" s="19">
        <v>2</v>
      </c>
      <c r="AG83" s="18">
        <v>0</v>
      </c>
      <c r="AH83" s="25">
        <f t="shared" si="90"/>
        <v>0.24758744664639651</v>
      </c>
      <c r="AI83" s="25">
        <f>(AI65-$I$16)/$I$15+5/$I$4*SUM($AH83:AH83)</f>
        <v>0.25006332111286045</v>
      </c>
      <c r="AJ83" s="25">
        <f>(AJ65-$I$16)/$I$15+5/$I$4*SUM($AH83:AI83)</f>
        <v>0.25256395432398909</v>
      </c>
      <c r="AK83" s="25">
        <f>(AK65-$I$16)/$I$15+5/$I$4*SUM($AH83:AJ83)</f>
        <v>0.25508959386722896</v>
      </c>
      <c r="AL83" s="25">
        <f>(AL65-$I$16)/$I$15+5/$I$4*SUM($AH83:AK83)</f>
        <v>0.25764048980590126</v>
      </c>
      <c r="AM83" s="25"/>
      <c r="AN83" s="41"/>
      <c r="AO83" s="18"/>
      <c r="AP83" s="19">
        <v>2</v>
      </c>
      <c r="AQ83" s="18">
        <v>0</v>
      </c>
      <c r="AR83" s="25">
        <f t="shared" si="91"/>
        <v>0.24758744664639651</v>
      </c>
      <c r="AS83" s="25">
        <f>(AS65-$I$16)/$I$15+5/$I$4*SUM($AR83:AR83)</f>
        <v>0.25006332111286045</v>
      </c>
      <c r="AT83" s="25">
        <f>(AT65-$I$16)/$I$15+5/$I$4*SUM($AR83:AS83)</f>
        <v>0.25256395432398909</v>
      </c>
      <c r="AU83" s="25">
        <f>(AU65-$I$16)/$I$15+5/$I$4*SUM($AR83:AT83)</f>
        <v>0.25508959386722896</v>
      </c>
      <c r="AV83" s="25">
        <f>(AV65-$I$16)/$I$15+5/$I$4*SUM($AR83:AU83)</f>
        <v>0.25764048980590126</v>
      </c>
      <c r="AW83" s="25"/>
      <c r="AX83" s="41"/>
      <c r="AY83" s="18"/>
      <c r="AZ83" s="19">
        <v>2</v>
      </c>
      <c r="BA83" s="18">
        <v>0</v>
      </c>
      <c r="BB83" s="25">
        <f t="shared" si="92"/>
        <v>0.24758744664639651</v>
      </c>
      <c r="BC83" s="25">
        <f>(BC65-$I$16)/$I$15+5/$I$4*SUM($BB83:BB83)</f>
        <v>0.25006332111286045</v>
      </c>
      <c r="BD83" s="25">
        <f>(BD65-$I$16)/$I$15+5/$I$4*SUM($BB83:BC83)</f>
        <v>0.25256395432398909</v>
      </c>
      <c r="BE83" s="25">
        <f>(BE65-$I$16)/$I$15+5/$I$4*SUM($BB83:BD83)</f>
        <v>0.25508959386722896</v>
      </c>
      <c r="BF83" s="25">
        <f>(BF65-$I$16)/$I$15+5/$I$4*SUM($BB83:BE83)</f>
        <v>0.25764048980590126</v>
      </c>
      <c r="BG83" s="25"/>
      <c r="BI83" s="18"/>
      <c r="BJ83" s="19">
        <v>2</v>
      </c>
      <c r="BK83" s="18">
        <v>0</v>
      </c>
      <c r="BL83" s="25">
        <f t="shared" si="93"/>
        <v>0.24758744664639651</v>
      </c>
      <c r="BM83" s="25">
        <f>(BM65-$I$16)/$I$15+5/$I$4*SUM($BL83:BL83)</f>
        <v>0.25006332111286045</v>
      </c>
      <c r="BN83" s="25">
        <f>(BN65-$I$16)/$I$15+5/$I$4*SUM($BL83:BM83)</f>
        <v>0.25256395432398909</v>
      </c>
      <c r="BO83" s="25">
        <f>(BO65-$I$16)/$I$15+5/$I$4*SUM($BL83:BN83)</f>
        <v>0.25508959386722896</v>
      </c>
      <c r="BP83" s="25">
        <f>(BP65-$I$16)/$I$15+5/$I$4*SUM($BL83:BO83)</f>
        <v>0.25764048980590126</v>
      </c>
      <c r="BQ83" s="25"/>
      <c r="BS83" s="18"/>
      <c r="BT83" s="7">
        <v>2</v>
      </c>
      <c r="BU83" s="1">
        <v>0</v>
      </c>
      <c r="BV83" s="25">
        <f t="shared" si="94"/>
        <v>0.24758744664639651</v>
      </c>
      <c r="BW83" s="25">
        <f>(BW65-$I$16)/$I$15+5/$I$4*SUM($BV83:BV83)</f>
        <v>0.25006332111286045</v>
      </c>
      <c r="BX83" s="25">
        <f>(BX65-$I$16)/$I$15+5/$I$4*SUM($BV83:BW83)</f>
        <v>0.25256395432398909</v>
      </c>
      <c r="BY83" s="25">
        <f>(BY65-$I$16)/$I$15+5/$I$4*SUM($BV83:BX83)</f>
        <v>0.25508959386722896</v>
      </c>
      <c r="BZ83" s="25">
        <f>(BZ65-$I$16)/$I$15+5/$I$4*SUM($BV83:BY83)</f>
        <v>0.25764048980590126</v>
      </c>
      <c r="CA83" s="27"/>
      <c r="CB83" s="24"/>
      <c r="CC83" s="18"/>
      <c r="CD83" s="19">
        <v>2</v>
      </c>
      <c r="CE83" s="18">
        <v>0</v>
      </c>
      <c r="CF83" s="25">
        <f t="shared" si="95"/>
        <v>0.24758744664639651</v>
      </c>
      <c r="CG83" s="25">
        <f>(CG65-$I$16)/$I$15+5/$I$4*SUM($CF83:CF83)</f>
        <v>0.25006332111286045</v>
      </c>
      <c r="CH83" s="25">
        <f>(CH65-$I$16)/$I$15+5/$I$4*SUM($CF83:CG83)</f>
        <v>0.25256395432398909</v>
      </c>
      <c r="CI83" s="25">
        <f>(CI65-$I$16)/$I$15+5/$I$4*SUM($CF83:CH83)</f>
        <v>0.25508959386722896</v>
      </c>
      <c r="CJ83" s="25">
        <f>(CJ65-$I$16)/$I$15+5/$I$4*SUM($CF83:CI83)</f>
        <v>0.25764048980590126</v>
      </c>
      <c r="CK83" s="25"/>
      <c r="CL83" s="13"/>
      <c r="CM83" s="18"/>
      <c r="CN83" s="19">
        <v>2</v>
      </c>
      <c r="CO83" s="18">
        <v>0</v>
      </c>
      <c r="CP83" s="25">
        <f t="shared" si="96"/>
        <v>0.24758744664639651</v>
      </c>
      <c r="CQ83" s="25">
        <f>(CQ65-$I$16)/$I$15+5/$I$4*SUM($CP83:CP83)</f>
        <v>0.25006332111286045</v>
      </c>
      <c r="CR83" s="25">
        <f>(CR65-$I$16)/$I$15+5/$I$4*SUM($CP83:CQ83)</f>
        <v>0.25256395432398909</v>
      </c>
      <c r="CS83" s="25">
        <f>(CS65-$I$16)/$I$15+5/$I$4*SUM($CP83:CR83)</f>
        <v>0.25508959386722896</v>
      </c>
      <c r="CT83" s="25">
        <f>(CT65-$I$16)/$I$15+5/$I$4*SUM($CP83:CS83)</f>
        <v>0.25764048980590126</v>
      </c>
      <c r="CU83" s="25"/>
      <c r="CV83" s="25"/>
      <c r="CW83" s="18"/>
      <c r="CX83" s="19">
        <v>2</v>
      </c>
      <c r="CY83" s="18">
        <v>0</v>
      </c>
      <c r="CZ83" s="25">
        <f t="shared" si="97"/>
        <v>0.24758744664639651</v>
      </c>
      <c r="DA83" s="25">
        <f>(DA65-$I$16)/$I$15+5/$I$4*SUM($CZ83:CZ83)</f>
        <v>0.25006332111286045</v>
      </c>
      <c r="DB83" s="25">
        <f>(DB65-$I$16)/$I$15+5/$I$4*SUM($CZ83:DA83)</f>
        <v>0.25256395432398909</v>
      </c>
      <c r="DC83" s="25">
        <f>(DC65-$I$16)/$I$15+5/$I$4*SUM($CZ83:DB83)</f>
        <v>0.25508959386722896</v>
      </c>
      <c r="DD83" s="25">
        <f>(DD65-$I$16)/$I$15+5/$I$4*SUM($CZ83:DC83)</f>
        <v>0.25764048980590126</v>
      </c>
      <c r="DE83" s="25"/>
      <c r="DF83" s="41"/>
      <c r="DG83" s="18"/>
      <c r="DH83" s="19">
        <v>2</v>
      </c>
      <c r="DI83" s="18">
        <v>0</v>
      </c>
      <c r="DJ83" s="25">
        <f t="shared" si="98"/>
        <v>0.24758744664639651</v>
      </c>
      <c r="DK83" s="25">
        <f>(DK65-$I$16)/$I$15+5/$I$4*SUM($DJ83:DJ83)</f>
        <v>0.25006332111286045</v>
      </c>
      <c r="DL83" s="25">
        <f>(DL65-$I$16)/$I$15+5/$I$4*SUM($DJ83:DK83)</f>
        <v>0.25256395432398909</v>
      </c>
      <c r="DM83" s="25">
        <f>(DM65-$I$16)/$I$15+5/$I$4*SUM($DJ83:DL83)</f>
        <v>0.25508959386722896</v>
      </c>
      <c r="DN83" s="25">
        <f>(DN65-$I$16)/$I$15+5/$I$4*SUM($DJ83:DM83)</f>
        <v>0.25764048980590126</v>
      </c>
      <c r="DO83" s="25"/>
      <c r="DP83" s="41"/>
      <c r="DQ83" s="18"/>
      <c r="DR83" s="19">
        <v>2</v>
      </c>
      <c r="DS83" s="18">
        <v>0</v>
      </c>
      <c r="DT83" s="25">
        <f t="shared" si="99"/>
        <v>0.24758744664639651</v>
      </c>
      <c r="DU83" s="25">
        <f>(DU65-$I$16)/$I$15+5/$I$4*SUM($DT83:DT83)</f>
        <v>0.25006332111286045</v>
      </c>
      <c r="DV83" s="25">
        <f>(DV65-$I$16)/$I$15+5/$I$4*SUM($DT83:DU83)</f>
        <v>0.25256395432398909</v>
      </c>
      <c r="DW83" s="25">
        <f>(DW65-$I$16)/$I$15+5/$I$4*SUM($DT83:DV83)</f>
        <v>0.25508959386722896</v>
      </c>
      <c r="DX83" s="25">
        <f>(DX65-$I$16)/$I$15+5/$I$4*SUM($DT83:DW83)</f>
        <v>0.25764048980590126</v>
      </c>
      <c r="DY83" s="25"/>
      <c r="EA83" s="18"/>
      <c r="EB83" s="19">
        <v>2</v>
      </c>
      <c r="EC83" s="18">
        <v>0</v>
      </c>
      <c r="ED83" s="25">
        <f t="shared" si="100"/>
        <v>0.24758744664639651</v>
      </c>
      <c r="EE83" s="25">
        <f>(EE65-$I$16)/$I$15+5/$I$4*SUM($ED83:ED83)</f>
        <v>0.25006332111286045</v>
      </c>
      <c r="EF83" s="25">
        <f>(EF65-$I$16)/$I$15+5/$I$4*SUM($ED83:EE83)</f>
        <v>0.25256395432398909</v>
      </c>
      <c r="EG83" s="25">
        <f>(EG65-$I$16)/$I$15+5/$I$4*SUM($ED83:EF83)</f>
        <v>0.25508959386722896</v>
      </c>
      <c r="EH83" s="25">
        <f>(EH65-$I$16)/$I$15+5/$I$4*SUM($ED83:EG83)</f>
        <v>0.25764048980590126</v>
      </c>
      <c r="EI83" s="25"/>
      <c r="EL83" s="19">
        <v>2</v>
      </c>
      <c r="EM83" s="18">
        <v>0</v>
      </c>
      <c r="EN83" s="25">
        <f t="shared" si="101"/>
        <v>0.24758744664639651</v>
      </c>
      <c r="EO83" s="25">
        <f>(EO65-$I$16)/$I$15+5/$I$4*SUM($EN83:EN83)</f>
        <v>0.25006332111286045</v>
      </c>
      <c r="EP83" s="25">
        <f>(EP65-$I$16)/$I$15+5/$I$4*SUM($EN83:EO83)</f>
        <v>0.25256395432398909</v>
      </c>
      <c r="EQ83" s="25">
        <f>(EQ65-$I$16)/$I$15+5/$I$4*SUM($EN83:EP83)</f>
        <v>0.25508959386722896</v>
      </c>
      <c r="ER83" s="25">
        <f>(ER65-$I$16)/$I$15+5/$I$4*SUM($EN83:EQ83)</f>
        <v>0.25764048980590126</v>
      </c>
      <c r="ES83" s="25"/>
    </row>
    <row r="84" spans="1:149" s="1" customFormat="1" x14ac:dyDescent="0.25">
      <c r="A84" s="105"/>
      <c r="B84" s="7">
        <v>3</v>
      </c>
      <c r="C84" s="1">
        <v>0</v>
      </c>
      <c r="D84" s="25">
        <f t="shared" si="87"/>
        <v>77.124004722134771</v>
      </c>
      <c r="E84" s="25">
        <f>(E66-$I$16)/$I$15+5/$I$4*SUM(D84:$D84)</f>
        <v>92.424404134943728</v>
      </c>
      <c r="F84" s="25">
        <f>(F66-$I$16)/$I$15+5/$I$4*SUM($D84:E84)</f>
        <v>1.9430715352171815</v>
      </c>
      <c r="G84" s="25">
        <f>(G66-$I$16)/$I$15+5/$I$4*SUM($D84:F84)</f>
        <v>1.9625022505693532</v>
      </c>
      <c r="H84" s="25">
        <f>(H66-$I$16)/$I$15+5/$I$4*SUM($D84:G84)</f>
        <v>1.9821272730750468</v>
      </c>
      <c r="I84" s="27"/>
      <c r="J84" s="24"/>
      <c r="K84" s="18"/>
      <c r="L84" s="19">
        <v>3</v>
      </c>
      <c r="M84" s="18">
        <v>0</v>
      </c>
      <c r="N84" s="25">
        <f t="shared" si="88"/>
        <v>78.743727979196962</v>
      </c>
      <c r="O84" s="25">
        <f>(O66-$I$16)/$I$15+5/$I$4*SUM($N84:N84)</f>
        <v>97.130546320798842</v>
      </c>
      <c r="P84" s="25">
        <f>(P66-$I$16)/$I$15+5/$I$4*SUM($N84:O84)</f>
        <v>2.0063301896463548</v>
      </c>
      <c r="Q84" s="25">
        <f>(Q66-$I$16)/$I$15+5/$I$4*SUM($N84:P84)</f>
        <v>2.0263934915428181</v>
      </c>
      <c r="R84" s="25">
        <f>(R66-$I$16)/$I$15+5/$I$4*SUM($N84:Q84)</f>
        <v>2.0466574264582462</v>
      </c>
      <c r="S84" s="25"/>
      <c r="U84" s="13"/>
      <c r="V84" s="19">
        <v>3</v>
      </c>
      <c r="W84" s="18">
        <v>0</v>
      </c>
      <c r="X84" s="25">
        <f t="shared" si="89"/>
        <v>60.866334716547996</v>
      </c>
      <c r="Y84" s="25">
        <f>(Y66-$I$16)/$I$15+5/$I$4*SUM($X84:X84)</f>
        <v>95.573798870970194</v>
      </c>
      <c r="Z84" s="25">
        <f>(Z66-$I$16)/$I$15+5/$I$4*SUM($X84:Y84)</f>
        <v>1.8119887825215784</v>
      </c>
      <c r="AA84" s="25">
        <f>(AA66-$I$16)/$I$15+5/$I$4*SUM($X84:Z84)</f>
        <v>1.8301086703467941</v>
      </c>
      <c r="AB84" s="25">
        <f>(AB66-$I$16)/$I$15+5/$I$4*SUM($X84:AA84)</f>
        <v>1.848409757050262</v>
      </c>
      <c r="AC84" s="25"/>
      <c r="AD84" s="25"/>
      <c r="AE84" s="18"/>
      <c r="AF84" s="19">
        <v>3</v>
      </c>
      <c r="AG84" s="18">
        <v>0</v>
      </c>
      <c r="AH84" s="25">
        <f t="shared" si="90"/>
        <v>0.24758744664639651</v>
      </c>
      <c r="AI84" s="25">
        <f>(AI66-$I$16)/$I$15+5/$I$4*SUM($AH84:AH84)</f>
        <v>0.25006332111286045</v>
      </c>
      <c r="AJ84" s="25">
        <f>(AJ66-$I$16)/$I$15+5/$I$4*SUM($AH84:AI84)</f>
        <v>0.25256395432398909</v>
      </c>
      <c r="AK84" s="25">
        <f>(AK66-$I$16)/$I$15+5/$I$4*SUM($AH84:AJ84)</f>
        <v>0.25508959386722896</v>
      </c>
      <c r="AL84" s="25">
        <f>(AL66-$I$16)/$I$15+5/$I$4*SUM($AH84:AK84)</f>
        <v>0.25764048980590126</v>
      </c>
      <c r="AM84" s="25"/>
      <c r="AN84" s="41"/>
      <c r="AO84" s="18"/>
      <c r="AP84" s="19">
        <v>3</v>
      </c>
      <c r="AQ84" s="18">
        <v>0</v>
      </c>
      <c r="AR84" s="25">
        <f t="shared" si="91"/>
        <v>0.24758744664639651</v>
      </c>
      <c r="AS84" s="25">
        <f>(AS66-$I$16)/$I$15+5/$I$4*SUM($AR84:AR84)</f>
        <v>0.25006332111286045</v>
      </c>
      <c r="AT84" s="25">
        <f>(AT66-$I$16)/$I$15+5/$I$4*SUM($AR84:AS84)</f>
        <v>0.25256395432398909</v>
      </c>
      <c r="AU84" s="25">
        <f>(AU66-$I$16)/$I$15+5/$I$4*SUM($AR84:AT84)</f>
        <v>0.25508959386722896</v>
      </c>
      <c r="AV84" s="25">
        <f>(AV66-$I$16)/$I$15+5/$I$4*SUM($AR84:AU84)</f>
        <v>0.25764048980590126</v>
      </c>
      <c r="AW84" s="25"/>
      <c r="AX84" s="41"/>
      <c r="AY84" s="18"/>
      <c r="AZ84" s="19">
        <v>3</v>
      </c>
      <c r="BA84" s="18">
        <v>0</v>
      </c>
      <c r="BB84" s="25">
        <f t="shared" si="92"/>
        <v>0.24758744664639651</v>
      </c>
      <c r="BC84" s="25">
        <f>(BC66-$I$16)/$I$15+5/$I$4*SUM($BB84:BB84)</f>
        <v>0.25006332111286045</v>
      </c>
      <c r="BD84" s="25">
        <f>(BD66-$I$16)/$I$15+5/$I$4*SUM($BB84:BC84)</f>
        <v>0.25256395432398909</v>
      </c>
      <c r="BE84" s="25">
        <f>(BE66-$I$16)/$I$15+5/$I$4*SUM($BB84:BD84)</f>
        <v>0.25508959386722896</v>
      </c>
      <c r="BF84" s="25">
        <f>(BF66-$I$16)/$I$15+5/$I$4*SUM($BB84:BE84)</f>
        <v>0.25764048980590126</v>
      </c>
      <c r="BG84" s="25"/>
      <c r="BI84" s="18"/>
      <c r="BJ84" s="19">
        <v>3</v>
      </c>
      <c r="BK84" s="18">
        <v>0</v>
      </c>
      <c r="BL84" s="25">
        <f t="shared" si="93"/>
        <v>0.24758744664639651</v>
      </c>
      <c r="BM84" s="25">
        <f>(BM66-$I$16)/$I$15+5/$I$4*SUM($BL84:BL84)</f>
        <v>0.25006332111286045</v>
      </c>
      <c r="BN84" s="25">
        <f>(BN66-$I$16)/$I$15+5/$I$4*SUM($BL84:BM84)</f>
        <v>0.25256395432398909</v>
      </c>
      <c r="BO84" s="25">
        <f>(BO66-$I$16)/$I$15+5/$I$4*SUM($BL84:BN84)</f>
        <v>0.25508959386722896</v>
      </c>
      <c r="BP84" s="25">
        <f>(BP66-$I$16)/$I$15+5/$I$4*SUM($BL84:BO84)</f>
        <v>0.25764048980590126</v>
      </c>
      <c r="BQ84" s="25"/>
      <c r="BS84" s="18"/>
      <c r="BT84" s="7">
        <v>3</v>
      </c>
      <c r="BU84" s="1">
        <v>0</v>
      </c>
      <c r="BV84" s="25">
        <f t="shared" si="94"/>
        <v>0.24758744664639651</v>
      </c>
      <c r="BW84" s="25">
        <f>(BW66-$I$16)/$I$15+5/$I$4*SUM($BV84:BV84)</f>
        <v>0.25006332111286045</v>
      </c>
      <c r="BX84" s="25">
        <f>(BX66-$I$16)/$I$15+5/$I$4*SUM($BV84:BW84)</f>
        <v>0.25256395432398909</v>
      </c>
      <c r="BY84" s="25">
        <f>(BY66-$I$16)/$I$15+5/$I$4*SUM($BV84:BX84)</f>
        <v>0.25508959386722896</v>
      </c>
      <c r="BZ84" s="25">
        <f>(BZ66-$I$16)/$I$15+5/$I$4*SUM($BV84:BY84)</f>
        <v>0.25764048980590126</v>
      </c>
      <c r="CA84" s="27"/>
      <c r="CB84" s="24"/>
      <c r="CC84" s="18"/>
      <c r="CD84" s="19">
        <v>3</v>
      </c>
      <c r="CE84" s="18">
        <v>0</v>
      </c>
      <c r="CF84" s="25">
        <f t="shared" si="95"/>
        <v>0.24758744664639651</v>
      </c>
      <c r="CG84" s="25">
        <f>(CG66-$I$16)/$I$15+5/$I$4*SUM($CF84:CF84)</f>
        <v>0.25006332111286045</v>
      </c>
      <c r="CH84" s="25">
        <f>(CH66-$I$16)/$I$15+5/$I$4*SUM($CF84:CG84)</f>
        <v>0.25256395432398909</v>
      </c>
      <c r="CI84" s="25">
        <f>(CI66-$I$16)/$I$15+5/$I$4*SUM($CF84:CH84)</f>
        <v>0.25508959386722896</v>
      </c>
      <c r="CJ84" s="25">
        <f>(CJ66-$I$16)/$I$15+5/$I$4*SUM($CF84:CI84)</f>
        <v>0.25764048980590126</v>
      </c>
      <c r="CK84" s="25"/>
      <c r="CL84" s="13"/>
      <c r="CM84" s="18"/>
      <c r="CN84" s="19">
        <v>3</v>
      </c>
      <c r="CO84" s="18">
        <v>0</v>
      </c>
      <c r="CP84" s="25">
        <f t="shared" si="96"/>
        <v>0.24758744664639651</v>
      </c>
      <c r="CQ84" s="25">
        <f>(CQ66-$I$16)/$I$15+5/$I$4*SUM($CP84:CP84)</f>
        <v>0.25006332111286045</v>
      </c>
      <c r="CR84" s="25">
        <f>(CR66-$I$16)/$I$15+5/$I$4*SUM($CP84:CQ84)</f>
        <v>0.25256395432398909</v>
      </c>
      <c r="CS84" s="25">
        <f>(CS66-$I$16)/$I$15+5/$I$4*SUM($CP84:CR84)</f>
        <v>0.25508959386722896</v>
      </c>
      <c r="CT84" s="25">
        <f>(CT66-$I$16)/$I$15+5/$I$4*SUM($CP84:CS84)</f>
        <v>0.25764048980590126</v>
      </c>
      <c r="CU84" s="25"/>
      <c r="CV84" s="25"/>
      <c r="CW84" s="18"/>
      <c r="CX84" s="19">
        <v>3</v>
      </c>
      <c r="CY84" s="18">
        <v>0</v>
      </c>
      <c r="CZ84" s="25">
        <f t="shared" si="97"/>
        <v>0.24758744664639651</v>
      </c>
      <c r="DA84" s="25">
        <f>(DA66-$I$16)/$I$15+5/$I$4*SUM($CZ84:CZ84)</f>
        <v>0.25006332111286045</v>
      </c>
      <c r="DB84" s="25">
        <f>(DB66-$I$16)/$I$15+5/$I$4*SUM($CZ84:DA84)</f>
        <v>0.25256395432398909</v>
      </c>
      <c r="DC84" s="25">
        <f>(DC66-$I$16)/$I$15+5/$I$4*SUM($CZ84:DB84)</f>
        <v>0.25508959386722896</v>
      </c>
      <c r="DD84" s="25">
        <f>(DD66-$I$16)/$I$15+5/$I$4*SUM($CZ84:DC84)</f>
        <v>0.25764048980590126</v>
      </c>
      <c r="DE84" s="25"/>
      <c r="DF84" s="41"/>
      <c r="DG84" s="18"/>
      <c r="DH84" s="19">
        <v>3</v>
      </c>
      <c r="DI84" s="18">
        <v>0</v>
      </c>
      <c r="DJ84" s="25">
        <f t="shared" si="98"/>
        <v>0.24758744664639651</v>
      </c>
      <c r="DK84" s="25">
        <f>(DK66-$I$16)/$I$15+5/$I$4*SUM($DJ84:DJ84)</f>
        <v>0.25006332111286045</v>
      </c>
      <c r="DL84" s="25">
        <f>(DL66-$I$16)/$I$15+5/$I$4*SUM($DJ84:DK84)</f>
        <v>0.25256395432398909</v>
      </c>
      <c r="DM84" s="25">
        <f>(DM66-$I$16)/$I$15+5/$I$4*SUM($DJ84:DL84)</f>
        <v>0.25508959386722896</v>
      </c>
      <c r="DN84" s="25">
        <f>(DN66-$I$16)/$I$15+5/$I$4*SUM($DJ84:DM84)</f>
        <v>0.25764048980590126</v>
      </c>
      <c r="DO84" s="25"/>
      <c r="DP84" s="41"/>
      <c r="DQ84" s="18"/>
      <c r="DR84" s="19">
        <v>3</v>
      </c>
      <c r="DS84" s="18">
        <v>0</v>
      </c>
      <c r="DT84" s="25">
        <f t="shared" si="99"/>
        <v>0.24758744664639651</v>
      </c>
      <c r="DU84" s="25">
        <f>(DU66-$I$16)/$I$15+5/$I$4*SUM($DT84:DT84)</f>
        <v>0.25006332111286045</v>
      </c>
      <c r="DV84" s="25">
        <f>(DV66-$I$16)/$I$15+5/$I$4*SUM($DT84:DU84)</f>
        <v>0.25256395432398909</v>
      </c>
      <c r="DW84" s="25">
        <f>(DW66-$I$16)/$I$15+5/$I$4*SUM($DT84:DV84)</f>
        <v>0.25508959386722896</v>
      </c>
      <c r="DX84" s="25">
        <f>(DX66-$I$16)/$I$15+5/$I$4*SUM($DT84:DW84)</f>
        <v>0.25764048980590126</v>
      </c>
      <c r="DY84" s="25"/>
      <c r="EA84" s="18"/>
      <c r="EB84" s="19">
        <v>3</v>
      </c>
      <c r="EC84" s="18">
        <v>0</v>
      </c>
      <c r="ED84" s="25">
        <f t="shared" si="100"/>
        <v>0.24758744664639651</v>
      </c>
      <c r="EE84" s="25">
        <f>(EE66-$I$16)/$I$15+5/$I$4*SUM($ED84:ED84)</f>
        <v>0.25006332111286045</v>
      </c>
      <c r="EF84" s="25">
        <f>(EF66-$I$16)/$I$15+5/$I$4*SUM($ED84:EE84)</f>
        <v>0.25256395432398909</v>
      </c>
      <c r="EG84" s="25">
        <f>(EG66-$I$16)/$I$15+5/$I$4*SUM($ED84:EF84)</f>
        <v>0.25508959386722896</v>
      </c>
      <c r="EH84" s="25">
        <f>(EH66-$I$16)/$I$15+5/$I$4*SUM($ED84:EG84)</f>
        <v>0.25764048980590126</v>
      </c>
      <c r="EI84" s="25"/>
      <c r="EL84" s="19">
        <v>3</v>
      </c>
      <c r="EM84" s="18">
        <v>0</v>
      </c>
      <c r="EN84" s="25">
        <f t="shared" si="101"/>
        <v>0.24758744664639651</v>
      </c>
      <c r="EO84" s="25">
        <f>(EO66-$I$16)/$I$15+5/$I$4*SUM($EN84:EN84)</f>
        <v>0.25006332111286045</v>
      </c>
      <c r="EP84" s="25">
        <f>(EP66-$I$16)/$I$15+5/$I$4*SUM($EN84:EO84)</f>
        <v>0.25256395432398909</v>
      </c>
      <c r="EQ84" s="25">
        <f>(EQ66-$I$16)/$I$15+5/$I$4*SUM($EN84:EP84)</f>
        <v>0.25508959386722896</v>
      </c>
      <c r="ER84" s="25">
        <f>(ER66-$I$16)/$I$15+5/$I$4*SUM($EN84:EQ84)</f>
        <v>0.25764048980590126</v>
      </c>
      <c r="ES84" s="25"/>
    </row>
    <row r="85" spans="1:149" s="1" customFormat="1" x14ac:dyDescent="0.25">
      <c r="A85" s="105"/>
      <c r="B85" s="7">
        <v>4</v>
      </c>
      <c r="C85" s="1">
        <v>0</v>
      </c>
      <c r="D85" s="25">
        <f t="shared" si="87"/>
        <v>75.020781985352556</v>
      </c>
      <c r="E85" s="25">
        <f>(E67-$I$16)/$I$15+5/$I$4*SUM(D85:$D85)</f>
        <v>96.126317901420293</v>
      </c>
      <c r="F85" s="25">
        <f>(F67-$I$16)/$I$15+5/$I$4*SUM($D85:E85)</f>
        <v>1.9590584455141251</v>
      </c>
      <c r="G85" s="25">
        <f>(G67-$I$16)/$I$15+5/$I$4*SUM($D85:F85)</f>
        <v>1.9786490299692663</v>
      </c>
      <c r="H85" s="25">
        <f>(H67-$I$16)/$I$15+5/$I$4*SUM($D85:G85)</f>
        <v>1.998435520268959</v>
      </c>
      <c r="I85" s="27"/>
      <c r="J85" s="24"/>
      <c r="K85" s="18"/>
      <c r="L85" s="19">
        <v>4</v>
      </c>
      <c r="M85" s="18">
        <v>0</v>
      </c>
      <c r="N85" s="25">
        <f t="shared" si="88"/>
        <v>97.310108000446988</v>
      </c>
      <c r="O85" s="25">
        <f>(O67-$I$16)/$I$15+5/$I$4*SUM($N85:N85)</f>
        <v>100.48313171317768</v>
      </c>
      <c r="P85" s="25">
        <f>(P67-$I$16)/$I$15+5/$I$4*SUM($N85:O85)</f>
        <v>2.2255198437826431</v>
      </c>
      <c r="Q85" s="25">
        <f>(Q67-$I$16)/$I$15+5/$I$4*SUM($N85:P85)</f>
        <v>2.2477750422204696</v>
      </c>
      <c r="R85" s="25">
        <f>(R67-$I$16)/$I$15+5/$I$4*SUM($N85:Q85)</f>
        <v>2.2702527926426743</v>
      </c>
      <c r="S85" s="25"/>
      <c r="U85" s="13"/>
      <c r="V85" s="19">
        <v>4</v>
      </c>
      <c r="W85" s="18">
        <v>0</v>
      </c>
      <c r="X85" s="25">
        <f t="shared" si="89"/>
        <v>79.867864269546075</v>
      </c>
      <c r="Y85" s="25">
        <f>(Y67-$I$16)/$I$15+5/$I$4*SUM($X85:X85)</f>
        <v>99.740597387197639</v>
      </c>
      <c r="Z85" s="25">
        <f>(Z67-$I$16)/$I$15+5/$I$4*SUM($X85:Y85)</f>
        <v>2.0436720632138337</v>
      </c>
      <c r="AA85" s="25">
        <f>(AA67-$I$16)/$I$15+5/$I$4*SUM($X85:Z85)</f>
        <v>2.0641087838459722</v>
      </c>
      <c r="AB85" s="25">
        <f>(AB67-$I$16)/$I$15+5/$I$4*SUM($X85:AA85)</f>
        <v>2.0847498716844317</v>
      </c>
      <c r="AC85" s="25"/>
      <c r="AD85" s="25"/>
      <c r="AE85" s="18"/>
      <c r="AF85" s="19">
        <v>4</v>
      </c>
      <c r="AG85" s="18">
        <v>0</v>
      </c>
      <c r="AH85" s="25">
        <f t="shared" si="90"/>
        <v>0.24758744664639651</v>
      </c>
      <c r="AI85" s="25">
        <f>(AI67-$I$16)/$I$15+5/$I$4*SUM($AH85:AH85)</f>
        <v>0.25006332111286045</v>
      </c>
      <c r="AJ85" s="25">
        <f>(AJ67-$I$16)/$I$15+5/$I$4*SUM($AH85:AI85)</f>
        <v>0.25256395432398909</v>
      </c>
      <c r="AK85" s="25">
        <f>(AK67-$I$16)/$I$15+5/$I$4*SUM($AH85:AJ85)</f>
        <v>0.25508959386722896</v>
      </c>
      <c r="AL85" s="25">
        <f>(AL67-$I$16)/$I$15+5/$I$4*SUM($AH85:AK85)</f>
        <v>0.25764048980590126</v>
      </c>
      <c r="AM85" s="25"/>
      <c r="AN85" s="41"/>
      <c r="AO85" s="18"/>
      <c r="AP85" s="19">
        <v>4</v>
      </c>
      <c r="AQ85" s="18">
        <v>0</v>
      </c>
      <c r="AR85" s="25">
        <f t="shared" si="91"/>
        <v>0.24758744664639651</v>
      </c>
      <c r="AS85" s="25">
        <f>(AS67-$I$16)/$I$15+5/$I$4*SUM($AR85:AR85)</f>
        <v>0.25006332111286045</v>
      </c>
      <c r="AT85" s="25">
        <f>(AT67-$I$16)/$I$15+5/$I$4*SUM($AR85:AS85)</f>
        <v>0.25256395432398909</v>
      </c>
      <c r="AU85" s="25">
        <f>(AU67-$I$16)/$I$15+5/$I$4*SUM($AR85:AT85)</f>
        <v>0.25508959386722896</v>
      </c>
      <c r="AV85" s="25" t="e">
        <f>(AV67-$I$16)/$I$15+5/$I$4*SUM($AR85:AU85)</f>
        <v>#VALUE!</v>
      </c>
      <c r="AW85" s="25"/>
      <c r="AX85" s="41"/>
      <c r="AY85" s="18"/>
      <c r="AZ85" s="19">
        <v>4</v>
      </c>
      <c r="BA85" s="18">
        <v>0</v>
      </c>
      <c r="BB85" s="25">
        <f t="shared" si="92"/>
        <v>0.24758744664639651</v>
      </c>
      <c r="BC85" s="25">
        <f>(BC67-$I$16)/$I$15+5/$I$4*SUM($BB85:BB85)</f>
        <v>0.25006332111286045</v>
      </c>
      <c r="BD85" s="25">
        <f>(BD67-$I$16)/$I$15+5/$I$4*SUM($BB85:BC85)</f>
        <v>0.25256395432398909</v>
      </c>
      <c r="BE85" s="25">
        <f>(BE67-$I$16)/$I$15+5/$I$4*SUM($BB85:BD85)</f>
        <v>0.25508959386722896</v>
      </c>
      <c r="BF85" s="25">
        <f>(BF67-$I$16)/$I$15+5/$I$4*SUM($BB85:BE85)</f>
        <v>0.25764048980590126</v>
      </c>
      <c r="BG85" s="25"/>
      <c r="BI85" s="18"/>
      <c r="BJ85" s="19">
        <v>4</v>
      </c>
      <c r="BK85" s="18">
        <v>0</v>
      </c>
      <c r="BL85" s="25">
        <f t="shared" si="93"/>
        <v>0.24758744664639651</v>
      </c>
      <c r="BM85" s="25">
        <f>(BM67-$I$16)/$I$15+5/$I$4*SUM($BL85:BL85)</f>
        <v>0.25006332111286045</v>
      </c>
      <c r="BN85" s="25">
        <f>(BN67-$I$16)/$I$15+5/$I$4*SUM($BL85:BM85)</f>
        <v>0.25256395432398909</v>
      </c>
      <c r="BO85" s="25">
        <f>(BO67-$I$16)/$I$15+5/$I$4*SUM($BL85:BN85)</f>
        <v>0.25508959386722896</v>
      </c>
      <c r="BP85" s="25">
        <f>(BP67-$I$16)/$I$15+5/$I$4*SUM($BL85:BO85)</f>
        <v>0.25764048980590126</v>
      </c>
      <c r="BQ85" s="25"/>
      <c r="BS85" s="18"/>
      <c r="BT85" s="7">
        <v>4</v>
      </c>
      <c r="BU85" s="1">
        <v>0</v>
      </c>
      <c r="BV85" s="25">
        <f t="shared" si="94"/>
        <v>0.24758744664639651</v>
      </c>
      <c r="BW85" s="25">
        <f>(BW67-$I$16)/$I$15+5/$I$4*SUM($BV85:BV85)</f>
        <v>0.25006332111286045</v>
      </c>
      <c r="BX85" s="25">
        <f>(BX67-$I$16)/$I$15+5/$I$4*SUM($BV85:BW85)</f>
        <v>0.25256395432398909</v>
      </c>
      <c r="BY85" s="25">
        <f>(BY67-$I$16)/$I$15+5/$I$4*SUM($BV85:BX85)</f>
        <v>0.25508959386722896</v>
      </c>
      <c r="BZ85" s="25">
        <f>(BZ67-$I$16)/$I$15+5/$I$4*SUM($BV85:BY85)</f>
        <v>0.25764048980590126</v>
      </c>
      <c r="CA85" s="27"/>
      <c r="CB85" s="24"/>
      <c r="CC85" s="18"/>
      <c r="CD85" s="19">
        <v>4</v>
      </c>
      <c r="CE85" s="18">
        <v>0</v>
      </c>
      <c r="CF85" s="25">
        <f t="shared" si="95"/>
        <v>0.24758744664639651</v>
      </c>
      <c r="CG85" s="25">
        <f>(CG67-$I$16)/$I$15+5/$I$4*SUM($CF85:CF85)</f>
        <v>0.25006332111286045</v>
      </c>
      <c r="CH85" s="25">
        <f>(CH67-$I$16)/$I$15+5/$I$4*SUM($CF85:CG85)</f>
        <v>0.25256395432398909</v>
      </c>
      <c r="CI85" s="25">
        <f>(CI67-$I$16)/$I$15+5/$I$4*SUM($CF85:CH85)</f>
        <v>0.25508959386722896</v>
      </c>
      <c r="CJ85" s="25">
        <f>(CJ67-$I$16)/$I$15+5/$I$4*SUM($CF85:CI85)</f>
        <v>0.25764048980590126</v>
      </c>
      <c r="CK85" s="25"/>
      <c r="CL85" s="13"/>
      <c r="CM85" s="18"/>
      <c r="CN85" s="19">
        <v>4</v>
      </c>
      <c r="CO85" s="18">
        <v>0</v>
      </c>
      <c r="CP85" s="25">
        <f t="shared" si="96"/>
        <v>0.24758744664639651</v>
      </c>
      <c r="CQ85" s="25">
        <f>(CQ67-$I$16)/$I$15+5/$I$4*SUM($CP85:CP85)</f>
        <v>0.25006332111286045</v>
      </c>
      <c r="CR85" s="25">
        <f>(CR67-$I$16)/$I$15+5/$I$4*SUM($CP85:CQ85)</f>
        <v>0.25256395432398909</v>
      </c>
      <c r="CS85" s="25">
        <f>(CS67-$I$16)/$I$15+5/$I$4*SUM($CP85:CR85)</f>
        <v>0.25508959386722896</v>
      </c>
      <c r="CT85" s="25">
        <f>(CT67-$I$16)/$I$15+5/$I$4*SUM($CP85:CS85)</f>
        <v>0.25764048980590126</v>
      </c>
      <c r="CU85" s="25"/>
      <c r="CV85" s="25"/>
      <c r="CW85" s="18"/>
      <c r="CX85" s="19">
        <v>4</v>
      </c>
      <c r="CY85" s="18">
        <v>0</v>
      </c>
      <c r="CZ85" s="25">
        <f t="shared" si="97"/>
        <v>0.24758744664639651</v>
      </c>
      <c r="DA85" s="25">
        <f>(DA67-$I$16)/$I$15+5/$I$4*SUM($CZ85:CZ85)</f>
        <v>0.25006332111286045</v>
      </c>
      <c r="DB85" s="25">
        <f>(DB67-$I$16)/$I$15+5/$I$4*SUM($CZ85:DA85)</f>
        <v>0.25256395432398909</v>
      </c>
      <c r="DC85" s="25">
        <f>(DC67-$I$16)/$I$15+5/$I$4*SUM($CZ85:DB85)</f>
        <v>0.25508959386722896</v>
      </c>
      <c r="DD85" s="25">
        <f>(DD67-$I$16)/$I$15+5/$I$4*SUM($CZ85:DC85)</f>
        <v>0.25764048980590126</v>
      </c>
      <c r="DE85" s="25"/>
      <c r="DF85" s="41"/>
      <c r="DG85" s="18"/>
      <c r="DH85" s="19">
        <v>4</v>
      </c>
      <c r="DI85" s="18">
        <v>0</v>
      </c>
      <c r="DJ85" s="25">
        <f t="shared" si="98"/>
        <v>0.24758744664639651</v>
      </c>
      <c r="DK85" s="25">
        <f>(DK67-$I$16)/$I$15+5/$I$4*SUM($DJ85:DJ85)</f>
        <v>0.25006332111286045</v>
      </c>
      <c r="DL85" s="25">
        <f>(DL67-$I$16)/$I$15+5/$I$4*SUM($DJ85:DK85)</f>
        <v>0.25256395432398909</v>
      </c>
      <c r="DM85" s="25">
        <f>(DM67-$I$16)/$I$15+5/$I$4*SUM($DJ85:DL85)</f>
        <v>0.25508959386722896</v>
      </c>
      <c r="DN85" s="25">
        <f>(DN67-$I$16)/$I$15+5/$I$4*SUM($DJ85:DM85)</f>
        <v>0.25764048980590126</v>
      </c>
      <c r="DO85" s="25"/>
      <c r="DP85" s="41"/>
      <c r="DQ85" s="18"/>
      <c r="DR85" s="19">
        <v>4</v>
      </c>
      <c r="DS85" s="18">
        <v>0</v>
      </c>
      <c r="DT85" s="25">
        <f t="shared" si="99"/>
        <v>0.24758744664639651</v>
      </c>
      <c r="DU85" s="25">
        <f>(DU67-$I$16)/$I$15+5/$I$4*SUM($DT85:DT85)</f>
        <v>0.25006332111286045</v>
      </c>
      <c r="DV85" s="25">
        <f>(DV67-$I$16)/$I$15+5/$I$4*SUM($DT85:DU85)</f>
        <v>0.25256395432398909</v>
      </c>
      <c r="DW85" s="25">
        <f>(DW67-$I$16)/$I$15+5/$I$4*SUM($DT85:DV85)</f>
        <v>0.25508959386722896</v>
      </c>
      <c r="DX85" s="25">
        <f>(DX67-$I$16)/$I$15+5/$I$4*SUM($DT85:DW85)</f>
        <v>0.25764048980590126</v>
      </c>
      <c r="DY85" s="25"/>
      <c r="EA85" s="18"/>
      <c r="EB85" s="19">
        <v>4</v>
      </c>
      <c r="EC85" s="18">
        <v>0</v>
      </c>
      <c r="ED85" s="25">
        <f t="shared" si="100"/>
        <v>0.24758744664639651</v>
      </c>
      <c r="EE85" s="25">
        <f>(EE67-$I$16)/$I$15+5/$I$4*SUM($ED85:ED85)</f>
        <v>0.25006332111286045</v>
      </c>
      <c r="EF85" s="25">
        <f>(EF67-$I$16)/$I$15+5/$I$4*SUM($ED85:EE85)</f>
        <v>0.25256395432398909</v>
      </c>
      <c r="EG85" s="25">
        <f>(EG67-$I$16)/$I$15+5/$I$4*SUM($ED85:EF85)</f>
        <v>0.25508959386722896</v>
      </c>
      <c r="EH85" s="25">
        <f>(EH67-$I$16)/$I$15+5/$I$4*SUM($ED85:EG85)</f>
        <v>0.25764048980590126</v>
      </c>
      <c r="EI85" s="25"/>
      <c r="EL85" s="19">
        <v>4</v>
      </c>
      <c r="EM85" s="18">
        <v>0</v>
      </c>
      <c r="EN85" s="25">
        <f t="shared" si="101"/>
        <v>0.24758744664639651</v>
      </c>
      <c r="EO85" s="25">
        <f>(EO67-$I$16)/$I$15+5/$I$4*SUM($EN85:EN85)</f>
        <v>0.25006332111286045</v>
      </c>
      <c r="EP85" s="25">
        <f>(EP67-$I$16)/$I$15+5/$I$4*SUM($EN85:EO85)</f>
        <v>0.25256395432398909</v>
      </c>
      <c r="EQ85" s="25">
        <f>(EQ67-$I$16)/$I$15+5/$I$4*SUM($EN85:EP85)</f>
        <v>0.25508959386722896</v>
      </c>
      <c r="ER85" s="25">
        <f>(ER67-$I$16)/$I$15+5/$I$4*SUM($EN85:EQ85)</f>
        <v>0.25764048980590126</v>
      </c>
      <c r="ES85" s="25"/>
    </row>
    <row r="86" spans="1:149" s="1" customFormat="1" x14ac:dyDescent="0.25">
      <c r="A86" s="105"/>
      <c r="B86" s="7">
        <v>5</v>
      </c>
      <c r="C86" s="1">
        <v>0</v>
      </c>
      <c r="D86" s="25">
        <f t="shared" si="87"/>
        <v>0.24758744664639651</v>
      </c>
      <c r="E86" s="25">
        <f>(E68-$I$16)/$I$15+5/$I$4*SUM(D86:$D86)</f>
        <v>0.25006332111286045</v>
      </c>
      <c r="F86" s="25">
        <f>(F68-$I$16)/$I$15+5/$I$4*SUM($D86:E86)</f>
        <v>0.25256395432398909</v>
      </c>
      <c r="G86" s="25">
        <f>(G68-$I$16)/$I$15+5/$I$4*SUM($D86:F86)</f>
        <v>0.25508959386722896</v>
      </c>
      <c r="H86" s="25">
        <f>(H68-$I$16)/$I$15+5/$I$4*SUM($D86:G86)</f>
        <v>0.25764048980590126</v>
      </c>
      <c r="I86" s="27"/>
      <c r="J86" s="24"/>
      <c r="K86" s="18"/>
      <c r="L86" s="19">
        <v>5</v>
      </c>
      <c r="M86" s="18">
        <v>0</v>
      </c>
      <c r="N86" s="25">
        <f t="shared" si="88"/>
        <v>0.24758744664639651</v>
      </c>
      <c r="O86" s="25">
        <f>(O68-$I$16)/$I$15+5/$I$4*SUM($N86:N86)</f>
        <v>0.25006332111286045</v>
      </c>
      <c r="P86" s="25">
        <f>(P68-$I$16)/$I$15+5/$I$4*SUM($N86:O86)</f>
        <v>0.25256395432398909</v>
      </c>
      <c r="Q86" s="25">
        <f>(Q68-$I$16)/$I$15+5/$I$4*SUM($N86:P86)</f>
        <v>0.25508959386722896</v>
      </c>
      <c r="R86" s="25">
        <f>(R68-$I$16)/$I$15+5/$I$4*SUM($N86:Q86)</f>
        <v>0.25764048980590126</v>
      </c>
      <c r="S86" s="25"/>
      <c r="U86" s="13"/>
      <c r="V86" s="19">
        <v>5</v>
      </c>
      <c r="W86" s="18">
        <v>0</v>
      </c>
      <c r="X86" s="25">
        <f t="shared" si="89"/>
        <v>0.24758744664639651</v>
      </c>
      <c r="Y86" s="25">
        <f>(Y68-$I$16)/$I$15+5/$I$4*SUM($X86:X86)</f>
        <v>0.25006332111286045</v>
      </c>
      <c r="Z86" s="25">
        <f>(Z68-$I$16)/$I$15+5/$I$4*SUM($X86:Y86)</f>
        <v>0.25256395432398909</v>
      </c>
      <c r="AA86" s="25">
        <f>(AA68-$I$16)/$I$15+5/$I$4*SUM($X86:Z86)</f>
        <v>0.25508959386722896</v>
      </c>
      <c r="AB86" s="25">
        <f>(AB68-$I$16)/$I$15+5/$I$4*SUM($X86:AA86)</f>
        <v>0.25764048980590126</v>
      </c>
      <c r="AC86" s="25"/>
      <c r="AD86" s="25"/>
      <c r="AE86" s="18"/>
      <c r="AF86" s="19">
        <v>5</v>
      </c>
      <c r="AG86" s="18">
        <v>0</v>
      </c>
      <c r="AH86" s="25">
        <f t="shared" si="90"/>
        <v>0.24758744664639651</v>
      </c>
      <c r="AI86" s="25">
        <f>(AI68-$I$16)/$I$15+5/$I$4*SUM($AH86:AH86)</f>
        <v>0.25006332111286045</v>
      </c>
      <c r="AJ86" s="25">
        <f>(AJ68-$I$16)/$I$15+5/$I$4*SUM($AH86:AI86)</f>
        <v>0.25256395432398909</v>
      </c>
      <c r="AK86" s="25">
        <f>(AK68-$I$16)/$I$15+5/$I$4*SUM($AH86:AJ86)</f>
        <v>0.25508959386722896</v>
      </c>
      <c r="AL86" s="25">
        <f>(AL68-$I$16)/$I$15+5/$I$4*SUM($AH86:AK86)</f>
        <v>0.25764048980590126</v>
      </c>
      <c r="AM86" s="25"/>
      <c r="AN86" s="41"/>
      <c r="AO86" s="18"/>
      <c r="AP86" s="19">
        <v>5</v>
      </c>
      <c r="AQ86" s="18">
        <v>0</v>
      </c>
      <c r="AR86" s="25">
        <f t="shared" si="91"/>
        <v>0.24758744664639651</v>
      </c>
      <c r="AS86" s="25">
        <f>(AS68-$I$16)/$I$15+5/$I$4*SUM($AR86:AR86)</f>
        <v>0.25006332111286045</v>
      </c>
      <c r="AT86" s="25">
        <f>(AT68-$I$16)/$I$15+5/$I$4*SUM($AR86:AS86)</f>
        <v>0.25256395432398909</v>
      </c>
      <c r="AU86" s="25">
        <f>(AU68-$I$16)/$I$15+5/$I$4*SUM($AR86:AT86)</f>
        <v>0.25508959386722896</v>
      </c>
      <c r="AV86" s="25" t="e">
        <f>(AV68-$I$16)/$I$15+5/$I$4*SUM($AR86:AU86)</f>
        <v>#VALUE!</v>
      </c>
      <c r="AW86" s="25"/>
      <c r="AX86" s="41"/>
      <c r="AY86" s="18"/>
      <c r="AZ86" s="19">
        <v>5</v>
      </c>
      <c r="BA86" s="18">
        <v>0</v>
      </c>
      <c r="BB86" s="25">
        <f t="shared" si="92"/>
        <v>0.24758744664639651</v>
      </c>
      <c r="BC86" s="25">
        <f>(BC68-$I$16)/$I$15+5/$I$4*SUM($BB86:BB86)</f>
        <v>0.25006332111286045</v>
      </c>
      <c r="BD86" s="25">
        <f>(BD68-$I$16)/$I$15+5/$I$4*SUM($BB86:BC86)</f>
        <v>0.25256395432398909</v>
      </c>
      <c r="BE86" s="25">
        <f>(BE68-$I$16)/$I$15+5/$I$4*SUM($BB86:BD86)</f>
        <v>0.25508959386722896</v>
      </c>
      <c r="BF86" s="25">
        <f>(BF68-$I$16)/$I$15+5/$I$4*SUM($BB86:BE86)</f>
        <v>0.25764048980590126</v>
      </c>
      <c r="BG86" s="25"/>
      <c r="BI86" s="18"/>
      <c r="BJ86" s="19">
        <v>5</v>
      </c>
      <c r="BK86" s="18">
        <v>0</v>
      </c>
      <c r="BL86" s="25">
        <f t="shared" si="93"/>
        <v>0.24758744664639651</v>
      </c>
      <c r="BM86" s="25">
        <f>(BM68-$I$16)/$I$15+5/$I$4*SUM($BL86:BL86)</f>
        <v>0.25006332111286045</v>
      </c>
      <c r="BN86" s="25">
        <f>(BN68-$I$16)/$I$15+5/$I$4*SUM($BL86:BM86)</f>
        <v>0.25256395432398909</v>
      </c>
      <c r="BO86" s="25">
        <f>(BO68-$I$16)/$I$15+5/$I$4*SUM($BL86:BN86)</f>
        <v>0.25508959386722896</v>
      </c>
      <c r="BP86" s="25">
        <f>(BP68-$I$16)/$I$15+5/$I$4*SUM($BL86:BO86)</f>
        <v>0.25764048980590126</v>
      </c>
      <c r="BQ86" s="25"/>
      <c r="BS86" s="18"/>
      <c r="BT86" s="7">
        <v>5</v>
      </c>
      <c r="BU86" s="1">
        <v>0</v>
      </c>
      <c r="BV86" s="25">
        <f t="shared" si="94"/>
        <v>0.24758744664639651</v>
      </c>
      <c r="BW86" s="25">
        <f>(BW68-$I$16)/$I$15+5/$I$4*SUM($BV86:BV86)</f>
        <v>0.25006332111286045</v>
      </c>
      <c r="BX86" s="25">
        <f>(BX68-$I$16)/$I$15+5/$I$4*SUM($BV86:BW86)</f>
        <v>0.25256395432398909</v>
      </c>
      <c r="BY86" s="25">
        <f>(BY68-$I$16)/$I$15+5/$I$4*SUM($BV86:BX86)</f>
        <v>0.25508959386722896</v>
      </c>
      <c r="BZ86" s="25">
        <f>(BZ68-$I$16)/$I$15+5/$I$4*SUM($BV86:BY86)</f>
        <v>0.25764048980590126</v>
      </c>
      <c r="CA86" s="27"/>
      <c r="CB86" s="24"/>
      <c r="CC86" s="18"/>
      <c r="CD86" s="19">
        <v>5</v>
      </c>
      <c r="CE86" s="18">
        <v>0</v>
      </c>
      <c r="CF86" s="25">
        <f t="shared" si="95"/>
        <v>0.24758744664639651</v>
      </c>
      <c r="CG86" s="25">
        <f>(CG68-$I$16)/$I$15+5/$I$4*SUM($CF86:CF86)</f>
        <v>0.25006332111286045</v>
      </c>
      <c r="CH86" s="25">
        <f>(CH68-$I$16)/$I$15+5/$I$4*SUM($CF86:CG86)</f>
        <v>0.25256395432398909</v>
      </c>
      <c r="CI86" s="25">
        <f>(CI68-$I$16)/$I$15+5/$I$4*SUM($CF86:CH86)</f>
        <v>0.25508959386722896</v>
      </c>
      <c r="CJ86" s="25">
        <f>(CJ68-$I$16)/$I$15+5/$I$4*SUM($CF86:CI86)</f>
        <v>0.25764048980590126</v>
      </c>
      <c r="CK86" s="25"/>
      <c r="CL86" s="13"/>
      <c r="CM86" s="18"/>
      <c r="CN86" s="19">
        <v>5</v>
      </c>
      <c r="CO86" s="18">
        <v>0</v>
      </c>
      <c r="CP86" s="25">
        <f t="shared" si="96"/>
        <v>0.24758744664639651</v>
      </c>
      <c r="CQ86" s="25">
        <f>(CQ68-$I$16)/$I$15+5/$I$4*SUM($CP86:CP86)</f>
        <v>0.25006332111286045</v>
      </c>
      <c r="CR86" s="25">
        <f>(CR68-$I$16)/$I$15+5/$I$4*SUM($CP86:CQ86)</f>
        <v>0.25256395432398909</v>
      </c>
      <c r="CS86" s="25">
        <f>(CS68-$I$16)/$I$15+5/$I$4*SUM($CP86:CR86)</f>
        <v>0.25508959386722896</v>
      </c>
      <c r="CT86" s="25">
        <f>(CT68-$I$16)/$I$15+5/$I$4*SUM($CP86:CS86)</f>
        <v>0.25764048980590126</v>
      </c>
      <c r="CU86" s="25"/>
      <c r="CV86" s="25"/>
      <c r="CW86" s="18"/>
      <c r="CX86" s="19">
        <v>5</v>
      </c>
      <c r="CY86" s="18">
        <v>0</v>
      </c>
      <c r="CZ86" s="25">
        <f t="shared" si="97"/>
        <v>0.24758744664639651</v>
      </c>
      <c r="DA86" s="25">
        <f>(DA68-$I$16)/$I$15+5/$I$4*SUM($CZ86:CZ86)</f>
        <v>0.25006332111286045</v>
      </c>
      <c r="DB86" s="25">
        <f>(DB68-$I$16)/$I$15+5/$I$4*SUM($CZ86:DA86)</f>
        <v>0.25256395432398909</v>
      </c>
      <c r="DC86" s="25">
        <f>(DC68-$I$16)/$I$15+5/$I$4*SUM($CZ86:DB86)</f>
        <v>0.25508959386722896</v>
      </c>
      <c r="DD86" s="25">
        <f>(DD68-$I$16)/$I$15+5/$I$4*SUM($CZ86:DC86)</f>
        <v>0.25764048980590126</v>
      </c>
      <c r="DE86" s="25"/>
      <c r="DF86" s="41"/>
      <c r="DG86" s="18"/>
      <c r="DH86" s="19">
        <v>5</v>
      </c>
      <c r="DI86" s="18">
        <v>0</v>
      </c>
      <c r="DJ86" s="25">
        <f t="shared" si="98"/>
        <v>0.24758744664639651</v>
      </c>
      <c r="DK86" s="25">
        <f>(DK68-$I$16)/$I$15+5/$I$4*SUM($DJ86:DJ86)</f>
        <v>0.25006332111286045</v>
      </c>
      <c r="DL86" s="25">
        <f>(DL68-$I$16)/$I$15+5/$I$4*SUM($DJ86:DK86)</f>
        <v>0.25256395432398909</v>
      </c>
      <c r="DM86" s="25">
        <f>(DM68-$I$16)/$I$15+5/$I$4*SUM($DJ86:DL86)</f>
        <v>0.25508959386722896</v>
      </c>
      <c r="DN86" s="25">
        <f>(DN68-$I$16)/$I$15+5/$I$4*SUM($DJ86:DM86)</f>
        <v>0.25764048980590126</v>
      </c>
      <c r="DO86" s="25"/>
      <c r="DP86" s="41"/>
      <c r="DQ86" s="18"/>
      <c r="DR86" s="19">
        <v>5</v>
      </c>
      <c r="DS86" s="18">
        <v>0</v>
      </c>
      <c r="DT86" s="25">
        <f t="shared" si="99"/>
        <v>0.24758744664639651</v>
      </c>
      <c r="DU86" s="25">
        <f>(DU68-$I$16)/$I$15+5/$I$4*SUM($DT86:DT86)</f>
        <v>0.25006332111286045</v>
      </c>
      <c r="DV86" s="25">
        <f>(DV68-$I$16)/$I$15+5/$I$4*SUM($DT86:DU86)</f>
        <v>0.25256395432398909</v>
      </c>
      <c r="DW86" s="25">
        <f>(DW68-$I$16)/$I$15+5/$I$4*SUM($DT86:DV86)</f>
        <v>0.25508959386722896</v>
      </c>
      <c r="DX86" s="25">
        <f>(DX68-$I$16)/$I$15+5/$I$4*SUM($DT86:DW86)</f>
        <v>0.25764048980590126</v>
      </c>
      <c r="DY86" s="25"/>
      <c r="EA86" s="18"/>
      <c r="EB86" s="19">
        <v>5</v>
      </c>
      <c r="EC86" s="18">
        <v>0</v>
      </c>
      <c r="ED86" s="25">
        <f t="shared" si="100"/>
        <v>0.24758744664639651</v>
      </c>
      <c r="EE86" s="25">
        <f>(EE68-$I$16)/$I$15+5/$I$4*SUM($ED86:ED86)</f>
        <v>0.25006332111286045</v>
      </c>
      <c r="EF86" s="25">
        <f>(EF68-$I$16)/$I$15+5/$I$4*SUM($ED86:EE86)</f>
        <v>0.25256395432398909</v>
      </c>
      <c r="EG86" s="25">
        <f>(EG68-$I$16)/$I$15+5/$I$4*SUM($ED86:EF86)</f>
        <v>0.25508959386722896</v>
      </c>
      <c r="EH86" s="25">
        <f>(EH68-$I$16)/$I$15+5/$I$4*SUM($ED86:EG86)</f>
        <v>0.25764048980590126</v>
      </c>
      <c r="EI86" s="25"/>
      <c r="EL86" s="19">
        <v>5</v>
      </c>
      <c r="EM86" s="18">
        <v>0</v>
      </c>
      <c r="EN86" s="25">
        <f t="shared" si="101"/>
        <v>0.24758744664639651</v>
      </c>
      <c r="EO86" s="25">
        <f>(EO68-$I$16)/$I$15+5/$I$4*SUM($EN86:EN86)</f>
        <v>0.25006332111286045</v>
      </c>
      <c r="EP86" s="25">
        <f>(EP68-$I$16)/$I$15+5/$I$4*SUM($EN86:EO86)</f>
        <v>0.25256395432398909</v>
      </c>
      <c r="EQ86" s="25">
        <f>(EQ68-$I$16)/$I$15+5/$I$4*SUM($EN86:EP86)</f>
        <v>0.25508959386722896</v>
      </c>
      <c r="ER86" s="25">
        <f>(ER68-$I$16)/$I$15+5/$I$4*SUM($EN86:EQ86)</f>
        <v>0.25764048980590126</v>
      </c>
      <c r="ES86" s="25"/>
    </row>
    <row r="87" spans="1:149" s="1" customFormat="1" x14ac:dyDescent="0.25">
      <c r="A87" s="105"/>
      <c r="B87" s="7">
        <v>6</v>
      </c>
      <c r="C87" s="1">
        <v>0</v>
      </c>
      <c r="D87" s="25">
        <f t="shared" si="87"/>
        <v>0.24758744664639651</v>
      </c>
      <c r="E87" s="25">
        <f>(E69-$I$16)/$I$15+5/$I$4*SUM(D87:$D87)</f>
        <v>0.25006332111286045</v>
      </c>
      <c r="F87" s="25">
        <f>(F69-$I$16)/$I$15+5/$I$4*SUM($D87:E87)</f>
        <v>0.25256395432398909</v>
      </c>
      <c r="G87" s="25">
        <f>(G69-$I$16)/$I$15+5/$I$4*SUM($D87:F87)</f>
        <v>0.25508959386722896</v>
      </c>
      <c r="H87" s="25">
        <f>(H69-$I$16)/$I$15+5/$I$4*SUM($D87:G87)</f>
        <v>0.25764048980590126</v>
      </c>
      <c r="I87" s="27"/>
      <c r="J87" s="24"/>
      <c r="K87" s="18"/>
      <c r="L87" s="19">
        <v>6</v>
      </c>
      <c r="M87" s="18">
        <v>0</v>
      </c>
      <c r="N87" s="25">
        <f t="shared" si="88"/>
        <v>0.24758744664639651</v>
      </c>
      <c r="O87" s="25">
        <f>(O69-$I$16)/$I$15+5/$I$4*SUM($N87:N87)</f>
        <v>0.25006332111286045</v>
      </c>
      <c r="P87" s="25">
        <f>(P69-$I$16)/$I$15+5/$I$4*SUM($N87:O87)</f>
        <v>0.25256395432398909</v>
      </c>
      <c r="Q87" s="25">
        <f>(Q69-$I$16)/$I$15+5/$I$4*SUM($N87:P87)</f>
        <v>0.25508959386722896</v>
      </c>
      <c r="R87" s="25">
        <f>(R69-$I$16)/$I$15+5/$I$4*SUM($N87:Q87)</f>
        <v>0.25764048980590126</v>
      </c>
      <c r="S87" s="25"/>
      <c r="U87" s="13"/>
      <c r="V87" s="19">
        <v>6</v>
      </c>
      <c r="W87" s="18">
        <v>0</v>
      </c>
      <c r="X87" s="25">
        <f t="shared" si="89"/>
        <v>0.24758744664639651</v>
      </c>
      <c r="Y87" s="25">
        <f>(Y69-$I$16)/$I$15+5/$I$4*SUM($X87:X87)</f>
        <v>0.25006332111286045</v>
      </c>
      <c r="Z87" s="25">
        <f>(Z69-$I$16)/$I$15+5/$I$4*SUM($X87:Y87)</f>
        <v>0.25256395432398909</v>
      </c>
      <c r="AA87" s="25">
        <f>(AA69-$I$16)/$I$15+5/$I$4*SUM($X87:Z87)</f>
        <v>0.25508959386722896</v>
      </c>
      <c r="AB87" s="25">
        <f>(AB69-$I$16)/$I$15+5/$I$4*SUM($X87:AA87)</f>
        <v>0.25764048980590126</v>
      </c>
      <c r="AC87" s="25"/>
      <c r="AD87" s="25"/>
      <c r="AE87" s="18"/>
      <c r="AF87" s="19">
        <v>6</v>
      </c>
      <c r="AG87" s="18">
        <v>0</v>
      </c>
      <c r="AH87" s="25">
        <f t="shared" si="90"/>
        <v>0.24758744664639651</v>
      </c>
      <c r="AI87" s="25">
        <f>(AI69-$I$16)/$I$15+5/$I$4*SUM($AH87:AH87)</f>
        <v>0.25006332111286045</v>
      </c>
      <c r="AJ87" s="25">
        <f>(AJ69-$I$16)/$I$15+5/$I$4*SUM($AH87:AI87)</f>
        <v>0.25256395432398909</v>
      </c>
      <c r="AK87" s="25">
        <f>(AK69-$I$16)/$I$15+5/$I$4*SUM($AH87:AJ87)</f>
        <v>0.25508959386722896</v>
      </c>
      <c r="AL87" s="25">
        <f>(AL69-$I$16)/$I$15+5/$I$4*SUM($AH87:AK87)</f>
        <v>0.25764048980590126</v>
      </c>
      <c r="AM87" s="25"/>
      <c r="AN87" s="41"/>
      <c r="AO87" s="18"/>
      <c r="AP87" s="19">
        <v>6</v>
      </c>
      <c r="AQ87" s="18">
        <v>0</v>
      </c>
      <c r="AR87" s="25">
        <f t="shared" si="91"/>
        <v>0.24758744664639651</v>
      </c>
      <c r="AS87" s="25">
        <f>(AS69-$I$16)/$I$15+5/$I$4*SUM($AR87:AR87)</f>
        <v>0.25006332111286045</v>
      </c>
      <c r="AT87" s="25">
        <f>(AT69-$I$16)/$I$15+5/$I$4*SUM($AR87:AS87)</f>
        <v>0.25256395432398909</v>
      </c>
      <c r="AU87" s="25">
        <f>(AU69-$I$16)/$I$15+5/$I$4*SUM($AR87:AT87)</f>
        <v>0.25508959386722896</v>
      </c>
      <c r="AV87" s="25" t="e">
        <f>(AV69-$I$16)/$I$15+5/$I$4*SUM($AR87:AU87)</f>
        <v>#VALUE!</v>
      </c>
      <c r="AW87" s="25"/>
      <c r="AX87" s="41"/>
      <c r="AY87" s="18"/>
      <c r="AZ87" s="19">
        <v>6</v>
      </c>
      <c r="BA87" s="18">
        <v>0</v>
      </c>
      <c r="BB87" s="25">
        <f t="shared" si="92"/>
        <v>0.24758744664639651</v>
      </c>
      <c r="BC87" s="25">
        <f>(BC69-$I$16)/$I$15+5/$I$4*SUM($BB87:BB87)</f>
        <v>0.25006332111286045</v>
      </c>
      <c r="BD87" s="25">
        <f>(BD69-$I$16)/$I$15+5/$I$4*SUM($BB87:BC87)</f>
        <v>0.25256395432398909</v>
      </c>
      <c r="BE87" s="25">
        <f>(BE69-$I$16)/$I$15+5/$I$4*SUM($BB87:BD87)</f>
        <v>0.25508959386722896</v>
      </c>
      <c r="BF87" s="25">
        <f>(BF69-$I$16)/$I$15+5/$I$4*SUM($BB87:BE87)</f>
        <v>0.25764048980590126</v>
      </c>
      <c r="BG87" s="25"/>
      <c r="BI87" s="18"/>
      <c r="BJ87" s="19">
        <v>6</v>
      </c>
      <c r="BK87" s="18">
        <v>0</v>
      </c>
      <c r="BL87" s="25">
        <f t="shared" si="93"/>
        <v>0.24758744664639651</v>
      </c>
      <c r="BM87" s="25">
        <f>(BM69-$I$16)/$I$15+5/$I$4*SUM($BL87:BL87)</f>
        <v>0.25006332111286045</v>
      </c>
      <c r="BN87" s="25">
        <f>(BN69-$I$16)/$I$15+5/$I$4*SUM($BL87:BM87)</f>
        <v>0.25256395432398909</v>
      </c>
      <c r="BO87" s="25">
        <f>(BO69-$I$16)/$I$15+5/$I$4*SUM($BL87:BN87)</f>
        <v>0.25508959386722896</v>
      </c>
      <c r="BP87" s="25">
        <f>(BP69-$I$16)/$I$15+5/$I$4*SUM($BL87:BO87)</f>
        <v>0.25764048980590126</v>
      </c>
      <c r="BQ87" s="25"/>
      <c r="BS87" s="18"/>
      <c r="BT87" s="7">
        <v>6</v>
      </c>
      <c r="BU87" s="1">
        <v>0</v>
      </c>
      <c r="BV87" s="25">
        <f t="shared" si="94"/>
        <v>0.24758744664639651</v>
      </c>
      <c r="BW87" s="25">
        <f>(BW69-$I$16)/$I$15+5/$I$4*SUM($BV87:BV87)</f>
        <v>0.25006332111286045</v>
      </c>
      <c r="BX87" s="25">
        <f>(BX69-$I$16)/$I$15+5/$I$4*SUM($BV87:BW87)</f>
        <v>0.25256395432398909</v>
      </c>
      <c r="BY87" s="25">
        <f>(BY69-$I$16)/$I$15+5/$I$4*SUM($BV87:BX87)</f>
        <v>0.25508959386722896</v>
      </c>
      <c r="BZ87" s="25">
        <f>(BZ69-$I$16)/$I$15+5/$I$4*SUM($BV87:BY87)</f>
        <v>0.25764048980590126</v>
      </c>
      <c r="CA87" s="27"/>
      <c r="CB87" s="24"/>
      <c r="CC87" s="18"/>
      <c r="CD87" s="19">
        <v>6</v>
      </c>
      <c r="CE87" s="18">
        <v>0</v>
      </c>
      <c r="CF87" s="25">
        <f t="shared" si="95"/>
        <v>0.24758744664639651</v>
      </c>
      <c r="CG87" s="25">
        <f>(CG69-$I$16)/$I$15+5/$I$4*SUM($CF87:CF87)</f>
        <v>0.25006332111286045</v>
      </c>
      <c r="CH87" s="25">
        <f>(CH69-$I$16)/$I$15+5/$I$4*SUM($CF87:CG87)</f>
        <v>0.25256395432398909</v>
      </c>
      <c r="CI87" s="25">
        <f>(CI69-$I$16)/$I$15+5/$I$4*SUM($CF87:CH87)</f>
        <v>0.25508959386722896</v>
      </c>
      <c r="CJ87" s="25">
        <f>(CJ69-$I$16)/$I$15+5/$I$4*SUM($CF87:CI87)</f>
        <v>0.25764048980590126</v>
      </c>
      <c r="CK87" s="25"/>
      <c r="CL87" s="13"/>
      <c r="CM87" s="18"/>
      <c r="CN87" s="19">
        <v>6</v>
      </c>
      <c r="CO87" s="18">
        <v>0</v>
      </c>
      <c r="CP87" s="25">
        <f t="shared" si="96"/>
        <v>0.24758744664639651</v>
      </c>
      <c r="CQ87" s="25">
        <f>(CQ69-$I$16)/$I$15+5/$I$4*SUM($CP87:CP87)</f>
        <v>0.25006332111286045</v>
      </c>
      <c r="CR87" s="25">
        <f>(CR69-$I$16)/$I$15+5/$I$4*SUM($CP87:CQ87)</f>
        <v>0.25256395432398909</v>
      </c>
      <c r="CS87" s="25">
        <f>(CS69-$I$16)/$I$15+5/$I$4*SUM($CP87:CR87)</f>
        <v>0.25508959386722896</v>
      </c>
      <c r="CT87" s="25">
        <f>(CT69-$I$16)/$I$15+5/$I$4*SUM($CP87:CS87)</f>
        <v>0.25764048980590126</v>
      </c>
      <c r="CU87" s="25"/>
      <c r="CV87" s="25"/>
      <c r="CW87" s="18"/>
      <c r="CX87" s="19">
        <v>6</v>
      </c>
      <c r="CY87" s="18">
        <v>0</v>
      </c>
      <c r="CZ87" s="25">
        <f t="shared" si="97"/>
        <v>0.24758744664639651</v>
      </c>
      <c r="DA87" s="25">
        <f>(DA69-$I$16)/$I$15+5/$I$4*SUM($CZ87:CZ87)</f>
        <v>0.25006332111286045</v>
      </c>
      <c r="DB87" s="25">
        <f>(DB69-$I$16)/$I$15+5/$I$4*SUM($CZ87:DA87)</f>
        <v>0.25256395432398909</v>
      </c>
      <c r="DC87" s="25">
        <f>(DC69-$I$16)/$I$15+5/$I$4*SUM($CZ87:DB87)</f>
        <v>0.25508959386722896</v>
      </c>
      <c r="DD87" s="25">
        <f>(DD69-$I$16)/$I$15+5/$I$4*SUM($CZ87:DC87)</f>
        <v>0.25764048980590126</v>
      </c>
      <c r="DE87" s="25"/>
      <c r="DF87" s="41"/>
      <c r="DG87" s="18"/>
      <c r="DH87" s="19">
        <v>6</v>
      </c>
      <c r="DI87" s="18">
        <v>0</v>
      </c>
      <c r="DJ87" s="25">
        <f t="shared" si="98"/>
        <v>0.24758744664639651</v>
      </c>
      <c r="DK87" s="25">
        <f>(DK69-$I$16)/$I$15+5/$I$4*SUM($DJ87:DJ87)</f>
        <v>0.25006332111286045</v>
      </c>
      <c r="DL87" s="25">
        <f>(DL69-$I$16)/$I$15+5/$I$4*SUM($DJ87:DK87)</f>
        <v>0.25256395432398909</v>
      </c>
      <c r="DM87" s="25">
        <f>(DM69-$I$16)/$I$15+5/$I$4*SUM($DJ87:DL87)</f>
        <v>0.25508959386722896</v>
      </c>
      <c r="DN87" s="25">
        <f>(DN69-$I$16)/$I$15+5/$I$4*SUM($DJ87:DM87)</f>
        <v>0.25764048980590126</v>
      </c>
      <c r="DO87" s="25"/>
      <c r="DP87" s="41"/>
      <c r="DQ87" s="18"/>
      <c r="DR87" s="19">
        <v>6</v>
      </c>
      <c r="DS87" s="18">
        <v>0</v>
      </c>
      <c r="DT87" s="25">
        <f t="shared" si="99"/>
        <v>0.24758744664639651</v>
      </c>
      <c r="DU87" s="25">
        <f>(DU69-$I$16)/$I$15+5/$I$4*SUM($DT87:DT87)</f>
        <v>0.25006332111286045</v>
      </c>
      <c r="DV87" s="25">
        <f>(DV69-$I$16)/$I$15+5/$I$4*SUM($DT87:DU87)</f>
        <v>0.25256395432398909</v>
      </c>
      <c r="DW87" s="25">
        <f>(DW69-$I$16)/$I$15+5/$I$4*SUM($DT87:DV87)</f>
        <v>0.25508959386722896</v>
      </c>
      <c r="DX87" s="25">
        <f>(DX69-$I$16)/$I$15+5/$I$4*SUM($DT87:DW87)</f>
        <v>0.25764048980590126</v>
      </c>
      <c r="DY87" s="25"/>
      <c r="EA87" s="18"/>
      <c r="EB87" s="19">
        <v>6</v>
      </c>
      <c r="EC87" s="18">
        <v>0</v>
      </c>
      <c r="ED87" s="25">
        <f t="shared" si="100"/>
        <v>0.24758744664639651</v>
      </c>
      <c r="EE87" s="25">
        <f>(EE69-$I$16)/$I$15+5/$I$4*SUM($ED87:ED87)</f>
        <v>0.25006332111286045</v>
      </c>
      <c r="EF87" s="25">
        <f>(EF69-$I$16)/$I$15+5/$I$4*SUM($ED87:EE87)</f>
        <v>0.25256395432398909</v>
      </c>
      <c r="EG87" s="25">
        <f>(EG69-$I$16)/$I$15+5/$I$4*SUM($ED87:EF87)</f>
        <v>0.25508959386722896</v>
      </c>
      <c r="EH87" s="25">
        <f>(EH69-$I$16)/$I$15+5/$I$4*SUM($ED87:EG87)</f>
        <v>0.25764048980590126</v>
      </c>
      <c r="EI87" s="25"/>
      <c r="EL87" s="19">
        <v>6</v>
      </c>
      <c r="EM87" s="18">
        <v>0</v>
      </c>
      <c r="EN87" s="25">
        <f t="shared" si="101"/>
        <v>0.24758744664639651</v>
      </c>
      <c r="EO87" s="25">
        <f>(EO69-$I$16)/$I$15+5/$I$4*SUM($EN87:EN87)</f>
        <v>0.25006332111286045</v>
      </c>
      <c r="EP87" s="25">
        <f>(EP69-$I$16)/$I$15+5/$I$4*SUM($EN87:EO87)</f>
        <v>0.25256395432398909</v>
      </c>
      <c r="EQ87" s="25">
        <f>(EQ69-$I$16)/$I$15+5/$I$4*SUM($EN87:EP87)</f>
        <v>0.25508959386722896</v>
      </c>
      <c r="ER87" s="25">
        <f>(ER69-$I$16)/$I$15+5/$I$4*SUM($EN87:EQ87)</f>
        <v>0.25764048980590126</v>
      </c>
      <c r="ES87" s="25"/>
    </row>
    <row r="88" spans="1:149" s="1" customFormat="1" x14ac:dyDescent="0.25">
      <c r="A88" s="105"/>
      <c r="B88" s="7">
        <v>7</v>
      </c>
      <c r="C88" s="1">
        <v>0</v>
      </c>
      <c r="D88" s="25">
        <f t="shared" si="87"/>
        <v>0.24758744664639651</v>
      </c>
      <c r="E88" s="25">
        <f>(E70-$I$16)/$I$15+5/$I$4*SUM(D88:$D88)</f>
        <v>0.25006332111286045</v>
      </c>
      <c r="F88" s="25">
        <f>(F70-$I$16)/$I$15+5/$I$4*SUM($D88:E88)</f>
        <v>0.25256395432398909</v>
      </c>
      <c r="G88" s="25">
        <f>(G70-$I$16)/$I$15+5/$I$4*SUM($D88:F88)</f>
        <v>0.25508959386722896</v>
      </c>
      <c r="H88" s="25">
        <f>(H70-$I$16)/$I$15+5/$I$4*SUM($D88:G88)</f>
        <v>0.25764048980590126</v>
      </c>
      <c r="I88" s="27"/>
      <c r="J88" s="24"/>
      <c r="K88" s="18"/>
      <c r="L88" s="19">
        <v>7</v>
      </c>
      <c r="M88" s="18">
        <v>0</v>
      </c>
      <c r="N88" s="25">
        <f t="shared" si="88"/>
        <v>0.24758744664639651</v>
      </c>
      <c r="O88" s="25">
        <f>(O70-$I$16)/$I$15+5/$I$4*SUM($N88:N88)</f>
        <v>0.25006332111286045</v>
      </c>
      <c r="P88" s="25">
        <f>(P70-$I$16)/$I$15+5/$I$4*SUM($N88:O88)</f>
        <v>0.25256395432398909</v>
      </c>
      <c r="Q88" s="25">
        <f>(Q70-$I$16)/$I$15+5/$I$4*SUM($N88:P88)</f>
        <v>0.25508959386722896</v>
      </c>
      <c r="R88" s="25">
        <f>(R70-$I$16)/$I$15+5/$I$4*SUM($N88:Q88)</f>
        <v>0.25764048980590126</v>
      </c>
      <c r="S88" s="25"/>
      <c r="U88" s="13"/>
      <c r="V88" s="19">
        <v>7</v>
      </c>
      <c r="W88" s="18">
        <v>0</v>
      </c>
      <c r="X88" s="25">
        <f t="shared" si="89"/>
        <v>0.24758744664639651</v>
      </c>
      <c r="Y88" s="25">
        <f>(Y70-$I$16)/$I$15+5/$I$4*SUM($X88:X88)</f>
        <v>0.25006332111286045</v>
      </c>
      <c r="Z88" s="25">
        <f>(Z70-$I$16)/$I$15+5/$I$4*SUM($X88:Y88)</f>
        <v>0.25256395432398909</v>
      </c>
      <c r="AA88" s="25">
        <f>(AA70-$I$16)/$I$15+5/$I$4*SUM($X88:Z88)</f>
        <v>0.25508959386722896</v>
      </c>
      <c r="AB88" s="25">
        <f>(AB70-$I$16)/$I$15+5/$I$4*SUM($X88:AA88)</f>
        <v>0.25764048980590126</v>
      </c>
      <c r="AC88" s="25"/>
      <c r="AD88" s="25"/>
      <c r="AE88" s="18"/>
      <c r="AF88" s="19">
        <v>7</v>
      </c>
      <c r="AG88" s="18">
        <v>0</v>
      </c>
      <c r="AH88" s="25">
        <f t="shared" si="90"/>
        <v>0.24758744664639651</v>
      </c>
      <c r="AI88" s="25">
        <f>(AI70-$I$16)/$I$15+5/$I$4*SUM($AH88:AH88)</f>
        <v>0.25006332111286045</v>
      </c>
      <c r="AJ88" s="25">
        <f>(AJ70-$I$16)/$I$15+5/$I$4*SUM($AH88:AI88)</f>
        <v>0.25256395432398909</v>
      </c>
      <c r="AK88" s="25">
        <f>(AK70-$I$16)/$I$15+5/$I$4*SUM($AH88:AJ88)</f>
        <v>0.25508959386722896</v>
      </c>
      <c r="AL88" s="25">
        <f>(AL70-$I$16)/$I$15+5/$I$4*SUM($AH88:AK88)</f>
        <v>0.25764048980590126</v>
      </c>
      <c r="AM88" s="25"/>
      <c r="AN88" s="41"/>
      <c r="AO88" s="18"/>
      <c r="AP88" s="19">
        <v>7</v>
      </c>
      <c r="AQ88" s="18">
        <v>0</v>
      </c>
      <c r="AR88" s="25">
        <f t="shared" si="91"/>
        <v>0.24758744664639651</v>
      </c>
      <c r="AS88" s="25">
        <f>(AS70-$I$16)/$I$15+5/$I$4*SUM($AR88:AR88)</f>
        <v>0.25006332111286045</v>
      </c>
      <c r="AT88" s="25">
        <f>(AT70-$I$16)/$I$15+5/$I$4*SUM($AR88:AS88)</f>
        <v>0.25256395432398909</v>
      </c>
      <c r="AU88" s="25">
        <f>(AU70-$I$16)/$I$15+5/$I$4*SUM($AR88:AT88)</f>
        <v>0.25508959386722896</v>
      </c>
      <c r="AV88" s="25" t="e">
        <f>(AV70-$I$16)/$I$15+5/$I$4*SUM($AR88:AU88)</f>
        <v>#VALUE!</v>
      </c>
      <c r="AW88" s="25"/>
      <c r="AX88" s="41"/>
      <c r="AY88" s="18"/>
      <c r="AZ88" s="19">
        <v>7</v>
      </c>
      <c r="BA88" s="18">
        <v>0</v>
      </c>
      <c r="BB88" s="25">
        <f t="shared" si="92"/>
        <v>0.24758744664639651</v>
      </c>
      <c r="BC88" s="25">
        <f>(BC70-$I$16)/$I$15+5/$I$4*SUM($BB88:BB88)</f>
        <v>0.25006332111286045</v>
      </c>
      <c r="BD88" s="25">
        <f>(BD70-$I$16)/$I$15+5/$I$4*SUM($BB88:BC88)</f>
        <v>0.25256395432398909</v>
      </c>
      <c r="BE88" s="25">
        <f>(BE70-$I$16)/$I$15+5/$I$4*SUM($BB88:BD88)</f>
        <v>0.25508959386722896</v>
      </c>
      <c r="BF88" s="25">
        <f>(BF70-$I$16)/$I$15+5/$I$4*SUM($BB88:BE88)</f>
        <v>0.25764048980590126</v>
      </c>
      <c r="BG88" s="25"/>
      <c r="BI88" s="18"/>
      <c r="BJ88" s="19">
        <v>7</v>
      </c>
      <c r="BK88" s="18">
        <v>0</v>
      </c>
      <c r="BL88" s="25">
        <f t="shared" si="93"/>
        <v>0.24758744664639651</v>
      </c>
      <c r="BM88" s="25">
        <f>(BM70-$I$16)/$I$15+5/$I$4*SUM($BL88:BL88)</f>
        <v>0.25006332111286045</v>
      </c>
      <c r="BN88" s="25">
        <f>(BN70-$I$16)/$I$15+5/$I$4*SUM($BL88:BM88)</f>
        <v>0.25256395432398909</v>
      </c>
      <c r="BO88" s="25">
        <f>(BO70-$I$16)/$I$15+5/$I$4*SUM($BL88:BN88)</f>
        <v>0.25508959386722896</v>
      </c>
      <c r="BP88" s="25">
        <f>(BP70-$I$16)/$I$15+5/$I$4*SUM($BL88:BO88)</f>
        <v>0.25764048980590126</v>
      </c>
      <c r="BQ88" s="25"/>
      <c r="BS88" s="18"/>
      <c r="BT88" s="7">
        <v>7</v>
      </c>
      <c r="BU88" s="1">
        <v>0</v>
      </c>
      <c r="BV88" s="25">
        <f t="shared" si="94"/>
        <v>0.24758744664639651</v>
      </c>
      <c r="BW88" s="25">
        <f>(BW70-$I$16)/$I$15+5/$I$4*SUM($BV88:BV88)</f>
        <v>0.25006332111286045</v>
      </c>
      <c r="BX88" s="25">
        <f>(BX70-$I$16)/$I$15+5/$I$4*SUM($BV88:BW88)</f>
        <v>0.25256395432398909</v>
      </c>
      <c r="BY88" s="25">
        <f>(BY70-$I$16)/$I$15+5/$I$4*SUM($BV88:BX88)</f>
        <v>0.25508959386722896</v>
      </c>
      <c r="BZ88" s="25">
        <f>(BZ70-$I$16)/$I$15+5/$I$4*SUM($BV88:BY88)</f>
        <v>0.25764048980590126</v>
      </c>
      <c r="CA88" s="27"/>
      <c r="CB88" s="24"/>
      <c r="CC88" s="18"/>
      <c r="CD88" s="19">
        <v>7</v>
      </c>
      <c r="CE88" s="18">
        <v>0</v>
      </c>
      <c r="CF88" s="25">
        <f t="shared" si="95"/>
        <v>0.24758744664639651</v>
      </c>
      <c r="CG88" s="25">
        <f>(CG70-$I$16)/$I$15+5/$I$4*SUM($CF88:CF88)</f>
        <v>0.25006332111286045</v>
      </c>
      <c r="CH88" s="25">
        <f>(CH70-$I$16)/$I$15+5/$I$4*SUM($CF88:CG88)</f>
        <v>0.25256395432398909</v>
      </c>
      <c r="CI88" s="25">
        <f>(CI70-$I$16)/$I$15+5/$I$4*SUM($CF88:CH88)</f>
        <v>0.25508959386722896</v>
      </c>
      <c r="CJ88" s="25">
        <f>(CJ70-$I$16)/$I$15+5/$I$4*SUM($CF88:CI88)</f>
        <v>0.25764048980590126</v>
      </c>
      <c r="CK88" s="25"/>
      <c r="CL88" s="13"/>
      <c r="CM88" s="18"/>
      <c r="CN88" s="19">
        <v>7</v>
      </c>
      <c r="CO88" s="18">
        <v>0</v>
      </c>
      <c r="CP88" s="25">
        <f t="shared" si="96"/>
        <v>0.24758744664639651</v>
      </c>
      <c r="CQ88" s="25">
        <f>(CQ70-$I$16)/$I$15+5/$I$4*SUM($CP88:CP88)</f>
        <v>0.25006332111286045</v>
      </c>
      <c r="CR88" s="25">
        <f>(CR70-$I$16)/$I$15+5/$I$4*SUM($CP88:CQ88)</f>
        <v>0.25256395432398909</v>
      </c>
      <c r="CS88" s="25">
        <f>(CS70-$I$16)/$I$15+5/$I$4*SUM($CP88:CR88)</f>
        <v>0.25508959386722896</v>
      </c>
      <c r="CT88" s="25">
        <f>(CT70-$I$16)/$I$15+5/$I$4*SUM($CP88:CS88)</f>
        <v>0.25764048980590126</v>
      </c>
      <c r="CU88" s="25"/>
      <c r="CV88" s="25"/>
      <c r="CW88" s="18"/>
      <c r="CX88" s="19">
        <v>7</v>
      </c>
      <c r="CY88" s="18">
        <v>0</v>
      </c>
      <c r="CZ88" s="25">
        <f t="shared" si="97"/>
        <v>0.24758744664639651</v>
      </c>
      <c r="DA88" s="25">
        <f>(DA70-$I$16)/$I$15+5/$I$4*SUM($CZ88:CZ88)</f>
        <v>0.25006332111286045</v>
      </c>
      <c r="DB88" s="25">
        <f>(DB70-$I$16)/$I$15+5/$I$4*SUM($CZ88:DA88)</f>
        <v>0.25256395432398909</v>
      </c>
      <c r="DC88" s="25">
        <f>(DC70-$I$16)/$I$15+5/$I$4*SUM($CZ88:DB88)</f>
        <v>0.25508959386722896</v>
      </c>
      <c r="DD88" s="25">
        <f>(DD70-$I$16)/$I$15+5/$I$4*SUM($CZ88:DC88)</f>
        <v>0.25764048980590126</v>
      </c>
      <c r="DE88" s="25"/>
      <c r="DF88" s="41"/>
      <c r="DG88" s="18"/>
      <c r="DH88" s="19">
        <v>7</v>
      </c>
      <c r="DI88" s="18">
        <v>0</v>
      </c>
      <c r="DJ88" s="25">
        <f t="shared" si="98"/>
        <v>0.24758744664639651</v>
      </c>
      <c r="DK88" s="25">
        <f>(DK70-$I$16)/$I$15+5/$I$4*SUM($DJ88:DJ88)</f>
        <v>0.25006332111286045</v>
      </c>
      <c r="DL88" s="25">
        <f>(DL70-$I$16)/$I$15+5/$I$4*SUM($DJ88:DK88)</f>
        <v>0.25256395432398909</v>
      </c>
      <c r="DM88" s="25">
        <f>(DM70-$I$16)/$I$15+5/$I$4*SUM($DJ88:DL88)</f>
        <v>0.25508959386722896</v>
      </c>
      <c r="DN88" s="25">
        <f>(DN70-$I$16)/$I$15+5/$I$4*SUM($DJ88:DM88)</f>
        <v>0.25764048980590126</v>
      </c>
      <c r="DO88" s="25"/>
      <c r="DP88" s="41"/>
      <c r="DQ88" s="18"/>
      <c r="DR88" s="19">
        <v>7</v>
      </c>
      <c r="DS88" s="18">
        <v>0</v>
      </c>
      <c r="DT88" s="25">
        <f t="shared" si="99"/>
        <v>0.24758744664639651</v>
      </c>
      <c r="DU88" s="25">
        <f>(DU70-$I$16)/$I$15+5/$I$4*SUM($DT88:DT88)</f>
        <v>0.25006332111286045</v>
      </c>
      <c r="DV88" s="25">
        <f>(DV70-$I$16)/$I$15+5/$I$4*SUM($DT88:DU88)</f>
        <v>0.25256395432398909</v>
      </c>
      <c r="DW88" s="25">
        <f>(DW70-$I$16)/$I$15+5/$I$4*SUM($DT88:DV88)</f>
        <v>0.25508959386722896</v>
      </c>
      <c r="DX88" s="25">
        <f>(DX70-$I$16)/$I$15+5/$I$4*SUM($DT88:DW88)</f>
        <v>0.25764048980590126</v>
      </c>
      <c r="DY88" s="25"/>
      <c r="EA88" s="18"/>
      <c r="EB88" s="19">
        <v>7</v>
      </c>
      <c r="EC88" s="18">
        <v>0</v>
      </c>
      <c r="ED88" s="25">
        <f t="shared" si="100"/>
        <v>0.24758744664639651</v>
      </c>
      <c r="EE88" s="25">
        <f>(EE70-$I$16)/$I$15+5/$I$4*SUM($ED88:ED88)</f>
        <v>0.25006332111286045</v>
      </c>
      <c r="EF88" s="25">
        <f>(EF70-$I$16)/$I$15+5/$I$4*SUM($ED88:EE88)</f>
        <v>0.25256395432398909</v>
      </c>
      <c r="EG88" s="25">
        <f>(EG70-$I$16)/$I$15+5/$I$4*SUM($ED88:EF88)</f>
        <v>0.25508959386722896</v>
      </c>
      <c r="EH88" s="25">
        <f>(EH70-$I$16)/$I$15+5/$I$4*SUM($ED88:EG88)</f>
        <v>0.25764048980590126</v>
      </c>
      <c r="EI88" s="25"/>
      <c r="EL88" s="19">
        <v>7</v>
      </c>
      <c r="EM88" s="18">
        <v>0</v>
      </c>
      <c r="EN88" s="25">
        <f t="shared" si="101"/>
        <v>0.24758744664639651</v>
      </c>
      <c r="EO88" s="25">
        <f>(EO70-$I$16)/$I$15+5/$I$4*SUM($EN88:EN88)</f>
        <v>0.25006332111286045</v>
      </c>
      <c r="EP88" s="25">
        <f>(EP70-$I$16)/$I$15+5/$I$4*SUM($EN88:EO88)</f>
        <v>0.25256395432398909</v>
      </c>
      <c r="EQ88" s="25">
        <f>(EQ70-$I$16)/$I$15+5/$I$4*SUM($EN88:EP88)</f>
        <v>0.25508959386722896</v>
      </c>
      <c r="ER88" s="25">
        <f>(ER70-$I$16)/$I$15+5/$I$4*SUM($EN88:EQ88)</f>
        <v>0.25764048980590126</v>
      </c>
      <c r="ES88" s="25"/>
    </row>
    <row r="89" spans="1:149" s="1" customFormat="1" x14ac:dyDescent="0.25">
      <c r="A89" s="105"/>
      <c r="B89" s="7">
        <v>8</v>
      </c>
      <c r="C89" s="1">
        <v>0</v>
      </c>
      <c r="D89" s="25">
        <f t="shared" si="87"/>
        <v>0.24758744664639651</v>
      </c>
      <c r="E89" s="25">
        <f>(E71-$I$16)/$I$15+5/$I$4*SUM(D89:$D89)</f>
        <v>0.25006332111286045</v>
      </c>
      <c r="F89" s="25">
        <f>(F71-$I$16)/$I$15+5/$I$4*SUM($D89:E89)</f>
        <v>0.25256395432398909</v>
      </c>
      <c r="G89" s="25">
        <f>(G71-$I$16)/$I$15+5/$I$4*SUM($D89:F89)</f>
        <v>0.25508959386722896</v>
      </c>
      <c r="H89" s="25">
        <f>(H71-$I$16)/$I$15+5/$I$4*SUM($D89:G89)</f>
        <v>0.25764048980590126</v>
      </c>
      <c r="I89" s="27"/>
      <c r="J89" s="24"/>
      <c r="K89" s="18"/>
      <c r="L89" s="19">
        <v>8</v>
      </c>
      <c r="M89" s="18">
        <v>0</v>
      </c>
      <c r="N89" s="25">
        <f t="shared" si="88"/>
        <v>0.24758744664639651</v>
      </c>
      <c r="O89" s="25">
        <f>(O71-$I$16)/$I$15+5/$I$4*SUM($N89:N89)</f>
        <v>0.25006332111286045</v>
      </c>
      <c r="P89" s="25">
        <f>(P71-$I$16)/$I$15+5/$I$4*SUM($N89:O89)</f>
        <v>0.25256395432398909</v>
      </c>
      <c r="Q89" s="25">
        <f>(Q71-$I$16)/$I$15+5/$I$4*SUM($N89:P89)</f>
        <v>0.25508959386722896</v>
      </c>
      <c r="R89" s="25">
        <f>(R71-$I$16)/$I$15+5/$I$4*SUM($N89:Q89)</f>
        <v>0.25764048980590126</v>
      </c>
      <c r="S89" s="25"/>
      <c r="U89" s="13"/>
      <c r="V89" s="19">
        <v>8</v>
      </c>
      <c r="W89" s="18">
        <v>0</v>
      </c>
      <c r="X89" s="25">
        <f t="shared" si="89"/>
        <v>0.24758744664639651</v>
      </c>
      <c r="Y89" s="25">
        <f>(Y71-$I$16)/$I$15+5/$I$4*SUM($X89:X89)</f>
        <v>0.25006332111286045</v>
      </c>
      <c r="Z89" s="25">
        <f>(Z71-$I$16)/$I$15+5/$I$4*SUM($X89:Y89)</f>
        <v>0.25256395432398909</v>
      </c>
      <c r="AA89" s="25">
        <f>(AA71-$I$16)/$I$15+5/$I$4*SUM($X89:Z89)</f>
        <v>0.25508959386722896</v>
      </c>
      <c r="AB89" s="25">
        <f>(AB71-$I$16)/$I$15+5/$I$4*SUM($X89:AA89)</f>
        <v>0.25764048980590126</v>
      </c>
      <c r="AC89" s="25"/>
      <c r="AD89" s="25"/>
      <c r="AE89" s="18"/>
      <c r="AF89" s="19">
        <v>8</v>
      </c>
      <c r="AG89" s="18">
        <v>0</v>
      </c>
      <c r="AH89" s="25">
        <f t="shared" si="90"/>
        <v>0.24758744664639651</v>
      </c>
      <c r="AI89" s="25">
        <f>(AI71-$I$16)/$I$15+5/$I$4*SUM($AH89:AH89)</f>
        <v>0.25006332111286045</v>
      </c>
      <c r="AJ89" s="25">
        <f>(AJ71-$I$16)/$I$15+5/$I$4*SUM($AH89:AI89)</f>
        <v>0.25256395432398909</v>
      </c>
      <c r="AK89" s="25">
        <f>(AK71-$I$16)/$I$15+5/$I$4*SUM($AH89:AJ89)</f>
        <v>0.25508959386722896</v>
      </c>
      <c r="AL89" s="25">
        <f>(AL71-$I$16)/$I$15+5/$I$4*SUM($AH89:AK89)</f>
        <v>0.25764048980590126</v>
      </c>
      <c r="AM89" s="25"/>
      <c r="AN89" s="41"/>
      <c r="AO89" s="18"/>
      <c r="AP89" s="19">
        <v>8</v>
      </c>
      <c r="AQ89" s="18">
        <v>0</v>
      </c>
      <c r="AR89" s="25">
        <f t="shared" si="91"/>
        <v>0.24758744664639651</v>
      </c>
      <c r="AS89" s="25">
        <f>(AS71-$I$16)/$I$15+5/$I$4*SUM($AR89:AR89)</f>
        <v>0.25006332111286045</v>
      </c>
      <c r="AT89" s="25">
        <f>(AT71-$I$16)/$I$15+5/$I$4*SUM($AR89:AS89)</f>
        <v>0.25256395432398909</v>
      </c>
      <c r="AU89" s="25">
        <f>(AU71-$I$16)/$I$15+5/$I$4*SUM($AR89:AT89)</f>
        <v>0.25508959386722896</v>
      </c>
      <c r="AV89" s="25" t="e">
        <f>(AV71-$I$16)/$I$15+5/$I$4*SUM($AR89:AU89)</f>
        <v>#VALUE!</v>
      </c>
      <c r="AW89" s="25"/>
      <c r="AX89" s="41"/>
      <c r="AY89" s="18"/>
      <c r="AZ89" s="19">
        <v>8</v>
      </c>
      <c r="BA89" s="18">
        <v>0</v>
      </c>
      <c r="BB89" s="25">
        <f t="shared" si="92"/>
        <v>0.24758744664639651</v>
      </c>
      <c r="BC89" s="25">
        <f>(BC71-$I$16)/$I$15+5/$I$4*SUM($BB89:BB89)</f>
        <v>0.25006332111286045</v>
      </c>
      <c r="BD89" s="25">
        <f>(BD71-$I$16)/$I$15+5/$I$4*SUM($BB89:BC89)</f>
        <v>0.25256395432398909</v>
      </c>
      <c r="BE89" s="25">
        <f>(BE71-$I$16)/$I$15+5/$I$4*SUM($BB89:BD89)</f>
        <v>0.25508959386722896</v>
      </c>
      <c r="BF89" s="25">
        <f>(BF71-$I$16)/$I$15+5/$I$4*SUM($BB89:BE89)</f>
        <v>0.25764048980590126</v>
      </c>
      <c r="BG89" s="25"/>
      <c r="BI89" s="18"/>
      <c r="BJ89" s="19">
        <v>8</v>
      </c>
      <c r="BK89" s="18">
        <v>0</v>
      </c>
      <c r="BL89" s="25">
        <f t="shared" si="93"/>
        <v>0.24758744664639651</v>
      </c>
      <c r="BM89" s="25">
        <f>(BM71-$I$16)/$I$15+5/$I$4*SUM($BL89:BL89)</f>
        <v>0.25006332111286045</v>
      </c>
      <c r="BN89" s="25">
        <f>(BN71-$I$16)/$I$15+5/$I$4*SUM($BL89:BM89)</f>
        <v>0.25256395432398909</v>
      </c>
      <c r="BO89" s="25">
        <f>(BO71-$I$16)/$I$15+5/$I$4*SUM($BL89:BN89)</f>
        <v>0.25508959386722896</v>
      </c>
      <c r="BP89" s="25">
        <f>(BP71-$I$16)/$I$15+5/$I$4*SUM($BL89:BO89)</f>
        <v>0.25764048980590126</v>
      </c>
      <c r="BQ89" s="25"/>
      <c r="BS89" s="18"/>
      <c r="BT89" s="7">
        <v>8</v>
      </c>
      <c r="BU89" s="1">
        <v>0</v>
      </c>
      <c r="BV89" s="25">
        <f t="shared" si="94"/>
        <v>0.24758744664639651</v>
      </c>
      <c r="BW89" s="25">
        <f>(BW71-$I$16)/$I$15+5/$I$4*SUM($BV89:BV89)</f>
        <v>0.25006332111286045</v>
      </c>
      <c r="BX89" s="25">
        <f>(BX71-$I$16)/$I$15+5/$I$4*SUM($BV89:BW89)</f>
        <v>0.25256395432398909</v>
      </c>
      <c r="BY89" s="25">
        <f>(BY71-$I$16)/$I$15+5/$I$4*SUM($BV89:BX89)</f>
        <v>0.25508959386722896</v>
      </c>
      <c r="BZ89" s="25">
        <f>(BZ71-$I$16)/$I$15+5/$I$4*SUM($BV89:BY89)</f>
        <v>0.25764048980590126</v>
      </c>
      <c r="CA89" s="27"/>
      <c r="CB89" s="24"/>
      <c r="CC89" s="18"/>
      <c r="CD89" s="19">
        <v>8</v>
      </c>
      <c r="CE89" s="18">
        <v>0</v>
      </c>
      <c r="CF89" s="25">
        <f t="shared" si="95"/>
        <v>0.24758744664639651</v>
      </c>
      <c r="CG89" s="25">
        <f>(CG71-$I$16)/$I$15+5/$I$4*SUM($CF89:CF89)</f>
        <v>0.25006332111286045</v>
      </c>
      <c r="CH89" s="25">
        <f>(CH71-$I$16)/$I$15+5/$I$4*SUM($CF89:CG89)</f>
        <v>0.25256395432398909</v>
      </c>
      <c r="CI89" s="25">
        <f>(CI71-$I$16)/$I$15+5/$I$4*SUM($CF89:CH89)</f>
        <v>0.25508959386722896</v>
      </c>
      <c r="CJ89" s="25">
        <f>(CJ71-$I$16)/$I$15+5/$I$4*SUM($CF89:CI89)</f>
        <v>0.25764048980590126</v>
      </c>
      <c r="CK89" s="25"/>
      <c r="CL89" s="13"/>
      <c r="CM89" s="18"/>
      <c r="CN89" s="19">
        <v>8</v>
      </c>
      <c r="CO89" s="18">
        <v>0</v>
      </c>
      <c r="CP89" s="25">
        <f t="shared" si="96"/>
        <v>0.24758744664639651</v>
      </c>
      <c r="CQ89" s="25">
        <f>(CQ71-$I$16)/$I$15+5/$I$4*SUM($CP89:CP89)</f>
        <v>0.25006332111286045</v>
      </c>
      <c r="CR89" s="25">
        <f>(CR71-$I$16)/$I$15+5/$I$4*SUM($CP89:CQ89)</f>
        <v>0.25256395432398909</v>
      </c>
      <c r="CS89" s="25">
        <f>(CS71-$I$16)/$I$15+5/$I$4*SUM($CP89:CR89)</f>
        <v>0.25508959386722896</v>
      </c>
      <c r="CT89" s="25">
        <f>(CT71-$I$16)/$I$15+5/$I$4*SUM($CP89:CS89)</f>
        <v>0.25764048980590126</v>
      </c>
      <c r="CU89" s="25"/>
      <c r="CV89" s="25"/>
      <c r="CW89" s="18"/>
      <c r="CX89" s="19">
        <v>8</v>
      </c>
      <c r="CY89" s="18">
        <v>0</v>
      </c>
      <c r="CZ89" s="25">
        <f t="shared" si="97"/>
        <v>0.24758744664639651</v>
      </c>
      <c r="DA89" s="25">
        <f>(DA71-$I$16)/$I$15+5/$I$4*SUM($CZ89:CZ89)</f>
        <v>0.25006332111286045</v>
      </c>
      <c r="DB89" s="25">
        <f>(DB71-$I$16)/$I$15+5/$I$4*SUM($CZ89:DA89)</f>
        <v>0.25256395432398909</v>
      </c>
      <c r="DC89" s="25">
        <f>(DC71-$I$16)/$I$15+5/$I$4*SUM($CZ89:DB89)</f>
        <v>0.25508959386722896</v>
      </c>
      <c r="DD89" s="25">
        <f>(DD71-$I$16)/$I$15+5/$I$4*SUM($CZ89:DC89)</f>
        <v>0.25764048980590126</v>
      </c>
      <c r="DE89" s="25"/>
      <c r="DF89" s="41"/>
      <c r="DG89" s="18"/>
      <c r="DH89" s="19">
        <v>8</v>
      </c>
      <c r="DI89" s="18">
        <v>0</v>
      </c>
      <c r="DJ89" s="25">
        <f t="shared" si="98"/>
        <v>0.24758744664639651</v>
      </c>
      <c r="DK89" s="25">
        <f>(DK71-$I$16)/$I$15+5/$I$4*SUM($DJ89:DJ89)</f>
        <v>0.25006332111286045</v>
      </c>
      <c r="DL89" s="25">
        <f>(DL71-$I$16)/$I$15+5/$I$4*SUM($DJ89:DK89)</f>
        <v>0.25256395432398909</v>
      </c>
      <c r="DM89" s="25">
        <f>(DM71-$I$16)/$I$15+5/$I$4*SUM($DJ89:DL89)</f>
        <v>0.25508959386722896</v>
      </c>
      <c r="DN89" s="25">
        <f>(DN71-$I$16)/$I$15+5/$I$4*SUM($DJ89:DM89)</f>
        <v>0.25764048980590126</v>
      </c>
      <c r="DO89" s="25"/>
      <c r="DP89" s="41"/>
      <c r="DQ89" s="18"/>
      <c r="DR89" s="19">
        <v>8</v>
      </c>
      <c r="DS89" s="18">
        <v>0</v>
      </c>
      <c r="DT89" s="25">
        <f t="shared" si="99"/>
        <v>0.24758744664639651</v>
      </c>
      <c r="DU89" s="25">
        <f>(DU71-$I$16)/$I$15+5/$I$4*SUM($DT89:DT89)</f>
        <v>0.25006332111286045</v>
      </c>
      <c r="DV89" s="25">
        <f>(DV71-$I$16)/$I$15+5/$I$4*SUM($DT89:DU89)</f>
        <v>0.25256395432398909</v>
      </c>
      <c r="DW89" s="25">
        <f>(DW71-$I$16)/$I$15+5/$I$4*SUM($DT89:DV89)</f>
        <v>0.25508959386722896</v>
      </c>
      <c r="DX89" s="25">
        <f>(DX71-$I$16)/$I$15+5/$I$4*SUM($DT89:DW89)</f>
        <v>0.25764048980590126</v>
      </c>
      <c r="DY89" s="25"/>
      <c r="EA89" s="18"/>
      <c r="EB89" s="19">
        <v>8</v>
      </c>
      <c r="EC89" s="18">
        <v>0</v>
      </c>
      <c r="ED89" s="25">
        <f t="shared" si="100"/>
        <v>0.24758744664639651</v>
      </c>
      <c r="EE89" s="25">
        <f>(EE71-$I$16)/$I$15+5/$I$4*SUM($ED89:ED89)</f>
        <v>0.25006332111286045</v>
      </c>
      <c r="EF89" s="25">
        <f>(EF71-$I$16)/$I$15+5/$I$4*SUM($ED89:EE89)</f>
        <v>0.25256395432398909</v>
      </c>
      <c r="EG89" s="25">
        <f>(EG71-$I$16)/$I$15+5/$I$4*SUM($ED89:EF89)</f>
        <v>0.25508959386722896</v>
      </c>
      <c r="EH89" s="25">
        <f>(EH71-$I$16)/$I$15+5/$I$4*SUM($ED89:EG89)</f>
        <v>0.25764048980590126</v>
      </c>
      <c r="EI89" s="25"/>
      <c r="EL89" s="19">
        <v>8</v>
      </c>
      <c r="EM89" s="18">
        <v>0</v>
      </c>
      <c r="EN89" s="25">
        <f t="shared" si="101"/>
        <v>0.24758744664639651</v>
      </c>
      <c r="EO89" s="25">
        <f>(EO71-$I$16)/$I$15+5/$I$4*SUM($EN89:EN89)</f>
        <v>0.25006332111286045</v>
      </c>
      <c r="EP89" s="25">
        <f>(EP71-$I$16)/$I$15+5/$I$4*SUM($EN89:EO89)</f>
        <v>0.25256395432398909</v>
      </c>
      <c r="EQ89" s="25">
        <f>(EQ71-$I$16)/$I$15+5/$I$4*SUM($EN89:EP89)</f>
        <v>0.25508959386722896</v>
      </c>
      <c r="ER89" s="25">
        <f>(ER71-$I$16)/$I$15+5/$I$4*SUM($EN89:EQ89)</f>
        <v>0.25764048980590126</v>
      </c>
      <c r="ES89" s="25"/>
    </row>
    <row r="90" spans="1:149" s="1" customFormat="1" x14ac:dyDescent="0.25">
      <c r="A90" s="105"/>
      <c r="B90" s="7">
        <v>9</v>
      </c>
      <c r="C90" s="1">
        <v>0</v>
      </c>
      <c r="D90" s="25">
        <f t="shared" si="87"/>
        <v>0.24758744664639651</v>
      </c>
      <c r="E90" s="25">
        <f>(E72-$I$16)/$I$15+5/$I$4*SUM(D90:$D90)</f>
        <v>0.25006332111286045</v>
      </c>
      <c r="F90" s="25">
        <f>(F72-$I$16)/$I$15+5/$I$4*SUM($D90:E90)</f>
        <v>0.25256395432398909</v>
      </c>
      <c r="G90" s="25">
        <f>(G72-$I$16)/$I$15+5/$I$4*SUM($D90:F90)</f>
        <v>0.25508959386722896</v>
      </c>
      <c r="H90" s="25">
        <f>(H72-$I$16)/$I$15+5/$I$4*SUM($D90:G90)</f>
        <v>0.25764048980590126</v>
      </c>
      <c r="I90" s="27"/>
      <c r="J90" s="24"/>
      <c r="K90" s="18"/>
      <c r="L90" s="19">
        <v>9</v>
      </c>
      <c r="M90" s="18">
        <v>0</v>
      </c>
      <c r="N90" s="25">
        <f t="shared" si="88"/>
        <v>0.24758744664639651</v>
      </c>
      <c r="O90" s="25">
        <f>(O72-$I$16)/$I$15+5/$I$4*SUM($N90:N90)</f>
        <v>0.25006332111286045</v>
      </c>
      <c r="P90" s="25">
        <f>(P72-$I$16)/$I$15+5/$I$4*SUM($N90:O90)</f>
        <v>0.25256395432398909</v>
      </c>
      <c r="Q90" s="25">
        <f>(Q72-$I$16)/$I$15+5/$I$4*SUM($N90:P90)</f>
        <v>0.25508959386722896</v>
      </c>
      <c r="R90" s="25">
        <f>(R72-$I$16)/$I$15+5/$I$4*SUM($N90:Q90)</f>
        <v>0.25764048980590126</v>
      </c>
      <c r="S90" s="25"/>
      <c r="U90" s="13"/>
      <c r="V90" s="19">
        <v>9</v>
      </c>
      <c r="W90" s="18">
        <v>0</v>
      </c>
      <c r="X90" s="25">
        <f t="shared" si="89"/>
        <v>0.24758744664639651</v>
      </c>
      <c r="Y90" s="25">
        <f>(Y72-$I$16)/$I$15+5/$I$4*SUM($X90:X90)</f>
        <v>0.25006332111286045</v>
      </c>
      <c r="Z90" s="25">
        <f>(Z72-$I$16)/$I$15+5/$I$4*SUM($X90:Y90)</f>
        <v>0.25256395432398909</v>
      </c>
      <c r="AA90" s="25">
        <f>(AA72-$I$16)/$I$15+5/$I$4*SUM($X90:Z90)</f>
        <v>0.25508959386722896</v>
      </c>
      <c r="AB90" s="25">
        <f>(AB72-$I$16)/$I$15+5/$I$4*SUM($X90:AA90)</f>
        <v>0.25764048980590126</v>
      </c>
      <c r="AC90" s="25"/>
      <c r="AD90" s="25"/>
      <c r="AE90" s="18"/>
      <c r="AF90" s="19">
        <v>9</v>
      </c>
      <c r="AG90" s="18">
        <v>0</v>
      </c>
      <c r="AH90" s="25">
        <f t="shared" si="90"/>
        <v>0.24758744664639651</v>
      </c>
      <c r="AI90" s="25">
        <f>(AI72-$I$16)/$I$15+5/$I$4*SUM($AH90:AH90)</f>
        <v>0.25006332111286045</v>
      </c>
      <c r="AJ90" s="25">
        <f>(AJ72-$I$16)/$I$15+5/$I$4*SUM($AH90:AI90)</f>
        <v>0.25256395432398909</v>
      </c>
      <c r="AK90" s="25">
        <f>(AK72-$I$16)/$I$15+5/$I$4*SUM($AH90:AJ90)</f>
        <v>0.25508959386722896</v>
      </c>
      <c r="AL90" s="25">
        <f>(AL72-$I$16)/$I$15+5/$I$4*SUM($AH90:AK90)</f>
        <v>0.25764048980590126</v>
      </c>
      <c r="AM90" s="25"/>
      <c r="AN90" s="41"/>
      <c r="AO90" s="18"/>
      <c r="AP90" s="19">
        <v>9</v>
      </c>
      <c r="AQ90" s="18">
        <v>0</v>
      </c>
      <c r="AR90" s="25">
        <f t="shared" si="91"/>
        <v>0.24758744664639651</v>
      </c>
      <c r="AS90" s="25">
        <f>(AS72-$I$16)/$I$15+5/$I$4*SUM($AR90:AR90)</f>
        <v>0.25006332111286045</v>
      </c>
      <c r="AT90" s="25">
        <f>(AT72-$I$16)/$I$15+5/$I$4*SUM($AR90:AS90)</f>
        <v>0.25256395432398909</v>
      </c>
      <c r="AU90" s="25">
        <f>(AU72-$I$16)/$I$15+5/$I$4*SUM($AR90:AT90)</f>
        <v>0.25508959386722896</v>
      </c>
      <c r="AV90" s="25">
        <f>(AV72-$I$16)/$I$15+5/$I$4*SUM($AR90:AU90)</f>
        <v>0.25764048980590126</v>
      </c>
      <c r="AW90" s="25"/>
      <c r="AX90" s="41"/>
      <c r="AY90" s="18"/>
      <c r="AZ90" s="19">
        <v>9</v>
      </c>
      <c r="BA90" s="18">
        <v>0</v>
      </c>
      <c r="BB90" s="25">
        <f t="shared" si="92"/>
        <v>0.24758744664639651</v>
      </c>
      <c r="BC90" s="25">
        <f>(BC72-$I$16)/$I$15+5/$I$4*SUM($BB90:BB90)</f>
        <v>0.25006332111286045</v>
      </c>
      <c r="BD90" s="25">
        <f>(BD72-$I$16)/$I$15+5/$I$4*SUM($BB90:BC90)</f>
        <v>0.25256395432398909</v>
      </c>
      <c r="BE90" s="25">
        <f>(BE72-$I$16)/$I$15+5/$I$4*SUM($BB90:BD90)</f>
        <v>0.25508959386722896</v>
      </c>
      <c r="BF90" s="25">
        <f>(BF72-$I$16)/$I$15+5/$I$4*SUM($BB90:BE90)</f>
        <v>0.25764048980590126</v>
      </c>
      <c r="BG90" s="25"/>
      <c r="BI90" s="18"/>
      <c r="BJ90" s="19">
        <v>9</v>
      </c>
      <c r="BK90" s="18">
        <v>0</v>
      </c>
      <c r="BL90" s="25">
        <f t="shared" si="93"/>
        <v>0.24758744664639651</v>
      </c>
      <c r="BM90" s="25">
        <f>(BM72-$I$16)/$I$15+5/$I$4*SUM($BL90:BL90)</f>
        <v>0.25006332111286045</v>
      </c>
      <c r="BN90" s="25">
        <f>(BN72-$I$16)/$I$15+5/$I$4*SUM($BL90:BM90)</f>
        <v>0.25256395432398909</v>
      </c>
      <c r="BO90" s="25">
        <f>(BO72-$I$16)/$I$15+5/$I$4*SUM($BL90:BN90)</f>
        <v>0.25508959386722896</v>
      </c>
      <c r="BP90" s="25">
        <f>(BP72-$I$16)/$I$15+5/$I$4*SUM($BL90:BO90)</f>
        <v>0.25764048980590126</v>
      </c>
      <c r="BQ90" s="25"/>
      <c r="BS90" s="18"/>
      <c r="BT90" s="7">
        <v>9</v>
      </c>
      <c r="BU90" s="1">
        <v>0</v>
      </c>
      <c r="BV90" s="25">
        <f t="shared" si="94"/>
        <v>0.24758744664639651</v>
      </c>
      <c r="BW90" s="25">
        <f>(BW72-$I$16)/$I$15+5/$I$4*SUM($BV90:BV90)</f>
        <v>0.25006332111286045</v>
      </c>
      <c r="BX90" s="25">
        <f>(BX72-$I$16)/$I$15+5/$I$4*SUM($BV90:BW90)</f>
        <v>0.25256395432398909</v>
      </c>
      <c r="BY90" s="25">
        <f>(BY72-$I$16)/$I$15+5/$I$4*SUM($BV90:BX90)</f>
        <v>0.25508959386722896</v>
      </c>
      <c r="BZ90" s="25">
        <f>(BZ72-$I$16)/$I$15+5/$I$4*SUM($BV90:BY90)</f>
        <v>0.25764048980590126</v>
      </c>
      <c r="CA90" s="27"/>
      <c r="CB90" s="24"/>
      <c r="CC90" s="18"/>
      <c r="CD90" s="19">
        <v>9</v>
      </c>
      <c r="CE90" s="18">
        <v>0</v>
      </c>
      <c r="CF90" s="25">
        <f t="shared" si="95"/>
        <v>0.24758744664639651</v>
      </c>
      <c r="CG90" s="25">
        <f>(CG72-$I$16)/$I$15+5/$I$4*SUM($CF90:CF90)</f>
        <v>0.25006332111286045</v>
      </c>
      <c r="CH90" s="25">
        <f>(CH72-$I$16)/$I$15+5/$I$4*SUM($CF90:CG90)</f>
        <v>0.25256395432398909</v>
      </c>
      <c r="CI90" s="25">
        <f>(CI72-$I$16)/$I$15+5/$I$4*SUM($CF90:CH90)</f>
        <v>0.25508959386722896</v>
      </c>
      <c r="CJ90" s="25">
        <f>(CJ72-$I$16)/$I$15+5/$I$4*SUM($CF90:CI90)</f>
        <v>0.25764048980590126</v>
      </c>
      <c r="CK90" s="25"/>
      <c r="CL90" s="13"/>
      <c r="CM90" s="18"/>
      <c r="CN90" s="19">
        <v>9</v>
      </c>
      <c r="CO90" s="18">
        <v>0</v>
      </c>
      <c r="CP90" s="25">
        <f t="shared" si="96"/>
        <v>0.24758744664639651</v>
      </c>
      <c r="CQ90" s="25">
        <f>(CQ72-$I$16)/$I$15+5/$I$4*SUM($CP90:CP90)</f>
        <v>0.25006332111286045</v>
      </c>
      <c r="CR90" s="25">
        <f>(CR72-$I$16)/$I$15+5/$I$4*SUM($CP90:CQ90)</f>
        <v>0.25256395432398909</v>
      </c>
      <c r="CS90" s="25">
        <f>(CS72-$I$16)/$I$15+5/$I$4*SUM($CP90:CR90)</f>
        <v>0.25508959386722896</v>
      </c>
      <c r="CT90" s="25">
        <f>(CT72-$I$16)/$I$15+5/$I$4*SUM($CP90:CS90)</f>
        <v>0.25764048980590126</v>
      </c>
      <c r="CU90" s="25"/>
      <c r="CV90" s="25"/>
      <c r="CW90" s="18"/>
      <c r="CX90" s="19">
        <v>9</v>
      </c>
      <c r="CY90" s="18">
        <v>0</v>
      </c>
      <c r="CZ90" s="25">
        <f t="shared" si="97"/>
        <v>0.24758744664639651</v>
      </c>
      <c r="DA90" s="25">
        <f>(DA72-$I$16)/$I$15+5/$I$4*SUM($CZ90:CZ90)</f>
        <v>0.25006332111286045</v>
      </c>
      <c r="DB90" s="25">
        <f>(DB72-$I$16)/$I$15+5/$I$4*SUM($CZ90:DA90)</f>
        <v>0.25256395432398909</v>
      </c>
      <c r="DC90" s="25">
        <f>(DC72-$I$16)/$I$15+5/$I$4*SUM($CZ90:DB90)</f>
        <v>0.25508959386722896</v>
      </c>
      <c r="DD90" s="25">
        <f>(DD72-$I$16)/$I$15+5/$I$4*SUM($CZ90:DC90)</f>
        <v>0.25764048980590126</v>
      </c>
      <c r="DE90" s="25"/>
      <c r="DF90" s="41"/>
      <c r="DG90" s="18"/>
      <c r="DH90" s="19">
        <v>9</v>
      </c>
      <c r="DI90" s="18">
        <v>0</v>
      </c>
      <c r="DJ90" s="25">
        <f t="shared" si="98"/>
        <v>0.24758744664639651</v>
      </c>
      <c r="DK90" s="25">
        <f>(DK72-$I$16)/$I$15+5/$I$4*SUM($DJ90:DJ90)</f>
        <v>0.25006332111286045</v>
      </c>
      <c r="DL90" s="25">
        <f>(DL72-$I$16)/$I$15+5/$I$4*SUM($DJ90:DK90)</f>
        <v>0.25256395432398909</v>
      </c>
      <c r="DM90" s="25">
        <f>(DM72-$I$16)/$I$15+5/$I$4*SUM($DJ90:DL90)</f>
        <v>0.25508959386722896</v>
      </c>
      <c r="DN90" s="25">
        <f>(DN72-$I$16)/$I$15+5/$I$4*SUM($DJ90:DM90)</f>
        <v>0.25764048980590126</v>
      </c>
      <c r="DO90" s="25"/>
      <c r="DP90" s="41"/>
      <c r="DQ90" s="18"/>
      <c r="DR90" s="19">
        <v>9</v>
      </c>
      <c r="DS90" s="18">
        <v>0</v>
      </c>
      <c r="DT90" s="25">
        <f t="shared" si="99"/>
        <v>0.24758744664639651</v>
      </c>
      <c r="DU90" s="25">
        <f>(DU72-$I$16)/$I$15+5/$I$4*SUM($DT90:DT90)</f>
        <v>0.25006332111286045</v>
      </c>
      <c r="DV90" s="25">
        <f>(DV72-$I$16)/$I$15+5/$I$4*SUM($DT90:DU90)</f>
        <v>0.25256395432398909</v>
      </c>
      <c r="DW90" s="25">
        <f>(DW72-$I$16)/$I$15+5/$I$4*SUM($DT90:DV90)</f>
        <v>0.25508959386722896</v>
      </c>
      <c r="DX90" s="25">
        <f>(DX72-$I$16)/$I$15+5/$I$4*SUM($DT90:DW90)</f>
        <v>0.25764048980590126</v>
      </c>
      <c r="DY90" s="25"/>
      <c r="EA90" s="18"/>
      <c r="EB90" s="19">
        <v>9</v>
      </c>
      <c r="EC90" s="18">
        <v>0</v>
      </c>
      <c r="ED90" s="25">
        <f t="shared" si="100"/>
        <v>0.24758744664639651</v>
      </c>
      <c r="EE90" s="25">
        <f>(EE72-$I$16)/$I$15+5/$I$4*SUM($ED90:ED90)</f>
        <v>0.25006332111286045</v>
      </c>
      <c r="EF90" s="25">
        <f>(EF72-$I$16)/$I$15+5/$I$4*SUM($ED90:EE90)</f>
        <v>0.25256395432398909</v>
      </c>
      <c r="EG90" s="25">
        <f>(EG72-$I$16)/$I$15+5/$I$4*SUM($ED90:EF90)</f>
        <v>0.25508959386722896</v>
      </c>
      <c r="EH90" s="25">
        <f>(EH72-$I$16)/$I$15+5/$I$4*SUM($ED90:EG90)</f>
        <v>0.25764048980590126</v>
      </c>
      <c r="EI90" s="25"/>
      <c r="EL90" s="19">
        <v>9</v>
      </c>
      <c r="EM90" s="18">
        <v>0</v>
      </c>
      <c r="EN90" s="25">
        <f t="shared" si="101"/>
        <v>0.24758744664639651</v>
      </c>
      <c r="EO90" s="25">
        <f>(EO72-$I$16)/$I$15+5/$I$4*SUM($EN90:EN90)</f>
        <v>0.25006332111286045</v>
      </c>
      <c r="EP90" s="25">
        <f>(EP72-$I$16)/$I$15+5/$I$4*SUM($EN90:EO90)</f>
        <v>0.25256395432398909</v>
      </c>
      <c r="EQ90" s="25">
        <f>(EQ72-$I$16)/$I$15+5/$I$4*SUM($EN90:EP90)</f>
        <v>0.25508959386722896</v>
      </c>
      <c r="ER90" s="25">
        <f>(ER72-$I$16)/$I$15+5/$I$4*SUM($EN90:EQ90)</f>
        <v>0.25764048980590126</v>
      </c>
      <c r="ES90" s="25"/>
    </row>
    <row r="91" spans="1:149" s="1" customFormat="1" x14ac:dyDescent="0.25">
      <c r="A91" s="105"/>
      <c r="B91" s="7">
        <v>10</v>
      </c>
      <c r="C91" s="1">
        <v>0</v>
      </c>
      <c r="D91" s="25">
        <f t="shared" si="87"/>
        <v>0.24758744664639651</v>
      </c>
      <c r="E91" s="25">
        <f>(E73-$I$16)/$I$15+5/$I$4*SUM(D91:$D91)</f>
        <v>0.25006332111286045</v>
      </c>
      <c r="F91" s="25">
        <f>(F73-$I$16)/$I$15+5/$I$4*SUM($D91:E91)</f>
        <v>0.25256395432398909</v>
      </c>
      <c r="G91" s="25">
        <f>(G73-$I$16)/$I$15+5/$I$4*SUM($D91:F91)</f>
        <v>0.25508959386722896</v>
      </c>
      <c r="H91" s="25">
        <f>(H73-$I$16)/$I$15+5/$I$4*SUM($D91:G91)</f>
        <v>0.25764048980590126</v>
      </c>
      <c r="I91" s="27"/>
      <c r="J91" s="24"/>
      <c r="K91" s="18"/>
      <c r="L91" s="19">
        <v>10</v>
      </c>
      <c r="M91" s="18">
        <v>0</v>
      </c>
      <c r="N91" s="25">
        <f t="shared" si="88"/>
        <v>0.24758744664639651</v>
      </c>
      <c r="O91" s="25">
        <f>(O73-$I$16)/$I$15+5/$I$4*SUM($N91:N91)</f>
        <v>0.25006332111286045</v>
      </c>
      <c r="P91" s="25">
        <f>(P73-$I$16)/$I$15+5/$I$4*SUM($N91:O91)</f>
        <v>0.25256395432398909</v>
      </c>
      <c r="Q91" s="25">
        <f>(Q73-$I$16)/$I$15+5/$I$4*SUM($N91:P91)</f>
        <v>0.25508959386722896</v>
      </c>
      <c r="R91" s="25">
        <f>(R73-$I$16)/$I$15+5/$I$4*SUM($N91:Q91)</f>
        <v>0.25764048980590126</v>
      </c>
      <c r="S91" s="25"/>
      <c r="U91" s="13"/>
      <c r="V91" s="19">
        <v>10</v>
      </c>
      <c r="W91" s="18">
        <v>0</v>
      </c>
      <c r="X91" s="25">
        <f t="shared" si="89"/>
        <v>0.24758744664639651</v>
      </c>
      <c r="Y91" s="25">
        <f>(Y73-$I$16)/$I$15+5/$I$4*SUM($X91:X91)</f>
        <v>0.25006332111286045</v>
      </c>
      <c r="Z91" s="25">
        <f>(Z73-$I$16)/$I$15+5/$I$4*SUM($X91:Y91)</f>
        <v>0.25256395432398909</v>
      </c>
      <c r="AA91" s="25">
        <f>(AA73-$I$16)/$I$15+5/$I$4*SUM($X91:Z91)</f>
        <v>0.25508959386722896</v>
      </c>
      <c r="AB91" s="25">
        <f>(AB73-$I$16)/$I$15+5/$I$4*SUM($X91:AA91)</f>
        <v>0.25764048980590126</v>
      </c>
      <c r="AC91" s="25"/>
      <c r="AD91" s="25"/>
      <c r="AE91" s="18"/>
      <c r="AF91" s="19">
        <v>10</v>
      </c>
      <c r="AG91" s="18">
        <v>0</v>
      </c>
      <c r="AH91" s="25">
        <f t="shared" si="90"/>
        <v>0.24758744664639651</v>
      </c>
      <c r="AI91" s="25">
        <f>(AI73-$I$16)/$I$15+5/$I$4*SUM($AH91:AH91)</f>
        <v>0.25006332111286045</v>
      </c>
      <c r="AJ91" s="25">
        <f>(AJ73-$I$16)/$I$15+5/$I$4*SUM($AH91:AI91)</f>
        <v>0.25256395432398909</v>
      </c>
      <c r="AK91" s="25">
        <f>(AK73-$I$16)/$I$15+5/$I$4*SUM($AH91:AJ91)</f>
        <v>0.25508959386722896</v>
      </c>
      <c r="AL91" s="25">
        <f>(AL73-$I$16)/$I$15+5/$I$4*SUM($AH91:AK91)</f>
        <v>0.25764048980590126</v>
      </c>
      <c r="AM91" s="25"/>
      <c r="AN91" s="41"/>
      <c r="AO91" s="18"/>
      <c r="AP91" s="19">
        <v>10</v>
      </c>
      <c r="AQ91" s="18">
        <v>0</v>
      </c>
      <c r="AR91" s="25">
        <f t="shared" si="91"/>
        <v>0.24758744664639651</v>
      </c>
      <c r="AS91" s="25">
        <f>(AS73-$I$16)/$I$15+5/$I$4*SUM($AR91:AR91)</f>
        <v>0.25006332111286045</v>
      </c>
      <c r="AT91" s="25">
        <f>(AT73-$I$16)/$I$15+5/$I$4*SUM($AR91:AS91)</f>
        <v>0.25256395432398909</v>
      </c>
      <c r="AU91" s="25">
        <f>(AU73-$I$16)/$I$15+5/$I$4*SUM($AR91:AT91)</f>
        <v>0.25508959386722896</v>
      </c>
      <c r="AV91" s="25">
        <f>(AV73-$I$16)/$I$15+5/$I$4*SUM($AR91:AU91)</f>
        <v>0.25764048980590126</v>
      </c>
      <c r="AW91" s="25"/>
      <c r="AX91" s="41"/>
      <c r="AY91" s="18"/>
      <c r="AZ91" s="19">
        <v>10</v>
      </c>
      <c r="BA91" s="18">
        <v>0</v>
      </c>
      <c r="BB91" s="25">
        <f t="shared" si="92"/>
        <v>0.24758744664639651</v>
      </c>
      <c r="BC91" s="25">
        <f>(BC73-$I$16)/$I$15+5/$I$4*SUM($BB91:BB91)</f>
        <v>0.25006332111286045</v>
      </c>
      <c r="BD91" s="25">
        <f>(BD73-$I$16)/$I$15+5/$I$4*SUM($BB91:BC91)</f>
        <v>0.25256395432398909</v>
      </c>
      <c r="BE91" s="25">
        <f>(BE73-$I$16)/$I$15+5/$I$4*SUM($BB91:BD91)</f>
        <v>0.25508959386722896</v>
      </c>
      <c r="BF91" s="25">
        <f>(BF73-$I$16)/$I$15+5/$I$4*SUM($BB91:BE91)</f>
        <v>0.25764048980590126</v>
      </c>
      <c r="BG91" s="25"/>
      <c r="BI91" s="18"/>
      <c r="BJ91" s="19">
        <v>10</v>
      </c>
      <c r="BK91" s="18">
        <v>0</v>
      </c>
      <c r="BL91" s="25">
        <f t="shared" si="93"/>
        <v>0.24758744664639651</v>
      </c>
      <c r="BM91" s="25">
        <f>(BM73-$I$16)/$I$15+5/$I$4*SUM($BL91:BL91)</f>
        <v>0.25006332111286045</v>
      </c>
      <c r="BN91" s="25">
        <f>(BN73-$I$16)/$I$15+5/$I$4*SUM($BL91:BM91)</f>
        <v>0.25256395432398909</v>
      </c>
      <c r="BO91" s="25">
        <f>(BO73-$I$16)/$I$15+5/$I$4*SUM($BL91:BN91)</f>
        <v>0.25508959386722896</v>
      </c>
      <c r="BP91" s="25">
        <f>(BP73-$I$16)/$I$15+5/$I$4*SUM($BL91:BO91)</f>
        <v>0.25764048980590126</v>
      </c>
      <c r="BQ91" s="25"/>
      <c r="BS91" s="18"/>
      <c r="BT91" s="7">
        <v>10</v>
      </c>
      <c r="BU91" s="1">
        <v>0</v>
      </c>
      <c r="BV91" s="25">
        <f t="shared" si="94"/>
        <v>0.24758744664639651</v>
      </c>
      <c r="BW91" s="25">
        <f>(BW73-$I$16)/$I$15+5/$I$4*SUM($BV91:BV91)</f>
        <v>0.25006332111286045</v>
      </c>
      <c r="BX91" s="25">
        <f>(BX73-$I$16)/$I$15+5/$I$4*SUM($BV91:BW91)</f>
        <v>0.25256395432398909</v>
      </c>
      <c r="BY91" s="25">
        <f>(BY73-$I$16)/$I$15+5/$I$4*SUM($BV91:BX91)</f>
        <v>0.25508959386722896</v>
      </c>
      <c r="BZ91" s="25">
        <f>(BZ73-$I$16)/$I$15+5/$I$4*SUM($BV91:BY91)</f>
        <v>0.25764048980590126</v>
      </c>
      <c r="CA91" s="27"/>
      <c r="CB91" s="24"/>
      <c r="CC91" s="18"/>
      <c r="CD91" s="19">
        <v>10</v>
      </c>
      <c r="CE91" s="18">
        <v>0</v>
      </c>
      <c r="CF91" s="25">
        <f t="shared" si="95"/>
        <v>0.24758744664639651</v>
      </c>
      <c r="CG91" s="25">
        <f>(CG73-$I$16)/$I$15+5/$I$4*SUM($CF91:CF91)</f>
        <v>0.25006332111286045</v>
      </c>
      <c r="CH91" s="25">
        <f>(CH73-$I$16)/$I$15+5/$I$4*SUM($CF91:CG91)</f>
        <v>0.25256395432398909</v>
      </c>
      <c r="CI91" s="25">
        <f>(CI73-$I$16)/$I$15+5/$I$4*SUM($CF91:CH91)</f>
        <v>0.25508959386722896</v>
      </c>
      <c r="CJ91" s="25">
        <f>(CJ73-$I$16)/$I$15+5/$I$4*SUM($CF91:CI91)</f>
        <v>0.25764048980590126</v>
      </c>
      <c r="CK91" s="25"/>
      <c r="CL91" s="13"/>
      <c r="CM91" s="18"/>
      <c r="CN91" s="19">
        <v>10</v>
      </c>
      <c r="CO91" s="18">
        <v>0</v>
      </c>
      <c r="CP91" s="25">
        <f t="shared" si="96"/>
        <v>0.24758744664639651</v>
      </c>
      <c r="CQ91" s="25">
        <f>(CQ73-$I$16)/$I$15+5/$I$4*SUM($CP91:CP91)</f>
        <v>0.25006332111286045</v>
      </c>
      <c r="CR91" s="25">
        <f>(CR73-$I$16)/$I$15+5/$I$4*SUM($CP91:CQ91)</f>
        <v>0.25256395432398909</v>
      </c>
      <c r="CS91" s="25">
        <f>(CS73-$I$16)/$I$15+5/$I$4*SUM($CP91:CR91)</f>
        <v>0.25508959386722896</v>
      </c>
      <c r="CT91" s="25">
        <f>(CT73-$I$16)/$I$15+5/$I$4*SUM($CP91:CS91)</f>
        <v>0.25764048980590126</v>
      </c>
      <c r="CU91" s="25"/>
      <c r="CV91" s="25"/>
      <c r="CW91" s="18"/>
      <c r="CX91" s="19">
        <v>10</v>
      </c>
      <c r="CY91" s="18">
        <v>0</v>
      </c>
      <c r="CZ91" s="25">
        <f t="shared" si="97"/>
        <v>0.24758744664639651</v>
      </c>
      <c r="DA91" s="25">
        <f>(DA73-$I$16)/$I$15+5/$I$4*SUM($CZ91:CZ91)</f>
        <v>0.25006332111286045</v>
      </c>
      <c r="DB91" s="25">
        <f>(DB73-$I$16)/$I$15+5/$I$4*SUM($CZ91:DA91)</f>
        <v>0.25256395432398909</v>
      </c>
      <c r="DC91" s="25">
        <f>(DC73-$I$16)/$I$15+5/$I$4*SUM($CZ91:DB91)</f>
        <v>0.25508959386722896</v>
      </c>
      <c r="DD91" s="25">
        <f>(DD73-$I$16)/$I$15+5/$I$4*SUM($CZ91:DC91)</f>
        <v>0.25764048980590126</v>
      </c>
      <c r="DE91" s="25"/>
      <c r="DF91" s="41"/>
      <c r="DG91" s="18"/>
      <c r="DH91" s="19">
        <v>10</v>
      </c>
      <c r="DI91" s="18">
        <v>0</v>
      </c>
      <c r="DJ91" s="25">
        <f t="shared" si="98"/>
        <v>0.24758744664639651</v>
      </c>
      <c r="DK91" s="25">
        <f>(DK73-$I$16)/$I$15+5/$I$4*SUM($DJ91:DJ91)</f>
        <v>0.25006332111286045</v>
      </c>
      <c r="DL91" s="25">
        <f>(DL73-$I$16)/$I$15+5/$I$4*SUM($DJ91:DK91)</f>
        <v>0.25256395432398909</v>
      </c>
      <c r="DM91" s="25">
        <f>(DM73-$I$16)/$I$15+5/$I$4*SUM($DJ91:DL91)</f>
        <v>0.25508959386722896</v>
      </c>
      <c r="DN91" s="25">
        <f>(DN73-$I$16)/$I$15+5/$I$4*SUM($DJ91:DM91)</f>
        <v>0.25764048980590126</v>
      </c>
      <c r="DO91" s="25"/>
      <c r="DP91" s="41"/>
      <c r="DQ91" s="18"/>
      <c r="DR91" s="19">
        <v>10</v>
      </c>
      <c r="DS91" s="18">
        <v>0</v>
      </c>
      <c r="DT91" s="25">
        <f t="shared" si="99"/>
        <v>0.24758744664639651</v>
      </c>
      <c r="DU91" s="25">
        <f>(DU73-$I$16)/$I$15+5/$I$4*SUM($DT91:DT91)</f>
        <v>0.25006332111286045</v>
      </c>
      <c r="DV91" s="25">
        <f>(DV73-$I$16)/$I$15+5/$I$4*SUM($DT91:DU91)</f>
        <v>0.25256395432398909</v>
      </c>
      <c r="DW91" s="25">
        <f>(DW73-$I$16)/$I$15+5/$I$4*SUM($DT91:DV91)</f>
        <v>0.25508959386722896</v>
      </c>
      <c r="DX91" s="25">
        <f>(DX73-$I$16)/$I$15+5/$I$4*SUM($DT91:DW91)</f>
        <v>0.25764048980590126</v>
      </c>
      <c r="DY91" s="25"/>
      <c r="EA91" s="18"/>
      <c r="EB91" s="19">
        <v>10</v>
      </c>
      <c r="EC91" s="18">
        <v>0</v>
      </c>
      <c r="ED91" s="25">
        <f t="shared" si="100"/>
        <v>0.24758744664639651</v>
      </c>
      <c r="EE91" s="25">
        <f>(EE73-$I$16)/$I$15+5/$I$4*SUM($ED91:ED91)</f>
        <v>0.25006332111286045</v>
      </c>
      <c r="EF91" s="25">
        <f>(EF73-$I$16)/$I$15+5/$I$4*SUM($ED91:EE91)</f>
        <v>0.25256395432398909</v>
      </c>
      <c r="EG91" s="25">
        <f>(EG73-$I$16)/$I$15+5/$I$4*SUM($ED91:EF91)</f>
        <v>0.25508959386722896</v>
      </c>
      <c r="EH91" s="25">
        <f>(EH73-$I$16)/$I$15+5/$I$4*SUM($ED91:EG91)</f>
        <v>0.25764048980590126</v>
      </c>
      <c r="EI91" s="25"/>
      <c r="EL91" s="19">
        <v>10</v>
      </c>
      <c r="EM91" s="18">
        <v>0</v>
      </c>
      <c r="EN91" s="25">
        <f t="shared" si="101"/>
        <v>0.24758744664639651</v>
      </c>
      <c r="EO91" s="25">
        <f>(EO73-$I$16)/$I$15+5/$I$4*SUM($EN91:EN91)</f>
        <v>0.25006332111286045</v>
      </c>
      <c r="EP91" s="25">
        <f>(EP73-$I$16)/$I$15+5/$I$4*SUM($EN91:EO91)</f>
        <v>0.25256395432398909</v>
      </c>
      <c r="EQ91" s="25">
        <f>(EQ73-$I$16)/$I$15+5/$I$4*SUM($EN91:EP91)</f>
        <v>0.25508959386722896</v>
      </c>
      <c r="ER91" s="25">
        <f>(ER73-$I$16)/$I$15+5/$I$4*SUM($EN91:EQ91)</f>
        <v>0.25764048980590126</v>
      </c>
      <c r="ES91" s="25"/>
    </row>
    <row r="92" spans="1:149" s="1" customFormat="1" x14ac:dyDescent="0.25">
      <c r="A92" s="105"/>
      <c r="B92" s="7">
        <v>11</v>
      </c>
      <c r="C92" s="1">
        <v>0</v>
      </c>
      <c r="D92" s="25">
        <f t="shared" si="87"/>
        <v>0.24758744664639651</v>
      </c>
      <c r="E92" s="25">
        <f>(E74-$I$16)/$I$15+5/$I$4*SUM(D92:$D92)</f>
        <v>0.25006332111286045</v>
      </c>
      <c r="F92" s="25">
        <f>(F74-$I$16)/$I$15+5/$I$4*SUM($D92:E92)</f>
        <v>0.25256395432398909</v>
      </c>
      <c r="G92" s="25">
        <f>(G74-$I$16)/$I$15+5/$I$4*SUM($D92:F92)</f>
        <v>0.25508959386722896</v>
      </c>
      <c r="H92" s="25">
        <f>(H74-$I$16)/$I$15+5/$I$4*SUM($D92:G92)</f>
        <v>0.25764048980590126</v>
      </c>
      <c r="I92" s="27"/>
      <c r="J92" s="24"/>
      <c r="K92" s="20"/>
      <c r="L92" s="19">
        <v>11</v>
      </c>
      <c r="M92" s="18">
        <v>0</v>
      </c>
      <c r="N92" s="25">
        <f t="shared" si="88"/>
        <v>0.24758744664639651</v>
      </c>
      <c r="O92" s="25">
        <f>(O74-$I$16)/$I$15+5/$I$4*SUM($N92:N92)</f>
        <v>0.25006332111286045</v>
      </c>
      <c r="P92" s="25">
        <f>(P74-$I$16)/$I$15+5/$I$4*SUM($N92:O92)</f>
        <v>0.25256395432398909</v>
      </c>
      <c r="Q92" s="25">
        <f>(Q74-$I$16)/$I$15+5/$I$4*SUM($N92:P92)</f>
        <v>0.25508959386722896</v>
      </c>
      <c r="R92" s="25">
        <f>(R74-$I$16)/$I$15+5/$I$4*SUM($N92:Q92)</f>
        <v>0.25764048980590126</v>
      </c>
      <c r="S92" s="25"/>
      <c r="U92" s="13"/>
      <c r="V92" s="19">
        <v>11</v>
      </c>
      <c r="W92" s="18">
        <v>0</v>
      </c>
      <c r="X92" s="25">
        <f t="shared" si="89"/>
        <v>0.24758744664639651</v>
      </c>
      <c r="Y92" s="25">
        <f>(Y74-$I$16)/$I$15+5/$I$4*SUM($X92:X92)</f>
        <v>0.25006332111286045</v>
      </c>
      <c r="Z92" s="25">
        <f>(Z74-$I$16)/$I$15+5/$I$4*SUM($X92:Y92)</f>
        <v>0.25256395432398909</v>
      </c>
      <c r="AA92" s="25">
        <f>(AA74-$I$16)/$I$15+5/$I$4*SUM($X92:Z92)</f>
        <v>0.25508959386722896</v>
      </c>
      <c r="AB92" s="25">
        <f>(AB74-$I$16)/$I$15+5/$I$4*SUM($X92:AA92)</f>
        <v>0.25764048980590126</v>
      </c>
      <c r="AC92" s="25"/>
      <c r="AD92" s="25"/>
      <c r="AE92" s="18"/>
      <c r="AF92" s="19">
        <v>11</v>
      </c>
      <c r="AG92" s="18">
        <v>0</v>
      </c>
      <c r="AH92" s="25">
        <f t="shared" si="90"/>
        <v>0.24758744664639651</v>
      </c>
      <c r="AI92" s="25">
        <f>(AI74-$I$16)/$I$15+5/$I$4*SUM($AH92:AH92)</f>
        <v>0.25006332111286045</v>
      </c>
      <c r="AJ92" s="25">
        <f>(AJ74-$I$16)/$I$15+5/$I$4*SUM($AH92:AI92)</f>
        <v>0.25256395432398909</v>
      </c>
      <c r="AK92" s="25">
        <f>(AK74-$I$16)/$I$15+5/$I$4*SUM($AH92:AJ92)</f>
        <v>0.25508959386722896</v>
      </c>
      <c r="AL92" s="25">
        <f>(AL74-$I$16)/$I$15+5/$I$4*SUM($AH92:AK92)</f>
        <v>0.25764048980590126</v>
      </c>
      <c r="AM92" s="25"/>
      <c r="AN92" s="41"/>
      <c r="AO92" s="18"/>
      <c r="AP92" s="19">
        <v>11</v>
      </c>
      <c r="AQ92" s="18">
        <v>0</v>
      </c>
      <c r="AR92" s="25">
        <f t="shared" si="91"/>
        <v>0.24758744664639651</v>
      </c>
      <c r="AS92" s="25">
        <f>(AS74-$I$16)/$I$15+5/$I$4*SUM($AR92:AR92)</f>
        <v>0.25006332111286045</v>
      </c>
      <c r="AT92" s="25">
        <f>(AT74-$I$16)/$I$15+5/$I$4*SUM($AR92:AS92)</f>
        <v>0.25256395432398909</v>
      </c>
      <c r="AU92" s="25">
        <f>(AU74-$I$16)/$I$15+5/$I$4*SUM($AR92:AT92)</f>
        <v>0.25508959386722896</v>
      </c>
      <c r="AV92" s="25">
        <f>(AV74-$I$16)/$I$15+5/$I$4*SUM($AR92:AU92)</f>
        <v>0.25764048980590126</v>
      </c>
      <c r="AW92" s="25"/>
      <c r="AX92" s="41"/>
      <c r="AY92" s="18"/>
      <c r="AZ92" s="19">
        <v>11</v>
      </c>
      <c r="BA92" s="18">
        <v>0</v>
      </c>
      <c r="BB92" s="25">
        <f t="shared" si="92"/>
        <v>0.24758744664639651</v>
      </c>
      <c r="BC92" s="25">
        <f>(BC74-$I$16)/$I$15+5/$I$4*SUM($BB92:BB92)</f>
        <v>0.25006332111286045</v>
      </c>
      <c r="BD92" s="25">
        <f>(BD74-$I$16)/$I$15+5/$I$4*SUM($BB92:BC92)</f>
        <v>0.25256395432398909</v>
      </c>
      <c r="BE92" s="25">
        <f>(BE74-$I$16)/$I$15+5/$I$4*SUM($BB92:BD92)</f>
        <v>0.25508959386722896</v>
      </c>
      <c r="BF92" s="25">
        <f>(BF74-$I$16)/$I$15+5/$I$4*SUM($BB92:BE92)</f>
        <v>0.25764048980590126</v>
      </c>
      <c r="BG92" s="25"/>
      <c r="BI92" s="18"/>
      <c r="BJ92" s="19">
        <v>11</v>
      </c>
      <c r="BK92" s="18">
        <v>0</v>
      </c>
      <c r="BL92" s="25">
        <f t="shared" si="93"/>
        <v>0.24758744664639651</v>
      </c>
      <c r="BM92" s="25">
        <f>(BM74-$I$16)/$I$15+5/$I$4*SUM($BL92:BL92)</f>
        <v>0.25006332111286045</v>
      </c>
      <c r="BN92" s="25">
        <f>(BN74-$I$16)/$I$15+5/$I$4*SUM($BL92:BM92)</f>
        <v>0.25256395432398909</v>
      </c>
      <c r="BO92" s="25">
        <f>(BO74-$I$16)/$I$15+5/$I$4*SUM($BL92:BN92)</f>
        <v>0.25508959386722896</v>
      </c>
      <c r="BP92" s="25">
        <f>(BP74-$I$16)/$I$15+5/$I$4*SUM($BL92:BO92)</f>
        <v>0.25764048980590126</v>
      </c>
      <c r="BQ92" s="25"/>
      <c r="BS92" s="18"/>
      <c r="BT92" s="7">
        <v>11</v>
      </c>
      <c r="BU92" s="1">
        <v>0</v>
      </c>
      <c r="BV92" s="25">
        <f t="shared" si="94"/>
        <v>0.24758744664639651</v>
      </c>
      <c r="BW92" s="25">
        <f>(BW74-$I$16)/$I$15+5/$I$4*SUM($BV92:BV92)</f>
        <v>0.25006332111286045</v>
      </c>
      <c r="BX92" s="25">
        <f>(BX74-$I$16)/$I$15+5/$I$4*SUM($BV92:BW92)</f>
        <v>0.25256395432398909</v>
      </c>
      <c r="BY92" s="25">
        <f>(BY74-$I$16)/$I$15+5/$I$4*SUM($BV92:BX92)</f>
        <v>0.25508959386722896</v>
      </c>
      <c r="BZ92" s="25">
        <f>(BZ74-$I$16)/$I$15+5/$I$4*SUM($BV92:BY92)</f>
        <v>0.25764048980590126</v>
      </c>
      <c r="CA92" s="27"/>
      <c r="CB92" s="24"/>
      <c r="CC92" s="18"/>
      <c r="CD92" s="19">
        <v>11</v>
      </c>
      <c r="CE92" s="18">
        <v>0</v>
      </c>
      <c r="CF92" s="25">
        <f t="shared" si="95"/>
        <v>0.24758744664639651</v>
      </c>
      <c r="CG92" s="25">
        <f>(CG74-$I$16)/$I$15+5/$I$4*SUM($CF92:CF92)</f>
        <v>0.25006332111286045</v>
      </c>
      <c r="CH92" s="25">
        <f>(CH74-$I$16)/$I$15+5/$I$4*SUM($CF92:CG92)</f>
        <v>0.25256395432398909</v>
      </c>
      <c r="CI92" s="25">
        <f>(CI74-$I$16)/$I$15+5/$I$4*SUM($CF92:CH92)</f>
        <v>0.25508959386722896</v>
      </c>
      <c r="CJ92" s="25">
        <f>(CJ74-$I$16)/$I$15+5/$I$4*SUM($CF92:CI92)</f>
        <v>0.25764048980590126</v>
      </c>
      <c r="CK92" s="25"/>
      <c r="CL92" s="13"/>
      <c r="CM92" s="18"/>
      <c r="CN92" s="19">
        <v>11</v>
      </c>
      <c r="CO92" s="18">
        <v>0</v>
      </c>
      <c r="CP92" s="25">
        <f t="shared" si="96"/>
        <v>0.24758744664639651</v>
      </c>
      <c r="CQ92" s="25">
        <f>(CQ74-$I$16)/$I$15+5/$I$4*SUM($CP92:CP92)</f>
        <v>0.25006332111286045</v>
      </c>
      <c r="CR92" s="25">
        <f>(CR74-$I$16)/$I$15+5/$I$4*SUM($CP92:CQ92)</f>
        <v>0.25256395432398909</v>
      </c>
      <c r="CS92" s="25">
        <f>(CS74-$I$16)/$I$15+5/$I$4*SUM($CP92:CR92)</f>
        <v>0.25508959386722896</v>
      </c>
      <c r="CT92" s="25">
        <f>(CT74-$I$16)/$I$15+5/$I$4*SUM($CP92:CS92)</f>
        <v>0.25764048980590126</v>
      </c>
      <c r="CU92" s="25"/>
      <c r="CV92" s="25"/>
      <c r="CW92" s="18"/>
      <c r="CX92" s="19">
        <v>11</v>
      </c>
      <c r="CY92" s="18">
        <v>0</v>
      </c>
      <c r="CZ92" s="25">
        <f t="shared" si="97"/>
        <v>0.24758744664639651</v>
      </c>
      <c r="DA92" s="25">
        <f>(DA74-$I$16)/$I$15+5/$I$4*SUM($CZ92:CZ92)</f>
        <v>0.25006332111286045</v>
      </c>
      <c r="DB92" s="25">
        <f>(DB74-$I$16)/$I$15+5/$I$4*SUM($CZ92:DA92)</f>
        <v>0.25256395432398909</v>
      </c>
      <c r="DC92" s="25">
        <f>(DC74-$I$16)/$I$15+5/$I$4*SUM($CZ92:DB92)</f>
        <v>0.25508959386722896</v>
      </c>
      <c r="DD92" s="25">
        <f>(DD74-$I$16)/$I$15+5/$I$4*SUM($CZ92:DC92)</f>
        <v>0.25764048980590126</v>
      </c>
      <c r="DE92" s="25"/>
      <c r="DF92" s="41"/>
      <c r="DG92" s="18"/>
      <c r="DH92" s="19">
        <v>11</v>
      </c>
      <c r="DI92" s="18">
        <v>0</v>
      </c>
      <c r="DJ92" s="25">
        <f t="shared" si="98"/>
        <v>0.24758744664639651</v>
      </c>
      <c r="DK92" s="25">
        <f>(DK74-$I$16)/$I$15+5/$I$4*SUM($DJ92:DJ92)</f>
        <v>0.25006332111286045</v>
      </c>
      <c r="DL92" s="25">
        <f>(DL74-$I$16)/$I$15+5/$I$4*SUM($DJ92:DK92)</f>
        <v>0.25256395432398909</v>
      </c>
      <c r="DM92" s="25">
        <f>(DM74-$I$16)/$I$15+5/$I$4*SUM($DJ92:DL92)</f>
        <v>0.25508959386722896</v>
      </c>
      <c r="DN92" s="25">
        <f>(DN74-$I$16)/$I$15+5/$I$4*SUM($DJ92:DM92)</f>
        <v>0.25764048980590126</v>
      </c>
      <c r="DO92" s="25"/>
      <c r="DP92" s="41"/>
      <c r="DQ92" s="18"/>
      <c r="DR92" s="19">
        <v>11</v>
      </c>
      <c r="DS92" s="18">
        <v>0</v>
      </c>
      <c r="DT92" s="25">
        <f t="shared" si="99"/>
        <v>0.24758744664639651</v>
      </c>
      <c r="DU92" s="25">
        <f>(DU74-$I$16)/$I$15+5/$I$4*SUM($DT92:DT92)</f>
        <v>0.25006332111286045</v>
      </c>
      <c r="DV92" s="25">
        <f>(DV74-$I$16)/$I$15+5/$I$4*SUM($DT92:DU92)</f>
        <v>0.25256395432398909</v>
      </c>
      <c r="DW92" s="25">
        <f>(DW74-$I$16)/$I$15+5/$I$4*SUM($DT92:DV92)</f>
        <v>0.25508959386722896</v>
      </c>
      <c r="DX92" s="25">
        <f>(DX74-$I$16)/$I$15+5/$I$4*SUM($DT92:DW92)</f>
        <v>0.25764048980590126</v>
      </c>
      <c r="DY92" s="25"/>
      <c r="EA92" s="18"/>
      <c r="EB92" s="19">
        <v>11</v>
      </c>
      <c r="EC92" s="18">
        <v>0</v>
      </c>
      <c r="ED92" s="25">
        <f t="shared" si="100"/>
        <v>0.24758744664639651</v>
      </c>
      <c r="EE92" s="25">
        <f>(EE74-$I$16)/$I$15+5/$I$4*SUM($ED92:ED92)</f>
        <v>0.25006332111286045</v>
      </c>
      <c r="EF92" s="25">
        <f>(EF74-$I$16)/$I$15+5/$I$4*SUM($ED92:EE92)</f>
        <v>0.25256395432398909</v>
      </c>
      <c r="EG92" s="25">
        <f>(EG74-$I$16)/$I$15+5/$I$4*SUM($ED92:EF92)</f>
        <v>0.25508959386722896</v>
      </c>
      <c r="EH92" s="25">
        <f>(EH74-$I$16)/$I$15+5/$I$4*SUM($ED92:EG92)</f>
        <v>0.25764048980590126</v>
      </c>
      <c r="EI92" s="25"/>
      <c r="EL92" s="19">
        <v>11</v>
      </c>
      <c r="EM92" s="18">
        <v>0</v>
      </c>
      <c r="EN92" s="25">
        <f t="shared" si="101"/>
        <v>0.24758744664639651</v>
      </c>
      <c r="EO92" s="25">
        <f>(EO74-$I$16)/$I$15+5/$I$4*SUM($EN92:EN92)</f>
        <v>0.25006332111286045</v>
      </c>
      <c r="EP92" s="25">
        <f>(EP74-$I$16)/$I$15+5/$I$4*SUM($EN92:EO92)</f>
        <v>0.25256395432398909</v>
      </c>
      <c r="EQ92" s="25">
        <f>(EQ74-$I$16)/$I$15+5/$I$4*SUM($EN92:EP92)</f>
        <v>0.25508959386722896</v>
      </c>
      <c r="ER92" s="25">
        <f>(ER74-$I$16)/$I$15+5/$I$4*SUM($EN92:EQ92)</f>
        <v>0.25764048980590126</v>
      </c>
      <c r="ES92" s="25"/>
    </row>
    <row r="93" spans="1:149" s="1" customFormat="1" x14ac:dyDescent="0.25">
      <c r="A93" s="105"/>
      <c r="B93" s="7">
        <v>12</v>
      </c>
      <c r="C93" s="1">
        <v>0</v>
      </c>
      <c r="D93" s="25">
        <f t="shared" si="87"/>
        <v>0.24758744664639651</v>
      </c>
      <c r="E93" s="25">
        <f>(E75-$I$16)/$I$15+5/$I$4*SUM(D93:$D93)</f>
        <v>0.25006332111286045</v>
      </c>
      <c r="F93" s="25">
        <f>(F75-$I$16)/$I$15+5/$I$4*SUM($D93:E93)</f>
        <v>0.25256395432398909</v>
      </c>
      <c r="G93" s="25">
        <f>(G75-$I$16)/$I$15+5/$I$4*SUM($D93:F93)</f>
        <v>0.25508959386722896</v>
      </c>
      <c r="H93" s="25">
        <f>(H75-$I$16)/$I$15+5/$I$4*SUM($D93:G93)</f>
        <v>0.25764048980590126</v>
      </c>
      <c r="I93" s="27"/>
      <c r="J93" s="24"/>
      <c r="K93" s="20"/>
      <c r="L93" s="19">
        <v>12</v>
      </c>
      <c r="M93" s="18">
        <v>0</v>
      </c>
      <c r="N93" s="25">
        <f t="shared" si="88"/>
        <v>0.24758744664639651</v>
      </c>
      <c r="O93" s="25">
        <f>(O75-$I$16)/$I$15+5/$I$4*SUM($N93:N93)</f>
        <v>0.25006332111286045</v>
      </c>
      <c r="P93" s="25">
        <f>(P75-$I$16)/$I$15+5/$I$4*SUM($N93:O93)</f>
        <v>0.25256395432398909</v>
      </c>
      <c r="Q93" s="25">
        <f>(Q75-$I$16)/$I$15+5/$I$4*SUM($N93:P93)</f>
        <v>0.25508959386722896</v>
      </c>
      <c r="R93" s="25">
        <f>(R75-$I$16)/$I$15+5/$I$4*SUM($N93:Q93)</f>
        <v>0.25764048980590126</v>
      </c>
      <c r="S93" s="25"/>
      <c r="U93" s="13"/>
      <c r="V93" s="19">
        <v>12</v>
      </c>
      <c r="W93" s="18">
        <v>0</v>
      </c>
      <c r="X93" s="25">
        <f t="shared" si="89"/>
        <v>0.24758744664639651</v>
      </c>
      <c r="Y93" s="25">
        <f>(Y75-$I$16)/$I$15+5/$I$4*SUM($X93:X93)</f>
        <v>0.25006332111286045</v>
      </c>
      <c r="Z93" s="25">
        <f>(Z75-$I$16)/$I$15+5/$I$4*SUM($X93:Y93)</f>
        <v>0.25256395432398909</v>
      </c>
      <c r="AA93" s="25">
        <f>(AA75-$I$16)/$I$15+5/$I$4*SUM($X93:Z93)</f>
        <v>0.25508959386722896</v>
      </c>
      <c r="AB93" s="25">
        <f>(AB75-$I$16)/$I$15+5/$I$4*SUM($X93:AA93)</f>
        <v>0.25764048980590126</v>
      </c>
      <c r="AC93" s="25"/>
      <c r="AD93" s="25"/>
      <c r="AE93" s="18"/>
      <c r="AF93" s="19">
        <v>12</v>
      </c>
      <c r="AG93" s="18">
        <v>0</v>
      </c>
      <c r="AH93" s="25">
        <f t="shared" si="90"/>
        <v>0.24758744664639651</v>
      </c>
      <c r="AI93" s="25">
        <f>(AI75-$I$16)/$I$15+5/$I$4*SUM($AH93:AH93)</f>
        <v>0.25006332111286045</v>
      </c>
      <c r="AJ93" s="25">
        <f>(AJ75-$I$16)/$I$15+5/$I$4*SUM($AH93:AI93)</f>
        <v>0.25256395432398909</v>
      </c>
      <c r="AK93" s="25">
        <f>(AK75-$I$16)/$I$15+5/$I$4*SUM($AH93:AJ93)</f>
        <v>0.25508959386722896</v>
      </c>
      <c r="AL93" s="25">
        <f>(AL75-$I$16)/$I$15+5/$I$4*SUM($AH93:AK93)</f>
        <v>0.25764048980590126</v>
      </c>
      <c r="AM93" s="25"/>
      <c r="AN93" s="41"/>
      <c r="AO93" s="18"/>
      <c r="AP93" s="19">
        <v>12</v>
      </c>
      <c r="AQ93" s="18">
        <v>0</v>
      </c>
      <c r="AR93" s="25">
        <f t="shared" si="91"/>
        <v>0.24758744664639651</v>
      </c>
      <c r="AS93" s="25">
        <f>(AS75-$I$16)/$I$15+5/$I$4*SUM($AR93:AR93)</f>
        <v>0.25006332111286045</v>
      </c>
      <c r="AT93" s="25">
        <f>(AT75-$I$16)/$I$15+5/$I$4*SUM($AR93:AS93)</f>
        <v>0.25256395432398909</v>
      </c>
      <c r="AU93" s="25">
        <f>(AU75-$I$16)/$I$15+5/$I$4*SUM($AR93:AT93)</f>
        <v>0.25508959386722896</v>
      </c>
      <c r="AV93" s="25">
        <f>(AV75-$I$16)/$I$15+5/$I$4*SUM($AR93:AU93)</f>
        <v>0.25764048980590126</v>
      </c>
      <c r="AW93" s="25"/>
      <c r="AX93" s="41"/>
      <c r="AY93" s="18"/>
      <c r="AZ93" s="19">
        <v>12</v>
      </c>
      <c r="BA93" s="18">
        <v>0</v>
      </c>
      <c r="BB93" s="25">
        <f t="shared" si="92"/>
        <v>0.24758744664639651</v>
      </c>
      <c r="BC93" s="25">
        <f>(BC75-$I$16)/$I$15+5/$I$4*SUM($BB93:BB93)</f>
        <v>0.25006332111286045</v>
      </c>
      <c r="BD93" s="25">
        <f>(BD75-$I$16)/$I$15+5/$I$4*SUM($BB93:BC93)</f>
        <v>0.25256395432398909</v>
      </c>
      <c r="BE93" s="25">
        <f>(BE75-$I$16)/$I$15+5/$I$4*SUM($BB93:BD93)</f>
        <v>0.25508959386722896</v>
      </c>
      <c r="BF93" s="25">
        <f>(BF75-$I$16)/$I$15+5/$I$4*SUM($BB93:BE93)</f>
        <v>0.25764048980590126</v>
      </c>
      <c r="BG93" s="25"/>
      <c r="BI93" s="18"/>
      <c r="BJ93" s="19">
        <v>12</v>
      </c>
      <c r="BK93" s="18">
        <v>0</v>
      </c>
      <c r="BL93" s="25">
        <f t="shared" si="93"/>
        <v>0.24758744664639651</v>
      </c>
      <c r="BM93" s="25">
        <f>(BM75-$I$16)/$I$15+5/$I$4*SUM($BL93:BL93)</f>
        <v>0.25006332111286045</v>
      </c>
      <c r="BN93" s="25">
        <f>(BN75-$I$16)/$I$15+5/$I$4*SUM($BL93:BM93)</f>
        <v>0.25256395432398909</v>
      </c>
      <c r="BO93" s="25">
        <f>(BO75-$I$16)/$I$15+5/$I$4*SUM($BL93:BN93)</f>
        <v>0.25508959386722896</v>
      </c>
      <c r="BP93" s="25">
        <f>(BP75-$I$16)/$I$15+5/$I$4*SUM($BL93:BO93)</f>
        <v>0.25764048980590126</v>
      </c>
      <c r="BQ93" s="25"/>
      <c r="BS93" s="18"/>
      <c r="BT93" s="7">
        <v>12</v>
      </c>
      <c r="BU93" s="1">
        <v>0</v>
      </c>
      <c r="BV93" s="25">
        <f t="shared" si="94"/>
        <v>0.24758744664639651</v>
      </c>
      <c r="BW93" s="25">
        <f>(BW75-$I$16)/$I$15+5/$I$4*SUM($BV93:BV93)</f>
        <v>0.25006332111286045</v>
      </c>
      <c r="BX93" s="25">
        <f>(BX75-$I$16)/$I$15+5/$I$4*SUM($BV93:BW93)</f>
        <v>0.25256395432398909</v>
      </c>
      <c r="BY93" s="25">
        <f>(BY75-$I$16)/$I$15+5/$I$4*SUM($BV93:BX93)</f>
        <v>0.25508959386722896</v>
      </c>
      <c r="BZ93" s="25">
        <f>(BZ75-$I$16)/$I$15+5/$I$4*SUM($BV93:BY93)</f>
        <v>0.25764048980590126</v>
      </c>
      <c r="CA93" s="27"/>
      <c r="CB93" s="24"/>
      <c r="CC93" s="18"/>
      <c r="CD93" s="19">
        <v>12</v>
      </c>
      <c r="CE93" s="18">
        <v>0</v>
      </c>
      <c r="CF93" s="25">
        <f t="shared" si="95"/>
        <v>0.24758744664639651</v>
      </c>
      <c r="CG93" s="25">
        <f>(CG75-$I$16)/$I$15+5/$I$4*SUM($CF93:CF93)</f>
        <v>0.25006332111286045</v>
      </c>
      <c r="CH93" s="25">
        <f>(CH75-$I$16)/$I$15+5/$I$4*SUM($CF93:CG93)</f>
        <v>0.25256395432398909</v>
      </c>
      <c r="CI93" s="25">
        <f>(CI75-$I$16)/$I$15+5/$I$4*SUM($CF93:CH93)</f>
        <v>0.25508959386722896</v>
      </c>
      <c r="CJ93" s="25">
        <f>(CJ75-$I$16)/$I$15+5/$I$4*SUM($CF93:CI93)</f>
        <v>0.25764048980590126</v>
      </c>
      <c r="CK93" s="25"/>
      <c r="CL93" s="13"/>
      <c r="CM93" s="18"/>
      <c r="CN93" s="19">
        <v>12</v>
      </c>
      <c r="CO93" s="18">
        <v>0</v>
      </c>
      <c r="CP93" s="25">
        <f t="shared" si="96"/>
        <v>0.24758744664639651</v>
      </c>
      <c r="CQ93" s="25">
        <f>(CQ75-$I$16)/$I$15+5/$I$4*SUM($CP93:CP93)</f>
        <v>0.25006332111286045</v>
      </c>
      <c r="CR93" s="25">
        <f>(CR75-$I$16)/$I$15+5/$I$4*SUM($CP93:CQ93)</f>
        <v>0.25256395432398909</v>
      </c>
      <c r="CS93" s="25">
        <f>(CS75-$I$16)/$I$15+5/$I$4*SUM($CP93:CR93)</f>
        <v>0.25508959386722896</v>
      </c>
      <c r="CT93" s="25">
        <f>(CT75-$I$16)/$I$15+5/$I$4*SUM($CP93:CS93)</f>
        <v>0.25764048980590126</v>
      </c>
      <c r="CU93" s="25"/>
      <c r="CV93" s="25"/>
      <c r="CW93" s="18"/>
      <c r="CX93" s="19">
        <v>12</v>
      </c>
      <c r="CY93" s="18">
        <v>0</v>
      </c>
      <c r="CZ93" s="25">
        <f t="shared" si="97"/>
        <v>0.24758744664639651</v>
      </c>
      <c r="DA93" s="25">
        <f>(DA75-$I$16)/$I$15+5/$I$4*SUM($CZ93:CZ93)</f>
        <v>0.25006332111286045</v>
      </c>
      <c r="DB93" s="25">
        <f>(DB75-$I$16)/$I$15+5/$I$4*SUM($CZ93:DA93)</f>
        <v>0.25256395432398909</v>
      </c>
      <c r="DC93" s="25">
        <f>(DC75-$I$16)/$I$15+5/$I$4*SUM($CZ93:DB93)</f>
        <v>0.25508959386722896</v>
      </c>
      <c r="DD93" s="25">
        <f>(DD75-$I$16)/$I$15+5/$I$4*SUM($CZ93:DC93)</f>
        <v>0.25764048980590126</v>
      </c>
      <c r="DE93" s="25"/>
      <c r="DF93" s="41"/>
      <c r="DG93" s="18"/>
      <c r="DH93" s="19">
        <v>12</v>
      </c>
      <c r="DI93" s="18">
        <v>0</v>
      </c>
      <c r="DJ93" s="25">
        <f t="shared" si="98"/>
        <v>0.24758744664639651</v>
      </c>
      <c r="DK93" s="25">
        <f>(DK75-$I$16)/$I$15+5/$I$4*SUM($DJ93:DJ93)</f>
        <v>0.25006332111286045</v>
      </c>
      <c r="DL93" s="25">
        <f>(DL75-$I$16)/$I$15+5/$I$4*SUM($DJ93:DK93)</f>
        <v>0.25256395432398909</v>
      </c>
      <c r="DM93" s="25">
        <f>(DM75-$I$16)/$I$15+5/$I$4*SUM($DJ93:DL93)</f>
        <v>0.25508959386722896</v>
      </c>
      <c r="DN93" s="25">
        <f>(DN75-$I$16)/$I$15+5/$I$4*SUM($DJ93:DM93)</f>
        <v>0.25764048980590126</v>
      </c>
      <c r="DO93" s="25"/>
      <c r="DP93" s="41"/>
      <c r="DQ93" s="18"/>
      <c r="DR93" s="19">
        <v>12</v>
      </c>
      <c r="DS93" s="18">
        <v>0</v>
      </c>
      <c r="DT93" s="25">
        <f t="shared" si="99"/>
        <v>0.24758744664639651</v>
      </c>
      <c r="DU93" s="25">
        <f>(DU75-$I$16)/$I$15+5/$I$4*SUM($DT93:DT93)</f>
        <v>0.25006332111286045</v>
      </c>
      <c r="DV93" s="25">
        <f>(DV75-$I$16)/$I$15+5/$I$4*SUM($DT93:DU93)</f>
        <v>0.25256395432398909</v>
      </c>
      <c r="DW93" s="25">
        <f>(DW75-$I$16)/$I$15+5/$I$4*SUM($DT93:DV93)</f>
        <v>0.25508959386722896</v>
      </c>
      <c r="DX93" s="25">
        <f>(DX75-$I$16)/$I$15+5/$I$4*SUM($DT93:DW93)</f>
        <v>0.25764048980590126</v>
      </c>
      <c r="DY93" s="25"/>
      <c r="EA93" s="18"/>
      <c r="EB93" s="19">
        <v>12</v>
      </c>
      <c r="EC93" s="18">
        <v>0</v>
      </c>
      <c r="ED93" s="25">
        <f t="shared" si="100"/>
        <v>0.24758744664639651</v>
      </c>
      <c r="EE93" s="25">
        <f>(EE75-$I$16)/$I$15+5/$I$4*SUM($ED93:ED93)</f>
        <v>0.25006332111286045</v>
      </c>
      <c r="EF93" s="25">
        <f>(EF75-$I$16)/$I$15+5/$I$4*SUM($ED93:EE93)</f>
        <v>0.25256395432398909</v>
      </c>
      <c r="EG93" s="25">
        <f>(EG75-$I$16)/$I$15+5/$I$4*SUM($ED93:EF93)</f>
        <v>0.25508959386722896</v>
      </c>
      <c r="EH93" s="25">
        <f>(EH75-$I$16)/$I$15+5/$I$4*SUM($ED93:EG93)</f>
        <v>0.25764048980590126</v>
      </c>
      <c r="EI93" s="25"/>
      <c r="EL93" s="19">
        <v>12</v>
      </c>
      <c r="EM93" s="18">
        <v>0</v>
      </c>
      <c r="EN93" s="25">
        <f t="shared" si="101"/>
        <v>0.24758744664639651</v>
      </c>
      <c r="EO93" s="25">
        <f>(EO75-$I$16)/$I$15+5/$I$4*SUM($EN93:EN93)</f>
        <v>0.25006332111286045</v>
      </c>
      <c r="EP93" s="25">
        <f>(EP75-$I$16)/$I$15+5/$I$4*SUM($EN93:EO93)</f>
        <v>0.25256395432398909</v>
      </c>
      <c r="EQ93" s="25">
        <f>(EQ75-$I$16)/$I$15+5/$I$4*SUM($EN93:EP93)</f>
        <v>0.25508959386722896</v>
      </c>
      <c r="ER93" s="25">
        <f>(ER75-$I$16)/$I$15+5/$I$4*SUM($EN93:EQ93)</f>
        <v>0.25764048980590126</v>
      </c>
      <c r="ES93" s="25"/>
    </row>
    <row r="94" spans="1:149" s="1" customFormat="1" x14ac:dyDescent="0.25">
      <c r="A94" s="105"/>
      <c r="D94" s="18"/>
      <c r="E94" s="18"/>
      <c r="F94" s="18"/>
      <c r="G94" s="18"/>
      <c r="H94" s="18"/>
      <c r="I94" s="18"/>
      <c r="J94" s="18"/>
      <c r="K94" s="20"/>
      <c r="L94" s="18"/>
      <c r="M94" s="18"/>
      <c r="N94" s="18"/>
      <c r="O94" s="18"/>
      <c r="P94" s="18"/>
      <c r="Q94" s="18"/>
      <c r="R94" s="18"/>
      <c r="S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38"/>
      <c r="AO94" s="18"/>
      <c r="AP94" s="18"/>
      <c r="AQ94" s="18"/>
      <c r="AR94" s="18"/>
      <c r="AS94" s="18"/>
      <c r="AT94" s="18"/>
      <c r="AU94" s="18"/>
      <c r="AV94" s="18"/>
      <c r="AW94" s="18"/>
      <c r="AX94" s="38"/>
      <c r="AY94" s="18"/>
      <c r="AZ94" s="18"/>
      <c r="BA94" s="18"/>
      <c r="BB94" s="18"/>
      <c r="BC94" s="18"/>
      <c r="BD94" s="18"/>
      <c r="BE94" s="18"/>
      <c r="BF94" s="18"/>
      <c r="BG94" s="18"/>
      <c r="BI94" s="18"/>
      <c r="BJ94" s="18"/>
      <c r="BK94" s="18"/>
      <c r="BL94" s="18"/>
      <c r="BM94" s="18"/>
      <c r="BN94" s="18"/>
      <c r="BO94" s="18"/>
      <c r="BP94" s="18"/>
      <c r="BQ94" s="18"/>
      <c r="BS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38"/>
      <c r="DG94" s="18"/>
      <c r="DH94" s="18"/>
      <c r="DI94" s="18"/>
      <c r="DJ94" s="18"/>
      <c r="DK94" s="18"/>
      <c r="DL94" s="18"/>
      <c r="DM94" s="18"/>
      <c r="DN94" s="18"/>
      <c r="DO94" s="18"/>
      <c r="DP94" s="38"/>
      <c r="DQ94" s="18"/>
      <c r="DR94" s="18"/>
      <c r="DS94" s="18"/>
      <c r="DT94" s="18"/>
      <c r="DU94" s="18"/>
      <c r="DV94" s="18"/>
      <c r="DW94" s="18"/>
      <c r="DX94" s="18"/>
      <c r="DY94" s="18"/>
      <c r="EA94" s="18"/>
      <c r="EB94" s="18"/>
      <c r="EC94" s="18"/>
      <c r="ED94" s="18"/>
      <c r="EE94" s="18"/>
      <c r="EF94" s="18"/>
      <c r="EG94" s="18"/>
      <c r="EH94" s="18"/>
      <c r="EI94" s="18"/>
      <c r="EL94" s="18"/>
      <c r="EM94" s="18"/>
      <c r="EN94" s="18"/>
      <c r="EO94" s="18"/>
      <c r="EP94" s="18"/>
      <c r="EQ94" s="18"/>
      <c r="ER94" s="18"/>
      <c r="ES94" s="18"/>
    </row>
    <row r="95" spans="1:149" s="1" customFormat="1" x14ac:dyDescent="0.25">
      <c r="A95" s="105"/>
      <c r="B95" s="1" t="s">
        <v>31</v>
      </c>
      <c r="C95" s="4"/>
      <c r="D95" s="20"/>
      <c r="E95" s="20"/>
      <c r="F95" s="20"/>
      <c r="G95" s="20"/>
      <c r="H95" s="20"/>
      <c r="I95" s="20"/>
      <c r="J95" s="20"/>
      <c r="K95" s="20"/>
      <c r="L95" s="20" t="s">
        <v>31</v>
      </c>
      <c r="M95" s="20"/>
      <c r="N95" s="20"/>
      <c r="O95" s="20"/>
      <c r="P95" s="18"/>
      <c r="Q95" s="18"/>
      <c r="R95" s="18"/>
      <c r="S95" s="18"/>
      <c r="V95" s="20" t="s">
        <v>31</v>
      </c>
      <c r="W95" s="20"/>
      <c r="X95" s="20"/>
      <c r="Y95" s="20"/>
      <c r="Z95" s="18"/>
      <c r="AA95" s="18"/>
      <c r="AB95" s="18"/>
      <c r="AC95" s="18"/>
      <c r="AD95" s="18"/>
      <c r="AE95" s="18"/>
      <c r="AF95" s="20" t="s">
        <v>31</v>
      </c>
      <c r="AG95" s="20"/>
      <c r="AH95" s="20"/>
      <c r="AI95" s="20"/>
      <c r="AJ95" s="18"/>
      <c r="AK95" s="18"/>
      <c r="AL95" s="18"/>
      <c r="AM95" s="18"/>
      <c r="AN95" s="38"/>
      <c r="AO95" s="18"/>
      <c r="AP95" s="20" t="s">
        <v>31</v>
      </c>
      <c r="AQ95" s="20"/>
      <c r="AR95" s="20"/>
      <c r="AS95" s="20"/>
      <c r="AT95" s="18"/>
      <c r="AU95" s="18"/>
      <c r="AV95" s="18"/>
      <c r="AW95" s="18"/>
      <c r="AX95" s="38"/>
      <c r="AY95" s="18"/>
      <c r="AZ95" s="20" t="s">
        <v>31</v>
      </c>
      <c r="BA95" s="20"/>
      <c r="BB95" s="20"/>
      <c r="BC95" s="20"/>
      <c r="BD95" s="18"/>
      <c r="BE95" s="18"/>
      <c r="BF95" s="18"/>
      <c r="BG95" s="18"/>
      <c r="BI95" s="18"/>
      <c r="BJ95" s="20" t="s">
        <v>31</v>
      </c>
      <c r="BK95" s="20"/>
      <c r="BL95" s="20"/>
      <c r="BM95" s="20"/>
      <c r="BN95" s="18"/>
      <c r="BO95" s="18"/>
      <c r="BP95" s="18"/>
      <c r="BQ95" s="18"/>
      <c r="BS95" s="18"/>
      <c r="BT95" s="1" t="s">
        <v>31</v>
      </c>
      <c r="BU95" s="4"/>
      <c r="BV95" s="20"/>
      <c r="BW95" s="20"/>
      <c r="BX95" s="20"/>
      <c r="BY95" s="20"/>
      <c r="BZ95" s="20"/>
      <c r="CA95" s="20"/>
      <c r="CB95" s="20"/>
      <c r="CC95" s="18"/>
      <c r="CD95" s="20" t="s">
        <v>31</v>
      </c>
      <c r="CE95" s="20"/>
      <c r="CF95" s="20"/>
      <c r="CG95" s="20"/>
      <c r="CH95" s="18"/>
      <c r="CI95" s="18"/>
      <c r="CJ95" s="18"/>
      <c r="CK95" s="18"/>
      <c r="CM95" s="18"/>
      <c r="CN95" s="20" t="s">
        <v>31</v>
      </c>
      <c r="CO95" s="20"/>
      <c r="CP95" s="20"/>
      <c r="CQ95" s="20"/>
      <c r="CR95" s="18"/>
      <c r="CS95" s="18"/>
      <c r="CT95" s="18"/>
      <c r="CU95" s="18"/>
      <c r="CV95" s="18"/>
      <c r="CW95" s="18"/>
      <c r="CX95" s="20" t="s">
        <v>31</v>
      </c>
      <c r="CY95" s="20"/>
      <c r="CZ95" s="20"/>
      <c r="DA95" s="20"/>
      <c r="DB95" s="18"/>
      <c r="DC95" s="18"/>
      <c r="DD95" s="18"/>
      <c r="DE95" s="18"/>
      <c r="DF95" s="38"/>
      <c r="DG95" s="18"/>
      <c r="DH95" s="20" t="s">
        <v>31</v>
      </c>
      <c r="DI95" s="20"/>
      <c r="DJ95" s="20"/>
      <c r="DK95" s="20"/>
      <c r="DL95" s="18"/>
      <c r="DM95" s="18"/>
      <c r="DN95" s="18"/>
      <c r="DO95" s="18"/>
      <c r="DP95" s="38"/>
      <c r="DQ95" s="18"/>
      <c r="DR95" s="20" t="s">
        <v>31</v>
      </c>
      <c r="DS95" s="20"/>
      <c r="DT95" s="20"/>
      <c r="DU95" s="20"/>
      <c r="DV95" s="18"/>
      <c r="DW95" s="18"/>
      <c r="DX95" s="18"/>
      <c r="DY95" s="18"/>
      <c r="EA95" s="18"/>
      <c r="EB95" s="20" t="s">
        <v>31</v>
      </c>
      <c r="EC95" s="20"/>
      <c r="ED95" s="20"/>
      <c r="EE95" s="20"/>
      <c r="EF95" s="18"/>
      <c r="EG95" s="18"/>
      <c r="EH95" s="18"/>
      <c r="EI95" s="18"/>
      <c r="EL95" s="20" t="s">
        <v>31</v>
      </c>
      <c r="EM95" s="20"/>
      <c r="EN95" s="20"/>
      <c r="EO95" s="20"/>
      <c r="EP95" s="18"/>
      <c r="EQ95" s="18"/>
      <c r="ER95" s="18"/>
      <c r="ES95" s="18"/>
    </row>
    <row r="96" spans="1:149" s="1" customFormat="1" x14ac:dyDescent="0.25">
      <c r="A96" s="105"/>
      <c r="B96" s="1" t="s">
        <v>28</v>
      </c>
      <c r="C96"/>
      <c r="D96"/>
      <c r="E96" s="18"/>
      <c r="F96" s="18"/>
      <c r="G96" s="18"/>
      <c r="H96" s="18"/>
      <c r="I96" s="18"/>
      <c r="J96" s="18"/>
      <c r="K96" s="18"/>
      <c r="L96" s="18" t="s">
        <v>28</v>
      </c>
      <c r="M96" s="23"/>
      <c r="N96"/>
      <c r="O96" s="18"/>
      <c r="P96" s="18"/>
      <c r="Q96" s="18"/>
      <c r="R96" s="18"/>
      <c r="S96" s="18"/>
      <c r="V96" s="18" t="s">
        <v>28</v>
      </c>
      <c r="W96" s="23"/>
      <c r="Y96" s="18"/>
      <c r="Z96" s="18"/>
      <c r="AA96" s="18"/>
      <c r="AB96" s="18"/>
      <c r="AC96" s="18"/>
      <c r="AD96" s="18"/>
      <c r="AF96" s="18" t="s">
        <v>28</v>
      </c>
      <c r="AG96" s="23"/>
      <c r="AI96" s="18"/>
      <c r="AJ96" s="18"/>
      <c r="AK96" s="18"/>
      <c r="AL96" s="18"/>
      <c r="AM96" s="18"/>
      <c r="AN96" s="38"/>
      <c r="AP96" s="18" t="s">
        <v>28</v>
      </c>
      <c r="AQ96" s="23"/>
      <c r="AS96" s="18"/>
      <c r="AT96" s="18"/>
      <c r="AU96" s="18"/>
      <c r="AV96" s="18"/>
      <c r="AW96" s="18"/>
      <c r="AX96" s="38"/>
      <c r="AZ96" s="18" t="s">
        <v>28</v>
      </c>
      <c r="BA96" s="23"/>
      <c r="BC96" s="18"/>
      <c r="BD96" s="18"/>
      <c r="BE96" s="18"/>
      <c r="BF96" s="18"/>
      <c r="BG96" s="18"/>
      <c r="BJ96" s="18" t="s">
        <v>28</v>
      </c>
      <c r="BK96" s="23"/>
      <c r="BM96" s="18"/>
      <c r="BN96" s="18"/>
      <c r="BO96" s="18"/>
      <c r="BP96" s="18"/>
      <c r="BQ96" s="18"/>
      <c r="BT96" s="1" t="s">
        <v>28</v>
      </c>
      <c r="BU96"/>
      <c r="BV96"/>
      <c r="BW96" s="18"/>
      <c r="BX96" s="18"/>
      <c r="BY96" s="18"/>
      <c r="BZ96" s="18"/>
      <c r="CA96" s="18"/>
      <c r="CB96" s="18"/>
      <c r="CD96" s="18" t="s">
        <v>28</v>
      </c>
      <c r="CE96" s="23"/>
      <c r="CF96"/>
      <c r="CG96" s="18"/>
      <c r="CH96" s="18"/>
      <c r="CI96" s="18"/>
      <c r="CJ96" s="18"/>
      <c r="CK96" s="18"/>
      <c r="CN96" s="18" t="s">
        <v>28</v>
      </c>
      <c r="CO96" s="23"/>
      <c r="CQ96" s="18"/>
      <c r="CR96" s="18"/>
      <c r="CS96" s="18"/>
      <c r="CT96" s="18"/>
      <c r="CU96" s="18"/>
      <c r="CV96" s="18"/>
      <c r="CX96" s="18" t="s">
        <v>28</v>
      </c>
      <c r="CY96" s="23"/>
      <c r="DA96" s="18"/>
      <c r="DB96" s="18"/>
      <c r="DC96" s="18"/>
      <c r="DD96" s="18"/>
      <c r="DE96" s="18"/>
      <c r="DF96" s="38"/>
      <c r="DH96" s="18" t="s">
        <v>28</v>
      </c>
      <c r="DI96" s="23"/>
      <c r="DK96" s="18"/>
      <c r="DL96" s="18"/>
      <c r="DM96" s="18"/>
      <c r="DN96" s="18"/>
      <c r="DO96" s="18"/>
      <c r="DP96" s="38"/>
      <c r="DR96" s="18" t="s">
        <v>28</v>
      </c>
      <c r="DS96" s="23"/>
      <c r="DU96" s="18"/>
      <c r="DV96" s="18"/>
      <c r="DW96" s="18"/>
      <c r="DX96" s="18"/>
      <c r="DY96" s="18"/>
      <c r="EB96" s="18" t="s">
        <v>28</v>
      </c>
      <c r="EC96" s="23"/>
      <c r="EE96" s="18"/>
      <c r="EF96" s="18"/>
      <c r="EG96" s="18"/>
      <c r="EH96" s="18"/>
      <c r="EI96" s="18"/>
      <c r="EL96" s="18" t="s">
        <v>28</v>
      </c>
      <c r="EM96" s="23"/>
      <c r="EO96" s="18"/>
      <c r="EP96" s="18"/>
      <c r="EQ96" s="18"/>
      <c r="ER96" s="18"/>
      <c r="ES96" s="18"/>
    </row>
    <row r="97" spans="1:149" s="1" customFormat="1" x14ac:dyDescent="0.25">
      <c r="A97" s="105"/>
      <c r="B97" s="1" t="s">
        <v>37</v>
      </c>
      <c r="C97" s="7">
        <v>0</v>
      </c>
      <c r="D97" s="7">
        <f>$D$63</f>
        <v>5</v>
      </c>
      <c r="E97" s="7">
        <f>$E$63</f>
        <v>10</v>
      </c>
      <c r="F97" s="7">
        <f>$F$63</f>
        <v>15</v>
      </c>
      <c r="G97" s="7">
        <f>$G$63</f>
        <v>30</v>
      </c>
      <c r="H97" s="7">
        <f>$H$63</f>
        <v>0</v>
      </c>
      <c r="I97" s="15"/>
      <c r="J97" s="18"/>
      <c r="K97" s="18"/>
      <c r="L97" s="1" t="s">
        <v>37</v>
      </c>
      <c r="M97" s="19">
        <v>0</v>
      </c>
      <c r="N97" s="7">
        <f>$D$63</f>
        <v>5</v>
      </c>
      <c r="O97" s="7">
        <f>$E$63</f>
        <v>10</v>
      </c>
      <c r="P97" s="7">
        <f>$F$63</f>
        <v>15</v>
      </c>
      <c r="Q97" s="7">
        <f>$G$63</f>
        <v>30</v>
      </c>
      <c r="R97" s="7">
        <f>$H$63</f>
        <v>0</v>
      </c>
      <c r="S97" s="15"/>
      <c r="U97" s="7"/>
      <c r="V97" s="1" t="s">
        <v>37</v>
      </c>
      <c r="W97" s="19">
        <v>0</v>
      </c>
      <c r="X97" s="7">
        <f>$D$63</f>
        <v>5</v>
      </c>
      <c r="Y97" s="7">
        <f>$E$63</f>
        <v>10</v>
      </c>
      <c r="Z97" s="7">
        <f>$F$63</f>
        <v>15</v>
      </c>
      <c r="AA97" s="7">
        <f>$G$63</f>
        <v>30</v>
      </c>
      <c r="AB97" s="7">
        <f>$H$63</f>
        <v>0</v>
      </c>
      <c r="AC97" s="15"/>
      <c r="AD97" s="15"/>
      <c r="AE97" s="18"/>
      <c r="AF97" s="1" t="s">
        <v>37</v>
      </c>
      <c r="AG97" s="19">
        <v>0</v>
      </c>
      <c r="AH97" s="7">
        <f>$D$63</f>
        <v>5</v>
      </c>
      <c r="AI97" s="7">
        <f>$E$63</f>
        <v>10</v>
      </c>
      <c r="AJ97" s="7">
        <f>$F$63</f>
        <v>15</v>
      </c>
      <c r="AK97" s="7">
        <f>$G$63</f>
        <v>30</v>
      </c>
      <c r="AL97" s="7">
        <f>$H$63</f>
        <v>0</v>
      </c>
      <c r="AM97" s="15"/>
      <c r="AN97" s="37"/>
      <c r="AO97" s="18"/>
      <c r="AP97" s="1" t="s">
        <v>37</v>
      </c>
      <c r="AQ97" s="19">
        <v>0</v>
      </c>
      <c r="AR97" s="7">
        <f>$D$63</f>
        <v>5</v>
      </c>
      <c r="AS97" s="7">
        <f>$E$63</f>
        <v>10</v>
      </c>
      <c r="AT97" s="7">
        <f>$F$63</f>
        <v>15</v>
      </c>
      <c r="AU97" s="7">
        <f>$G$63</f>
        <v>30</v>
      </c>
      <c r="AV97" s="7">
        <f>$H$63</f>
        <v>0</v>
      </c>
      <c r="AW97" s="15"/>
      <c r="AX97" s="37"/>
      <c r="AY97" s="18"/>
      <c r="AZ97" s="1" t="s">
        <v>37</v>
      </c>
      <c r="BA97" s="19">
        <v>0</v>
      </c>
      <c r="BB97" s="7">
        <f>$D$63</f>
        <v>5</v>
      </c>
      <c r="BC97" s="7">
        <f>$E$63</f>
        <v>10</v>
      </c>
      <c r="BD97" s="7">
        <f>$F$63</f>
        <v>15</v>
      </c>
      <c r="BE97" s="7">
        <f>$G$63</f>
        <v>30</v>
      </c>
      <c r="BF97" s="7">
        <f>$H$63</f>
        <v>0</v>
      </c>
      <c r="BG97" s="15"/>
      <c r="BI97" s="18"/>
      <c r="BJ97" s="1" t="s">
        <v>37</v>
      </c>
      <c r="BK97" s="19">
        <v>0</v>
      </c>
      <c r="BL97" s="7">
        <f>$D$63</f>
        <v>5</v>
      </c>
      <c r="BM97" s="7">
        <f>$E$63</f>
        <v>10</v>
      </c>
      <c r="BN97" s="7">
        <f>$F$63</f>
        <v>15</v>
      </c>
      <c r="BO97" s="7">
        <f>$G$63</f>
        <v>30</v>
      </c>
      <c r="BP97" s="7">
        <f>$H$63</f>
        <v>0</v>
      </c>
      <c r="BQ97" s="15"/>
      <c r="BS97" s="18"/>
      <c r="BT97" s="1" t="s">
        <v>37</v>
      </c>
      <c r="BU97" s="7">
        <v>0</v>
      </c>
      <c r="BV97" s="7">
        <f>$D$63</f>
        <v>5</v>
      </c>
      <c r="BW97" s="7">
        <f>$E$63</f>
        <v>10</v>
      </c>
      <c r="BX97" s="7">
        <f>$F$63</f>
        <v>15</v>
      </c>
      <c r="BY97" s="7">
        <f>$G$63</f>
        <v>30</v>
      </c>
      <c r="BZ97" s="7">
        <f>$H$63</f>
        <v>0</v>
      </c>
      <c r="CA97" s="15"/>
      <c r="CB97" s="18"/>
      <c r="CC97" s="18"/>
      <c r="CD97" s="1" t="s">
        <v>37</v>
      </c>
      <c r="CE97" s="19">
        <v>0</v>
      </c>
      <c r="CF97" s="7">
        <f>$D$63</f>
        <v>5</v>
      </c>
      <c r="CG97" s="7">
        <f>$E$63</f>
        <v>10</v>
      </c>
      <c r="CH97" s="7">
        <f>$F$63</f>
        <v>15</v>
      </c>
      <c r="CI97" s="7">
        <f>$G$63</f>
        <v>30</v>
      </c>
      <c r="CJ97" s="7">
        <f>$H$63</f>
        <v>0</v>
      </c>
      <c r="CK97" s="15"/>
      <c r="CL97" s="7"/>
      <c r="CM97" s="18"/>
      <c r="CN97" s="1" t="s">
        <v>37</v>
      </c>
      <c r="CO97" s="19">
        <v>0</v>
      </c>
      <c r="CP97" s="7">
        <f>$D$63</f>
        <v>5</v>
      </c>
      <c r="CQ97" s="7">
        <f>$E$63</f>
        <v>10</v>
      </c>
      <c r="CR97" s="7">
        <f>$F$63</f>
        <v>15</v>
      </c>
      <c r="CS97" s="7">
        <f>$G$63</f>
        <v>30</v>
      </c>
      <c r="CT97" s="7">
        <f>$H$63</f>
        <v>0</v>
      </c>
      <c r="CU97" s="15"/>
      <c r="CV97" s="15"/>
      <c r="CW97" s="18"/>
      <c r="CX97" s="1" t="s">
        <v>37</v>
      </c>
      <c r="CY97" s="19">
        <v>0</v>
      </c>
      <c r="CZ97" s="7">
        <f>$D$63</f>
        <v>5</v>
      </c>
      <c r="DA97" s="7">
        <f>$E$63</f>
        <v>10</v>
      </c>
      <c r="DB97" s="7">
        <f>$F$63</f>
        <v>15</v>
      </c>
      <c r="DC97" s="7">
        <f>$G$63</f>
        <v>30</v>
      </c>
      <c r="DD97" s="7">
        <f>$H$63</f>
        <v>0</v>
      </c>
      <c r="DE97" s="15"/>
      <c r="DF97" s="37"/>
      <c r="DG97" s="18"/>
      <c r="DH97" s="1" t="s">
        <v>37</v>
      </c>
      <c r="DI97" s="19">
        <v>0</v>
      </c>
      <c r="DJ97" s="7">
        <f>$D$63</f>
        <v>5</v>
      </c>
      <c r="DK97" s="7">
        <f>$E$63</f>
        <v>10</v>
      </c>
      <c r="DL97" s="7">
        <f>$F$63</f>
        <v>15</v>
      </c>
      <c r="DM97" s="7">
        <f>$G$63</f>
        <v>30</v>
      </c>
      <c r="DN97" s="7">
        <f>$H$63</f>
        <v>0</v>
      </c>
      <c r="DO97" s="15"/>
      <c r="DP97" s="37"/>
      <c r="DQ97" s="18"/>
      <c r="DR97" s="1" t="s">
        <v>37</v>
      </c>
      <c r="DS97" s="19">
        <v>0</v>
      </c>
      <c r="DT97" s="7">
        <f>$D$63</f>
        <v>5</v>
      </c>
      <c r="DU97" s="7">
        <f>$E$63</f>
        <v>10</v>
      </c>
      <c r="DV97" s="7">
        <f>$F$63</f>
        <v>15</v>
      </c>
      <c r="DW97" s="7">
        <f>$G$63</f>
        <v>30</v>
      </c>
      <c r="DX97" s="7">
        <f>$H$63</f>
        <v>0</v>
      </c>
      <c r="DY97" s="15"/>
      <c r="EA97" s="18"/>
      <c r="EB97" s="1" t="s">
        <v>37</v>
      </c>
      <c r="EC97" s="19">
        <v>0</v>
      </c>
      <c r="ED97" s="7">
        <f>$D$63</f>
        <v>5</v>
      </c>
      <c r="EE97" s="7">
        <f>$E$63</f>
        <v>10</v>
      </c>
      <c r="EF97" s="7">
        <f>$F$63</f>
        <v>15</v>
      </c>
      <c r="EG97" s="7">
        <f>$G$63</f>
        <v>30</v>
      </c>
      <c r="EH97" s="7">
        <f>$H$63</f>
        <v>0</v>
      </c>
      <c r="EI97" s="15"/>
      <c r="EL97" s="1" t="s">
        <v>37</v>
      </c>
      <c r="EM97" s="19">
        <v>0</v>
      </c>
      <c r="EN97" s="7">
        <f>$D$63</f>
        <v>5</v>
      </c>
      <c r="EO97" s="7">
        <f>$E$63</f>
        <v>10</v>
      </c>
      <c r="EP97" s="7">
        <f>$F$63</f>
        <v>15</v>
      </c>
      <c r="EQ97" s="7">
        <f>$G$63</f>
        <v>30</v>
      </c>
      <c r="ER97" s="7">
        <f>$H$63</f>
        <v>0</v>
      </c>
      <c r="ES97" s="15"/>
    </row>
    <row r="98" spans="1:149" s="1" customFormat="1" x14ac:dyDescent="0.25">
      <c r="A98" s="105"/>
      <c r="B98" s="7">
        <v>1</v>
      </c>
      <c r="C98" s="1">
        <v>0</v>
      </c>
      <c r="D98" s="24">
        <f t="shared" ref="D98:H101" si="102">100*D82/(($I$5*1000)/$I$4/$I$6)</f>
        <v>88.848867105346059</v>
      </c>
      <c r="E98" s="24">
        <f t="shared" si="102"/>
        <v>101.61935549051982</v>
      </c>
      <c r="F98" s="24">
        <f t="shared" si="102"/>
        <v>2.1522696726050552</v>
      </c>
      <c r="G98" s="24">
        <f t="shared" si="102"/>
        <v>2.1737923693311059</v>
      </c>
      <c r="H98" s="24">
        <f t="shared" si="102"/>
        <v>2.1955302930244169</v>
      </c>
      <c r="I98" s="27"/>
      <c r="J98" s="24"/>
      <c r="K98" s="18"/>
      <c r="L98" s="19">
        <v>1</v>
      </c>
      <c r="M98" s="18">
        <v>0</v>
      </c>
      <c r="N98" s="24">
        <f t="shared" ref="N98:R101" si="103">100*N82/(($I$5*1000)/$I$4/$I$6)</f>
        <v>43.279041141731085</v>
      </c>
      <c r="O98" s="24">
        <f t="shared" si="103"/>
        <v>74.716235690196797</v>
      </c>
      <c r="P98" s="24">
        <f t="shared" si="103"/>
        <v>1.4275402149656753</v>
      </c>
      <c r="Q98" s="24">
        <f t="shared" si="103"/>
        <v>1.441815617115332</v>
      </c>
      <c r="R98" s="24">
        <f t="shared" si="103"/>
        <v>1.4562337732864854</v>
      </c>
      <c r="S98" s="24"/>
      <c r="U98" s="6"/>
      <c r="V98" s="19">
        <v>1</v>
      </c>
      <c r="W98" s="18">
        <v>0</v>
      </c>
      <c r="X98" s="24">
        <f t="shared" ref="X98:AB101" si="104">100*X82/(($I$5*1000)/$I$4/$I$6)</f>
        <v>79.29975238087502</v>
      </c>
      <c r="Y98" s="24">
        <f t="shared" si="104"/>
        <v>94.259284660481313</v>
      </c>
      <c r="Z98" s="24">
        <f t="shared" si="104"/>
        <v>1.9831778170599599</v>
      </c>
      <c r="AA98" s="24">
        <f t="shared" si="104"/>
        <v>2.0030095952305595</v>
      </c>
      <c r="AB98" s="24">
        <f t="shared" si="104"/>
        <v>2.023039691182865</v>
      </c>
      <c r="AC98" s="24"/>
      <c r="AD98" s="24"/>
      <c r="AE98" s="18"/>
      <c r="AF98" s="19">
        <v>1</v>
      </c>
      <c r="AG98" s="18">
        <v>0</v>
      </c>
      <c r="AH98" s="24">
        <f t="shared" ref="AH98:AL109" si="105">100*AH82/(($I$5*1000)/$I$4/$I$6)</f>
        <v>0.24758744664639651</v>
      </c>
      <c r="AI98" s="24">
        <f t="shared" si="105"/>
        <v>0.25006332111286045</v>
      </c>
      <c r="AJ98" s="24">
        <f t="shared" si="105"/>
        <v>0.25256395432398909</v>
      </c>
      <c r="AK98" s="24">
        <f t="shared" si="105"/>
        <v>0.25508959386722896</v>
      </c>
      <c r="AL98" s="24">
        <f t="shared" si="105"/>
        <v>0.25764048980590126</v>
      </c>
      <c r="AM98" s="24"/>
      <c r="AN98" s="36"/>
      <c r="AO98" s="18"/>
      <c r="AP98" s="19">
        <v>1</v>
      </c>
      <c r="AQ98" s="18">
        <v>0</v>
      </c>
      <c r="AR98" s="24">
        <f t="shared" ref="AR98:AV109" si="106">100*AR82/(($I$5*1000)/$I$4/$I$6)</f>
        <v>0.24758744664639651</v>
      </c>
      <c r="AS98" s="24">
        <f t="shared" si="106"/>
        <v>0.25006332111286045</v>
      </c>
      <c r="AT98" s="24">
        <f t="shared" si="106"/>
        <v>0.25256395432398909</v>
      </c>
      <c r="AU98" s="24">
        <f t="shared" si="106"/>
        <v>0.25508959386722896</v>
      </c>
      <c r="AV98" s="24">
        <f t="shared" si="106"/>
        <v>0.25764048980590126</v>
      </c>
      <c r="AW98" s="24"/>
      <c r="AX98" s="36"/>
      <c r="AY98" s="18"/>
      <c r="AZ98" s="19">
        <v>1</v>
      </c>
      <c r="BA98" s="18">
        <v>0</v>
      </c>
      <c r="BB98" s="24">
        <f t="shared" ref="BB98:BF109" si="107">100*BB82/(($I$5*1000)/$I$4/$I$6)</f>
        <v>0.24758744664639651</v>
      </c>
      <c r="BC98" s="24">
        <f t="shared" si="107"/>
        <v>0.25006332111286045</v>
      </c>
      <c r="BD98" s="24">
        <f t="shared" si="107"/>
        <v>0.25256395432398909</v>
      </c>
      <c r="BE98" s="24">
        <f t="shared" si="107"/>
        <v>0.25508959386722896</v>
      </c>
      <c r="BF98" s="24">
        <f t="shared" si="107"/>
        <v>0.25764048980590126</v>
      </c>
      <c r="BG98" s="24"/>
      <c r="BI98" s="18"/>
      <c r="BJ98" s="19">
        <v>1</v>
      </c>
      <c r="BK98" s="18">
        <v>0</v>
      </c>
      <c r="BL98" s="24">
        <f t="shared" ref="BL98:BP109" si="108">100*BL82/(($I$5*1000)/$I$4/$I$6)</f>
        <v>0.24758744664639651</v>
      </c>
      <c r="BM98" s="24">
        <f t="shared" si="108"/>
        <v>0.25006332111286045</v>
      </c>
      <c r="BN98" s="24">
        <f t="shared" si="108"/>
        <v>0.25256395432398909</v>
      </c>
      <c r="BO98" s="24">
        <f t="shared" si="108"/>
        <v>0.25508959386722896</v>
      </c>
      <c r="BP98" s="24">
        <f t="shared" si="108"/>
        <v>0.25764048980590126</v>
      </c>
      <c r="BQ98" s="24"/>
      <c r="BS98" s="18"/>
      <c r="BT98" s="7">
        <v>1</v>
      </c>
      <c r="BU98" s="1">
        <v>0</v>
      </c>
      <c r="BV98" s="24">
        <f t="shared" ref="BV98:BZ109" si="109">100*BV82/(($I$5*1000)/$I$4/$I$6)</f>
        <v>0.24758744664639651</v>
      </c>
      <c r="BW98" s="24">
        <f t="shared" si="109"/>
        <v>0.25006332111286045</v>
      </c>
      <c r="BX98" s="24">
        <f t="shared" si="109"/>
        <v>0.25256395432398909</v>
      </c>
      <c r="BY98" s="24">
        <f t="shared" si="109"/>
        <v>0.25508959386722896</v>
      </c>
      <c r="BZ98" s="24">
        <f t="shared" si="109"/>
        <v>0.25764048980590126</v>
      </c>
      <c r="CA98" s="27"/>
      <c r="CB98" s="24"/>
      <c r="CC98" s="18"/>
      <c r="CD98" s="19">
        <v>1</v>
      </c>
      <c r="CE98" s="18">
        <v>0</v>
      </c>
      <c r="CF98" s="24">
        <f t="shared" ref="CF98:CJ109" si="110">100*CF82/(($I$5*1000)/$I$4/$I$6)</f>
        <v>0.24758744664639651</v>
      </c>
      <c r="CG98" s="24">
        <f t="shared" si="110"/>
        <v>0.25006332111286045</v>
      </c>
      <c r="CH98" s="24">
        <f t="shared" si="110"/>
        <v>0.25256395432398909</v>
      </c>
      <c r="CI98" s="24">
        <f t="shared" si="110"/>
        <v>0.25508959386722896</v>
      </c>
      <c r="CJ98" s="24">
        <f t="shared" si="110"/>
        <v>0.25764048980590126</v>
      </c>
      <c r="CK98" s="24"/>
      <c r="CL98" s="6"/>
      <c r="CM98" s="18"/>
      <c r="CN98" s="19">
        <v>1</v>
      </c>
      <c r="CO98" s="18">
        <v>0</v>
      </c>
      <c r="CP98" s="24">
        <f t="shared" ref="CP98:CT109" si="111">100*CP82/(($I$5*1000)/$I$4/$I$6)</f>
        <v>0.24758744664639651</v>
      </c>
      <c r="CQ98" s="24">
        <f t="shared" si="111"/>
        <v>0.25006332111286045</v>
      </c>
      <c r="CR98" s="24">
        <f t="shared" si="111"/>
        <v>0.25256395432398909</v>
      </c>
      <c r="CS98" s="24">
        <f t="shared" si="111"/>
        <v>0.25508959386722896</v>
      </c>
      <c r="CT98" s="24">
        <f t="shared" si="111"/>
        <v>0.25764048980590126</v>
      </c>
      <c r="CU98" s="24"/>
      <c r="CV98" s="24"/>
      <c r="CW98" s="18"/>
      <c r="CX98" s="19">
        <v>1</v>
      </c>
      <c r="CY98" s="18">
        <v>0</v>
      </c>
      <c r="CZ98" s="24">
        <f t="shared" ref="CZ98:DD109" si="112">100*CZ82/(($I$5*1000)/$I$4/$I$6)</f>
        <v>0.24758744664639651</v>
      </c>
      <c r="DA98" s="24">
        <f t="shared" si="112"/>
        <v>0.25006332111286045</v>
      </c>
      <c r="DB98" s="24">
        <f t="shared" si="112"/>
        <v>0.25256395432398909</v>
      </c>
      <c r="DC98" s="24">
        <f t="shared" si="112"/>
        <v>0.25508959386722896</v>
      </c>
      <c r="DD98" s="24">
        <f t="shared" si="112"/>
        <v>0.25764048980590126</v>
      </c>
      <c r="DE98" s="24"/>
      <c r="DF98" s="36"/>
      <c r="DG98" s="18"/>
      <c r="DH98" s="19">
        <v>1</v>
      </c>
      <c r="DI98" s="18">
        <v>0</v>
      </c>
      <c r="DJ98" s="24">
        <f t="shared" ref="DJ98:DN109" si="113">100*DJ82/(($I$5*1000)/$I$4/$I$6)</f>
        <v>0.24758744664639651</v>
      </c>
      <c r="DK98" s="24">
        <f t="shared" si="113"/>
        <v>0.25006332111286045</v>
      </c>
      <c r="DL98" s="24">
        <f t="shared" si="113"/>
        <v>0.25256395432398909</v>
      </c>
      <c r="DM98" s="24">
        <f t="shared" si="113"/>
        <v>0.25508959386722896</v>
      </c>
      <c r="DN98" s="24">
        <f t="shared" si="113"/>
        <v>0.25764048980590126</v>
      </c>
      <c r="DO98" s="24"/>
      <c r="DP98" s="36"/>
      <c r="DQ98" s="18"/>
      <c r="DR98" s="19">
        <v>1</v>
      </c>
      <c r="DS98" s="18">
        <v>0</v>
      </c>
      <c r="DT98" s="24">
        <f t="shared" ref="DT98:DX109" si="114">100*DT82/(($I$5*1000)/$I$4/$I$6)</f>
        <v>0.24758744664639651</v>
      </c>
      <c r="DU98" s="24">
        <f t="shared" si="114"/>
        <v>0.25006332111286045</v>
      </c>
      <c r="DV98" s="24">
        <f t="shared" si="114"/>
        <v>0.25256395432398909</v>
      </c>
      <c r="DW98" s="24">
        <f t="shared" si="114"/>
        <v>0.25508959386722896</v>
      </c>
      <c r="DX98" s="24">
        <f t="shared" si="114"/>
        <v>0.25764048980590126</v>
      </c>
      <c r="DY98" s="24"/>
      <c r="EA98" s="18"/>
      <c r="EB98" s="19">
        <v>1</v>
      </c>
      <c r="EC98" s="18">
        <v>0</v>
      </c>
      <c r="ED98" s="24">
        <f t="shared" ref="ED98:EH109" si="115">100*ED82/(($I$5*1000)/$I$4/$I$6)</f>
        <v>0.24758744664639651</v>
      </c>
      <c r="EE98" s="24">
        <f t="shared" si="115"/>
        <v>0.25006332111286045</v>
      </c>
      <c r="EF98" s="24">
        <f t="shared" si="115"/>
        <v>0.25256395432398909</v>
      </c>
      <c r="EG98" s="24">
        <f t="shared" si="115"/>
        <v>0.25508959386722896</v>
      </c>
      <c r="EH98" s="24">
        <f t="shared" si="115"/>
        <v>0.25764048980590126</v>
      </c>
      <c r="EI98" s="24"/>
      <c r="EL98" s="19">
        <v>1</v>
      </c>
      <c r="EM98" s="18">
        <v>0</v>
      </c>
      <c r="EN98" s="24">
        <f t="shared" ref="EN98:ER109" si="116">100*EN82/(($I$5*1000)/$I$4/$I$6)</f>
        <v>0.24758744664639651</v>
      </c>
      <c r="EO98" s="24">
        <f t="shared" si="116"/>
        <v>0.25006332111286045</v>
      </c>
      <c r="EP98" s="24">
        <f t="shared" si="116"/>
        <v>0.25256395432398909</v>
      </c>
      <c r="EQ98" s="24">
        <f t="shared" si="116"/>
        <v>0.25508959386722896</v>
      </c>
      <c r="ER98" s="24">
        <f t="shared" si="116"/>
        <v>0.25764048980590126</v>
      </c>
      <c r="ES98" s="24"/>
    </row>
    <row r="99" spans="1:149" s="1" customFormat="1" x14ac:dyDescent="0.25">
      <c r="A99" s="105"/>
      <c r="B99" s="7">
        <v>2</v>
      </c>
      <c r="C99" s="1">
        <v>0</v>
      </c>
      <c r="D99" s="24">
        <f t="shared" si="102"/>
        <v>56.152214789277494</v>
      </c>
      <c r="E99" s="24">
        <f t="shared" si="102"/>
        <v>92.335561105545125</v>
      </c>
      <c r="F99" s="24">
        <f t="shared" si="102"/>
        <v>1.7324652055946228</v>
      </c>
      <c r="G99" s="24">
        <f t="shared" si="102"/>
        <v>1.749789857650569</v>
      </c>
      <c r="H99" s="24">
        <f t="shared" si="102"/>
        <v>1.7672877562270743</v>
      </c>
      <c r="I99" s="27"/>
      <c r="J99" s="24"/>
      <c r="K99" s="18"/>
      <c r="L99" s="19">
        <v>2</v>
      </c>
      <c r="M99" s="18">
        <v>0</v>
      </c>
      <c r="N99" s="24">
        <f t="shared" si="103"/>
        <v>40.970331126067833</v>
      </c>
      <c r="O99" s="24">
        <f t="shared" si="103"/>
        <v>77.630407929339484</v>
      </c>
      <c r="P99" s="24">
        <f t="shared" si="103"/>
        <v>1.4335948372004697</v>
      </c>
      <c r="Q99" s="24">
        <f t="shared" si="103"/>
        <v>1.4479307855724748</v>
      </c>
      <c r="R99" s="24">
        <f t="shared" si="103"/>
        <v>1.4624100934281996</v>
      </c>
      <c r="S99" s="24"/>
      <c r="U99" s="6"/>
      <c r="V99" s="19">
        <v>2</v>
      </c>
      <c r="W99" s="18">
        <v>0</v>
      </c>
      <c r="X99" s="24">
        <f t="shared" si="104"/>
        <v>67.429840153747719</v>
      </c>
      <c r="Y99" s="24">
        <f t="shared" si="104"/>
        <v>95.953708587160236</v>
      </c>
      <c r="Z99" s="24">
        <f t="shared" si="104"/>
        <v>1.881422934055476</v>
      </c>
      <c r="AA99" s="24">
        <f t="shared" si="104"/>
        <v>1.9002371633960307</v>
      </c>
      <c r="AB99" s="24">
        <f t="shared" si="104"/>
        <v>1.9192395350299909</v>
      </c>
      <c r="AC99" s="24"/>
      <c r="AD99" s="24"/>
      <c r="AE99" s="18"/>
      <c r="AF99" s="19">
        <v>2</v>
      </c>
      <c r="AG99" s="18">
        <v>0</v>
      </c>
      <c r="AH99" s="24">
        <f t="shared" si="105"/>
        <v>0.24758744664639651</v>
      </c>
      <c r="AI99" s="24">
        <f t="shared" si="105"/>
        <v>0.25006332111286045</v>
      </c>
      <c r="AJ99" s="24">
        <f t="shared" si="105"/>
        <v>0.25256395432398909</v>
      </c>
      <c r="AK99" s="24">
        <f t="shared" si="105"/>
        <v>0.25508959386722896</v>
      </c>
      <c r="AL99" s="24">
        <f t="shared" si="105"/>
        <v>0.25764048980590126</v>
      </c>
      <c r="AM99" s="24"/>
      <c r="AN99" s="36"/>
      <c r="AO99" s="18"/>
      <c r="AP99" s="19">
        <v>2</v>
      </c>
      <c r="AQ99" s="18">
        <v>0</v>
      </c>
      <c r="AR99" s="24">
        <f t="shared" si="106"/>
        <v>0.24758744664639651</v>
      </c>
      <c r="AS99" s="24">
        <f t="shared" si="106"/>
        <v>0.25006332111286045</v>
      </c>
      <c r="AT99" s="24">
        <f t="shared" si="106"/>
        <v>0.25256395432398909</v>
      </c>
      <c r="AU99" s="24">
        <f t="shared" si="106"/>
        <v>0.25508959386722896</v>
      </c>
      <c r="AV99" s="24">
        <f t="shared" si="106"/>
        <v>0.25764048980590126</v>
      </c>
      <c r="AW99" s="24"/>
      <c r="AX99" s="36"/>
      <c r="AY99" s="18"/>
      <c r="AZ99" s="19">
        <v>2</v>
      </c>
      <c r="BA99" s="18">
        <v>0</v>
      </c>
      <c r="BB99" s="24">
        <f t="shared" si="107"/>
        <v>0.24758744664639651</v>
      </c>
      <c r="BC99" s="24">
        <f t="shared" si="107"/>
        <v>0.25006332111286045</v>
      </c>
      <c r="BD99" s="24">
        <f t="shared" si="107"/>
        <v>0.25256395432398909</v>
      </c>
      <c r="BE99" s="24">
        <f t="shared" si="107"/>
        <v>0.25508959386722896</v>
      </c>
      <c r="BF99" s="24">
        <f t="shared" si="107"/>
        <v>0.25764048980590126</v>
      </c>
      <c r="BG99" s="24"/>
      <c r="BI99" s="18"/>
      <c r="BJ99" s="19">
        <v>2</v>
      </c>
      <c r="BK99" s="18">
        <v>0</v>
      </c>
      <c r="BL99" s="24">
        <f t="shared" si="108"/>
        <v>0.24758744664639651</v>
      </c>
      <c r="BM99" s="24">
        <f t="shared" si="108"/>
        <v>0.25006332111286045</v>
      </c>
      <c r="BN99" s="24">
        <f t="shared" si="108"/>
        <v>0.25256395432398909</v>
      </c>
      <c r="BO99" s="24">
        <f t="shared" si="108"/>
        <v>0.25508959386722896</v>
      </c>
      <c r="BP99" s="24">
        <f t="shared" si="108"/>
        <v>0.25764048980590126</v>
      </c>
      <c r="BQ99" s="24"/>
      <c r="BS99" s="18"/>
      <c r="BT99" s="7">
        <v>2</v>
      </c>
      <c r="BU99" s="1">
        <v>0</v>
      </c>
      <c r="BV99" s="24">
        <f t="shared" si="109"/>
        <v>0.24758744664639651</v>
      </c>
      <c r="BW99" s="24">
        <f t="shared" si="109"/>
        <v>0.25006332111286045</v>
      </c>
      <c r="BX99" s="24">
        <f t="shared" si="109"/>
        <v>0.25256395432398909</v>
      </c>
      <c r="BY99" s="24">
        <f t="shared" si="109"/>
        <v>0.25508959386722896</v>
      </c>
      <c r="BZ99" s="24">
        <f t="shared" si="109"/>
        <v>0.25764048980590126</v>
      </c>
      <c r="CA99" s="27"/>
      <c r="CB99" s="24"/>
      <c r="CC99" s="18"/>
      <c r="CD99" s="19">
        <v>2</v>
      </c>
      <c r="CE99" s="18">
        <v>0</v>
      </c>
      <c r="CF99" s="24">
        <f t="shared" si="110"/>
        <v>0.24758744664639651</v>
      </c>
      <c r="CG99" s="24">
        <f t="shared" si="110"/>
        <v>0.25006332111286045</v>
      </c>
      <c r="CH99" s="24">
        <f t="shared" si="110"/>
        <v>0.25256395432398909</v>
      </c>
      <c r="CI99" s="24">
        <f t="shared" si="110"/>
        <v>0.25508959386722896</v>
      </c>
      <c r="CJ99" s="24">
        <f t="shared" si="110"/>
        <v>0.25764048980590126</v>
      </c>
      <c r="CK99" s="24"/>
      <c r="CL99" s="6"/>
      <c r="CM99" s="18"/>
      <c r="CN99" s="19">
        <v>2</v>
      </c>
      <c r="CO99" s="18">
        <v>0</v>
      </c>
      <c r="CP99" s="24">
        <f t="shared" si="111"/>
        <v>0.24758744664639651</v>
      </c>
      <c r="CQ99" s="24">
        <f t="shared" si="111"/>
        <v>0.25006332111286045</v>
      </c>
      <c r="CR99" s="24">
        <f t="shared" si="111"/>
        <v>0.25256395432398909</v>
      </c>
      <c r="CS99" s="24">
        <f t="shared" si="111"/>
        <v>0.25508959386722896</v>
      </c>
      <c r="CT99" s="24">
        <f t="shared" si="111"/>
        <v>0.25764048980590126</v>
      </c>
      <c r="CU99" s="24"/>
      <c r="CV99" s="24"/>
      <c r="CW99" s="18"/>
      <c r="CX99" s="19">
        <v>2</v>
      </c>
      <c r="CY99" s="18">
        <v>0</v>
      </c>
      <c r="CZ99" s="24">
        <f t="shared" si="112"/>
        <v>0.24758744664639651</v>
      </c>
      <c r="DA99" s="24">
        <f t="shared" si="112"/>
        <v>0.25006332111286045</v>
      </c>
      <c r="DB99" s="24">
        <f t="shared" si="112"/>
        <v>0.25256395432398909</v>
      </c>
      <c r="DC99" s="24">
        <f t="shared" si="112"/>
        <v>0.25508959386722896</v>
      </c>
      <c r="DD99" s="24">
        <f t="shared" si="112"/>
        <v>0.25764048980590126</v>
      </c>
      <c r="DE99" s="24"/>
      <c r="DF99" s="36"/>
      <c r="DG99" s="18"/>
      <c r="DH99" s="19">
        <v>2</v>
      </c>
      <c r="DI99" s="18">
        <v>0</v>
      </c>
      <c r="DJ99" s="24">
        <f t="shared" si="113"/>
        <v>0.24758744664639651</v>
      </c>
      <c r="DK99" s="24">
        <f t="shared" si="113"/>
        <v>0.25006332111286045</v>
      </c>
      <c r="DL99" s="24">
        <f t="shared" si="113"/>
        <v>0.25256395432398909</v>
      </c>
      <c r="DM99" s="24">
        <f t="shared" si="113"/>
        <v>0.25508959386722896</v>
      </c>
      <c r="DN99" s="24">
        <f t="shared" si="113"/>
        <v>0.25764048980590126</v>
      </c>
      <c r="DO99" s="24"/>
      <c r="DP99" s="36"/>
      <c r="DQ99" s="18"/>
      <c r="DR99" s="19">
        <v>2</v>
      </c>
      <c r="DS99" s="18">
        <v>0</v>
      </c>
      <c r="DT99" s="24">
        <f t="shared" si="114"/>
        <v>0.24758744664639651</v>
      </c>
      <c r="DU99" s="24">
        <f t="shared" si="114"/>
        <v>0.25006332111286045</v>
      </c>
      <c r="DV99" s="24">
        <f t="shared" si="114"/>
        <v>0.25256395432398909</v>
      </c>
      <c r="DW99" s="24">
        <f t="shared" si="114"/>
        <v>0.25508959386722896</v>
      </c>
      <c r="DX99" s="24">
        <f t="shared" si="114"/>
        <v>0.25764048980590126</v>
      </c>
      <c r="DY99" s="24"/>
      <c r="EA99" s="18"/>
      <c r="EB99" s="19">
        <v>2</v>
      </c>
      <c r="EC99" s="18">
        <v>0</v>
      </c>
      <c r="ED99" s="24">
        <f t="shared" si="115"/>
        <v>0.24758744664639651</v>
      </c>
      <c r="EE99" s="24">
        <f t="shared" si="115"/>
        <v>0.25006332111286045</v>
      </c>
      <c r="EF99" s="24">
        <f t="shared" si="115"/>
        <v>0.25256395432398909</v>
      </c>
      <c r="EG99" s="24">
        <f t="shared" si="115"/>
        <v>0.25508959386722896</v>
      </c>
      <c r="EH99" s="24">
        <f t="shared" si="115"/>
        <v>0.25764048980590126</v>
      </c>
      <c r="EI99" s="24"/>
      <c r="EL99" s="19">
        <v>2</v>
      </c>
      <c r="EM99" s="18">
        <v>0</v>
      </c>
      <c r="EN99" s="24">
        <f t="shared" si="116"/>
        <v>0.24758744664639651</v>
      </c>
      <c r="EO99" s="24">
        <f t="shared" si="116"/>
        <v>0.25006332111286045</v>
      </c>
      <c r="EP99" s="24">
        <f t="shared" si="116"/>
        <v>0.25256395432398909</v>
      </c>
      <c r="EQ99" s="24">
        <f t="shared" si="116"/>
        <v>0.25508959386722896</v>
      </c>
      <c r="ER99" s="24">
        <f t="shared" si="116"/>
        <v>0.25764048980590126</v>
      </c>
      <c r="ES99" s="24"/>
    </row>
    <row r="100" spans="1:149" s="1" customFormat="1" x14ac:dyDescent="0.25">
      <c r="A100" s="105"/>
      <c r="B100" s="7">
        <v>3</v>
      </c>
      <c r="C100" s="1">
        <v>0</v>
      </c>
      <c r="D100" s="24">
        <f t="shared" si="102"/>
        <v>77.124004722134771</v>
      </c>
      <c r="E100" s="24">
        <f t="shared" si="102"/>
        <v>92.424404134943728</v>
      </c>
      <c r="F100" s="24">
        <f t="shared" si="102"/>
        <v>1.9430715352171815</v>
      </c>
      <c r="G100" s="24">
        <f t="shared" si="102"/>
        <v>1.9625022505693535</v>
      </c>
      <c r="H100" s="24">
        <f t="shared" si="102"/>
        <v>1.9821272730750468</v>
      </c>
      <c r="I100" s="27"/>
      <c r="J100" s="24"/>
      <c r="K100" s="18"/>
      <c r="L100" s="19">
        <v>3</v>
      </c>
      <c r="M100" s="18">
        <v>0</v>
      </c>
      <c r="N100" s="24">
        <f t="shared" si="103"/>
        <v>78.743727979196962</v>
      </c>
      <c r="O100" s="24">
        <f t="shared" si="103"/>
        <v>97.130546320798842</v>
      </c>
      <c r="P100" s="24">
        <f t="shared" si="103"/>
        <v>2.0063301896463548</v>
      </c>
      <c r="Q100" s="24">
        <f t="shared" si="103"/>
        <v>2.0263934915428181</v>
      </c>
      <c r="R100" s="24">
        <f t="shared" si="103"/>
        <v>2.0466574264582462</v>
      </c>
      <c r="S100" s="24"/>
      <c r="U100" s="6"/>
      <c r="V100" s="19">
        <v>3</v>
      </c>
      <c r="W100" s="18">
        <v>0</v>
      </c>
      <c r="X100" s="24">
        <f t="shared" si="104"/>
        <v>60.866334716547996</v>
      </c>
      <c r="Y100" s="24">
        <f t="shared" si="104"/>
        <v>95.57379887097018</v>
      </c>
      <c r="Z100" s="24">
        <f t="shared" si="104"/>
        <v>1.8119887825215784</v>
      </c>
      <c r="AA100" s="24">
        <f t="shared" si="104"/>
        <v>1.8301086703467941</v>
      </c>
      <c r="AB100" s="24">
        <f t="shared" si="104"/>
        <v>1.848409757050262</v>
      </c>
      <c r="AC100" s="24"/>
      <c r="AD100" s="24"/>
      <c r="AE100" s="18"/>
      <c r="AF100" s="19">
        <v>3</v>
      </c>
      <c r="AG100" s="18">
        <v>0</v>
      </c>
      <c r="AH100" s="24">
        <f t="shared" si="105"/>
        <v>0.24758744664639651</v>
      </c>
      <c r="AI100" s="24">
        <f t="shared" si="105"/>
        <v>0.25006332111286045</v>
      </c>
      <c r="AJ100" s="24">
        <f t="shared" si="105"/>
        <v>0.25256395432398909</v>
      </c>
      <c r="AK100" s="24">
        <f t="shared" si="105"/>
        <v>0.25508959386722896</v>
      </c>
      <c r="AL100" s="24">
        <f t="shared" si="105"/>
        <v>0.25764048980590126</v>
      </c>
      <c r="AM100" s="24"/>
      <c r="AN100" s="36"/>
      <c r="AO100" s="18"/>
      <c r="AP100" s="19">
        <v>3</v>
      </c>
      <c r="AQ100" s="18">
        <v>0</v>
      </c>
      <c r="AR100" s="24">
        <f t="shared" si="106"/>
        <v>0.24758744664639651</v>
      </c>
      <c r="AS100" s="24">
        <f t="shared" si="106"/>
        <v>0.25006332111286045</v>
      </c>
      <c r="AT100" s="24">
        <f t="shared" si="106"/>
        <v>0.25256395432398909</v>
      </c>
      <c r="AU100" s="24">
        <f t="shared" si="106"/>
        <v>0.25508959386722896</v>
      </c>
      <c r="AV100" s="24">
        <f t="shared" si="106"/>
        <v>0.25764048980590126</v>
      </c>
      <c r="AW100" s="24"/>
      <c r="AX100" s="36"/>
      <c r="AY100" s="18"/>
      <c r="AZ100" s="19">
        <v>3</v>
      </c>
      <c r="BA100" s="18">
        <v>0</v>
      </c>
      <c r="BB100" s="24">
        <f t="shared" si="107"/>
        <v>0.24758744664639651</v>
      </c>
      <c r="BC100" s="24">
        <f t="shared" si="107"/>
        <v>0.25006332111286045</v>
      </c>
      <c r="BD100" s="24">
        <f t="shared" si="107"/>
        <v>0.25256395432398909</v>
      </c>
      <c r="BE100" s="24">
        <f t="shared" si="107"/>
        <v>0.25508959386722896</v>
      </c>
      <c r="BF100" s="24">
        <f t="shared" si="107"/>
        <v>0.25764048980590126</v>
      </c>
      <c r="BG100" s="24"/>
      <c r="BI100" s="18"/>
      <c r="BJ100" s="19">
        <v>3</v>
      </c>
      <c r="BK100" s="18">
        <v>0</v>
      </c>
      <c r="BL100" s="24">
        <f t="shared" si="108"/>
        <v>0.24758744664639651</v>
      </c>
      <c r="BM100" s="24">
        <f t="shared" si="108"/>
        <v>0.25006332111286045</v>
      </c>
      <c r="BN100" s="24">
        <f t="shared" si="108"/>
        <v>0.25256395432398909</v>
      </c>
      <c r="BO100" s="24">
        <f t="shared" si="108"/>
        <v>0.25508959386722896</v>
      </c>
      <c r="BP100" s="24">
        <f t="shared" si="108"/>
        <v>0.25764048980590126</v>
      </c>
      <c r="BQ100" s="24"/>
      <c r="BS100" s="18"/>
      <c r="BT100" s="7">
        <v>3</v>
      </c>
      <c r="BU100" s="1">
        <v>0</v>
      </c>
      <c r="BV100" s="24">
        <f t="shared" si="109"/>
        <v>0.24758744664639651</v>
      </c>
      <c r="BW100" s="24">
        <f t="shared" si="109"/>
        <v>0.25006332111286045</v>
      </c>
      <c r="BX100" s="24">
        <f t="shared" si="109"/>
        <v>0.25256395432398909</v>
      </c>
      <c r="BY100" s="24">
        <f t="shared" si="109"/>
        <v>0.25508959386722896</v>
      </c>
      <c r="BZ100" s="24">
        <f t="shared" si="109"/>
        <v>0.25764048980590126</v>
      </c>
      <c r="CA100" s="27"/>
      <c r="CB100" s="24"/>
      <c r="CC100" s="18"/>
      <c r="CD100" s="19">
        <v>3</v>
      </c>
      <c r="CE100" s="18">
        <v>0</v>
      </c>
      <c r="CF100" s="24">
        <f t="shared" si="110"/>
        <v>0.24758744664639651</v>
      </c>
      <c r="CG100" s="24">
        <f t="shared" si="110"/>
        <v>0.25006332111286045</v>
      </c>
      <c r="CH100" s="24">
        <f t="shared" si="110"/>
        <v>0.25256395432398909</v>
      </c>
      <c r="CI100" s="24">
        <f t="shared" si="110"/>
        <v>0.25508959386722896</v>
      </c>
      <c r="CJ100" s="24">
        <f t="shared" si="110"/>
        <v>0.25764048980590126</v>
      </c>
      <c r="CK100" s="24"/>
      <c r="CL100" s="6"/>
      <c r="CM100" s="18"/>
      <c r="CN100" s="19">
        <v>3</v>
      </c>
      <c r="CO100" s="18">
        <v>0</v>
      </c>
      <c r="CP100" s="24">
        <f t="shared" si="111"/>
        <v>0.24758744664639651</v>
      </c>
      <c r="CQ100" s="24">
        <f t="shared" si="111"/>
        <v>0.25006332111286045</v>
      </c>
      <c r="CR100" s="24">
        <f t="shared" si="111"/>
        <v>0.25256395432398909</v>
      </c>
      <c r="CS100" s="24">
        <f t="shared" si="111"/>
        <v>0.25508959386722896</v>
      </c>
      <c r="CT100" s="24">
        <f t="shared" si="111"/>
        <v>0.25764048980590126</v>
      </c>
      <c r="CU100" s="24"/>
      <c r="CV100" s="24"/>
      <c r="CW100" s="18"/>
      <c r="CX100" s="19">
        <v>3</v>
      </c>
      <c r="CY100" s="18">
        <v>0</v>
      </c>
      <c r="CZ100" s="24">
        <f t="shared" si="112"/>
        <v>0.24758744664639651</v>
      </c>
      <c r="DA100" s="24">
        <f t="shared" si="112"/>
        <v>0.25006332111286045</v>
      </c>
      <c r="DB100" s="24">
        <f t="shared" si="112"/>
        <v>0.25256395432398909</v>
      </c>
      <c r="DC100" s="24">
        <f t="shared" si="112"/>
        <v>0.25508959386722896</v>
      </c>
      <c r="DD100" s="24">
        <f t="shared" si="112"/>
        <v>0.25764048980590126</v>
      </c>
      <c r="DE100" s="24"/>
      <c r="DF100" s="36"/>
      <c r="DG100" s="18"/>
      <c r="DH100" s="19">
        <v>3</v>
      </c>
      <c r="DI100" s="18">
        <v>0</v>
      </c>
      <c r="DJ100" s="24">
        <f t="shared" si="113"/>
        <v>0.24758744664639651</v>
      </c>
      <c r="DK100" s="24">
        <f t="shared" si="113"/>
        <v>0.25006332111286045</v>
      </c>
      <c r="DL100" s="24">
        <f t="shared" si="113"/>
        <v>0.25256395432398909</v>
      </c>
      <c r="DM100" s="24">
        <f t="shared" si="113"/>
        <v>0.25508959386722896</v>
      </c>
      <c r="DN100" s="24">
        <f t="shared" si="113"/>
        <v>0.25764048980590126</v>
      </c>
      <c r="DO100" s="24"/>
      <c r="DP100" s="36"/>
      <c r="DQ100" s="18"/>
      <c r="DR100" s="19">
        <v>3</v>
      </c>
      <c r="DS100" s="18">
        <v>0</v>
      </c>
      <c r="DT100" s="24">
        <f t="shared" si="114"/>
        <v>0.24758744664639651</v>
      </c>
      <c r="DU100" s="24">
        <f t="shared" si="114"/>
        <v>0.25006332111286045</v>
      </c>
      <c r="DV100" s="24">
        <f t="shared" si="114"/>
        <v>0.25256395432398909</v>
      </c>
      <c r="DW100" s="24">
        <f t="shared" si="114"/>
        <v>0.25508959386722896</v>
      </c>
      <c r="DX100" s="24">
        <f t="shared" si="114"/>
        <v>0.25764048980590126</v>
      </c>
      <c r="DY100" s="24"/>
      <c r="EA100" s="18"/>
      <c r="EB100" s="19">
        <v>3</v>
      </c>
      <c r="EC100" s="18">
        <v>0</v>
      </c>
      <c r="ED100" s="24">
        <f t="shared" si="115"/>
        <v>0.24758744664639651</v>
      </c>
      <c r="EE100" s="24">
        <f t="shared" si="115"/>
        <v>0.25006332111286045</v>
      </c>
      <c r="EF100" s="24">
        <f t="shared" si="115"/>
        <v>0.25256395432398909</v>
      </c>
      <c r="EG100" s="24">
        <f t="shared" si="115"/>
        <v>0.25508959386722896</v>
      </c>
      <c r="EH100" s="24">
        <f t="shared" si="115"/>
        <v>0.25764048980590126</v>
      </c>
      <c r="EI100" s="24"/>
      <c r="EL100" s="19">
        <v>3</v>
      </c>
      <c r="EM100" s="18">
        <v>0</v>
      </c>
      <c r="EN100" s="24">
        <f t="shared" si="116"/>
        <v>0.24758744664639651</v>
      </c>
      <c r="EO100" s="24">
        <f t="shared" si="116"/>
        <v>0.25006332111286045</v>
      </c>
      <c r="EP100" s="24">
        <f t="shared" si="116"/>
        <v>0.25256395432398909</v>
      </c>
      <c r="EQ100" s="24">
        <f t="shared" si="116"/>
        <v>0.25508959386722896</v>
      </c>
      <c r="ER100" s="24">
        <f t="shared" si="116"/>
        <v>0.25764048980590126</v>
      </c>
      <c r="ES100" s="24"/>
    </row>
    <row r="101" spans="1:149" s="1" customFormat="1" x14ac:dyDescent="0.25">
      <c r="A101" s="105"/>
      <c r="B101" s="7">
        <v>4</v>
      </c>
      <c r="C101" s="1">
        <v>0</v>
      </c>
      <c r="D101" s="24">
        <f t="shared" si="102"/>
        <v>75.020781985352556</v>
      </c>
      <c r="E101" s="24">
        <f t="shared" si="102"/>
        <v>96.126317901420293</v>
      </c>
      <c r="F101" s="24">
        <f t="shared" si="102"/>
        <v>1.9590584455141251</v>
      </c>
      <c r="G101" s="24">
        <f t="shared" si="102"/>
        <v>1.9786490299692661</v>
      </c>
      <c r="H101" s="24">
        <f t="shared" si="102"/>
        <v>1.998435520268959</v>
      </c>
      <c r="I101" s="27"/>
      <c r="J101" s="24"/>
      <c r="K101" s="18"/>
      <c r="L101" s="19">
        <v>4</v>
      </c>
      <c r="M101" s="18">
        <v>0</v>
      </c>
      <c r="N101" s="24">
        <f t="shared" si="103"/>
        <v>97.310108000446974</v>
      </c>
      <c r="O101" s="24">
        <f t="shared" si="103"/>
        <v>100.48313171317768</v>
      </c>
      <c r="P101" s="24">
        <f t="shared" si="103"/>
        <v>2.2255198437826431</v>
      </c>
      <c r="Q101" s="24">
        <f t="shared" si="103"/>
        <v>2.2477750422204696</v>
      </c>
      <c r="R101" s="24">
        <f t="shared" si="103"/>
        <v>2.2702527926426743</v>
      </c>
      <c r="S101" s="24"/>
      <c r="U101" s="6"/>
      <c r="V101" s="19">
        <v>4</v>
      </c>
      <c r="W101" s="18">
        <v>0</v>
      </c>
      <c r="X101" s="24">
        <f t="shared" si="104"/>
        <v>79.867864269546075</v>
      </c>
      <c r="Y101" s="24">
        <f t="shared" si="104"/>
        <v>99.740597387197624</v>
      </c>
      <c r="Z101" s="24">
        <f t="shared" si="104"/>
        <v>2.0436720632138337</v>
      </c>
      <c r="AA101" s="24">
        <f t="shared" si="104"/>
        <v>2.0641087838459722</v>
      </c>
      <c r="AB101" s="24">
        <f t="shared" si="104"/>
        <v>2.0847498716844317</v>
      </c>
      <c r="AC101" s="24"/>
      <c r="AD101" s="24"/>
      <c r="AE101" s="18"/>
      <c r="AF101" s="19">
        <v>4</v>
      </c>
      <c r="AG101" s="18">
        <v>0</v>
      </c>
      <c r="AH101" s="24">
        <f t="shared" si="105"/>
        <v>0.24758744664639651</v>
      </c>
      <c r="AI101" s="24">
        <f t="shared" si="105"/>
        <v>0.25006332111286045</v>
      </c>
      <c r="AJ101" s="24">
        <f t="shared" si="105"/>
        <v>0.25256395432398909</v>
      </c>
      <c r="AK101" s="24">
        <f t="shared" si="105"/>
        <v>0.25508959386722896</v>
      </c>
      <c r="AL101" s="24">
        <f t="shared" si="105"/>
        <v>0.25764048980590126</v>
      </c>
      <c r="AM101" s="24"/>
      <c r="AN101" s="36"/>
      <c r="AO101" s="18"/>
      <c r="AP101" s="19">
        <v>4</v>
      </c>
      <c r="AQ101" s="18">
        <v>0</v>
      </c>
      <c r="AR101" s="24">
        <f t="shared" si="106"/>
        <v>0.24758744664639651</v>
      </c>
      <c r="AS101" s="24">
        <f t="shared" si="106"/>
        <v>0.25006332111286045</v>
      </c>
      <c r="AT101" s="24">
        <f t="shared" si="106"/>
        <v>0.25256395432398909</v>
      </c>
      <c r="AU101" s="24">
        <f t="shared" si="106"/>
        <v>0.25508959386722896</v>
      </c>
      <c r="AV101" s="24" t="e">
        <f t="shared" si="106"/>
        <v>#VALUE!</v>
      </c>
      <c r="AW101" s="24"/>
      <c r="AX101" s="36"/>
      <c r="AY101" s="18"/>
      <c r="AZ101" s="19">
        <v>4</v>
      </c>
      <c r="BA101" s="18">
        <v>0</v>
      </c>
      <c r="BB101" s="24">
        <f t="shared" si="107"/>
        <v>0.24758744664639651</v>
      </c>
      <c r="BC101" s="24">
        <f t="shared" si="107"/>
        <v>0.25006332111286045</v>
      </c>
      <c r="BD101" s="24">
        <f t="shared" si="107"/>
        <v>0.25256395432398909</v>
      </c>
      <c r="BE101" s="24">
        <f t="shared" si="107"/>
        <v>0.25508959386722896</v>
      </c>
      <c r="BF101" s="24">
        <f t="shared" si="107"/>
        <v>0.25764048980590126</v>
      </c>
      <c r="BG101" s="24"/>
      <c r="BI101" s="18"/>
      <c r="BJ101" s="19">
        <v>4</v>
      </c>
      <c r="BK101" s="18">
        <v>0</v>
      </c>
      <c r="BL101" s="24">
        <f t="shared" si="108"/>
        <v>0.24758744664639651</v>
      </c>
      <c r="BM101" s="24">
        <f t="shared" si="108"/>
        <v>0.25006332111286045</v>
      </c>
      <c r="BN101" s="24">
        <f t="shared" si="108"/>
        <v>0.25256395432398909</v>
      </c>
      <c r="BO101" s="24">
        <f t="shared" si="108"/>
        <v>0.25508959386722896</v>
      </c>
      <c r="BP101" s="24">
        <f t="shared" si="108"/>
        <v>0.25764048980590126</v>
      </c>
      <c r="BQ101" s="24"/>
      <c r="BS101" s="18"/>
      <c r="BT101" s="7">
        <v>4</v>
      </c>
      <c r="BU101" s="1">
        <v>0</v>
      </c>
      <c r="BV101" s="24">
        <f t="shared" si="109"/>
        <v>0.24758744664639651</v>
      </c>
      <c r="BW101" s="24">
        <f t="shared" si="109"/>
        <v>0.25006332111286045</v>
      </c>
      <c r="BX101" s="24">
        <f t="shared" si="109"/>
        <v>0.25256395432398909</v>
      </c>
      <c r="BY101" s="24">
        <f t="shared" si="109"/>
        <v>0.25508959386722896</v>
      </c>
      <c r="BZ101" s="24">
        <f t="shared" si="109"/>
        <v>0.25764048980590126</v>
      </c>
      <c r="CA101" s="27"/>
      <c r="CB101" s="24"/>
      <c r="CC101" s="18"/>
      <c r="CD101" s="19">
        <v>4</v>
      </c>
      <c r="CE101" s="18">
        <v>0</v>
      </c>
      <c r="CF101" s="24">
        <f t="shared" si="110"/>
        <v>0.24758744664639651</v>
      </c>
      <c r="CG101" s="24">
        <f t="shared" si="110"/>
        <v>0.25006332111286045</v>
      </c>
      <c r="CH101" s="24">
        <f t="shared" si="110"/>
        <v>0.25256395432398909</v>
      </c>
      <c r="CI101" s="24">
        <f t="shared" si="110"/>
        <v>0.25508959386722896</v>
      </c>
      <c r="CJ101" s="24">
        <f t="shared" si="110"/>
        <v>0.25764048980590126</v>
      </c>
      <c r="CK101" s="24"/>
      <c r="CL101" s="6"/>
      <c r="CM101" s="18"/>
      <c r="CN101" s="19">
        <v>4</v>
      </c>
      <c r="CO101" s="18">
        <v>0</v>
      </c>
      <c r="CP101" s="24">
        <f t="shared" si="111"/>
        <v>0.24758744664639651</v>
      </c>
      <c r="CQ101" s="24">
        <f t="shared" si="111"/>
        <v>0.25006332111286045</v>
      </c>
      <c r="CR101" s="24">
        <f t="shared" si="111"/>
        <v>0.25256395432398909</v>
      </c>
      <c r="CS101" s="24">
        <f t="shared" si="111"/>
        <v>0.25508959386722896</v>
      </c>
      <c r="CT101" s="24">
        <f t="shared" si="111"/>
        <v>0.25764048980590126</v>
      </c>
      <c r="CU101" s="24"/>
      <c r="CV101" s="24"/>
      <c r="CW101" s="18"/>
      <c r="CX101" s="19">
        <v>4</v>
      </c>
      <c r="CY101" s="18">
        <v>0</v>
      </c>
      <c r="CZ101" s="24">
        <f t="shared" si="112"/>
        <v>0.24758744664639651</v>
      </c>
      <c r="DA101" s="24">
        <f t="shared" si="112"/>
        <v>0.25006332111286045</v>
      </c>
      <c r="DB101" s="24">
        <f t="shared" si="112"/>
        <v>0.25256395432398909</v>
      </c>
      <c r="DC101" s="24">
        <f t="shared" si="112"/>
        <v>0.25508959386722896</v>
      </c>
      <c r="DD101" s="24">
        <f t="shared" si="112"/>
        <v>0.25764048980590126</v>
      </c>
      <c r="DE101" s="24"/>
      <c r="DF101" s="36"/>
      <c r="DG101" s="18"/>
      <c r="DH101" s="19">
        <v>4</v>
      </c>
      <c r="DI101" s="18">
        <v>0</v>
      </c>
      <c r="DJ101" s="24">
        <f t="shared" si="113"/>
        <v>0.24758744664639651</v>
      </c>
      <c r="DK101" s="24">
        <f t="shared" si="113"/>
        <v>0.25006332111286045</v>
      </c>
      <c r="DL101" s="24">
        <f t="shared" si="113"/>
        <v>0.25256395432398909</v>
      </c>
      <c r="DM101" s="24">
        <f t="shared" si="113"/>
        <v>0.25508959386722896</v>
      </c>
      <c r="DN101" s="24">
        <f t="shared" si="113"/>
        <v>0.25764048980590126</v>
      </c>
      <c r="DO101" s="24"/>
      <c r="DP101" s="36"/>
      <c r="DQ101" s="18"/>
      <c r="DR101" s="19">
        <v>4</v>
      </c>
      <c r="DS101" s="18">
        <v>0</v>
      </c>
      <c r="DT101" s="24">
        <f t="shared" si="114"/>
        <v>0.24758744664639651</v>
      </c>
      <c r="DU101" s="24">
        <f t="shared" si="114"/>
        <v>0.25006332111286045</v>
      </c>
      <c r="DV101" s="24">
        <f t="shared" si="114"/>
        <v>0.25256395432398909</v>
      </c>
      <c r="DW101" s="24">
        <f t="shared" si="114"/>
        <v>0.25508959386722896</v>
      </c>
      <c r="DX101" s="24">
        <f t="shared" si="114"/>
        <v>0.25764048980590126</v>
      </c>
      <c r="DY101" s="24"/>
      <c r="EA101" s="18"/>
      <c r="EB101" s="19">
        <v>4</v>
      </c>
      <c r="EC101" s="18">
        <v>0</v>
      </c>
      <c r="ED101" s="24">
        <f t="shared" si="115"/>
        <v>0.24758744664639651</v>
      </c>
      <c r="EE101" s="24">
        <f t="shared" si="115"/>
        <v>0.25006332111286045</v>
      </c>
      <c r="EF101" s="24">
        <f t="shared" si="115"/>
        <v>0.25256395432398909</v>
      </c>
      <c r="EG101" s="24">
        <f t="shared" si="115"/>
        <v>0.25508959386722896</v>
      </c>
      <c r="EH101" s="24">
        <f t="shared" si="115"/>
        <v>0.25764048980590126</v>
      </c>
      <c r="EI101" s="24"/>
      <c r="EL101" s="19">
        <v>4</v>
      </c>
      <c r="EM101" s="18">
        <v>0</v>
      </c>
      <c r="EN101" s="24">
        <f t="shared" si="116"/>
        <v>0.24758744664639651</v>
      </c>
      <c r="EO101" s="24">
        <f t="shared" si="116"/>
        <v>0.25006332111286045</v>
      </c>
      <c r="EP101" s="24">
        <f t="shared" si="116"/>
        <v>0.25256395432398909</v>
      </c>
      <c r="EQ101" s="24">
        <f t="shared" si="116"/>
        <v>0.25508959386722896</v>
      </c>
      <c r="ER101" s="24">
        <f t="shared" si="116"/>
        <v>0.25764048980590126</v>
      </c>
      <c r="ES101" s="24"/>
    </row>
    <row r="102" spans="1:149" s="1" customFormat="1" x14ac:dyDescent="0.25">
      <c r="A102" s="105"/>
      <c r="B102" s="7">
        <v>5</v>
      </c>
      <c r="C102" s="1">
        <v>0</v>
      </c>
      <c r="D102" s="24"/>
      <c r="E102" s="24"/>
      <c r="F102" s="24"/>
      <c r="G102" s="24"/>
      <c r="H102" s="24"/>
      <c r="I102" s="27"/>
      <c r="J102" s="24"/>
      <c r="K102" s="18"/>
      <c r="L102" s="19">
        <v>5</v>
      </c>
      <c r="M102" s="18">
        <v>0</v>
      </c>
      <c r="N102" s="24"/>
      <c r="O102" s="24"/>
      <c r="P102" s="24"/>
      <c r="Q102" s="24"/>
      <c r="R102" s="24"/>
      <c r="S102" s="24"/>
      <c r="U102" s="6"/>
      <c r="V102" s="19">
        <v>5</v>
      </c>
      <c r="W102" s="18">
        <v>0</v>
      </c>
      <c r="X102" s="24"/>
      <c r="Y102" s="24"/>
      <c r="Z102" s="24"/>
      <c r="AA102" s="24"/>
      <c r="AB102" s="24"/>
      <c r="AC102" s="24"/>
      <c r="AD102" s="24"/>
      <c r="AE102" s="18"/>
      <c r="AF102" s="19">
        <v>5</v>
      </c>
      <c r="AG102" s="18">
        <v>0</v>
      </c>
      <c r="AH102" s="24">
        <f t="shared" si="105"/>
        <v>0.24758744664639651</v>
      </c>
      <c r="AI102" s="24">
        <f t="shared" si="105"/>
        <v>0.25006332111286045</v>
      </c>
      <c r="AJ102" s="24">
        <f t="shared" si="105"/>
        <v>0.25256395432398909</v>
      </c>
      <c r="AK102" s="24">
        <f t="shared" si="105"/>
        <v>0.25508959386722896</v>
      </c>
      <c r="AL102" s="24"/>
      <c r="AM102" s="24"/>
      <c r="AN102" s="36"/>
      <c r="AO102" s="18"/>
      <c r="AP102" s="19">
        <v>5</v>
      </c>
      <c r="AQ102" s="18">
        <v>0</v>
      </c>
      <c r="AR102" s="24">
        <f t="shared" si="106"/>
        <v>0.24758744664639651</v>
      </c>
      <c r="AS102" s="24">
        <f t="shared" si="106"/>
        <v>0.25006332111286045</v>
      </c>
      <c r="AT102" s="24">
        <f t="shared" si="106"/>
        <v>0.25256395432398909</v>
      </c>
      <c r="AU102" s="24">
        <f t="shared" si="106"/>
        <v>0.25508959386722896</v>
      </c>
      <c r="AV102" s="24"/>
      <c r="AW102" s="24"/>
      <c r="AX102" s="36"/>
      <c r="AY102" s="18"/>
      <c r="AZ102" s="19">
        <v>5</v>
      </c>
      <c r="BA102" s="18">
        <v>0</v>
      </c>
      <c r="BB102" s="24">
        <f t="shared" si="107"/>
        <v>0.24758744664639651</v>
      </c>
      <c r="BC102" s="24">
        <f t="shared" si="107"/>
        <v>0.25006332111286045</v>
      </c>
      <c r="BD102" s="24">
        <f t="shared" si="107"/>
        <v>0.25256395432398909</v>
      </c>
      <c r="BE102" s="24">
        <f t="shared" si="107"/>
        <v>0.25508959386722896</v>
      </c>
      <c r="BF102" s="24"/>
      <c r="BG102" s="24"/>
      <c r="BI102" s="18"/>
      <c r="BJ102" s="19">
        <v>5</v>
      </c>
      <c r="BK102" s="18">
        <v>0</v>
      </c>
      <c r="BL102" s="24">
        <f t="shared" si="108"/>
        <v>0.24758744664639651</v>
      </c>
      <c r="BM102" s="24">
        <f t="shared" si="108"/>
        <v>0.25006332111286045</v>
      </c>
      <c r="BN102" s="24">
        <f t="shared" si="108"/>
        <v>0.25256395432398909</v>
      </c>
      <c r="BO102" s="24">
        <f t="shared" si="108"/>
        <v>0.25508959386722896</v>
      </c>
      <c r="BP102" s="24">
        <f t="shared" si="108"/>
        <v>0.25764048980590126</v>
      </c>
      <c r="BQ102" s="24"/>
      <c r="BS102" s="18"/>
      <c r="BT102" s="7">
        <v>5</v>
      </c>
      <c r="BU102" s="1">
        <v>0</v>
      </c>
      <c r="BV102" s="24">
        <f t="shared" si="109"/>
        <v>0.24758744664639651</v>
      </c>
      <c r="BW102" s="24">
        <f t="shared" si="109"/>
        <v>0.25006332111286045</v>
      </c>
      <c r="BX102" s="24">
        <f t="shared" si="109"/>
        <v>0.25256395432398909</v>
      </c>
      <c r="BY102" s="24">
        <f t="shared" si="109"/>
        <v>0.25508959386722896</v>
      </c>
      <c r="BZ102" s="24">
        <f t="shared" si="109"/>
        <v>0.25764048980590126</v>
      </c>
      <c r="CA102" s="27"/>
      <c r="CB102" s="24"/>
      <c r="CC102" s="18"/>
      <c r="CD102" s="19">
        <v>5</v>
      </c>
      <c r="CE102" s="18">
        <v>0</v>
      </c>
      <c r="CF102" s="24">
        <f t="shared" si="110"/>
        <v>0.24758744664639651</v>
      </c>
      <c r="CG102" s="24">
        <f t="shared" si="110"/>
        <v>0.25006332111286045</v>
      </c>
      <c r="CH102" s="24">
        <f t="shared" si="110"/>
        <v>0.25256395432398909</v>
      </c>
      <c r="CI102" s="24">
        <f t="shared" si="110"/>
        <v>0.25508959386722896</v>
      </c>
      <c r="CJ102" s="24">
        <f t="shared" si="110"/>
        <v>0.25764048980590126</v>
      </c>
      <c r="CK102" s="24"/>
      <c r="CL102" s="6"/>
      <c r="CM102" s="18"/>
      <c r="CN102" s="19">
        <v>5</v>
      </c>
      <c r="CO102" s="18">
        <v>0</v>
      </c>
      <c r="CP102" s="24">
        <f t="shared" si="111"/>
        <v>0.24758744664639651</v>
      </c>
      <c r="CQ102" s="24">
        <f t="shared" si="111"/>
        <v>0.25006332111286045</v>
      </c>
      <c r="CR102" s="24">
        <f t="shared" si="111"/>
        <v>0.25256395432398909</v>
      </c>
      <c r="CS102" s="24">
        <f t="shared" si="111"/>
        <v>0.25508959386722896</v>
      </c>
      <c r="CT102" s="24">
        <f t="shared" si="111"/>
        <v>0.25764048980590126</v>
      </c>
      <c r="CU102" s="24"/>
      <c r="CV102" s="24"/>
      <c r="CW102" s="18"/>
      <c r="CX102" s="19">
        <v>5</v>
      </c>
      <c r="CY102" s="18">
        <v>0</v>
      </c>
      <c r="CZ102" s="24">
        <f t="shared" si="112"/>
        <v>0.24758744664639651</v>
      </c>
      <c r="DA102" s="24">
        <f t="shared" si="112"/>
        <v>0.25006332111286045</v>
      </c>
      <c r="DB102" s="24">
        <f t="shared" si="112"/>
        <v>0.25256395432398909</v>
      </c>
      <c r="DC102" s="24">
        <f t="shared" si="112"/>
        <v>0.25508959386722896</v>
      </c>
      <c r="DD102" s="24">
        <f t="shared" si="112"/>
        <v>0.25764048980590126</v>
      </c>
      <c r="DE102" s="24"/>
      <c r="DF102" s="36"/>
      <c r="DG102" s="18"/>
      <c r="DH102" s="19">
        <v>5</v>
      </c>
      <c r="DI102" s="18">
        <v>0</v>
      </c>
      <c r="DJ102" s="24">
        <f t="shared" si="113"/>
        <v>0.24758744664639651</v>
      </c>
      <c r="DK102" s="24">
        <f t="shared" si="113"/>
        <v>0.25006332111286045</v>
      </c>
      <c r="DL102" s="24">
        <f t="shared" si="113"/>
        <v>0.25256395432398909</v>
      </c>
      <c r="DM102" s="24">
        <f t="shared" si="113"/>
        <v>0.25508959386722896</v>
      </c>
      <c r="DN102" s="24">
        <f t="shared" si="113"/>
        <v>0.25764048980590126</v>
      </c>
      <c r="DO102" s="24"/>
      <c r="DP102" s="36"/>
      <c r="DQ102" s="18"/>
      <c r="DR102" s="19">
        <v>5</v>
      </c>
      <c r="DS102" s="18">
        <v>0</v>
      </c>
      <c r="DT102" s="24">
        <f t="shared" si="114"/>
        <v>0.24758744664639651</v>
      </c>
      <c r="DU102" s="24">
        <f t="shared" si="114"/>
        <v>0.25006332111286045</v>
      </c>
      <c r="DV102" s="24">
        <f t="shared" si="114"/>
        <v>0.25256395432398909</v>
      </c>
      <c r="DW102" s="24">
        <f t="shared" si="114"/>
        <v>0.25508959386722896</v>
      </c>
      <c r="DX102" s="24">
        <f t="shared" si="114"/>
        <v>0.25764048980590126</v>
      </c>
      <c r="DY102" s="24"/>
      <c r="EA102" s="18"/>
      <c r="EB102" s="19">
        <v>5</v>
      </c>
      <c r="EC102" s="18">
        <v>0</v>
      </c>
      <c r="ED102" s="24">
        <f t="shared" si="115"/>
        <v>0.24758744664639651</v>
      </c>
      <c r="EE102" s="24">
        <f t="shared" si="115"/>
        <v>0.25006332111286045</v>
      </c>
      <c r="EF102" s="24">
        <f t="shared" si="115"/>
        <v>0.25256395432398909</v>
      </c>
      <c r="EG102" s="24">
        <f t="shared" si="115"/>
        <v>0.25508959386722896</v>
      </c>
      <c r="EH102" s="24">
        <f t="shared" si="115"/>
        <v>0.25764048980590126</v>
      </c>
      <c r="EI102" s="24"/>
      <c r="EL102" s="19">
        <v>5</v>
      </c>
      <c r="EM102" s="18">
        <v>0</v>
      </c>
      <c r="EN102" s="24">
        <f t="shared" si="116"/>
        <v>0.24758744664639651</v>
      </c>
      <c r="EO102" s="24">
        <f t="shared" si="116"/>
        <v>0.25006332111286045</v>
      </c>
      <c r="EP102" s="24">
        <f t="shared" si="116"/>
        <v>0.25256395432398909</v>
      </c>
      <c r="EQ102" s="24">
        <f t="shared" si="116"/>
        <v>0.25508959386722896</v>
      </c>
      <c r="ER102" s="24">
        <f t="shared" si="116"/>
        <v>0.25764048980590126</v>
      </c>
      <c r="ES102" s="24"/>
    </row>
    <row r="103" spans="1:149" s="1" customFormat="1" x14ac:dyDescent="0.25">
      <c r="A103" s="105"/>
      <c r="B103" s="7">
        <v>6</v>
      </c>
      <c r="C103" s="1">
        <v>0</v>
      </c>
      <c r="D103" s="24"/>
      <c r="E103" s="24"/>
      <c r="F103" s="24"/>
      <c r="G103" s="24"/>
      <c r="H103" s="24"/>
      <c r="I103" s="27"/>
      <c r="J103" s="24"/>
      <c r="K103" s="18"/>
      <c r="L103" s="19">
        <v>6</v>
      </c>
      <c r="M103" s="18">
        <v>0</v>
      </c>
      <c r="N103" s="24"/>
      <c r="O103" s="24"/>
      <c r="P103" s="24"/>
      <c r="Q103" s="24"/>
      <c r="R103" s="24"/>
      <c r="S103" s="24"/>
      <c r="U103" s="6"/>
      <c r="V103" s="19">
        <v>6</v>
      </c>
      <c r="W103" s="18">
        <v>0</v>
      </c>
      <c r="X103" s="24"/>
      <c r="Y103" s="24"/>
      <c r="Z103" s="24"/>
      <c r="AA103" s="24"/>
      <c r="AB103" s="24"/>
      <c r="AC103" s="24"/>
      <c r="AD103" s="24"/>
      <c r="AE103" s="18"/>
      <c r="AF103" s="19">
        <v>6</v>
      </c>
      <c r="AG103" s="18">
        <v>0</v>
      </c>
      <c r="AH103" s="24">
        <f t="shared" si="105"/>
        <v>0.24758744664639651</v>
      </c>
      <c r="AI103" s="24">
        <f t="shared" si="105"/>
        <v>0.25006332111286045</v>
      </c>
      <c r="AJ103" s="24">
        <f t="shared" si="105"/>
        <v>0.25256395432398909</v>
      </c>
      <c r="AK103" s="24">
        <f t="shared" si="105"/>
        <v>0.25508959386722896</v>
      </c>
      <c r="AL103" s="24"/>
      <c r="AM103" s="24"/>
      <c r="AN103" s="36"/>
      <c r="AO103" s="18"/>
      <c r="AP103" s="19">
        <v>6</v>
      </c>
      <c r="AQ103" s="18">
        <v>0</v>
      </c>
      <c r="AR103" s="24">
        <f t="shared" si="106"/>
        <v>0.24758744664639651</v>
      </c>
      <c r="AS103" s="24">
        <f t="shared" si="106"/>
        <v>0.25006332111286045</v>
      </c>
      <c r="AT103" s="24">
        <f t="shared" si="106"/>
        <v>0.25256395432398909</v>
      </c>
      <c r="AU103" s="24">
        <f t="shared" si="106"/>
        <v>0.25508959386722896</v>
      </c>
      <c r="AV103" s="24"/>
      <c r="AW103" s="24"/>
      <c r="AX103" s="36"/>
      <c r="AY103" s="18"/>
      <c r="AZ103" s="19">
        <v>6</v>
      </c>
      <c r="BA103" s="18">
        <v>0</v>
      </c>
      <c r="BB103" s="24">
        <f t="shared" si="107"/>
        <v>0.24758744664639651</v>
      </c>
      <c r="BC103" s="24">
        <f t="shared" si="107"/>
        <v>0.25006332111286045</v>
      </c>
      <c r="BD103" s="24">
        <f t="shared" si="107"/>
        <v>0.25256395432398909</v>
      </c>
      <c r="BE103" s="24">
        <f t="shared" si="107"/>
        <v>0.25508959386722896</v>
      </c>
      <c r="BF103" s="24"/>
      <c r="BG103" s="24"/>
      <c r="BI103" s="18"/>
      <c r="BJ103" s="19">
        <v>6</v>
      </c>
      <c r="BK103" s="18">
        <v>0</v>
      </c>
      <c r="BL103" s="24">
        <f t="shared" si="108"/>
        <v>0.24758744664639651</v>
      </c>
      <c r="BM103" s="24">
        <f t="shared" si="108"/>
        <v>0.25006332111286045</v>
      </c>
      <c r="BN103" s="24">
        <f t="shared" si="108"/>
        <v>0.25256395432398909</v>
      </c>
      <c r="BO103" s="24">
        <f t="shared" si="108"/>
        <v>0.25508959386722896</v>
      </c>
      <c r="BP103" s="24">
        <f t="shared" si="108"/>
        <v>0.25764048980590126</v>
      </c>
      <c r="BQ103" s="24"/>
      <c r="BS103" s="18"/>
      <c r="BT103" s="7">
        <v>6</v>
      </c>
      <c r="BU103" s="1">
        <v>0</v>
      </c>
      <c r="BV103" s="24">
        <f t="shared" si="109"/>
        <v>0.24758744664639651</v>
      </c>
      <c r="BW103" s="24">
        <f t="shared" si="109"/>
        <v>0.25006332111286045</v>
      </c>
      <c r="BX103" s="24">
        <f t="shared" si="109"/>
        <v>0.25256395432398909</v>
      </c>
      <c r="BY103" s="24">
        <f t="shared" si="109"/>
        <v>0.25508959386722896</v>
      </c>
      <c r="BZ103" s="24">
        <f t="shared" si="109"/>
        <v>0.25764048980590126</v>
      </c>
      <c r="CA103" s="27"/>
      <c r="CB103" s="24"/>
      <c r="CC103" s="18"/>
      <c r="CD103" s="19">
        <v>6</v>
      </c>
      <c r="CE103" s="18">
        <v>0</v>
      </c>
      <c r="CF103" s="24">
        <f t="shared" si="110"/>
        <v>0.24758744664639651</v>
      </c>
      <c r="CG103" s="24">
        <f t="shared" si="110"/>
        <v>0.25006332111286045</v>
      </c>
      <c r="CH103" s="24">
        <f t="shared" si="110"/>
        <v>0.25256395432398909</v>
      </c>
      <c r="CI103" s="24">
        <f t="shared" si="110"/>
        <v>0.25508959386722896</v>
      </c>
      <c r="CJ103" s="24">
        <f t="shared" si="110"/>
        <v>0.25764048980590126</v>
      </c>
      <c r="CK103" s="24"/>
      <c r="CL103" s="6"/>
      <c r="CM103" s="18"/>
      <c r="CN103" s="19">
        <v>6</v>
      </c>
      <c r="CO103" s="18">
        <v>0</v>
      </c>
      <c r="CP103" s="24">
        <f t="shared" si="111"/>
        <v>0.24758744664639651</v>
      </c>
      <c r="CQ103" s="24">
        <f t="shared" si="111"/>
        <v>0.25006332111286045</v>
      </c>
      <c r="CR103" s="24">
        <f t="shared" si="111"/>
        <v>0.25256395432398909</v>
      </c>
      <c r="CS103" s="24">
        <f t="shared" si="111"/>
        <v>0.25508959386722896</v>
      </c>
      <c r="CT103" s="24">
        <f t="shared" si="111"/>
        <v>0.25764048980590126</v>
      </c>
      <c r="CU103" s="24"/>
      <c r="CV103" s="24"/>
      <c r="CW103" s="18"/>
      <c r="CX103" s="19">
        <v>6</v>
      </c>
      <c r="CY103" s="18">
        <v>0</v>
      </c>
      <c r="CZ103" s="24">
        <f t="shared" si="112"/>
        <v>0.24758744664639651</v>
      </c>
      <c r="DA103" s="24">
        <f t="shared" si="112"/>
        <v>0.25006332111286045</v>
      </c>
      <c r="DB103" s="24">
        <f t="shared" si="112"/>
        <v>0.25256395432398909</v>
      </c>
      <c r="DC103" s="24">
        <f t="shared" si="112"/>
        <v>0.25508959386722896</v>
      </c>
      <c r="DD103" s="24">
        <f t="shared" si="112"/>
        <v>0.25764048980590126</v>
      </c>
      <c r="DE103" s="24"/>
      <c r="DF103" s="36"/>
      <c r="DG103" s="18"/>
      <c r="DH103" s="19">
        <v>6</v>
      </c>
      <c r="DI103" s="18">
        <v>0</v>
      </c>
      <c r="DJ103" s="24">
        <f t="shared" si="113"/>
        <v>0.24758744664639651</v>
      </c>
      <c r="DK103" s="24">
        <f t="shared" si="113"/>
        <v>0.25006332111286045</v>
      </c>
      <c r="DL103" s="24">
        <f t="shared" si="113"/>
        <v>0.25256395432398909</v>
      </c>
      <c r="DM103" s="24">
        <f t="shared" si="113"/>
        <v>0.25508959386722896</v>
      </c>
      <c r="DN103" s="24">
        <f t="shared" si="113"/>
        <v>0.25764048980590126</v>
      </c>
      <c r="DO103" s="24"/>
      <c r="DP103" s="36"/>
      <c r="DQ103" s="18"/>
      <c r="DR103" s="19">
        <v>6</v>
      </c>
      <c r="DS103" s="18">
        <v>0</v>
      </c>
      <c r="DT103" s="24">
        <f t="shared" si="114"/>
        <v>0.24758744664639651</v>
      </c>
      <c r="DU103" s="24">
        <f t="shared" si="114"/>
        <v>0.25006332111286045</v>
      </c>
      <c r="DV103" s="24">
        <f t="shared" si="114"/>
        <v>0.25256395432398909</v>
      </c>
      <c r="DW103" s="24">
        <f t="shared" si="114"/>
        <v>0.25508959386722896</v>
      </c>
      <c r="DX103" s="24">
        <f t="shared" si="114"/>
        <v>0.25764048980590126</v>
      </c>
      <c r="DY103" s="24"/>
      <c r="EA103" s="18"/>
      <c r="EB103" s="19">
        <v>6</v>
      </c>
      <c r="EC103" s="18">
        <v>0</v>
      </c>
      <c r="ED103" s="24">
        <f t="shared" si="115"/>
        <v>0.24758744664639651</v>
      </c>
      <c r="EE103" s="24">
        <f t="shared" si="115"/>
        <v>0.25006332111286045</v>
      </c>
      <c r="EF103" s="24">
        <f t="shared" si="115"/>
        <v>0.25256395432398909</v>
      </c>
      <c r="EG103" s="24">
        <f t="shared" si="115"/>
        <v>0.25508959386722896</v>
      </c>
      <c r="EH103" s="24">
        <f t="shared" si="115"/>
        <v>0.25764048980590126</v>
      </c>
      <c r="EI103" s="24"/>
      <c r="EL103" s="19">
        <v>6</v>
      </c>
      <c r="EM103" s="18">
        <v>0</v>
      </c>
      <c r="EN103" s="24">
        <f t="shared" si="116"/>
        <v>0.24758744664639651</v>
      </c>
      <c r="EO103" s="24">
        <f t="shared" si="116"/>
        <v>0.25006332111286045</v>
      </c>
      <c r="EP103" s="24">
        <f t="shared" si="116"/>
        <v>0.25256395432398909</v>
      </c>
      <c r="EQ103" s="24">
        <f t="shared" si="116"/>
        <v>0.25508959386722896</v>
      </c>
      <c r="ER103" s="24">
        <f t="shared" si="116"/>
        <v>0.25764048980590126</v>
      </c>
      <c r="ES103" s="24"/>
    </row>
    <row r="104" spans="1:149" s="1" customFormat="1" x14ac:dyDescent="0.25">
      <c r="A104" s="105"/>
      <c r="B104" s="7">
        <v>7</v>
      </c>
      <c r="C104" s="1">
        <v>0</v>
      </c>
      <c r="D104" s="24"/>
      <c r="E104" s="24"/>
      <c r="F104" s="24"/>
      <c r="G104" s="24"/>
      <c r="H104" s="24"/>
      <c r="I104" s="27"/>
      <c r="J104" s="24"/>
      <c r="K104" s="18"/>
      <c r="L104" s="19">
        <v>7</v>
      </c>
      <c r="M104" s="18">
        <v>0</v>
      </c>
      <c r="N104" s="24"/>
      <c r="O104" s="24"/>
      <c r="P104" s="24"/>
      <c r="Q104" s="24"/>
      <c r="R104" s="24"/>
      <c r="S104" s="24"/>
      <c r="U104" s="6"/>
      <c r="V104" s="19">
        <v>7</v>
      </c>
      <c r="W104" s="18">
        <v>0</v>
      </c>
      <c r="X104" s="24"/>
      <c r="Y104" s="24"/>
      <c r="Z104" s="24"/>
      <c r="AA104" s="24"/>
      <c r="AB104" s="24"/>
      <c r="AC104" s="24"/>
      <c r="AD104" s="24"/>
      <c r="AE104" s="18"/>
      <c r="AF104" s="19">
        <v>7</v>
      </c>
      <c r="AG104" s="18">
        <v>0</v>
      </c>
      <c r="AH104" s="24">
        <f t="shared" si="105"/>
        <v>0.24758744664639651</v>
      </c>
      <c r="AI104" s="24">
        <f t="shared" si="105"/>
        <v>0.25006332111286045</v>
      </c>
      <c r="AJ104" s="24">
        <f t="shared" si="105"/>
        <v>0.25256395432398909</v>
      </c>
      <c r="AK104" s="24">
        <f t="shared" si="105"/>
        <v>0.25508959386722896</v>
      </c>
      <c r="AL104" s="24"/>
      <c r="AM104" s="24"/>
      <c r="AN104" s="36"/>
      <c r="AO104" s="18"/>
      <c r="AP104" s="19">
        <v>7</v>
      </c>
      <c r="AQ104" s="18">
        <v>0</v>
      </c>
      <c r="AR104" s="24">
        <f t="shared" si="106"/>
        <v>0.24758744664639651</v>
      </c>
      <c r="AS104" s="24">
        <f t="shared" si="106"/>
        <v>0.25006332111286045</v>
      </c>
      <c r="AT104" s="24">
        <f t="shared" si="106"/>
        <v>0.25256395432398909</v>
      </c>
      <c r="AU104" s="24">
        <f t="shared" si="106"/>
        <v>0.25508959386722896</v>
      </c>
      <c r="AV104" s="24"/>
      <c r="AW104" s="24"/>
      <c r="AX104" s="36"/>
      <c r="AY104" s="18"/>
      <c r="AZ104" s="19">
        <v>7</v>
      </c>
      <c r="BA104" s="18">
        <v>0</v>
      </c>
      <c r="BB104" s="24">
        <f t="shared" si="107"/>
        <v>0.24758744664639651</v>
      </c>
      <c r="BC104" s="24">
        <f t="shared" si="107"/>
        <v>0.25006332111286045</v>
      </c>
      <c r="BD104" s="24">
        <f t="shared" si="107"/>
        <v>0.25256395432398909</v>
      </c>
      <c r="BE104" s="24">
        <f t="shared" si="107"/>
        <v>0.25508959386722896</v>
      </c>
      <c r="BF104" s="24"/>
      <c r="BG104" s="24"/>
      <c r="BI104" s="18"/>
      <c r="BJ104" s="19">
        <v>7</v>
      </c>
      <c r="BK104" s="18">
        <v>0</v>
      </c>
      <c r="BL104" s="24">
        <f t="shared" si="108"/>
        <v>0.24758744664639651</v>
      </c>
      <c r="BM104" s="24">
        <f t="shared" si="108"/>
        <v>0.25006332111286045</v>
      </c>
      <c r="BN104" s="24">
        <f t="shared" si="108"/>
        <v>0.25256395432398909</v>
      </c>
      <c r="BO104" s="24">
        <f t="shared" si="108"/>
        <v>0.25508959386722896</v>
      </c>
      <c r="BP104" s="24">
        <f t="shared" si="108"/>
        <v>0.25764048980590126</v>
      </c>
      <c r="BQ104" s="24"/>
      <c r="BS104" s="18"/>
      <c r="BT104" s="7">
        <v>7</v>
      </c>
      <c r="BU104" s="1">
        <v>0</v>
      </c>
      <c r="BV104" s="24">
        <f t="shared" si="109"/>
        <v>0.24758744664639651</v>
      </c>
      <c r="BW104" s="24">
        <f t="shared" si="109"/>
        <v>0.25006332111286045</v>
      </c>
      <c r="BX104" s="24">
        <f t="shared" si="109"/>
        <v>0.25256395432398909</v>
      </c>
      <c r="BY104" s="24">
        <f t="shared" si="109"/>
        <v>0.25508959386722896</v>
      </c>
      <c r="BZ104" s="24">
        <f t="shared" si="109"/>
        <v>0.25764048980590126</v>
      </c>
      <c r="CA104" s="27"/>
      <c r="CB104" s="24"/>
      <c r="CC104" s="18"/>
      <c r="CD104" s="19">
        <v>7</v>
      </c>
      <c r="CE104" s="18">
        <v>0</v>
      </c>
      <c r="CF104" s="24">
        <f t="shared" si="110"/>
        <v>0.24758744664639651</v>
      </c>
      <c r="CG104" s="24">
        <f t="shared" si="110"/>
        <v>0.25006332111286045</v>
      </c>
      <c r="CH104" s="24">
        <f t="shared" si="110"/>
        <v>0.25256395432398909</v>
      </c>
      <c r="CI104" s="24">
        <f t="shared" si="110"/>
        <v>0.25508959386722896</v>
      </c>
      <c r="CJ104" s="24">
        <f t="shared" si="110"/>
        <v>0.25764048980590126</v>
      </c>
      <c r="CK104" s="24"/>
      <c r="CL104" s="6"/>
      <c r="CM104" s="18"/>
      <c r="CN104" s="19">
        <v>7</v>
      </c>
      <c r="CO104" s="18">
        <v>0</v>
      </c>
      <c r="CP104" s="24">
        <f t="shared" si="111"/>
        <v>0.24758744664639651</v>
      </c>
      <c r="CQ104" s="24">
        <f t="shared" si="111"/>
        <v>0.25006332111286045</v>
      </c>
      <c r="CR104" s="24">
        <f t="shared" si="111"/>
        <v>0.25256395432398909</v>
      </c>
      <c r="CS104" s="24">
        <f t="shared" si="111"/>
        <v>0.25508959386722896</v>
      </c>
      <c r="CT104" s="24">
        <f t="shared" si="111"/>
        <v>0.25764048980590126</v>
      </c>
      <c r="CU104" s="24"/>
      <c r="CV104" s="24"/>
      <c r="CW104" s="18"/>
      <c r="CX104" s="19">
        <v>7</v>
      </c>
      <c r="CY104" s="18">
        <v>0</v>
      </c>
      <c r="CZ104" s="24">
        <f t="shared" si="112"/>
        <v>0.24758744664639651</v>
      </c>
      <c r="DA104" s="24">
        <f t="shared" si="112"/>
        <v>0.25006332111286045</v>
      </c>
      <c r="DB104" s="24">
        <f t="shared" si="112"/>
        <v>0.25256395432398909</v>
      </c>
      <c r="DC104" s="24">
        <f t="shared" si="112"/>
        <v>0.25508959386722896</v>
      </c>
      <c r="DD104" s="24">
        <f t="shared" si="112"/>
        <v>0.25764048980590126</v>
      </c>
      <c r="DE104" s="24"/>
      <c r="DF104" s="36"/>
      <c r="DG104" s="18"/>
      <c r="DH104" s="19">
        <v>7</v>
      </c>
      <c r="DI104" s="18">
        <v>0</v>
      </c>
      <c r="DJ104" s="24">
        <f t="shared" si="113"/>
        <v>0.24758744664639651</v>
      </c>
      <c r="DK104" s="24">
        <f t="shared" si="113"/>
        <v>0.25006332111286045</v>
      </c>
      <c r="DL104" s="24">
        <f t="shared" si="113"/>
        <v>0.25256395432398909</v>
      </c>
      <c r="DM104" s="24">
        <f t="shared" si="113"/>
        <v>0.25508959386722896</v>
      </c>
      <c r="DN104" s="24">
        <f t="shared" si="113"/>
        <v>0.25764048980590126</v>
      </c>
      <c r="DO104" s="24"/>
      <c r="DP104" s="36"/>
      <c r="DQ104" s="18"/>
      <c r="DR104" s="19">
        <v>7</v>
      </c>
      <c r="DS104" s="18">
        <v>0</v>
      </c>
      <c r="DT104" s="24">
        <f t="shared" si="114"/>
        <v>0.24758744664639651</v>
      </c>
      <c r="DU104" s="24">
        <f t="shared" si="114"/>
        <v>0.25006332111286045</v>
      </c>
      <c r="DV104" s="24">
        <f t="shared" si="114"/>
        <v>0.25256395432398909</v>
      </c>
      <c r="DW104" s="24">
        <f t="shared" si="114"/>
        <v>0.25508959386722896</v>
      </c>
      <c r="DX104" s="24">
        <f t="shared" si="114"/>
        <v>0.25764048980590126</v>
      </c>
      <c r="DY104" s="24"/>
      <c r="EA104" s="18"/>
      <c r="EB104" s="19">
        <v>7</v>
      </c>
      <c r="EC104" s="18">
        <v>0</v>
      </c>
      <c r="ED104" s="24">
        <f t="shared" si="115"/>
        <v>0.24758744664639651</v>
      </c>
      <c r="EE104" s="24">
        <f t="shared" si="115"/>
        <v>0.25006332111286045</v>
      </c>
      <c r="EF104" s="24">
        <f t="shared" si="115"/>
        <v>0.25256395432398909</v>
      </c>
      <c r="EG104" s="24">
        <f t="shared" si="115"/>
        <v>0.25508959386722896</v>
      </c>
      <c r="EH104" s="24">
        <f t="shared" si="115"/>
        <v>0.25764048980590126</v>
      </c>
      <c r="EI104" s="24"/>
      <c r="EL104" s="19">
        <v>7</v>
      </c>
      <c r="EM104" s="18">
        <v>0</v>
      </c>
      <c r="EN104" s="24">
        <f t="shared" si="116"/>
        <v>0.24758744664639651</v>
      </c>
      <c r="EO104" s="24">
        <f t="shared" si="116"/>
        <v>0.25006332111286045</v>
      </c>
      <c r="EP104" s="24">
        <f t="shared" si="116"/>
        <v>0.25256395432398909</v>
      </c>
      <c r="EQ104" s="24">
        <f t="shared" si="116"/>
        <v>0.25508959386722896</v>
      </c>
      <c r="ER104" s="24">
        <f t="shared" si="116"/>
        <v>0.25764048980590126</v>
      </c>
      <c r="ES104" s="24"/>
    </row>
    <row r="105" spans="1:149" s="1" customFormat="1" x14ac:dyDescent="0.25">
      <c r="A105" s="105"/>
      <c r="B105" s="7">
        <v>8</v>
      </c>
      <c r="C105" s="1">
        <v>0</v>
      </c>
      <c r="D105" s="24"/>
      <c r="E105" s="24"/>
      <c r="F105" s="24"/>
      <c r="G105" s="24"/>
      <c r="H105" s="24"/>
      <c r="I105" s="27"/>
      <c r="J105" s="24"/>
      <c r="K105" s="18"/>
      <c r="L105" s="19">
        <v>8</v>
      </c>
      <c r="M105" s="18">
        <v>0</v>
      </c>
      <c r="N105" s="24"/>
      <c r="O105" s="24"/>
      <c r="P105" s="24"/>
      <c r="Q105" s="24"/>
      <c r="R105" s="24"/>
      <c r="S105" s="24"/>
      <c r="U105" s="6"/>
      <c r="V105" s="19">
        <v>8</v>
      </c>
      <c r="W105" s="18">
        <v>0</v>
      </c>
      <c r="X105" s="24"/>
      <c r="Y105" s="24"/>
      <c r="Z105" s="24"/>
      <c r="AA105" s="24"/>
      <c r="AB105" s="24"/>
      <c r="AC105" s="24"/>
      <c r="AD105" s="24"/>
      <c r="AE105" s="18"/>
      <c r="AF105" s="19">
        <v>8</v>
      </c>
      <c r="AG105" s="18">
        <v>0</v>
      </c>
      <c r="AH105" s="24">
        <f t="shared" si="105"/>
        <v>0.24758744664639651</v>
      </c>
      <c r="AI105" s="24">
        <f t="shared" si="105"/>
        <v>0.25006332111286045</v>
      </c>
      <c r="AJ105" s="24">
        <f t="shared" si="105"/>
        <v>0.25256395432398909</v>
      </c>
      <c r="AK105" s="24">
        <f t="shared" si="105"/>
        <v>0.25508959386722896</v>
      </c>
      <c r="AL105" s="24"/>
      <c r="AM105" s="24"/>
      <c r="AN105" s="36"/>
      <c r="AO105" s="18"/>
      <c r="AP105" s="19">
        <v>8</v>
      </c>
      <c r="AQ105" s="18">
        <v>0</v>
      </c>
      <c r="AR105" s="24">
        <f t="shared" si="106"/>
        <v>0.24758744664639651</v>
      </c>
      <c r="AS105" s="24">
        <f t="shared" si="106"/>
        <v>0.25006332111286045</v>
      </c>
      <c r="AT105" s="24">
        <f t="shared" si="106"/>
        <v>0.25256395432398909</v>
      </c>
      <c r="AU105" s="24">
        <f t="shared" si="106"/>
        <v>0.25508959386722896</v>
      </c>
      <c r="AV105" s="24"/>
      <c r="AW105" s="24"/>
      <c r="AX105" s="36"/>
      <c r="AY105" s="18"/>
      <c r="AZ105" s="19">
        <v>8</v>
      </c>
      <c r="BA105" s="18">
        <v>0</v>
      </c>
      <c r="BB105" s="24">
        <f t="shared" si="107"/>
        <v>0.24758744664639651</v>
      </c>
      <c r="BC105" s="24">
        <f t="shared" si="107"/>
        <v>0.25006332111286045</v>
      </c>
      <c r="BD105" s="24">
        <f t="shared" si="107"/>
        <v>0.25256395432398909</v>
      </c>
      <c r="BE105" s="24">
        <f t="shared" si="107"/>
        <v>0.25508959386722896</v>
      </c>
      <c r="BF105" s="24"/>
      <c r="BG105" s="24"/>
      <c r="BI105" s="18"/>
      <c r="BJ105" s="19">
        <v>8</v>
      </c>
      <c r="BK105" s="18">
        <v>0</v>
      </c>
      <c r="BL105" s="24">
        <f t="shared" si="108"/>
        <v>0.24758744664639651</v>
      </c>
      <c r="BM105" s="24">
        <f t="shared" si="108"/>
        <v>0.25006332111286045</v>
      </c>
      <c r="BN105" s="24">
        <f t="shared" si="108"/>
        <v>0.25256395432398909</v>
      </c>
      <c r="BO105" s="24">
        <f t="shared" si="108"/>
        <v>0.25508959386722896</v>
      </c>
      <c r="BP105" s="24">
        <f t="shared" si="108"/>
        <v>0.25764048980590126</v>
      </c>
      <c r="BQ105" s="24"/>
      <c r="BS105" s="18"/>
      <c r="BT105" s="7">
        <v>8</v>
      </c>
      <c r="BU105" s="1">
        <v>0</v>
      </c>
      <c r="BV105" s="24">
        <f t="shared" si="109"/>
        <v>0.24758744664639651</v>
      </c>
      <c r="BW105" s="24">
        <f t="shared" si="109"/>
        <v>0.25006332111286045</v>
      </c>
      <c r="BX105" s="24">
        <f t="shared" si="109"/>
        <v>0.25256395432398909</v>
      </c>
      <c r="BY105" s="24">
        <f t="shared" si="109"/>
        <v>0.25508959386722896</v>
      </c>
      <c r="BZ105" s="24">
        <f t="shared" si="109"/>
        <v>0.25764048980590126</v>
      </c>
      <c r="CA105" s="27"/>
      <c r="CB105" s="24"/>
      <c r="CC105" s="18"/>
      <c r="CD105" s="19">
        <v>8</v>
      </c>
      <c r="CE105" s="18">
        <v>0</v>
      </c>
      <c r="CF105" s="24">
        <f t="shared" si="110"/>
        <v>0.24758744664639651</v>
      </c>
      <c r="CG105" s="24">
        <f t="shared" si="110"/>
        <v>0.25006332111286045</v>
      </c>
      <c r="CH105" s="24">
        <f t="shared" si="110"/>
        <v>0.25256395432398909</v>
      </c>
      <c r="CI105" s="24">
        <f t="shared" si="110"/>
        <v>0.25508959386722896</v>
      </c>
      <c r="CJ105" s="24">
        <f t="shared" si="110"/>
        <v>0.25764048980590126</v>
      </c>
      <c r="CK105" s="24"/>
      <c r="CL105" s="6"/>
      <c r="CM105" s="18"/>
      <c r="CN105" s="19">
        <v>8</v>
      </c>
      <c r="CO105" s="18">
        <v>0</v>
      </c>
      <c r="CP105" s="24">
        <f t="shared" si="111"/>
        <v>0.24758744664639651</v>
      </c>
      <c r="CQ105" s="24">
        <f t="shared" si="111"/>
        <v>0.25006332111286045</v>
      </c>
      <c r="CR105" s="24">
        <f t="shared" si="111"/>
        <v>0.25256395432398909</v>
      </c>
      <c r="CS105" s="24">
        <f t="shared" si="111"/>
        <v>0.25508959386722896</v>
      </c>
      <c r="CT105" s="24">
        <f t="shared" si="111"/>
        <v>0.25764048980590126</v>
      </c>
      <c r="CU105" s="24"/>
      <c r="CV105" s="24"/>
      <c r="CW105" s="18"/>
      <c r="CX105" s="19">
        <v>8</v>
      </c>
      <c r="CY105" s="18">
        <v>0</v>
      </c>
      <c r="CZ105" s="24">
        <f t="shared" si="112"/>
        <v>0.24758744664639651</v>
      </c>
      <c r="DA105" s="24">
        <f t="shared" si="112"/>
        <v>0.25006332111286045</v>
      </c>
      <c r="DB105" s="24">
        <f t="shared" si="112"/>
        <v>0.25256395432398909</v>
      </c>
      <c r="DC105" s="24">
        <f t="shared" si="112"/>
        <v>0.25508959386722896</v>
      </c>
      <c r="DD105" s="24">
        <f t="shared" si="112"/>
        <v>0.25764048980590126</v>
      </c>
      <c r="DE105" s="24"/>
      <c r="DF105" s="36"/>
      <c r="DG105" s="18"/>
      <c r="DH105" s="19">
        <v>8</v>
      </c>
      <c r="DI105" s="18">
        <v>0</v>
      </c>
      <c r="DJ105" s="24">
        <f t="shared" si="113"/>
        <v>0.24758744664639651</v>
      </c>
      <c r="DK105" s="24">
        <f t="shared" si="113"/>
        <v>0.25006332111286045</v>
      </c>
      <c r="DL105" s="24">
        <f t="shared" si="113"/>
        <v>0.25256395432398909</v>
      </c>
      <c r="DM105" s="24">
        <f t="shared" si="113"/>
        <v>0.25508959386722896</v>
      </c>
      <c r="DN105" s="24">
        <f t="shared" si="113"/>
        <v>0.25764048980590126</v>
      </c>
      <c r="DO105" s="24"/>
      <c r="DP105" s="36"/>
      <c r="DQ105" s="18"/>
      <c r="DR105" s="19">
        <v>8</v>
      </c>
      <c r="DS105" s="18">
        <v>0</v>
      </c>
      <c r="DT105" s="24">
        <f t="shared" si="114"/>
        <v>0.24758744664639651</v>
      </c>
      <c r="DU105" s="24">
        <f t="shared" si="114"/>
        <v>0.25006332111286045</v>
      </c>
      <c r="DV105" s="24">
        <f t="shared" si="114"/>
        <v>0.25256395432398909</v>
      </c>
      <c r="DW105" s="24">
        <f t="shared" si="114"/>
        <v>0.25508959386722896</v>
      </c>
      <c r="DX105" s="24">
        <f t="shared" si="114"/>
        <v>0.25764048980590126</v>
      </c>
      <c r="DY105" s="24"/>
      <c r="EA105" s="18"/>
      <c r="EB105" s="19">
        <v>8</v>
      </c>
      <c r="EC105" s="18">
        <v>0</v>
      </c>
      <c r="ED105" s="24">
        <f t="shared" si="115"/>
        <v>0.24758744664639651</v>
      </c>
      <c r="EE105" s="24">
        <f t="shared" si="115"/>
        <v>0.25006332111286045</v>
      </c>
      <c r="EF105" s="24">
        <f t="shared" si="115"/>
        <v>0.25256395432398909</v>
      </c>
      <c r="EG105" s="24">
        <f t="shared" si="115"/>
        <v>0.25508959386722896</v>
      </c>
      <c r="EH105" s="24">
        <f t="shared" si="115"/>
        <v>0.25764048980590126</v>
      </c>
      <c r="EI105" s="24"/>
      <c r="EL105" s="19">
        <v>8</v>
      </c>
      <c r="EM105" s="18">
        <v>0</v>
      </c>
      <c r="EN105" s="24">
        <f t="shared" si="116"/>
        <v>0.24758744664639651</v>
      </c>
      <c r="EO105" s="24">
        <f t="shared" si="116"/>
        <v>0.25006332111286045</v>
      </c>
      <c r="EP105" s="24">
        <f t="shared" si="116"/>
        <v>0.25256395432398909</v>
      </c>
      <c r="EQ105" s="24">
        <f t="shared" si="116"/>
        <v>0.25508959386722896</v>
      </c>
      <c r="ER105" s="24">
        <f t="shared" si="116"/>
        <v>0.25764048980590126</v>
      </c>
      <c r="ES105" s="24"/>
    </row>
    <row r="106" spans="1:149" s="1" customFormat="1" x14ac:dyDescent="0.25">
      <c r="A106" s="105"/>
      <c r="B106" s="7">
        <v>9</v>
      </c>
      <c r="C106" s="1">
        <v>0</v>
      </c>
      <c r="D106" s="24"/>
      <c r="E106" s="24"/>
      <c r="F106" s="24"/>
      <c r="G106" s="24"/>
      <c r="H106" s="24"/>
      <c r="I106" s="27"/>
      <c r="J106" s="24"/>
      <c r="K106" s="18"/>
      <c r="L106" s="19">
        <v>9</v>
      </c>
      <c r="M106" s="18">
        <v>0</v>
      </c>
      <c r="N106" s="24"/>
      <c r="O106" s="24"/>
      <c r="P106" s="24"/>
      <c r="Q106" s="24"/>
      <c r="R106" s="24"/>
      <c r="S106" s="24"/>
      <c r="U106" s="6"/>
      <c r="V106" s="19">
        <v>9</v>
      </c>
      <c r="W106" s="18">
        <v>0</v>
      </c>
      <c r="X106" s="24"/>
      <c r="Y106" s="24"/>
      <c r="Z106" s="24"/>
      <c r="AA106" s="24"/>
      <c r="AB106" s="24"/>
      <c r="AC106" s="24"/>
      <c r="AD106" s="24"/>
      <c r="AE106" s="18"/>
      <c r="AF106" s="19">
        <v>9</v>
      </c>
      <c r="AG106" s="18">
        <v>0</v>
      </c>
      <c r="AH106" s="24">
        <f t="shared" si="105"/>
        <v>0.24758744664639651</v>
      </c>
      <c r="AI106" s="24">
        <f t="shared" si="105"/>
        <v>0.25006332111286045</v>
      </c>
      <c r="AJ106" s="24">
        <f t="shared" si="105"/>
        <v>0.25256395432398909</v>
      </c>
      <c r="AK106" s="24">
        <f t="shared" si="105"/>
        <v>0.25508959386722896</v>
      </c>
      <c r="AL106" s="24"/>
      <c r="AM106" s="24"/>
      <c r="AN106" s="36"/>
      <c r="AO106" s="18"/>
      <c r="AP106" s="19">
        <v>9</v>
      </c>
      <c r="AQ106" s="18">
        <v>0</v>
      </c>
      <c r="AR106" s="24">
        <f t="shared" si="106"/>
        <v>0.24758744664639651</v>
      </c>
      <c r="AS106" s="24">
        <f t="shared" si="106"/>
        <v>0.25006332111286045</v>
      </c>
      <c r="AT106" s="24">
        <f t="shared" si="106"/>
        <v>0.25256395432398909</v>
      </c>
      <c r="AU106" s="24">
        <f t="shared" si="106"/>
        <v>0.25508959386722896</v>
      </c>
      <c r="AV106" s="24"/>
      <c r="AW106" s="24"/>
      <c r="AX106" s="36"/>
      <c r="AY106" s="18"/>
      <c r="AZ106" s="19">
        <v>9</v>
      </c>
      <c r="BA106" s="18">
        <v>0</v>
      </c>
      <c r="BB106" s="24">
        <f t="shared" si="107"/>
        <v>0.24758744664639651</v>
      </c>
      <c r="BC106" s="24">
        <f t="shared" si="107"/>
        <v>0.25006332111286045</v>
      </c>
      <c r="BD106" s="24">
        <f t="shared" si="107"/>
        <v>0.25256395432398909</v>
      </c>
      <c r="BE106" s="24">
        <f t="shared" si="107"/>
        <v>0.25508959386722896</v>
      </c>
      <c r="BF106" s="24"/>
      <c r="BG106" s="24"/>
      <c r="BI106" s="18"/>
      <c r="BJ106" s="19">
        <v>9</v>
      </c>
      <c r="BK106" s="18">
        <v>0</v>
      </c>
      <c r="BL106" s="24">
        <f t="shared" si="108"/>
        <v>0.24758744664639651</v>
      </c>
      <c r="BM106" s="24">
        <f t="shared" si="108"/>
        <v>0.25006332111286045</v>
      </c>
      <c r="BN106" s="24">
        <f t="shared" si="108"/>
        <v>0.25256395432398909</v>
      </c>
      <c r="BO106" s="24">
        <f t="shared" si="108"/>
        <v>0.25508959386722896</v>
      </c>
      <c r="BP106" s="24">
        <f t="shared" si="108"/>
        <v>0.25764048980590126</v>
      </c>
      <c r="BQ106" s="24"/>
      <c r="BS106" s="18"/>
      <c r="BT106" s="7">
        <v>9</v>
      </c>
      <c r="BU106" s="1">
        <v>0</v>
      </c>
      <c r="BV106" s="24">
        <f t="shared" si="109"/>
        <v>0.24758744664639651</v>
      </c>
      <c r="BW106" s="24">
        <f t="shared" si="109"/>
        <v>0.25006332111286045</v>
      </c>
      <c r="BX106" s="24">
        <f t="shared" si="109"/>
        <v>0.25256395432398909</v>
      </c>
      <c r="BY106" s="24">
        <f t="shared" si="109"/>
        <v>0.25508959386722896</v>
      </c>
      <c r="BZ106" s="24">
        <f t="shared" si="109"/>
        <v>0.25764048980590126</v>
      </c>
      <c r="CA106" s="27"/>
      <c r="CB106" s="24"/>
      <c r="CC106" s="18"/>
      <c r="CD106" s="19">
        <v>9</v>
      </c>
      <c r="CE106" s="18">
        <v>0</v>
      </c>
      <c r="CF106" s="24">
        <f t="shared" si="110"/>
        <v>0.24758744664639651</v>
      </c>
      <c r="CG106" s="24">
        <f t="shared" si="110"/>
        <v>0.25006332111286045</v>
      </c>
      <c r="CH106" s="24">
        <f t="shared" si="110"/>
        <v>0.25256395432398909</v>
      </c>
      <c r="CI106" s="24">
        <f t="shared" si="110"/>
        <v>0.25508959386722896</v>
      </c>
      <c r="CJ106" s="24">
        <f t="shared" si="110"/>
        <v>0.25764048980590126</v>
      </c>
      <c r="CK106" s="24"/>
      <c r="CL106" s="6"/>
      <c r="CM106" s="18"/>
      <c r="CN106" s="19">
        <v>9</v>
      </c>
      <c r="CO106" s="18">
        <v>0</v>
      </c>
      <c r="CP106" s="24">
        <f t="shared" si="111"/>
        <v>0.24758744664639651</v>
      </c>
      <c r="CQ106" s="24">
        <f t="shared" si="111"/>
        <v>0.25006332111286045</v>
      </c>
      <c r="CR106" s="24">
        <f t="shared" si="111"/>
        <v>0.25256395432398909</v>
      </c>
      <c r="CS106" s="24">
        <f t="shared" si="111"/>
        <v>0.25508959386722896</v>
      </c>
      <c r="CT106" s="24">
        <f t="shared" si="111"/>
        <v>0.25764048980590126</v>
      </c>
      <c r="CU106" s="24"/>
      <c r="CV106" s="24"/>
      <c r="CW106" s="18"/>
      <c r="CX106" s="19">
        <v>9</v>
      </c>
      <c r="CY106" s="18">
        <v>0</v>
      </c>
      <c r="CZ106" s="24">
        <f t="shared" si="112"/>
        <v>0.24758744664639651</v>
      </c>
      <c r="DA106" s="24">
        <f t="shared" si="112"/>
        <v>0.25006332111286045</v>
      </c>
      <c r="DB106" s="24">
        <f t="shared" si="112"/>
        <v>0.25256395432398909</v>
      </c>
      <c r="DC106" s="24">
        <f t="shared" si="112"/>
        <v>0.25508959386722896</v>
      </c>
      <c r="DD106" s="24">
        <f t="shared" si="112"/>
        <v>0.25764048980590126</v>
      </c>
      <c r="DE106" s="24"/>
      <c r="DF106" s="36"/>
      <c r="DG106" s="18"/>
      <c r="DH106" s="19">
        <v>9</v>
      </c>
      <c r="DI106" s="18">
        <v>0</v>
      </c>
      <c r="DJ106" s="24">
        <f t="shared" si="113"/>
        <v>0.24758744664639651</v>
      </c>
      <c r="DK106" s="24">
        <f t="shared" si="113"/>
        <v>0.25006332111286045</v>
      </c>
      <c r="DL106" s="24">
        <f t="shared" si="113"/>
        <v>0.25256395432398909</v>
      </c>
      <c r="DM106" s="24">
        <f t="shared" si="113"/>
        <v>0.25508959386722896</v>
      </c>
      <c r="DN106" s="24">
        <f t="shared" si="113"/>
        <v>0.25764048980590126</v>
      </c>
      <c r="DO106" s="24"/>
      <c r="DP106" s="36"/>
      <c r="DQ106" s="18"/>
      <c r="DR106" s="19">
        <v>9</v>
      </c>
      <c r="DS106" s="18">
        <v>0</v>
      </c>
      <c r="DT106" s="24">
        <f t="shared" si="114"/>
        <v>0.24758744664639651</v>
      </c>
      <c r="DU106" s="24">
        <f t="shared" si="114"/>
        <v>0.25006332111286045</v>
      </c>
      <c r="DV106" s="24">
        <f t="shared" si="114"/>
        <v>0.25256395432398909</v>
      </c>
      <c r="DW106" s="24">
        <f t="shared" si="114"/>
        <v>0.25508959386722896</v>
      </c>
      <c r="DX106" s="24">
        <f t="shared" si="114"/>
        <v>0.25764048980590126</v>
      </c>
      <c r="DY106" s="24"/>
      <c r="EA106" s="18"/>
      <c r="EB106" s="19">
        <v>9</v>
      </c>
      <c r="EC106" s="18">
        <v>0</v>
      </c>
      <c r="ED106" s="24">
        <f t="shared" si="115"/>
        <v>0.24758744664639651</v>
      </c>
      <c r="EE106" s="24">
        <f t="shared" si="115"/>
        <v>0.25006332111286045</v>
      </c>
      <c r="EF106" s="24">
        <f t="shared" si="115"/>
        <v>0.25256395432398909</v>
      </c>
      <c r="EG106" s="24">
        <f t="shared" si="115"/>
        <v>0.25508959386722896</v>
      </c>
      <c r="EH106" s="24">
        <f t="shared" si="115"/>
        <v>0.25764048980590126</v>
      </c>
      <c r="EI106" s="24"/>
      <c r="EL106" s="19">
        <v>9</v>
      </c>
      <c r="EM106" s="18">
        <v>0</v>
      </c>
      <c r="EN106" s="24">
        <f t="shared" si="116"/>
        <v>0.24758744664639651</v>
      </c>
      <c r="EO106" s="24">
        <f t="shared" si="116"/>
        <v>0.25006332111286045</v>
      </c>
      <c r="EP106" s="24">
        <f t="shared" si="116"/>
        <v>0.25256395432398909</v>
      </c>
      <c r="EQ106" s="24">
        <f t="shared" si="116"/>
        <v>0.25508959386722896</v>
      </c>
      <c r="ER106" s="24">
        <f t="shared" si="116"/>
        <v>0.25764048980590126</v>
      </c>
      <c r="ES106" s="24"/>
    </row>
    <row r="107" spans="1:149" s="1" customFormat="1" x14ac:dyDescent="0.25">
      <c r="A107" s="105"/>
      <c r="B107" s="7">
        <v>10</v>
      </c>
      <c r="C107" s="1">
        <v>0</v>
      </c>
      <c r="D107" s="24"/>
      <c r="E107" s="24"/>
      <c r="F107" s="24"/>
      <c r="G107" s="24"/>
      <c r="H107" s="24"/>
      <c r="I107" s="27"/>
      <c r="J107" s="24"/>
      <c r="K107" s="18"/>
      <c r="L107" s="19">
        <v>10</v>
      </c>
      <c r="M107" s="18">
        <v>0</v>
      </c>
      <c r="N107" s="24"/>
      <c r="O107" s="24"/>
      <c r="P107" s="24"/>
      <c r="Q107" s="24"/>
      <c r="R107" s="24"/>
      <c r="S107" s="24"/>
      <c r="U107" s="6"/>
      <c r="V107" s="19">
        <v>10</v>
      </c>
      <c r="W107" s="18">
        <v>0</v>
      </c>
      <c r="X107" s="24"/>
      <c r="Y107" s="24"/>
      <c r="Z107" s="24"/>
      <c r="AA107" s="24"/>
      <c r="AB107" s="24"/>
      <c r="AC107" s="24"/>
      <c r="AD107" s="24"/>
      <c r="AE107" s="18"/>
      <c r="AF107" s="19">
        <v>10</v>
      </c>
      <c r="AG107" s="18">
        <v>0</v>
      </c>
      <c r="AH107" s="24">
        <f t="shared" si="105"/>
        <v>0.24758744664639651</v>
      </c>
      <c r="AI107" s="24">
        <f t="shared" si="105"/>
        <v>0.25006332111286045</v>
      </c>
      <c r="AJ107" s="24">
        <f t="shared" si="105"/>
        <v>0.25256395432398909</v>
      </c>
      <c r="AK107" s="24">
        <f t="shared" si="105"/>
        <v>0.25508959386722896</v>
      </c>
      <c r="AL107" s="24"/>
      <c r="AM107" s="24"/>
      <c r="AN107" s="36"/>
      <c r="AO107" s="18"/>
      <c r="AP107" s="19">
        <v>10</v>
      </c>
      <c r="AQ107" s="18">
        <v>0</v>
      </c>
      <c r="AR107" s="24">
        <f t="shared" si="106"/>
        <v>0.24758744664639651</v>
      </c>
      <c r="AS107" s="24">
        <f t="shared" si="106"/>
        <v>0.25006332111286045</v>
      </c>
      <c r="AT107" s="24">
        <f t="shared" si="106"/>
        <v>0.25256395432398909</v>
      </c>
      <c r="AU107" s="24">
        <f t="shared" si="106"/>
        <v>0.25508959386722896</v>
      </c>
      <c r="AV107" s="24"/>
      <c r="AW107" s="24"/>
      <c r="AX107" s="36"/>
      <c r="AY107" s="18"/>
      <c r="AZ107" s="19">
        <v>10</v>
      </c>
      <c r="BA107" s="18">
        <v>0</v>
      </c>
      <c r="BB107" s="24">
        <f t="shared" si="107"/>
        <v>0.24758744664639651</v>
      </c>
      <c r="BC107" s="24">
        <f t="shared" si="107"/>
        <v>0.25006332111286045</v>
      </c>
      <c r="BD107" s="24">
        <f t="shared" si="107"/>
        <v>0.25256395432398909</v>
      </c>
      <c r="BE107" s="24">
        <f t="shared" si="107"/>
        <v>0.25508959386722896</v>
      </c>
      <c r="BF107" s="24"/>
      <c r="BG107" s="24"/>
      <c r="BI107" s="18"/>
      <c r="BJ107" s="19">
        <v>10</v>
      </c>
      <c r="BK107" s="18">
        <v>0</v>
      </c>
      <c r="BL107" s="24">
        <f t="shared" si="108"/>
        <v>0.24758744664639651</v>
      </c>
      <c r="BM107" s="24">
        <f t="shared" si="108"/>
        <v>0.25006332111286045</v>
      </c>
      <c r="BN107" s="24">
        <f t="shared" si="108"/>
        <v>0.25256395432398909</v>
      </c>
      <c r="BO107" s="24">
        <f t="shared" si="108"/>
        <v>0.25508959386722896</v>
      </c>
      <c r="BP107" s="24">
        <f t="shared" si="108"/>
        <v>0.25764048980590126</v>
      </c>
      <c r="BQ107" s="24"/>
      <c r="BS107" s="18"/>
      <c r="BT107" s="7">
        <v>10</v>
      </c>
      <c r="BU107" s="1">
        <v>0</v>
      </c>
      <c r="BV107" s="24">
        <f t="shared" si="109"/>
        <v>0.24758744664639651</v>
      </c>
      <c r="BW107" s="24">
        <f t="shared" si="109"/>
        <v>0.25006332111286045</v>
      </c>
      <c r="BX107" s="24">
        <f t="shared" si="109"/>
        <v>0.25256395432398909</v>
      </c>
      <c r="BY107" s="24">
        <f t="shared" si="109"/>
        <v>0.25508959386722896</v>
      </c>
      <c r="BZ107" s="24">
        <f t="shared" si="109"/>
        <v>0.25764048980590126</v>
      </c>
      <c r="CA107" s="27"/>
      <c r="CB107" s="24"/>
      <c r="CC107" s="18"/>
      <c r="CD107" s="19">
        <v>10</v>
      </c>
      <c r="CE107" s="18">
        <v>0</v>
      </c>
      <c r="CF107" s="24">
        <f t="shared" si="110"/>
        <v>0.24758744664639651</v>
      </c>
      <c r="CG107" s="24">
        <f t="shared" si="110"/>
        <v>0.25006332111286045</v>
      </c>
      <c r="CH107" s="24">
        <f t="shared" si="110"/>
        <v>0.25256395432398909</v>
      </c>
      <c r="CI107" s="24">
        <f t="shared" si="110"/>
        <v>0.25508959386722896</v>
      </c>
      <c r="CJ107" s="24">
        <f t="shared" si="110"/>
        <v>0.25764048980590126</v>
      </c>
      <c r="CK107" s="24"/>
      <c r="CL107" s="6"/>
      <c r="CM107" s="18"/>
      <c r="CN107" s="19">
        <v>10</v>
      </c>
      <c r="CO107" s="18">
        <v>0</v>
      </c>
      <c r="CP107" s="24">
        <f t="shared" si="111"/>
        <v>0.24758744664639651</v>
      </c>
      <c r="CQ107" s="24">
        <f t="shared" si="111"/>
        <v>0.25006332111286045</v>
      </c>
      <c r="CR107" s="24">
        <f t="shared" si="111"/>
        <v>0.25256395432398909</v>
      </c>
      <c r="CS107" s="24">
        <f t="shared" si="111"/>
        <v>0.25508959386722896</v>
      </c>
      <c r="CT107" s="24">
        <f t="shared" si="111"/>
        <v>0.25764048980590126</v>
      </c>
      <c r="CU107" s="24"/>
      <c r="CV107" s="24"/>
      <c r="CW107" s="18"/>
      <c r="CX107" s="19">
        <v>10</v>
      </c>
      <c r="CY107" s="18">
        <v>0</v>
      </c>
      <c r="CZ107" s="24">
        <f t="shared" si="112"/>
        <v>0.24758744664639651</v>
      </c>
      <c r="DA107" s="24">
        <f t="shared" si="112"/>
        <v>0.25006332111286045</v>
      </c>
      <c r="DB107" s="24">
        <f t="shared" si="112"/>
        <v>0.25256395432398909</v>
      </c>
      <c r="DC107" s="24">
        <f t="shared" si="112"/>
        <v>0.25508959386722896</v>
      </c>
      <c r="DD107" s="24">
        <f t="shared" si="112"/>
        <v>0.25764048980590126</v>
      </c>
      <c r="DE107" s="24"/>
      <c r="DF107" s="36"/>
      <c r="DG107" s="18"/>
      <c r="DH107" s="19">
        <v>10</v>
      </c>
      <c r="DI107" s="18">
        <v>0</v>
      </c>
      <c r="DJ107" s="24">
        <f t="shared" si="113"/>
        <v>0.24758744664639651</v>
      </c>
      <c r="DK107" s="24">
        <f t="shared" si="113"/>
        <v>0.25006332111286045</v>
      </c>
      <c r="DL107" s="24">
        <f t="shared" si="113"/>
        <v>0.25256395432398909</v>
      </c>
      <c r="DM107" s="24">
        <f t="shared" si="113"/>
        <v>0.25508959386722896</v>
      </c>
      <c r="DN107" s="24">
        <f t="shared" si="113"/>
        <v>0.25764048980590126</v>
      </c>
      <c r="DO107" s="24"/>
      <c r="DP107" s="36"/>
      <c r="DQ107" s="18"/>
      <c r="DR107" s="19">
        <v>10</v>
      </c>
      <c r="DS107" s="18">
        <v>0</v>
      </c>
      <c r="DT107" s="24">
        <f t="shared" si="114"/>
        <v>0.24758744664639651</v>
      </c>
      <c r="DU107" s="24">
        <f t="shared" si="114"/>
        <v>0.25006332111286045</v>
      </c>
      <c r="DV107" s="24">
        <f t="shared" si="114"/>
        <v>0.25256395432398909</v>
      </c>
      <c r="DW107" s="24">
        <f t="shared" si="114"/>
        <v>0.25508959386722896</v>
      </c>
      <c r="DX107" s="24">
        <f t="shared" si="114"/>
        <v>0.25764048980590126</v>
      </c>
      <c r="DY107" s="24"/>
      <c r="EA107" s="18"/>
      <c r="EB107" s="19">
        <v>10</v>
      </c>
      <c r="EC107" s="18">
        <v>0</v>
      </c>
      <c r="ED107" s="24">
        <f t="shared" si="115"/>
        <v>0.24758744664639651</v>
      </c>
      <c r="EE107" s="24">
        <f t="shared" si="115"/>
        <v>0.25006332111286045</v>
      </c>
      <c r="EF107" s="24">
        <f t="shared" si="115"/>
        <v>0.25256395432398909</v>
      </c>
      <c r="EG107" s="24">
        <f t="shared" si="115"/>
        <v>0.25508959386722896</v>
      </c>
      <c r="EH107" s="24">
        <f t="shared" si="115"/>
        <v>0.25764048980590126</v>
      </c>
      <c r="EI107" s="24"/>
      <c r="EL107" s="19">
        <v>10</v>
      </c>
      <c r="EM107" s="18">
        <v>0</v>
      </c>
      <c r="EN107" s="24">
        <f t="shared" si="116"/>
        <v>0.24758744664639651</v>
      </c>
      <c r="EO107" s="24">
        <f t="shared" si="116"/>
        <v>0.25006332111286045</v>
      </c>
      <c r="EP107" s="24">
        <f t="shared" si="116"/>
        <v>0.25256395432398909</v>
      </c>
      <c r="EQ107" s="24">
        <f t="shared" si="116"/>
        <v>0.25508959386722896</v>
      </c>
      <c r="ER107" s="24">
        <f t="shared" si="116"/>
        <v>0.25764048980590126</v>
      </c>
      <c r="ES107" s="24"/>
    </row>
    <row r="108" spans="1:149" s="1" customFormat="1" x14ac:dyDescent="0.25">
      <c r="A108" s="105"/>
      <c r="B108" s="7">
        <v>11</v>
      </c>
      <c r="C108" s="1">
        <v>0</v>
      </c>
      <c r="D108" s="24"/>
      <c r="E108" s="24"/>
      <c r="F108" s="24"/>
      <c r="G108" s="24"/>
      <c r="H108" s="24"/>
      <c r="I108" s="27"/>
      <c r="J108" s="24"/>
      <c r="K108" s="20"/>
      <c r="L108" s="19">
        <v>11</v>
      </c>
      <c r="M108" s="18">
        <v>0</v>
      </c>
      <c r="N108" s="24"/>
      <c r="O108" s="24"/>
      <c r="P108" s="24"/>
      <c r="Q108" s="24"/>
      <c r="R108" s="24"/>
      <c r="S108" s="24"/>
      <c r="U108" s="6"/>
      <c r="V108" s="19">
        <v>11</v>
      </c>
      <c r="W108" s="18">
        <v>0</v>
      </c>
      <c r="X108" s="24"/>
      <c r="Y108" s="24"/>
      <c r="Z108" s="24"/>
      <c r="AA108" s="24"/>
      <c r="AB108" s="24"/>
      <c r="AC108" s="24"/>
      <c r="AD108" s="24"/>
      <c r="AE108" s="18"/>
      <c r="AF108" s="19">
        <v>11</v>
      </c>
      <c r="AG108" s="18">
        <v>0</v>
      </c>
      <c r="AH108" s="24">
        <f t="shared" si="105"/>
        <v>0.24758744664639651</v>
      </c>
      <c r="AI108" s="24">
        <f t="shared" si="105"/>
        <v>0.25006332111286045</v>
      </c>
      <c r="AJ108" s="24">
        <f t="shared" si="105"/>
        <v>0.25256395432398909</v>
      </c>
      <c r="AK108" s="24">
        <f t="shared" si="105"/>
        <v>0.25508959386722896</v>
      </c>
      <c r="AL108" s="24"/>
      <c r="AM108" s="24"/>
      <c r="AN108" s="36"/>
      <c r="AO108" s="18"/>
      <c r="AP108" s="19">
        <v>11</v>
      </c>
      <c r="AQ108" s="18">
        <v>0</v>
      </c>
      <c r="AR108" s="24">
        <f t="shared" si="106"/>
        <v>0.24758744664639651</v>
      </c>
      <c r="AS108" s="24">
        <f t="shared" si="106"/>
        <v>0.25006332111286045</v>
      </c>
      <c r="AT108" s="24">
        <f t="shared" si="106"/>
        <v>0.25256395432398909</v>
      </c>
      <c r="AU108" s="24">
        <f t="shared" si="106"/>
        <v>0.25508959386722896</v>
      </c>
      <c r="AV108" s="24"/>
      <c r="AW108" s="24"/>
      <c r="AX108" s="36"/>
      <c r="AY108" s="18"/>
      <c r="AZ108" s="19">
        <v>11</v>
      </c>
      <c r="BA108" s="18">
        <v>0</v>
      </c>
      <c r="BB108" s="24">
        <f t="shared" si="107"/>
        <v>0.24758744664639651</v>
      </c>
      <c r="BC108" s="24">
        <f t="shared" si="107"/>
        <v>0.25006332111286045</v>
      </c>
      <c r="BD108" s="24">
        <f t="shared" si="107"/>
        <v>0.25256395432398909</v>
      </c>
      <c r="BE108" s="24">
        <f t="shared" si="107"/>
        <v>0.25508959386722896</v>
      </c>
      <c r="BF108" s="24"/>
      <c r="BG108" s="24"/>
      <c r="BI108" s="18"/>
      <c r="BJ108" s="19">
        <v>11</v>
      </c>
      <c r="BK108" s="18">
        <v>0</v>
      </c>
      <c r="BL108" s="24">
        <f t="shared" si="108"/>
        <v>0.24758744664639651</v>
      </c>
      <c r="BM108" s="24">
        <f t="shared" si="108"/>
        <v>0.25006332111286045</v>
      </c>
      <c r="BN108" s="24">
        <f t="shared" si="108"/>
        <v>0.25256395432398909</v>
      </c>
      <c r="BO108" s="24">
        <f t="shared" si="108"/>
        <v>0.25508959386722896</v>
      </c>
      <c r="BP108" s="24">
        <f t="shared" si="108"/>
        <v>0.25764048980590126</v>
      </c>
      <c r="BQ108" s="24"/>
      <c r="BS108" s="18"/>
      <c r="BT108" s="7">
        <v>11</v>
      </c>
      <c r="BU108" s="1">
        <v>0</v>
      </c>
      <c r="BV108" s="24">
        <f t="shared" si="109"/>
        <v>0.24758744664639651</v>
      </c>
      <c r="BW108" s="24">
        <f t="shared" si="109"/>
        <v>0.25006332111286045</v>
      </c>
      <c r="BX108" s="24">
        <f t="shared" si="109"/>
        <v>0.25256395432398909</v>
      </c>
      <c r="BY108" s="24">
        <f t="shared" si="109"/>
        <v>0.25508959386722896</v>
      </c>
      <c r="BZ108" s="24">
        <f t="shared" si="109"/>
        <v>0.25764048980590126</v>
      </c>
      <c r="CA108" s="27"/>
      <c r="CB108" s="24"/>
      <c r="CC108" s="18"/>
      <c r="CD108" s="19">
        <v>11</v>
      </c>
      <c r="CE108" s="18">
        <v>0</v>
      </c>
      <c r="CF108" s="24">
        <f t="shared" si="110"/>
        <v>0.24758744664639651</v>
      </c>
      <c r="CG108" s="24">
        <f t="shared" si="110"/>
        <v>0.25006332111286045</v>
      </c>
      <c r="CH108" s="24">
        <f t="shared" si="110"/>
        <v>0.25256395432398909</v>
      </c>
      <c r="CI108" s="24">
        <f t="shared" si="110"/>
        <v>0.25508959386722896</v>
      </c>
      <c r="CJ108" s="24">
        <f t="shared" si="110"/>
        <v>0.25764048980590126</v>
      </c>
      <c r="CK108" s="24"/>
      <c r="CL108" s="6"/>
      <c r="CM108" s="18"/>
      <c r="CN108" s="19">
        <v>11</v>
      </c>
      <c r="CO108" s="18">
        <v>0</v>
      </c>
      <c r="CP108" s="24">
        <f t="shared" si="111"/>
        <v>0.24758744664639651</v>
      </c>
      <c r="CQ108" s="24">
        <f t="shared" si="111"/>
        <v>0.25006332111286045</v>
      </c>
      <c r="CR108" s="24">
        <f t="shared" si="111"/>
        <v>0.25256395432398909</v>
      </c>
      <c r="CS108" s="24">
        <f t="shared" si="111"/>
        <v>0.25508959386722896</v>
      </c>
      <c r="CT108" s="24">
        <f t="shared" si="111"/>
        <v>0.25764048980590126</v>
      </c>
      <c r="CU108" s="24"/>
      <c r="CV108" s="24"/>
      <c r="CW108" s="18"/>
      <c r="CX108" s="19">
        <v>11</v>
      </c>
      <c r="CY108" s="18">
        <v>0</v>
      </c>
      <c r="CZ108" s="24">
        <f t="shared" si="112"/>
        <v>0.24758744664639651</v>
      </c>
      <c r="DA108" s="24">
        <f t="shared" si="112"/>
        <v>0.25006332111286045</v>
      </c>
      <c r="DB108" s="24">
        <f t="shared" si="112"/>
        <v>0.25256395432398909</v>
      </c>
      <c r="DC108" s="24">
        <f t="shared" si="112"/>
        <v>0.25508959386722896</v>
      </c>
      <c r="DD108" s="24">
        <f t="shared" si="112"/>
        <v>0.25764048980590126</v>
      </c>
      <c r="DE108" s="24"/>
      <c r="DF108" s="36"/>
      <c r="DG108" s="18"/>
      <c r="DH108" s="19">
        <v>11</v>
      </c>
      <c r="DI108" s="18">
        <v>0</v>
      </c>
      <c r="DJ108" s="24">
        <f t="shared" si="113"/>
        <v>0.24758744664639651</v>
      </c>
      <c r="DK108" s="24">
        <f t="shared" si="113"/>
        <v>0.25006332111286045</v>
      </c>
      <c r="DL108" s="24">
        <f t="shared" si="113"/>
        <v>0.25256395432398909</v>
      </c>
      <c r="DM108" s="24">
        <f t="shared" si="113"/>
        <v>0.25508959386722896</v>
      </c>
      <c r="DN108" s="24">
        <f t="shared" si="113"/>
        <v>0.25764048980590126</v>
      </c>
      <c r="DO108" s="24"/>
      <c r="DP108" s="36"/>
      <c r="DQ108" s="18"/>
      <c r="DR108" s="19">
        <v>11</v>
      </c>
      <c r="DS108" s="18">
        <v>0</v>
      </c>
      <c r="DT108" s="24">
        <f t="shared" si="114"/>
        <v>0.24758744664639651</v>
      </c>
      <c r="DU108" s="24">
        <f t="shared" si="114"/>
        <v>0.25006332111286045</v>
      </c>
      <c r="DV108" s="24">
        <f t="shared" si="114"/>
        <v>0.25256395432398909</v>
      </c>
      <c r="DW108" s="24">
        <f t="shared" si="114"/>
        <v>0.25508959386722896</v>
      </c>
      <c r="DX108" s="24">
        <f t="shared" si="114"/>
        <v>0.25764048980590126</v>
      </c>
      <c r="DY108" s="24"/>
      <c r="EA108" s="18"/>
      <c r="EB108" s="19">
        <v>11</v>
      </c>
      <c r="EC108" s="18">
        <v>0</v>
      </c>
      <c r="ED108" s="24">
        <f t="shared" si="115"/>
        <v>0.24758744664639651</v>
      </c>
      <c r="EE108" s="24">
        <f t="shared" si="115"/>
        <v>0.25006332111286045</v>
      </c>
      <c r="EF108" s="24">
        <f t="shared" si="115"/>
        <v>0.25256395432398909</v>
      </c>
      <c r="EG108" s="24">
        <f t="shared" si="115"/>
        <v>0.25508959386722896</v>
      </c>
      <c r="EH108" s="24">
        <f t="shared" si="115"/>
        <v>0.25764048980590126</v>
      </c>
      <c r="EI108" s="24"/>
      <c r="EL108" s="19">
        <v>11</v>
      </c>
      <c r="EM108" s="18">
        <v>0</v>
      </c>
      <c r="EN108" s="24">
        <f t="shared" si="116"/>
        <v>0.24758744664639651</v>
      </c>
      <c r="EO108" s="24">
        <f t="shared" si="116"/>
        <v>0.25006332111286045</v>
      </c>
      <c r="EP108" s="24">
        <f t="shared" si="116"/>
        <v>0.25256395432398909</v>
      </c>
      <c r="EQ108" s="24">
        <f t="shared" si="116"/>
        <v>0.25508959386722896</v>
      </c>
      <c r="ER108" s="24">
        <f t="shared" si="116"/>
        <v>0.25764048980590126</v>
      </c>
      <c r="ES108" s="24"/>
    </row>
    <row r="109" spans="1:149" s="1" customFormat="1" x14ac:dyDescent="0.25">
      <c r="A109" s="105"/>
      <c r="B109" s="7">
        <v>12</v>
      </c>
      <c r="C109" s="1">
        <v>0</v>
      </c>
      <c r="D109" s="24"/>
      <c r="E109" s="24"/>
      <c r="F109" s="24"/>
      <c r="G109" s="24"/>
      <c r="H109" s="24"/>
      <c r="I109" s="27"/>
      <c r="J109" s="24"/>
      <c r="K109" s="20"/>
      <c r="L109" s="19">
        <v>12</v>
      </c>
      <c r="M109" s="18">
        <v>0</v>
      </c>
      <c r="N109" s="24"/>
      <c r="O109" s="24"/>
      <c r="P109" s="24"/>
      <c r="Q109" s="24"/>
      <c r="R109" s="24"/>
      <c r="S109" s="24"/>
      <c r="U109" s="6"/>
      <c r="V109" s="19">
        <v>12</v>
      </c>
      <c r="W109" s="18">
        <v>0</v>
      </c>
      <c r="X109" s="24"/>
      <c r="Y109" s="24"/>
      <c r="Z109" s="24"/>
      <c r="AA109" s="24"/>
      <c r="AB109" s="24"/>
      <c r="AC109" s="24"/>
      <c r="AD109" s="24"/>
      <c r="AE109" s="18"/>
      <c r="AF109" s="19">
        <v>12</v>
      </c>
      <c r="AG109" s="18">
        <v>0</v>
      </c>
      <c r="AH109" s="24">
        <f t="shared" si="105"/>
        <v>0.24758744664639651</v>
      </c>
      <c r="AI109" s="24">
        <f t="shared" si="105"/>
        <v>0.25006332111286045</v>
      </c>
      <c r="AJ109" s="24">
        <f t="shared" si="105"/>
        <v>0.25256395432398909</v>
      </c>
      <c r="AK109" s="24">
        <f t="shared" si="105"/>
        <v>0.25508959386722896</v>
      </c>
      <c r="AL109" s="24"/>
      <c r="AM109" s="24"/>
      <c r="AN109" s="36"/>
      <c r="AO109" s="18"/>
      <c r="AP109" s="19">
        <v>12</v>
      </c>
      <c r="AQ109" s="18">
        <v>0</v>
      </c>
      <c r="AR109" s="24">
        <f t="shared" si="106"/>
        <v>0.24758744664639651</v>
      </c>
      <c r="AS109" s="24">
        <f t="shared" si="106"/>
        <v>0.25006332111286045</v>
      </c>
      <c r="AT109" s="24">
        <f t="shared" si="106"/>
        <v>0.25256395432398909</v>
      </c>
      <c r="AU109" s="24">
        <f t="shared" si="106"/>
        <v>0.25508959386722896</v>
      </c>
      <c r="AV109" s="24"/>
      <c r="AW109" s="24"/>
      <c r="AX109" s="36"/>
      <c r="AY109" s="18"/>
      <c r="AZ109" s="19">
        <v>12</v>
      </c>
      <c r="BA109" s="18">
        <v>0</v>
      </c>
      <c r="BB109" s="24">
        <f t="shared" si="107"/>
        <v>0.24758744664639651</v>
      </c>
      <c r="BC109" s="24">
        <f t="shared" si="107"/>
        <v>0.25006332111286045</v>
      </c>
      <c r="BD109" s="24">
        <f t="shared" si="107"/>
        <v>0.25256395432398909</v>
      </c>
      <c r="BE109" s="24">
        <f t="shared" si="107"/>
        <v>0.25508959386722896</v>
      </c>
      <c r="BF109" s="24"/>
      <c r="BG109" s="24"/>
      <c r="BI109" s="18"/>
      <c r="BJ109" s="19">
        <v>12</v>
      </c>
      <c r="BK109" s="18">
        <v>0</v>
      </c>
      <c r="BL109" s="24">
        <f t="shared" si="108"/>
        <v>0.24758744664639651</v>
      </c>
      <c r="BM109" s="24">
        <f t="shared" si="108"/>
        <v>0.25006332111286045</v>
      </c>
      <c r="BN109" s="24">
        <f t="shared" si="108"/>
        <v>0.25256395432398909</v>
      </c>
      <c r="BO109" s="24">
        <f t="shared" si="108"/>
        <v>0.25508959386722896</v>
      </c>
      <c r="BP109" s="24">
        <f t="shared" si="108"/>
        <v>0.25764048980590126</v>
      </c>
      <c r="BQ109" s="24"/>
      <c r="BS109" s="18"/>
      <c r="BT109" s="7">
        <v>12</v>
      </c>
      <c r="BU109" s="1">
        <v>0</v>
      </c>
      <c r="BV109" s="24">
        <f t="shared" si="109"/>
        <v>0.24758744664639651</v>
      </c>
      <c r="BW109" s="24">
        <f t="shared" si="109"/>
        <v>0.25006332111286045</v>
      </c>
      <c r="BX109" s="24">
        <f t="shared" si="109"/>
        <v>0.25256395432398909</v>
      </c>
      <c r="BY109" s="24">
        <f t="shared" si="109"/>
        <v>0.25508959386722896</v>
      </c>
      <c r="BZ109" s="24">
        <f t="shared" si="109"/>
        <v>0.25764048980590126</v>
      </c>
      <c r="CA109" s="27"/>
      <c r="CB109" s="24"/>
      <c r="CC109" s="18"/>
      <c r="CD109" s="19">
        <v>12</v>
      </c>
      <c r="CE109" s="18">
        <v>0</v>
      </c>
      <c r="CF109" s="24">
        <f t="shared" si="110"/>
        <v>0.24758744664639651</v>
      </c>
      <c r="CG109" s="24">
        <f t="shared" si="110"/>
        <v>0.25006332111286045</v>
      </c>
      <c r="CH109" s="24">
        <f t="shared" si="110"/>
        <v>0.25256395432398909</v>
      </c>
      <c r="CI109" s="24">
        <f t="shared" si="110"/>
        <v>0.25508959386722896</v>
      </c>
      <c r="CJ109" s="24">
        <f t="shared" si="110"/>
        <v>0.25764048980590126</v>
      </c>
      <c r="CK109" s="24"/>
      <c r="CL109" s="6"/>
      <c r="CM109" s="18"/>
      <c r="CN109" s="19">
        <v>12</v>
      </c>
      <c r="CO109" s="18">
        <v>0</v>
      </c>
      <c r="CP109" s="24">
        <f t="shared" si="111"/>
        <v>0.24758744664639651</v>
      </c>
      <c r="CQ109" s="24">
        <f t="shared" si="111"/>
        <v>0.25006332111286045</v>
      </c>
      <c r="CR109" s="24">
        <f t="shared" si="111"/>
        <v>0.25256395432398909</v>
      </c>
      <c r="CS109" s="24">
        <f t="shared" si="111"/>
        <v>0.25508959386722896</v>
      </c>
      <c r="CT109" s="24">
        <f t="shared" si="111"/>
        <v>0.25764048980590126</v>
      </c>
      <c r="CU109" s="24"/>
      <c r="CV109" s="24"/>
      <c r="CW109" s="18"/>
      <c r="CX109" s="19">
        <v>12</v>
      </c>
      <c r="CY109" s="18">
        <v>0</v>
      </c>
      <c r="CZ109" s="24">
        <f t="shared" si="112"/>
        <v>0.24758744664639651</v>
      </c>
      <c r="DA109" s="24">
        <f t="shared" si="112"/>
        <v>0.25006332111286045</v>
      </c>
      <c r="DB109" s="24">
        <f t="shared" si="112"/>
        <v>0.25256395432398909</v>
      </c>
      <c r="DC109" s="24">
        <f t="shared" si="112"/>
        <v>0.25508959386722896</v>
      </c>
      <c r="DD109" s="24">
        <f t="shared" si="112"/>
        <v>0.25764048980590126</v>
      </c>
      <c r="DE109" s="24"/>
      <c r="DF109" s="36"/>
      <c r="DG109" s="18"/>
      <c r="DH109" s="19">
        <v>12</v>
      </c>
      <c r="DI109" s="18">
        <v>0</v>
      </c>
      <c r="DJ109" s="24">
        <f t="shared" si="113"/>
        <v>0.24758744664639651</v>
      </c>
      <c r="DK109" s="24">
        <f t="shared" si="113"/>
        <v>0.25006332111286045</v>
      </c>
      <c r="DL109" s="24">
        <f t="shared" si="113"/>
        <v>0.25256395432398909</v>
      </c>
      <c r="DM109" s="24">
        <f t="shared" si="113"/>
        <v>0.25508959386722896</v>
      </c>
      <c r="DN109" s="24">
        <f t="shared" si="113"/>
        <v>0.25764048980590126</v>
      </c>
      <c r="DO109" s="24"/>
      <c r="DP109" s="36"/>
      <c r="DQ109" s="18"/>
      <c r="DR109" s="19">
        <v>12</v>
      </c>
      <c r="DS109" s="18">
        <v>0</v>
      </c>
      <c r="DT109" s="24">
        <f t="shared" si="114"/>
        <v>0.24758744664639651</v>
      </c>
      <c r="DU109" s="24">
        <f t="shared" si="114"/>
        <v>0.25006332111286045</v>
      </c>
      <c r="DV109" s="24">
        <f t="shared" si="114"/>
        <v>0.25256395432398909</v>
      </c>
      <c r="DW109" s="24">
        <f t="shared" si="114"/>
        <v>0.25508959386722896</v>
      </c>
      <c r="DX109" s="24">
        <f t="shared" si="114"/>
        <v>0.25764048980590126</v>
      </c>
      <c r="DY109" s="24"/>
      <c r="EA109" s="18"/>
      <c r="EB109" s="19">
        <v>12</v>
      </c>
      <c r="EC109" s="18">
        <v>0</v>
      </c>
      <c r="ED109" s="24">
        <f t="shared" si="115"/>
        <v>0.24758744664639651</v>
      </c>
      <c r="EE109" s="24">
        <f t="shared" si="115"/>
        <v>0.25006332111286045</v>
      </c>
      <c r="EF109" s="24">
        <f t="shared" si="115"/>
        <v>0.25256395432398909</v>
      </c>
      <c r="EG109" s="24">
        <f t="shared" si="115"/>
        <v>0.25508959386722896</v>
      </c>
      <c r="EH109" s="24">
        <f t="shared" si="115"/>
        <v>0.25764048980590126</v>
      </c>
      <c r="EI109" s="24"/>
      <c r="EL109" s="19">
        <v>12</v>
      </c>
      <c r="EM109" s="18">
        <v>0</v>
      </c>
      <c r="EN109" s="24">
        <f t="shared" si="116"/>
        <v>0.24758744664639651</v>
      </c>
      <c r="EO109" s="24">
        <f t="shared" si="116"/>
        <v>0.25006332111286045</v>
      </c>
      <c r="EP109" s="24">
        <f t="shared" si="116"/>
        <v>0.25256395432398909</v>
      </c>
      <c r="EQ109" s="24">
        <f t="shared" si="116"/>
        <v>0.25508959386722896</v>
      </c>
      <c r="ER109" s="24">
        <f t="shared" si="116"/>
        <v>0.25764048980590126</v>
      </c>
      <c r="ES109" s="24"/>
    </row>
    <row r="110" spans="1:149" s="1" customFormat="1" x14ac:dyDescent="0.25">
      <c r="A110" s="105"/>
      <c r="B110" s="1" t="s">
        <v>28</v>
      </c>
      <c r="D110" s="23"/>
      <c r="E110" s="18"/>
      <c r="F110" s="18"/>
      <c r="G110" s="18"/>
      <c r="H110" s="18"/>
      <c r="I110" s="18"/>
      <c r="J110" s="18"/>
      <c r="K110" s="18"/>
      <c r="L110" s="18" t="s">
        <v>28</v>
      </c>
      <c r="M110" s="23"/>
      <c r="N110" s="23"/>
      <c r="O110" s="18"/>
      <c r="P110" s="18"/>
      <c r="Q110" s="18"/>
      <c r="R110" s="18"/>
      <c r="S110" s="18"/>
      <c r="V110" s="18" t="s">
        <v>28</v>
      </c>
      <c r="W110" s="23"/>
      <c r="X110" s="23"/>
      <c r="Y110" s="18"/>
      <c r="Z110" s="18"/>
      <c r="AA110" s="18"/>
      <c r="AB110" s="18"/>
      <c r="AC110" s="18"/>
      <c r="AD110" s="18"/>
      <c r="AE110" s="18" t="s">
        <v>28</v>
      </c>
      <c r="AF110" s="18" t="s">
        <v>28</v>
      </c>
      <c r="AG110" s="23"/>
      <c r="AH110" s="23"/>
      <c r="AI110" s="18"/>
      <c r="AJ110" s="18"/>
      <c r="AK110" s="18"/>
      <c r="AL110" s="18"/>
      <c r="AM110" s="18"/>
      <c r="AN110" s="38"/>
      <c r="AO110" s="18" t="s">
        <v>28</v>
      </c>
      <c r="AP110" s="18" t="s">
        <v>28</v>
      </c>
      <c r="AQ110" s="23"/>
      <c r="AR110" s="18"/>
      <c r="AS110" s="18"/>
      <c r="AT110" s="18"/>
      <c r="AU110" s="18"/>
      <c r="AV110" s="18"/>
      <c r="AW110" s="18"/>
      <c r="AX110" s="38"/>
      <c r="AY110" s="18" t="s">
        <v>28</v>
      </c>
      <c r="AZ110" s="18" t="s">
        <v>28</v>
      </c>
      <c r="BA110" s="23"/>
      <c r="BB110" s="18"/>
      <c r="BC110" s="18"/>
      <c r="BD110" s="18"/>
      <c r="BE110" s="18"/>
      <c r="BF110" s="18"/>
      <c r="BG110" s="18"/>
      <c r="BI110" s="18" t="s">
        <v>28</v>
      </c>
      <c r="BJ110" s="18" t="s">
        <v>28</v>
      </c>
      <c r="BK110" s="23"/>
      <c r="BL110" s="18"/>
      <c r="BM110" s="18"/>
      <c r="BN110" s="18"/>
      <c r="BO110" s="18"/>
      <c r="BP110" s="18"/>
      <c r="BQ110" s="18"/>
      <c r="BS110" s="18" t="s">
        <v>28</v>
      </c>
      <c r="BT110" s="1" t="s">
        <v>28</v>
      </c>
      <c r="BV110" s="23"/>
      <c r="BW110" s="18"/>
      <c r="BX110" s="18"/>
      <c r="BY110" s="18"/>
      <c r="BZ110" s="18"/>
      <c r="CA110" s="18"/>
      <c r="CB110" s="18"/>
      <c r="CC110" s="18" t="s">
        <v>28</v>
      </c>
      <c r="CD110" s="18" t="s">
        <v>28</v>
      </c>
      <c r="CE110" s="23"/>
      <c r="CF110" s="23"/>
      <c r="CG110" s="18"/>
      <c r="CH110" s="18"/>
      <c r="CI110" s="18"/>
      <c r="CJ110" s="18"/>
      <c r="CK110" s="18"/>
      <c r="CM110" s="18" t="s">
        <v>28</v>
      </c>
      <c r="CN110" s="18" t="s">
        <v>28</v>
      </c>
      <c r="CO110" s="23"/>
      <c r="CP110" s="23"/>
      <c r="CQ110" s="18"/>
      <c r="CR110" s="18"/>
      <c r="CS110" s="18"/>
      <c r="CT110" s="18"/>
      <c r="CU110" s="18"/>
      <c r="CV110" s="18"/>
      <c r="CW110" s="18" t="s">
        <v>28</v>
      </c>
      <c r="CX110" s="18" t="s">
        <v>28</v>
      </c>
      <c r="CY110" s="23"/>
      <c r="CZ110" s="23"/>
      <c r="DA110" s="18"/>
      <c r="DB110" s="18"/>
      <c r="DC110" s="18"/>
      <c r="DD110" s="18"/>
      <c r="DE110" s="18"/>
      <c r="DF110" s="38"/>
      <c r="DG110" s="18" t="s">
        <v>28</v>
      </c>
      <c r="DH110" s="18" t="s">
        <v>28</v>
      </c>
      <c r="DI110" s="23"/>
      <c r="DJ110" s="18"/>
      <c r="DK110" s="18"/>
      <c r="DL110" s="18"/>
      <c r="DM110" s="18"/>
      <c r="DN110" s="18"/>
      <c r="DO110" s="18"/>
      <c r="DP110" s="38"/>
      <c r="DQ110" s="18" t="s">
        <v>28</v>
      </c>
      <c r="DR110" s="18" t="s">
        <v>28</v>
      </c>
      <c r="DS110" s="23"/>
      <c r="DT110" s="18"/>
      <c r="DU110" s="18"/>
      <c r="DV110" s="18"/>
      <c r="DW110" s="18"/>
      <c r="DX110" s="18"/>
      <c r="DY110" s="18"/>
      <c r="EA110" s="18" t="s">
        <v>28</v>
      </c>
      <c r="EB110" s="18" t="s">
        <v>28</v>
      </c>
      <c r="EC110" s="23"/>
      <c r="ED110" s="18"/>
      <c r="EE110" s="18"/>
      <c r="EF110" s="18"/>
      <c r="EG110" s="18"/>
      <c r="EH110" s="18"/>
      <c r="EI110" s="18"/>
      <c r="EL110" s="18" t="s">
        <v>28</v>
      </c>
      <c r="EM110" s="23"/>
      <c r="EN110" s="18"/>
      <c r="EO110" s="18"/>
      <c r="EP110" s="18"/>
      <c r="EQ110" s="18"/>
      <c r="ER110" s="18"/>
      <c r="ES110" s="18"/>
    </row>
    <row r="111" spans="1:149" x14ac:dyDescent="0.25">
      <c r="B111" s="1" t="s">
        <v>32</v>
      </c>
      <c r="C111" s="6">
        <f t="shared" ref="C111" si="117">AVERAGE(C98:C109)</f>
        <v>0</v>
      </c>
      <c r="D111" s="48">
        <f>AVERAGE(D98:D109)</f>
        <v>74.286467150527727</v>
      </c>
      <c r="E111" s="48">
        <f t="shared" ref="E111:H111" si="118">AVERAGE(E98:E109)</f>
        <v>95.626409658107235</v>
      </c>
      <c r="F111" s="48">
        <f t="shared" si="118"/>
        <v>1.9467162147327461</v>
      </c>
      <c r="G111" s="48">
        <f t="shared" si="118"/>
        <v>1.9661833768800736</v>
      </c>
      <c r="H111" s="48">
        <f t="shared" si="118"/>
        <v>1.9858452106488742</v>
      </c>
      <c r="I111" s="44"/>
      <c r="J111" s="24"/>
      <c r="K111" s="24"/>
      <c r="L111" s="18" t="s">
        <v>32</v>
      </c>
      <c r="M111" s="24">
        <f t="shared" ref="M111" si="119">AVERAGE(M98:M109)</f>
        <v>0</v>
      </c>
      <c r="N111" s="48">
        <f>AVERAGE(N98:N109)</f>
        <v>65.075802061860713</v>
      </c>
      <c r="O111" s="48">
        <f t="shared" ref="O111:R111" si="120">AVERAGE(O98:O109)</f>
        <v>87.490080413378195</v>
      </c>
      <c r="P111" s="48">
        <f t="shared" si="120"/>
        <v>1.7732462713987858</v>
      </c>
      <c r="Q111" s="48">
        <f t="shared" si="120"/>
        <v>1.7909787341127736</v>
      </c>
      <c r="R111" s="48">
        <f t="shared" si="120"/>
        <v>1.8088885214539014</v>
      </c>
      <c r="S111" s="45"/>
      <c r="U111" s="9"/>
      <c r="V111" s="18" t="s">
        <v>32</v>
      </c>
      <c r="W111" s="24">
        <f t="shared" ref="W111" si="121">AVERAGE(W98:W109)</f>
        <v>0</v>
      </c>
      <c r="X111" s="48">
        <f>AVERAGE(X98:X109)</f>
        <v>71.865947880179206</v>
      </c>
      <c r="Y111" s="48">
        <f t="shared" ref="Y111:AB111" si="122">AVERAGE(Y98:Y109)</f>
        <v>96.381847376452342</v>
      </c>
      <c r="Z111" s="48">
        <f t="shared" si="122"/>
        <v>1.9300653992127121</v>
      </c>
      <c r="AA111" s="48">
        <f t="shared" si="122"/>
        <v>1.9493660532048391</v>
      </c>
      <c r="AB111" s="48">
        <f t="shared" si="122"/>
        <v>1.9688597137368873</v>
      </c>
      <c r="AC111" s="45"/>
      <c r="AD111" s="27"/>
      <c r="AE111" s="18"/>
      <c r="AF111" s="18" t="s">
        <v>32</v>
      </c>
      <c r="AG111" s="24">
        <f t="shared" ref="AG111" si="123">AVERAGE(AG98:AG109)</f>
        <v>0</v>
      </c>
      <c r="AH111" s="48">
        <f>AVERAGE(AH98:AH109)</f>
        <v>0.24758744664639651</v>
      </c>
      <c r="AI111" s="48">
        <f t="shared" ref="AI111:AL111" si="124">AVERAGE(AI98:AI109)</f>
        <v>0.2500633211128605</v>
      </c>
      <c r="AJ111" s="48">
        <f t="shared" si="124"/>
        <v>0.25256395432398909</v>
      </c>
      <c r="AK111" s="48">
        <f t="shared" si="124"/>
        <v>0.25508959386722901</v>
      </c>
      <c r="AL111" s="48">
        <f t="shared" si="124"/>
        <v>0.25764048980590126</v>
      </c>
      <c r="AM111" s="45"/>
      <c r="AN111" s="36"/>
      <c r="AO111" s="18"/>
      <c r="AP111" s="18" t="s">
        <v>32</v>
      </c>
      <c r="AQ111" s="24">
        <f t="shared" ref="AQ111" si="125">AVERAGE(AQ98:AQ109)</f>
        <v>0</v>
      </c>
      <c r="AR111" s="48">
        <f>AVERAGE(AR98:AR109)</f>
        <v>0.24758744664639651</v>
      </c>
      <c r="AS111" s="48">
        <f t="shared" ref="AS111:AV111" si="126">AVERAGE(AS98:AS109)</f>
        <v>0.2500633211128605</v>
      </c>
      <c r="AT111" s="48">
        <f t="shared" si="126"/>
        <v>0.25256395432398909</v>
      </c>
      <c r="AU111" s="48">
        <f t="shared" si="126"/>
        <v>0.25508959386722901</v>
      </c>
      <c r="AV111" s="48" t="e">
        <f t="shared" si="126"/>
        <v>#VALUE!</v>
      </c>
      <c r="AW111" s="45"/>
      <c r="AX111" s="36"/>
      <c r="AY111" s="18"/>
      <c r="AZ111" s="18" t="s">
        <v>32</v>
      </c>
      <c r="BA111" s="24">
        <f t="shared" ref="BA111" si="127">AVERAGE(BA98:BA109)</f>
        <v>0</v>
      </c>
      <c r="BB111" s="48">
        <f>AVERAGE(BB98:BB109)</f>
        <v>0.24758744664639651</v>
      </c>
      <c r="BC111" s="48">
        <f t="shared" ref="BC111:BF111" si="128">AVERAGE(BC98:BC109)</f>
        <v>0.2500633211128605</v>
      </c>
      <c r="BD111" s="48">
        <f t="shared" si="128"/>
        <v>0.25256395432398909</v>
      </c>
      <c r="BE111" s="48">
        <f t="shared" si="128"/>
        <v>0.25508959386722901</v>
      </c>
      <c r="BF111" s="48">
        <f t="shared" si="128"/>
        <v>0.25764048980590126</v>
      </c>
      <c r="BG111" s="45"/>
      <c r="BI111" s="18"/>
      <c r="BJ111" s="18" t="s">
        <v>32</v>
      </c>
      <c r="BK111" s="24">
        <f t="shared" ref="BK111" si="129">AVERAGE(BK98:BK109)</f>
        <v>0</v>
      </c>
      <c r="BL111" s="48">
        <f>AVERAGE(BL98:BL109)</f>
        <v>0.24758744664639651</v>
      </c>
      <c r="BM111" s="48">
        <f t="shared" ref="BM111:BP111" si="130">AVERAGE(BM98:BM109)</f>
        <v>0.2500633211128605</v>
      </c>
      <c r="BN111" s="48">
        <f t="shared" si="130"/>
        <v>0.25256395432398909</v>
      </c>
      <c r="BO111" s="48">
        <f t="shared" si="130"/>
        <v>0.25508959386722901</v>
      </c>
      <c r="BP111" s="48">
        <f t="shared" si="130"/>
        <v>0.25764048980590121</v>
      </c>
      <c r="BQ111" s="45"/>
      <c r="BS111" s="18"/>
      <c r="BT111" s="1" t="s">
        <v>32</v>
      </c>
      <c r="BU111" s="6">
        <f t="shared" ref="BU111" si="131">AVERAGE(BU98:BU109)</f>
        <v>0</v>
      </c>
      <c r="BV111" s="48">
        <f>AVERAGE(BV98:BV109)</f>
        <v>0.24758744664639651</v>
      </c>
      <c r="BW111" s="48">
        <f t="shared" ref="BW111:BZ111" si="132">AVERAGE(BW98:BW109)</f>
        <v>0.2500633211128605</v>
      </c>
      <c r="BX111" s="48">
        <f t="shared" si="132"/>
        <v>0.25256395432398909</v>
      </c>
      <c r="BY111" s="48">
        <f t="shared" si="132"/>
        <v>0.25508959386722901</v>
      </c>
      <c r="BZ111" s="48">
        <f t="shared" si="132"/>
        <v>0.25764048980590121</v>
      </c>
      <c r="CA111" s="44"/>
      <c r="CB111" s="24"/>
      <c r="CC111" s="18"/>
      <c r="CD111" s="18" t="s">
        <v>32</v>
      </c>
      <c r="CE111" s="24">
        <f t="shared" ref="CE111" si="133">AVERAGE(CE98:CE109)</f>
        <v>0</v>
      </c>
      <c r="CF111" s="48">
        <f>AVERAGE(CF98:CF109)</f>
        <v>0.24758744664639651</v>
      </c>
      <c r="CG111" s="48">
        <f t="shared" ref="CG111:CJ111" si="134">AVERAGE(CG98:CG109)</f>
        <v>0.2500633211128605</v>
      </c>
      <c r="CH111" s="48">
        <f t="shared" si="134"/>
        <v>0.25256395432398909</v>
      </c>
      <c r="CI111" s="48">
        <f t="shared" si="134"/>
        <v>0.25508959386722901</v>
      </c>
      <c r="CJ111" s="48">
        <f t="shared" si="134"/>
        <v>0.25764048980590121</v>
      </c>
      <c r="CK111" s="45"/>
      <c r="CL111" s="9"/>
      <c r="CM111" s="18"/>
      <c r="CN111" s="18" t="s">
        <v>32</v>
      </c>
      <c r="CO111" s="24">
        <f t="shared" ref="CO111" si="135">AVERAGE(CO98:CO109)</f>
        <v>0</v>
      </c>
      <c r="CP111" s="48">
        <f>AVERAGE(CP98:CP109)</f>
        <v>0.24758744664639651</v>
      </c>
      <c r="CQ111" s="48">
        <f t="shared" ref="CQ111:CT111" si="136">AVERAGE(CQ98:CQ109)</f>
        <v>0.2500633211128605</v>
      </c>
      <c r="CR111" s="48">
        <f t="shared" si="136"/>
        <v>0.25256395432398909</v>
      </c>
      <c r="CS111" s="48">
        <f t="shared" si="136"/>
        <v>0.25508959386722901</v>
      </c>
      <c r="CT111" s="48">
        <f t="shared" si="136"/>
        <v>0.25764048980590121</v>
      </c>
      <c r="CU111" s="45"/>
      <c r="CV111" s="27"/>
      <c r="CW111" s="18"/>
      <c r="CX111" s="18" t="s">
        <v>32</v>
      </c>
      <c r="CY111" s="24">
        <f t="shared" ref="CY111" si="137">AVERAGE(CY98:CY109)</f>
        <v>0</v>
      </c>
      <c r="CZ111" s="48">
        <f>AVERAGE(CZ98:CZ109)</f>
        <v>0.24758744664639651</v>
      </c>
      <c r="DA111" s="48">
        <f t="shared" ref="DA111:DD111" si="138">AVERAGE(DA98:DA109)</f>
        <v>0.2500633211128605</v>
      </c>
      <c r="DB111" s="48">
        <f t="shared" si="138"/>
        <v>0.25256395432398909</v>
      </c>
      <c r="DC111" s="48">
        <f t="shared" si="138"/>
        <v>0.25508959386722901</v>
      </c>
      <c r="DD111" s="48">
        <f t="shared" si="138"/>
        <v>0.25764048980590121</v>
      </c>
      <c r="DE111" s="45"/>
      <c r="DF111" s="36"/>
      <c r="DG111" s="18"/>
      <c r="DH111" s="18" t="s">
        <v>32</v>
      </c>
      <c r="DI111" s="24">
        <f t="shared" ref="DI111" si="139">AVERAGE(DI98:DI109)</f>
        <v>0</v>
      </c>
      <c r="DJ111" s="48">
        <f>AVERAGE(DJ98:DJ109)</f>
        <v>0.24758744664639651</v>
      </c>
      <c r="DK111" s="48">
        <f t="shared" ref="DK111:DN111" si="140">AVERAGE(DK98:DK109)</f>
        <v>0.2500633211128605</v>
      </c>
      <c r="DL111" s="48">
        <f t="shared" si="140"/>
        <v>0.25256395432398909</v>
      </c>
      <c r="DM111" s="48">
        <f t="shared" si="140"/>
        <v>0.25508959386722901</v>
      </c>
      <c r="DN111" s="48">
        <f t="shared" si="140"/>
        <v>0.25764048980590121</v>
      </c>
      <c r="DO111" s="45"/>
      <c r="DP111" s="36"/>
      <c r="DQ111" s="18"/>
      <c r="DR111" s="18" t="s">
        <v>32</v>
      </c>
      <c r="DS111" s="24">
        <f t="shared" ref="DS111" si="141">AVERAGE(DS98:DS109)</f>
        <v>0</v>
      </c>
      <c r="DT111" s="48">
        <f>AVERAGE(DT98:DT109)</f>
        <v>0.24758744664639651</v>
      </c>
      <c r="DU111" s="48">
        <f t="shared" ref="DU111:DX111" si="142">AVERAGE(DU98:DU109)</f>
        <v>0.2500633211128605</v>
      </c>
      <c r="DV111" s="48">
        <f t="shared" si="142"/>
        <v>0.25256395432398909</v>
      </c>
      <c r="DW111" s="48">
        <f t="shared" si="142"/>
        <v>0.25508959386722901</v>
      </c>
      <c r="DX111" s="48">
        <f t="shared" si="142"/>
        <v>0.25764048980590121</v>
      </c>
      <c r="DY111" s="45"/>
      <c r="EA111" s="18"/>
      <c r="EB111" s="18" t="s">
        <v>32</v>
      </c>
      <c r="EC111" s="24">
        <f t="shared" ref="EC111" si="143">AVERAGE(EC98:EC109)</f>
        <v>0</v>
      </c>
      <c r="ED111" s="48">
        <f>AVERAGE(ED98:ED109)</f>
        <v>0.24758744664639651</v>
      </c>
      <c r="EE111" s="48">
        <f t="shared" ref="EE111:EH111" si="144">AVERAGE(EE98:EE109)</f>
        <v>0.2500633211128605</v>
      </c>
      <c r="EF111" s="48">
        <f t="shared" si="144"/>
        <v>0.25256395432398909</v>
      </c>
      <c r="EG111" s="48">
        <f t="shared" si="144"/>
        <v>0.25508959386722901</v>
      </c>
      <c r="EH111" s="48">
        <f t="shared" si="144"/>
        <v>0.25764048980590121</v>
      </c>
      <c r="EI111" s="45"/>
      <c r="EL111" s="18" t="s">
        <v>32</v>
      </c>
      <c r="EM111" s="24">
        <f t="shared" ref="EM111" si="145">AVERAGE(EM98:EM109)</f>
        <v>0</v>
      </c>
      <c r="EN111" s="48">
        <f>AVERAGE(EN98:EN109)</f>
        <v>0.24758744664639651</v>
      </c>
      <c r="EO111" s="48">
        <f t="shared" ref="EO111:ER111" si="146">AVERAGE(EO98:EO109)</f>
        <v>0.2500633211128605</v>
      </c>
      <c r="EP111" s="48">
        <f t="shared" si="146"/>
        <v>0.25256395432398909</v>
      </c>
      <c r="EQ111" s="48">
        <f t="shared" si="146"/>
        <v>0.25508959386722901</v>
      </c>
      <c r="ER111" s="48">
        <f t="shared" si="146"/>
        <v>0.25764048980590121</v>
      </c>
      <c r="ES111" s="45"/>
    </row>
    <row r="112" spans="1:149" x14ac:dyDescent="0.25">
      <c r="B112" s="1" t="s">
        <v>33</v>
      </c>
      <c r="C112" s="6"/>
      <c r="D112" s="48">
        <f>_xlfn.STDEV.S(D98:D109)/D111*100</f>
        <v>18.218627875754869</v>
      </c>
      <c r="E112" s="48">
        <f t="shared" ref="E112:H112" si="147">_xlfn.STDEV.S(E98:E109)/E111*100</f>
        <v>4.5681572256343914</v>
      </c>
      <c r="F112" s="48">
        <f t="shared" si="147"/>
        <v>8.8139287347130839</v>
      </c>
      <c r="G112" s="48">
        <f t="shared" si="147"/>
        <v>8.8139287347130839</v>
      </c>
      <c r="H112" s="48">
        <f t="shared" si="147"/>
        <v>8.8139287347130946</v>
      </c>
      <c r="I112" s="44"/>
      <c r="J112" s="24"/>
      <c r="K112" s="18"/>
      <c r="L112" s="18" t="s">
        <v>33</v>
      </c>
      <c r="M112" s="18"/>
      <c r="N112" s="48">
        <f>_xlfn.STDEV.S(N98:N109)/N111*100</f>
        <v>42.381957541749607</v>
      </c>
      <c r="O112" s="48">
        <f t="shared" ref="O112:R112" si="148">_xlfn.STDEV.S(O98:O109)/O111*100</f>
        <v>15.079084007833615</v>
      </c>
      <c r="P112" s="48">
        <f t="shared" si="148"/>
        <v>22.878428506464964</v>
      </c>
      <c r="Q112" s="48">
        <f t="shared" si="148"/>
        <v>22.878428506464996</v>
      </c>
      <c r="R112" s="48">
        <f t="shared" si="148"/>
        <v>22.878428506465006</v>
      </c>
      <c r="S112" s="45"/>
      <c r="U112" s="8"/>
      <c r="V112" s="18" t="s">
        <v>33</v>
      </c>
      <c r="W112" s="18"/>
      <c r="X112" s="48">
        <f>_xlfn.STDEV.S(X98:X109)/X111*100</f>
        <v>12.953039738529714</v>
      </c>
      <c r="Y112" s="48">
        <f t="shared" ref="Y112:AB112" si="149">_xlfn.STDEV.S(Y98:Y109)/Y111*100</f>
        <v>2.4422783653574749</v>
      </c>
      <c r="Z112" s="48">
        <f t="shared" si="149"/>
        <v>5.3540650354866095</v>
      </c>
      <c r="AA112" s="48">
        <f t="shared" si="149"/>
        <v>5.3540650354866148</v>
      </c>
      <c r="AB112" s="48">
        <f t="shared" si="149"/>
        <v>5.3540650354866122</v>
      </c>
      <c r="AC112" s="45"/>
      <c r="AD112" s="26"/>
      <c r="AE112" s="18"/>
      <c r="AF112" s="18" t="s">
        <v>33</v>
      </c>
      <c r="AG112" s="18"/>
      <c r="AH112" s="48">
        <f>_xlfn.STDEV.S(AH98:AH109)/AH111*100</f>
        <v>0</v>
      </c>
      <c r="AI112" s="48">
        <f t="shared" ref="AI112:AL112" si="150">_xlfn.STDEV.S(AI98:AI109)/AI111*100</f>
        <v>2.3185929970221388E-14</v>
      </c>
      <c r="AJ112" s="48">
        <f t="shared" si="150"/>
        <v>0</v>
      </c>
      <c r="AK112" s="48">
        <f t="shared" si="150"/>
        <v>2.2729075551633553E-14</v>
      </c>
      <c r="AL112" s="48">
        <f t="shared" si="150"/>
        <v>0</v>
      </c>
      <c r="AM112" s="45"/>
      <c r="AN112" s="36"/>
      <c r="AO112" s="18"/>
      <c r="AP112" s="18" t="s">
        <v>33</v>
      </c>
      <c r="AQ112" s="18"/>
      <c r="AR112" s="48">
        <f>_xlfn.STDEV.S(AR98:AR109)/AR111*100</f>
        <v>0</v>
      </c>
      <c r="AS112" s="48">
        <f t="shared" ref="AS112:AV112" si="151">_xlfn.STDEV.S(AS98:AS109)/AS111*100</f>
        <v>2.3185929970221388E-14</v>
      </c>
      <c r="AT112" s="48">
        <f t="shared" si="151"/>
        <v>0</v>
      </c>
      <c r="AU112" s="48">
        <f t="shared" si="151"/>
        <v>2.2729075551633553E-14</v>
      </c>
      <c r="AV112" s="48" t="e">
        <f t="shared" si="151"/>
        <v>#VALUE!</v>
      </c>
      <c r="AW112" s="45"/>
      <c r="AX112" s="36"/>
      <c r="AY112" s="18"/>
      <c r="AZ112" s="18" t="s">
        <v>33</v>
      </c>
      <c r="BA112" s="18"/>
      <c r="BB112" s="48">
        <f>_xlfn.STDEV.S(BB98:BB109)/BB111*100</f>
        <v>0</v>
      </c>
      <c r="BC112" s="48">
        <f t="shared" ref="BC112:BF112" si="152">_xlfn.STDEV.S(BC98:BC109)/BC111*100</f>
        <v>2.3185929970221388E-14</v>
      </c>
      <c r="BD112" s="48">
        <f t="shared" si="152"/>
        <v>0</v>
      </c>
      <c r="BE112" s="48">
        <f t="shared" si="152"/>
        <v>2.2729075551633553E-14</v>
      </c>
      <c r="BF112" s="48">
        <f t="shared" si="152"/>
        <v>0</v>
      </c>
      <c r="BG112" s="45"/>
      <c r="BI112" s="18"/>
      <c r="BJ112" s="18" t="s">
        <v>33</v>
      </c>
      <c r="BK112" s="18"/>
      <c r="BL112" s="48">
        <f>_xlfn.STDEV.S(BL98:BL109)/BL111*100</f>
        <v>0</v>
      </c>
      <c r="BM112" s="48">
        <f t="shared" ref="BM112:BP112" si="153">_xlfn.STDEV.S(BM98:BM109)/BM111*100</f>
        <v>2.3185929970221388E-14</v>
      </c>
      <c r="BN112" s="48">
        <f t="shared" si="153"/>
        <v>0</v>
      </c>
      <c r="BO112" s="48">
        <f t="shared" si="153"/>
        <v>2.2729075551633553E-14</v>
      </c>
      <c r="BP112" s="48">
        <f t="shared" si="153"/>
        <v>2.2504035199637191E-14</v>
      </c>
      <c r="BQ112" s="45"/>
      <c r="BS112" s="18"/>
      <c r="BT112" s="1" t="s">
        <v>33</v>
      </c>
      <c r="BU112" s="6"/>
      <c r="BV112" s="48">
        <f>_xlfn.STDEV.S(BV98:BV109)/BV111*100</f>
        <v>0</v>
      </c>
      <c r="BW112" s="48">
        <f t="shared" ref="BW112:BZ112" si="154">_xlfn.STDEV.S(BW98:BW109)/BW111*100</f>
        <v>2.3185929970221388E-14</v>
      </c>
      <c r="BX112" s="48">
        <f t="shared" si="154"/>
        <v>0</v>
      </c>
      <c r="BY112" s="48">
        <f t="shared" si="154"/>
        <v>2.2729075551633553E-14</v>
      </c>
      <c r="BZ112" s="48">
        <f t="shared" si="154"/>
        <v>2.2504035199637191E-14</v>
      </c>
      <c r="CA112" s="44"/>
      <c r="CB112" s="24"/>
      <c r="CC112" s="18"/>
      <c r="CD112" s="18" t="s">
        <v>33</v>
      </c>
      <c r="CE112" s="18"/>
      <c r="CF112" s="48">
        <f>_xlfn.STDEV.S(CF98:CF109)/CF111*100</f>
        <v>0</v>
      </c>
      <c r="CG112" s="48">
        <f t="shared" ref="CG112:CJ112" si="155">_xlfn.STDEV.S(CG98:CG109)/CG111*100</f>
        <v>2.3185929970221388E-14</v>
      </c>
      <c r="CH112" s="48">
        <f t="shared" si="155"/>
        <v>0</v>
      </c>
      <c r="CI112" s="48">
        <f t="shared" si="155"/>
        <v>2.2729075551633553E-14</v>
      </c>
      <c r="CJ112" s="48">
        <f t="shared" si="155"/>
        <v>2.2504035199637191E-14</v>
      </c>
      <c r="CK112" s="45"/>
      <c r="CL112" s="8"/>
      <c r="CM112" s="18"/>
      <c r="CN112" s="18" t="s">
        <v>33</v>
      </c>
      <c r="CO112" s="18"/>
      <c r="CP112" s="48">
        <f>_xlfn.STDEV.S(CP98:CP109)/CP111*100</f>
        <v>0</v>
      </c>
      <c r="CQ112" s="48">
        <f t="shared" ref="CQ112:CT112" si="156">_xlfn.STDEV.S(CQ98:CQ109)/CQ111*100</f>
        <v>2.3185929970221388E-14</v>
      </c>
      <c r="CR112" s="48">
        <f t="shared" si="156"/>
        <v>0</v>
      </c>
      <c r="CS112" s="48">
        <f t="shared" si="156"/>
        <v>2.2729075551633553E-14</v>
      </c>
      <c r="CT112" s="48">
        <f t="shared" si="156"/>
        <v>2.2504035199637191E-14</v>
      </c>
      <c r="CU112" s="45"/>
      <c r="CV112" s="26"/>
      <c r="CW112" s="18"/>
      <c r="CX112" s="18" t="s">
        <v>33</v>
      </c>
      <c r="CY112" s="18"/>
      <c r="CZ112" s="48">
        <f>_xlfn.STDEV.S(CZ98:CZ109)/CZ111*100</f>
        <v>0</v>
      </c>
      <c r="DA112" s="48">
        <f t="shared" ref="DA112:DD112" si="157">_xlfn.STDEV.S(DA98:DA109)/DA111*100</f>
        <v>2.3185929970221388E-14</v>
      </c>
      <c r="DB112" s="48">
        <f t="shared" si="157"/>
        <v>0</v>
      </c>
      <c r="DC112" s="48">
        <f t="shared" si="157"/>
        <v>2.2729075551633553E-14</v>
      </c>
      <c r="DD112" s="48">
        <f t="shared" si="157"/>
        <v>2.2504035199637191E-14</v>
      </c>
      <c r="DE112" s="45"/>
      <c r="DF112" s="36"/>
      <c r="DG112" s="18"/>
      <c r="DH112" s="18" t="s">
        <v>33</v>
      </c>
      <c r="DI112" s="18"/>
      <c r="DJ112" s="48">
        <f>_xlfn.STDEV.S(DJ98:DJ109)/DJ111*100</f>
        <v>0</v>
      </c>
      <c r="DK112" s="48">
        <f t="shared" ref="DK112:DN112" si="158">_xlfn.STDEV.S(DK98:DK109)/DK111*100</f>
        <v>2.3185929970221388E-14</v>
      </c>
      <c r="DL112" s="48">
        <f t="shared" si="158"/>
        <v>0</v>
      </c>
      <c r="DM112" s="48">
        <f t="shared" si="158"/>
        <v>2.2729075551633553E-14</v>
      </c>
      <c r="DN112" s="48">
        <f t="shared" si="158"/>
        <v>2.2504035199637191E-14</v>
      </c>
      <c r="DO112" s="45"/>
      <c r="DP112" s="36"/>
      <c r="DQ112" s="18"/>
      <c r="DR112" s="18" t="s">
        <v>33</v>
      </c>
      <c r="DS112" s="18"/>
      <c r="DT112" s="48">
        <f>_xlfn.STDEV.S(DT98:DT109)/DT111*100</f>
        <v>0</v>
      </c>
      <c r="DU112" s="48">
        <f t="shared" ref="DU112:DX112" si="159">_xlfn.STDEV.S(DU98:DU109)/DU111*100</f>
        <v>2.3185929970221388E-14</v>
      </c>
      <c r="DV112" s="48">
        <f t="shared" si="159"/>
        <v>0</v>
      </c>
      <c r="DW112" s="48">
        <f t="shared" si="159"/>
        <v>2.2729075551633553E-14</v>
      </c>
      <c r="DX112" s="48">
        <f t="shared" si="159"/>
        <v>2.2504035199637191E-14</v>
      </c>
      <c r="DY112" s="45"/>
      <c r="EA112" s="18"/>
      <c r="EB112" s="18" t="s">
        <v>33</v>
      </c>
      <c r="EC112" s="18"/>
      <c r="ED112" s="48">
        <f>_xlfn.STDEV.S(ED98:ED109)/ED111*100</f>
        <v>0</v>
      </c>
      <c r="EE112" s="48">
        <f t="shared" ref="EE112:EH112" si="160">_xlfn.STDEV.S(EE98:EE109)/EE111*100</f>
        <v>2.3185929970221388E-14</v>
      </c>
      <c r="EF112" s="48">
        <f t="shared" si="160"/>
        <v>0</v>
      </c>
      <c r="EG112" s="48">
        <f t="shared" si="160"/>
        <v>2.2729075551633553E-14</v>
      </c>
      <c r="EH112" s="48">
        <f t="shared" si="160"/>
        <v>2.2504035199637191E-14</v>
      </c>
      <c r="EI112" s="45"/>
      <c r="EL112" s="18" t="s">
        <v>33</v>
      </c>
      <c r="EM112" s="18"/>
      <c r="EN112" s="48">
        <f>_xlfn.STDEV.S(EN98:EN109)/EN111*100</f>
        <v>0</v>
      </c>
      <c r="EO112" s="48">
        <f t="shared" ref="EO112:ER112" si="161">_xlfn.STDEV.S(EO98:EO109)/EO111*100</f>
        <v>2.3185929970221388E-14</v>
      </c>
      <c r="EP112" s="48">
        <f t="shared" si="161"/>
        <v>0</v>
      </c>
      <c r="EQ112" s="48">
        <f t="shared" si="161"/>
        <v>2.2729075551633553E-14</v>
      </c>
      <c r="ER112" s="48">
        <f t="shared" si="161"/>
        <v>2.2504035199637191E-14</v>
      </c>
      <c r="ES112" s="45"/>
    </row>
    <row r="113" spans="1:1029" x14ac:dyDescent="0.25">
      <c r="B113" s="1" t="s">
        <v>42</v>
      </c>
      <c r="C113" s="6"/>
      <c r="D113" s="34">
        <f>MIN(D98:D109)</f>
        <v>56.152214789277494</v>
      </c>
      <c r="E113" s="34">
        <f t="shared" ref="E113:H113" si="162">MIN(E98:E109)</f>
        <v>92.335561105545125</v>
      </c>
      <c r="F113" s="34">
        <f t="shared" si="162"/>
        <v>1.7324652055946228</v>
      </c>
      <c r="G113" s="34">
        <f t="shared" si="162"/>
        <v>1.749789857650569</v>
      </c>
      <c r="H113" s="34">
        <f t="shared" si="162"/>
        <v>1.7672877562270743</v>
      </c>
      <c r="I113" s="34"/>
      <c r="J113" s="24"/>
      <c r="K113" s="18"/>
      <c r="L113" s="1" t="s">
        <v>42</v>
      </c>
      <c r="M113" s="6"/>
      <c r="N113" s="34">
        <f>MIN(N98:N109)</f>
        <v>40.970331126067833</v>
      </c>
      <c r="O113" s="34">
        <f t="shared" ref="O113:R113" si="163">MIN(O98:O109)</f>
        <v>74.716235690196797</v>
      </c>
      <c r="P113" s="34">
        <f t="shared" si="163"/>
        <v>1.4275402149656753</v>
      </c>
      <c r="Q113" s="34">
        <f t="shared" si="163"/>
        <v>1.441815617115332</v>
      </c>
      <c r="R113" s="34">
        <f t="shared" si="163"/>
        <v>1.4562337732864854</v>
      </c>
      <c r="S113" s="34"/>
      <c r="U113" s="8"/>
      <c r="V113" s="1" t="s">
        <v>42</v>
      </c>
      <c r="W113" s="6"/>
      <c r="X113" s="34">
        <f>MIN(X98:X109)</f>
        <v>60.866334716547996</v>
      </c>
      <c r="Y113" s="34">
        <f t="shared" ref="Y113:AB113" si="164">MIN(Y98:Y109)</f>
        <v>94.259284660481313</v>
      </c>
      <c r="Z113" s="34">
        <f t="shared" si="164"/>
        <v>1.8119887825215784</v>
      </c>
      <c r="AA113" s="34">
        <f t="shared" si="164"/>
        <v>1.8301086703467941</v>
      </c>
      <c r="AB113" s="34">
        <f t="shared" si="164"/>
        <v>1.848409757050262</v>
      </c>
      <c r="AC113" s="34"/>
      <c r="AD113" s="26"/>
      <c r="AE113" s="18"/>
      <c r="AF113" s="1" t="s">
        <v>42</v>
      </c>
      <c r="AG113" s="6"/>
      <c r="AH113" s="34">
        <f>MIN(AH98:AH109)</f>
        <v>0.24758744664639651</v>
      </c>
      <c r="AI113" s="34">
        <f t="shared" ref="AI113:AK113" si="165">MIN(AI98:AI109)</f>
        <v>0.25006332111286045</v>
      </c>
      <c r="AJ113" s="34">
        <f t="shared" si="165"/>
        <v>0.25256395432398909</v>
      </c>
      <c r="AK113" s="34">
        <f t="shared" si="165"/>
        <v>0.25508959386722896</v>
      </c>
      <c r="AL113" s="34">
        <f>MIN(AL98:AL109)</f>
        <v>0.25764048980590126</v>
      </c>
      <c r="AM113" s="34"/>
      <c r="AN113" s="36"/>
      <c r="AO113" s="18"/>
      <c r="AP113" s="1" t="s">
        <v>42</v>
      </c>
      <c r="AQ113" s="6"/>
      <c r="AR113" s="34">
        <f>MIN(AR98:AR109)</f>
        <v>0.24758744664639651</v>
      </c>
      <c r="AS113" s="34">
        <f t="shared" ref="AS113:AV113" si="166">MIN(AS98:AS109)</f>
        <v>0.25006332111286045</v>
      </c>
      <c r="AT113" s="34">
        <f t="shared" si="166"/>
        <v>0.25256395432398909</v>
      </c>
      <c r="AU113" s="34">
        <f t="shared" si="166"/>
        <v>0.25508959386722896</v>
      </c>
      <c r="AV113" s="34" t="e">
        <f t="shared" si="166"/>
        <v>#VALUE!</v>
      </c>
      <c r="AW113" s="34"/>
      <c r="AX113" s="36"/>
      <c r="AY113" s="18"/>
      <c r="AZ113" s="1" t="s">
        <v>42</v>
      </c>
      <c r="BA113" s="6"/>
      <c r="BB113" s="34">
        <f>MIN(BB98:BB109)</f>
        <v>0.24758744664639651</v>
      </c>
      <c r="BC113" s="34">
        <f t="shared" ref="BC113:BF113" si="167">MIN(BC98:BC109)</f>
        <v>0.25006332111286045</v>
      </c>
      <c r="BD113" s="34">
        <f t="shared" si="167"/>
        <v>0.25256395432398909</v>
      </c>
      <c r="BE113" s="34">
        <f t="shared" si="167"/>
        <v>0.25508959386722896</v>
      </c>
      <c r="BF113" s="34">
        <f t="shared" si="167"/>
        <v>0.25764048980590126</v>
      </c>
      <c r="BG113" s="34"/>
      <c r="BI113" s="18"/>
      <c r="BJ113" s="1" t="s">
        <v>42</v>
      </c>
      <c r="BK113" s="6"/>
      <c r="BL113" s="34">
        <f>MIN(BL98:BL109)</f>
        <v>0.24758744664639651</v>
      </c>
      <c r="BM113" s="34">
        <f t="shared" ref="BM113:BP113" si="168">MIN(BM98:BM109)</f>
        <v>0.25006332111286045</v>
      </c>
      <c r="BN113" s="34">
        <f t="shared" si="168"/>
        <v>0.25256395432398909</v>
      </c>
      <c r="BO113" s="34">
        <f t="shared" si="168"/>
        <v>0.25508959386722896</v>
      </c>
      <c r="BP113" s="34">
        <f t="shared" si="168"/>
        <v>0.25764048980590126</v>
      </c>
      <c r="BQ113" s="34"/>
      <c r="BS113" s="18"/>
      <c r="BT113" s="1" t="s">
        <v>42</v>
      </c>
      <c r="BU113" s="6"/>
      <c r="BV113" s="34">
        <f>MIN(BV98:BV109)</f>
        <v>0.24758744664639651</v>
      </c>
      <c r="BW113" s="34">
        <f t="shared" ref="BW113:BZ113" si="169">MIN(BW98:BW109)</f>
        <v>0.25006332111286045</v>
      </c>
      <c r="BX113" s="34">
        <f t="shared" si="169"/>
        <v>0.25256395432398909</v>
      </c>
      <c r="BY113" s="34">
        <f t="shared" si="169"/>
        <v>0.25508959386722896</v>
      </c>
      <c r="BZ113" s="34">
        <f t="shared" si="169"/>
        <v>0.25764048980590126</v>
      </c>
      <c r="CA113" s="34"/>
      <c r="CB113" s="24"/>
      <c r="CC113" s="18"/>
      <c r="CD113" s="1" t="s">
        <v>42</v>
      </c>
      <c r="CE113" s="6"/>
      <c r="CF113" s="34">
        <f>MIN(CF98:CF109)</f>
        <v>0.24758744664639651</v>
      </c>
      <c r="CG113" s="34">
        <f t="shared" ref="CG113:CJ113" si="170">MIN(CG98:CG109)</f>
        <v>0.25006332111286045</v>
      </c>
      <c r="CH113" s="34">
        <f t="shared" si="170"/>
        <v>0.25256395432398909</v>
      </c>
      <c r="CI113" s="34">
        <f t="shared" si="170"/>
        <v>0.25508959386722896</v>
      </c>
      <c r="CJ113" s="34">
        <f t="shared" si="170"/>
        <v>0.25764048980590126</v>
      </c>
      <c r="CK113" s="34"/>
      <c r="CL113" s="8"/>
      <c r="CM113" s="18"/>
      <c r="CN113" s="1" t="s">
        <v>42</v>
      </c>
      <c r="CO113" s="6"/>
      <c r="CP113" s="34">
        <f>MIN(CP98:CP109)</f>
        <v>0.24758744664639651</v>
      </c>
      <c r="CQ113" s="34">
        <f t="shared" ref="CQ113:CT113" si="171">MIN(CQ98:CQ109)</f>
        <v>0.25006332111286045</v>
      </c>
      <c r="CR113" s="34">
        <f t="shared" si="171"/>
        <v>0.25256395432398909</v>
      </c>
      <c r="CS113" s="34">
        <f t="shared" si="171"/>
        <v>0.25508959386722896</v>
      </c>
      <c r="CT113" s="34">
        <f t="shared" si="171"/>
        <v>0.25764048980590126</v>
      </c>
      <c r="CU113" s="34"/>
      <c r="CV113" s="26"/>
      <c r="CW113" s="18"/>
      <c r="CX113" s="1" t="s">
        <v>42</v>
      </c>
      <c r="CY113" s="6"/>
      <c r="CZ113" s="34">
        <f>MIN(CZ98:CZ109)</f>
        <v>0.24758744664639651</v>
      </c>
      <c r="DA113" s="34">
        <f t="shared" ref="DA113:DC113" si="172">MIN(DA98:DA109)</f>
        <v>0.25006332111286045</v>
      </c>
      <c r="DB113" s="34">
        <f t="shared" si="172"/>
        <v>0.25256395432398909</v>
      </c>
      <c r="DC113" s="34">
        <f t="shared" si="172"/>
        <v>0.25508959386722896</v>
      </c>
      <c r="DD113" s="34">
        <f>MIN(DD98:DD109)</f>
        <v>0.25764048980590126</v>
      </c>
      <c r="DE113" s="34"/>
      <c r="DF113" s="36"/>
      <c r="DG113" s="18"/>
      <c r="DH113" s="1" t="s">
        <v>42</v>
      </c>
      <c r="DI113" s="6"/>
      <c r="DJ113" s="34">
        <f>MIN(DJ98:DJ109)</f>
        <v>0.24758744664639651</v>
      </c>
      <c r="DK113" s="34">
        <f t="shared" ref="DK113:DN113" si="173">MIN(DK98:DK109)</f>
        <v>0.25006332111286045</v>
      </c>
      <c r="DL113" s="34">
        <f t="shared" si="173"/>
        <v>0.25256395432398909</v>
      </c>
      <c r="DM113" s="34">
        <f t="shared" si="173"/>
        <v>0.25508959386722896</v>
      </c>
      <c r="DN113" s="34">
        <f t="shared" si="173"/>
        <v>0.25764048980590126</v>
      </c>
      <c r="DO113" s="34"/>
      <c r="DP113" s="36"/>
      <c r="DQ113" s="18"/>
      <c r="DR113" s="1" t="s">
        <v>42</v>
      </c>
      <c r="DS113" s="6"/>
      <c r="DT113" s="34">
        <f>MIN(DT98:DT109)</f>
        <v>0.24758744664639651</v>
      </c>
      <c r="DU113" s="34">
        <f t="shared" ref="DU113:DX113" si="174">MIN(DU98:DU109)</f>
        <v>0.25006332111286045</v>
      </c>
      <c r="DV113" s="34">
        <f t="shared" si="174"/>
        <v>0.25256395432398909</v>
      </c>
      <c r="DW113" s="34">
        <f t="shared" si="174"/>
        <v>0.25508959386722896</v>
      </c>
      <c r="DX113" s="34">
        <f t="shared" si="174"/>
        <v>0.25764048980590126</v>
      </c>
      <c r="DY113" s="34"/>
      <c r="EA113" s="18"/>
      <c r="EB113" s="1" t="s">
        <v>42</v>
      </c>
      <c r="EC113" s="6"/>
      <c r="ED113" s="34">
        <f>MIN(ED98:ED109)</f>
        <v>0.24758744664639651</v>
      </c>
      <c r="EE113" s="34">
        <f t="shared" ref="EE113:EH113" si="175">MIN(EE98:EE109)</f>
        <v>0.25006332111286045</v>
      </c>
      <c r="EF113" s="34">
        <f t="shared" si="175"/>
        <v>0.25256395432398909</v>
      </c>
      <c r="EG113" s="34">
        <f t="shared" si="175"/>
        <v>0.25508959386722896</v>
      </c>
      <c r="EH113" s="34">
        <f t="shared" si="175"/>
        <v>0.25764048980590126</v>
      </c>
      <c r="EI113" s="34"/>
      <c r="EL113" s="1" t="s">
        <v>42</v>
      </c>
      <c r="EM113" s="6"/>
      <c r="EN113" s="34">
        <f>MIN(EN98:EN109)</f>
        <v>0.24758744664639651</v>
      </c>
      <c r="EO113" s="34">
        <f t="shared" ref="EO113:ER113" si="176">MIN(EO98:EO109)</f>
        <v>0.25006332111286045</v>
      </c>
      <c r="EP113" s="34">
        <f t="shared" si="176"/>
        <v>0.25256395432398909</v>
      </c>
      <c r="EQ113" s="34">
        <f t="shared" si="176"/>
        <v>0.25508959386722896</v>
      </c>
      <c r="ER113" s="34">
        <f t="shared" si="176"/>
        <v>0.25764048980590126</v>
      </c>
      <c r="ES113" s="34"/>
    </row>
    <row r="114" spans="1:1029" x14ac:dyDescent="0.25">
      <c r="B114" s="1" t="s">
        <v>43</v>
      </c>
      <c r="C114" s="6"/>
      <c r="D114" s="34">
        <f>MAX(D98:D109)</f>
        <v>88.848867105346059</v>
      </c>
      <c r="E114" s="34">
        <f t="shared" ref="E114:H114" si="177">MAX(E98:E109)</f>
        <v>101.61935549051982</v>
      </c>
      <c r="F114" s="34">
        <f t="shared" si="177"/>
        <v>2.1522696726050552</v>
      </c>
      <c r="G114" s="34">
        <f t="shared" si="177"/>
        <v>2.1737923693311059</v>
      </c>
      <c r="H114" s="34">
        <f t="shared" si="177"/>
        <v>2.1955302930244169</v>
      </c>
      <c r="I114" s="34"/>
      <c r="J114" s="24"/>
      <c r="K114" s="18"/>
      <c r="L114" s="1" t="s">
        <v>43</v>
      </c>
      <c r="M114" s="6"/>
      <c r="N114" s="34">
        <f>MAX(N98:N109)</f>
        <v>97.310108000446974</v>
      </c>
      <c r="O114" s="34">
        <f t="shared" ref="O114:R114" si="178">MAX(O98:O109)</f>
        <v>100.48313171317768</v>
      </c>
      <c r="P114" s="34">
        <f t="shared" si="178"/>
        <v>2.2255198437826431</v>
      </c>
      <c r="Q114" s="34">
        <f t="shared" si="178"/>
        <v>2.2477750422204696</v>
      </c>
      <c r="R114" s="34">
        <f t="shared" si="178"/>
        <v>2.2702527926426743</v>
      </c>
      <c r="S114" s="34"/>
      <c r="U114" s="8"/>
      <c r="V114" s="1" t="s">
        <v>43</v>
      </c>
      <c r="W114" s="6"/>
      <c r="X114" s="34">
        <f>MAX(X98:X109)</f>
        <v>79.867864269546075</v>
      </c>
      <c r="Y114" s="34">
        <f t="shared" ref="Y114:AB114" si="179">MAX(Y98:Y109)</f>
        <v>99.740597387197624</v>
      </c>
      <c r="Z114" s="34">
        <f t="shared" si="179"/>
        <v>2.0436720632138337</v>
      </c>
      <c r="AA114" s="34">
        <f t="shared" si="179"/>
        <v>2.0641087838459722</v>
      </c>
      <c r="AB114" s="34">
        <f t="shared" si="179"/>
        <v>2.0847498716844317</v>
      </c>
      <c r="AC114" s="34"/>
      <c r="AD114" s="26"/>
      <c r="AE114" s="18"/>
      <c r="AF114" s="1" t="s">
        <v>43</v>
      </c>
      <c r="AG114" s="6"/>
      <c r="AH114" s="34">
        <f>MAX(AH98:AH109)</f>
        <v>0.24758744664639651</v>
      </c>
      <c r="AI114" s="34">
        <f t="shared" ref="AI114:AL114" si="180">MAX(AI98:AI109)</f>
        <v>0.25006332111286045</v>
      </c>
      <c r="AJ114" s="34">
        <f t="shared" si="180"/>
        <v>0.25256395432398909</v>
      </c>
      <c r="AK114" s="34">
        <f t="shared" si="180"/>
        <v>0.25508959386722896</v>
      </c>
      <c r="AL114" s="34">
        <f t="shared" si="180"/>
        <v>0.25764048980590126</v>
      </c>
      <c r="AM114" s="34"/>
      <c r="AN114" s="36"/>
      <c r="AO114" s="18"/>
      <c r="AP114" s="1" t="s">
        <v>43</v>
      </c>
      <c r="AQ114" s="6"/>
      <c r="AR114" s="34">
        <f>MAX(AR98:AR109)</f>
        <v>0.24758744664639651</v>
      </c>
      <c r="AS114" s="34">
        <f t="shared" ref="AS114:AV114" si="181">MAX(AS98:AS109)</f>
        <v>0.25006332111286045</v>
      </c>
      <c r="AT114" s="34">
        <f t="shared" si="181"/>
        <v>0.25256395432398909</v>
      </c>
      <c r="AU114" s="34">
        <f t="shared" si="181"/>
        <v>0.25508959386722896</v>
      </c>
      <c r="AV114" s="34" t="e">
        <f t="shared" si="181"/>
        <v>#VALUE!</v>
      </c>
      <c r="AW114" s="34"/>
      <c r="AX114" s="36"/>
      <c r="AY114" s="18"/>
      <c r="AZ114" s="1" t="s">
        <v>43</v>
      </c>
      <c r="BA114" s="6"/>
      <c r="BB114" s="34">
        <f>MAX(BB98:BB109)</f>
        <v>0.24758744664639651</v>
      </c>
      <c r="BC114" s="34">
        <f t="shared" ref="BC114:BF114" si="182">MAX(BC98:BC109)</f>
        <v>0.25006332111286045</v>
      </c>
      <c r="BD114" s="34">
        <f t="shared" si="182"/>
        <v>0.25256395432398909</v>
      </c>
      <c r="BE114" s="34">
        <f t="shared" si="182"/>
        <v>0.25508959386722896</v>
      </c>
      <c r="BF114" s="34">
        <f t="shared" si="182"/>
        <v>0.25764048980590126</v>
      </c>
      <c r="BG114" s="34"/>
      <c r="BI114" s="18"/>
      <c r="BJ114" s="1" t="s">
        <v>43</v>
      </c>
      <c r="BK114" s="6"/>
      <c r="BL114" s="34">
        <f>MAX(BL98:BL109)</f>
        <v>0.24758744664639651</v>
      </c>
      <c r="BM114" s="34">
        <f t="shared" ref="BM114:BP114" si="183">MAX(BM98:BM109)</f>
        <v>0.25006332111286045</v>
      </c>
      <c r="BN114" s="34">
        <f t="shared" si="183"/>
        <v>0.25256395432398909</v>
      </c>
      <c r="BO114" s="34">
        <f t="shared" si="183"/>
        <v>0.25508959386722896</v>
      </c>
      <c r="BP114" s="34">
        <f t="shared" si="183"/>
        <v>0.25764048980590126</v>
      </c>
      <c r="BQ114" s="34"/>
      <c r="BS114" s="18"/>
      <c r="BT114" s="1" t="s">
        <v>43</v>
      </c>
      <c r="BU114" s="6"/>
      <c r="BV114" s="34">
        <f>MAX(BV98:BV109)</f>
        <v>0.24758744664639651</v>
      </c>
      <c r="BW114" s="34">
        <f t="shared" ref="BW114:BZ114" si="184">MAX(BW98:BW109)</f>
        <v>0.25006332111286045</v>
      </c>
      <c r="BX114" s="34">
        <f t="shared" si="184"/>
        <v>0.25256395432398909</v>
      </c>
      <c r="BY114" s="34">
        <f t="shared" si="184"/>
        <v>0.25508959386722896</v>
      </c>
      <c r="BZ114" s="34">
        <f t="shared" si="184"/>
        <v>0.25764048980590126</v>
      </c>
      <c r="CA114" s="34"/>
      <c r="CB114" s="24"/>
      <c r="CC114" s="18"/>
      <c r="CD114" s="1" t="s">
        <v>43</v>
      </c>
      <c r="CE114" s="6"/>
      <c r="CF114" s="34">
        <f>MAX(CF98:CF109)</f>
        <v>0.24758744664639651</v>
      </c>
      <c r="CG114" s="34">
        <f t="shared" ref="CG114:CJ114" si="185">MAX(CG98:CG109)</f>
        <v>0.25006332111286045</v>
      </c>
      <c r="CH114" s="34">
        <f t="shared" si="185"/>
        <v>0.25256395432398909</v>
      </c>
      <c r="CI114" s="34">
        <f t="shared" si="185"/>
        <v>0.25508959386722896</v>
      </c>
      <c r="CJ114" s="34">
        <f t="shared" si="185"/>
        <v>0.25764048980590126</v>
      </c>
      <c r="CK114" s="34"/>
      <c r="CL114" s="8"/>
      <c r="CM114" s="18"/>
      <c r="CN114" s="1" t="s">
        <v>43</v>
      </c>
      <c r="CO114" s="6"/>
      <c r="CP114" s="34">
        <f>MAX(CP98:CP109)</f>
        <v>0.24758744664639651</v>
      </c>
      <c r="CQ114" s="34">
        <f t="shared" ref="CQ114:CT114" si="186">MAX(CQ98:CQ109)</f>
        <v>0.25006332111286045</v>
      </c>
      <c r="CR114" s="34">
        <f t="shared" si="186"/>
        <v>0.25256395432398909</v>
      </c>
      <c r="CS114" s="34">
        <f t="shared" si="186"/>
        <v>0.25508959386722896</v>
      </c>
      <c r="CT114" s="34">
        <f t="shared" si="186"/>
        <v>0.25764048980590126</v>
      </c>
      <c r="CU114" s="34"/>
      <c r="CV114" s="26"/>
      <c r="CW114" s="18"/>
      <c r="CX114" s="1" t="s">
        <v>43</v>
      </c>
      <c r="CY114" s="6"/>
      <c r="CZ114" s="34">
        <f>MAX(CZ98:CZ109)</f>
        <v>0.24758744664639651</v>
      </c>
      <c r="DA114" s="34">
        <f t="shared" ref="DA114:DD114" si="187">MAX(DA98:DA109)</f>
        <v>0.25006332111286045</v>
      </c>
      <c r="DB114" s="34">
        <f t="shared" si="187"/>
        <v>0.25256395432398909</v>
      </c>
      <c r="DC114" s="34">
        <f t="shared" si="187"/>
        <v>0.25508959386722896</v>
      </c>
      <c r="DD114" s="34">
        <f t="shared" si="187"/>
        <v>0.25764048980590126</v>
      </c>
      <c r="DE114" s="34"/>
      <c r="DF114" s="36"/>
      <c r="DG114" s="18"/>
      <c r="DH114" s="1" t="s">
        <v>43</v>
      </c>
      <c r="DI114" s="6"/>
      <c r="DJ114" s="34">
        <f>MAX(DJ98:DJ109)</f>
        <v>0.24758744664639651</v>
      </c>
      <c r="DK114" s="34">
        <f t="shared" ref="DK114:DN114" si="188">MAX(DK98:DK109)</f>
        <v>0.25006332111286045</v>
      </c>
      <c r="DL114" s="34">
        <f t="shared" si="188"/>
        <v>0.25256395432398909</v>
      </c>
      <c r="DM114" s="34">
        <f t="shared" si="188"/>
        <v>0.25508959386722896</v>
      </c>
      <c r="DN114" s="34">
        <f t="shared" si="188"/>
        <v>0.25764048980590126</v>
      </c>
      <c r="DO114" s="34"/>
      <c r="DP114" s="36"/>
      <c r="DQ114" s="18"/>
      <c r="DR114" s="1" t="s">
        <v>43</v>
      </c>
      <c r="DS114" s="6"/>
      <c r="DT114" s="34">
        <f>MAX(DT98:DT109)</f>
        <v>0.24758744664639651</v>
      </c>
      <c r="DU114" s="34">
        <f t="shared" ref="DU114:DX114" si="189">MAX(DU98:DU109)</f>
        <v>0.25006332111286045</v>
      </c>
      <c r="DV114" s="34">
        <f t="shared" si="189"/>
        <v>0.25256395432398909</v>
      </c>
      <c r="DW114" s="34">
        <f t="shared" si="189"/>
        <v>0.25508959386722896</v>
      </c>
      <c r="DX114" s="34">
        <f t="shared" si="189"/>
        <v>0.25764048980590126</v>
      </c>
      <c r="DY114" s="34"/>
      <c r="EA114" s="18"/>
      <c r="EB114" s="1" t="s">
        <v>43</v>
      </c>
      <c r="EC114" s="6"/>
      <c r="ED114" s="34">
        <f>MAX(ED98:ED109)</f>
        <v>0.24758744664639651</v>
      </c>
      <c r="EE114" s="34">
        <f t="shared" ref="EE114:EH114" si="190">MAX(EE98:EE109)</f>
        <v>0.25006332111286045</v>
      </c>
      <c r="EF114" s="34">
        <f t="shared" si="190"/>
        <v>0.25256395432398909</v>
      </c>
      <c r="EG114" s="34">
        <f t="shared" si="190"/>
        <v>0.25508959386722896</v>
      </c>
      <c r="EH114" s="34">
        <f t="shared" si="190"/>
        <v>0.25764048980590126</v>
      </c>
      <c r="EI114" s="34"/>
      <c r="EL114" s="1" t="s">
        <v>43</v>
      </c>
      <c r="EM114" s="6"/>
      <c r="EN114" s="34">
        <f>MAX(EN98:EN109)</f>
        <v>0.24758744664639651</v>
      </c>
      <c r="EO114" s="34">
        <f t="shared" ref="EO114:ER114" si="191">MAX(EO98:EO109)</f>
        <v>0.25006332111286045</v>
      </c>
      <c r="EP114" s="34">
        <f t="shared" si="191"/>
        <v>0.25256395432398909</v>
      </c>
      <c r="EQ114" s="34">
        <f t="shared" si="191"/>
        <v>0.25508959386722896</v>
      </c>
      <c r="ER114" s="34">
        <f t="shared" si="191"/>
        <v>0.25764048980590126</v>
      </c>
      <c r="ES114" s="34"/>
    </row>
    <row r="115" spans="1:1029" s="125" customFormat="1" ht="15.75" thickBot="1" x14ac:dyDescent="0.3">
      <c r="A115" s="129"/>
      <c r="B115" s="126"/>
      <c r="C115" s="126"/>
      <c r="D115" s="126"/>
      <c r="E115" s="126"/>
      <c r="F115" s="130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30"/>
      <c r="W115" s="130"/>
      <c r="X115" s="130"/>
      <c r="Y115" s="130"/>
      <c r="Z115" s="130"/>
      <c r="AA115" s="130"/>
      <c r="AB115" s="130"/>
      <c r="AC115" s="130"/>
      <c r="AD115" s="126"/>
      <c r="AE115" s="126"/>
      <c r="AF115" s="126"/>
      <c r="AG115" s="126"/>
      <c r="AH115" s="126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  <c r="BC115" s="131"/>
      <c r="BD115" s="131"/>
      <c r="BE115" s="126"/>
      <c r="BF115" s="126"/>
      <c r="BG115" s="126"/>
      <c r="BH115" s="126"/>
      <c r="BI115" s="126"/>
      <c r="BJ115" s="126"/>
      <c r="BK115" s="126"/>
      <c r="BL115" s="126"/>
      <c r="BM115" s="126"/>
      <c r="BN115" s="126"/>
      <c r="BO115" s="126"/>
      <c r="BP115" s="126"/>
      <c r="BQ115" s="126"/>
      <c r="BR115" s="126"/>
      <c r="BS115" s="126"/>
      <c r="BT115" s="126"/>
      <c r="BU115" s="126"/>
      <c r="BV115" s="126"/>
      <c r="BW115" s="126"/>
      <c r="BX115" s="126"/>
      <c r="BY115" s="130"/>
      <c r="BZ115" s="126"/>
      <c r="CA115" s="126"/>
      <c r="CB115" s="126"/>
      <c r="CC115" s="126"/>
      <c r="CD115" s="126"/>
      <c r="CE115" s="126"/>
      <c r="CF115" s="126"/>
      <c r="CG115" s="126"/>
      <c r="CH115" s="126"/>
      <c r="CI115" s="126"/>
      <c r="CJ115" s="126"/>
      <c r="CK115" s="126"/>
      <c r="CL115" s="126"/>
      <c r="CM115" s="126"/>
      <c r="CN115" s="130"/>
      <c r="CO115" s="130"/>
      <c r="CP115" s="130"/>
      <c r="CQ115" s="130"/>
      <c r="CR115" s="130"/>
      <c r="CS115" s="130"/>
      <c r="CT115" s="130"/>
      <c r="CU115" s="130"/>
      <c r="CV115" s="126"/>
      <c r="CW115" s="126"/>
      <c r="CX115" s="126"/>
      <c r="CY115" s="126"/>
      <c r="CZ115" s="126"/>
      <c r="DA115" s="131"/>
      <c r="DB115" s="131"/>
      <c r="DC115" s="131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31"/>
      <c r="DO115" s="131"/>
      <c r="DP115" s="131"/>
      <c r="DQ115" s="131"/>
      <c r="DR115" s="131"/>
      <c r="DS115" s="131"/>
      <c r="DT115" s="131"/>
      <c r="DU115" s="131"/>
      <c r="DV115" s="131"/>
      <c r="DW115" s="126"/>
      <c r="DX115" s="126"/>
      <c r="DY115" s="126"/>
      <c r="DZ115" s="126"/>
      <c r="EA115" s="126"/>
      <c r="EB115" s="126"/>
      <c r="EC115" s="126"/>
      <c r="ED115" s="126"/>
      <c r="EE115" s="126"/>
      <c r="EF115" s="126"/>
      <c r="EG115" s="126"/>
      <c r="EH115" s="126"/>
      <c r="EI115" s="126"/>
      <c r="EJ115" s="126"/>
      <c r="EK115" s="126"/>
      <c r="EL115" s="126"/>
      <c r="EM115" s="126"/>
      <c r="EN115" s="126"/>
      <c r="EO115" s="126"/>
      <c r="EP115" s="126"/>
      <c r="EQ115" s="126"/>
      <c r="ER115" s="126"/>
      <c r="ES115" s="126"/>
      <c r="EU115" s="126"/>
      <c r="EV115" s="126"/>
      <c r="EW115" s="126"/>
      <c r="EX115" s="126"/>
      <c r="EY115" s="126"/>
      <c r="EZ115" s="126"/>
      <c r="FA115" s="126"/>
      <c r="FB115" s="126"/>
      <c r="FC115" s="126"/>
      <c r="FD115" s="126"/>
      <c r="FE115" s="126"/>
      <c r="FF115" s="126"/>
      <c r="FG115" s="126"/>
      <c r="FH115" s="126"/>
      <c r="FI115" s="126"/>
      <c r="FJ115" s="126"/>
      <c r="FK115" s="126"/>
      <c r="FL115" s="126"/>
      <c r="FM115" s="126"/>
      <c r="FN115" s="126"/>
      <c r="FO115" s="126"/>
      <c r="FP115" s="126"/>
      <c r="FQ115" s="126"/>
      <c r="FR115" s="126"/>
      <c r="FS115" s="126"/>
      <c r="FT115" s="126"/>
      <c r="FU115" s="126"/>
      <c r="FV115" s="126"/>
      <c r="FW115" s="126"/>
      <c r="FX115" s="126"/>
      <c r="FY115" s="126"/>
      <c r="FZ115" s="126"/>
      <c r="GA115" s="126"/>
      <c r="GB115" s="126"/>
      <c r="GC115" s="126"/>
      <c r="GD115" s="126"/>
      <c r="GE115" s="126"/>
      <c r="GF115" s="126"/>
      <c r="GG115" s="126"/>
      <c r="GH115" s="126"/>
      <c r="GI115" s="126"/>
      <c r="GJ115" s="126"/>
      <c r="GK115" s="126"/>
      <c r="GL115" s="126"/>
      <c r="GM115" s="126"/>
      <c r="GN115" s="126"/>
      <c r="GO115" s="126"/>
      <c r="GP115" s="126"/>
      <c r="GQ115" s="126"/>
      <c r="GR115" s="126"/>
      <c r="GS115" s="126"/>
      <c r="GT115" s="126"/>
      <c r="GU115" s="126"/>
      <c r="GV115" s="126"/>
      <c r="GW115" s="126"/>
      <c r="GX115" s="126"/>
      <c r="GY115" s="126"/>
      <c r="GZ115" s="126"/>
      <c r="HA115" s="126"/>
      <c r="HB115" s="126"/>
      <c r="HC115" s="126"/>
      <c r="HD115" s="126"/>
      <c r="HE115" s="126"/>
      <c r="HF115" s="126"/>
      <c r="HG115" s="126"/>
      <c r="HH115" s="126"/>
      <c r="HI115" s="126"/>
      <c r="HJ115" s="126"/>
      <c r="HK115" s="126"/>
      <c r="HL115" s="126"/>
      <c r="HM115" s="126"/>
      <c r="HN115" s="126"/>
      <c r="HO115" s="126"/>
      <c r="HP115" s="126"/>
      <c r="HQ115" s="126"/>
      <c r="HR115" s="126"/>
      <c r="HS115" s="126"/>
      <c r="HT115" s="126"/>
      <c r="HU115" s="126"/>
      <c r="HV115" s="126"/>
      <c r="HW115" s="126"/>
      <c r="HX115" s="126"/>
      <c r="HY115" s="126"/>
      <c r="HZ115" s="126"/>
      <c r="IA115" s="126"/>
      <c r="IB115" s="126"/>
      <c r="IC115" s="126"/>
      <c r="ID115" s="126"/>
      <c r="IE115" s="126"/>
      <c r="IF115" s="126"/>
      <c r="IG115" s="126"/>
      <c r="IH115" s="126"/>
      <c r="II115" s="126"/>
      <c r="IJ115" s="126"/>
      <c r="IK115" s="126"/>
      <c r="IL115" s="126"/>
      <c r="IM115" s="126"/>
      <c r="IN115" s="126"/>
      <c r="IO115" s="126"/>
      <c r="IP115" s="126"/>
      <c r="IQ115" s="126"/>
      <c r="IR115" s="126"/>
      <c r="IS115" s="126"/>
      <c r="IT115" s="126"/>
      <c r="IU115" s="126"/>
      <c r="IV115" s="126"/>
      <c r="IW115" s="126"/>
      <c r="IX115" s="126"/>
      <c r="IY115" s="126"/>
      <c r="IZ115" s="126"/>
      <c r="JA115" s="126"/>
      <c r="JB115" s="126"/>
      <c r="JC115" s="126"/>
      <c r="JD115" s="126"/>
      <c r="JE115" s="126"/>
      <c r="JF115" s="126"/>
      <c r="JG115" s="126"/>
      <c r="JH115" s="126"/>
      <c r="JI115" s="126"/>
      <c r="JJ115" s="126"/>
      <c r="JK115" s="126"/>
      <c r="JL115" s="126"/>
      <c r="JM115" s="126"/>
      <c r="JN115" s="126"/>
      <c r="JO115" s="126"/>
      <c r="JP115" s="126"/>
      <c r="JQ115" s="126"/>
      <c r="JR115" s="126"/>
      <c r="JS115" s="126"/>
      <c r="JT115" s="126"/>
      <c r="JU115" s="126"/>
      <c r="JV115" s="126"/>
      <c r="JW115" s="126"/>
      <c r="JX115" s="126"/>
      <c r="JY115" s="126"/>
      <c r="JZ115" s="126"/>
      <c r="KA115" s="126"/>
      <c r="KB115" s="126"/>
      <c r="KC115" s="126"/>
      <c r="KD115" s="126"/>
      <c r="KE115" s="126"/>
      <c r="KF115" s="126"/>
      <c r="KG115" s="126"/>
      <c r="KH115" s="126"/>
      <c r="KI115" s="126"/>
      <c r="KJ115" s="126"/>
      <c r="KK115" s="126"/>
      <c r="KL115" s="126"/>
      <c r="KM115" s="126"/>
      <c r="KN115" s="126"/>
      <c r="KO115" s="126"/>
      <c r="KP115" s="126"/>
      <c r="KQ115" s="126"/>
      <c r="KR115" s="126"/>
      <c r="KS115" s="126"/>
      <c r="KT115" s="126"/>
      <c r="KU115" s="126"/>
      <c r="KV115" s="126"/>
      <c r="KW115" s="126"/>
      <c r="KX115" s="126"/>
      <c r="KY115" s="126"/>
      <c r="KZ115" s="126"/>
      <c r="LA115" s="126"/>
      <c r="LB115" s="126"/>
      <c r="LC115" s="126"/>
      <c r="LD115" s="126"/>
      <c r="LE115" s="126"/>
      <c r="LF115" s="126"/>
      <c r="LG115" s="126"/>
      <c r="LH115" s="126"/>
      <c r="LI115" s="126"/>
      <c r="LJ115" s="126"/>
      <c r="LK115" s="126"/>
      <c r="LL115" s="126"/>
      <c r="LM115" s="126"/>
      <c r="LN115" s="126"/>
      <c r="LO115" s="126"/>
      <c r="LP115" s="126"/>
      <c r="LQ115" s="126"/>
      <c r="LR115" s="126"/>
      <c r="LS115" s="126"/>
      <c r="LT115" s="126"/>
      <c r="LU115" s="126"/>
      <c r="LV115" s="126"/>
      <c r="LW115" s="126"/>
      <c r="LX115" s="126"/>
      <c r="LY115" s="126"/>
      <c r="LZ115" s="126"/>
      <c r="MA115" s="126"/>
      <c r="MB115" s="126"/>
      <c r="MC115" s="126"/>
      <c r="MD115" s="126"/>
      <c r="ME115" s="126"/>
      <c r="MF115" s="126"/>
      <c r="MG115" s="126"/>
      <c r="MH115" s="126"/>
      <c r="MI115" s="126"/>
      <c r="MJ115" s="126"/>
      <c r="MK115" s="126"/>
      <c r="ML115" s="126"/>
      <c r="MM115" s="126"/>
      <c r="MN115" s="126"/>
      <c r="MO115" s="126"/>
      <c r="MP115" s="126"/>
      <c r="MQ115" s="126"/>
      <c r="MR115" s="126"/>
      <c r="MS115" s="126"/>
      <c r="MT115" s="126"/>
      <c r="MU115" s="126"/>
      <c r="MV115" s="126"/>
      <c r="MW115" s="126"/>
      <c r="MX115" s="126"/>
      <c r="MY115" s="126"/>
      <c r="MZ115" s="126"/>
      <c r="NA115" s="126"/>
      <c r="NB115" s="126"/>
      <c r="NC115" s="126"/>
      <c r="ND115" s="126"/>
      <c r="NE115" s="126"/>
      <c r="NF115" s="126"/>
      <c r="NG115" s="126"/>
      <c r="NH115" s="126"/>
      <c r="NI115" s="126"/>
      <c r="NJ115" s="126"/>
      <c r="NK115" s="126"/>
      <c r="NL115" s="126"/>
      <c r="NM115" s="126"/>
      <c r="NN115" s="126"/>
      <c r="NO115" s="126"/>
      <c r="NP115" s="126"/>
      <c r="NQ115" s="126"/>
      <c r="NR115" s="126"/>
      <c r="NS115" s="126"/>
      <c r="NT115" s="126"/>
      <c r="NU115" s="126"/>
      <c r="NV115" s="126"/>
      <c r="NW115" s="126"/>
      <c r="NX115" s="126"/>
      <c r="NY115" s="126"/>
      <c r="NZ115" s="126"/>
      <c r="OA115" s="126"/>
      <c r="OB115" s="126"/>
      <c r="OC115" s="126"/>
      <c r="OD115" s="126"/>
      <c r="OE115" s="126"/>
      <c r="OF115" s="126"/>
      <c r="OG115" s="126"/>
      <c r="OH115" s="126"/>
      <c r="OI115" s="126"/>
      <c r="OJ115" s="126"/>
      <c r="OK115" s="126"/>
      <c r="OL115" s="126"/>
      <c r="OM115" s="126"/>
      <c r="ON115" s="126"/>
      <c r="OO115" s="126"/>
      <c r="OP115" s="126"/>
      <c r="OQ115" s="126"/>
      <c r="OR115" s="126"/>
      <c r="OS115" s="126"/>
      <c r="OT115" s="126"/>
      <c r="OU115" s="126"/>
      <c r="OV115" s="126"/>
      <c r="OW115" s="126"/>
      <c r="OX115" s="126"/>
      <c r="OY115" s="126"/>
      <c r="OZ115" s="126"/>
      <c r="PA115" s="126"/>
      <c r="PB115" s="126"/>
      <c r="PC115" s="126"/>
      <c r="PD115" s="126"/>
      <c r="PE115" s="126"/>
      <c r="PF115" s="126"/>
      <c r="PG115" s="126"/>
      <c r="PH115" s="126"/>
      <c r="PI115" s="126"/>
      <c r="PJ115" s="126"/>
      <c r="PK115" s="126"/>
      <c r="PL115" s="126"/>
      <c r="PM115" s="126"/>
      <c r="PN115" s="126"/>
      <c r="PO115" s="126"/>
      <c r="PP115" s="126"/>
      <c r="PQ115" s="126"/>
      <c r="PR115" s="126"/>
      <c r="PS115" s="126"/>
      <c r="PT115" s="126"/>
      <c r="PU115" s="126"/>
      <c r="PV115" s="126"/>
      <c r="PW115" s="126"/>
      <c r="PX115" s="126"/>
      <c r="PY115" s="126"/>
      <c r="PZ115" s="126"/>
      <c r="QA115" s="126"/>
      <c r="QB115" s="126"/>
      <c r="QC115" s="126"/>
      <c r="QD115" s="126"/>
      <c r="QE115" s="126"/>
      <c r="QF115" s="126"/>
      <c r="QG115" s="126"/>
      <c r="QH115" s="126"/>
      <c r="QI115" s="126"/>
      <c r="QJ115" s="126"/>
      <c r="QK115" s="126"/>
      <c r="QL115" s="126"/>
      <c r="QM115" s="126"/>
      <c r="QN115" s="126"/>
      <c r="QO115" s="126"/>
      <c r="QP115" s="126"/>
      <c r="QQ115" s="126"/>
      <c r="QR115" s="126"/>
      <c r="QS115" s="126"/>
      <c r="QT115" s="126"/>
      <c r="QU115" s="126"/>
      <c r="QV115" s="126"/>
      <c r="QW115" s="126"/>
      <c r="QX115" s="126"/>
      <c r="QY115" s="126"/>
      <c r="QZ115" s="126"/>
      <c r="RA115" s="126"/>
      <c r="RB115" s="126"/>
      <c r="RC115" s="126"/>
      <c r="RD115" s="126"/>
      <c r="RE115" s="126"/>
      <c r="RF115" s="126"/>
      <c r="RG115" s="126"/>
      <c r="RH115" s="126"/>
      <c r="RI115" s="126"/>
      <c r="RJ115" s="126"/>
      <c r="RK115" s="126"/>
      <c r="RL115" s="126"/>
      <c r="RM115" s="126"/>
      <c r="RN115" s="126"/>
      <c r="RO115" s="126"/>
      <c r="RP115" s="126"/>
      <c r="RQ115" s="126"/>
      <c r="RR115" s="126"/>
      <c r="RS115" s="126"/>
      <c r="RT115" s="126"/>
      <c r="RU115" s="126"/>
      <c r="RV115" s="126"/>
      <c r="RW115" s="126"/>
      <c r="RX115" s="126"/>
      <c r="RY115" s="126"/>
      <c r="RZ115" s="126"/>
      <c r="SA115" s="126"/>
      <c r="SB115" s="126"/>
      <c r="SC115" s="126"/>
      <c r="SD115" s="126"/>
      <c r="SE115" s="126"/>
      <c r="SF115" s="126"/>
      <c r="SG115" s="126"/>
      <c r="SH115" s="126"/>
      <c r="SI115" s="126"/>
      <c r="SJ115" s="126"/>
      <c r="SK115" s="126"/>
      <c r="SL115" s="126"/>
      <c r="SM115" s="126"/>
      <c r="SN115" s="126"/>
      <c r="SO115" s="126"/>
      <c r="SP115" s="126"/>
      <c r="SQ115" s="126"/>
      <c r="SR115" s="126"/>
      <c r="SS115" s="126"/>
      <c r="ST115" s="126"/>
      <c r="SU115" s="126"/>
      <c r="SV115" s="126"/>
      <c r="SW115" s="126"/>
      <c r="SX115" s="126"/>
      <c r="SY115" s="126"/>
      <c r="SZ115" s="126"/>
      <c r="TA115" s="126"/>
      <c r="TB115" s="126"/>
      <c r="TC115" s="126"/>
      <c r="TD115" s="126"/>
      <c r="TE115" s="126"/>
      <c r="TF115" s="126"/>
      <c r="TG115" s="126"/>
      <c r="TH115" s="126"/>
      <c r="TI115" s="126"/>
      <c r="TJ115" s="126"/>
      <c r="TK115" s="126"/>
      <c r="TL115" s="126"/>
      <c r="TM115" s="126"/>
      <c r="TN115" s="126"/>
      <c r="TO115" s="126"/>
      <c r="TP115" s="126"/>
      <c r="TQ115" s="126"/>
      <c r="TR115" s="126"/>
      <c r="TS115" s="126"/>
      <c r="TT115" s="126"/>
      <c r="TU115" s="126"/>
      <c r="TV115" s="126"/>
      <c r="TW115" s="126"/>
      <c r="TX115" s="126"/>
      <c r="TY115" s="126"/>
      <c r="TZ115" s="126"/>
      <c r="UA115" s="126"/>
      <c r="UB115" s="126"/>
      <c r="UC115" s="126"/>
      <c r="UD115" s="126"/>
      <c r="UE115" s="126"/>
      <c r="UF115" s="126"/>
      <c r="UG115" s="126"/>
      <c r="UH115" s="126"/>
      <c r="UI115" s="126"/>
      <c r="UJ115" s="126"/>
      <c r="UK115" s="126"/>
      <c r="UL115" s="126"/>
      <c r="UM115" s="126"/>
      <c r="UN115" s="126"/>
      <c r="UO115" s="126"/>
      <c r="UP115" s="126"/>
      <c r="UQ115" s="126"/>
      <c r="UR115" s="126"/>
      <c r="US115" s="126"/>
      <c r="UT115" s="126"/>
      <c r="UU115" s="126"/>
      <c r="UV115" s="126"/>
      <c r="UW115" s="126"/>
      <c r="UX115" s="126"/>
      <c r="UY115" s="126"/>
      <c r="UZ115" s="126"/>
      <c r="VA115" s="126"/>
      <c r="VB115" s="126"/>
      <c r="VC115" s="126"/>
      <c r="VD115" s="126"/>
      <c r="VE115" s="126"/>
      <c r="VF115" s="126"/>
      <c r="VG115" s="126"/>
      <c r="VH115" s="126"/>
      <c r="VI115" s="126"/>
      <c r="VJ115" s="126"/>
      <c r="VK115" s="126"/>
      <c r="VL115" s="126"/>
      <c r="VM115" s="126"/>
      <c r="VN115" s="126"/>
      <c r="VO115" s="126"/>
      <c r="VP115" s="126"/>
      <c r="VQ115" s="126"/>
      <c r="VR115" s="126"/>
      <c r="VS115" s="126"/>
      <c r="VT115" s="126"/>
      <c r="VU115" s="126"/>
      <c r="VV115" s="126"/>
      <c r="VW115" s="126"/>
      <c r="VX115" s="126"/>
      <c r="VY115" s="126"/>
      <c r="VZ115" s="126"/>
      <c r="WA115" s="126"/>
      <c r="WB115" s="126"/>
      <c r="WC115" s="126"/>
      <c r="WD115" s="126"/>
      <c r="WE115" s="126"/>
      <c r="WF115" s="126"/>
      <c r="WG115" s="126"/>
      <c r="WH115" s="126"/>
      <c r="WI115" s="126"/>
      <c r="WJ115" s="126"/>
      <c r="WK115" s="126"/>
      <c r="WL115" s="126"/>
      <c r="WM115" s="126"/>
      <c r="WN115" s="126"/>
      <c r="WO115" s="126"/>
      <c r="WP115" s="126"/>
      <c r="WQ115" s="126"/>
      <c r="WR115" s="126"/>
      <c r="WS115" s="126"/>
      <c r="WT115" s="126"/>
      <c r="WU115" s="126"/>
      <c r="WV115" s="126"/>
      <c r="WW115" s="126"/>
      <c r="WX115" s="126"/>
      <c r="WY115" s="126"/>
      <c r="WZ115" s="126"/>
      <c r="XA115" s="126"/>
      <c r="XB115" s="126"/>
      <c r="XC115" s="126"/>
      <c r="XD115" s="126"/>
      <c r="XE115" s="126"/>
      <c r="XF115" s="126"/>
      <c r="XG115" s="126"/>
      <c r="XH115" s="126"/>
      <c r="XI115" s="126"/>
      <c r="XJ115" s="126"/>
      <c r="XK115" s="126"/>
      <c r="XL115" s="126"/>
      <c r="XM115" s="126"/>
      <c r="XN115" s="126"/>
      <c r="XO115" s="126"/>
      <c r="XP115" s="126"/>
      <c r="XQ115" s="126"/>
      <c r="XR115" s="126"/>
      <c r="XS115" s="126"/>
      <c r="XT115" s="126"/>
      <c r="XU115" s="126"/>
      <c r="XV115" s="126"/>
      <c r="XW115" s="126"/>
      <c r="XX115" s="126"/>
      <c r="XY115" s="126"/>
      <c r="XZ115" s="126"/>
      <c r="YA115" s="126"/>
      <c r="YB115" s="126"/>
      <c r="YC115" s="126"/>
      <c r="YD115" s="126"/>
      <c r="YE115" s="126"/>
      <c r="YF115" s="126"/>
      <c r="YG115" s="126"/>
      <c r="YH115" s="126"/>
      <c r="YI115" s="126"/>
      <c r="YJ115" s="126"/>
      <c r="YK115" s="126"/>
      <c r="YL115" s="126"/>
      <c r="YM115" s="126"/>
      <c r="YN115" s="126"/>
      <c r="YO115" s="126"/>
      <c r="YP115" s="126"/>
      <c r="YQ115" s="126"/>
      <c r="YR115" s="126"/>
      <c r="YS115" s="126"/>
      <c r="YT115" s="126"/>
      <c r="YU115" s="126"/>
      <c r="YV115" s="126"/>
      <c r="YW115" s="126"/>
      <c r="YX115" s="126"/>
      <c r="YY115" s="126"/>
      <c r="YZ115" s="126"/>
      <c r="ZA115" s="126"/>
      <c r="ZB115" s="126"/>
      <c r="ZC115" s="126"/>
      <c r="ZD115" s="126"/>
      <c r="ZE115" s="126"/>
      <c r="ZF115" s="126"/>
      <c r="ZG115" s="126"/>
      <c r="ZH115" s="126"/>
      <c r="ZI115" s="126"/>
      <c r="ZJ115" s="126"/>
      <c r="ZK115" s="126"/>
      <c r="ZL115" s="126"/>
      <c r="ZM115" s="126"/>
      <c r="ZN115" s="126"/>
      <c r="ZO115" s="126"/>
      <c r="ZP115" s="126"/>
      <c r="ZQ115" s="126"/>
      <c r="ZR115" s="126"/>
      <c r="ZS115" s="126"/>
      <c r="ZT115" s="126"/>
      <c r="ZU115" s="126"/>
      <c r="ZV115" s="126"/>
      <c r="ZW115" s="126"/>
      <c r="ZX115" s="126"/>
      <c r="ZY115" s="126"/>
      <c r="ZZ115" s="126"/>
      <c r="AAA115" s="126"/>
      <c r="AAB115" s="126"/>
      <c r="AAC115" s="126"/>
      <c r="AAD115" s="126"/>
      <c r="AAE115" s="126"/>
      <c r="AAF115" s="126"/>
      <c r="AAG115" s="126"/>
      <c r="AAH115" s="126"/>
      <c r="AAI115" s="126"/>
      <c r="AAJ115" s="126"/>
      <c r="AAK115" s="126"/>
      <c r="AAL115" s="126"/>
      <c r="AAM115" s="126"/>
      <c r="AAN115" s="126"/>
      <c r="AAO115" s="126"/>
      <c r="AAP115" s="126"/>
      <c r="AAQ115" s="126"/>
      <c r="AAR115" s="126"/>
      <c r="AAS115" s="126"/>
      <c r="AAT115" s="126"/>
      <c r="AAU115" s="126"/>
      <c r="AAV115" s="126"/>
      <c r="AAW115" s="126"/>
      <c r="AAX115" s="126"/>
      <c r="AAY115" s="126"/>
      <c r="AAZ115" s="126"/>
      <c r="ABA115" s="126"/>
      <c r="ABB115" s="126"/>
      <c r="ABC115" s="126"/>
      <c r="ABD115" s="126"/>
      <c r="ABE115" s="126"/>
      <c r="ABF115" s="126"/>
      <c r="ABG115" s="126"/>
      <c r="ABH115" s="126"/>
      <c r="ABI115" s="126"/>
      <c r="ABJ115" s="126"/>
      <c r="ABK115" s="126"/>
      <c r="ABL115" s="126"/>
      <c r="ABM115" s="126"/>
      <c r="ABN115" s="126"/>
      <c r="ABO115" s="126"/>
      <c r="ABP115" s="126"/>
      <c r="ABQ115" s="126"/>
      <c r="ABR115" s="126"/>
      <c r="ABS115" s="126"/>
      <c r="ABT115" s="126"/>
      <c r="ABU115" s="126"/>
      <c r="ABV115" s="126"/>
      <c r="ABW115" s="126"/>
      <c r="ABX115" s="126"/>
      <c r="ABY115" s="126"/>
      <c r="ABZ115" s="126"/>
      <c r="ACA115" s="126"/>
      <c r="ACB115" s="126"/>
      <c r="ACC115" s="126"/>
      <c r="ACD115" s="126"/>
      <c r="ACE115" s="126"/>
      <c r="ACF115" s="126"/>
      <c r="ACG115" s="126"/>
      <c r="ACH115" s="126"/>
      <c r="ACI115" s="126"/>
      <c r="ACJ115" s="126"/>
      <c r="ACK115" s="126"/>
      <c r="ACL115" s="126"/>
      <c r="ACM115" s="126"/>
      <c r="ACN115" s="126"/>
      <c r="ACO115" s="126"/>
      <c r="ACP115" s="126"/>
      <c r="ACQ115" s="126"/>
      <c r="ACR115" s="126"/>
      <c r="ACS115" s="126"/>
      <c r="ACT115" s="126"/>
      <c r="ACU115" s="126"/>
      <c r="ACV115" s="126"/>
      <c r="ACW115" s="126"/>
      <c r="ACX115" s="126"/>
      <c r="ACY115" s="126"/>
      <c r="ACZ115" s="126"/>
      <c r="ADA115" s="126"/>
      <c r="ADB115" s="126"/>
      <c r="ADC115" s="126"/>
      <c r="ADD115" s="126"/>
      <c r="ADE115" s="126"/>
      <c r="ADF115" s="126"/>
      <c r="ADG115" s="126"/>
      <c r="ADH115" s="126"/>
      <c r="ADI115" s="126"/>
      <c r="ADJ115" s="126"/>
      <c r="ADK115" s="126"/>
      <c r="ADL115" s="126"/>
      <c r="ADM115" s="126"/>
      <c r="ADN115" s="126"/>
      <c r="ADO115" s="126"/>
      <c r="ADP115" s="126"/>
      <c r="ADQ115" s="126"/>
      <c r="ADR115" s="126"/>
      <c r="ADS115" s="126"/>
      <c r="ADT115" s="126"/>
      <c r="ADU115" s="126"/>
      <c r="ADV115" s="126"/>
      <c r="ADW115" s="126"/>
      <c r="ADX115" s="126"/>
      <c r="ADY115" s="126"/>
      <c r="ADZ115" s="126"/>
      <c r="AEA115" s="126"/>
      <c r="AEB115" s="126"/>
      <c r="AEC115" s="126"/>
      <c r="AED115" s="126"/>
      <c r="AEE115" s="126"/>
      <c r="AEF115" s="126"/>
      <c r="AEG115" s="126"/>
      <c r="AEH115" s="126"/>
      <c r="AEI115" s="126"/>
      <c r="AEJ115" s="126"/>
      <c r="AEK115" s="126"/>
      <c r="AEL115" s="126"/>
      <c r="AEM115" s="126"/>
      <c r="AEN115" s="126"/>
      <c r="AEO115" s="126"/>
      <c r="AEP115" s="126"/>
      <c r="AEQ115" s="126"/>
      <c r="AER115" s="126"/>
      <c r="AES115" s="126"/>
      <c r="AET115" s="126"/>
      <c r="AEU115" s="126"/>
      <c r="AEV115" s="126"/>
      <c r="AEW115" s="126"/>
      <c r="AEX115" s="126"/>
      <c r="AEY115" s="126"/>
      <c r="AEZ115" s="126"/>
      <c r="AFA115" s="126"/>
      <c r="AFB115" s="126"/>
      <c r="AFC115" s="126"/>
      <c r="AFD115" s="126"/>
      <c r="AFE115" s="126"/>
      <c r="AFF115" s="126"/>
      <c r="AFG115" s="126"/>
      <c r="AFH115" s="126"/>
      <c r="AFI115" s="126"/>
      <c r="AFJ115" s="126"/>
      <c r="AFK115" s="126"/>
      <c r="AFL115" s="126"/>
      <c r="AFM115" s="126"/>
      <c r="AFN115" s="126"/>
      <c r="AFO115" s="126"/>
      <c r="AFP115" s="126"/>
      <c r="AFQ115" s="126"/>
      <c r="AFR115" s="126"/>
      <c r="AFS115" s="126"/>
      <c r="AFT115" s="126"/>
      <c r="AFU115" s="126"/>
      <c r="AFV115" s="126"/>
      <c r="AFW115" s="126"/>
      <c r="AFX115" s="126"/>
      <c r="AFY115" s="126"/>
      <c r="AFZ115" s="126"/>
      <c r="AGA115" s="126"/>
      <c r="AGB115" s="126"/>
      <c r="AGC115" s="126"/>
      <c r="AGD115" s="126"/>
      <c r="AGE115" s="126"/>
      <c r="AGF115" s="126"/>
      <c r="AGG115" s="126"/>
      <c r="AGH115" s="126"/>
      <c r="AGI115" s="126"/>
      <c r="AGJ115" s="126"/>
      <c r="AGK115" s="126"/>
      <c r="AGL115" s="126"/>
      <c r="AGM115" s="126"/>
      <c r="AGN115" s="126"/>
      <c r="AGO115" s="126"/>
      <c r="AGP115" s="126"/>
      <c r="AGQ115" s="126"/>
      <c r="AGR115" s="126"/>
      <c r="AGS115" s="126"/>
      <c r="AGT115" s="126"/>
      <c r="AGU115" s="126"/>
      <c r="AGV115" s="126"/>
      <c r="AGW115" s="126"/>
      <c r="AGX115" s="126"/>
      <c r="AGY115" s="126"/>
      <c r="AGZ115" s="126"/>
      <c r="AHA115" s="126"/>
      <c r="AHB115" s="126"/>
      <c r="AHC115" s="126"/>
      <c r="AHD115" s="126"/>
      <c r="AHE115" s="126"/>
      <c r="AHF115" s="126"/>
      <c r="AHG115" s="126"/>
      <c r="AHH115" s="126"/>
      <c r="AHI115" s="126"/>
      <c r="AHJ115" s="126"/>
      <c r="AHK115" s="126"/>
      <c r="AHL115" s="126"/>
      <c r="AHM115" s="126"/>
      <c r="AHN115" s="126"/>
      <c r="AHO115" s="126"/>
      <c r="AHP115" s="126"/>
      <c r="AHQ115" s="126"/>
      <c r="AHR115" s="126"/>
      <c r="AHS115" s="126"/>
      <c r="AHT115" s="126"/>
      <c r="AHU115" s="126"/>
      <c r="AHV115" s="126"/>
      <c r="AHW115" s="126"/>
      <c r="AHX115" s="126"/>
      <c r="AHY115" s="126"/>
      <c r="AHZ115" s="126"/>
      <c r="AIA115" s="126"/>
      <c r="AIB115" s="126"/>
      <c r="AIC115" s="126"/>
      <c r="AID115" s="126"/>
      <c r="AIE115" s="126"/>
      <c r="AIF115" s="126"/>
      <c r="AIG115" s="126"/>
      <c r="AIH115" s="126"/>
      <c r="AII115" s="126"/>
      <c r="AIJ115" s="126"/>
      <c r="AIK115" s="126"/>
      <c r="AIL115" s="126"/>
      <c r="AIM115" s="126"/>
      <c r="AIN115" s="126"/>
      <c r="AIO115" s="126"/>
      <c r="AIP115" s="126"/>
      <c r="AIQ115" s="126"/>
      <c r="AIR115" s="126"/>
      <c r="AIS115" s="126"/>
      <c r="AIT115" s="126"/>
      <c r="AIU115" s="126"/>
      <c r="AIV115" s="126"/>
      <c r="AIW115" s="126"/>
      <c r="AIX115" s="126"/>
      <c r="AIY115" s="126"/>
      <c r="AIZ115" s="126"/>
      <c r="AJA115" s="126"/>
      <c r="AJB115" s="126"/>
      <c r="AJC115" s="126"/>
      <c r="AJD115" s="126"/>
      <c r="AJE115" s="126"/>
      <c r="AJF115" s="126"/>
      <c r="AJG115" s="126"/>
      <c r="AJH115" s="126"/>
      <c r="AJI115" s="126"/>
      <c r="AJJ115" s="126"/>
      <c r="AJK115" s="126"/>
      <c r="AJL115" s="126"/>
      <c r="AJM115" s="126"/>
      <c r="AJN115" s="126"/>
      <c r="AJO115" s="126"/>
      <c r="AJP115" s="126"/>
      <c r="AJQ115" s="126"/>
      <c r="AJR115" s="126"/>
      <c r="AJS115" s="126"/>
      <c r="AJT115" s="126"/>
      <c r="AJU115" s="126"/>
      <c r="AJV115" s="126"/>
      <c r="AJW115" s="126"/>
      <c r="AJX115" s="126"/>
      <c r="AJY115" s="126"/>
      <c r="AJZ115" s="126"/>
      <c r="AKA115" s="126"/>
      <c r="AKB115" s="126"/>
      <c r="AKC115" s="126"/>
      <c r="AKD115" s="126"/>
      <c r="AKE115" s="126"/>
      <c r="AKF115" s="126"/>
      <c r="AKG115" s="126"/>
      <c r="AKH115" s="126"/>
      <c r="AKI115" s="126"/>
      <c r="AKJ115" s="126"/>
      <c r="AKK115" s="126"/>
      <c r="AKL115" s="126"/>
      <c r="AKM115" s="126"/>
      <c r="AKN115" s="126"/>
      <c r="AKO115" s="126"/>
      <c r="AKP115" s="126"/>
      <c r="AKQ115" s="126"/>
      <c r="AKR115" s="126"/>
      <c r="AKS115" s="126"/>
      <c r="AKT115" s="126"/>
      <c r="AKU115" s="126"/>
      <c r="AKV115" s="126"/>
      <c r="AKW115" s="126"/>
      <c r="AKX115" s="126"/>
      <c r="AKY115" s="126"/>
      <c r="AKZ115" s="126"/>
      <c r="ALA115" s="126"/>
      <c r="ALB115" s="126"/>
      <c r="ALC115" s="126"/>
      <c r="ALD115" s="126"/>
      <c r="ALE115" s="126"/>
      <c r="ALF115" s="126"/>
      <c r="ALG115" s="126"/>
      <c r="ALH115" s="126"/>
      <c r="ALI115" s="126"/>
      <c r="ALJ115" s="126"/>
      <c r="ALK115" s="126"/>
      <c r="ALL115" s="126"/>
      <c r="ALM115" s="126"/>
      <c r="ALN115" s="126"/>
      <c r="ALO115" s="126"/>
      <c r="ALP115" s="126"/>
      <c r="ALQ115" s="126"/>
      <c r="ALR115" s="126"/>
      <c r="ALS115" s="126"/>
      <c r="ALT115" s="126"/>
      <c r="ALU115" s="126"/>
      <c r="ALV115" s="126"/>
      <c r="ALW115" s="126"/>
      <c r="ALX115" s="126"/>
      <c r="ALY115" s="126"/>
      <c r="ALZ115" s="126"/>
      <c r="AMA115" s="126"/>
      <c r="AMB115" s="126"/>
      <c r="AMC115" s="126"/>
      <c r="AMD115" s="126"/>
      <c r="AME115" s="126"/>
      <c r="AMF115" s="126"/>
      <c r="AMG115" s="126"/>
      <c r="AMH115" s="126"/>
      <c r="AMI115" s="126"/>
      <c r="AMJ115" s="126"/>
      <c r="AMK115" s="126"/>
      <c r="AML115" s="126"/>
      <c r="AMM115" s="126"/>
      <c r="AMN115" s="126"/>
      <c r="AMO115" s="126"/>
    </row>
    <row r="116" spans="1:1029" s="97" customFormat="1" ht="15.75" thickTop="1" x14ac:dyDescent="0.25">
      <c r="A116" s="91"/>
      <c r="B116" s="18"/>
      <c r="C116" s="18"/>
      <c r="D116" s="18"/>
      <c r="E116" s="23"/>
      <c r="F116" s="18"/>
      <c r="G116" s="23"/>
      <c r="H116" s="18"/>
      <c r="I116" s="18"/>
      <c r="J116" s="16"/>
      <c r="K116" s="18"/>
      <c r="L116" s="16"/>
      <c r="M116" s="18"/>
      <c r="N116" s="16"/>
      <c r="O116" s="18"/>
      <c r="P116" s="18"/>
      <c r="Q116" s="97" t="s">
        <v>45</v>
      </c>
      <c r="U116" s="103"/>
      <c r="W116" s="18"/>
      <c r="X116" s="18"/>
      <c r="AF116" s="18"/>
      <c r="AG116" s="18"/>
      <c r="AH116" s="18"/>
      <c r="AI116" s="18"/>
      <c r="AJ116" s="18"/>
      <c r="AK116" s="18"/>
      <c r="AL116" s="1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  <c r="JE116" s="18"/>
      <c r="JF116" s="18"/>
      <c r="JG116" s="18"/>
      <c r="JH116" s="18"/>
      <c r="JI116" s="18"/>
      <c r="JJ116" s="18"/>
      <c r="JK116" s="18"/>
      <c r="JL116" s="18"/>
      <c r="JM116" s="18"/>
      <c r="JN116" s="18"/>
      <c r="JO116" s="18"/>
      <c r="JP116" s="18"/>
      <c r="JQ116" s="18"/>
      <c r="JR116" s="18"/>
      <c r="JS116" s="18"/>
      <c r="JT116" s="18"/>
      <c r="JU116" s="18"/>
      <c r="JV116" s="18"/>
      <c r="JW116" s="18"/>
      <c r="JX116" s="18"/>
      <c r="JY116" s="18"/>
      <c r="JZ116" s="18"/>
      <c r="KA116" s="18"/>
      <c r="KB116" s="18"/>
      <c r="KC116" s="18"/>
      <c r="KD116" s="18"/>
      <c r="KE116" s="18"/>
      <c r="KF116" s="18"/>
      <c r="KG116" s="18"/>
      <c r="KH116" s="18"/>
      <c r="KI116" s="18"/>
      <c r="KJ116" s="18"/>
      <c r="KK116" s="18"/>
      <c r="KL116" s="18"/>
      <c r="KM116" s="18"/>
      <c r="KN116" s="18"/>
      <c r="KO116" s="18"/>
      <c r="KP116" s="18"/>
      <c r="KQ116" s="18"/>
      <c r="KR116" s="18"/>
      <c r="KS116" s="18"/>
      <c r="KT116" s="18"/>
      <c r="KU116" s="18"/>
      <c r="KV116" s="18"/>
      <c r="KW116" s="18"/>
      <c r="KX116" s="18"/>
      <c r="KY116" s="18"/>
      <c r="KZ116" s="18"/>
      <c r="LA116" s="18"/>
      <c r="LB116" s="18"/>
      <c r="LC116" s="18"/>
      <c r="LD116" s="18"/>
      <c r="LE116" s="18"/>
      <c r="LF116" s="18"/>
      <c r="LG116" s="18"/>
      <c r="LH116" s="18"/>
      <c r="LI116" s="18"/>
      <c r="LJ116" s="18"/>
      <c r="LK116" s="18"/>
      <c r="LL116" s="18"/>
      <c r="LM116" s="18"/>
      <c r="LN116" s="18"/>
      <c r="LO116" s="18"/>
      <c r="LP116" s="18"/>
      <c r="LQ116" s="18"/>
      <c r="LR116" s="18"/>
      <c r="LS116" s="18"/>
      <c r="LT116" s="18"/>
      <c r="LU116" s="18"/>
      <c r="LV116" s="18"/>
      <c r="LW116" s="18"/>
      <c r="LX116" s="18"/>
      <c r="LY116" s="18"/>
      <c r="LZ116" s="18"/>
      <c r="MA116" s="18"/>
      <c r="MB116" s="18"/>
      <c r="MC116" s="18"/>
      <c r="MD116" s="18"/>
      <c r="ME116" s="18"/>
      <c r="MF116" s="18"/>
      <c r="MG116" s="18"/>
      <c r="MH116" s="18"/>
      <c r="MI116" s="18"/>
      <c r="MJ116" s="18"/>
      <c r="MK116" s="18"/>
      <c r="ML116" s="18"/>
      <c r="MM116" s="18"/>
      <c r="MN116" s="18"/>
      <c r="MO116" s="18"/>
      <c r="MP116" s="18"/>
      <c r="MQ116" s="18"/>
      <c r="MR116" s="18"/>
      <c r="MS116" s="18"/>
      <c r="MT116" s="18"/>
      <c r="MU116" s="18"/>
      <c r="MV116" s="18"/>
      <c r="MW116" s="18"/>
      <c r="MX116" s="18"/>
      <c r="MY116" s="18"/>
      <c r="MZ116" s="18"/>
      <c r="NA116" s="18"/>
      <c r="NB116" s="18"/>
      <c r="NC116" s="18"/>
      <c r="ND116" s="18"/>
      <c r="NE116" s="18"/>
      <c r="NF116" s="18"/>
      <c r="NG116" s="18"/>
      <c r="NH116" s="18"/>
      <c r="NI116" s="18"/>
      <c r="NJ116" s="18"/>
      <c r="NK116" s="18"/>
      <c r="NL116" s="18"/>
      <c r="NM116" s="18"/>
      <c r="NN116" s="18"/>
      <c r="NO116" s="18"/>
      <c r="NP116" s="18"/>
      <c r="NQ116" s="18"/>
      <c r="NR116" s="18"/>
      <c r="NS116" s="18"/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/>
      <c r="OF116" s="18"/>
      <c r="OG116" s="18"/>
      <c r="OH116" s="18"/>
      <c r="OI116" s="18"/>
      <c r="OJ116" s="18"/>
      <c r="OK116" s="18"/>
      <c r="OL116" s="18"/>
      <c r="OM116" s="18"/>
      <c r="ON116" s="18"/>
      <c r="OO116" s="18"/>
      <c r="OP116" s="18"/>
      <c r="OQ116" s="18"/>
      <c r="OR116" s="18"/>
      <c r="OS116" s="18"/>
      <c r="OT116" s="18"/>
      <c r="OU116" s="18"/>
      <c r="OV116" s="18"/>
      <c r="OW116" s="18"/>
      <c r="OX116" s="18"/>
      <c r="OY116" s="18"/>
      <c r="OZ116" s="18"/>
      <c r="PA116" s="18"/>
      <c r="PB116" s="18"/>
      <c r="PC116" s="18"/>
      <c r="PD116" s="18"/>
      <c r="PE116" s="18"/>
      <c r="PF116" s="18"/>
      <c r="PG116" s="18"/>
      <c r="PH116" s="18"/>
      <c r="PI116" s="18"/>
      <c r="PJ116" s="18"/>
      <c r="PK116" s="18"/>
      <c r="PL116" s="18"/>
      <c r="PM116" s="18"/>
      <c r="PN116" s="18"/>
      <c r="PO116" s="18"/>
      <c r="PP116" s="18"/>
      <c r="PQ116" s="18"/>
      <c r="PR116" s="18"/>
      <c r="PS116" s="18"/>
      <c r="PT116" s="18"/>
      <c r="PU116" s="18"/>
      <c r="PV116" s="18"/>
      <c r="PW116" s="18"/>
      <c r="PX116" s="18"/>
      <c r="PY116" s="18"/>
      <c r="PZ116" s="18"/>
      <c r="QA116" s="18"/>
      <c r="QB116" s="18"/>
      <c r="QC116" s="18"/>
      <c r="QD116" s="18"/>
      <c r="QE116" s="18"/>
      <c r="QF116" s="18"/>
      <c r="QG116" s="18"/>
      <c r="QH116" s="18"/>
      <c r="QI116" s="18"/>
      <c r="QJ116" s="18"/>
      <c r="QK116" s="18"/>
      <c r="QL116" s="18"/>
      <c r="QM116" s="18"/>
      <c r="QN116" s="18"/>
      <c r="QO116" s="18"/>
      <c r="QP116" s="18"/>
      <c r="QQ116" s="18"/>
      <c r="QR116" s="18"/>
      <c r="QS116" s="18"/>
      <c r="QT116" s="18"/>
      <c r="QU116" s="18"/>
      <c r="QV116" s="18"/>
      <c r="QW116" s="18"/>
      <c r="QX116" s="18"/>
      <c r="QY116" s="18"/>
      <c r="QZ116" s="18"/>
      <c r="RA116" s="18"/>
      <c r="RB116" s="18"/>
      <c r="RC116" s="18"/>
      <c r="RD116" s="18"/>
      <c r="RE116" s="18"/>
      <c r="RF116" s="18"/>
      <c r="RG116" s="18"/>
      <c r="RH116" s="18"/>
      <c r="RI116" s="18"/>
      <c r="RJ116" s="18"/>
      <c r="RK116" s="18"/>
      <c r="RL116" s="18"/>
      <c r="RM116" s="18"/>
      <c r="RN116" s="18"/>
      <c r="RO116" s="18"/>
      <c r="RP116" s="18"/>
      <c r="RQ116" s="18"/>
      <c r="RR116" s="18"/>
      <c r="RS116" s="18"/>
      <c r="RT116" s="18"/>
      <c r="RU116" s="18"/>
      <c r="RV116" s="18"/>
      <c r="RW116" s="18"/>
      <c r="RX116" s="18"/>
      <c r="RY116" s="18"/>
      <c r="RZ116" s="18"/>
      <c r="SA116" s="18"/>
      <c r="SB116" s="18"/>
      <c r="SC116" s="18"/>
      <c r="SD116" s="18"/>
      <c r="SE116" s="18"/>
      <c r="SF116" s="18"/>
      <c r="SG116" s="18"/>
      <c r="SH116" s="18"/>
      <c r="SI116" s="18"/>
      <c r="SJ116" s="18"/>
      <c r="SK116" s="18"/>
      <c r="SL116" s="18"/>
      <c r="SM116" s="18"/>
      <c r="SN116" s="18"/>
      <c r="SO116" s="18"/>
      <c r="SP116" s="18"/>
      <c r="SQ116" s="18"/>
      <c r="SR116" s="18"/>
      <c r="SS116" s="18"/>
      <c r="ST116" s="18"/>
      <c r="SU116" s="18"/>
      <c r="SV116" s="18"/>
      <c r="SW116" s="18"/>
      <c r="SX116" s="18"/>
      <c r="SY116" s="18"/>
      <c r="SZ116" s="18"/>
      <c r="TA116" s="18"/>
      <c r="TB116" s="18"/>
      <c r="TC116" s="18"/>
      <c r="TD116" s="18"/>
      <c r="TE116" s="18"/>
      <c r="TF116" s="18"/>
      <c r="TG116" s="18"/>
      <c r="TH116" s="18"/>
      <c r="TI116" s="18"/>
      <c r="TJ116" s="18"/>
      <c r="TK116" s="18"/>
      <c r="TL116" s="18"/>
      <c r="TM116" s="18"/>
      <c r="TN116" s="18"/>
      <c r="TO116" s="18"/>
      <c r="TP116" s="18"/>
      <c r="TQ116" s="18"/>
      <c r="TR116" s="18"/>
      <c r="TS116" s="18"/>
      <c r="TT116" s="18"/>
      <c r="TU116" s="18"/>
      <c r="TV116" s="18"/>
      <c r="TW116" s="18"/>
      <c r="TX116" s="18"/>
      <c r="TY116" s="18"/>
      <c r="TZ116" s="18"/>
      <c r="UA116" s="18"/>
      <c r="UB116" s="18"/>
      <c r="UC116" s="18"/>
      <c r="UD116" s="18"/>
      <c r="UE116" s="18"/>
      <c r="UF116" s="18"/>
      <c r="UG116" s="18"/>
      <c r="UH116" s="18"/>
      <c r="UI116" s="18"/>
      <c r="UJ116" s="18"/>
      <c r="UK116" s="18"/>
      <c r="UL116" s="18"/>
      <c r="UM116" s="18"/>
      <c r="UN116" s="18"/>
      <c r="UO116" s="18"/>
      <c r="UP116" s="18"/>
      <c r="UQ116" s="18"/>
      <c r="UR116" s="18"/>
      <c r="US116" s="18"/>
      <c r="UT116" s="18"/>
      <c r="UU116" s="18"/>
      <c r="UV116" s="18"/>
      <c r="UW116" s="18"/>
      <c r="UX116" s="18"/>
      <c r="UY116" s="18"/>
      <c r="UZ116" s="18"/>
      <c r="VA116" s="18"/>
      <c r="VB116" s="18"/>
      <c r="VC116" s="18"/>
      <c r="VD116" s="18"/>
      <c r="VE116" s="18"/>
      <c r="VF116" s="18"/>
      <c r="VG116" s="18"/>
      <c r="VH116" s="18"/>
      <c r="VI116" s="18"/>
      <c r="VJ116" s="18"/>
      <c r="VK116" s="18"/>
      <c r="VL116" s="18"/>
      <c r="VM116" s="18"/>
      <c r="VN116" s="18"/>
      <c r="VO116" s="18"/>
      <c r="VP116" s="18"/>
      <c r="VQ116" s="18"/>
      <c r="VR116" s="18"/>
      <c r="VS116" s="18"/>
      <c r="VT116" s="18"/>
      <c r="VU116" s="18"/>
      <c r="VV116" s="18"/>
      <c r="VW116" s="18"/>
      <c r="VX116" s="18"/>
      <c r="VY116" s="18"/>
      <c r="VZ116" s="18"/>
      <c r="WA116" s="18"/>
      <c r="WB116" s="18"/>
      <c r="WC116" s="18"/>
      <c r="WD116" s="18"/>
      <c r="WE116" s="18"/>
      <c r="WF116" s="18"/>
      <c r="WG116" s="18"/>
      <c r="WH116" s="18"/>
      <c r="WI116" s="18"/>
      <c r="WJ116" s="18"/>
      <c r="WK116" s="18"/>
      <c r="WL116" s="18"/>
      <c r="WM116" s="18"/>
      <c r="WN116" s="18"/>
      <c r="WO116" s="18"/>
      <c r="WP116" s="18"/>
      <c r="WQ116" s="18"/>
      <c r="WR116" s="18"/>
      <c r="WS116" s="18"/>
      <c r="WT116" s="18"/>
      <c r="WU116" s="18"/>
      <c r="WV116" s="18"/>
      <c r="WW116" s="18"/>
      <c r="WX116" s="18"/>
      <c r="WY116" s="18"/>
      <c r="WZ116" s="18"/>
      <c r="XA116" s="18"/>
      <c r="XB116" s="18"/>
      <c r="XC116" s="18"/>
      <c r="XD116" s="18"/>
      <c r="XE116" s="18"/>
      <c r="XF116" s="18"/>
      <c r="XG116" s="18"/>
      <c r="XH116" s="18"/>
      <c r="XI116" s="18"/>
      <c r="XJ116" s="18"/>
      <c r="XK116" s="18"/>
      <c r="XL116" s="18"/>
      <c r="XM116" s="18"/>
      <c r="XN116" s="18"/>
      <c r="XO116" s="18"/>
      <c r="XP116" s="18"/>
      <c r="XQ116" s="18"/>
      <c r="XR116" s="18"/>
      <c r="XS116" s="18"/>
      <c r="XT116" s="18"/>
      <c r="XU116" s="18"/>
      <c r="XV116" s="18"/>
      <c r="XW116" s="18"/>
      <c r="XX116" s="18"/>
      <c r="XY116" s="18"/>
      <c r="XZ116" s="18"/>
      <c r="YA116" s="18"/>
      <c r="YB116" s="18"/>
      <c r="YC116" s="18"/>
      <c r="YD116" s="18"/>
      <c r="YE116" s="18"/>
      <c r="YF116" s="18"/>
      <c r="YG116" s="18"/>
      <c r="YH116" s="18"/>
      <c r="YI116" s="18"/>
      <c r="YJ116" s="18"/>
      <c r="YK116" s="18"/>
      <c r="YL116" s="18"/>
      <c r="YM116" s="18"/>
      <c r="YN116" s="18"/>
      <c r="YO116" s="18"/>
      <c r="YP116" s="18"/>
      <c r="YQ116" s="18"/>
      <c r="YR116" s="18"/>
      <c r="YS116" s="18"/>
      <c r="YT116" s="18"/>
      <c r="YU116" s="18"/>
      <c r="YV116" s="18"/>
      <c r="YW116" s="18"/>
      <c r="YX116" s="18"/>
      <c r="YY116" s="18"/>
      <c r="YZ116" s="18"/>
      <c r="ZA116" s="18"/>
      <c r="ZB116" s="18"/>
      <c r="ZC116" s="18"/>
      <c r="ZD116" s="18"/>
      <c r="ZE116" s="18"/>
      <c r="ZF116" s="18"/>
      <c r="ZG116" s="18"/>
      <c r="ZH116" s="18"/>
      <c r="ZI116" s="18"/>
      <c r="ZJ116" s="18"/>
      <c r="ZK116" s="18"/>
      <c r="ZL116" s="18"/>
      <c r="ZM116" s="18"/>
      <c r="ZN116" s="18"/>
      <c r="ZO116" s="18"/>
      <c r="ZP116" s="18"/>
      <c r="ZQ116" s="18"/>
      <c r="ZR116" s="18"/>
      <c r="ZS116" s="18"/>
      <c r="ZT116" s="18"/>
      <c r="ZU116" s="18"/>
      <c r="ZV116" s="18"/>
      <c r="ZW116" s="18"/>
      <c r="ZX116" s="18"/>
      <c r="ZY116" s="18"/>
      <c r="ZZ116" s="18"/>
      <c r="AAA116" s="18"/>
      <c r="AAB116" s="18"/>
      <c r="AAC116" s="18"/>
      <c r="AAD116" s="18"/>
      <c r="AAE116" s="18"/>
      <c r="AAF116" s="18"/>
      <c r="AAG116" s="18"/>
      <c r="AAH116" s="18"/>
      <c r="AAI116" s="18"/>
      <c r="AAJ116" s="18"/>
      <c r="AAK116" s="18"/>
      <c r="AAL116" s="18"/>
      <c r="AAM116" s="18"/>
      <c r="AAN116" s="18"/>
      <c r="AAO116" s="18"/>
      <c r="AAP116" s="18"/>
      <c r="AAQ116" s="18"/>
      <c r="AAR116" s="18"/>
      <c r="AAS116" s="18"/>
      <c r="AAT116" s="18"/>
      <c r="AAU116" s="18"/>
      <c r="AAV116" s="18"/>
      <c r="AAW116" s="18"/>
      <c r="AAX116" s="18"/>
      <c r="AAY116" s="18"/>
      <c r="AAZ116" s="18"/>
      <c r="ABA116" s="18"/>
      <c r="ABB116" s="18"/>
      <c r="ABC116" s="18"/>
      <c r="ABD116" s="18"/>
      <c r="ABE116" s="18"/>
      <c r="ABF116" s="18"/>
      <c r="ABG116" s="18"/>
      <c r="ABH116" s="18"/>
      <c r="ABI116" s="18"/>
      <c r="ABJ116" s="18"/>
      <c r="ABK116" s="18"/>
      <c r="ABL116" s="18"/>
      <c r="ABM116" s="18"/>
      <c r="ABN116" s="18"/>
      <c r="ABO116" s="18"/>
      <c r="ABP116" s="18"/>
      <c r="ABQ116" s="18"/>
      <c r="ABR116" s="18"/>
      <c r="ABS116" s="18"/>
      <c r="ABT116" s="18"/>
      <c r="ABU116" s="18"/>
      <c r="ABV116" s="18"/>
      <c r="ABW116" s="18"/>
      <c r="ABX116" s="18"/>
      <c r="ABY116" s="18"/>
      <c r="ABZ116" s="18"/>
      <c r="ACA116" s="18"/>
      <c r="ACB116" s="18"/>
      <c r="ACC116" s="18"/>
      <c r="ACD116" s="18"/>
      <c r="ACE116" s="18"/>
      <c r="ACF116" s="18"/>
      <c r="ACG116" s="18"/>
      <c r="ACH116" s="18"/>
      <c r="ACI116" s="18"/>
      <c r="ACJ116" s="18"/>
      <c r="ACK116" s="18"/>
      <c r="ACL116" s="18"/>
      <c r="ACM116" s="18"/>
      <c r="ACN116" s="18"/>
      <c r="ACO116" s="18"/>
      <c r="ACP116" s="18"/>
      <c r="ACQ116" s="18"/>
      <c r="ACR116" s="18"/>
      <c r="ACS116" s="18"/>
      <c r="ACT116" s="18"/>
      <c r="ACU116" s="18"/>
      <c r="ACV116" s="18"/>
      <c r="ACW116" s="18"/>
      <c r="ACX116" s="18"/>
      <c r="ACY116" s="18"/>
      <c r="ACZ116" s="18"/>
      <c r="ADA116" s="18"/>
      <c r="ADB116" s="18"/>
      <c r="ADC116" s="18"/>
      <c r="ADD116" s="18"/>
      <c r="ADE116" s="18"/>
      <c r="ADF116" s="18"/>
      <c r="ADG116" s="18"/>
      <c r="ADH116" s="18"/>
      <c r="ADI116" s="18"/>
      <c r="ADJ116" s="18"/>
      <c r="ADK116" s="18"/>
      <c r="ADL116" s="18"/>
      <c r="ADM116" s="18"/>
      <c r="ADN116" s="18"/>
      <c r="ADO116" s="18"/>
      <c r="ADP116" s="18"/>
      <c r="ADQ116" s="18"/>
      <c r="ADR116" s="18"/>
      <c r="ADS116" s="18"/>
      <c r="ADT116" s="18"/>
      <c r="ADU116" s="18"/>
      <c r="ADV116" s="18"/>
      <c r="ADW116" s="18"/>
      <c r="ADX116" s="18"/>
      <c r="ADY116" s="18"/>
      <c r="ADZ116" s="18"/>
      <c r="AEA116" s="18"/>
      <c r="AEB116" s="18"/>
      <c r="AEC116" s="18"/>
      <c r="AED116" s="18"/>
      <c r="AEE116" s="18"/>
      <c r="AEF116" s="18"/>
      <c r="AEG116" s="18"/>
      <c r="AEH116" s="18"/>
      <c r="AEI116" s="18"/>
      <c r="AEJ116" s="18"/>
      <c r="AEK116" s="18"/>
      <c r="AEL116" s="18"/>
      <c r="AEM116" s="18"/>
      <c r="AEN116" s="18"/>
      <c r="AEO116" s="18"/>
      <c r="AEP116" s="18"/>
      <c r="AEQ116" s="18"/>
      <c r="AER116" s="18"/>
      <c r="AES116" s="18"/>
      <c r="AET116" s="18"/>
      <c r="AEU116" s="18"/>
      <c r="AEV116" s="18"/>
      <c r="AEW116" s="18"/>
      <c r="AEX116" s="18"/>
      <c r="AEY116" s="18"/>
      <c r="AEZ116" s="18"/>
      <c r="AFA116" s="18"/>
      <c r="AFB116" s="18"/>
      <c r="AFC116" s="18"/>
      <c r="AFD116" s="18"/>
      <c r="AFE116" s="18"/>
      <c r="AFF116" s="18"/>
      <c r="AFG116" s="18"/>
      <c r="AFH116" s="18"/>
      <c r="AFI116" s="18"/>
      <c r="AFJ116" s="18"/>
      <c r="AFK116" s="18"/>
      <c r="AFL116" s="18"/>
      <c r="AFM116" s="18"/>
      <c r="AFN116" s="18"/>
      <c r="AFO116" s="18"/>
      <c r="AFP116" s="18"/>
      <c r="AFQ116" s="18"/>
      <c r="AFR116" s="18"/>
      <c r="AFS116" s="18"/>
      <c r="AFT116" s="18"/>
      <c r="AFU116" s="18"/>
      <c r="AFV116" s="18"/>
      <c r="AFW116" s="18"/>
      <c r="AFX116" s="18"/>
      <c r="AFY116" s="18"/>
      <c r="AFZ116" s="18"/>
      <c r="AGA116" s="18"/>
      <c r="AGB116" s="18"/>
      <c r="AGC116" s="18"/>
      <c r="AGD116" s="18"/>
      <c r="AGE116" s="18"/>
      <c r="AGF116" s="18"/>
      <c r="AGG116" s="18"/>
      <c r="AGH116" s="18"/>
      <c r="AGI116" s="18"/>
      <c r="AGJ116" s="18"/>
      <c r="AGK116" s="18"/>
      <c r="AGL116" s="18"/>
      <c r="AGM116" s="18"/>
      <c r="AGN116" s="18"/>
      <c r="AGO116" s="18"/>
      <c r="AGP116" s="18"/>
      <c r="AGQ116" s="18"/>
      <c r="AGR116" s="18"/>
      <c r="AGS116" s="18"/>
      <c r="AGT116" s="18"/>
      <c r="AGU116" s="18"/>
      <c r="AGV116" s="18"/>
      <c r="AGW116" s="18"/>
      <c r="AGX116" s="18"/>
      <c r="AGY116" s="18"/>
      <c r="AGZ116" s="18"/>
      <c r="AHA116" s="18"/>
      <c r="AHB116" s="18"/>
      <c r="AHC116" s="18"/>
      <c r="AHD116" s="18"/>
      <c r="AHE116" s="18"/>
      <c r="AHF116" s="18"/>
      <c r="AHG116" s="18"/>
      <c r="AHH116" s="18"/>
      <c r="AHI116" s="18"/>
      <c r="AHJ116" s="18"/>
      <c r="AHK116" s="18"/>
      <c r="AHL116" s="18"/>
      <c r="AHM116" s="18"/>
      <c r="AHN116" s="18"/>
      <c r="AHO116" s="18"/>
      <c r="AHP116" s="18"/>
      <c r="AHQ116" s="18"/>
      <c r="AHR116" s="18"/>
      <c r="AHS116" s="18"/>
      <c r="AHT116" s="18"/>
      <c r="AHU116" s="18"/>
      <c r="AHV116" s="18"/>
      <c r="AHW116" s="18"/>
      <c r="AHX116" s="18"/>
      <c r="AHY116" s="18"/>
      <c r="AHZ116" s="18"/>
      <c r="AIA116" s="18"/>
      <c r="AIB116" s="18"/>
      <c r="AIC116" s="18"/>
      <c r="AID116" s="18"/>
      <c r="AIE116" s="18"/>
      <c r="AIF116" s="18"/>
      <c r="AIG116" s="18"/>
      <c r="AIH116" s="18"/>
      <c r="AII116" s="18"/>
      <c r="AIJ116" s="18"/>
      <c r="AIK116" s="18"/>
      <c r="AIL116" s="18"/>
      <c r="AIM116" s="18"/>
      <c r="AIN116" s="18"/>
      <c r="AIO116" s="18"/>
      <c r="AIP116" s="18"/>
      <c r="AIQ116" s="18"/>
      <c r="AIR116" s="18"/>
      <c r="AIS116" s="18"/>
      <c r="AIT116" s="18"/>
      <c r="AIU116" s="18"/>
      <c r="AIV116" s="18"/>
      <c r="AIW116" s="18"/>
      <c r="AIX116" s="18"/>
      <c r="AIY116" s="18"/>
      <c r="AIZ116" s="18"/>
      <c r="AJA116" s="18"/>
      <c r="AJB116" s="18"/>
      <c r="AJC116" s="18"/>
      <c r="AJD116" s="18"/>
      <c r="AJE116" s="18"/>
      <c r="AJF116" s="18"/>
      <c r="AJG116" s="18"/>
      <c r="AJH116" s="18"/>
      <c r="AJI116" s="18"/>
      <c r="AJJ116" s="18"/>
      <c r="AJK116" s="18"/>
      <c r="AJL116" s="18"/>
      <c r="AJM116" s="18"/>
      <c r="AJN116" s="18"/>
      <c r="AJO116" s="18"/>
      <c r="AJP116" s="18"/>
      <c r="AJQ116" s="18"/>
      <c r="AJR116" s="18"/>
      <c r="AJS116" s="18"/>
      <c r="AJT116" s="18"/>
      <c r="AJU116" s="18"/>
      <c r="AJV116" s="18"/>
      <c r="AJW116" s="18"/>
      <c r="AJX116" s="18"/>
      <c r="AJY116" s="18"/>
      <c r="AJZ116" s="18"/>
      <c r="AKA116" s="18"/>
      <c r="AKB116" s="18"/>
      <c r="AKC116" s="18"/>
      <c r="AKD116" s="18"/>
      <c r="AKE116" s="18"/>
      <c r="AKF116" s="18"/>
      <c r="AKG116" s="18"/>
      <c r="AKH116" s="18"/>
      <c r="AKI116" s="18"/>
      <c r="AKJ116" s="18"/>
      <c r="AKK116" s="18"/>
      <c r="AKL116" s="18"/>
      <c r="AKM116" s="18"/>
      <c r="AKN116" s="18"/>
      <c r="AKO116" s="18"/>
      <c r="AKP116" s="18"/>
      <c r="AKQ116" s="18"/>
      <c r="AKR116" s="18"/>
      <c r="AKS116" s="18"/>
      <c r="AKT116" s="18"/>
      <c r="AKU116" s="18"/>
      <c r="AKV116" s="18"/>
      <c r="AKW116" s="18"/>
      <c r="AKX116" s="18"/>
      <c r="AKY116" s="18"/>
      <c r="AKZ116" s="18"/>
      <c r="ALA116" s="18"/>
      <c r="ALB116" s="18"/>
      <c r="ALC116" s="18"/>
      <c r="ALD116" s="18"/>
      <c r="ALE116" s="18"/>
      <c r="ALF116" s="18"/>
      <c r="ALG116" s="18"/>
      <c r="ALH116" s="18"/>
      <c r="ALI116" s="18"/>
      <c r="ALJ116" s="18"/>
      <c r="ALK116" s="18"/>
      <c r="ALL116" s="18"/>
      <c r="ALM116" s="18"/>
      <c r="ALN116" s="18"/>
      <c r="ALO116" s="18"/>
      <c r="ALP116" s="18"/>
      <c r="ALQ116" s="18"/>
      <c r="ALR116" s="18"/>
      <c r="ALS116" s="18"/>
      <c r="ALT116" s="18"/>
      <c r="ALU116" s="18"/>
      <c r="ALV116" s="18"/>
      <c r="ALW116" s="18"/>
      <c r="ALX116" s="18"/>
      <c r="ALY116" s="18"/>
      <c r="ALZ116" s="18"/>
      <c r="AMA116" s="18"/>
      <c r="AMB116" s="18"/>
      <c r="AMC116" s="18"/>
      <c r="AMD116" s="18"/>
      <c r="AME116" s="18"/>
      <c r="AMF116" s="18"/>
      <c r="AMG116" s="18"/>
      <c r="AMH116" s="18"/>
      <c r="AMI116" s="18"/>
      <c r="AMJ116" s="18"/>
      <c r="AMK116" s="18"/>
      <c r="AML116" s="18"/>
      <c r="AMM116" s="18"/>
      <c r="AMN116" s="18"/>
      <c r="AMO116" s="18"/>
    </row>
    <row r="117" spans="1:1029" x14ac:dyDescent="0.25">
      <c r="E117" s="50" t="s">
        <v>34</v>
      </c>
      <c r="H117" s="12">
        <v>3</v>
      </c>
      <c r="I117" s="29">
        <v>3</v>
      </c>
      <c r="J117" s="12">
        <v>3</v>
      </c>
      <c r="K117" s="12">
        <v>3</v>
      </c>
      <c r="L117" s="16">
        <v>3</v>
      </c>
      <c r="M117" s="16">
        <v>3</v>
      </c>
      <c r="N117" s="32">
        <v>3</v>
      </c>
      <c r="O117" s="16"/>
      <c r="P117" s="12"/>
      <c r="Q117" s="49"/>
      <c r="R117" s="49">
        <f>D97</f>
        <v>5</v>
      </c>
      <c r="S117" s="49">
        <f>E97</f>
        <v>10</v>
      </c>
      <c r="T117" s="49">
        <f>F97</f>
        <v>15</v>
      </c>
      <c r="U117" s="49">
        <f>G97</f>
        <v>30</v>
      </c>
      <c r="V117" s="49">
        <f>H97</f>
        <v>0</v>
      </c>
      <c r="X117" s="12"/>
      <c r="BI117" s="12"/>
      <c r="BS117" s="12"/>
      <c r="CC117" s="12"/>
    </row>
    <row r="118" spans="1:1029" x14ac:dyDescent="0.25">
      <c r="G118" s="29" t="s">
        <v>35</v>
      </c>
      <c r="H118" s="12" t="e">
        <f>50*LOG(100/(1+((R118-R119)^2+(S118-S119)^2+(T118-T119)^2)/$H$117)^0.5)</f>
        <v>#DIV/0!</v>
      </c>
      <c r="I118" s="12" t="e">
        <f>50*LOG(100/(1+((R118-R120)^2+(S118-S120)^2+(T118-T120)^2)/$I$117)^0.5)</f>
        <v>#DIV/0!</v>
      </c>
      <c r="J118" s="12" t="e">
        <f>50*LOG(100/(1+((R121-R122)^2+(S121-S122)^2+(T121-T122)^2)/$J$117)^0.5)</f>
        <v>#DIV/0!</v>
      </c>
      <c r="K118" s="12" t="e">
        <f>50*LOG(100/(1+((R121-R123)^2+(S121-S123)^2+(T121-T123)^2)/$K$117)^0.5)</f>
        <v>#DIV/0!</v>
      </c>
      <c r="L118" s="16">
        <f>50*LOG(100/(1+((R128-R122)^2+(S128-S122)^2+(T128-T122)^2)/$L$117)^0.5)</f>
        <v>100</v>
      </c>
      <c r="M118" s="16">
        <f>50*LOG(100/(1+((R128-R123)^2+(S128-S123)^2+(T128-T123)^2)/$M$117)^0.5)</f>
        <v>100</v>
      </c>
      <c r="N118" s="32">
        <f>50*LOG(100/(1+((R128-R124)^2+(S128-S124)^2+(T128-T124)^2)/$N$117)^0.5)</f>
        <v>100</v>
      </c>
      <c r="O118" s="16"/>
      <c r="P118" s="12" t="str">
        <f t="shared" ref="P118:P132" si="192">IF(OR(R136&gt;20,S136&gt;10,T136&gt;10,U136&gt;10,V136&gt;10),"Bootstraaaaaap","RSD - OK")</f>
        <v>RSD - OK</v>
      </c>
      <c r="Q118" s="1" t="str">
        <f>Report_Maker!B12&amp;" "&amp;Report_Maker!C12&amp;" "&amp;Report_Maker!D12</f>
        <v>R1 Дибикор 21224</v>
      </c>
      <c r="R118" s="5">
        <f>IF(D76&lt;&gt;0,D111,0)</f>
        <v>74.286467150527727</v>
      </c>
      <c r="S118" s="5">
        <f>IF(E76&lt;&gt;0,E111,0)</f>
        <v>95.626409658107235</v>
      </c>
      <c r="T118" s="5" t="e">
        <f>IF(F76&lt;&gt;0,F111,0)</f>
        <v>#DIV/0!</v>
      </c>
      <c r="U118" s="5" t="e">
        <f>IF(G76&lt;&gt;0,G111,0)</f>
        <v>#DIV/0!</v>
      </c>
      <c r="V118" s="5" t="e">
        <f>IF(H76&lt;&gt;0,H111,0)</f>
        <v>#DIV/0!</v>
      </c>
      <c r="BI118" s="12"/>
      <c r="BS118" s="12"/>
      <c r="CC118" s="12"/>
    </row>
    <row r="119" spans="1:1029" x14ac:dyDescent="0.25">
      <c r="G119" s="29" t="s">
        <v>36</v>
      </c>
      <c r="H119" s="12" t="e">
        <f>ABS(((R118-R119)+(S118-S119)+(T118-T119)+(U118-U119))/(R118+S118+T118+U118)*100)</f>
        <v>#DIV/0!</v>
      </c>
      <c r="I119" s="12" t="e">
        <f>ABS(((R118-R120)+(S118-S120)+(T118-T120)+(U118-U120))/(R118+S118+T118+U118)*100)</f>
        <v>#DIV/0!</v>
      </c>
      <c r="J119" s="12" t="e">
        <f>ABS(((R121-R122)+(S121-S122)+(T121-T122)+(U121-U122))/(R121+S121+T121+U121)*100)</f>
        <v>#DIV/0!</v>
      </c>
      <c r="K119" s="12" t="e">
        <f>ABS(((R121-R123)+(S121-S123)+(T121-T123)+(U121-U123))/(R121+S121+T121+U121)*100)</f>
        <v>#DIV/0!</v>
      </c>
      <c r="L119" s="12">
        <f>ABS(((R128-R122)+(S128-S122)+(T128-T122))/(R128+S128+T128)*100)</f>
        <v>0</v>
      </c>
      <c r="M119" s="1">
        <f>ABS(((R128-R123)+(S128-S123)+(T128-T123))/(R128+S128+T128)*100)</f>
        <v>0</v>
      </c>
      <c r="N119" s="1">
        <f>ABS(((R128-R124)+(S128-S124)+(T128-T124))/(R128+S128+T128)*100)</f>
        <v>0</v>
      </c>
      <c r="P119" s="12" t="str">
        <f t="shared" si="192"/>
        <v>Bootstraaaaaap</v>
      </c>
      <c r="Q119" s="1" t="str">
        <f>Report_Maker!B13&amp;" "&amp;Report_Maker!C13&amp;" "&amp;Report_Maker!D13</f>
        <v>R2 Дибикор 31224</v>
      </c>
      <c r="R119" s="6">
        <f>IF(N76&lt;&gt;0,N111,0)</f>
        <v>65.075802061860713</v>
      </c>
      <c r="S119" s="6">
        <f>IF(O76&lt;&gt;0,O111,0)</f>
        <v>87.490080413378195</v>
      </c>
      <c r="T119" s="6" t="e">
        <f>IF(P76&lt;&gt;0,P111,0)</f>
        <v>#DIV/0!</v>
      </c>
      <c r="U119" s="6" t="e">
        <f>IF(Q76&lt;&gt;0,Q111,0)</f>
        <v>#DIV/0!</v>
      </c>
      <c r="V119" s="6" t="e">
        <f>IF(R76&lt;&gt;0,R111,0)</f>
        <v>#DIV/0!</v>
      </c>
    </row>
    <row r="120" spans="1:1029" x14ac:dyDescent="0.25">
      <c r="G120" s="12"/>
      <c r="H120" s="51" t="s">
        <v>82</v>
      </c>
      <c r="I120" s="51" t="s">
        <v>83</v>
      </c>
      <c r="J120" s="51" t="s">
        <v>85</v>
      </c>
      <c r="K120" s="51" t="s">
        <v>84</v>
      </c>
      <c r="L120" s="12" t="s">
        <v>66</v>
      </c>
      <c r="M120" s="12" t="s">
        <v>67</v>
      </c>
      <c r="N120" s="12" t="s">
        <v>68</v>
      </c>
      <c r="O120" s="12"/>
      <c r="P120" s="12" t="str">
        <f t="shared" si="192"/>
        <v>RSD - OK</v>
      </c>
      <c r="Q120" s="1" t="str">
        <f>Report_Maker!B14&amp;" "&amp;Report_Maker!C14&amp;" "&amp;Report_Maker!D14</f>
        <v>T1 Дибикор D610824E</v>
      </c>
      <c r="R120" s="6">
        <f>IF(X76&lt;&gt;0,X111,0)</f>
        <v>71.865947880179206</v>
      </c>
      <c r="S120" s="6">
        <f>IF(Y76&lt;&gt;0,Y111,0)</f>
        <v>96.381847376452342</v>
      </c>
      <c r="T120" s="6" t="e">
        <f>IF(Z76&lt;&gt;0,Z111,0)</f>
        <v>#DIV/0!</v>
      </c>
      <c r="U120" s="6" t="e">
        <f>IF(AA76&lt;&gt;0,AA111,0)</f>
        <v>#DIV/0!</v>
      </c>
      <c r="V120" s="6" t="e">
        <f>IF(AB76&lt;&gt;0,AB111,0)</f>
        <v>#DIV/0!</v>
      </c>
    </row>
    <row r="121" spans="1:1029" x14ac:dyDescent="0.25">
      <c r="G121" s="12"/>
      <c r="H121" s="12">
        <v>3</v>
      </c>
      <c r="I121" s="29">
        <v>3</v>
      </c>
      <c r="J121" s="12">
        <v>3</v>
      </c>
      <c r="K121" s="12">
        <v>3</v>
      </c>
      <c r="L121" s="16">
        <v>3</v>
      </c>
      <c r="M121" s="16">
        <v>3</v>
      </c>
      <c r="N121" s="32">
        <v>3</v>
      </c>
      <c r="P121" s="12" t="str">
        <f t="shared" si="192"/>
        <v>RSD - OK</v>
      </c>
      <c r="Q121" s="1" t="str">
        <f>Report_Maker!B15&amp;" "&amp;Report_Maker!C15&amp;" "&amp;Report_Maker!D15</f>
        <v>T2 Дибикор Test</v>
      </c>
      <c r="R121" s="6" t="e">
        <f>IF(AH76&lt;&gt;0,AH111,0)</f>
        <v>#DIV/0!</v>
      </c>
      <c r="S121" s="6" t="e">
        <f>IF(AI76&lt;&gt;0,AI111,0)</f>
        <v>#DIV/0!</v>
      </c>
      <c r="T121" s="6" t="e">
        <f>IF(AJ76&lt;&gt;0,AJ111,0)</f>
        <v>#DIV/0!</v>
      </c>
      <c r="U121" s="6" t="e">
        <f>IF(AK76&lt;&gt;0,AK111,0)</f>
        <v>#DIV/0!</v>
      </c>
      <c r="V121" s="6" t="e">
        <f>IF(AL76&lt;&gt;0,AL111,0)</f>
        <v>#DIV/0!</v>
      </c>
    </row>
    <row r="122" spans="1:1029" x14ac:dyDescent="0.25">
      <c r="G122" s="29" t="s">
        <v>35</v>
      </c>
      <c r="H122" s="12">
        <f>50*LOG(100/(1+((R128-R132)^2+(S128-S132)^2+(T128-T132)^2)/$H$121)^0.5)</f>
        <v>100</v>
      </c>
      <c r="I122" s="12">
        <f>50*LOG(100/(1+((R128-R125)^2+(S128-S125)^2+(T128-T125)^2)/$I$121)^0.5)</f>
        <v>100</v>
      </c>
      <c r="J122" s="12">
        <f>50*LOG(100/(1+((R128-R126)^2+(S128-S126)^2+(T128-T126)^2)/$J$121)^0.5)</f>
        <v>100</v>
      </c>
      <c r="K122" s="12">
        <f>50*LOG(100/(1+((R128-R127)^2+(S128-S127)^2+(T128-T127)^2)/$K$121)^0.5)</f>
        <v>100</v>
      </c>
      <c r="L122" s="12">
        <f>50*LOG(100/(1+((R128-R129)^2+(S128-S129)^2+(T128-T129)^2)/$L$121)^0.5)</f>
        <v>100</v>
      </c>
      <c r="M122" s="12">
        <f>50*LOG(100/(1+((R128-R130)^2+(S128-S130)^2+(T128-T130)^2)/$M$121)^0.5)</f>
        <v>100</v>
      </c>
      <c r="N122" s="12">
        <f>50*LOG(100/(1+((R128-R131)^2+(S128-S131)^2+(T128-T131)^2)/$M$121)^0.5)</f>
        <v>100</v>
      </c>
      <c r="P122" s="12" t="e">
        <f t="shared" si="192"/>
        <v>#VALUE!</v>
      </c>
      <c r="Q122" s="1" t="str">
        <f>Report_Maker!B16&amp;" "&amp;Report_Maker!C16&amp;" "&amp;Report_Maker!D16</f>
        <v xml:space="preserve">None  </v>
      </c>
      <c r="R122" s="6">
        <f>AR111</f>
        <v>0.24758744664639651</v>
      </c>
      <c r="S122" s="8">
        <f>AS111</f>
        <v>0.2500633211128605</v>
      </c>
      <c r="T122" s="26">
        <f>AT111</f>
        <v>0.25256395432398909</v>
      </c>
      <c r="U122" s="6">
        <f>AU111</f>
        <v>0.25508959386722901</v>
      </c>
      <c r="V122" s="6" t="e">
        <f>AV111</f>
        <v>#VALUE!</v>
      </c>
    </row>
    <row r="123" spans="1:1029" x14ac:dyDescent="0.25">
      <c r="G123" s="29" t="s">
        <v>36</v>
      </c>
      <c r="H123" s="12">
        <f>ABS(((R128-R132)+(S128-S132)+(T128-T132))/(R128+S128+T128)*100)</f>
        <v>0</v>
      </c>
      <c r="I123" s="12">
        <f>ABS(((R128-R125)+(S128-S125)+(T128-T125))/(R128+S128+T128)*100)</f>
        <v>0</v>
      </c>
      <c r="J123" s="12">
        <f>ABS(((R128-R126)+(S128-S126)+(T128-T126))/(R128+S128+T128)*100)</f>
        <v>0</v>
      </c>
      <c r="K123" s="12">
        <f>ABS(((R128-R127)+(S128-S127)+(T128-T127))/(R128+S128+T128)*100)</f>
        <v>0</v>
      </c>
      <c r="L123" s="12">
        <f>ABS(((R128-R129)+(S128-S129)+(T128-T129))/(R128+S128+T128)*100)</f>
        <v>0</v>
      </c>
      <c r="M123" s="12">
        <f>ABS(((R128-R130)+(S128-S130)+(T128-T130))/(R128+S128+T128)*100)</f>
        <v>0</v>
      </c>
      <c r="N123" s="12">
        <f>ABS(((R128-R132)+(S128-S132)+(T128-T132))/(R128+S128+T128)*100)</f>
        <v>0</v>
      </c>
      <c r="P123" s="12" t="str">
        <f t="shared" si="192"/>
        <v>RSD - OK</v>
      </c>
      <c r="Q123" s="1" t="str">
        <f>Report_Maker!B17&amp;" "&amp;Report_Maker!C17&amp;" "&amp;Report_Maker!D17</f>
        <v xml:space="preserve">None  </v>
      </c>
      <c r="R123" s="6">
        <f>BB111</f>
        <v>0.24758744664639651</v>
      </c>
      <c r="S123" s="8">
        <f>BC111</f>
        <v>0.2500633211128605</v>
      </c>
      <c r="T123" s="26">
        <f>BD111</f>
        <v>0.25256395432398909</v>
      </c>
      <c r="U123" s="6">
        <f>BE111</f>
        <v>0.25508959386722901</v>
      </c>
      <c r="V123" s="6">
        <f>BF111</f>
        <v>0.25764048980590126</v>
      </c>
    </row>
    <row r="124" spans="1:1029" x14ac:dyDescent="0.25">
      <c r="G124" s="12"/>
      <c r="H124" s="12" t="s">
        <v>69</v>
      </c>
      <c r="I124" s="12" t="s">
        <v>70</v>
      </c>
      <c r="J124" s="12" t="s">
        <v>71</v>
      </c>
      <c r="K124" s="12" t="s">
        <v>72</v>
      </c>
      <c r="L124" s="12" t="s">
        <v>73</v>
      </c>
      <c r="M124" s="12" t="s">
        <v>74</v>
      </c>
      <c r="N124" s="12" t="s">
        <v>75</v>
      </c>
      <c r="P124" s="12" t="str">
        <f t="shared" si="192"/>
        <v>RSD - OK</v>
      </c>
      <c r="Q124" s="1" t="str">
        <f>Report_Maker!B18&amp;" "&amp;Report_Maker!C18&amp;" "&amp;Report_Maker!D18</f>
        <v xml:space="preserve">None  </v>
      </c>
      <c r="R124" s="6">
        <f>BL111</f>
        <v>0.24758744664639651</v>
      </c>
      <c r="S124" s="8">
        <f>BM111</f>
        <v>0.2500633211128605</v>
      </c>
      <c r="T124" s="26">
        <f>BN111</f>
        <v>0.25256395432398909</v>
      </c>
      <c r="U124" s="6">
        <f>BO111</f>
        <v>0.25508959386722901</v>
      </c>
      <c r="V124" s="6">
        <f>BP111</f>
        <v>0.25764048980590121</v>
      </c>
    </row>
    <row r="125" spans="1:1029" x14ac:dyDescent="0.25">
      <c r="P125" s="12" t="str">
        <f t="shared" si="192"/>
        <v>RSD - OK</v>
      </c>
      <c r="Q125" s="1" t="str">
        <f>Report_Maker!B19&amp;" "&amp;Report_Maker!C19&amp;" "&amp;Report_Maker!D19</f>
        <v xml:space="preserve">None  </v>
      </c>
      <c r="R125" s="6">
        <f>BV111</f>
        <v>0.24758744664639651</v>
      </c>
      <c r="S125" s="8">
        <f>BW111</f>
        <v>0.2500633211128605</v>
      </c>
      <c r="T125" s="26">
        <f>BX111</f>
        <v>0.25256395432398909</v>
      </c>
      <c r="U125" s="6">
        <f>BY111</f>
        <v>0.25508959386722901</v>
      </c>
      <c r="V125" s="6">
        <f>BZ111</f>
        <v>0.25764048980590121</v>
      </c>
    </row>
    <row r="126" spans="1:1029" x14ac:dyDescent="0.25">
      <c r="I126" s="51"/>
      <c r="J126" s="1" t="str">
        <f>"- без матобработки"</f>
        <v>- без матобработки</v>
      </c>
      <c r="L126" s="57"/>
      <c r="M126" s="1" t="str">
        <f>"-F2 невозможен"</f>
        <v>-F2 невозможен</v>
      </c>
      <c r="P126" s="12" t="str">
        <f t="shared" si="192"/>
        <v>RSD - OK</v>
      </c>
      <c r="Q126" s="1" t="str">
        <f>Report_Maker!B20&amp;" "&amp;Report_Maker!C20&amp;" "&amp;Report_Maker!D20</f>
        <v xml:space="preserve">None  </v>
      </c>
      <c r="R126" s="6">
        <f>CF111</f>
        <v>0.24758744664639651</v>
      </c>
      <c r="S126" s="6">
        <f>CG111</f>
        <v>0.2500633211128605</v>
      </c>
      <c r="T126" s="8">
        <f>CH111</f>
        <v>0.25256395432398909</v>
      </c>
      <c r="U126" s="6">
        <f>CI111</f>
        <v>0.25508959386722901</v>
      </c>
      <c r="V126" s="6">
        <f>CJ111</f>
        <v>0.25764048980590121</v>
      </c>
    </row>
    <row r="127" spans="1:1029" s="1" customFormat="1" x14ac:dyDescent="0.25">
      <c r="A127" s="105"/>
      <c r="P127" s="12" t="str">
        <f t="shared" si="192"/>
        <v>RSD - OK</v>
      </c>
      <c r="Q127" s="1" t="str">
        <f>Report_Maker!B21&amp;" "&amp;Report_Maker!C21&amp;" "&amp;Report_Maker!D21</f>
        <v xml:space="preserve">None  </v>
      </c>
      <c r="R127" s="6">
        <f>CP111</f>
        <v>0.24758744664639651</v>
      </c>
      <c r="S127" s="6">
        <f>CQ111</f>
        <v>0.2500633211128605</v>
      </c>
      <c r="T127" s="8">
        <f>CR111</f>
        <v>0.25256395432398909</v>
      </c>
      <c r="U127" s="6">
        <f>CS111</f>
        <v>0.25508959386722901</v>
      </c>
      <c r="V127" s="6">
        <f>CT111</f>
        <v>0.25764048980590121</v>
      </c>
    </row>
    <row r="128" spans="1:1029" s="1" customFormat="1" x14ac:dyDescent="0.25">
      <c r="A128" s="105"/>
      <c r="P128" s="12" t="str">
        <f t="shared" si="192"/>
        <v>RSD - OK</v>
      </c>
      <c r="Q128" s="1" t="str">
        <f>Report_Maker!B22&amp;" "&amp;Report_Maker!C22&amp;" "&amp;Report_Maker!D22</f>
        <v xml:space="preserve">None  </v>
      </c>
      <c r="R128" s="6">
        <f>CZ111</f>
        <v>0.24758744664639651</v>
      </c>
      <c r="S128" s="6">
        <f>DA111</f>
        <v>0.2500633211128605</v>
      </c>
      <c r="T128" s="8">
        <f>DB111</f>
        <v>0.25256395432398909</v>
      </c>
      <c r="U128" s="6">
        <f>DC111</f>
        <v>0.25508959386722901</v>
      </c>
      <c r="V128" s="6">
        <f>DD111</f>
        <v>0.25764048980590121</v>
      </c>
    </row>
    <row r="129" spans="1:23" s="1" customFormat="1" x14ac:dyDescent="0.25">
      <c r="A129" s="105"/>
      <c r="P129" s="12" t="str">
        <f t="shared" si="192"/>
        <v>RSD - OK</v>
      </c>
      <c r="Q129" s="1" t="str">
        <f>Report_Maker!B23&amp;" "&amp;Report_Maker!C23&amp;" "&amp;Report_Maker!D23</f>
        <v xml:space="preserve">None  </v>
      </c>
      <c r="R129" s="6">
        <f>DJ111</f>
        <v>0.24758744664639651</v>
      </c>
      <c r="S129" s="6">
        <f>DK111</f>
        <v>0.2500633211128605</v>
      </c>
      <c r="T129" s="8">
        <f>DL111</f>
        <v>0.25256395432398909</v>
      </c>
      <c r="U129" s="6">
        <f>DM111</f>
        <v>0.25508959386722901</v>
      </c>
      <c r="V129" s="6">
        <f>DN111</f>
        <v>0.25764048980590121</v>
      </c>
    </row>
    <row r="130" spans="1:23" s="1" customFormat="1" x14ac:dyDescent="0.25">
      <c r="A130" s="105"/>
      <c r="P130" s="12" t="str">
        <f t="shared" si="192"/>
        <v>RSD - OK</v>
      </c>
      <c r="Q130" s="1" t="str">
        <f>Report_Maker!B24&amp;" "&amp;Report_Maker!C24&amp;" "&amp;Report_Maker!D24</f>
        <v xml:space="preserve">None  </v>
      </c>
      <c r="R130" s="6">
        <f>DT111</f>
        <v>0.24758744664639651</v>
      </c>
      <c r="S130" s="6">
        <f>DU111</f>
        <v>0.2500633211128605</v>
      </c>
      <c r="T130" s="8">
        <f>DV111</f>
        <v>0.25256395432398909</v>
      </c>
      <c r="U130" s="6">
        <f>DW111</f>
        <v>0.25508959386722901</v>
      </c>
      <c r="V130" s="6">
        <f>DX111</f>
        <v>0.25764048980590121</v>
      </c>
    </row>
    <row r="131" spans="1:23" s="1" customFormat="1" x14ac:dyDescent="0.25">
      <c r="A131" s="105"/>
      <c r="P131" s="12" t="str">
        <f t="shared" si="192"/>
        <v>RSD - OK</v>
      </c>
      <c r="Q131" s="1" t="str">
        <f>Report_Maker!B25&amp;" "&amp;Report_Maker!C25&amp;" "&amp;Report_Maker!D25</f>
        <v xml:space="preserve">None  </v>
      </c>
      <c r="R131" s="6">
        <f>ED111</f>
        <v>0.24758744664639651</v>
      </c>
      <c r="S131" s="6">
        <f>EE111</f>
        <v>0.2500633211128605</v>
      </c>
      <c r="T131" s="8">
        <f>EF111</f>
        <v>0.25256395432398909</v>
      </c>
      <c r="U131" s="6">
        <f>EG111</f>
        <v>0.25508959386722901</v>
      </c>
      <c r="V131" s="6">
        <f>EH111</f>
        <v>0.25764048980590121</v>
      </c>
    </row>
    <row r="132" spans="1:23" s="1" customFormat="1" x14ac:dyDescent="0.25">
      <c r="A132" s="105"/>
      <c r="P132" s="1" t="str">
        <f t="shared" si="192"/>
        <v>RSD - OK</v>
      </c>
      <c r="Q132" s="1" t="str">
        <f>Report_Maker!B26&amp;" "&amp;Report_Maker!C26&amp;" "&amp;Report_Maker!D26</f>
        <v xml:space="preserve">None  </v>
      </c>
      <c r="R132" s="6">
        <f>EN111</f>
        <v>0.24758744664639651</v>
      </c>
      <c r="S132" s="6">
        <f>EO111</f>
        <v>0.2500633211128605</v>
      </c>
      <c r="T132" s="8">
        <f>EP111</f>
        <v>0.25256395432398909</v>
      </c>
      <c r="U132" s="6">
        <f>EQ111</f>
        <v>0.25508959386722901</v>
      </c>
      <c r="V132" s="6">
        <f>ER111</f>
        <v>0.25764048980590121</v>
      </c>
    </row>
    <row r="134" spans="1:23" x14ac:dyDescent="0.25">
      <c r="Q134" s="97" t="s">
        <v>47</v>
      </c>
      <c r="R134" s="97"/>
      <c r="S134" s="97"/>
      <c r="T134" s="97"/>
      <c r="U134" s="97"/>
      <c r="V134" s="97"/>
      <c r="W134" s="18"/>
    </row>
    <row r="135" spans="1:23" x14ac:dyDescent="0.25">
      <c r="Q135" s="49"/>
      <c r="R135" s="58">
        <f>R117</f>
        <v>5</v>
      </c>
      <c r="S135" s="58">
        <f>S117</f>
        <v>10</v>
      </c>
      <c r="T135" s="58">
        <f>T117</f>
        <v>15</v>
      </c>
      <c r="U135" s="58">
        <f>U117</f>
        <v>30</v>
      </c>
      <c r="V135" s="58">
        <f>V117</f>
        <v>0</v>
      </c>
    </row>
    <row r="136" spans="1:23" x14ac:dyDescent="0.25">
      <c r="Q136" s="12" t="str">
        <f t="shared" ref="Q136:Q150" si="193">Q118</f>
        <v>R1 Дибикор 21224</v>
      </c>
      <c r="R136" s="6">
        <f>D112</f>
        <v>18.218627875754869</v>
      </c>
      <c r="S136" s="6">
        <f>E112</f>
        <v>4.5681572256343914</v>
      </c>
      <c r="T136" s="6">
        <f>F112</f>
        <v>8.8139287347130839</v>
      </c>
      <c r="U136" s="6">
        <f>G112</f>
        <v>8.8139287347130839</v>
      </c>
      <c r="V136" s="6">
        <f>H112</f>
        <v>8.8139287347130946</v>
      </c>
    </row>
    <row r="137" spans="1:23" x14ac:dyDescent="0.25">
      <c r="Q137" s="12" t="str">
        <f t="shared" si="193"/>
        <v>R2 Дибикор 31224</v>
      </c>
      <c r="R137" s="6">
        <f>N112</f>
        <v>42.381957541749607</v>
      </c>
      <c r="S137" s="6">
        <f>O112</f>
        <v>15.079084007833615</v>
      </c>
      <c r="T137" s="6">
        <f>P112</f>
        <v>22.878428506464964</v>
      </c>
      <c r="U137" s="6">
        <f>Q112</f>
        <v>22.878428506464996</v>
      </c>
      <c r="V137" s="6">
        <f>R112</f>
        <v>22.878428506465006</v>
      </c>
    </row>
    <row r="138" spans="1:23" x14ac:dyDescent="0.25">
      <c r="Q138" s="12" t="str">
        <f t="shared" si="193"/>
        <v>T1 Дибикор D610824E</v>
      </c>
      <c r="R138" s="6">
        <f>X112</f>
        <v>12.953039738529714</v>
      </c>
      <c r="S138" s="6">
        <f>Y112</f>
        <v>2.4422783653574749</v>
      </c>
      <c r="T138" s="6">
        <f>Z112</f>
        <v>5.3540650354866095</v>
      </c>
      <c r="U138" s="6">
        <f>AA112</f>
        <v>5.3540650354866148</v>
      </c>
      <c r="V138" s="6">
        <f>AB112</f>
        <v>5.3540650354866122</v>
      </c>
    </row>
    <row r="139" spans="1:23" x14ac:dyDescent="0.25">
      <c r="Q139" s="12" t="str">
        <f t="shared" si="193"/>
        <v>T2 Дибикор Test</v>
      </c>
      <c r="R139" s="6">
        <f>AH112</f>
        <v>0</v>
      </c>
      <c r="S139" s="6">
        <f>AI112</f>
        <v>2.3185929970221388E-14</v>
      </c>
      <c r="T139" s="6">
        <f>AJ112</f>
        <v>0</v>
      </c>
      <c r="U139" s="6">
        <f>AK112</f>
        <v>2.2729075551633553E-14</v>
      </c>
      <c r="V139" s="6">
        <f>AL112</f>
        <v>0</v>
      </c>
    </row>
    <row r="140" spans="1:23" x14ac:dyDescent="0.25">
      <c r="Q140" s="12" t="str">
        <f t="shared" si="193"/>
        <v xml:space="preserve">None  </v>
      </c>
      <c r="R140" s="6">
        <f>AR112</f>
        <v>0</v>
      </c>
      <c r="S140" s="6">
        <f>AS112</f>
        <v>2.3185929970221388E-14</v>
      </c>
      <c r="T140" s="6">
        <f>AT112</f>
        <v>0</v>
      </c>
      <c r="U140" s="6">
        <f>AU112</f>
        <v>2.2729075551633553E-14</v>
      </c>
      <c r="V140" s="6" t="e">
        <f>AV112</f>
        <v>#VALUE!</v>
      </c>
    </row>
    <row r="141" spans="1:23" x14ac:dyDescent="0.25">
      <c r="Q141" s="12" t="str">
        <f t="shared" si="193"/>
        <v xml:space="preserve">None  </v>
      </c>
      <c r="R141" s="6">
        <f>BB112</f>
        <v>0</v>
      </c>
      <c r="S141" s="6">
        <f>BC112</f>
        <v>2.3185929970221388E-14</v>
      </c>
      <c r="T141" s="6">
        <f>BD112</f>
        <v>0</v>
      </c>
      <c r="U141" s="6">
        <f>BE112</f>
        <v>2.2729075551633553E-14</v>
      </c>
      <c r="V141" s="6">
        <f>BF112</f>
        <v>0</v>
      </c>
    </row>
    <row r="142" spans="1:23" x14ac:dyDescent="0.25">
      <c r="Q142" s="12" t="str">
        <f t="shared" si="193"/>
        <v xml:space="preserve">None  </v>
      </c>
      <c r="R142" s="6">
        <f>BL112</f>
        <v>0</v>
      </c>
      <c r="S142" s="6">
        <f>BM112</f>
        <v>2.3185929970221388E-14</v>
      </c>
      <c r="T142" s="6">
        <f>BN112</f>
        <v>0</v>
      </c>
      <c r="U142" s="6">
        <f>BO112</f>
        <v>2.2729075551633553E-14</v>
      </c>
      <c r="V142" s="6">
        <f>BP112</f>
        <v>2.2504035199637191E-14</v>
      </c>
    </row>
    <row r="143" spans="1:23" x14ac:dyDescent="0.25">
      <c r="Q143" s="12" t="str">
        <f t="shared" si="193"/>
        <v xml:space="preserve">None  </v>
      </c>
      <c r="R143" s="6">
        <f>BV112</f>
        <v>0</v>
      </c>
      <c r="S143" s="6">
        <f>BW112</f>
        <v>2.3185929970221388E-14</v>
      </c>
      <c r="T143" s="6">
        <f>BX112</f>
        <v>0</v>
      </c>
      <c r="U143" s="6">
        <f>BY112</f>
        <v>2.2729075551633553E-14</v>
      </c>
      <c r="V143" s="6">
        <f>BZ112</f>
        <v>2.2504035199637191E-14</v>
      </c>
    </row>
    <row r="144" spans="1:23" x14ac:dyDescent="0.25">
      <c r="Q144" s="12" t="str">
        <f t="shared" si="193"/>
        <v xml:space="preserve">None  </v>
      </c>
      <c r="R144" s="6">
        <f>CF112</f>
        <v>0</v>
      </c>
      <c r="S144" s="6">
        <f>CG112</f>
        <v>2.3185929970221388E-14</v>
      </c>
      <c r="T144" s="6">
        <f>CH112</f>
        <v>0</v>
      </c>
      <c r="U144" s="6">
        <f>CI112</f>
        <v>2.2729075551633553E-14</v>
      </c>
      <c r="V144" s="6">
        <f>CJ112</f>
        <v>2.2504035199637191E-14</v>
      </c>
    </row>
    <row r="145" spans="17:22" x14ac:dyDescent="0.25">
      <c r="Q145" s="12" t="str">
        <f t="shared" si="193"/>
        <v xml:space="preserve">None  </v>
      </c>
      <c r="R145" s="6">
        <f>CP112</f>
        <v>0</v>
      </c>
      <c r="S145" s="6">
        <f>CQ112</f>
        <v>2.3185929970221388E-14</v>
      </c>
      <c r="T145" s="6">
        <f>CR112</f>
        <v>0</v>
      </c>
      <c r="U145" s="6">
        <f>CS112</f>
        <v>2.2729075551633553E-14</v>
      </c>
      <c r="V145" s="6">
        <f>CT112</f>
        <v>2.2504035199637191E-14</v>
      </c>
    </row>
    <row r="146" spans="17:22" x14ac:dyDescent="0.25">
      <c r="Q146" s="12" t="str">
        <f t="shared" si="193"/>
        <v xml:space="preserve">None  </v>
      </c>
      <c r="R146" s="6">
        <f>CZ112</f>
        <v>0</v>
      </c>
      <c r="S146" s="6">
        <f>DA112</f>
        <v>2.3185929970221388E-14</v>
      </c>
      <c r="T146" s="6">
        <f>DB112</f>
        <v>0</v>
      </c>
      <c r="U146" s="6">
        <f>DC112</f>
        <v>2.2729075551633553E-14</v>
      </c>
      <c r="V146" s="6">
        <f>DD112</f>
        <v>2.2504035199637191E-14</v>
      </c>
    </row>
    <row r="147" spans="17:22" x14ac:dyDescent="0.25">
      <c r="Q147" s="12" t="str">
        <f t="shared" si="193"/>
        <v xml:space="preserve">None  </v>
      </c>
      <c r="R147" s="6">
        <f>DJ112</f>
        <v>0</v>
      </c>
      <c r="S147" s="6">
        <f>DK112</f>
        <v>2.3185929970221388E-14</v>
      </c>
      <c r="T147" s="6">
        <f>DL112</f>
        <v>0</v>
      </c>
      <c r="U147" s="6">
        <f>DM112</f>
        <v>2.2729075551633553E-14</v>
      </c>
      <c r="V147" s="6">
        <f>DN112</f>
        <v>2.2504035199637191E-14</v>
      </c>
    </row>
    <row r="148" spans="17:22" x14ac:dyDescent="0.25">
      <c r="Q148" s="12" t="str">
        <f t="shared" si="193"/>
        <v xml:space="preserve">None  </v>
      </c>
      <c r="R148" s="6">
        <f>DT112</f>
        <v>0</v>
      </c>
      <c r="S148" s="6">
        <f>DU112</f>
        <v>2.3185929970221388E-14</v>
      </c>
      <c r="T148" s="6">
        <f>DV112</f>
        <v>0</v>
      </c>
      <c r="U148" s="6">
        <f>DW112</f>
        <v>2.2729075551633553E-14</v>
      </c>
      <c r="V148" s="6">
        <f>DX112</f>
        <v>2.2504035199637191E-14</v>
      </c>
    </row>
    <row r="149" spans="17:22" x14ac:dyDescent="0.25">
      <c r="Q149" s="12" t="str">
        <f t="shared" si="193"/>
        <v xml:space="preserve">None  </v>
      </c>
      <c r="R149" s="6">
        <f>ED112</f>
        <v>0</v>
      </c>
      <c r="S149" s="6">
        <f>EE112</f>
        <v>2.3185929970221388E-14</v>
      </c>
      <c r="T149" s="6">
        <f>EF112</f>
        <v>0</v>
      </c>
      <c r="U149" s="6">
        <f>EG112</f>
        <v>2.2729075551633553E-14</v>
      </c>
      <c r="V149" s="6">
        <f>EH112</f>
        <v>2.2504035199637191E-14</v>
      </c>
    </row>
    <row r="150" spans="17:22" x14ac:dyDescent="0.25">
      <c r="Q150" s="12" t="str">
        <f t="shared" si="193"/>
        <v xml:space="preserve">None  </v>
      </c>
      <c r="R150" s="6">
        <f>EN112</f>
        <v>0</v>
      </c>
      <c r="S150" s="6">
        <f>EO112</f>
        <v>2.3185929970221388E-14</v>
      </c>
      <c r="T150" s="6">
        <f>EP112</f>
        <v>0</v>
      </c>
      <c r="U150" s="6">
        <f>EQ112</f>
        <v>2.2729075551633553E-14</v>
      </c>
      <c r="V150" s="6">
        <f>ER112</f>
        <v>2.2504035199637191E-14</v>
      </c>
    </row>
    <row r="167" spans="1:1" s="83" customFormat="1" x14ac:dyDescent="0.25">
      <c r="A167" s="107"/>
    </row>
    <row r="168" spans="1:1" customFormat="1" x14ac:dyDescent="0.25">
      <c r="A168" s="91"/>
    </row>
    <row r="169" spans="1:1" customFormat="1" x14ac:dyDescent="0.25">
      <c r="A169" s="91"/>
    </row>
    <row r="170" spans="1:1" customFormat="1" x14ac:dyDescent="0.25">
      <c r="A170" s="91"/>
    </row>
    <row r="171" spans="1:1" customFormat="1" x14ac:dyDescent="0.25">
      <c r="A171" s="91"/>
    </row>
    <row r="172" spans="1:1" customFormat="1" x14ac:dyDescent="0.25">
      <c r="A172" s="91"/>
    </row>
    <row r="173" spans="1:1" customFormat="1" x14ac:dyDescent="0.25">
      <c r="A173" s="91"/>
    </row>
    <row r="174" spans="1:1" customFormat="1" x14ac:dyDescent="0.25">
      <c r="A174" s="91"/>
    </row>
    <row r="175" spans="1:1" customFormat="1" x14ac:dyDescent="0.25">
      <c r="A175" s="91"/>
    </row>
    <row r="176" spans="1:1" customFormat="1" x14ac:dyDescent="0.25">
      <c r="A176" s="91"/>
    </row>
    <row r="177" spans="2:1029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  <c r="AMM177"/>
      <c r="AMN177"/>
      <c r="AMO177"/>
    </row>
    <row r="178" spans="2:1029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  <c r="AMM178"/>
      <c r="AMN178"/>
      <c r="AMO178"/>
    </row>
    <row r="179" spans="2:1029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  <c r="AMM179"/>
      <c r="AMN179"/>
      <c r="AMO179"/>
    </row>
    <row r="180" spans="2:1029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  <c r="AMM180"/>
      <c r="AMN180"/>
      <c r="AMO180"/>
    </row>
    <row r="181" spans="2:1029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  <c r="AMM181"/>
      <c r="AMN181"/>
      <c r="AMO181"/>
    </row>
    <row r="182" spans="2:1029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  <c r="AMM182"/>
      <c r="AMN182"/>
      <c r="AMO182"/>
    </row>
    <row r="183" spans="2:1029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</row>
    <row r="184" spans="2:1029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  <c r="AMM184"/>
      <c r="AMN184"/>
      <c r="AMO184"/>
    </row>
    <row r="185" spans="2:1029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  <c r="AMM185"/>
      <c r="AMN185"/>
      <c r="AMO185"/>
    </row>
    <row r="186" spans="2:1029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  <c r="AMM186"/>
      <c r="AMN186"/>
      <c r="AMO186"/>
    </row>
    <row r="187" spans="2:1029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</row>
    <row r="188" spans="2:1029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  <c r="AMM188"/>
      <c r="AMN188"/>
      <c r="AMO188"/>
    </row>
    <row r="189" spans="2:1029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  <c r="AMM189"/>
      <c r="AMN189"/>
      <c r="AMO189"/>
    </row>
    <row r="190" spans="2:1029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  <c r="AMM190"/>
      <c r="AMN190"/>
      <c r="AMO190"/>
    </row>
    <row r="191" spans="2:1029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  <c r="AMM191"/>
      <c r="AMN191"/>
      <c r="AMO191"/>
    </row>
    <row r="192" spans="2:1029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  <c r="AMM192"/>
      <c r="AMN192"/>
      <c r="AMO192"/>
    </row>
    <row r="193" spans="13:13" x14ac:dyDescent="0.25">
      <c r="M193" s="1" t="s">
        <v>65</v>
      </c>
    </row>
    <row r="194" spans="13:13" x14ac:dyDescent="0.25">
      <c r="M194" s="1" t="s">
        <v>65</v>
      </c>
    </row>
    <row r="195" spans="13:13" x14ac:dyDescent="0.25">
      <c r="M195" s="1" t="s">
        <v>65</v>
      </c>
    </row>
  </sheetData>
  <mergeCells count="5">
    <mergeCell ref="C7:D7"/>
    <mergeCell ref="H8:I8"/>
    <mergeCell ref="K12:O12"/>
    <mergeCell ref="C33:D33"/>
    <mergeCell ref="E33:F3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tabSelected="1" workbookViewId="0">
      <selection activeCell="G17" sqref="G17"/>
    </sheetView>
  </sheetViews>
  <sheetFormatPr defaultRowHeight="15" x14ac:dyDescent="0.25"/>
  <cols>
    <col min="5" max="6" width="13.42578125" customWidth="1"/>
    <col min="7" max="7" width="16.140625" customWidth="1"/>
    <col min="14" max="14" width="9" style="99"/>
  </cols>
  <sheetData>
    <row r="1" spans="1:25" x14ac:dyDescent="0.25">
      <c r="A1" t="s">
        <v>117</v>
      </c>
      <c r="N1" s="98"/>
    </row>
    <row r="2" spans="1:25" x14ac:dyDescent="0.25">
      <c r="A2" s="60" t="s">
        <v>118</v>
      </c>
    </row>
    <row r="3" spans="1:25" ht="15.75" thickBot="1" x14ac:dyDescent="0.3">
      <c r="A3" s="164" t="s">
        <v>132</v>
      </c>
    </row>
    <row r="4" spans="1:25" s="95" customFormat="1" ht="15.75" thickBot="1" x14ac:dyDescent="0.3">
      <c r="A4" s="94"/>
      <c r="N4" s="100"/>
    </row>
    <row r="5" spans="1:25" s="97" customFormat="1" x14ac:dyDescent="0.25">
      <c r="A5" s="96" t="s">
        <v>127</v>
      </c>
      <c r="D5" s="97" t="s">
        <v>155</v>
      </c>
      <c r="F5" s="97" t="s">
        <v>156</v>
      </c>
      <c r="H5" s="97" t="s">
        <v>157</v>
      </c>
      <c r="K5" s="97" t="s">
        <v>158</v>
      </c>
      <c r="N5" s="99"/>
    </row>
    <row r="6" spans="1:25" s="97" customFormat="1" x14ac:dyDescent="0.25">
      <c r="A6" s="163" t="s">
        <v>160</v>
      </c>
      <c r="D6" s="163">
        <v>4</v>
      </c>
      <c r="F6" s="163">
        <v>1</v>
      </c>
      <c r="H6" s="163">
        <v>1</v>
      </c>
      <c r="K6" s="163">
        <v>100</v>
      </c>
      <c r="N6" s="99"/>
    </row>
    <row r="7" spans="1:25" x14ac:dyDescent="0.25">
      <c r="A7" t="s">
        <v>116</v>
      </c>
      <c r="X7" t="s">
        <v>96</v>
      </c>
      <c r="Y7" t="s">
        <v>129</v>
      </c>
    </row>
    <row r="8" spans="1:25" x14ac:dyDescent="0.25">
      <c r="A8" t="s">
        <v>134</v>
      </c>
      <c r="B8" s="60" t="s">
        <v>161</v>
      </c>
      <c r="X8" t="s">
        <v>97</v>
      </c>
      <c r="Y8" t="s">
        <v>130</v>
      </c>
    </row>
    <row r="9" spans="1:25" x14ac:dyDescent="0.25">
      <c r="A9" t="s">
        <v>135</v>
      </c>
      <c r="B9" s="60" t="s">
        <v>162</v>
      </c>
      <c r="X9" t="s">
        <v>98</v>
      </c>
      <c r="Y9" t="s">
        <v>131</v>
      </c>
    </row>
    <row r="10" spans="1:25" x14ac:dyDescent="0.25">
      <c r="A10" t="s">
        <v>119</v>
      </c>
      <c r="X10" t="s">
        <v>99</v>
      </c>
    </row>
    <row r="11" spans="1:25" x14ac:dyDescent="0.25">
      <c r="A11" t="s">
        <v>29</v>
      </c>
      <c r="B11" t="s">
        <v>120</v>
      </c>
      <c r="C11" t="s">
        <v>128</v>
      </c>
      <c r="D11" t="s">
        <v>121</v>
      </c>
      <c r="E11" t="s">
        <v>3</v>
      </c>
      <c r="F11" t="s">
        <v>125</v>
      </c>
      <c r="G11" t="s">
        <v>122</v>
      </c>
      <c r="H11" t="s">
        <v>123</v>
      </c>
      <c r="I11" t="s">
        <v>133</v>
      </c>
      <c r="X11" t="s">
        <v>100</v>
      </c>
    </row>
    <row r="12" spans="1:25" x14ac:dyDescent="0.25">
      <c r="A12" s="101">
        <v>1</v>
      </c>
      <c r="B12" s="165" t="s">
        <v>96</v>
      </c>
      <c r="C12" s="108" t="s">
        <v>163</v>
      </c>
      <c r="D12" s="108">
        <v>21224</v>
      </c>
      <c r="E12" s="108">
        <v>500</v>
      </c>
      <c r="F12" s="165" t="s">
        <v>129</v>
      </c>
      <c r="G12" s="108" t="s">
        <v>166</v>
      </c>
      <c r="H12" s="108" t="s">
        <v>126</v>
      </c>
      <c r="I12" s="108">
        <v>2</v>
      </c>
      <c r="O12" t="str">
        <f t="shared" ref="O12:O31" si="0">IF(B12="None","None","«"&amp;C12&amp;", "&amp;F12&amp;", "&amp;E12&amp;" мг», серия "&amp;D12&amp;", производства "&amp;G12&amp;", "&amp;H12)</f>
        <v>«Дибикор, таблетки, 500 мг», серия 21224, производства АО «Татхимфармпрепараты», Россия</v>
      </c>
      <c r="X12" t="s">
        <v>101</v>
      </c>
    </row>
    <row r="13" spans="1:25" x14ac:dyDescent="0.25">
      <c r="A13" s="101">
        <v>2</v>
      </c>
      <c r="B13" s="165" t="s">
        <v>97</v>
      </c>
      <c r="C13" s="108" t="s">
        <v>163</v>
      </c>
      <c r="D13" s="108">
        <v>31224</v>
      </c>
      <c r="E13" s="108">
        <v>500</v>
      </c>
      <c r="F13" s="165" t="s">
        <v>129</v>
      </c>
      <c r="G13" s="108" t="s">
        <v>166</v>
      </c>
      <c r="H13" s="108" t="s">
        <v>126</v>
      </c>
      <c r="I13" s="108">
        <v>2</v>
      </c>
      <c r="O13" t="str">
        <f t="shared" si="0"/>
        <v>«Дибикор, таблетки, 500 мг», серия 31224, производства АО «Татхимфармпрепараты», Россия</v>
      </c>
      <c r="X13" t="s">
        <v>102</v>
      </c>
    </row>
    <row r="14" spans="1:25" x14ac:dyDescent="0.25">
      <c r="A14" s="101">
        <v>3</v>
      </c>
      <c r="B14" s="165" t="s">
        <v>106</v>
      </c>
      <c r="C14" s="108" t="s">
        <v>163</v>
      </c>
      <c r="D14" s="108" t="s">
        <v>164</v>
      </c>
      <c r="E14" s="108">
        <v>500</v>
      </c>
      <c r="F14" s="165" t="s">
        <v>129</v>
      </c>
      <c r="G14" s="108" t="s">
        <v>165</v>
      </c>
      <c r="H14" s="108" t="s">
        <v>126</v>
      </c>
      <c r="I14" s="108">
        <v>1</v>
      </c>
      <c r="O14" t="str">
        <f t="shared" si="0"/>
        <v>«Дибикор, таблетки, 500 мг», серия D610824E, производства ООО «ПИК-ФАРМА ЛЕК», Россия</v>
      </c>
      <c r="X14" t="s">
        <v>103</v>
      </c>
    </row>
    <row r="15" spans="1:25" x14ac:dyDescent="0.25">
      <c r="A15" s="101">
        <v>4</v>
      </c>
      <c r="B15" s="165" t="s">
        <v>107</v>
      </c>
      <c r="C15" s="108" t="s">
        <v>163</v>
      </c>
      <c r="D15" s="108" t="s">
        <v>177</v>
      </c>
      <c r="E15" s="108">
        <v>500</v>
      </c>
      <c r="F15" s="165" t="s">
        <v>129</v>
      </c>
      <c r="G15" s="108" t="s">
        <v>165</v>
      </c>
      <c r="H15" s="108" t="s">
        <v>126</v>
      </c>
      <c r="I15" s="108">
        <v>1</v>
      </c>
      <c r="O15" t="str">
        <f t="shared" si="0"/>
        <v>«Дибикор, таблетки, 500 мг», серия Test, производства ООО «ПИК-ФАРМА ЛЕК», Россия</v>
      </c>
      <c r="X15" t="s">
        <v>104</v>
      </c>
    </row>
    <row r="16" spans="1:25" x14ac:dyDescent="0.25">
      <c r="A16" s="101">
        <v>5</v>
      </c>
      <c r="B16" s="165" t="s">
        <v>124</v>
      </c>
      <c r="C16" s="108"/>
      <c r="D16" s="108"/>
      <c r="E16" s="108"/>
      <c r="F16" s="165"/>
      <c r="G16" s="108"/>
      <c r="H16" s="108"/>
      <c r="I16" s="108"/>
      <c r="O16" t="str">
        <f t="shared" si="0"/>
        <v>None</v>
      </c>
      <c r="X16" t="s">
        <v>105</v>
      </c>
    </row>
    <row r="17" spans="1:24" x14ac:dyDescent="0.25">
      <c r="A17" s="101">
        <v>6</v>
      </c>
      <c r="B17" s="165" t="s">
        <v>124</v>
      </c>
      <c r="C17" s="108"/>
      <c r="D17" s="108"/>
      <c r="E17" s="108"/>
      <c r="F17" s="165"/>
      <c r="G17" s="108"/>
      <c r="H17" s="108"/>
      <c r="I17" s="108"/>
      <c r="O17" t="str">
        <f t="shared" si="0"/>
        <v>None</v>
      </c>
      <c r="X17" t="s">
        <v>106</v>
      </c>
    </row>
    <row r="18" spans="1:24" x14ac:dyDescent="0.25">
      <c r="A18" s="101">
        <v>7</v>
      </c>
      <c r="B18" s="165" t="s">
        <v>124</v>
      </c>
      <c r="C18" s="108"/>
      <c r="D18" s="108"/>
      <c r="E18" s="108"/>
      <c r="F18" s="165"/>
      <c r="G18" s="108"/>
      <c r="H18" s="108"/>
      <c r="I18" s="108"/>
      <c r="O18" t="str">
        <f t="shared" si="0"/>
        <v>None</v>
      </c>
      <c r="X18" t="s">
        <v>107</v>
      </c>
    </row>
    <row r="19" spans="1:24" x14ac:dyDescent="0.25">
      <c r="A19" s="101">
        <v>8</v>
      </c>
      <c r="B19" s="165" t="s">
        <v>124</v>
      </c>
      <c r="C19" s="108"/>
      <c r="D19" s="108"/>
      <c r="E19" s="108"/>
      <c r="F19" s="165"/>
      <c r="G19" s="108"/>
      <c r="H19" s="108"/>
      <c r="I19" s="108"/>
      <c r="O19" t="str">
        <f t="shared" si="0"/>
        <v>None</v>
      </c>
      <c r="X19" t="s">
        <v>108</v>
      </c>
    </row>
    <row r="20" spans="1:24" x14ac:dyDescent="0.25">
      <c r="A20" s="101">
        <v>9</v>
      </c>
      <c r="B20" s="165" t="s">
        <v>124</v>
      </c>
      <c r="C20" s="108"/>
      <c r="D20" s="108"/>
      <c r="E20" s="108"/>
      <c r="F20" s="165"/>
      <c r="G20" s="108"/>
      <c r="H20" s="108"/>
      <c r="I20" s="108"/>
      <c r="O20" t="str">
        <f t="shared" si="0"/>
        <v>None</v>
      </c>
      <c r="X20" t="s">
        <v>109</v>
      </c>
    </row>
    <row r="21" spans="1:24" x14ac:dyDescent="0.25">
      <c r="A21" s="101">
        <v>10</v>
      </c>
      <c r="B21" s="165" t="s">
        <v>124</v>
      </c>
      <c r="C21" s="108"/>
      <c r="D21" s="108"/>
      <c r="E21" s="108"/>
      <c r="F21" s="165"/>
      <c r="G21" s="108"/>
      <c r="H21" s="108"/>
      <c r="I21" s="108"/>
      <c r="O21" t="str">
        <f t="shared" si="0"/>
        <v>None</v>
      </c>
      <c r="X21" t="s">
        <v>110</v>
      </c>
    </row>
    <row r="22" spans="1:24" x14ac:dyDescent="0.25">
      <c r="A22" s="101">
        <v>11</v>
      </c>
      <c r="B22" s="165" t="s">
        <v>124</v>
      </c>
      <c r="C22" s="108"/>
      <c r="D22" s="108"/>
      <c r="E22" s="108"/>
      <c r="F22" s="165"/>
      <c r="G22" s="108"/>
      <c r="H22" s="108"/>
      <c r="I22" s="108"/>
      <c r="O22" t="str">
        <f t="shared" si="0"/>
        <v>None</v>
      </c>
      <c r="X22" t="s">
        <v>111</v>
      </c>
    </row>
    <row r="23" spans="1:24" x14ac:dyDescent="0.25">
      <c r="A23" s="101">
        <v>12</v>
      </c>
      <c r="B23" s="165" t="s">
        <v>124</v>
      </c>
      <c r="C23" s="108"/>
      <c r="D23" s="108"/>
      <c r="E23" s="108"/>
      <c r="F23" s="165"/>
      <c r="G23" s="108"/>
      <c r="H23" s="108"/>
      <c r="I23" s="108"/>
      <c r="O23" t="str">
        <f t="shared" si="0"/>
        <v>None</v>
      </c>
      <c r="X23" t="s">
        <v>112</v>
      </c>
    </row>
    <row r="24" spans="1:24" x14ac:dyDescent="0.25">
      <c r="A24" s="101">
        <v>13</v>
      </c>
      <c r="B24" s="165" t="s">
        <v>124</v>
      </c>
      <c r="C24" s="108"/>
      <c r="D24" s="108"/>
      <c r="E24" s="108"/>
      <c r="F24" s="165"/>
      <c r="G24" s="108"/>
      <c r="H24" s="108"/>
      <c r="I24" s="108"/>
      <c r="O24" t="str">
        <f t="shared" si="0"/>
        <v>None</v>
      </c>
      <c r="X24" t="s">
        <v>113</v>
      </c>
    </row>
    <row r="25" spans="1:24" x14ac:dyDescent="0.25">
      <c r="A25" s="101">
        <v>14</v>
      </c>
      <c r="B25" s="165" t="s">
        <v>124</v>
      </c>
      <c r="C25" s="108"/>
      <c r="D25" s="108"/>
      <c r="E25" s="108"/>
      <c r="F25" s="165"/>
      <c r="G25" s="108"/>
      <c r="H25" s="108"/>
      <c r="I25" s="108"/>
      <c r="O25" t="str">
        <f t="shared" si="0"/>
        <v>None</v>
      </c>
      <c r="X25" t="s">
        <v>114</v>
      </c>
    </row>
    <row r="26" spans="1:24" x14ac:dyDescent="0.25">
      <c r="A26" s="101">
        <v>15</v>
      </c>
      <c r="B26" s="165" t="s">
        <v>124</v>
      </c>
      <c r="C26" s="108"/>
      <c r="D26" s="108"/>
      <c r="E26" s="108"/>
      <c r="F26" s="165"/>
      <c r="G26" s="108"/>
      <c r="H26" s="108"/>
      <c r="I26" s="108"/>
      <c r="O26" t="str">
        <f t="shared" si="0"/>
        <v>None</v>
      </c>
      <c r="X26" t="s">
        <v>115</v>
      </c>
    </row>
    <row r="27" spans="1:24" x14ac:dyDescent="0.25">
      <c r="A27" s="101">
        <v>16</v>
      </c>
      <c r="B27" s="165" t="s">
        <v>124</v>
      </c>
      <c r="C27" s="108"/>
      <c r="D27" s="108"/>
      <c r="E27" s="108"/>
      <c r="F27" s="165"/>
      <c r="G27" s="108"/>
      <c r="H27" s="108"/>
      <c r="I27" s="108"/>
      <c r="O27" t="str">
        <f t="shared" si="0"/>
        <v>None</v>
      </c>
      <c r="X27" t="s">
        <v>124</v>
      </c>
    </row>
    <row r="28" spans="1:24" x14ac:dyDescent="0.25">
      <c r="A28" s="101">
        <v>17</v>
      </c>
      <c r="B28" s="165" t="s">
        <v>124</v>
      </c>
      <c r="C28" s="108"/>
      <c r="D28" s="108"/>
      <c r="E28" s="108"/>
      <c r="F28" s="165"/>
      <c r="G28" s="108"/>
      <c r="H28" s="108"/>
      <c r="I28" s="108"/>
      <c r="O28" t="str">
        <f t="shared" si="0"/>
        <v>None</v>
      </c>
    </row>
    <row r="29" spans="1:24" x14ac:dyDescent="0.25">
      <c r="A29" s="101">
        <v>18</v>
      </c>
      <c r="B29" s="165" t="s">
        <v>124</v>
      </c>
      <c r="C29" s="108"/>
      <c r="D29" s="108"/>
      <c r="E29" s="108"/>
      <c r="F29" s="165"/>
      <c r="G29" s="108"/>
      <c r="H29" s="108"/>
      <c r="I29" s="108"/>
      <c r="O29" t="str">
        <f t="shared" si="0"/>
        <v>None</v>
      </c>
    </row>
    <row r="30" spans="1:24" x14ac:dyDescent="0.25">
      <c r="A30" s="101">
        <v>19</v>
      </c>
      <c r="B30" s="165" t="s">
        <v>124</v>
      </c>
      <c r="C30" s="108"/>
      <c r="D30" s="108"/>
      <c r="E30" s="108"/>
      <c r="F30" s="165"/>
      <c r="G30" s="108"/>
      <c r="H30" s="108"/>
      <c r="I30" s="108"/>
      <c r="O30" t="str">
        <f t="shared" si="0"/>
        <v>None</v>
      </c>
    </row>
    <row r="31" spans="1:24" x14ac:dyDescent="0.25">
      <c r="A31" s="101">
        <v>20</v>
      </c>
      <c r="B31" s="165" t="s">
        <v>124</v>
      </c>
      <c r="C31" s="108"/>
      <c r="D31" s="108"/>
      <c r="E31" s="108"/>
      <c r="F31" s="165"/>
      <c r="G31" s="108"/>
      <c r="H31" s="108"/>
      <c r="I31" s="108"/>
      <c r="O31" t="str">
        <f t="shared" si="0"/>
        <v>None</v>
      </c>
    </row>
  </sheetData>
  <phoneticPr fontId="14" type="noConversion"/>
  <dataValidations count="2">
    <dataValidation type="list" allowBlank="1" showInputMessage="1" showErrorMessage="1" sqref="B12:B31" xr:uid="{00000000-0002-0000-0100-000000000000}">
      <formula1>$X$7:$X$27</formula1>
    </dataValidation>
    <dataValidation type="list" allowBlank="1" showInputMessage="1" showErrorMessage="1" sqref="F12:F15" xr:uid="{00000000-0002-0000-0100-000001000000}">
      <formula1>$Y$7:$Y$11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W Y g s V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Y g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I L F d v L a R Z 8 A E A A J A N A A A T A B w A R m 9 y b X V s Y X M v U 2 V j d G l v b j E u b S C i G A A o o B Q A A A A A A A A A A A A A A A A A A A A A A A A A A A D t l F F r 0 1 A U x 5 8 t 9 D t c b l 8 S i C E 3 b b p O y U N o K o g w c A n 0 Y Z G Q d d c t m N w r y a 1 0 j D 3 M l z 3 s T X w Y P q m f Y F O G U 9 z 8 C i f f y F u D r H O t d Y O t F R o I S c 7 J 4 Z 7 / + f E / O e 2 J m D P k l U / y s F q p V v K t K K M b y H V 8 J 3 R W O 4 4 X d h 2 / s + o h G y V U V C t I X n B Y 7 B W v 4 b z Y h z M 4 h W 8 y 1 8 5 f 6 S 7 v 9 V P K h P I o T q j e 5 k z I j 1 z B 7 o P A N M y 6 s U S W Q 3 g r C 8 7 h E 5 z I 0 s 9 w U u y F 8 B E + w D t 4 H 1 w 5 U x c D g V V t z a V J n M a C Z j a + h z X U 5 k k / Z b l t a a j D e n w j Z p s 2 M S 2 i o a d 9 L q g n t h N q X 7 z q K 5 z R Z 6 p W 9 l 7 D c A h f 4 P u v B o b 3 W X E A X 5 G U c w o / s F T i R + u y x s 8 i l j / n W V o e 5 m + / p L n y p 2 5 t Z w e X e S L b e s x E s 6 E P / 9 z V 0 O + E K R N C h p C g A z E S r 0 8 q a E w o s C 7 F d 9 V q J W b / o m g U a g 1 f x a q Y K h 5 l 6 / F + 1 q P T i X Y j y S O / K 2 b t r Y h t S g X D Y U 2 B V A q Y F z S X G p / K o r 5 g M Q s W F 4 O 7 9 v S D g C y b O m m 2 d K K b B g m 6 P H s R p N E g T s u d 1 z K t 0 H 1 y 3 2 i R E N 5 I Q x 5 J W x 7 B 8 b i l N 4 Z W T R H R u j o B W d M y j H l l N i 5 + a / a 5 2 Q 6 7 X X L / o c / u m N l N d t 2 C 2 W y Z N e a O 2 V 8 3 J D E M Y 2 l B b k j O m g W 5 h e 2 u B e 8 n U E s B A i 0 A F A A C A A g A W Y g s V y C 3 U q + n A A A A + Q A A A B I A A A A A A A A A A A A A A A A A A A A A A E N v b m Z p Z y 9 Q Y W N r Y W d l L n h t b F B L A Q I t A B Q A A g A I A F m I L F c P y u m r p A A A A O k A A A A T A A A A A A A A A A A A A A A A A P M A A A B b Q 2 9 u d G V u d F 9 U e X B l c 1 0 u e G 1 s U E s B A i 0 A F A A C A A g A W Y g s V 2 8 t p F n w A Q A A k A 0 A A B M A A A A A A A A A A A A A A A A A 5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0 g A A A A A A A D 5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Q V J F Q V N f V 0 F U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R B V E F f Q V J F Q V N f V 0 F U R V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w O T o z N D o x O S 4 1 M D M 3 O T I z W i I g L z 4 8 R W 5 0 c n k g V H l w Z T 0 i R m l s b E N v b H V t b l R 5 c G V z I i B W Y W x 1 Z T 0 i c 0 F 3 W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f Q V J F Q V N f V 0 F U R V J T L 9 C Y 0 L f Q v N C 1 0 L 3 Q t d C 9 0 L 3 R i 9 C 5 I N G C 0 L j Q v y 5 7 Q 2 9 s d W 1 u M S w w f S Z x d W 9 0 O y w m c X V v d D t T Z W N 0 a W 9 u M S 9 E Q V R B X 0 F S R U F T X 1 d B V E V S U y / Q m N C 3 0 L z Q t d C 9 0 L X Q v d C 9 0 Y v Q u S D R g t C 4 0 L 8 u e 0 N v b H V t b j I s M X 0 m c X V v d D s s J n F 1 b 3 Q 7 U 2 V j d G l v b j E v R E F U Q V 9 B U k V B U 1 9 X Q V R F U l M v 0 J j Q t 9 C 8 0 L X Q v d C 1 0 L 3 Q v d G L 0 L k g 0 Y L Q u N C / L n t D b 2 x 1 b W 4 z L D J 9 J n F 1 b 3 Q 7 L C Z x d W 9 0 O 1 N l Y 3 R p b 2 4 x L 0 R B V E F f Q V J F Q V N f V 0 F U R V J T L 9 C Y 0 L f Q v N C 1 0 L 3 Q t d C 9 0 L 3 R i 9 C 5 I N G C 0 L j Q v y 5 7 Q 2 9 s d W 1 u N C w z f S Z x d W 9 0 O y w m c X V v d D t T Z W N 0 a W 9 u M S 9 E Q V R B X 0 F S R U F T X 1 d B V E V S U y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V 9 B U k V B U 1 9 X Q V R F U l M v 0 J j Q t 9 C 8 0 L X Q v d C 1 0 L 3 Q v d G L 0 L k g 0 Y L Q u N C / L n t D b 2 x 1 b W 4 x L D B 9 J n F 1 b 3 Q 7 L C Z x d W 9 0 O 1 N l Y 3 R p b 2 4 x L 0 R B V E F f Q V J F Q V N f V 0 F U R V J T L 9 C Y 0 L f Q v N C 1 0 L 3 Q t d C 9 0 L 3 R i 9 C 5 I N G C 0 L j Q v y 5 7 Q 2 9 s d W 1 u M i w x f S Z x d W 9 0 O y w m c X V v d D t T Z W N 0 a W 9 u M S 9 E Q V R B X 0 F S R U F T X 1 d B V E V S U y / Q m N C 3 0 L z Q t d C 9 0 L X Q v d C 9 0 Y v Q u S D R g t C 4 0 L 8 u e 0 N v b H V t b j M s M n 0 m c X V v d D s s J n F 1 b 3 Q 7 U 2 V j d G l v b j E v R E F U Q V 9 B U k V B U 1 9 X Q V R F U l M v 0 J j Q t 9 C 8 0 L X Q v d C 1 0 L 3 Q v d G L 0 L k g 0 Y L Q u N C / L n t D b 2 x 1 b W 4 0 L D N 9 J n F 1 b 3 Q 7 L C Z x d W 9 0 O 1 N l Y 3 R p b 2 4 x L 0 R B V E F f Q V J F Q V N f V 0 F U R V J T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V 9 B U k V B U 1 9 X Q V R F U l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1 9 X Q V R F U l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1 9 X Q V R F U l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A 4 O j Q 1 O j U 4 L j A 0 M T E 3 N z R a I i A v P j x F b n R y e S B U e X B l P S J G a W x s Q 2 9 s d W 1 u V H l w Z X M i I F Z h b H V l P S J z Q X d Z R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V 9 B U k V B U 1 9 X Q V R F U l M g K D I p L 0 N o Y W 5 n Z W Q g V H l w Z S 5 7 Q 2 9 s d W 1 u M S w w f S Z x d W 9 0 O y w m c X V v d D t T Z W N 0 a W 9 u M S 9 E Q V R B X 0 F S R U F T X 1 d B V E V S U y A o M i k v Q 2 h h b m d l Z C B U e X B l L n t D b 2 x 1 b W 4 y L D F 9 J n F 1 b 3 Q 7 L C Z x d W 9 0 O 1 N l Y 3 R p b 2 4 x L 0 R B V E F f Q V J F Q V N f V 0 F U R V J T I C g y K S 9 D a G F u Z 2 V k I F R 5 c G U u e 0 N v b H V t b j M s M n 0 m c X V v d D s s J n F 1 b 3 Q 7 U 2 V j d G l v b j E v R E F U Q V 9 B U k V B U 1 9 X Q V R F U l M g K D I p L 0 N o Y W 5 n Z W Q g V H l w Z S 5 7 Q 2 9 s d W 1 u N C w z f S Z x d W 9 0 O y w m c X V v d D t T Z W N 0 a W 9 u M S 9 E Q V R B X 0 F S R U F T X 1 d B V E V S U y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B V E F f Q V J F Q V N f V 0 F U R V J T I C g y K S 9 D a G F u Z 2 V k I F R 5 c G U u e 0 N v b H V t b j E s M H 0 m c X V v d D s s J n F 1 b 3 Q 7 U 2 V j d G l v b j E v R E F U Q V 9 B U k V B U 1 9 X Q V R F U l M g K D I p L 0 N o Y W 5 n Z W Q g V H l w Z S 5 7 Q 2 9 s d W 1 u M i w x f S Z x d W 9 0 O y w m c X V v d D t T Z W N 0 a W 9 u M S 9 E Q V R B X 0 F S R U F T X 1 d B V E V S U y A o M i k v Q 2 h h b m d l Z C B U e X B l L n t D b 2 x 1 b W 4 z L D J 9 J n F 1 b 3 Q 7 L C Z x d W 9 0 O 1 N l Y 3 R p b 2 4 x L 0 R B V E F f Q V J F Q V N f V 0 F U R V J T I C g y K S 9 D a G F u Z 2 V k I F R 5 c G U u e 0 N v b H V t b j Q s M 3 0 m c X V v d D s s J n F 1 b 3 Q 7 U 2 V j d G l v b j E v R E F U Q V 9 B U k V B U 1 9 X Q V R F U l M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V 9 B U k V B U 1 9 X Q V R F U l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1 9 X Q V R F U l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S R U F T X 1 d B V E V S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D c 6 N D I 6 M j c u N j M 0 N T k w O F o i I C 8 + P E V u d H J 5 I F R 5 c G U 9 I k Z p b G x D b 2 x 1 b W 5 U e X B l c y I g V m F s d W U 9 I n N B d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X 0 F S R U F T X 1 d B V E V S U y A o M y k v Q 2 h h b m d l Z C B U e X B l L n t D b 2 x 1 b W 4 x L D B 9 J n F 1 b 3 Q 7 L C Z x d W 9 0 O 1 N l Y 3 R p b 2 4 x L 0 R B V E F f Q V J F Q V N f V 0 F U R V J T I C g z K S 9 D a G F u Z 2 V k I F R 5 c G U u e 0 N v b H V t b j I s M X 0 m c X V v d D s s J n F 1 b 3 Q 7 U 2 V j d G l v b j E v R E F U Q V 9 B U k V B U 1 9 X Q V R F U l M g K D M p L 0 N o Y W 5 n Z W Q g V H l w Z S 5 7 Q 2 9 s d W 1 u M y w y f S Z x d W 9 0 O y w m c X V v d D t T Z W N 0 a W 9 u M S 9 E Q V R B X 0 F S R U F T X 1 d B V E V S U y A o M y k v Q 2 h h b m d l Z C B U e X B l L n t D b 2 x 1 b W 4 0 L D N 9 J n F 1 b 3 Q 7 L C Z x d W 9 0 O 1 N l Y 3 R p b 2 4 x L 0 R B V E F f Q V J F Q V N f V 0 F U R V J T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V 9 B U k V B U 1 9 X Q V R F U l M g K D M p L 0 N o Y W 5 n Z W Q g V H l w Z S 5 7 Q 2 9 s d W 1 u M S w w f S Z x d W 9 0 O y w m c X V v d D t T Z W N 0 a W 9 u M S 9 E Q V R B X 0 F S R U F T X 1 d B V E V S U y A o M y k v Q 2 h h b m d l Z C B U e X B l L n t D b 2 x 1 b W 4 y L D F 9 J n F 1 b 3 Q 7 L C Z x d W 9 0 O 1 N l Y 3 R p b 2 4 x L 0 R B V E F f Q V J F Q V N f V 0 F U R V J T I C g z K S 9 D a G F u Z 2 V k I F R 5 c G U u e 0 N v b H V t b j M s M n 0 m c X V v d D s s J n F 1 b 3 Q 7 U 2 V j d G l v b j E v R E F U Q V 9 B U k V B U 1 9 X Q V R F U l M g K D M p L 0 N o Y W 5 n Z W Q g V H l w Z S 5 7 Q 2 9 s d W 1 u N C w z f S Z x d W 9 0 O y w m c X V v d D t T Z W N 0 a W 9 u M S 9 E Q V R B X 0 F S R U F T X 1 d B V E V S U y A o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X 0 F S R U F T X 1 d B V E V S U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S R U F T X 1 d B V E V S U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Q V J F Q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2 V D A 3 O j A x O j A w L j c y M D U z N z h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V 9 B U k V B U y 9 D a G F u Z 2 V k I F R 5 c G U u e 0 N v b H V t b j E s M H 0 m c X V v d D s s J n F 1 b 3 Q 7 U 2 V j d G l v b j E v R E F U Q V 9 B U k V B U y 9 D a G F u Z 2 V k I F R 5 c G U u e 0 N v b H V t b j I s M X 0 m c X V v d D s s J n F 1 b 3 Q 7 U 2 V j d G l v b j E v R E F U Q V 9 B U k V B U y 9 D a G F u Z 2 V k I F R 5 c G U u e 0 N v b H V t b j M s M n 0 m c X V v d D s s J n F 1 b 3 Q 7 U 2 V j d G l v b j E v R E F U Q V 9 B U k V B U y 9 D a G F u Z 2 V k I F R 5 c G U u e 0 N v b H V t b j Q s M 3 0 m c X V v d D s s J n F 1 b 3 Q 7 U 2 V j d G l v b j E v R E F U Q V 9 B U k V B U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V 9 B U k V B U y 9 D a G F u Z 2 V k I F R 5 c G U u e 0 N v b H V t b j E s M H 0 m c X V v d D s s J n F 1 b 3 Q 7 U 2 V j d G l v b j E v R E F U Q V 9 B U k V B U y 9 D a G F u Z 2 V k I F R 5 c G U u e 0 N v b H V t b j I s M X 0 m c X V v d D s s J n F 1 b 3 Q 7 U 2 V j d G l v b j E v R E F U Q V 9 B U k V B U y 9 D a G F u Z 2 V k I F R 5 c G U u e 0 N v b H V t b j M s M n 0 m c X V v d D s s J n F 1 b 3 Q 7 U 2 V j d G l v b j E v R E F U Q V 9 B U k V B U y 9 D a G F u Z 2 V k I F R 5 c G U u e 0 N v b H V t b j Q s M 3 0 m c X V v d D s s J n F 1 b 3 Q 7 U 2 V j d G l v b j E v R E F U Q V 9 B U k V B U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f Q V J F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Q V J F Q V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A 2 O j Q y O j I 3 L j k 2 M j Q 5 O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V 9 B U k V B U y A o M i k v Q 2 h h b m d l Z C B U e X B l L n t D b 2 x 1 b W 4 x L D B 9 J n F 1 b 3 Q 7 L C Z x d W 9 0 O 1 N l Y 3 R p b 2 4 x L 0 R B V E F f Q V J F Q V M g K D I p L 0 N o Y W 5 n Z W Q g V H l w Z S 5 7 Q 2 9 s d W 1 u M i w x f S Z x d W 9 0 O y w m c X V v d D t T Z W N 0 a W 9 u M S 9 E Q V R B X 0 F S R U F T I C g y K S 9 D a G F u Z 2 V k I F R 5 c G U u e 0 N v b H V t b j M s M n 0 m c X V v d D s s J n F 1 b 3 Q 7 U 2 V j d G l v b j E v R E F U Q V 9 B U k V B U y A o M i k v Q 2 h h b m d l Z C B U e X B l L n t D b 2 x 1 b W 4 0 L D N 9 J n F 1 b 3 Q 7 L C Z x d W 9 0 O 1 N l Y 3 R p b 2 4 x L 0 R B V E F f Q V J F Q V M g K D I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Q V R B X 0 F S R U F T I C g y K S 9 D a G F u Z 2 V k I F R 5 c G U u e 0 N v b H V t b j E s M H 0 m c X V v d D s s J n F 1 b 3 Q 7 U 2 V j d G l v b j E v R E F U Q V 9 B U k V B U y A o M i k v Q 2 h h b m d l Z C B U e X B l L n t D b 2 x 1 b W 4 y L D F 9 J n F 1 b 3 Q 7 L C Z x d W 9 0 O 1 N l Y 3 R p b 2 4 x L 0 R B V E F f Q V J F Q V M g K D I p L 0 N o Y W 5 n Z W Q g V H l w Z S 5 7 Q 2 9 s d W 1 u M y w y f S Z x d W 9 0 O y w m c X V v d D t T Z W N 0 a W 9 u M S 9 E Q V R B X 0 F S R U F T I C g y K S 9 D a G F u Z 2 V k I F R 5 c G U u e 0 N v b H V t b j Q s M 3 0 m c X V v d D s s J n F 1 b 3 Q 7 U 2 V j d G l v b j E v R E F U Q V 9 B U k V B U y A o M i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X 0 F S R U F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Q V J F Q V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S R U F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O F Q w O D o z N T o w N y 4 w M z Y 4 M z I 0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f Q V J F Q V M g K D M p L 0 N o Y W 5 n Z W Q g V H l w Z S 5 7 Q 2 9 s d W 1 u M S w w f S Z x d W 9 0 O y w m c X V v d D t T Z W N 0 a W 9 u M S 9 E Q V R B X 0 F S R U F T I C g z K S 9 D a G F u Z 2 V k I F R 5 c G U u e 0 N v b H V t b j I s M X 0 m c X V v d D s s J n F 1 b 3 Q 7 U 2 V j d G l v b j E v R E F U Q V 9 B U k V B U y A o M y k v Q 2 h h b m d l Z C B U e X B l L n t D b 2 x 1 b W 4 z L D J 9 J n F 1 b 3 Q 7 L C Z x d W 9 0 O 1 N l Y 3 R p b 2 4 x L 0 R B V E F f Q V J F Q V M g K D M p L 0 N o Y W 5 n Z W Q g V H l w Z S 5 7 Q 2 9 s d W 1 u N C w z f S Z x d W 9 0 O y w m c X V v d D t T Z W N 0 a W 9 u M S 9 E Q V R B X 0 F S R U F T I C g z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V 9 B U k V B U y A o M y k v Q 2 h h b m d l Z C B U e X B l L n t D b 2 x 1 b W 4 x L D B 9 J n F 1 b 3 Q 7 L C Z x d W 9 0 O 1 N l Y 3 R p b 2 4 x L 0 R B V E F f Q V J F Q V M g K D M p L 0 N o Y W 5 n Z W Q g V H l w Z S 5 7 Q 2 9 s d W 1 u M i w x f S Z x d W 9 0 O y w m c X V v d D t T Z W N 0 a W 9 u M S 9 E Q V R B X 0 F S R U F T I C g z K S 9 D a G F u Z 2 V k I F R 5 c G U u e 0 N v b H V t b j M s M n 0 m c X V v d D s s J n F 1 b 3 Q 7 U 2 V j d G l v b j E v R E F U Q V 9 B U k V B U y A o M y k v Q 2 h h b m d l Z C B U e X B l L n t D b 2 x 1 b W 4 0 L D N 9 J n F 1 b 3 Q 7 L C Z x d W 9 0 O 1 N l Y 3 R p b 2 4 x L 0 R B V E F f Q V J F Q V M g K D M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V 9 B U k V B U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S R U F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Q V R B X 0 F S R U F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w N j o z N T o 0 M C 4 1 M T I 5 M T k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f Q V J F Q V M g K D Q p L 0 N o Y W 5 n Z W Q g V H l w Z S 5 7 Q 2 9 s d W 1 u M S w w f S Z x d W 9 0 O y w m c X V v d D t T Z W N 0 a W 9 u M S 9 E Q V R B X 0 F S R U F T I C g 0 K S 9 D a G F u Z 2 V k I F R 5 c G U u e 0 N v b H V t b j I s M X 0 m c X V v d D s s J n F 1 b 3 Q 7 U 2 V j d G l v b j E v R E F U Q V 9 B U k V B U y A o N C k v Q 2 h h b m d l Z C B U e X B l L n t D b 2 x 1 b W 4 z L D J 9 J n F 1 b 3 Q 7 L C Z x d W 9 0 O 1 N l Y 3 R p b 2 4 x L 0 R B V E F f Q V J F Q V M g K D Q p L 0 N o Y W 5 n Z W Q g V H l w Z S 5 7 Q 2 9 s d W 1 u N C w z f S Z x d W 9 0 O y w m c X V v d D t T Z W N 0 a W 9 u M S 9 E Q V R B X 0 F S R U F T I C g 0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F U Q V 9 B U k V B U y A o N C k v Q 2 h h b m d l Z C B U e X B l L n t D b 2 x 1 b W 4 x L D B 9 J n F 1 b 3 Q 7 L C Z x d W 9 0 O 1 N l Y 3 R p b 2 4 x L 0 R B V E F f Q V J F Q V M g K D Q p L 0 N o Y W 5 n Z W Q g V H l w Z S 5 7 Q 2 9 s d W 1 u M i w x f S Z x d W 9 0 O y w m c X V v d D t T Z W N 0 a W 9 u M S 9 E Q V R B X 0 F S R U F T I C g 0 K S 9 D a G F u Z 2 V k I F R 5 c G U u e 0 N v b H V t b j M s M n 0 m c X V v d D s s J n F 1 b 3 Q 7 U 2 V j d G l v b j E v R E F U Q V 9 B U k V B U y A o N C k v Q 2 h h b m d l Z C B U e X B l L n t D b 2 x 1 b W 4 0 L D N 9 J n F 1 b 3 Q 7 L C Z x d W 9 0 O 1 N l Y 3 R p b 2 4 x L 0 R B V E F f Q V J F Q V M g K D Q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V 9 B U k V B U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F S R U F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B V E F f Q V J F Q V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J U M T Q 6 M D I 6 N T A u M T A 5 M T A 4 N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X 0 F S R U F T I C g 1 K S 9 D a G F u Z 2 V k I F R 5 c G U u e 0 N v b H V t b j E s M H 0 m c X V v d D s s J n F 1 b 3 Q 7 U 2 V j d G l v b j E v R E F U Q V 9 B U k V B U y A o N S k v Q 2 h h b m d l Z C B U e X B l L n t D b 2 x 1 b W 4 y L D F 9 J n F 1 b 3 Q 7 L C Z x d W 9 0 O 1 N l Y 3 R p b 2 4 x L 0 R B V E F f Q V J F Q V M g K D U p L 0 N o Y W 5 n Z W Q g V H l w Z S 5 7 Q 2 9 s d W 1 u M y w y f S Z x d W 9 0 O y w m c X V v d D t T Z W N 0 a W 9 u M S 9 E Q V R B X 0 F S R U F T I C g 1 K S 9 D a G F u Z 2 V k I F R 5 c G U u e 0 N v b H V t b j Q s M 3 0 m c X V v d D s s J n F 1 b 3 Q 7 U 2 V j d G l v b j E v R E F U Q V 9 B U k V B U y A o N S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B V E F f Q V J F Q V M g K D U p L 0 N o Y W 5 n Z W Q g V H l w Z S 5 7 Q 2 9 s d W 1 u M S w w f S Z x d W 9 0 O y w m c X V v d D t T Z W N 0 a W 9 u M S 9 E Q V R B X 0 F S R U F T I C g 1 K S 9 D a G F u Z 2 V k I F R 5 c G U u e 0 N v b H V t b j I s M X 0 m c X V v d D s s J n F 1 b 3 Q 7 U 2 V j d G l v b j E v R E F U Q V 9 B U k V B U y A o N S k v Q 2 h h b m d l Z C B U e X B l L n t D b 2 x 1 b W 4 z L D J 9 J n F 1 b 3 Q 7 L C Z x d W 9 0 O 1 N l Y 3 R p b 2 4 x L 0 R B V E F f Q V J F Q V M g K D U p L 0 N o Y W 5 n Z W Q g V H l w Z S 5 7 Q 2 9 s d W 1 u N C w z f S Z x d W 9 0 O y w m c X V v d D t T Z W N 0 a W 9 u M S 9 E Q V R B X 0 F S R U F T I C g 1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f Q V J F Q V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B U k V B U y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R H K F L N r 8 S Y M j v w w T S Q W c A A A A A A I A A A A A A B B m A A A A A Q A A I A A A A M c X F V L s Q Q E 4 p z U v N 4 x t a t 9 + 7 + u 5 s I m a 6 d E L p F B 4 C r R 5 A A A A A A 6 A A A A A A g A A I A A A A D v I y I V 6 H a 1 9 A 9 w g j / E M x d Y c Y A T U O B i O k V 1 Q X X P d m 7 q 1 U A A A A K Q C P g b r G T P D 7 9 N 6 E q S N x 5 r a n e f b Q z Z G h S E I n e b j 1 x F S w F m a k a k K M i / U / v a a 4 4 w Y v h C W X L Z 7 C x U Z d e v H I M t 8 V V 0 O Z O C 3 M x d C e 1 1 r W c n g o Y m 1 Q A A A A M x 5 2 s Y Z p o d P x K Z F h k I s 5 v 0 S U Z N 7 8 1 A q I A U 4 z K U w M 1 0 9 p U n W b h y d 6 5 I Y s q t y j L Y w q H i d 4 + l q C o z w q S R a d B 3 8 F B g = < / D a t a M a s h u p > 
</file>

<file path=customXml/itemProps1.xml><?xml version="1.0" encoding="utf-8"?>
<ds:datastoreItem xmlns:ds="http://schemas.openxmlformats.org/officeDocument/2006/customXml" ds:itemID="{6D71EB46-04BF-4BA3-919A-F65D5C51B1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DM1 r</vt:lpstr>
      <vt:lpstr>DM2 ОК</vt:lpstr>
      <vt:lpstr>DM3 ОК </vt:lpstr>
      <vt:lpstr>Report_Maker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Сергей Грачев</cp:lastModifiedBy>
  <cp:revision>10</cp:revision>
  <dcterms:created xsi:type="dcterms:W3CDTF">2015-06-05T18:19:34Z</dcterms:created>
  <dcterms:modified xsi:type="dcterms:W3CDTF">2025-04-12T19:49:03Z</dcterms:modified>
  <dc:language>en-US</dc:language>
</cp:coreProperties>
</file>