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COMP123\"/>
    </mc:Choice>
  </mc:AlternateContent>
  <bookViews>
    <workbookView xWindow="120" yWindow="45" windowWidth="12120" windowHeight="8580" activeTab="1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G45" i="2" l="1"/>
  <c r="G48" i="2"/>
  <c r="F44" i="2"/>
  <c r="F47" i="2"/>
  <c r="F45" i="2"/>
  <c r="B37" i="2"/>
  <c r="B38" i="2" s="1"/>
  <c r="E36" i="2"/>
  <c r="C36" i="2"/>
  <c r="D36" i="2" s="1"/>
  <c r="E35" i="2"/>
  <c r="C35" i="2"/>
  <c r="D35" i="2" s="1"/>
  <c r="E34" i="2"/>
  <c r="C34" i="2"/>
  <c r="D34" i="2" s="1"/>
  <c r="E33" i="2"/>
  <c r="C33" i="2"/>
  <c r="D33" i="2" s="1"/>
  <c r="E32" i="2"/>
  <c r="C32" i="2"/>
  <c r="D32" i="2" s="1"/>
  <c r="E31" i="2"/>
  <c r="C31" i="2"/>
  <c r="D31" i="2" s="1"/>
  <c r="E30" i="2"/>
  <c r="C30" i="2"/>
  <c r="D30" i="2" s="1"/>
  <c r="E29" i="2"/>
  <c r="C29" i="2"/>
  <c r="B26" i="2"/>
  <c r="E25" i="2"/>
  <c r="C25" i="2"/>
  <c r="D25" i="2" s="1"/>
  <c r="E24" i="2"/>
  <c r="C24" i="2"/>
  <c r="D24" i="2" s="1"/>
  <c r="E23" i="2"/>
  <c r="C23" i="2"/>
  <c r="D23" i="2" s="1"/>
  <c r="E22" i="2"/>
  <c r="C22" i="2"/>
  <c r="D22" i="2" s="1"/>
  <c r="E21" i="2"/>
  <c r="C21" i="2"/>
  <c r="D21" i="2" s="1"/>
  <c r="E20" i="2"/>
  <c r="C20" i="2"/>
  <c r="D20" i="2" s="1"/>
  <c r="E19" i="2"/>
  <c r="C19" i="2"/>
  <c r="D19" i="2" s="1"/>
  <c r="E18" i="2"/>
  <c r="C18" i="2"/>
  <c r="B15" i="2"/>
  <c r="E14" i="2"/>
  <c r="C14" i="2"/>
  <c r="D14" i="2" s="1"/>
  <c r="E13" i="2"/>
  <c r="C13" i="2"/>
  <c r="D13" i="2" s="1"/>
  <c r="E12" i="2"/>
  <c r="C12" i="2"/>
  <c r="D12" i="2" s="1"/>
  <c r="E11" i="2"/>
  <c r="C11" i="2"/>
  <c r="D11" i="2" s="1"/>
  <c r="E10" i="2"/>
  <c r="C10" i="2"/>
  <c r="D10" i="2" s="1"/>
  <c r="E9" i="2"/>
  <c r="C9" i="2"/>
  <c r="D9" i="2" s="1"/>
  <c r="E8" i="2"/>
  <c r="C8" i="2"/>
  <c r="D8" i="2" s="1"/>
  <c r="E7" i="2"/>
  <c r="C7" i="2"/>
  <c r="C15" i="2" s="1"/>
  <c r="A4" i="2"/>
  <c r="A4" i="1"/>
  <c r="F30" i="1"/>
  <c r="F31" i="1"/>
  <c r="F32" i="1"/>
  <c r="F33" i="1"/>
  <c r="F34" i="1"/>
  <c r="F35" i="1"/>
  <c r="F36" i="1"/>
  <c r="F29" i="1"/>
  <c r="F19" i="1"/>
  <c r="F20" i="1"/>
  <c r="F21" i="1"/>
  <c r="F22" i="1"/>
  <c r="F23" i="1"/>
  <c r="F24" i="1"/>
  <c r="F25" i="1"/>
  <c r="F18" i="1"/>
  <c r="F8" i="1"/>
  <c r="F9" i="1"/>
  <c r="F10" i="1"/>
  <c r="F11" i="1"/>
  <c r="F12" i="1"/>
  <c r="F13" i="1"/>
  <c r="F14" i="1"/>
  <c r="F7" i="1"/>
  <c r="D38" i="1"/>
  <c r="E38" i="1"/>
  <c r="C38" i="1"/>
  <c r="B38" i="1"/>
  <c r="E37" i="1"/>
  <c r="E26" i="1"/>
  <c r="E15" i="1"/>
  <c r="E36" i="1"/>
  <c r="E35" i="1"/>
  <c r="E34" i="1"/>
  <c r="E33" i="1"/>
  <c r="E32" i="1"/>
  <c r="E31" i="1"/>
  <c r="E30" i="1"/>
  <c r="E29" i="1"/>
  <c r="E25" i="1"/>
  <c r="E24" i="1"/>
  <c r="E23" i="1"/>
  <c r="E22" i="1"/>
  <c r="E21" i="1"/>
  <c r="E20" i="1"/>
  <c r="E19" i="1"/>
  <c r="E18" i="1"/>
  <c r="E8" i="1"/>
  <c r="E9" i="1"/>
  <c r="E10" i="1"/>
  <c r="E11" i="1"/>
  <c r="E12" i="1"/>
  <c r="E13" i="1"/>
  <c r="E14" i="1"/>
  <c r="E7" i="1"/>
  <c r="D8" i="1"/>
  <c r="D12" i="1"/>
  <c r="D19" i="1"/>
  <c r="D23" i="1"/>
  <c r="D30" i="1"/>
  <c r="D34" i="1"/>
  <c r="D7" i="1"/>
  <c r="C8" i="1"/>
  <c r="C15" i="1" s="1"/>
  <c r="C9" i="1"/>
  <c r="D9" i="1" s="1"/>
  <c r="C10" i="1"/>
  <c r="D10" i="1" s="1"/>
  <c r="C11" i="1"/>
  <c r="D11" i="1" s="1"/>
  <c r="C12" i="1"/>
  <c r="C13" i="1"/>
  <c r="D13" i="1" s="1"/>
  <c r="C14" i="1"/>
  <c r="D14" i="1" s="1"/>
  <c r="C18" i="1"/>
  <c r="C26" i="1" s="1"/>
  <c r="C19" i="1"/>
  <c r="C20" i="1"/>
  <c r="D20" i="1" s="1"/>
  <c r="C21" i="1"/>
  <c r="D21" i="1" s="1"/>
  <c r="C22" i="1"/>
  <c r="D22" i="1" s="1"/>
  <c r="C23" i="1"/>
  <c r="C24" i="1"/>
  <c r="D24" i="1" s="1"/>
  <c r="C25" i="1"/>
  <c r="D25" i="1" s="1"/>
  <c r="C29" i="1"/>
  <c r="D29" i="1" s="1"/>
  <c r="C30" i="1"/>
  <c r="C31" i="1"/>
  <c r="D31" i="1" s="1"/>
  <c r="C32" i="1"/>
  <c r="D32" i="1" s="1"/>
  <c r="C33" i="1"/>
  <c r="D33" i="1" s="1"/>
  <c r="C34" i="1"/>
  <c r="C35" i="1"/>
  <c r="D35" i="1" s="1"/>
  <c r="C36" i="1"/>
  <c r="D36" i="1" s="1"/>
  <c r="C7" i="1"/>
  <c r="B37" i="1"/>
  <c r="B26" i="1"/>
  <c r="B15" i="1"/>
  <c r="E37" i="2" l="1"/>
  <c r="F36" i="2" s="1"/>
  <c r="E15" i="2"/>
  <c r="C26" i="2"/>
  <c r="E26" i="2"/>
  <c r="F20" i="2" s="1"/>
  <c r="C37" i="2"/>
  <c r="C38" i="2" s="1"/>
  <c r="F8" i="2"/>
  <c r="F10" i="2"/>
  <c r="F12" i="2"/>
  <c r="F14" i="2"/>
  <c r="F19" i="2"/>
  <c r="F25" i="2"/>
  <c r="F9" i="2"/>
  <c r="F11" i="2"/>
  <c r="F13" i="2"/>
  <c r="F24" i="2"/>
  <c r="F7" i="2"/>
  <c r="F29" i="2"/>
  <c r="D7" i="2"/>
  <c r="D15" i="2" s="1"/>
  <c r="D18" i="2"/>
  <c r="D26" i="2" s="1"/>
  <c r="D29" i="2"/>
  <c r="D37" i="2" s="1"/>
  <c r="D15" i="1"/>
  <c r="D37" i="1"/>
  <c r="C37" i="1"/>
  <c r="D18" i="1"/>
  <c r="D26" i="1" s="1"/>
  <c r="F31" i="2" l="1"/>
  <c r="F34" i="2"/>
  <c r="F33" i="2"/>
  <c r="F32" i="2"/>
  <c r="F30" i="2"/>
  <c r="E38" i="2"/>
  <c r="F35" i="2"/>
  <c r="F18" i="2"/>
  <c r="F23" i="2"/>
  <c r="F22" i="2"/>
  <c r="F21" i="2"/>
  <c r="D38" i="2"/>
</calcChain>
</file>

<file path=xl/sharedStrings.xml><?xml version="1.0" encoding="utf-8"?>
<sst xmlns="http://schemas.openxmlformats.org/spreadsheetml/2006/main" count="107" uniqueCount="33">
  <si>
    <t>Office 1</t>
  </si>
  <si>
    <t>Office 2</t>
  </si>
  <si>
    <t>Office 3</t>
  </si>
  <si>
    <t>Teeth Cleaning</t>
  </si>
  <si>
    <t>Cavity fill</t>
  </si>
  <si>
    <t>Replace Fillings</t>
  </si>
  <si>
    <t>Bridge</t>
  </si>
  <si>
    <t>Teeth Whitening</t>
  </si>
  <si>
    <t>Extractions</t>
  </si>
  <si>
    <t>Tool Implant</t>
  </si>
  <si>
    <t>Dentures</t>
  </si>
  <si>
    <t>Type of Service</t>
  </si>
  <si>
    <t>Assumptions</t>
  </si>
  <si>
    <t>Tooth Implant</t>
  </si>
  <si>
    <t>Dr. William Gardner's Dental Office</t>
  </si>
  <si>
    <t>Weekly Service Log</t>
  </si>
  <si>
    <t>Dental Services</t>
  </si>
  <si>
    <t xml:space="preserve">Total Services Rendered </t>
  </si>
  <si>
    <t>Billed to Insurance</t>
  </si>
  <si>
    <t>Billed to Patient</t>
  </si>
  <si>
    <t>Percentage of Total Revenue</t>
  </si>
  <si>
    <t>Price per Treatment</t>
  </si>
  <si>
    <t>Percentage of Insurance Coverage</t>
  </si>
  <si>
    <t>Total Revenue For Services</t>
  </si>
  <si>
    <t>Total Revenue for the Business</t>
  </si>
  <si>
    <t>Total Sales for office1</t>
  </si>
  <si>
    <t>Total Sales for office2</t>
  </si>
  <si>
    <t>Total Sales for office 3</t>
  </si>
  <si>
    <t xml:space="preserve">Total revenue for the 3 offices </t>
  </si>
  <si>
    <t>Average number of Teeth Cleaning procedures for all three offices</t>
  </si>
  <si>
    <t>Total revenue of all three offices if a Cavity Fill is increased to $300</t>
  </si>
  <si>
    <t>Average amount being billed per procedure</t>
  </si>
  <si>
    <t>How many teeth whitening treatments dies he need to sell to reach a total revenue of $40,000 in office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</si>
</sst>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5" formatCode="[$-409]d\-mmm\-yy;@"/>
    <numFmt numFmtId="172" formatCode="[$-F800]dddd\,\ mmmm\ dd\,\ yyyy"/>
  </numFmts>
  <fonts count="6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 applyAlignment="1"/>
    <xf numFmtId="0" fontId="3" fillId="0" borderId="1" xfId="0" applyFont="1" applyBorder="1"/>
    <xf numFmtId="0" fontId="3" fillId="0" borderId="0" xfId="0" applyFont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1" xfId="0" applyFont="1" applyBorder="1"/>
    <xf numFmtId="0" fontId="0" fillId="0" borderId="5" xfId="0" applyBorder="1"/>
    <xf numFmtId="0" fontId="0" fillId="0" borderId="6" xfId="0" applyBorder="1"/>
    <xf numFmtId="44" fontId="0" fillId="0" borderId="0" xfId="1" applyFont="1"/>
    <xf numFmtId="0" fontId="3" fillId="2" borderId="1" xfId="0" applyFont="1" applyFill="1" applyBorder="1"/>
    <xf numFmtId="44" fontId="3" fillId="2" borderId="1" xfId="1" applyFont="1" applyFill="1" applyBorder="1"/>
    <xf numFmtId="44" fontId="3" fillId="2" borderId="1" xfId="0" applyNumberFormat="1" applyFont="1" applyFill="1" applyBorder="1"/>
    <xf numFmtId="10" fontId="0" fillId="0" borderId="6" xfId="2" applyNumberFormat="1" applyFont="1" applyBorder="1"/>
    <xf numFmtId="0" fontId="3" fillId="0" borderId="1" xfId="0" applyFont="1" applyBorder="1" applyAlignment="1">
      <alignment wrapText="1"/>
    </xf>
    <xf numFmtId="44" fontId="0" fillId="0" borderId="0" xfId="0" applyNumberFormat="1"/>
    <xf numFmtId="44" fontId="0" fillId="0" borderId="0" xfId="1" applyNumberFormat="1" applyFont="1"/>
    <xf numFmtId="165" fontId="4" fillId="2" borderId="1" xfId="0" applyNumberFormat="1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3" fillId="0" borderId="0" xfId="0" applyFont="1" applyAlignment="1">
      <alignment wrapText="1"/>
    </xf>
    <xf numFmtId="44" fontId="5" fillId="2" borderId="1" xfId="1" applyFont="1" applyFill="1" applyBorder="1"/>
    <xf numFmtId="44" fontId="3" fillId="0" borderId="0" xfId="1" applyFont="1"/>
    <xf numFmtId="172" fontId="4" fillId="2" borderId="1" xfId="0" applyNumberFormat="1" applyFont="1" applyFill="1" applyBorder="1" applyAlignment="1">
      <alignment horizontal="center"/>
    </xf>
    <xf numFmtId="0" fontId="3" fillId="3" borderId="0" xfId="0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0"/>
  <sheetViews>
    <sheetView workbookViewId="0">
      <selection activeCell="B34" activeCellId="2" sqref="B12 B23 B34"/>
    </sheetView>
  </sheetViews>
  <sheetFormatPr defaultRowHeight="12.75" x14ac:dyDescent="0.2"/>
  <cols>
    <col min="1" max="1" width="29.7109375" bestFit="1" customWidth="1"/>
    <col min="2" max="2" width="24.28515625" bestFit="1" customWidth="1"/>
    <col min="3" max="3" width="20.7109375" customWidth="1"/>
    <col min="4" max="4" width="15.7109375" bestFit="1" customWidth="1"/>
    <col min="5" max="5" width="20.7109375" customWidth="1"/>
    <col min="6" max="6" width="20" customWidth="1"/>
  </cols>
  <sheetData>
    <row r="2" spans="1:8" ht="15" x14ac:dyDescent="0.2">
      <c r="A2" s="24" t="s">
        <v>14</v>
      </c>
      <c r="B2" s="25"/>
      <c r="C2" s="25"/>
      <c r="D2" s="25"/>
      <c r="E2" s="25"/>
      <c r="F2" s="26"/>
      <c r="G2" s="1"/>
      <c r="H2" s="1"/>
    </row>
    <row r="3" spans="1:8" ht="15" x14ac:dyDescent="0.2">
      <c r="A3" s="23" t="s">
        <v>15</v>
      </c>
      <c r="B3" s="21"/>
      <c r="C3" s="21"/>
      <c r="D3" s="21"/>
      <c r="E3" s="21"/>
      <c r="F3" s="22"/>
      <c r="G3" s="1"/>
      <c r="H3" s="1"/>
    </row>
    <row r="4" spans="1:8" ht="15" x14ac:dyDescent="0.2">
      <c r="A4" s="20">
        <f>DATE(2018,9,24)</f>
        <v>43367</v>
      </c>
      <c r="B4" s="20"/>
      <c r="C4" s="20"/>
      <c r="D4" s="20"/>
      <c r="E4" s="20"/>
      <c r="F4" s="20"/>
      <c r="G4" s="1"/>
      <c r="H4" s="1"/>
    </row>
    <row r="5" spans="1:8" ht="25.5" x14ac:dyDescent="0.2">
      <c r="A5" s="2" t="s">
        <v>16</v>
      </c>
      <c r="B5" s="2" t="s">
        <v>17</v>
      </c>
      <c r="C5" s="2" t="s">
        <v>18</v>
      </c>
      <c r="D5" s="2" t="s">
        <v>19</v>
      </c>
      <c r="E5" s="17" t="s">
        <v>23</v>
      </c>
      <c r="F5" s="17" t="s">
        <v>20</v>
      </c>
      <c r="G5" s="3"/>
    </row>
    <row r="6" spans="1:8" x14ac:dyDescent="0.2">
      <c r="A6" s="3" t="s">
        <v>0</v>
      </c>
      <c r="D6" s="18"/>
      <c r="F6" s="10"/>
    </row>
    <row r="7" spans="1:8" x14ac:dyDescent="0.2">
      <c r="A7" t="s">
        <v>6</v>
      </c>
      <c r="B7">
        <v>8</v>
      </c>
      <c r="C7" s="12">
        <f>(VLOOKUP(A7,$A$43:$C$50,3))*(B7*(VLOOKUP(A7,$A$43:$C$50,2)))</f>
        <v>1200</v>
      </c>
      <c r="D7" s="19">
        <f>(B7*VLOOKUP(A7,$A$42:$C$50,2)-C7)</f>
        <v>1200</v>
      </c>
      <c r="E7" s="12">
        <f>VLOOKUP(A7,$A$43:$C$50,2)*B7</f>
        <v>2400</v>
      </c>
      <c r="F7" s="16">
        <f>E7/$E$15</f>
        <v>6.5573770491803282E-2</v>
      </c>
    </row>
    <row r="8" spans="1:8" x14ac:dyDescent="0.2">
      <c r="A8" t="s">
        <v>4</v>
      </c>
      <c r="B8">
        <v>12</v>
      </c>
      <c r="C8" s="12">
        <f>(VLOOKUP(A8,$A$43:$C$50,3))*(B8*(VLOOKUP(A8,$A$43:$C$50,2)))</f>
        <v>480</v>
      </c>
      <c r="D8" s="12">
        <f>(B8*VLOOKUP(A8,$A$42:$C$50,2)-C8)</f>
        <v>1920</v>
      </c>
      <c r="E8" s="12">
        <f t="shared" ref="E8:E14" si="0">VLOOKUP(A8,$A$43:$C$50,2)*B8</f>
        <v>2400</v>
      </c>
      <c r="F8" s="16">
        <f t="shared" ref="F8:F14" si="1">E8/$E$15</f>
        <v>6.5573770491803282E-2</v>
      </c>
    </row>
    <row r="9" spans="1:8" x14ac:dyDescent="0.2">
      <c r="A9" t="s">
        <v>10</v>
      </c>
      <c r="B9">
        <v>4</v>
      </c>
      <c r="C9" s="12">
        <f>(VLOOKUP(A9,$A$43:$C$50,3))*(B9*(VLOOKUP(A9,$A$43:$C$50,2)))</f>
        <v>5520</v>
      </c>
      <c r="D9" s="12">
        <f>(B9*VLOOKUP(A9,$A$42:$C$50,2)-C9)</f>
        <v>3680</v>
      </c>
      <c r="E9" s="12">
        <f t="shared" si="0"/>
        <v>9200</v>
      </c>
      <c r="F9" s="16">
        <f t="shared" si="1"/>
        <v>0.25136612021857924</v>
      </c>
    </row>
    <row r="10" spans="1:8" x14ac:dyDescent="0.2">
      <c r="A10" t="s">
        <v>8</v>
      </c>
      <c r="B10">
        <v>6</v>
      </c>
      <c r="C10" s="12">
        <f>(VLOOKUP(A10,$A$43:$C$50,3))*(B10*(VLOOKUP(A10,$A$43:$C$50,2)))</f>
        <v>825.00000000000011</v>
      </c>
      <c r="D10" s="12">
        <f>(B10*VLOOKUP(A10,$A$42:$C$50,2)-C10)</f>
        <v>674.99999999999989</v>
      </c>
      <c r="E10" s="12">
        <f t="shared" si="0"/>
        <v>1500</v>
      </c>
      <c r="F10" s="16">
        <f t="shared" si="1"/>
        <v>4.0983606557377046E-2</v>
      </c>
    </row>
    <row r="11" spans="1:8" x14ac:dyDescent="0.2">
      <c r="A11" t="s">
        <v>5</v>
      </c>
      <c r="B11">
        <v>2</v>
      </c>
      <c r="C11" s="12">
        <f>(VLOOKUP(A11,$A$43:$C$50,3))*(B11*(VLOOKUP(A11,$A$43:$C$50,2)))</f>
        <v>244.99999999999997</v>
      </c>
      <c r="D11" s="12">
        <f>(B11*VLOOKUP(A11,$A$42:$C$50,2)-C11)</f>
        <v>455</v>
      </c>
      <c r="E11" s="12">
        <f t="shared" si="0"/>
        <v>700</v>
      </c>
      <c r="F11" s="16">
        <f t="shared" si="1"/>
        <v>1.912568306010929E-2</v>
      </c>
    </row>
    <row r="12" spans="1:8" x14ac:dyDescent="0.2">
      <c r="A12" t="s">
        <v>3</v>
      </c>
      <c r="B12">
        <v>8</v>
      </c>
      <c r="C12" s="12">
        <f>(VLOOKUP(A12,$A$43:$C$50,3))*(B12*(VLOOKUP(A12,$A$43:$C$50,2)))</f>
        <v>360</v>
      </c>
      <c r="D12" s="12">
        <f>(B12*VLOOKUP(A12,$A$42:$C$50,2)-C12)</f>
        <v>840</v>
      </c>
      <c r="E12" s="12">
        <f t="shared" si="0"/>
        <v>1200</v>
      </c>
      <c r="F12" s="16">
        <f t="shared" si="1"/>
        <v>3.2786885245901641E-2</v>
      </c>
    </row>
    <row r="13" spans="1:8" x14ac:dyDescent="0.2">
      <c r="A13" t="s">
        <v>7</v>
      </c>
      <c r="B13">
        <v>9</v>
      </c>
      <c r="C13" s="12">
        <f>(VLOOKUP(A13,$A$43:$C$50,3))*(B13*(VLOOKUP(A13,$A$43:$C$50,2)))</f>
        <v>0</v>
      </c>
      <c r="D13" s="12">
        <f>(B13*VLOOKUP(A13,$A$42:$C$50,2)-C13)</f>
        <v>7200</v>
      </c>
      <c r="E13" s="12">
        <f t="shared" si="0"/>
        <v>7200</v>
      </c>
      <c r="F13" s="16">
        <f t="shared" si="1"/>
        <v>0.19672131147540983</v>
      </c>
    </row>
    <row r="14" spans="1:8" x14ac:dyDescent="0.2">
      <c r="A14" t="s">
        <v>13</v>
      </c>
      <c r="B14">
        <v>10</v>
      </c>
      <c r="C14" s="12">
        <f>(VLOOKUP(A14,$A$43:$C$50,3))*(B14*(VLOOKUP(A14,$A$43:$C$50,2)))</f>
        <v>5400</v>
      </c>
      <c r="D14" s="12">
        <f>(B14*VLOOKUP(A14,$A$42:$C$50,2)-C14)</f>
        <v>6600</v>
      </c>
      <c r="E14" s="12">
        <f t="shared" si="0"/>
        <v>12000</v>
      </c>
      <c r="F14" s="16">
        <f t="shared" si="1"/>
        <v>0.32786885245901637</v>
      </c>
    </row>
    <row r="15" spans="1:8" x14ac:dyDescent="0.2">
      <c r="A15" s="13" t="s">
        <v>25</v>
      </c>
      <c r="B15" s="13">
        <f>SUM(B7:B14)</f>
        <v>59</v>
      </c>
      <c r="C15" s="14">
        <f>SUM(C7:C14)</f>
        <v>14030</v>
      </c>
      <c r="D15" s="14">
        <f>SUM(D7:D14)</f>
        <v>22570</v>
      </c>
      <c r="E15" s="15">
        <f>SUM(E7:E14)</f>
        <v>36600</v>
      </c>
      <c r="F15" s="13"/>
    </row>
    <row r="16" spans="1:8" x14ac:dyDescent="0.2">
      <c r="C16" s="12"/>
      <c r="D16" s="12"/>
      <c r="F16" s="11"/>
    </row>
    <row r="17" spans="1:6" x14ac:dyDescent="0.2">
      <c r="A17" s="3" t="s">
        <v>1</v>
      </c>
      <c r="C17" s="12"/>
      <c r="D17" s="12"/>
      <c r="F17" s="11"/>
    </row>
    <row r="18" spans="1:6" x14ac:dyDescent="0.2">
      <c r="A18" t="s">
        <v>6</v>
      </c>
      <c r="B18">
        <v>18</v>
      </c>
      <c r="C18" s="12">
        <f>(VLOOKUP(A18,$A$43:$C$50,3))*(B18*(VLOOKUP(A18,$A$43:$C$50,2)))</f>
        <v>2700</v>
      </c>
      <c r="D18" s="12">
        <f>(B18*VLOOKUP(A18,$A$42:$C$50,2)-C18)</f>
        <v>2700</v>
      </c>
      <c r="E18" s="12">
        <f>VLOOKUP(A18,$A$43:$C$50,2)*B18</f>
        <v>5400</v>
      </c>
      <c r="F18" s="16">
        <f>E18/$E$26</f>
        <v>0.12413793103448276</v>
      </c>
    </row>
    <row r="19" spans="1:6" x14ac:dyDescent="0.2">
      <c r="A19" t="s">
        <v>4</v>
      </c>
      <c r="B19">
        <v>22</v>
      </c>
      <c r="C19" s="12">
        <f>(VLOOKUP(A19,$A$43:$C$50,3))*(B19*(VLOOKUP(A19,$A$43:$C$50,2)))</f>
        <v>880</v>
      </c>
      <c r="D19" s="12">
        <f>(B19*VLOOKUP(A19,$A$42:$C$50,2)-C19)</f>
        <v>3520</v>
      </c>
      <c r="E19" s="12">
        <f t="shared" ref="E19:E25" si="2">VLOOKUP(A19,$A$43:$C$50,2)*B19</f>
        <v>4400</v>
      </c>
      <c r="F19" s="16">
        <f t="shared" ref="F19:F25" si="3">E19/$E$26</f>
        <v>0.10114942528735632</v>
      </c>
    </row>
    <row r="20" spans="1:6" x14ac:dyDescent="0.2">
      <c r="A20" t="s">
        <v>10</v>
      </c>
      <c r="B20">
        <v>7</v>
      </c>
      <c r="C20" s="12">
        <f>(VLOOKUP(A20,$A$43:$C$50,3))*(B20*(VLOOKUP(A20,$A$43:$C$50,2)))</f>
        <v>9660</v>
      </c>
      <c r="D20" s="12">
        <f>(B20*VLOOKUP(A20,$A$42:$C$50,2)-C20)</f>
        <v>6440</v>
      </c>
      <c r="E20" s="12">
        <f t="shared" si="2"/>
        <v>16100</v>
      </c>
      <c r="F20" s="16">
        <f t="shared" si="3"/>
        <v>0.37011494252873561</v>
      </c>
    </row>
    <row r="21" spans="1:6" x14ac:dyDescent="0.2">
      <c r="A21" t="s">
        <v>8</v>
      </c>
      <c r="B21">
        <v>9</v>
      </c>
      <c r="C21" s="12">
        <f>(VLOOKUP(A21,$A$43:$C$50,3))*(B21*(VLOOKUP(A21,$A$43:$C$50,2)))</f>
        <v>1237.5</v>
      </c>
      <c r="D21" s="12">
        <f>(B21*VLOOKUP(A21,$A$42:$C$50,2)-C21)</f>
        <v>1012.5</v>
      </c>
      <c r="E21" s="12">
        <f t="shared" si="2"/>
        <v>2250</v>
      </c>
      <c r="F21" s="16">
        <f t="shared" si="3"/>
        <v>5.1724137931034482E-2</v>
      </c>
    </row>
    <row r="22" spans="1:6" x14ac:dyDescent="0.2">
      <c r="A22" t="s">
        <v>5</v>
      </c>
      <c r="B22">
        <v>6</v>
      </c>
      <c r="C22" s="12">
        <f>(VLOOKUP(A22,$A$43:$C$50,3))*(B22*(VLOOKUP(A22,$A$43:$C$50,2)))</f>
        <v>735</v>
      </c>
      <c r="D22" s="12">
        <f>(B22*VLOOKUP(A22,$A$42:$C$50,2)-C22)</f>
        <v>1365</v>
      </c>
      <c r="E22" s="12">
        <f t="shared" si="2"/>
        <v>2100</v>
      </c>
      <c r="F22" s="16">
        <f t="shared" si="3"/>
        <v>4.8275862068965517E-2</v>
      </c>
    </row>
    <row r="23" spans="1:6" x14ac:dyDescent="0.2">
      <c r="A23" t="s">
        <v>3</v>
      </c>
      <c r="B23">
        <v>3</v>
      </c>
      <c r="C23" s="12">
        <f>(VLOOKUP(A23,$A$43:$C$50,3))*(B23*(VLOOKUP(A23,$A$43:$C$50,2)))</f>
        <v>135</v>
      </c>
      <c r="D23" s="12">
        <f>(B23*VLOOKUP(A23,$A$42:$C$50,2)-C23)</f>
        <v>315</v>
      </c>
      <c r="E23" s="12">
        <f t="shared" si="2"/>
        <v>450</v>
      </c>
      <c r="F23" s="16">
        <f t="shared" si="3"/>
        <v>1.0344827586206896E-2</v>
      </c>
    </row>
    <row r="24" spans="1:6" x14ac:dyDescent="0.2">
      <c r="A24" t="s">
        <v>7</v>
      </c>
      <c r="B24">
        <v>4</v>
      </c>
      <c r="C24" s="12">
        <f>(VLOOKUP(A24,$A$43:$C$50,3))*(B24*(VLOOKUP(A24,$A$43:$C$50,2)))</f>
        <v>0</v>
      </c>
      <c r="D24" s="12">
        <f>(B24*VLOOKUP(A24,$A$42:$C$50,2)-C24)</f>
        <v>3200</v>
      </c>
      <c r="E24" s="12">
        <f t="shared" si="2"/>
        <v>3200</v>
      </c>
      <c r="F24" s="16">
        <f t="shared" si="3"/>
        <v>7.3563218390804597E-2</v>
      </c>
    </row>
    <row r="25" spans="1:6" x14ac:dyDescent="0.2">
      <c r="A25" t="s">
        <v>13</v>
      </c>
      <c r="B25">
        <v>8</v>
      </c>
      <c r="C25" s="12">
        <f>(VLOOKUP(A25,$A$43:$C$50,3))*(B25*(VLOOKUP(A25,$A$43:$C$50,2)))</f>
        <v>4320</v>
      </c>
      <c r="D25" s="12">
        <f>(B25*VLOOKUP(A25,$A$42:$C$50,2)-C25)</f>
        <v>5280</v>
      </c>
      <c r="E25" s="12">
        <f t="shared" si="2"/>
        <v>9600</v>
      </c>
      <c r="F25" s="16">
        <f t="shared" si="3"/>
        <v>0.22068965517241379</v>
      </c>
    </row>
    <row r="26" spans="1:6" x14ac:dyDescent="0.2">
      <c r="A26" s="13" t="s">
        <v>26</v>
      </c>
      <c r="B26" s="13">
        <f>SUM(B18:B25)</f>
        <v>77</v>
      </c>
      <c r="C26" s="14">
        <f>SUM(C18:C25)</f>
        <v>19667.5</v>
      </c>
      <c r="D26" s="14">
        <f>SUM(D18:D25)</f>
        <v>23832.5</v>
      </c>
      <c r="E26" s="15">
        <f>SUM(E18:E25)</f>
        <v>43500</v>
      </c>
      <c r="F26" s="13"/>
    </row>
    <row r="27" spans="1:6" x14ac:dyDescent="0.2">
      <c r="C27" s="12"/>
      <c r="D27" s="12"/>
      <c r="F27" s="11"/>
    </row>
    <row r="28" spans="1:6" x14ac:dyDescent="0.2">
      <c r="A28" s="3" t="s">
        <v>2</v>
      </c>
      <c r="C28" s="12"/>
      <c r="D28" s="12"/>
      <c r="F28" s="11"/>
    </row>
    <row r="29" spans="1:6" x14ac:dyDescent="0.2">
      <c r="A29" t="s">
        <v>6</v>
      </c>
      <c r="B29">
        <v>23</v>
      </c>
      <c r="C29" s="12">
        <f>(VLOOKUP(A29,$A$43:$C$50,3))*(B29*(VLOOKUP(A29,$A$43:$C$50,2)))</f>
        <v>3450</v>
      </c>
      <c r="D29" s="12">
        <f>(B29*VLOOKUP(A29,$A$42:$C$50,2)-C29)</f>
        <v>3450</v>
      </c>
      <c r="E29" s="12">
        <f>VLOOKUP(A29,$A$43:$C$50,2)*B29</f>
        <v>6900</v>
      </c>
      <c r="F29" s="16">
        <f>E29/$E$37</f>
        <v>0.17945383615084526</v>
      </c>
    </row>
    <row r="30" spans="1:6" x14ac:dyDescent="0.2">
      <c r="A30" t="s">
        <v>4</v>
      </c>
      <c r="B30">
        <v>7</v>
      </c>
      <c r="C30" s="12">
        <f>(VLOOKUP(A30,$A$43:$C$50,3))*(B30*(VLOOKUP(A30,$A$43:$C$50,2)))</f>
        <v>280</v>
      </c>
      <c r="D30" s="12">
        <f>(B30*VLOOKUP(A30,$A$42:$C$50,2)-C30)</f>
        <v>1120</v>
      </c>
      <c r="E30" s="12">
        <f t="shared" ref="E30:E36" si="4">VLOOKUP(A30,$A$43:$C$50,2)*B30</f>
        <v>1400</v>
      </c>
      <c r="F30" s="16">
        <f t="shared" ref="F30:F36" si="5">E30/$E$37</f>
        <v>3.6410923276983094E-2</v>
      </c>
    </row>
    <row r="31" spans="1:6" x14ac:dyDescent="0.2">
      <c r="A31" t="s">
        <v>10</v>
      </c>
      <c r="B31">
        <v>6</v>
      </c>
      <c r="C31" s="12">
        <f>(VLOOKUP(A31,$A$43:$C$50,3))*(B31*(VLOOKUP(A31,$A$43:$C$50,2)))</f>
        <v>8280</v>
      </c>
      <c r="D31" s="12">
        <f>(B31*VLOOKUP(A31,$A$42:$C$50,2)-C31)</f>
        <v>5520</v>
      </c>
      <c r="E31" s="12">
        <f t="shared" si="4"/>
        <v>13800</v>
      </c>
      <c r="F31" s="16">
        <f t="shared" si="5"/>
        <v>0.35890767230169052</v>
      </c>
    </row>
    <row r="32" spans="1:6" x14ac:dyDescent="0.2">
      <c r="A32" t="s">
        <v>8</v>
      </c>
      <c r="B32">
        <v>3</v>
      </c>
      <c r="C32" s="12">
        <f>(VLOOKUP(A32,$A$43:$C$50,3))*(B32*(VLOOKUP(A32,$A$43:$C$50,2)))</f>
        <v>412.50000000000006</v>
      </c>
      <c r="D32" s="12">
        <f>(B32*VLOOKUP(A32,$A$42:$C$50,2)-C32)</f>
        <v>337.49999999999994</v>
      </c>
      <c r="E32" s="12">
        <f t="shared" si="4"/>
        <v>750</v>
      </c>
      <c r="F32" s="16">
        <f t="shared" si="5"/>
        <v>1.950585175552666E-2</v>
      </c>
    </row>
    <row r="33" spans="1:6" x14ac:dyDescent="0.2">
      <c r="A33" t="s">
        <v>5</v>
      </c>
      <c r="B33">
        <v>11</v>
      </c>
      <c r="C33" s="12">
        <f>(VLOOKUP(A33,$A$43:$C$50,3))*(B33*(VLOOKUP(A33,$A$43:$C$50,2)))</f>
        <v>1347.5</v>
      </c>
      <c r="D33" s="12">
        <f>(B33*VLOOKUP(A33,$A$42:$C$50,2)-C33)</f>
        <v>2502.5</v>
      </c>
      <c r="E33" s="12">
        <f t="shared" si="4"/>
        <v>3850</v>
      </c>
      <c r="F33" s="16">
        <f t="shared" si="5"/>
        <v>0.10013003901170352</v>
      </c>
    </row>
    <row r="34" spans="1:6" x14ac:dyDescent="0.2">
      <c r="A34" t="s">
        <v>3</v>
      </c>
      <c r="B34">
        <v>17</v>
      </c>
      <c r="C34" s="12">
        <f>(VLOOKUP(A34,$A$43:$C$50,3))*(B34*(VLOOKUP(A34,$A$43:$C$50,2)))</f>
        <v>765</v>
      </c>
      <c r="D34" s="12">
        <f>(B34*VLOOKUP(A34,$A$42:$C$50,2)-C34)</f>
        <v>1785</v>
      </c>
      <c r="E34" s="12">
        <f t="shared" si="4"/>
        <v>2550</v>
      </c>
      <c r="F34" s="16">
        <f t="shared" si="5"/>
        <v>6.6319895968790635E-2</v>
      </c>
    </row>
    <row r="35" spans="1:6" x14ac:dyDescent="0.2">
      <c r="A35" t="s">
        <v>7</v>
      </c>
      <c r="B35">
        <v>4</v>
      </c>
      <c r="C35" s="12">
        <f>(VLOOKUP(A35,$A$43:$C$50,3))*(B35*(VLOOKUP(A35,$A$43:$C$50,2)))</f>
        <v>0</v>
      </c>
      <c r="D35" s="12">
        <f>(B35*VLOOKUP(A35,$A$42:$C$50,2)-C35)</f>
        <v>3200</v>
      </c>
      <c r="E35" s="12">
        <f t="shared" si="4"/>
        <v>3200</v>
      </c>
      <c r="F35" s="16">
        <f t="shared" si="5"/>
        <v>8.3224967490247076E-2</v>
      </c>
    </row>
    <row r="36" spans="1:6" x14ac:dyDescent="0.2">
      <c r="A36" t="s">
        <v>13</v>
      </c>
      <c r="B36">
        <v>5</v>
      </c>
      <c r="C36" s="12">
        <f>(VLOOKUP(A36,$A$43:$C$50,3))*(B36*(VLOOKUP(A36,$A$43:$C$50,2)))</f>
        <v>2700</v>
      </c>
      <c r="D36" s="12">
        <f>(B36*VLOOKUP(A36,$A$42:$C$50,2)-C36)</f>
        <v>3300</v>
      </c>
      <c r="E36" s="12">
        <f t="shared" si="4"/>
        <v>6000</v>
      </c>
      <c r="F36" s="16">
        <f t="shared" si="5"/>
        <v>0.15604681404421328</v>
      </c>
    </row>
    <row r="37" spans="1:6" x14ac:dyDescent="0.2">
      <c r="A37" s="13" t="s">
        <v>27</v>
      </c>
      <c r="B37" s="13">
        <f>SUM(B29:B36)</f>
        <v>76</v>
      </c>
      <c r="C37" s="14">
        <f>SUM(C29:C36)</f>
        <v>17235</v>
      </c>
      <c r="D37" s="14">
        <f>SUM(D29:D36)</f>
        <v>21215</v>
      </c>
      <c r="E37" s="15">
        <f>SUM(E29:E36)</f>
        <v>38450</v>
      </c>
      <c r="F37" s="13"/>
    </row>
    <row r="38" spans="1:6" x14ac:dyDescent="0.2">
      <c r="A38" s="13" t="s">
        <v>24</v>
      </c>
      <c r="B38" s="13">
        <f>B37+B26+B15</f>
        <v>212</v>
      </c>
      <c r="C38" s="14">
        <f>C15+C26+C37</f>
        <v>50932.5</v>
      </c>
      <c r="D38" s="14">
        <f t="shared" ref="D38:E38" si="6">D15+D26+D37</f>
        <v>67617.5</v>
      </c>
      <c r="E38" s="14">
        <f t="shared" si="6"/>
        <v>118550</v>
      </c>
      <c r="F38" s="13"/>
    </row>
    <row r="41" spans="1:6" x14ac:dyDescent="0.2">
      <c r="A41" s="4" t="s">
        <v>12</v>
      </c>
      <c r="B41" s="5"/>
      <c r="C41" s="6"/>
    </row>
    <row r="42" spans="1:6" ht="25.5" x14ac:dyDescent="0.2">
      <c r="A42" s="7" t="s">
        <v>11</v>
      </c>
      <c r="B42" s="7" t="s">
        <v>21</v>
      </c>
      <c r="C42" s="8" t="s">
        <v>22</v>
      </c>
    </row>
    <row r="43" spans="1:6" x14ac:dyDescent="0.2">
      <c r="A43" s="7" t="s">
        <v>6</v>
      </c>
      <c r="B43" s="7">
        <v>300</v>
      </c>
      <c r="C43" s="7">
        <v>0.5</v>
      </c>
    </row>
    <row r="44" spans="1:6" x14ac:dyDescent="0.2">
      <c r="A44" s="7" t="s">
        <v>4</v>
      </c>
      <c r="B44" s="7">
        <v>200</v>
      </c>
      <c r="C44" s="7">
        <v>0.2</v>
      </c>
      <c r="E44" s="3"/>
      <c r="F44" s="12"/>
    </row>
    <row r="45" spans="1:6" x14ac:dyDescent="0.2">
      <c r="A45" s="7" t="s">
        <v>10</v>
      </c>
      <c r="B45" s="7">
        <v>2300</v>
      </c>
      <c r="C45" s="7">
        <v>0.6</v>
      </c>
      <c r="E45" s="27"/>
    </row>
    <row r="46" spans="1:6" x14ac:dyDescent="0.2">
      <c r="A46" s="7" t="s">
        <v>8</v>
      </c>
      <c r="B46" s="7">
        <v>250</v>
      </c>
      <c r="C46" s="7">
        <v>0.55000000000000004</v>
      </c>
      <c r="E46" s="27"/>
    </row>
    <row r="47" spans="1:6" x14ac:dyDescent="0.2">
      <c r="A47" s="7" t="s">
        <v>5</v>
      </c>
      <c r="B47" s="7">
        <v>350</v>
      </c>
      <c r="C47" s="7">
        <v>0.35</v>
      </c>
    </row>
    <row r="48" spans="1:6" x14ac:dyDescent="0.2">
      <c r="A48" s="7" t="s">
        <v>3</v>
      </c>
      <c r="B48" s="7">
        <v>150</v>
      </c>
      <c r="C48" s="7">
        <v>0.3</v>
      </c>
    </row>
    <row r="49" spans="1:3" x14ac:dyDescent="0.2">
      <c r="A49" s="7" t="s">
        <v>7</v>
      </c>
      <c r="B49" s="7">
        <v>800</v>
      </c>
      <c r="C49" s="7">
        <v>0</v>
      </c>
    </row>
    <row r="50" spans="1:3" x14ac:dyDescent="0.2">
      <c r="A50" s="9" t="s">
        <v>9</v>
      </c>
      <c r="B50" s="7">
        <v>1200</v>
      </c>
      <c r="C50" s="7">
        <v>0.45</v>
      </c>
    </row>
  </sheetData>
  <mergeCells count="4">
    <mergeCell ref="A2:F2"/>
    <mergeCell ref="A3:F3"/>
    <mergeCell ref="A41:C41"/>
    <mergeCell ref="A4:F4"/>
  </mergeCells>
  <phoneticPr fontId="1" type="noConversion"/>
  <pageMargins left="0.75" right="0.75" top="1" bottom="1" header="0.5" footer="0.5"/>
  <pageSetup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0"/>
  <sheetViews>
    <sheetView tabSelected="1" topLeftCell="A19" workbookViewId="0">
      <selection activeCell="G48" sqref="G48"/>
    </sheetView>
  </sheetViews>
  <sheetFormatPr defaultRowHeight="12.75" x14ac:dyDescent="0.2"/>
  <cols>
    <col min="1" max="1" width="29.7109375" bestFit="1" customWidth="1"/>
    <col min="2" max="2" width="24.28515625" bestFit="1" customWidth="1"/>
    <col min="3" max="3" width="20.7109375" customWidth="1"/>
    <col min="4" max="4" width="15.7109375" bestFit="1" customWidth="1"/>
    <col min="5" max="5" width="29.140625" bestFit="1" customWidth="1"/>
    <col min="6" max="6" width="20" customWidth="1"/>
  </cols>
  <sheetData>
    <row r="2" spans="1:8" ht="15" x14ac:dyDescent="0.2">
      <c r="A2" s="24" t="s">
        <v>14</v>
      </c>
      <c r="B2" s="25"/>
      <c r="C2" s="25"/>
      <c r="D2" s="25"/>
      <c r="E2" s="25"/>
      <c r="F2" s="26"/>
      <c r="G2" s="1"/>
      <c r="H2" s="1"/>
    </row>
    <row r="3" spans="1:8" ht="15" x14ac:dyDescent="0.2">
      <c r="A3" s="23" t="s">
        <v>15</v>
      </c>
      <c r="B3" s="21"/>
      <c r="C3" s="21"/>
      <c r="D3" s="21"/>
      <c r="E3" s="21"/>
      <c r="F3" s="22"/>
      <c r="G3" s="1"/>
      <c r="H3" s="1"/>
    </row>
    <row r="4" spans="1:8" ht="15" x14ac:dyDescent="0.2">
      <c r="A4" s="30">
        <f>DATE(2018,9,24)</f>
        <v>43367</v>
      </c>
      <c r="B4" s="30"/>
      <c r="C4" s="30"/>
      <c r="D4" s="30"/>
      <c r="E4" s="30"/>
      <c r="F4" s="30"/>
      <c r="G4" s="1"/>
      <c r="H4" s="1"/>
    </row>
    <row r="5" spans="1:8" ht="25.5" x14ac:dyDescent="0.2">
      <c r="A5" s="2" t="s">
        <v>16</v>
      </c>
      <c r="B5" s="2" t="s">
        <v>17</v>
      </c>
      <c r="C5" s="2" t="s">
        <v>18</v>
      </c>
      <c r="D5" s="2" t="s">
        <v>19</v>
      </c>
      <c r="E5" s="17" t="s">
        <v>23</v>
      </c>
      <c r="F5" s="17" t="s">
        <v>20</v>
      </c>
      <c r="G5" s="3"/>
    </row>
    <row r="6" spans="1:8" x14ac:dyDescent="0.2">
      <c r="A6" s="3" t="s">
        <v>0</v>
      </c>
      <c r="D6" s="18"/>
      <c r="F6" s="10"/>
    </row>
    <row r="7" spans="1:8" x14ac:dyDescent="0.2">
      <c r="A7" t="s">
        <v>6</v>
      </c>
      <c r="B7">
        <v>8</v>
      </c>
      <c r="C7" s="12">
        <f>(VLOOKUP(A7,$A$43:$C$50,3))*(B7*(VLOOKUP(A7,$A$43:$C$50,2)))</f>
        <v>1200</v>
      </c>
      <c r="D7" s="19">
        <f>(B7*VLOOKUP(A7,$A$42:$C$50,2)-C7)</f>
        <v>1200</v>
      </c>
      <c r="E7" s="12">
        <f>VLOOKUP(A7,$A$43:$C$50,2)*B7</f>
        <v>2400</v>
      </c>
      <c r="F7" s="16">
        <f>E7/$E$15</f>
        <v>6.3492063492063489E-2</v>
      </c>
    </row>
    <row r="8" spans="1:8" x14ac:dyDescent="0.2">
      <c r="A8" t="s">
        <v>4</v>
      </c>
      <c r="B8">
        <v>12</v>
      </c>
      <c r="C8" s="12">
        <f>(VLOOKUP(A8,$A$43:$C$50,3))*(B8*(VLOOKUP(A8,$A$43:$C$50,2)))</f>
        <v>720</v>
      </c>
      <c r="D8" s="12">
        <f>(B8*VLOOKUP(A8,$A$42:$C$50,2)-C8)</f>
        <v>2880</v>
      </c>
      <c r="E8" s="12">
        <f t="shared" ref="E8:E14" si="0">VLOOKUP(A8,$A$43:$C$50,2)*B8</f>
        <v>3600</v>
      </c>
      <c r="F8" s="16">
        <f t="shared" ref="F8:F14" si="1">E8/$E$15</f>
        <v>9.5238095238095233E-2</v>
      </c>
    </row>
    <row r="9" spans="1:8" x14ac:dyDescent="0.2">
      <c r="A9" t="s">
        <v>10</v>
      </c>
      <c r="B9">
        <v>4</v>
      </c>
      <c r="C9" s="12">
        <f>(VLOOKUP(A9,$A$43:$C$50,3))*(B9*(VLOOKUP(A9,$A$43:$C$50,2)))</f>
        <v>5520</v>
      </c>
      <c r="D9" s="12">
        <f>(B9*VLOOKUP(A9,$A$42:$C$50,2)-C9)</f>
        <v>3680</v>
      </c>
      <c r="E9" s="12">
        <f t="shared" si="0"/>
        <v>9200</v>
      </c>
      <c r="F9" s="16">
        <f t="shared" si="1"/>
        <v>0.24338624338624337</v>
      </c>
    </row>
    <row r="10" spans="1:8" x14ac:dyDescent="0.2">
      <c r="A10" t="s">
        <v>8</v>
      </c>
      <c r="B10">
        <v>6</v>
      </c>
      <c r="C10" s="12">
        <f>(VLOOKUP(A10,$A$43:$C$50,3))*(B10*(VLOOKUP(A10,$A$43:$C$50,2)))</f>
        <v>825.00000000000011</v>
      </c>
      <c r="D10" s="12">
        <f>(B10*VLOOKUP(A10,$A$42:$C$50,2)-C10)</f>
        <v>674.99999999999989</v>
      </c>
      <c r="E10" s="12">
        <f t="shared" si="0"/>
        <v>1500</v>
      </c>
      <c r="F10" s="16">
        <f t="shared" si="1"/>
        <v>3.968253968253968E-2</v>
      </c>
    </row>
    <row r="11" spans="1:8" x14ac:dyDescent="0.2">
      <c r="A11" t="s">
        <v>5</v>
      </c>
      <c r="B11">
        <v>2</v>
      </c>
      <c r="C11" s="12">
        <f>(VLOOKUP(A11,$A$43:$C$50,3))*(B11*(VLOOKUP(A11,$A$43:$C$50,2)))</f>
        <v>244.99999999999997</v>
      </c>
      <c r="D11" s="12">
        <f>(B11*VLOOKUP(A11,$A$42:$C$50,2)-C11)</f>
        <v>455</v>
      </c>
      <c r="E11" s="12">
        <f t="shared" si="0"/>
        <v>700</v>
      </c>
      <c r="F11" s="16">
        <f t="shared" si="1"/>
        <v>1.8518518518518517E-2</v>
      </c>
    </row>
    <row r="12" spans="1:8" x14ac:dyDescent="0.2">
      <c r="A12" t="s">
        <v>3</v>
      </c>
      <c r="B12">
        <v>8</v>
      </c>
      <c r="C12" s="12">
        <f>(VLOOKUP(A12,$A$43:$C$50,3))*(B12*(VLOOKUP(A12,$A$43:$C$50,2)))</f>
        <v>360</v>
      </c>
      <c r="D12" s="12">
        <f>(B12*VLOOKUP(A12,$A$42:$C$50,2)-C12)</f>
        <v>840</v>
      </c>
      <c r="E12" s="12">
        <f t="shared" si="0"/>
        <v>1200</v>
      </c>
      <c r="F12" s="16">
        <f t="shared" si="1"/>
        <v>3.1746031746031744E-2</v>
      </c>
    </row>
    <row r="13" spans="1:8" x14ac:dyDescent="0.2">
      <c r="A13" t="s">
        <v>7</v>
      </c>
      <c r="B13">
        <v>9</v>
      </c>
      <c r="C13" s="12">
        <f>(VLOOKUP(A13,$A$43:$C$50,3))*(B13*(VLOOKUP(A13,$A$43:$C$50,2)))</f>
        <v>0</v>
      </c>
      <c r="D13" s="12">
        <f>(B13*VLOOKUP(A13,$A$42:$C$50,2)-C13)</f>
        <v>7200</v>
      </c>
      <c r="E13" s="12">
        <f t="shared" si="0"/>
        <v>7200</v>
      </c>
      <c r="F13" s="16">
        <f t="shared" si="1"/>
        <v>0.19047619047619047</v>
      </c>
    </row>
    <row r="14" spans="1:8" x14ac:dyDescent="0.2">
      <c r="A14" t="s">
        <v>13</v>
      </c>
      <c r="B14">
        <v>10</v>
      </c>
      <c r="C14" s="12">
        <f>(VLOOKUP(A14,$A$43:$C$50,3))*(B14*(VLOOKUP(A14,$A$43:$C$50,2)))</f>
        <v>5400</v>
      </c>
      <c r="D14" s="12">
        <f>(B14*VLOOKUP(A14,$A$42:$C$50,2)-C14)</f>
        <v>6600</v>
      </c>
      <c r="E14" s="12">
        <f t="shared" si="0"/>
        <v>12000</v>
      </c>
      <c r="F14" s="16">
        <f t="shared" si="1"/>
        <v>0.31746031746031744</v>
      </c>
    </row>
    <row r="15" spans="1:8" x14ac:dyDescent="0.2">
      <c r="A15" s="13" t="s">
        <v>25</v>
      </c>
      <c r="B15" s="13">
        <f>SUM(B7:B14)</f>
        <v>59</v>
      </c>
      <c r="C15" s="14">
        <f>SUM(C7:C14)</f>
        <v>14270</v>
      </c>
      <c r="D15" s="14">
        <f>SUM(D7:D14)</f>
        <v>23530</v>
      </c>
      <c r="E15" s="15">
        <f>SUM(E7:E14)</f>
        <v>37800</v>
      </c>
      <c r="F15" s="13"/>
    </row>
    <row r="16" spans="1:8" x14ac:dyDescent="0.2">
      <c r="C16" s="12"/>
      <c r="D16" s="12"/>
      <c r="F16" s="11"/>
    </row>
    <row r="17" spans="1:6" x14ac:dyDescent="0.2">
      <c r="A17" s="3" t="s">
        <v>1</v>
      </c>
      <c r="C17" s="12"/>
      <c r="D17" s="12"/>
      <c r="F17" s="11"/>
    </row>
    <row r="18" spans="1:6" x14ac:dyDescent="0.2">
      <c r="A18" t="s">
        <v>6</v>
      </c>
      <c r="B18">
        <v>18</v>
      </c>
      <c r="C18" s="12">
        <f>(VLOOKUP(A18,$A$43:$C$50,3))*(B18*(VLOOKUP(A18,$A$43:$C$50,2)))</f>
        <v>2700</v>
      </c>
      <c r="D18" s="12">
        <f>(B18*VLOOKUP(A18,$A$42:$C$50,2)-C18)</f>
        <v>2700</v>
      </c>
      <c r="E18" s="12">
        <f>VLOOKUP(A18,$A$43:$C$50,2)*B18</f>
        <v>5400</v>
      </c>
      <c r="F18" s="16">
        <f>E18/$E$26</f>
        <v>0.11816192560175055</v>
      </c>
    </row>
    <row r="19" spans="1:6" x14ac:dyDescent="0.2">
      <c r="A19" t="s">
        <v>4</v>
      </c>
      <c r="B19">
        <v>22</v>
      </c>
      <c r="C19" s="12">
        <f>(VLOOKUP(A19,$A$43:$C$50,3))*(B19*(VLOOKUP(A19,$A$43:$C$50,2)))</f>
        <v>1320</v>
      </c>
      <c r="D19" s="12">
        <f>(B19*VLOOKUP(A19,$A$42:$C$50,2)-C19)</f>
        <v>5280</v>
      </c>
      <c r="E19" s="12">
        <f t="shared" ref="E19:E25" si="2">VLOOKUP(A19,$A$43:$C$50,2)*B19</f>
        <v>6600</v>
      </c>
      <c r="F19" s="16">
        <f t="shared" ref="F19:F25" si="3">E19/$E$26</f>
        <v>0.14442013129102846</v>
      </c>
    </row>
    <row r="20" spans="1:6" x14ac:dyDescent="0.2">
      <c r="A20" t="s">
        <v>10</v>
      </c>
      <c r="B20">
        <v>7</v>
      </c>
      <c r="C20" s="12">
        <f>(VLOOKUP(A20,$A$43:$C$50,3))*(B20*(VLOOKUP(A20,$A$43:$C$50,2)))</f>
        <v>9660</v>
      </c>
      <c r="D20" s="12">
        <f>(B20*VLOOKUP(A20,$A$42:$C$50,2)-C20)</f>
        <v>6440</v>
      </c>
      <c r="E20" s="12">
        <f t="shared" si="2"/>
        <v>16100</v>
      </c>
      <c r="F20" s="16">
        <f t="shared" si="3"/>
        <v>0.35229759299781183</v>
      </c>
    </row>
    <row r="21" spans="1:6" x14ac:dyDescent="0.2">
      <c r="A21" t="s">
        <v>8</v>
      </c>
      <c r="B21">
        <v>9</v>
      </c>
      <c r="C21" s="12">
        <f>(VLOOKUP(A21,$A$43:$C$50,3))*(B21*(VLOOKUP(A21,$A$43:$C$50,2)))</f>
        <v>1237.5</v>
      </c>
      <c r="D21" s="12">
        <f>(B21*VLOOKUP(A21,$A$42:$C$50,2)-C21)</f>
        <v>1012.5</v>
      </c>
      <c r="E21" s="12">
        <f t="shared" si="2"/>
        <v>2250</v>
      </c>
      <c r="F21" s="16">
        <f t="shared" si="3"/>
        <v>4.923413566739606E-2</v>
      </c>
    </row>
    <row r="22" spans="1:6" x14ac:dyDescent="0.2">
      <c r="A22" t="s">
        <v>5</v>
      </c>
      <c r="B22">
        <v>6</v>
      </c>
      <c r="C22" s="12">
        <f>(VLOOKUP(A22,$A$43:$C$50,3))*(B22*(VLOOKUP(A22,$A$43:$C$50,2)))</f>
        <v>735</v>
      </c>
      <c r="D22" s="12">
        <f>(B22*VLOOKUP(A22,$A$42:$C$50,2)-C22)</f>
        <v>1365</v>
      </c>
      <c r="E22" s="12">
        <f t="shared" si="2"/>
        <v>2100</v>
      </c>
      <c r="F22" s="16">
        <f t="shared" si="3"/>
        <v>4.5951859956236324E-2</v>
      </c>
    </row>
    <row r="23" spans="1:6" x14ac:dyDescent="0.2">
      <c r="A23" t="s">
        <v>3</v>
      </c>
      <c r="B23">
        <v>3</v>
      </c>
      <c r="C23" s="12">
        <f>(VLOOKUP(A23,$A$43:$C$50,3))*(B23*(VLOOKUP(A23,$A$43:$C$50,2)))</f>
        <v>135</v>
      </c>
      <c r="D23" s="12">
        <f>(B23*VLOOKUP(A23,$A$42:$C$50,2)-C23)</f>
        <v>315</v>
      </c>
      <c r="E23" s="12">
        <f t="shared" si="2"/>
        <v>450</v>
      </c>
      <c r="F23" s="16">
        <f t="shared" si="3"/>
        <v>9.8468271334792128E-3</v>
      </c>
    </row>
    <row r="24" spans="1:6" x14ac:dyDescent="0.2">
      <c r="A24" t="s">
        <v>7</v>
      </c>
      <c r="B24">
        <v>4</v>
      </c>
      <c r="C24" s="12">
        <f>(VLOOKUP(A24,$A$43:$C$50,3))*(B24*(VLOOKUP(A24,$A$43:$C$50,2)))</f>
        <v>0</v>
      </c>
      <c r="D24" s="12">
        <f>(B24*VLOOKUP(A24,$A$42:$C$50,2)-C24)</f>
        <v>3200</v>
      </c>
      <c r="E24" s="12">
        <f t="shared" si="2"/>
        <v>3200</v>
      </c>
      <c r="F24" s="16">
        <f t="shared" si="3"/>
        <v>7.0021881838074396E-2</v>
      </c>
    </row>
    <row r="25" spans="1:6" x14ac:dyDescent="0.2">
      <c r="A25" t="s">
        <v>13</v>
      </c>
      <c r="B25">
        <v>8</v>
      </c>
      <c r="C25" s="12">
        <f>(VLOOKUP(A25,$A$43:$C$50,3))*(B25*(VLOOKUP(A25,$A$43:$C$50,2)))</f>
        <v>4320</v>
      </c>
      <c r="D25" s="12">
        <f>(B25*VLOOKUP(A25,$A$42:$C$50,2)-C25)</f>
        <v>5280</v>
      </c>
      <c r="E25" s="12">
        <f t="shared" si="2"/>
        <v>9600</v>
      </c>
      <c r="F25" s="16">
        <f t="shared" si="3"/>
        <v>0.21006564551422319</v>
      </c>
    </row>
    <row r="26" spans="1:6" x14ac:dyDescent="0.2">
      <c r="A26" s="13" t="s">
        <v>26</v>
      </c>
      <c r="B26" s="13">
        <f>SUM(B18:B25)</f>
        <v>77</v>
      </c>
      <c r="C26" s="14">
        <f>SUM(C18:C25)</f>
        <v>20107.5</v>
      </c>
      <c r="D26" s="14">
        <f>SUM(D18:D25)</f>
        <v>25592.5</v>
      </c>
      <c r="E26" s="15">
        <f>SUM(E18:E25)</f>
        <v>45700</v>
      </c>
      <c r="F26" s="13"/>
    </row>
    <row r="27" spans="1:6" x14ac:dyDescent="0.2">
      <c r="C27" s="12"/>
      <c r="D27" s="12"/>
      <c r="F27" s="11"/>
    </row>
    <row r="28" spans="1:6" x14ac:dyDescent="0.2">
      <c r="A28" s="3" t="s">
        <v>2</v>
      </c>
      <c r="C28" s="12"/>
      <c r="D28" s="12"/>
      <c r="F28" s="11"/>
    </row>
    <row r="29" spans="1:6" x14ac:dyDescent="0.2">
      <c r="A29" t="s">
        <v>6</v>
      </c>
      <c r="B29">
        <v>23</v>
      </c>
      <c r="C29" s="12">
        <f>(VLOOKUP(A29,$A$43:$C$50,3))*(B29*(VLOOKUP(A29,$A$43:$C$50,2)))</f>
        <v>3450</v>
      </c>
      <c r="D29" s="12">
        <f>(B29*VLOOKUP(A29,$A$42:$C$50,2)-C29)</f>
        <v>3450</v>
      </c>
      <c r="E29" s="12">
        <f>VLOOKUP(A29,$A$43:$C$50,2)*B29</f>
        <v>6900</v>
      </c>
      <c r="F29" s="16">
        <f>E29/$E$37</f>
        <v>0.17249999999999999</v>
      </c>
    </row>
    <row r="30" spans="1:6" x14ac:dyDescent="0.2">
      <c r="A30" t="s">
        <v>4</v>
      </c>
      <c r="B30">
        <v>7</v>
      </c>
      <c r="C30" s="12">
        <f>(VLOOKUP(A30,$A$43:$C$50,3))*(B30*(VLOOKUP(A30,$A$43:$C$50,2)))</f>
        <v>420</v>
      </c>
      <c r="D30" s="12">
        <f>(B30*VLOOKUP(A30,$A$42:$C$50,2)-C30)</f>
        <v>1680</v>
      </c>
      <c r="E30" s="12">
        <f t="shared" ref="E30:E36" si="4">VLOOKUP(A30,$A$43:$C$50,2)*B30</f>
        <v>2100</v>
      </c>
      <c r="F30" s="16">
        <f t="shared" ref="F30:F36" si="5">E30/$E$37</f>
        <v>5.2499999999999998E-2</v>
      </c>
    </row>
    <row r="31" spans="1:6" x14ac:dyDescent="0.2">
      <c r="A31" t="s">
        <v>10</v>
      </c>
      <c r="B31">
        <v>6</v>
      </c>
      <c r="C31" s="12">
        <f>(VLOOKUP(A31,$A$43:$C$50,3))*(B31*(VLOOKUP(A31,$A$43:$C$50,2)))</f>
        <v>8280</v>
      </c>
      <c r="D31" s="12">
        <f>(B31*VLOOKUP(A31,$A$42:$C$50,2)-C31)</f>
        <v>5520</v>
      </c>
      <c r="E31" s="12">
        <f t="shared" si="4"/>
        <v>13800</v>
      </c>
      <c r="F31" s="16">
        <f t="shared" si="5"/>
        <v>0.34499999999999997</v>
      </c>
    </row>
    <row r="32" spans="1:6" x14ac:dyDescent="0.2">
      <c r="A32" t="s">
        <v>8</v>
      </c>
      <c r="B32">
        <v>3</v>
      </c>
      <c r="C32" s="12">
        <f>(VLOOKUP(A32,$A$43:$C$50,3))*(B32*(VLOOKUP(A32,$A$43:$C$50,2)))</f>
        <v>412.50000000000006</v>
      </c>
      <c r="D32" s="12">
        <f>(B32*VLOOKUP(A32,$A$42:$C$50,2)-C32)</f>
        <v>337.49999999999994</v>
      </c>
      <c r="E32" s="12">
        <f t="shared" si="4"/>
        <v>750</v>
      </c>
      <c r="F32" s="16">
        <f t="shared" si="5"/>
        <v>1.8749999999999999E-2</v>
      </c>
    </row>
    <row r="33" spans="1:7" x14ac:dyDescent="0.2">
      <c r="A33" t="s">
        <v>5</v>
      </c>
      <c r="B33">
        <v>11</v>
      </c>
      <c r="C33" s="12">
        <f>(VLOOKUP(A33,$A$43:$C$50,3))*(B33*(VLOOKUP(A33,$A$43:$C$50,2)))</f>
        <v>1347.5</v>
      </c>
      <c r="D33" s="12">
        <f>(B33*VLOOKUP(A33,$A$42:$C$50,2)-C33)</f>
        <v>2502.5</v>
      </c>
      <c r="E33" s="12">
        <f t="shared" si="4"/>
        <v>3850</v>
      </c>
      <c r="F33" s="16">
        <f t="shared" si="5"/>
        <v>9.6250000000000002E-2</v>
      </c>
    </row>
    <row r="34" spans="1:7" x14ac:dyDescent="0.2">
      <c r="A34" t="s">
        <v>3</v>
      </c>
      <c r="B34">
        <v>17</v>
      </c>
      <c r="C34" s="12">
        <f>(VLOOKUP(A34,$A$43:$C$50,3))*(B34*(VLOOKUP(A34,$A$43:$C$50,2)))</f>
        <v>765</v>
      </c>
      <c r="D34" s="12">
        <f>(B34*VLOOKUP(A34,$A$42:$C$50,2)-C34)</f>
        <v>1785</v>
      </c>
      <c r="E34" s="12">
        <f t="shared" si="4"/>
        <v>2550</v>
      </c>
      <c r="F34" s="16">
        <f t="shared" si="5"/>
        <v>6.3750000000000001E-2</v>
      </c>
    </row>
    <row r="35" spans="1:7" x14ac:dyDescent="0.2">
      <c r="A35" t="s">
        <v>7</v>
      </c>
      <c r="B35" s="31">
        <v>5.0625000000000009</v>
      </c>
      <c r="C35" s="12">
        <f>(VLOOKUP(A35,$A$43:$C$50,3))*(B35*(VLOOKUP(A35,$A$43:$C$50,2)))</f>
        <v>0</v>
      </c>
      <c r="D35" s="12">
        <f>(B35*VLOOKUP(A35,$A$42:$C$50,2)-C35)</f>
        <v>4050.0000000000009</v>
      </c>
      <c r="E35" s="12">
        <f t="shared" si="4"/>
        <v>4050.0000000000009</v>
      </c>
      <c r="F35" s="16">
        <f t="shared" si="5"/>
        <v>0.10125000000000002</v>
      </c>
    </row>
    <row r="36" spans="1:7" x14ac:dyDescent="0.2">
      <c r="A36" t="s">
        <v>13</v>
      </c>
      <c r="B36">
        <v>5</v>
      </c>
      <c r="C36" s="12">
        <f>(VLOOKUP(A36,$A$43:$C$50,3))*(B36*(VLOOKUP(A36,$A$43:$C$50,2)))</f>
        <v>2700</v>
      </c>
      <c r="D36" s="12">
        <f>(B36*VLOOKUP(A36,$A$42:$C$50,2)-C36)</f>
        <v>3300</v>
      </c>
      <c r="E36" s="12">
        <f t="shared" si="4"/>
        <v>6000</v>
      </c>
      <c r="F36" s="16">
        <f t="shared" si="5"/>
        <v>0.15</v>
      </c>
    </row>
    <row r="37" spans="1:7" x14ac:dyDescent="0.2">
      <c r="A37" s="13" t="s">
        <v>27</v>
      </c>
      <c r="B37" s="13">
        <f>SUM(B29:B36)</f>
        <v>77.0625</v>
      </c>
      <c r="C37" s="14">
        <f>SUM(C29:C36)</f>
        <v>17375</v>
      </c>
      <c r="D37" s="14">
        <f>SUM(D29:D36)</f>
        <v>22625</v>
      </c>
      <c r="E37" s="15">
        <f>SUM(E29:E36)</f>
        <v>40000</v>
      </c>
      <c r="F37" s="13"/>
    </row>
    <row r="38" spans="1:7" ht="15.75" x14ac:dyDescent="0.25">
      <c r="A38" s="13" t="s">
        <v>24</v>
      </c>
      <c r="B38" s="13">
        <f>B37+B26+B15</f>
        <v>213.0625</v>
      </c>
      <c r="C38" s="14">
        <f>C15+C26+C37</f>
        <v>51752.5</v>
      </c>
      <c r="D38" s="14">
        <f t="shared" ref="D38:E38" si="6">D15+D26+D37</f>
        <v>71747.5</v>
      </c>
      <c r="E38" s="28">
        <f t="shared" si="6"/>
        <v>123500</v>
      </c>
      <c r="F38" s="13"/>
    </row>
    <row r="41" spans="1:7" x14ac:dyDescent="0.2">
      <c r="A41" s="4" t="s">
        <v>12</v>
      </c>
      <c r="B41" s="5"/>
      <c r="C41" s="6"/>
    </row>
    <row r="42" spans="1:7" ht="25.5" x14ac:dyDescent="0.2">
      <c r="A42" s="7" t="s">
        <v>11</v>
      </c>
      <c r="B42" s="7" t="s">
        <v>21</v>
      </c>
      <c r="C42" s="8" t="s">
        <v>22</v>
      </c>
    </row>
    <row r="43" spans="1:7" x14ac:dyDescent="0.2">
      <c r="A43" s="7" t="s">
        <v>6</v>
      </c>
      <c r="B43" s="7">
        <v>300</v>
      </c>
      <c r="C43" s="7">
        <v>0.5</v>
      </c>
    </row>
    <row r="44" spans="1:7" x14ac:dyDescent="0.2">
      <c r="A44" s="7" t="s">
        <v>4</v>
      </c>
      <c r="B44" s="7">
        <v>300</v>
      </c>
      <c r="C44" s="7">
        <v>0.2</v>
      </c>
      <c r="E44" s="3" t="s">
        <v>28</v>
      </c>
      <c r="F44" s="29">
        <f>Sheet1!E38</f>
        <v>118550</v>
      </c>
    </row>
    <row r="45" spans="1:7" ht="38.25" x14ac:dyDescent="0.2">
      <c r="A45" s="7" t="s">
        <v>10</v>
      </c>
      <c r="B45" s="7">
        <v>2300</v>
      </c>
      <c r="C45" s="7">
        <v>0.6</v>
      </c>
      <c r="E45" s="27" t="s">
        <v>29</v>
      </c>
      <c r="F45" s="3">
        <f>(B12+B23+B34)/3</f>
        <v>9.3333333333333339</v>
      </c>
      <c r="G45">
        <f>ROUNDUP(F45,0)</f>
        <v>10</v>
      </c>
    </row>
    <row r="46" spans="1:7" ht="38.25" x14ac:dyDescent="0.2">
      <c r="A46" s="7" t="s">
        <v>8</v>
      </c>
      <c r="B46" s="7">
        <v>250</v>
      </c>
      <c r="C46" s="7">
        <v>0.55000000000000004</v>
      </c>
      <c r="E46" s="27" t="s">
        <v>30</v>
      </c>
      <c r="F46" s="29">
        <v>122650</v>
      </c>
    </row>
    <row r="47" spans="1:7" ht="25.5" x14ac:dyDescent="0.2">
      <c r="A47" s="7" t="s">
        <v>5</v>
      </c>
      <c r="B47" s="7">
        <v>350</v>
      </c>
      <c r="C47" s="7">
        <v>0.35</v>
      </c>
      <c r="E47" s="27" t="s">
        <v>31</v>
      </c>
      <c r="F47" s="18">
        <f>Sheet1!E38/Sheet1!B38</f>
        <v>559.19811320754718</v>
      </c>
    </row>
    <row r="48" spans="1:7" ht="51" x14ac:dyDescent="0.2">
      <c r="A48" s="7" t="s">
        <v>3</v>
      </c>
      <c r="B48" s="7">
        <v>150</v>
      </c>
      <c r="C48" s="7">
        <v>0.3</v>
      </c>
      <c r="E48" s="27" t="s">
        <v>32</v>
      </c>
      <c r="F48">
        <v>5.0625000000000009</v>
      </c>
      <c r="G48">
        <f>ROUNDUP(F48,0)</f>
        <v>6</v>
      </c>
    </row>
    <row r="49" spans="1:3" x14ac:dyDescent="0.2">
      <c r="A49" s="7" t="s">
        <v>7</v>
      </c>
      <c r="B49" s="7">
        <v>800</v>
      </c>
      <c r="C49" s="7">
        <v>0</v>
      </c>
    </row>
    <row r="50" spans="1:3" x14ac:dyDescent="0.2">
      <c r="A50" s="9" t="s">
        <v>9</v>
      </c>
      <c r="B50" s="7">
        <v>1200</v>
      </c>
      <c r="C50" s="7">
        <v>0.45</v>
      </c>
    </row>
  </sheetData>
  <mergeCells count="4">
    <mergeCell ref="A2:F2"/>
    <mergeCell ref="A3:F3"/>
    <mergeCell ref="A4:F4"/>
    <mergeCell ref="A41:C41"/>
  </mergeCells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USD</dc:creator>
  <cp:lastModifiedBy>Olanrewaju, Oluwabunmi</cp:lastModifiedBy>
  <dcterms:created xsi:type="dcterms:W3CDTF">2006-06-30T20:10:06Z</dcterms:created>
  <dcterms:modified xsi:type="dcterms:W3CDTF">2018-09-24T20:49:57Z</dcterms:modified>
</cp:coreProperties>
</file>