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5.xml" ContentType="application/vnd.openxmlformats-officedocument.drawing+xml"/>
  <Override PartName="/xl/slicers/slicer5.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6.xml" ContentType="application/vnd.openxmlformats-officedocument.drawing+xml"/>
  <Override PartName="/xl/slicers/slicer6.xml" ContentType="application/vnd.ms-excel.slicer+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slicers/slicer7.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avid\Data_Sciences\Excel\Advanced Excel\"/>
    </mc:Choice>
  </mc:AlternateContent>
  <xr:revisionPtr revIDLastSave="0" documentId="13_ncr:1_{A1AD0B2A-5998-4FB4-B07A-8E9F9212FC4B}" xr6:coauthVersionLast="47" xr6:coauthVersionMax="47" xr10:uidLastSave="{00000000-0000-0000-0000-000000000000}"/>
  <bookViews>
    <workbookView xWindow="-108" yWindow="-108" windowWidth="23256" windowHeight="13176" firstSheet="3" activeTab="8" xr2:uid="{0BB4B7FB-7C81-467B-8C70-DE351CAD39CA}"/>
  </bookViews>
  <sheets>
    <sheet name="FInance Data" sheetId="6" r:id="rId1"/>
    <sheet name="Pivot Analysis" sheetId="7" r:id="rId2"/>
    <sheet name="Income Analysis" sheetId="8" r:id="rId3"/>
    <sheet name="Global Analysis" sheetId="9" r:id="rId4"/>
    <sheet name="Sales analysis" sheetId="11" r:id="rId5"/>
    <sheet name="Income sources" sheetId="1" r:id="rId6"/>
    <sheet name="Global " sheetId="2" r:id="rId7"/>
    <sheet name="Sales" sheetId="3" r:id="rId8"/>
    <sheet name="Project Status" sheetId="4" r:id="rId9"/>
  </sheets>
  <definedNames>
    <definedName name="ExternalData_1" localSheetId="0" hidden="1">'FInance Data'!$A$1:$I$901</definedName>
    <definedName name="Slicer_Year">#N/A</definedName>
    <definedName name="Slicer_Year1">#N/A</definedName>
    <definedName name="Slicer_Year2">#N/A</definedName>
    <definedName name="Slicer_Year3">#N/A</definedName>
  </definedNames>
  <calcPr calcId="191029"/>
  <pivotCaches>
    <pivotCache cacheId="1"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11" i="3" l="1"/>
  <c r="T7" i="3"/>
  <c r="T8" i="3"/>
  <c r="T9" i="3"/>
  <c r="T10" i="3"/>
  <c r="T6" i="3"/>
  <c r="V12" i="2"/>
  <c r="V13" i="2"/>
  <c r="V14" i="2"/>
  <c r="V15" i="2"/>
  <c r="V16" i="2"/>
  <c r="V17" i="2"/>
  <c r="V18" i="2"/>
  <c r="V19" i="2"/>
  <c r="V20" i="2"/>
  <c r="V21" i="2"/>
  <c r="V22" i="2"/>
  <c r="V23" i="2"/>
  <c r="V24" i="2"/>
  <c r="V25" i="2"/>
  <c r="V11" i="2"/>
  <c r="U11" i="2"/>
  <c r="U25" i="2"/>
  <c r="U23" i="2"/>
  <c r="U24" i="2"/>
  <c r="U22" i="2"/>
  <c r="U20" i="2"/>
  <c r="U21" i="2"/>
  <c r="U16" i="2"/>
  <c r="U17" i="2"/>
  <c r="U18" i="2"/>
  <c r="U19" i="2"/>
  <c r="U12" i="2"/>
  <c r="U13" i="2"/>
  <c r="U14" i="2"/>
  <c r="U15" i="2"/>
  <c r="R11" i="7"/>
  <c r="F2" i="7"/>
  <c r="F3" i="7"/>
  <c r="R14" i="7"/>
  <c r="R13" i="7"/>
  <c r="R12" i="7"/>
  <c r="R10" i="7"/>
  <c r="F6" i="7"/>
  <c r="F4" i="7"/>
  <c r="R9" i="7"/>
  <c r="Q10" i="7"/>
  <c r="Q9" i="7"/>
  <c r="F5" i="7"/>
  <c r="Q14" i="7"/>
  <c r="Q12" i="7"/>
  <c r="F7" i="7"/>
  <c r="Q11" i="7"/>
  <c r="Q13" i="7"/>
  <c r="D2" i="11"/>
  <c r="D6" i="11"/>
  <c r="D4" i="11"/>
  <c r="D7" i="11"/>
  <c r="D5" i="11"/>
  <c r="D3" i="11"/>
  <c r="U7" i="3" l="1"/>
  <c r="U8" i="3"/>
  <c r="U9" i="3"/>
  <c r="U10" i="3"/>
  <c r="U11" i="3"/>
  <c r="U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B751D66-5311-4022-8F52-5520A1A9E856}"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s>
</file>

<file path=xl/sharedStrings.xml><?xml version="1.0" encoding="utf-8"?>
<sst xmlns="http://schemas.openxmlformats.org/spreadsheetml/2006/main" count="3799" uniqueCount="57">
  <si>
    <t>Year</t>
  </si>
  <si>
    <t>Month</t>
  </si>
  <si>
    <t>Income sources</t>
  </si>
  <si>
    <t>Income Breakdowns</t>
  </si>
  <si>
    <t>Counts</t>
  </si>
  <si>
    <t>Income</t>
  </si>
  <si>
    <t>Target Income</t>
  </si>
  <si>
    <t>operating profit</t>
  </si>
  <si>
    <t>Marketing Strategies</t>
  </si>
  <si>
    <t>Jan</t>
  </si>
  <si>
    <t>Licensing</t>
  </si>
  <si>
    <t>Software Metered License</t>
  </si>
  <si>
    <t>B2B</t>
  </si>
  <si>
    <t>Floating License</t>
  </si>
  <si>
    <t>Renting</t>
  </si>
  <si>
    <t>Equipments</t>
  </si>
  <si>
    <t>Subscription</t>
  </si>
  <si>
    <t>Prime</t>
  </si>
  <si>
    <t>Usage fees</t>
  </si>
  <si>
    <t>Renewal</t>
  </si>
  <si>
    <t>Premium</t>
  </si>
  <si>
    <t xml:space="preserve">New </t>
  </si>
  <si>
    <t>Offices</t>
  </si>
  <si>
    <t>Advertising</t>
  </si>
  <si>
    <t>Facebook Page</t>
  </si>
  <si>
    <t>Google Ad</t>
  </si>
  <si>
    <t>Company Website</t>
  </si>
  <si>
    <t>Youtube Channel</t>
  </si>
  <si>
    <t>Lands</t>
  </si>
  <si>
    <t>Asset sale</t>
  </si>
  <si>
    <t>Television Ad</t>
  </si>
  <si>
    <t>Feb</t>
  </si>
  <si>
    <t>Mar</t>
  </si>
  <si>
    <t>B2C</t>
  </si>
  <si>
    <t>Apr</t>
  </si>
  <si>
    <t>May</t>
  </si>
  <si>
    <t>Jun</t>
  </si>
  <si>
    <t>Jul</t>
  </si>
  <si>
    <t>Aug</t>
  </si>
  <si>
    <t>Sep</t>
  </si>
  <si>
    <t>Oct</t>
  </si>
  <si>
    <t>Nov</t>
  </si>
  <si>
    <t>Dec</t>
  </si>
  <si>
    <t>Row Labels</t>
  </si>
  <si>
    <t>Grand Total</t>
  </si>
  <si>
    <t>Sum of Income</t>
  </si>
  <si>
    <t>Sum of Income2</t>
  </si>
  <si>
    <t>X</t>
  </si>
  <si>
    <t>Y</t>
  </si>
  <si>
    <t>MAX</t>
  </si>
  <si>
    <t>Income Options</t>
  </si>
  <si>
    <t>Percentage Contribution</t>
  </si>
  <si>
    <t>Sum of operating profit</t>
  </si>
  <si>
    <t>Sum of Counts</t>
  </si>
  <si>
    <t>weights</t>
  </si>
  <si>
    <t>x</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</si>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</sst>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
  </numFmts>
  <fonts count="2" x14ac:knownFonts="1">
    <font>
      <sz val="11"/>
      <color theme="1"/>
      <name val="Calibri"/>
      <family val="2"/>
      <scheme val="minor"/>
    </font>
    <font>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0" borderId="0" xfId="0" pivotButton="1"/>
    <xf numFmtId="0" fontId="0" fillId="0" borderId="0" xfId="0" applyAlignment="1">
      <alignment horizontal="left"/>
    </xf>
    <xf numFmtId="10" fontId="0" fillId="0" borderId="0" xfId="0" applyNumberFormat="1"/>
    <xf numFmtId="1" fontId="0" fillId="0" borderId="0" xfId="0" applyNumberFormat="1"/>
    <xf numFmtId="164" fontId="0" fillId="0" borderId="0" xfId="0" applyNumberFormat="1"/>
    <xf numFmtId="0" fontId="0" fillId="0" borderId="0" xfId="0" applyAlignment="1">
      <alignment horizontal="left" indent="1"/>
    </xf>
    <xf numFmtId="0" fontId="1" fillId="2" borderId="0" xfId="0" applyFont="1" applyFill="1"/>
    <xf numFmtId="0" fontId="0" fillId="0" borderId="0" xfId="0" applyNumberFormat="1"/>
  </cellXfs>
  <cellStyles count="1">
    <cellStyle name="Normal" xfId="0" builtinId="0"/>
  </cellStyles>
  <dxfs count="22">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4" formatCode="0.000"/>
    </dxf>
    <dxf>
      <numFmt numFmtId="1" formatCode="0"/>
    </dxf>
    <dxf>
      <alignment horizontal="left" vertical="bottom" textRotation="0" wrapText="0" indent="0" justifyLastLine="0" shrinkToFit="0" readingOrder="0"/>
    </dxf>
    <dxf>
      <numFmt numFmtId="1" formatCode="0"/>
    </dxf>
    <dxf>
      <numFmt numFmtId="1" formatCode="0"/>
    </dxf>
    <dxf>
      <numFmt numFmtId="0" formatCode="General"/>
    </dxf>
    <dxf>
      <numFmt numFmtId="0" formatCode="General"/>
    </dxf>
    <dxf>
      <numFmt numFmtId="0" formatCode="General"/>
    </dxf>
    <dxf>
      <numFmt numFmtId="0" formatCode="General"/>
    </dxf>
    <dxf>
      <font>
        <b/>
        <i val="0"/>
        <sz val="8"/>
        <color theme="0"/>
        <name val="Amasis MT Pro Black"/>
        <family val="1"/>
        <scheme val="none"/>
      </font>
      <fill>
        <patternFill>
          <fgColor theme="0"/>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Slicer Style 1" pivot="0" table="0" count="2" xr9:uid="{A729B246-C480-4C29-8AA8-4165D8BDA15F}">
      <tableStyleElement type="wholeTable" dxfId="21"/>
    </tableStyle>
  </tableStyles>
  <colors>
    <mruColors>
      <color rgb="FF790B4F"/>
      <color rgb="FF7417BD"/>
      <color rgb="FF07077D"/>
      <color rgb="FF1D1D3C"/>
      <color rgb="FF2323E5"/>
      <color rgb="FF100D83"/>
      <color rgb="FF3D2CDC"/>
    </mruColors>
  </colors>
  <extLst>
    <ext xmlns:x14="http://schemas.microsoft.com/office/spreadsheetml/2009/9/main" uri="{46F421CA-312F-682f-3DD2-61675219B42D}">
      <x14:dxfs count="1">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5870535329692102E-3"/>
          <c:y val="4.2997486229714244E-3"/>
          <c:w val="0.94270833333333337"/>
          <c:h val="0.9092409240924092"/>
        </c:manualLayout>
      </c:layout>
      <c:bubbleChart>
        <c:varyColors val="0"/>
        <c:ser>
          <c:idx val="0"/>
          <c:order val="0"/>
          <c:tx>
            <c:strRef>
              <c:f>'Pivot Analysis'!$E$1</c:f>
              <c:strCache>
                <c:ptCount val="1"/>
                <c:pt idx="0">
                  <c:v>Y</c:v>
                </c:pt>
              </c:strCache>
            </c:strRef>
          </c:tx>
          <c:spPr>
            <a:gradFill flip="none" rotWithShape="1">
              <a:gsLst>
                <a:gs pos="70000">
                  <a:srgbClr val="7417BD"/>
                </a:gs>
                <a:gs pos="54000">
                  <a:srgbClr val="07077D"/>
                </a:gs>
                <a:gs pos="73000">
                  <a:srgbClr val="07077D"/>
                </a:gs>
              </a:gsLst>
              <a:path path="circle">
                <a:fillToRect t="100000" r="100000"/>
              </a:path>
              <a:tileRect r="-100000" b="-100000"/>
            </a:gradFill>
            <a:ln w="19050">
              <a:no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effectLst>
                      <a:outerShdw blurRad="50800" dist="50800" dir="5400000" algn="ctr" rotWithShape="0">
                        <a:schemeClr val="tx1"/>
                      </a:outerShdw>
                    </a:effectLst>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'Pivot Analysis'!$D$2:$D$23</c:f>
              <c:numCache>
                <c:formatCode>General</c:formatCode>
                <c:ptCount val="22"/>
                <c:pt idx="0">
                  <c:v>1</c:v>
                </c:pt>
                <c:pt idx="1">
                  <c:v>2</c:v>
                </c:pt>
                <c:pt idx="2">
                  <c:v>3</c:v>
                </c:pt>
                <c:pt idx="3">
                  <c:v>4</c:v>
                </c:pt>
                <c:pt idx="4">
                  <c:v>5</c:v>
                </c:pt>
                <c:pt idx="5">
                  <c:v>6</c:v>
                </c:pt>
              </c:numCache>
            </c:numRef>
          </c:xVal>
          <c:yVal>
            <c:numRef>
              <c:f>'Pivot Analysis'!$E$2:$E$23</c:f>
              <c:numCache>
                <c:formatCode>General</c:formatCode>
                <c:ptCount val="22"/>
                <c:pt idx="0">
                  <c:v>1</c:v>
                </c:pt>
                <c:pt idx="1">
                  <c:v>2</c:v>
                </c:pt>
                <c:pt idx="2">
                  <c:v>3</c:v>
                </c:pt>
                <c:pt idx="3">
                  <c:v>4</c:v>
                </c:pt>
                <c:pt idx="4">
                  <c:v>5</c:v>
                </c:pt>
                <c:pt idx="5">
                  <c:v>6</c:v>
                </c:pt>
                <c:pt idx="12">
                  <c:v>0</c:v>
                </c:pt>
                <c:pt idx="13">
                  <c:v>0</c:v>
                </c:pt>
                <c:pt idx="14">
                  <c:v>0</c:v>
                </c:pt>
                <c:pt idx="15">
                  <c:v>0</c:v>
                </c:pt>
                <c:pt idx="16">
                  <c:v>0</c:v>
                </c:pt>
                <c:pt idx="17">
                  <c:v>0</c:v>
                </c:pt>
                <c:pt idx="18">
                  <c:v>0</c:v>
                </c:pt>
                <c:pt idx="19">
                  <c:v>0</c:v>
                </c:pt>
                <c:pt idx="20">
                  <c:v>0</c:v>
                </c:pt>
                <c:pt idx="21">
                  <c:v>0</c:v>
                </c:pt>
              </c:numCache>
            </c:numRef>
          </c:yVal>
          <c:bubbleSize>
            <c:numRef>
              <c:f>'Pivot Analysis'!$B$2:$B$7</c:f>
              <c:numCache>
                <c:formatCode>0</c:formatCode>
                <c:ptCount val="6"/>
                <c:pt idx="0">
                  <c:v>908441.70000000054</c:v>
                </c:pt>
                <c:pt idx="1">
                  <c:v>396733.79999999993</c:v>
                </c:pt>
                <c:pt idx="2">
                  <c:v>776132.81500000064</c:v>
                </c:pt>
                <c:pt idx="3">
                  <c:v>307374.0100000003</c:v>
                </c:pt>
                <c:pt idx="4">
                  <c:v>691419.41999999958</c:v>
                </c:pt>
                <c:pt idx="5">
                  <c:v>867216</c:v>
                </c:pt>
              </c:numCache>
            </c:numRef>
          </c:bubbleSize>
          <c:bubble3D val="0"/>
          <c:extLst>
            <c:ext xmlns:c16="http://schemas.microsoft.com/office/drawing/2014/chart" uri="{C3380CC4-5D6E-409C-BE32-E72D297353CC}">
              <c16:uniqueId val="{00000000-9F45-49DF-90D8-0FB52F6DC547}"/>
            </c:ext>
          </c:extLst>
        </c:ser>
        <c:ser>
          <c:idx val="1"/>
          <c:order val="1"/>
          <c:tx>
            <c:v>Max</c:v>
          </c:tx>
          <c:spPr>
            <a:gradFill>
              <a:gsLst>
                <a:gs pos="71000">
                  <a:srgbClr val="C00000"/>
                </a:gs>
                <a:gs pos="72000">
                  <a:srgbClr val="7417BD"/>
                </a:gs>
                <a:gs pos="40000">
                  <a:srgbClr val="100D83"/>
                </a:gs>
              </a:gsLst>
              <a:path path="circle">
                <a:fillToRect l="100000" t="100000"/>
              </a:path>
            </a:gradFill>
            <a:ln w="25400">
              <a:noFill/>
            </a:ln>
            <a:effectLst/>
          </c:spPr>
          <c:invertIfNegative val="0"/>
          <c:dLbls>
            <c:delete val="1"/>
          </c:dLbls>
          <c:xVal>
            <c:numRef>
              <c:f>'Pivot Analysis'!$D$2:$D$7</c:f>
              <c:numCache>
                <c:formatCode>General</c:formatCode>
                <c:ptCount val="6"/>
                <c:pt idx="0">
                  <c:v>1</c:v>
                </c:pt>
                <c:pt idx="1">
                  <c:v>2</c:v>
                </c:pt>
                <c:pt idx="2">
                  <c:v>3</c:v>
                </c:pt>
                <c:pt idx="3">
                  <c:v>4</c:v>
                </c:pt>
                <c:pt idx="4">
                  <c:v>5</c:v>
                </c:pt>
                <c:pt idx="5">
                  <c:v>6</c:v>
                </c:pt>
              </c:numCache>
            </c:numRef>
          </c:xVal>
          <c:yVal>
            <c:numRef>
              <c:f>'Pivot Analysis'!$E$2:$E$7</c:f>
              <c:numCache>
                <c:formatCode>General</c:formatCode>
                <c:ptCount val="6"/>
                <c:pt idx="0">
                  <c:v>1</c:v>
                </c:pt>
                <c:pt idx="1">
                  <c:v>2</c:v>
                </c:pt>
                <c:pt idx="2">
                  <c:v>3</c:v>
                </c:pt>
                <c:pt idx="3">
                  <c:v>4</c:v>
                </c:pt>
                <c:pt idx="4">
                  <c:v>5</c:v>
                </c:pt>
                <c:pt idx="5">
                  <c:v>6</c:v>
                </c:pt>
              </c:numCache>
            </c:numRef>
          </c:yVal>
          <c:bubbleSize>
            <c:numRef>
              <c:f>'Pivot Analysis'!$F$2:$F$8</c:f>
              <c:numCache>
                <c:formatCode>General</c:formatCode>
                <c:ptCount val="7"/>
                <c:pt idx="0">
                  <c:v>908441.70000000054</c:v>
                </c:pt>
                <c:pt idx="1">
                  <c:v>0</c:v>
                </c:pt>
                <c:pt idx="2">
                  <c:v>0</c:v>
                </c:pt>
                <c:pt idx="3">
                  <c:v>0</c:v>
                </c:pt>
                <c:pt idx="4">
                  <c:v>0</c:v>
                </c:pt>
                <c:pt idx="5">
                  <c:v>0</c:v>
                </c:pt>
              </c:numCache>
            </c:numRef>
          </c:bubbleSize>
          <c:bubble3D val="0"/>
          <c:extLst>
            <c:ext xmlns:c16="http://schemas.microsoft.com/office/drawing/2014/chart" uri="{C3380CC4-5D6E-409C-BE32-E72D297353CC}">
              <c16:uniqueId val="{00000003-9F45-49DF-90D8-0FB52F6DC547}"/>
            </c:ext>
          </c:extLst>
        </c:ser>
        <c:dLbls>
          <c:dLblPos val="ctr"/>
          <c:showLegendKey val="0"/>
          <c:showVal val="1"/>
          <c:showCatName val="0"/>
          <c:showSerName val="0"/>
          <c:showPercent val="0"/>
          <c:showBubbleSize val="0"/>
        </c:dLbls>
        <c:bubbleScale val="100"/>
        <c:showNegBubbles val="0"/>
        <c:axId val="1452736671"/>
        <c:axId val="1452733791"/>
      </c:bubbleChart>
      <c:valAx>
        <c:axId val="1452736671"/>
        <c:scaling>
          <c:orientation val="minMax"/>
        </c:scaling>
        <c:delete val="1"/>
        <c:axPos val="b"/>
        <c:numFmt formatCode="General" sourceLinked="1"/>
        <c:majorTickMark val="none"/>
        <c:minorTickMark val="none"/>
        <c:tickLblPos val="nextTo"/>
        <c:crossAx val="1452733791"/>
        <c:crosses val="autoZero"/>
        <c:crossBetween val="midCat"/>
      </c:valAx>
      <c:valAx>
        <c:axId val="1452733791"/>
        <c:scaling>
          <c:orientation val="minMax"/>
        </c:scaling>
        <c:delete val="1"/>
        <c:axPos val="l"/>
        <c:numFmt formatCode="General" sourceLinked="1"/>
        <c:majorTickMark val="none"/>
        <c:minorTickMark val="none"/>
        <c:tickLblPos val="nextTo"/>
        <c:crossAx val="145273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Analysis!PivotTable3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Analysis'!$F$14</c:f>
              <c:strCache>
                <c:ptCount val="1"/>
                <c:pt idx="0">
                  <c:v>Total</c:v>
                </c:pt>
              </c:strCache>
            </c:strRef>
          </c:tx>
          <c:spPr>
            <a:ln w="28575" cap="rnd">
              <a:solidFill>
                <a:schemeClr val="accent1"/>
              </a:solidFill>
              <a:round/>
            </a:ln>
            <a:effectLst/>
          </c:spPr>
          <c:marker>
            <c:symbol val="none"/>
          </c:marker>
          <c:cat>
            <c:strRef>
              <c:f>'Pivot Analysis'!$E$15:$E$27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Analysis'!$F$15:$F$27</c:f>
              <c:numCache>
                <c:formatCode>General</c:formatCode>
                <c:ptCount val="12"/>
                <c:pt idx="0">
                  <c:v>352630.74000000005</c:v>
                </c:pt>
                <c:pt idx="1">
                  <c:v>320228.30000000005</c:v>
                </c:pt>
                <c:pt idx="2">
                  <c:v>318928</c:v>
                </c:pt>
                <c:pt idx="3">
                  <c:v>338553.7</c:v>
                </c:pt>
                <c:pt idx="4">
                  <c:v>330065.99999999994</c:v>
                </c:pt>
                <c:pt idx="5">
                  <c:v>319548.3</c:v>
                </c:pt>
                <c:pt idx="6">
                  <c:v>315915.8</c:v>
                </c:pt>
                <c:pt idx="7">
                  <c:v>327116.43</c:v>
                </c:pt>
                <c:pt idx="8">
                  <c:v>325310.86500000005</c:v>
                </c:pt>
                <c:pt idx="9">
                  <c:v>333009.73000000004</c:v>
                </c:pt>
                <c:pt idx="10">
                  <c:v>350094.08000000002</c:v>
                </c:pt>
                <c:pt idx="11">
                  <c:v>315915.8</c:v>
                </c:pt>
              </c:numCache>
            </c:numRef>
          </c:val>
          <c:smooth val="0"/>
          <c:extLst>
            <c:ext xmlns:c16="http://schemas.microsoft.com/office/drawing/2014/chart" uri="{C3380CC4-5D6E-409C-BE32-E72D297353CC}">
              <c16:uniqueId val="{00000000-CE71-4903-8018-08F5B18C87AD}"/>
            </c:ext>
          </c:extLst>
        </c:ser>
        <c:dLbls>
          <c:showLegendKey val="0"/>
          <c:showVal val="0"/>
          <c:showCatName val="0"/>
          <c:showSerName val="0"/>
          <c:showPercent val="0"/>
          <c:showBubbleSize val="0"/>
        </c:dLbls>
        <c:smooth val="0"/>
        <c:axId val="993767999"/>
        <c:axId val="993772319"/>
      </c:lineChart>
      <c:catAx>
        <c:axId val="9937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772319"/>
        <c:crosses val="autoZero"/>
        <c:auto val="1"/>
        <c:lblAlgn val="ctr"/>
        <c:lblOffset val="100"/>
        <c:noMultiLvlLbl val="0"/>
      </c:catAx>
      <c:valAx>
        <c:axId val="99377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767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[Book1.xlsx]Income Analysis!PivotTable2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Analysis'!$J$11</c:f>
              <c:strCache>
                <c:ptCount val="1"/>
                <c:pt idx="0">
                  <c:v>Total</c:v>
                </c:pt>
              </c:strCache>
            </c:strRef>
          </c:tx>
          <c:spPr>
            <a:solidFill>
              <a:schemeClr val="accent1"/>
            </a:solidFill>
            <a:ln>
              <a:noFill/>
            </a:ln>
            <a:effectLst/>
          </c:spPr>
          <c:invertIfNegative val="0"/>
          <c:cat>
            <c:strRef>
              <c:f>'Income Analysis'!$I$12:$I$24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'Income Analysis'!$J$12:$J$24</c:f>
              <c:numCache>
                <c:formatCode>General</c:formatCode>
                <c:ptCount val="12"/>
                <c:pt idx="0">
                  <c:v>70526.14800000003</c:v>
                </c:pt>
                <c:pt idx="1">
                  <c:v>64045.66</c:v>
                </c:pt>
                <c:pt idx="2">
                  <c:v>63785.600000000013</c:v>
                </c:pt>
                <c:pt idx="3">
                  <c:v>67710.74000000002</c:v>
                </c:pt>
                <c:pt idx="4">
                  <c:v>66013.2</c:v>
                </c:pt>
                <c:pt idx="5">
                  <c:v>63909.660000000011</c:v>
                </c:pt>
                <c:pt idx="6">
                  <c:v>63183.160000000011</c:v>
                </c:pt>
                <c:pt idx="7">
                  <c:v>65423.286</c:v>
                </c:pt>
                <c:pt idx="8">
                  <c:v>65062.173000000003</c:v>
                </c:pt>
                <c:pt idx="9">
                  <c:v>66601.945999999996</c:v>
                </c:pt>
                <c:pt idx="10">
                  <c:v>70018.816000000021</c:v>
                </c:pt>
                <c:pt idx="11">
                  <c:v>63183.160000000011</c:v>
                </c:pt>
              </c:numCache>
            </c:numRef>
          </c:val>
          <c:extLst>
            <c:ext xmlns:c16="http://schemas.microsoft.com/office/drawing/2014/chart" uri="{C3380CC4-5D6E-409C-BE32-E72D297353CC}">
              <c16:uniqueId val="{00000000-F92D-4B01-B80B-F69A541C7496}"/>
            </c:ext>
          </c:extLst>
        </c:ser>
        <c:dLbls>
          <c:showLegendKey val="0"/>
          <c:showVal val="0"/>
          <c:showCatName val="0"/>
          <c:showSerName val="0"/>
          <c:showPercent val="0"/>
          <c:showBubbleSize val="0"/>
        </c:dLbls>
        <c:gapWidth val="182"/>
        <c:axId val="1093678223"/>
        <c:axId val="1093681583"/>
      </c:barChart>
      <c:catAx>
        <c:axId val="1093678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681583"/>
        <c:crosses val="autoZero"/>
        <c:auto val="1"/>
        <c:lblAlgn val="ctr"/>
        <c:lblOffset val="100"/>
        <c:noMultiLvlLbl val="0"/>
      </c:catAx>
      <c:valAx>
        <c:axId val="1093681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3678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The Income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
        <c:idx val="14"/>
        <c:spPr>
          <a:solidFill>
            <a:schemeClr val="accent6"/>
          </a:solidFill>
          <a:ln w="19050">
            <a:solidFill>
              <a:schemeClr val="lt1"/>
            </a:solidFill>
          </a:ln>
          <a:effectLst/>
        </c:spPr>
      </c:pivotFmt>
      <c:pivotFmt>
        <c:idx val="15"/>
        <c:spPr>
          <a:solidFill>
            <a:schemeClr val="accent6"/>
          </a:solidFill>
          <a:ln w="19050">
            <a:solidFill>
              <a:schemeClr val="lt1"/>
            </a:solidFill>
          </a:ln>
          <a:effectLst/>
        </c:spPr>
      </c:pivotFmt>
    </c:pivotFmts>
    <c:plotArea>
      <c:layout/>
      <c:pieChart>
        <c:varyColors val="1"/>
        <c:ser>
          <c:idx val="0"/>
          <c:order val="0"/>
          <c:tx>
            <c:strRef>
              <c:f>'Global Analysis'!$B$1</c:f>
              <c:strCache>
                <c:ptCount val="1"/>
                <c:pt idx="0">
                  <c:v>Total</c:v>
                </c:pt>
              </c:strCache>
            </c:strRef>
          </c:tx>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5EB-4E46-BCFD-AC3B9D5EAAD1}"/>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5EB-4E46-BCFD-AC3B9D5EAAD1}"/>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5EB-4E46-BCFD-AC3B9D5EAAD1}"/>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7-D5EB-4E46-BCFD-AC3B9D5EAAD1}"/>
              </c:ext>
            </c:extLst>
          </c:dPt>
          <c:dPt>
            <c:idx val="4"/>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09-D5EB-4E46-BCFD-AC3B9D5EAAD1}"/>
              </c:ext>
            </c:extLst>
          </c:dPt>
          <c:dPt>
            <c:idx val="5"/>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B-D5EB-4E46-BCFD-AC3B9D5EAAD1}"/>
              </c:ext>
            </c:extLst>
          </c:dPt>
          <c:dPt>
            <c:idx val="6"/>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0D-D5EB-4E46-BCFD-AC3B9D5EAAD1}"/>
              </c:ext>
            </c:extLst>
          </c:dPt>
          <c:dPt>
            <c:idx val="7"/>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0F-D5EB-4E46-BCFD-AC3B9D5EAAD1}"/>
              </c:ext>
            </c:extLst>
          </c:dPt>
          <c:dPt>
            <c:idx val="8"/>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1-D5EB-4E46-BCFD-AC3B9D5EAAD1}"/>
              </c:ext>
            </c:extLst>
          </c:dPt>
          <c:dPt>
            <c:idx val="9"/>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3-D5EB-4E46-BCFD-AC3B9D5EAAD1}"/>
              </c:ext>
            </c:extLst>
          </c:dPt>
          <c:dPt>
            <c:idx val="10"/>
            <c:bubble3D val="0"/>
            <c:spPr>
              <a:solidFill>
                <a:schemeClr val="accent5">
                  <a:lumMod val="80000"/>
                </a:schemeClr>
              </a:solidFill>
              <a:ln w="19050">
                <a:solidFill>
                  <a:schemeClr val="lt1"/>
                </a:solidFill>
              </a:ln>
              <a:effectLst/>
            </c:spPr>
            <c:extLst>
              <c:ext xmlns:c16="http://schemas.microsoft.com/office/drawing/2014/chart" uri="{C3380CC4-5D6E-409C-BE32-E72D297353CC}">
                <c16:uniqueId val="{00000015-D5EB-4E46-BCFD-AC3B9D5EAAD1}"/>
              </c:ext>
            </c:extLst>
          </c:dPt>
          <c:dPt>
            <c:idx val="11"/>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17-D5EB-4E46-BCFD-AC3B9D5EAAD1}"/>
              </c:ext>
            </c:extLst>
          </c:dPt>
          <c:dPt>
            <c:idx val="12"/>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9-D5EB-4E46-BCFD-AC3B9D5EAAD1}"/>
              </c:ext>
            </c:extLst>
          </c:dPt>
          <c:dPt>
            <c:idx val="13"/>
            <c:bubble3D val="0"/>
            <c:spPr>
              <a:solidFill>
                <a:schemeClr val="accent5">
                  <a:lumMod val="60000"/>
                  <a:lumOff val="40000"/>
                </a:schemeClr>
              </a:solidFill>
              <a:ln w="19050">
                <a:solidFill>
                  <a:schemeClr val="lt1"/>
                </a:solidFill>
              </a:ln>
              <a:effectLst/>
            </c:spPr>
            <c:extLst>
              <c:ext xmlns:c16="http://schemas.microsoft.com/office/drawing/2014/chart" uri="{C3380CC4-5D6E-409C-BE32-E72D297353CC}">
                <c16:uniqueId val="{0000001B-D5EB-4E46-BCFD-AC3B9D5EAAD1}"/>
              </c:ext>
            </c:extLst>
          </c:dPt>
          <c:dPt>
            <c:idx val="14"/>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1D-D5EB-4E46-BCFD-AC3B9D5EAAD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'Global Analysis'!$A$2:$A$16</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'Global Analysis'!$B$2:$B$16</c:f>
              <c:numCache>
                <c:formatCode>General</c:formatCode>
                <c:ptCount val="15"/>
                <c:pt idx="0">
                  <c:v>396733.79999999993</c:v>
                </c:pt>
                <c:pt idx="1">
                  <c:v>9720</c:v>
                </c:pt>
                <c:pt idx="2">
                  <c:v>282870.96000000025</c:v>
                </c:pt>
                <c:pt idx="3">
                  <c:v>223825.08000000016</c:v>
                </c:pt>
                <c:pt idx="4">
                  <c:v>494400</c:v>
                </c:pt>
                <c:pt idx="5">
                  <c:v>221979.65000000005</c:v>
                </c:pt>
                <c:pt idx="6">
                  <c:v>15716.3</c:v>
                </c:pt>
                <c:pt idx="7">
                  <c:v>435316</c:v>
                </c:pt>
                <c:pt idx="8">
                  <c:v>8786.75</c:v>
                </c:pt>
                <c:pt idx="9">
                  <c:v>303019.46999999991</c:v>
                </c:pt>
                <c:pt idx="10">
                  <c:v>388399.95000000007</c:v>
                </c:pt>
                <c:pt idx="11">
                  <c:v>431900</c:v>
                </c:pt>
                <c:pt idx="12">
                  <c:v>281732.81499999971</c:v>
                </c:pt>
                <c:pt idx="13">
                  <c:v>228653.76999999987</c:v>
                </c:pt>
                <c:pt idx="14">
                  <c:v>224263.19999999978</c:v>
                </c:pt>
              </c:numCache>
            </c:numRef>
          </c:val>
          <c:extLst>
            <c:ext xmlns:c16="http://schemas.microsoft.com/office/drawing/2014/chart" uri="{C3380CC4-5D6E-409C-BE32-E72D297353CC}">
              <c16:uniqueId val="{00000000-ABCB-4EB1-B137-B8879B17502D}"/>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Analysis!PivotTable2</c:name>
    <c:fmtId val="0"/>
  </c:pivotSource>
  <c:chart>
    <c:autoTitleDeleted val="1"/>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9897761470915619E-2"/>
          <c:y val="3.1474971878515196E-2"/>
          <c:w val="0.90573923678388368"/>
          <c:h val="0.52250626874765649"/>
        </c:manualLayout>
      </c:layout>
      <c:lineChart>
        <c:grouping val="stacked"/>
        <c:varyColors val="0"/>
        <c:ser>
          <c:idx val="0"/>
          <c:order val="0"/>
          <c:tx>
            <c:strRef>
              <c:f>'Global Analysis'!$P$5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'Global Analysis'!$O$6:$O$37</c:f>
              <c:multiLvlStrCache>
                <c:ptCount val="30"/>
                <c:lvl>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pt idx="15">
                    <c:v>Asset sale</c:v>
                  </c:pt>
                  <c:pt idx="16">
                    <c:v>Company Website</c:v>
                  </c:pt>
                  <c:pt idx="17">
                    <c:v>Equipments</c:v>
                  </c:pt>
                  <c:pt idx="18">
                    <c:v>Facebook Page</c:v>
                  </c:pt>
                  <c:pt idx="19">
                    <c:v>Floating License</c:v>
                  </c:pt>
                  <c:pt idx="20">
                    <c:v>Google Ad</c:v>
                  </c:pt>
                  <c:pt idx="21">
                    <c:v>Lands</c:v>
                  </c:pt>
                  <c:pt idx="22">
                    <c:v>New </c:v>
                  </c:pt>
                  <c:pt idx="23">
                    <c:v>Offices</c:v>
                  </c:pt>
                  <c:pt idx="24">
                    <c:v>Premium</c:v>
                  </c:pt>
                  <c:pt idx="25">
                    <c:v>Prime</c:v>
                  </c:pt>
                  <c:pt idx="26">
                    <c:v>Renewal</c:v>
                  </c:pt>
                  <c:pt idx="27">
                    <c:v>Software Metered License</c:v>
                  </c:pt>
                  <c:pt idx="28">
                    <c:v>Television Ad</c:v>
                  </c:pt>
                  <c:pt idx="29">
                    <c:v>Youtube Channel</c:v>
                  </c:pt>
                </c:lvl>
                <c:lvl>
                  <c:pt idx="0">
                    <c:v>B2B</c:v>
                  </c:pt>
                  <c:pt idx="15">
                    <c:v>B2C</c:v>
                  </c:pt>
                </c:lvl>
              </c:multiLvlStrCache>
            </c:multiLvlStrRef>
          </c:cat>
          <c:val>
            <c:numRef>
              <c:f>'Global Analysis'!$P$6:$P$37</c:f>
              <c:numCache>
                <c:formatCode>General</c:formatCode>
                <c:ptCount val="30"/>
                <c:pt idx="0">
                  <c:v>12825.76</c:v>
                </c:pt>
                <c:pt idx="1">
                  <c:v>11263.09</c:v>
                </c:pt>
                <c:pt idx="2">
                  <c:v>60237.120000000003</c:v>
                </c:pt>
                <c:pt idx="3">
                  <c:v>3018</c:v>
                </c:pt>
                <c:pt idx="4">
                  <c:v>104997.28</c:v>
                </c:pt>
                <c:pt idx="5">
                  <c:v>14373.181999999999</c:v>
                </c:pt>
                <c:pt idx="6">
                  <c:v>11482.293000000001</c:v>
                </c:pt>
                <c:pt idx="7">
                  <c:v>18321.167999999998</c:v>
                </c:pt>
                <c:pt idx="8">
                  <c:v>10860.736000000001</c:v>
                </c:pt>
                <c:pt idx="9">
                  <c:v>18571.262500000001</c:v>
                </c:pt>
                <c:pt idx="10">
                  <c:v>28595.198499999999</c:v>
                </c:pt>
                <c:pt idx="11">
                  <c:v>32230.400000000001</c:v>
                </c:pt>
                <c:pt idx="12">
                  <c:v>142470.198</c:v>
                </c:pt>
                <c:pt idx="13">
                  <c:v>13057.03</c:v>
                </c:pt>
                <c:pt idx="14">
                  <c:v>14382.48</c:v>
                </c:pt>
                <c:pt idx="15">
                  <c:v>52</c:v>
                </c:pt>
                <c:pt idx="16">
                  <c:v>1104</c:v>
                </c:pt>
                <c:pt idx="17">
                  <c:v>31125</c:v>
                </c:pt>
                <c:pt idx="18">
                  <c:v>1872</c:v>
                </c:pt>
                <c:pt idx="19">
                  <c:v>59952</c:v>
                </c:pt>
                <c:pt idx="20">
                  <c:v>1824</c:v>
                </c:pt>
                <c:pt idx="21">
                  <c:v>168</c:v>
                </c:pt>
                <c:pt idx="22">
                  <c:v>8625</c:v>
                </c:pt>
                <c:pt idx="23">
                  <c:v>2928</c:v>
                </c:pt>
                <c:pt idx="24">
                  <c:v>11375</c:v>
                </c:pt>
                <c:pt idx="25">
                  <c:v>15456</c:v>
                </c:pt>
                <c:pt idx="26">
                  <c:v>16075</c:v>
                </c:pt>
                <c:pt idx="27">
                  <c:v>82018</c:v>
                </c:pt>
                <c:pt idx="28">
                  <c:v>72</c:v>
                </c:pt>
                <c:pt idx="29">
                  <c:v>816</c:v>
                </c:pt>
              </c:numCache>
            </c:numRef>
          </c:val>
          <c:smooth val="0"/>
          <c:extLst>
            <c:ext xmlns:c16="http://schemas.microsoft.com/office/drawing/2014/chart" uri="{C3380CC4-5D6E-409C-BE32-E72D297353CC}">
              <c16:uniqueId val="{00000000-B1F2-4803-97B2-26DF50064FF5}"/>
            </c:ext>
          </c:extLst>
        </c:ser>
        <c:dLbls>
          <c:showLegendKey val="0"/>
          <c:showVal val="0"/>
          <c:showCatName val="0"/>
          <c:showSerName val="0"/>
          <c:showPercent val="0"/>
          <c:showBubbleSize val="0"/>
        </c:dLbls>
        <c:marker val="1"/>
        <c:smooth val="0"/>
        <c:axId val="235349999"/>
        <c:axId val="235348559"/>
      </c:lineChart>
      <c:catAx>
        <c:axId val="23534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348559"/>
        <c:crosses val="autoZero"/>
        <c:auto val="1"/>
        <c:lblAlgn val="ctr"/>
        <c:lblOffset val="100"/>
        <c:noMultiLvlLbl val="0"/>
      </c:catAx>
      <c:valAx>
        <c:axId val="2353485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3499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'Global Analysis'!$AD$6</c:f>
              <c:strCache>
                <c:ptCount val="1"/>
                <c:pt idx="0">
                  <c:v>Total</c:v>
                </c:pt>
              </c:strCache>
            </c:strRef>
          </c:tx>
          <c:spPr>
            <a:solidFill>
              <a:schemeClr val="accent1"/>
            </a:solidFill>
            <a:ln>
              <a:noFill/>
            </a:ln>
            <a:effectLst/>
            <a:sp3d/>
          </c:spPr>
          <c:invertIfNegative val="0"/>
          <c:cat>
            <c:strRef>
              <c:f>'Global Analysis'!$AC$7:$AC$21</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'Global Analysis'!$AD$7:$AD$21</c:f>
              <c:numCache>
                <c:formatCode>General</c:formatCode>
                <c:ptCount val="15"/>
                <c:pt idx="0">
                  <c:v>79346.759999999995</c:v>
                </c:pt>
                <c:pt idx="1">
                  <c:v>1944</c:v>
                </c:pt>
                <c:pt idx="2">
                  <c:v>56574.192000000032</c:v>
                </c:pt>
                <c:pt idx="3">
                  <c:v>44765.01600000004</c:v>
                </c:pt>
                <c:pt idx="4">
                  <c:v>98880</c:v>
                </c:pt>
                <c:pt idx="5">
                  <c:v>44395.929999999942</c:v>
                </c:pt>
                <c:pt idx="6">
                  <c:v>3143.26</c:v>
                </c:pt>
                <c:pt idx="7">
                  <c:v>87063.2</c:v>
                </c:pt>
                <c:pt idx="8">
                  <c:v>1757.35</c:v>
                </c:pt>
                <c:pt idx="9">
                  <c:v>60603.894000000037</c:v>
                </c:pt>
                <c:pt idx="10">
                  <c:v>77679.989999999947</c:v>
                </c:pt>
                <c:pt idx="11">
                  <c:v>86380</c:v>
                </c:pt>
                <c:pt idx="12">
                  <c:v>56346.562999999973</c:v>
                </c:pt>
                <c:pt idx="13">
                  <c:v>45730.753999999979</c:v>
                </c:pt>
                <c:pt idx="14">
                  <c:v>44852.640000000021</c:v>
                </c:pt>
              </c:numCache>
            </c:numRef>
          </c:val>
          <c:extLst>
            <c:ext xmlns:c16="http://schemas.microsoft.com/office/drawing/2014/chart" uri="{C3380CC4-5D6E-409C-BE32-E72D297353CC}">
              <c16:uniqueId val="{00000000-21A3-419D-B96F-BF3B450D481E}"/>
            </c:ext>
          </c:extLst>
        </c:ser>
        <c:dLbls>
          <c:showLegendKey val="0"/>
          <c:showVal val="0"/>
          <c:showCatName val="0"/>
          <c:showSerName val="0"/>
          <c:showPercent val="0"/>
          <c:showBubbleSize val="0"/>
        </c:dLbls>
        <c:gapWidth val="150"/>
        <c:shape val="box"/>
        <c:axId val="55590303"/>
        <c:axId val="55590783"/>
        <c:axId val="0"/>
      </c:bar3DChart>
      <c:catAx>
        <c:axId val="55590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0783"/>
        <c:crosses val="autoZero"/>
        <c:auto val="1"/>
        <c:lblAlgn val="ctr"/>
        <c:lblOffset val="100"/>
        <c:noMultiLvlLbl val="0"/>
      </c:catAx>
      <c:valAx>
        <c:axId val="55590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analysis!PivotTable5</c:name>
    <c:fmtId val="0"/>
  </c:pivotSource>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Sales from different sources</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s>
    <c:plotArea>
      <c:layout/>
      <c:ofPieChart>
        <c:ofPieType val="bar"/>
        <c:varyColors val="1"/>
        <c:ser>
          <c:idx val="0"/>
          <c:order val="0"/>
          <c:tx>
            <c:strRef>
              <c:f>'Sales analysis'!$B$1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E4EC-4804-BFCA-B8CC533E92A3}"/>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E4EC-4804-BFCA-B8CC533E92A3}"/>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E4EC-4804-BFCA-B8CC533E92A3}"/>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E4EC-4804-BFCA-B8CC533E92A3}"/>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E4EC-4804-BFCA-B8CC533E92A3}"/>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E4EC-4804-BFCA-B8CC533E92A3}"/>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E4EC-4804-BFCA-B8CC533E92A3}"/>
              </c:ext>
            </c:extLst>
          </c:dPt>
          <c:cat>
            <c:strRef>
              <c:f>'Sales analysis'!$A$2:$A$7</c:f>
              <c:strCache>
                <c:ptCount val="6"/>
                <c:pt idx="0">
                  <c:v>Advertising</c:v>
                </c:pt>
                <c:pt idx="1">
                  <c:v>Asset sale</c:v>
                </c:pt>
                <c:pt idx="2">
                  <c:v>Licensing</c:v>
                </c:pt>
                <c:pt idx="3">
                  <c:v>Renting</c:v>
                </c:pt>
                <c:pt idx="4">
                  <c:v>Subscription</c:v>
                </c:pt>
                <c:pt idx="5">
                  <c:v>Usage fees</c:v>
                </c:pt>
              </c:strCache>
            </c:strRef>
          </c:cat>
          <c:val>
            <c:numRef>
              <c:f>'Sales analysis'!$B$2:$B$7</c:f>
              <c:numCache>
                <c:formatCode>General</c:formatCode>
                <c:ptCount val="6"/>
                <c:pt idx="0">
                  <c:v>61781.781999999999</c:v>
                </c:pt>
                <c:pt idx="1">
                  <c:v>12877.76</c:v>
                </c:pt>
                <c:pt idx="2">
                  <c:v>389437.478</c:v>
                </c:pt>
                <c:pt idx="3">
                  <c:v>116801.149</c:v>
                </c:pt>
                <c:pt idx="4">
                  <c:v>73997.460999999996</c:v>
                </c:pt>
                <c:pt idx="5">
                  <c:v>75251.567999999999</c:v>
                </c:pt>
              </c:numCache>
            </c:numRef>
          </c:val>
          <c:extLst>
            <c:ext xmlns:c16="http://schemas.microsoft.com/office/drawing/2014/chart" uri="{C3380CC4-5D6E-409C-BE32-E72D297353CC}">
              <c16:uniqueId val="{00000000-EE83-4CCD-9289-B1AF90044146}"/>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'Sales analysis'!$E$1</c:f>
              <c:strCache>
                <c:ptCount val="1"/>
                <c:pt idx="0">
                  <c:v>Y</c:v>
                </c:pt>
              </c:strCache>
            </c:strRef>
          </c:tx>
          <c:spPr>
            <a:gradFill>
              <a:gsLst>
                <a:gs pos="73000">
                  <a:srgbClr val="7417BD"/>
                </a:gs>
                <a:gs pos="8000">
                  <a:srgbClr val="100D83"/>
                </a:gs>
                <a:gs pos="60000">
                  <a:srgbClr val="2323E5"/>
                </a:gs>
                <a:gs pos="11000">
                  <a:srgbClr val="7417BD"/>
                </a:gs>
              </a:gsLst>
              <a:lin ang="5400000" scaled="1"/>
            </a:gradFill>
            <a:ln>
              <a:noFill/>
            </a:ln>
            <a:effectLst>
              <a:outerShdw blurRad="50800" dist="50800" dir="5400000" sx="1000" sy="1000" algn="ctr" rotWithShape="0">
                <a:srgbClr val="000000">
                  <a:alpha val="43137"/>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'Sales analysis'!$C$2:$C$18</c:f>
              <c:numCache>
                <c:formatCode>General</c:formatCode>
                <c:ptCount val="17"/>
                <c:pt idx="0">
                  <c:v>1</c:v>
                </c:pt>
                <c:pt idx="1">
                  <c:v>2</c:v>
                </c:pt>
                <c:pt idx="2">
                  <c:v>3</c:v>
                </c:pt>
                <c:pt idx="3">
                  <c:v>4</c:v>
                </c:pt>
                <c:pt idx="4">
                  <c:v>5</c:v>
                </c:pt>
                <c:pt idx="5">
                  <c:v>6</c:v>
                </c:pt>
              </c:numCache>
            </c:numRef>
          </c:xVal>
          <c:yVal>
            <c:numRef>
              <c:f>'Sales analysis'!$E$2:$E$18</c:f>
              <c:numCache>
                <c:formatCode>General</c:formatCode>
                <c:ptCount val="17"/>
                <c:pt idx="0">
                  <c:v>3</c:v>
                </c:pt>
                <c:pt idx="1">
                  <c:v>5</c:v>
                </c:pt>
                <c:pt idx="2">
                  <c:v>2</c:v>
                </c:pt>
                <c:pt idx="3">
                  <c:v>6</c:v>
                </c:pt>
                <c:pt idx="4">
                  <c:v>1</c:v>
                </c:pt>
                <c:pt idx="5">
                  <c:v>4</c:v>
                </c:pt>
              </c:numCache>
            </c:numRef>
          </c:yVal>
          <c:bubbleSize>
            <c:numRef>
              <c:f>'Sales analysis'!$B$2:$B$7</c:f>
              <c:numCache>
                <c:formatCode>General</c:formatCode>
                <c:ptCount val="6"/>
                <c:pt idx="0">
                  <c:v>61781.781999999999</c:v>
                </c:pt>
                <c:pt idx="1">
                  <c:v>12877.76</c:v>
                </c:pt>
                <c:pt idx="2">
                  <c:v>389437.478</c:v>
                </c:pt>
                <c:pt idx="3">
                  <c:v>116801.149</c:v>
                </c:pt>
                <c:pt idx="4">
                  <c:v>73997.460999999996</c:v>
                </c:pt>
                <c:pt idx="5">
                  <c:v>75251.567999999999</c:v>
                </c:pt>
              </c:numCache>
            </c:numRef>
          </c:bubbleSize>
          <c:bubble3D val="1"/>
          <c:extLst>
            <c:ext xmlns:c16="http://schemas.microsoft.com/office/drawing/2014/chart" uri="{C3380CC4-5D6E-409C-BE32-E72D297353CC}">
              <c16:uniqueId val="{00000000-7C5E-422F-878D-D9B8874A1EB1}"/>
            </c:ext>
          </c:extLst>
        </c:ser>
        <c:dLbls>
          <c:showLegendKey val="0"/>
          <c:showVal val="0"/>
          <c:showCatName val="0"/>
          <c:showSerName val="0"/>
          <c:showPercent val="0"/>
          <c:showBubbleSize val="0"/>
        </c:dLbls>
        <c:bubbleScale val="100"/>
        <c:showNegBubbles val="0"/>
        <c:axId val="366102335"/>
        <c:axId val="366102815"/>
      </c:bubbleChart>
      <c:valAx>
        <c:axId val="366102335"/>
        <c:scaling>
          <c:orientation val="minMax"/>
        </c:scaling>
        <c:delete val="1"/>
        <c:axPos val="b"/>
        <c:numFmt formatCode="General" sourceLinked="1"/>
        <c:majorTickMark val="none"/>
        <c:minorTickMark val="none"/>
        <c:tickLblPos val="nextTo"/>
        <c:crossAx val="366102815"/>
        <c:crosses val="autoZero"/>
        <c:crossBetween val="midCat"/>
      </c:valAx>
      <c:valAx>
        <c:axId val="366102815"/>
        <c:scaling>
          <c:orientation val="minMax"/>
        </c:scaling>
        <c:delete val="1"/>
        <c:axPos val="l"/>
        <c:numFmt formatCode="General" sourceLinked="1"/>
        <c:majorTickMark val="none"/>
        <c:minorTickMark val="none"/>
        <c:tickLblPos val="nextTo"/>
        <c:crossAx val="3661023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2.4218405988551298E-2"/>
          <c:y val="0"/>
          <c:w val="0.95156318802289741"/>
          <c:h val="0.89814814814814814"/>
        </c:manualLayout>
      </c:layout>
      <c:bubbleChart>
        <c:varyColors val="0"/>
        <c:ser>
          <c:idx val="0"/>
          <c:order val="0"/>
          <c:tx>
            <c:strRef>
              <c:f>'Sales analysis'!$S$6</c:f>
              <c:strCache>
                <c:ptCount val="1"/>
                <c:pt idx="0">
                  <c:v>x</c:v>
                </c:pt>
              </c:strCache>
            </c:strRef>
          </c:tx>
          <c:spPr>
            <a:gradFill>
              <a:gsLst>
                <a:gs pos="59000">
                  <a:srgbClr val="250871"/>
                </a:gs>
                <a:gs pos="77000">
                  <a:srgbClr val="790B4F"/>
                </a:gs>
                <a:gs pos="65000">
                  <a:srgbClr val="790B4F"/>
                </a:gs>
                <a:gs pos="100000">
                  <a:srgbClr val="07077D"/>
                </a:gs>
                <a:gs pos="25000">
                  <a:srgbClr val="790B4F"/>
                </a:gs>
              </a:gsLst>
              <a:lin ang="8100000" scaled="1"/>
            </a:gradFill>
            <a:ln>
              <a:noFill/>
            </a:ln>
            <a:effectLst/>
          </c:spPr>
          <c:invertIfNegative val="0"/>
          <c:dLbls>
            <c:dLbl>
              <c:idx val="0"/>
              <c:layout>
                <c:manualLayout>
                  <c:x val="-0.12222222222222222"/>
                  <c:y val="0"/>
                </c:manualLayout>
              </c:layou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1-E6B3-4AF8-828D-8BDB3E43024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'Sales analysis'!$S$7</c:f>
              <c:numCache>
                <c:formatCode>General</c:formatCode>
                <c:ptCount val="1"/>
                <c:pt idx="0">
                  <c:v>1</c:v>
                </c:pt>
              </c:numCache>
            </c:numRef>
          </c:yVal>
          <c:bubbleSize>
            <c:numRef>
              <c:f>'Sales analysis'!$R$7</c:f>
              <c:numCache>
                <c:formatCode>General</c:formatCode>
                <c:ptCount val="1"/>
                <c:pt idx="0">
                  <c:v>730147.19800000009</c:v>
                </c:pt>
              </c:numCache>
            </c:numRef>
          </c:bubbleSize>
          <c:bubble3D val="1"/>
          <c:extLst>
            <c:ext xmlns:c16="http://schemas.microsoft.com/office/drawing/2014/chart" uri="{C3380CC4-5D6E-409C-BE32-E72D297353CC}">
              <c16:uniqueId val="{00000000-E6B3-4AF8-828D-8BDB3E430244}"/>
            </c:ext>
          </c:extLst>
        </c:ser>
        <c:dLbls>
          <c:showLegendKey val="0"/>
          <c:showVal val="0"/>
          <c:showCatName val="0"/>
          <c:showSerName val="0"/>
          <c:showPercent val="0"/>
          <c:showBubbleSize val="0"/>
        </c:dLbls>
        <c:bubbleScale val="100"/>
        <c:showNegBubbles val="0"/>
        <c:axId val="615539151"/>
        <c:axId val="615541551"/>
      </c:bubbleChart>
      <c:valAx>
        <c:axId val="615539151"/>
        <c:scaling>
          <c:orientation val="minMax"/>
        </c:scaling>
        <c:delete val="1"/>
        <c:axPos val="b"/>
        <c:majorTickMark val="none"/>
        <c:minorTickMark val="none"/>
        <c:tickLblPos val="nextTo"/>
        <c:crossAx val="615541551"/>
        <c:crosses val="autoZero"/>
        <c:crossBetween val="midCat"/>
      </c:valAx>
      <c:valAx>
        <c:axId val="615541551"/>
        <c:scaling>
          <c:orientation val="minMax"/>
        </c:scaling>
        <c:delete val="1"/>
        <c:axPos val="l"/>
        <c:numFmt formatCode="General" sourceLinked="1"/>
        <c:majorTickMark val="none"/>
        <c:minorTickMark val="none"/>
        <c:tickLblPos val="nextTo"/>
        <c:crossAx val="615539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analysis!PivotTable14</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analysis'!$R$24</c:f>
              <c:strCache>
                <c:ptCount val="1"/>
                <c:pt idx="0">
                  <c:v>Total</c:v>
                </c:pt>
              </c:strCache>
            </c:strRef>
          </c:tx>
          <c:spPr>
            <a:solidFill>
              <a:schemeClr val="accent1"/>
            </a:solidFill>
            <a:ln>
              <a:noFill/>
            </a:ln>
            <a:effectLst/>
          </c:spPr>
          <c:invertIfNegative val="0"/>
          <c:cat>
            <c:strRef>
              <c:f>'Sales analysis'!$Q$25:$Q$39</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'Sales analysis'!$R$25:$R$39</c:f>
              <c:numCache>
                <c:formatCode>General</c:formatCode>
                <c:ptCount val="15"/>
                <c:pt idx="0">
                  <c:v>12877.76</c:v>
                </c:pt>
                <c:pt idx="1">
                  <c:v>12367.09</c:v>
                </c:pt>
                <c:pt idx="2">
                  <c:v>91362.12</c:v>
                </c:pt>
                <c:pt idx="3">
                  <c:v>4890</c:v>
                </c:pt>
                <c:pt idx="4">
                  <c:v>164949.28</c:v>
                </c:pt>
                <c:pt idx="5">
                  <c:v>16197.181999999999</c:v>
                </c:pt>
                <c:pt idx="6">
                  <c:v>11650.293000000001</c:v>
                </c:pt>
                <c:pt idx="7">
                  <c:v>26946.167999999998</c:v>
                </c:pt>
                <c:pt idx="8">
                  <c:v>13788.736000000001</c:v>
                </c:pt>
                <c:pt idx="9">
                  <c:v>29946.262500000001</c:v>
                </c:pt>
                <c:pt idx="10">
                  <c:v>44051.198499999999</c:v>
                </c:pt>
                <c:pt idx="11">
                  <c:v>48305.4</c:v>
                </c:pt>
                <c:pt idx="12">
                  <c:v>224488.198</c:v>
                </c:pt>
                <c:pt idx="13">
                  <c:v>13129.03</c:v>
                </c:pt>
                <c:pt idx="14">
                  <c:v>15198.48</c:v>
                </c:pt>
              </c:numCache>
            </c:numRef>
          </c:val>
          <c:extLst>
            <c:ext xmlns:c16="http://schemas.microsoft.com/office/drawing/2014/chart" uri="{C3380CC4-5D6E-409C-BE32-E72D297353CC}">
              <c16:uniqueId val="{00000000-BEE8-49B4-AB88-168D2D1F3BA4}"/>
            </c:ext>
          </c:extLst>
        </c:ser>
        <c:dLbls>
          <c:showLegendKey val="0"/>
          <c:showVal val="0"/>
          <c:showCatName val="0"/>
          <c:showSerName val="0"/>
          <c:showPercent val="0"/>
          <c:showBubbleSize val="0"/>
        </c:dLbls>
        <c:gapWidth val="219"/>
        <c:overlap val="-27"/>
        <c:axId val="388846943"/>
        <c:axId val="388843103"/>
      </c:barChart>
      <c:catAx>
        <c:axId val="388846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43103"/>
        <c:crosses val="autoZero"/>
        <c:auto val="0"/>
        <c:lblAlgn val="ctr"/>
        <c:lblOffset val="100"/>
        <c:noMultiLvlLbl val="0"/>
      </c:catAx>
      <c:valAx>
        <c:axId val="3888431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46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analysis!PivotTable1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analysis'!$W$24</c:f>
              <c:strCache>
                <c:ptCount val="1"/>
                <c:pt idx="0">
                  <c:v>Total</c:v>
                </c:pt>
              </c:strCache>
            </c:strRef>
          </c:tx>
          <c:spPr>
            <a:solidFill>
              <a:schemeClr val="accent1"/>
            </a:solidFill>
            <a:ln>
              <a:noFill/>
            </a:ln>
            <a:effectLst/>
          </c:spPr>
          <c:invertIfNegative val="0"/>
          <c:cat>
            <c:strRef>
              <c:f>'Sales analysis'!$V$25:$V$26</c:f>
              <c:strCache>
                <c:ptCount val="2"/>
                <c:pt idx="0">
                  <c:v>B2B</c:v>
                </c:pt>
                <c:pt idx="1">
                  <c:v>B2C</c:v>
                </c:pt>
              </c:strCache>
            </c:strRef>
          </c:cat>
          <c:val>
            <c:numRef>
              <c:f>'Sales analysis'!$W$25:$W$26</c:f>
              <c:numCache>
                <c:formatCode>General</c:formatCode>
                <c:ptCount val="2"/>
                <c:pt idx="0">
                  <c:v>496685.19800000009</c:v>
                </c:pt>
                <c:pt idx="1">
                  <c:v>233462</c:v>
                </c:pt>
              </c:numCache>
            </c:numRef>
          </c:val>
          <c:extLst>
            <c:ext xmlns:c16="http://schemas.microsoft.com/office/drawing/2014/chart" uri="{C3380CC4-5D6E-409C-BE32-E72D297353CC}">
              <c16:uniqueId val="{00000000-8C5D-45EF-ABE8-F5195EF465B3}"/>
            </c:ext>
          </c:extLst>
        </c:ser>
        <c:dLbls>
          <c:showLegendKey val="0"/>
          <c:showVal val="0"/>
          <c:showCatName val="0"/>
          <c:showSerName val="0"/>
          <c:showPercent val="0"/>
          <c:showBubbleSize val="0"/>
        </c:dLbls>
        <c:gapWidth val="219"/>
        <c:overlap val="-27"/>
        <c:axId val="326987583"/>
        <c:axId val="326993823"/>
      </c:barChart>
      <c:catAx>
        <c:axId val="32698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993823"/>
        <c:crosses val="autoZero"/>
        <c:auto val="1"/>
        <c:lblAlgn val="ctr"/>
        <c:lblOffset val="100"/>
        <c:noMultiLvlLbl val="0"/>
      </c:catAx>
      <c:valAx>
        <c:axId val="32699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98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ubbleChart>
        <c:varyColors val="0"/>
        <c:ser>
          <c:idx val="0"/>
          <c:order val="0"/>
          <c:tx>
            <c:strRef>
              <c:f>'Pivot Analysis'!$E$1</c:f>
              <c:strCache>
                <c:ptCount val="1"/>
                <c:pt idx="0">
                  <c:v>Y</c:v>
                </c:pt>
              </c:strCache>
            </c:strRef>
          </c:tx>
          <c:spPr>
            <a:gradFill flip="none" rotWithShape="1">
              <a:gsLst>
                <a:gs pos="61000">
                  <a:srgbClr val="100D83"/>
                </a:gs>
                <a:gs pos="3000">
                  <a:srgbClr val="7417BD"/>
                </a:gs>
                <a:gs pos="69000">
                  <a:srgbClr val="100D83"/>
                </a:gs>
              </a:gsLst>
              <a:path path="circle">
                <a:fillToRect l="100000" t="100000"/>
              </a:path>
              <a:tileRect r="-100000" b="-100000"/>
            </a:gradFill>
            <a:ln w="19050">
              <a:noFill/>
            </a:ln>
            <a:effectLst>
              <a:outerShdw blurRad="63500" sx="102000" sy="102000" algn="ctr" rotWithShape="0">
                <a:prstClr val="black">
                  <a:alpha val="4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a:solidFill>
                        <a:schemeClr val="bg1"/>
                      </a:solidFill>
                    </a:ln>
                    <a:solidFill>
                      <a:schemeClr val="bg1"/>
                    </a:solidFill>
                    <a:effectLst>
                      <a:outerShdw blurRad="50800" dist="50800" dir="5400000" algn="ctr" rotWithShape="0">
                        <a:schemeClr val="tx1"/>
                      </a:outerShdw>
                    </a:effectLst>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'Pivot Analysis'!$D$2:$D$23</c:f>
              <c:numCache>
                <c:formatCode>General</c:formatCode>
                <c:ptCount val="22"/>
                <c:pt idx="0">
                  <c:v>1</c:v>
                </c:pt>
                <c:pt idx="1">
                  <c:v>2</c:v>
                </c:pt>
                <c:pt idx="2">
                  <c:v>3</c:v>
                </c:pt>
                <c:pt idx="3">
                  <c:v>4</c:v>
                </c:pt>
                <c:pt idx="4">
                  <c:v>5</c:v>
                </c:pt>
                <c:pt idx="5">
                  <c:v>6</c:v>
                </c:pt>
              </c:numCache>
            </c:numRef>
          </c:xVal>
          <c:yVal>
            <c:numRef>
              <c:f>'Pivot Analysis'!$E$2:$E$23</c:f>
              <c:numCache>
                <c:formatCode>General</c:formatCode>
                <c:ptCount val="22"/>
                <c:pt idx="0">
                  <c:v>1</c:v>
                </c:pt>
                <c:pt idx="1">
                  <c:v>2</c:v>
                </c:pt>
                <c:pt idx="2">
                  <c:v>3</c:v>
                </c:pt>
                <c:pt idx="3">
                  <c:v>4</c:v>
                </c:pt>
                <c:pt idx="4">
                  <c:v>5</c:v>
                </c:pt>
                <c:pt idx="5">
                  <c:v>6</c:v>
                </c:pt>
                <c:pt idx="12">
                  <c:v>0</c:v>
                </c:pt>
                <c:pt idx="13">
                  <c:v>0</c:v>
                </c:pt>
                <c:pt idx="14">
                  <c:v>0</c:v>
                </c:pt>
                <c:pt idx="15">
                  <c:v>0</c:v>
                </c:pt>
                <c:pt idx="16">
                  <c:v>0</c:v>
                </c:pt>
                <c:pt idx="17">
                  <c:v>0</c:v>
                </c:pt>
                <c:pt idx="18">
                  <c:v>0</c:v>
                </c:pt>
                <c:pt idx="19">
                  <c:v>0</c:v>
                </c:pt>
                <c:pt idx="20">
                  <c:v>0</c:v>
                </c:pt>
                <c:pt idx="21">
                  <c:v>0</c:v>
                </c:pt>
              </c:numCache>
            </c:numRef>
          </c:yVal>
          <c:bubbleSize>
            <c:numRef>
              <c:f>'Pivot Analysis'!$B$2:$B$7</c:f>
              <c:numCache>
                <c:formatCode>0</c:formatCode>
                <c:ptCount val="6"/>
                <c:pt idx="0">
                  <c:v>908441.70000000054</c:v>
                </c:pt>
                <c:pt idx="1">
                  <c:v>396733.79999999993</c:v>
                </c:pt>
                <c:pt idx="2">
                  <c:v>776132.81500000064</c:v>
                </c:pt>
                <c:pt idx="3">
                  <c:v>307374.0100000003</c:v>
                </c:pt>
                <c:pt idx="4">
                  <c:v>691419.41999999958</c:v>
                </c:pt>
                <c:pt idx="5">
                  <c:v>867216</c:v>
                </c:pt>
              </c:numCache>
            </c:numRef>
          </c:bubbleSize>
          <c:bubble3D val="0"/>
          <c:extLst>
            <c:ext xmlns:c16="http://schemas.microsoft.com/office/drawing/2014/chart" uri="{C3380CC4-5D6E-409C-BE32-E72D297353CC}">
              <c16:uniqueId val="{00000000-18B8-4004-94AB-E15C8BE202D0}"/>
            </c:ext>
          </c:extLst>
        </c:ser>
        <c:ser>
          <c:idx val="1"/>
          <c:order val="1"/>
          <c:tx>
            <c:v>Max</c:v>
          </c:tx>
          <c:spPr>
            <a:gradFill>
              <a:gsLst>
                <a:gs pos="71000">
                  <a:srgbClr val="C00000"/>
                </a:gs>
                <a:gs pos="72000">
                  <a:srgbClr val="7417BD"/>
                </a:gs>
                <a:gs pos="40000">
                  <a:srgbClr val="100D83"/>
                </a:gs>
              </a:gsLst>
              <a:path path="circle">
                <a:fillToRect l="100000" t="100000"/>
              </a:path>
            </a:gradFill>
            <a:ln w="25400">
              <a:noFill/>
            </a:ln>
            <a:effectLst/>
          </c:spPr>
          <c:invertIfNegative val="0"/>
          <c:dLbls>
            <c:delete val="1"/>
          </c:dLbls>
          <c:xVal>
            <c:numRef>
              <c:f>'Pivot Analysis'!$D$2:$D$7</c:f>
              <c:numCache>
                <c:formatCode>General</c:formatCode>
                <c:ptCount val="6"/>
                <c:pt idx="0">
                  <c:v>1</c:v>
                </c:pt>
                <c:pt idx="1">
                  <c:v>2</c:v>
                </c:pt>
                <c:pt idx="2">
                  <c:v>3</c:v>
                </c:pt>
                <c:pt idx="3">
                  <c:v>4</c:v>
                </c:pt>
                <c:pt idx="4">
                  <c:v>5</c:v>
                </c:pt>
                <c:pt idx="5">
                  <c:v>6</c:v>
                </c:pt>
              </c:numCache>
            </c:numRef>
          </c:xVal>
          <c:yVal>
            <c:numRef>
              <c:f>'Pivot Analysis'!$E$2:$E$7</c:f>
              <c:numCache>
                <c:formatCode>General</c:formatCode>
                <c:ptCount val="6"/>
                <c:pt idx="0">
                  <c:v>1</c:v>
                </c:pt>
                <c:pt idx="1">
                  <c:v>2</c:v>
                </c:pt>
                <c:pt idx="2">
                  <c:v>3</c:v>
                </c:pt>
                <c:pt idx="3">
                  <c:v>4</c:v>
                </c:pt>
                <c:pt idx="4">
                  <c:v>5</c:v>
                </c:pt>
                <c:pt idx="5">
                  <c:v>6</c:v>
                </c:pt>
              </c:numCache>
            </c:numRef>
          </c:yVal>
          <c:bubbleSize>
            <c:numRef>
              <c:f>'Pivot Analysis'!$F$2:$F$8</c:f>
              <c:numCache>
                <c:formatCode>General</c:formatCode>
                <c:ptCount val="7"/>
                <c:pt idx="0">
                  <c:v>908441.70000000054</c:v>
                </c:pt>
                <c:pt idx="1">
                  <c:v>0</c:v>
                </c:pt>
                <c:pt idx="2">
                  <c:v>0</c:v>
                </c:pt>
                <c:pt idx="3">
                  <c:v>0</c:v>
                </c:pt>
                <c:pt idx="4">
                  <c:v>0</c:v>
                </c:pt>
                <c:pt idx="5">
                  <c:v>0</c:v>
                </c:pt>
              </c:numCache>
            </c:numRef>
          </c:bubbleSize>
          <c:bubble3D val="0"/>
          <c:extLst>
            <c:ext xmlns:c16="http://schemas.microsoft.com/office/drawing/2014/chart" uri="{C3380CC4-5D6E-409C-BE32-E72D297353CC}">
              <c16:uniqueId val="{00000001-18B8-4004-94AB-E15C8BE202D0}"/>
            </c:ext>
          </c:extLst>
        </c:ser>
        <c:dLbls>
          <c:dLblPos val="ctr"/>
          <c:showLegendKey val="0"/>
          <c:showVal val="1"/>
          <c:showCatName val="0"/>
          <c:showSerName val="0"/>
          <c:showPercent val="0"/>
          <c:showBubbleSize val="0"/>
        </c:dLbls>
        <c:bubbleScale val="100"/>
        <c:showNegBubbles val="0"/>
        <c:axId val="1452736671"/>
        <c:axId val="1452733791"/>
      </c:bubbleChart>
      <c:valAx>
        <c:axId val="1452736671"/>
        <c:scaling>
          <c:orientation val="minMax"/>
        </c:scaling>
        <c:delete val="1"/>
        <c:axPos val="b"/>
        <c:numFmt formatCode="General" sourceLinked="1"/>
        <c:majorTickMark val="none"/>
        <c:minorTickMark val="none"/>
        <c:tickLblPos val="nextTo"/>
        <c:crossAx val="1452733791"/>
        <c:crosses val="autoZero"/>
        <c:crossBetween val="midCat"/>
      </c:valAx>
      <c:valAx>
        <c:axId val="1452733791"/>
        <c:scaling>
          <c:orientation val="minMax"/>
        </c:scaling>
        <c:delete val="1"/>
        <c:axPos val="l"/>
        <c:numFmt formatCode="General" sourceLinked="1"/>
        <c:majorTickMark val="none"/>
        <c:minorTickMark val="none"/>
        <c:tickLblPos val="nextTo"/>
        <c:crossAx val="14527366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[Book1.xlsx]Pivot Analysis!PivotTable3</c:name>
    <c:fmtId val="2"/>
  </c:pivotSource>
  <c:chart>
    <c:autoTitleDeleted val="1"/>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rgbClr val="2323E5"/>
            </a:solidFill>
            <a:round/>
          </a:ln>
          <a:effectLst/>
        </c:spPr>
        <c:marker>
          <c:symbol val="none"/>
        </c:marker>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Analysis'!$F$14</c:f>
              <c:strCache>
                <c:ptCount val="1"/>
                <c:pt idx="0">
                  <c:v>Total</c:v>
                </c:pt>
              </c:strCache>
            </c:strRef>
          </c:tx>
          <c:spPr>
            <a:ln w="28575" cap="rnd">
              <a:solidFill>
                <a:schemeClr val="accent1"/>
              </a:solidFill>
              <a:round/>
            </a:ln>
            <a:effectLst/>
          </c:spPr>
          <c:marker>
            <c:symbol val="none"/>
          </c:marker>
          <c:dPt>
            <c:idx val="9"/>
            <c:marker>
              <c:symbol val="none"/>
            </c:marker>
            <c:bubble3D val="0"/>
            <c:spPr>
              <a:ln w="28575" cap="rnd">
                <a:solidFill>
                  <a:srgbClr val="2323E5"/>
                </a:solidFill>
                <a:round/>
              </a:ln>
              <a:effectLst/>
            </c:spPr>
            <c:extLst>
              <c:ext xmlns:c16="http://schemas.microsoft.com/office/drawing/2014/chart" uri="{C3380CC4-5D6E-409C-BE32-E72D297353CC}">
                <c16:uniqueId val="{00000001-BB94-419A-932A-AC7851C65C69}"/>
              </c:ext>
            </c:extLst>
          </c:dPt>
          <c:cat>
            <c:strRef>
              <c:f>'Pivot Analysis'!$E$15:$E$27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Analysis'!$F$15:$F$27</c:f>
              <c:numCache>
                <c:formatCode>General</c:formatCode>
                <c:ptCount val="12"/>
                <c:pt idx="0">
                  <c:v>352630.74000000005</c:v>
                </c:pt>
                <c:pt idx="1">
                  <c:v>320228.30000000005</c:v>
                </c:pt>
                <c:pt idx="2">
                  <c:v>318928</c:v>
                </c:pt>
                <c:pt idx="3">
                  <c:v>338553.7</c:v>
                </c:pt>
                <c:pt idx="4">
                  <c:v>330065.99999999994</c:v>
                </c:pt>
                <c:pt idx="5">
                  <c:v>319548.3</c:v>
                </c:pt>
                <c:pt idx="6">
                  <c:v>315915.8</c:v>
                </c:pt>
                <c:pt idx="7">
                  <c:v>327116.43</c:v>
                </c:pt>
                <c:pt idx="8">
                  <c:v>325310.86500000005</c:v>
                </c:pt>
                <c:pt idx="9">
                  <c:v>333009.73000000004</c:v>
                </c:pt>
                <c:pt idx="10">
                  <c:v>350094.08000000002</c:v>
                </c:pt>
                <c:pt idx="11">
                  <c:v>315915.8</c:v>
                </c:pt>
              </c:numCache>
            </c:numRef>
          </c:val>
          <c:smooth val="0"/>
          <c:extLst>
            <c:ext xmlns:c16="http://schemas.microsoft.com/office/drawing/2014/chart" uri="{C3380CC4-5D6E-409C-BE32-E72D297353CC}">
              <c16:uniqueId val="{00000000-BB94-419A-932A-AC7851C65C69}"/>
            </c:ext>
          </c:extLst>
        </c:ser>
        <c:dLbls>
          <c:showLegendKey val="0"/>
          <c:showVal val="0"/>
          <c:showCatName val="0"/>
          <c:showSerName val="0"/>
          <c:showPercent val="0"/>
          <c:showBubbleSize val="0"/>
        </c:dLbls>
        <c:smooth val="0"/>
        <c:axId val="993767999"/>
        <c:axId val="993772319"/>
      </c:lineChart>
      <c:catAx>
        <c:axId val="993767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772319"/>
        <c:crosses val="autoZero"/>
        <c:auto val="1"/>
        <c:lblAlgn val="ctr"/>
        <c:lblOffset val="100"/>
        <c:noMultiLvlLbl val="0"/>
      </c:catAx>
      <c:valAx>
        <c:axId val="9937723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767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[Book1.xlsx]Income Analysis!PivotTable2</c:name>
    <c:fmtId val="2"/>
  </c:pivotSource>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Profit</a:t>
            </a:r>
          </a:p>
        </c:rich>
      </c:tx>
      <c:layout>
        <c:manualLayout>
          <c:xMode val="edge"/>
          <c:yMode val="edge"/>
          <c:x val="7.9948378463175887E-2"/>
          <c:y val="8.1238509868240091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'Income Analysis'!$J$11</c:f>
              <c:strCache>
                <c:ptCount val="1"/>
                <c:pt idx="0">
                  <c:v>Total</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cat>
            <c:strRef>
              <c:f>'Income Analysis'!$I$12:$I$24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'Income Analysis'!$J$12:$J$24</c:f>
              <c:numCache>
                <c:formatCode>General</c:formatCode>
                <c:ptCount val="12"/>
                <c:pt idx="0">
                  <c:v>70526.14800000003</c:v>
                </c:pt>
                <c:pt idx="1">
                  <c:v>64045.66</c:v>
                </c:pt>
                <c:pt idx="2">
                  <c:v>63785.600000000013</c:v>
                </c:pt>
                <c:pt idx="3">
                  <c:v>67710.74000000002</c:v>
                </c:pt>
                <c:pt idx="4">
                  <c:v>66013.2</c:v>
                </c:pt>
                <c:pt idx="5">
                  <c:v>63909.660000000011</c:v>
                </c:pt>
                <c:pt idx="6">
                  <c:v>63183.160000000011</c:v>
                </c:pt>
                <c:pt idx="7">
                  <c:v>65423.286</c:v>
                </c:pt>
                <c:pt idx="8">
                  <c:v>65062.173000000003</c:v>
                </c:pt>
                <c:pt idx="9">
                  <c:v>66601.945999999996</c:v>
                </c:pt>
                <c:pt idx="10">
                  <c:v>70018.816000000021</c:v>
                </c:pt>
                <c:pt idx="11">
                  <c:v>63183.160000000011</c:v>
                </c:pt>
              </c:numCache>
            </c:numRef>
          </c:val>
          <c:extLst>
            <c:ext xmlns:c16="http://schemas.microsoft.com/office/drawing/2014/chart" uri="{C3380CC4-5D6E-409C-BE32-E72D297353CC}">
              <c16:uniqueId val="{00000000-C60B-49E6-BFF9-B476ACF1F1B1}"/>
            </c:ext>
          </c:extLst>
        </c:ser>
        <c:dLbls>
          <c:showLegendKey val="0"/>
          <c:showVal val="0"/>
          <c:showCatName val="0"/>
          <c:showSerName val="0"/>
          <c:showPercent val="0"/>
          <c:showBubbleSize val="0"/>
        </c:dLbls>
        <c:gapWidth val="100"/>
        <c:axId val="1093678223"/>
        <c:axId val="1093681583"/>
      </c:barChart>
      <c:catAx>
        <c:axId val="109367822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681583"/>
        <c:crosses val="autoZero"/>
        <c:auto val="1"/>
        <c:lblAlgn val="ctr"/>
        <c:lblOffset val="100"/>
        <c:noMultiLvlLbl val="0"/>
      </c:catAx>
      <c:valAx>
        <c:axId val="10936815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093678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Analysis!PivotTable1</c:name>
    <c:fmtId val="2"/>
  </c:pivotSource>
  <c:chart>
    <c:autoTitleDeleted val="1"/>
    <c:pivotFmts>
      <c:pivotFmt>
        <c:idx val="0"/>
        <c:spPr>
          <a:solidFill>
            <a:schemeClr val="accent2"/>
          </a:solidFill>
          <a:ln w="19050">
            <a:solidFill>
              <a:schemeClr val="lt1"/>
            </a:solid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chemeClr val="accent2"/>
          </a:solidFill>
          <a:ln w="19050">
            <a:solidFill>
              <a:schemeClr val="lt1"/>
            </a:solidFill>
          </a:ln>
          <a:effectLst/>
        </c:spPr>
      </c:pivotFmt>
      <c:pivotFmt>
        <c:idx val="5"/>
        <c:spPr>
          <a:solidFill>
            <a:schemeClr val="accent2"/>
          </a:solidFill>
          <a:ln w="19050">
            <a:solidFill>
              <a:schemeClr val="lt1"/>
            </a:solidFill>
          </a:ln>
          <a:effectLst/>
        </c:spPr>
      </c:pivotFmt>
      <c:pivotFmt>
        <c:idx val="6"/>
        <c:spPr>
          <a:solidFill>
            <a:schemeClr val="accent2"/>
          </a:solidFill>
          <a:ln w="19050">
            <a:solidFill>
              <a:schemeClr val="lt1"/>
            </a:solidFill>
          </a:ln>
          <a:effectLst/>
        </c:spPr>
      </c:pivotFmt>
      <c:pivotFmt>
        <c:idx val="7"/>
        <c:spPr>
          <a:solidFill>
            <a:schemeClr val="accent2"/>
          </a:solidFill>
          <a:ln w="19050">
            <a:solidFill>
              <a:schemeClr val="lt1"/>
            </a:solidFill>
          </a:ln>
          <a:effectLst/>
        </c:spPr>
      </c:pivotFmt>
      <c:pivotFmt>
        <c:idx val="8"/>
        <c:spPr>
          <a:solidFill>
            <a:schemeClr val="accent2"/>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chemeClr val="accent2"/>
          </a:solidFill>
          <a:ln w="19050">
            <a:solidFill>
              <a:schemeClr val="lt1"/>
            </a:solidFill>
          </a:ln>
          <a:effectLst/>
        </c:spPr>
      </c:pivotFmt>
      <c:pivotFmt>
        <c:idx val="11"/>
        <c:spPr>
          <a:solidFill>
            <a:schemeClr val="accent2"/>
          </a:solidFill>
          <a:ln w="19050">
            <a:solidFill>
              <a:schemeClr val="lt1"/>
            </a:solidFill>
          </a:ln>
          <a:effectLst/>
        </c:spPr>
      </c:pivotFmt>
      <c:pivotFmt>
        <c:idx val="12"/>
        <c:spPr>
          <a:solidFill>
            <a:schemeClr val="accent2"/>
          </a:solidFill>
          <a:ln w="19050">
            <a:solidFill>
              <a:schemeClr val="lt1"/>
            </a:solidFill>
          </a:ln>
          <a:effectLst/>
        </c:spPr>
      </c:pivotFmt>
      <c:pivotFmt>
        <c:idx val="13"/>
        <c:spPr>
          <a:solidFill>
            <a:schemeClr val="accent2"/>
          </a:solidFill>
          <a:ln w="19050">
            <a:solidFill>
              <a:schemeClr val="lt1"/>
            </a:solidFill>
          </a:ln>
          <a:effectLst/>
        </c:spPr>
      </c:pivotFmt>
      <c:pivotFmt>
        <c:idx val="14"/>
        <c:spPr>
          <a:solidFill>
            <a:schemeClr val="accent2"/>
          </a:solidFill>
          <a:ln w="19050">
            <a:solidFill>
              <a:schemeClr val="lt1"/>
            </a:solidFill>
          </a:ln>
          <a:effectLst/>
        </c:spPr>
      </c:pivotFmt>
      <c:pivotFmt>
        <c:idx val="15"/>
        <c:spPr>
          <a:solidFill>
            <a:schemeClr val="accent2"/>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8"/>
        <c:spPr>
          <a:solidFill>
            <a:schemeClr val="accent2"/>
          </a:solidFill>
          <a:ln w="19050">
            <a:solidFill>
              <a:schemeClr val="lt1"/>
            </a:solidFill>
          </a:ln>
          <a:effectLst/>
        </c:spPr>
      </c:pivotFmt>
      <c:pivotFmt>
        <c:idx val="19"/>
        <c:spPr>
          <a:solidFill>
            <a:schemeClr val="accent2"/>
          </a:solidFill>
          <a:ln w="19050">
            <a:solidFill>
              <a:schemeClr val="lt1"/>
            </a:solidFill>
          </a:ln>
          <a:effectLst/>
        </c:spPr>
      </c:pivotFmt>
      <c:pivotFmt>
        <c:idx val="20"/>
        <c:spPr>
          <a:solidFill>
            <a:schemeClr val="accent2"/>
          </a:solidFill>
          <a:ln w="19050">
            <a:solidFill>
              <a:schemeClr val="lt1"/>
            </a:solidFill>
          </a:ln>
          <a:effectLst/>
        </c:spPr>
      </c:pivotFmt>
      <c:pivotFmt>
        <c:idx val="21"/>
        <c:spPr>
          <a:solidFill>
            <a:schemeClr val="accent2"/>
          </a:solidFill>
          <a:ln w="19050">
            <a:solidFill>
              <a:schemeClr val="lt1"/>
            </a:solidFill>
          </a:ln>
          <a:effectLst/>
        </c:spPr>
      </c:pivotFmt>
      <c:pivotFmt>
        <c:idx val="22"/>
        <c:spPr>
          <a:solidFill>
            <a:schemeClr val="accent2"/>
          </a:solidFill>
          <a:ln w="19050">
            <a:solidFill>
              <a:schemeClr val="lt1"/>
            </a:solidFill>
          </a:ln>
          <a:effectLst/>
        </c:spPr>
      </c:pivotFmt>
      <c:pivotFmt>
        <c:idx val="23"/>
        <c:spPr>
          <a:solidFill>
            <a:schemeClr val="accent2"/>
          </a:solidFill>
          <a:ln w="19050">
            <a:solidFill>
              <a:schemeClr val="lt1"/>
            </a:solidFill>
          </a:ln>
          <a:effectLst/>
        </c:spPr>
      </c:pivotFmt>
      <c:pivotFmt>
        <c:idx val="24"/>
        <c:spPr>
          <a:solidFill>
            <a:schemeClr val="accent2"/>
          </a:solidFill>
          <a:ln w="19050">
            <a:solidFill>
              <a:schemeClr val="lt1"/>
            </a:solidFill>
          </a:ln>
          <a:effectLst/>
        </c:spPr>
      </c:pivotFmt>
      <c:pivotFmt>
        <c:idx val="25"/>
        <c:spPr>
          <a:solidFill>
            <a:schemeClr val="accent2"/>
          </a:solidFill>
          <a:ln w="19050">
            <a:solidFill>
              <a:schemeClr val="lt1"/>
            </a:solidFill>
          </a:ln>
          <a:effectLst/>
        </c:spPr>
      </c:pivotFmt>
      <c:pivotFmt>
        <c:idx val="26"/>
        <c:spPr>
          <a:solidFill>
            <a:schemeClr val="accent2"/>
          </a:solidFill>
          <a:ln w="19050">
            <a:solidFill>
              <a:schemeClr val="lt1"/>
            </a:solidFill>
          </a:ln>
          <a:effectLst/>
        </c:spPr>
      </c:pivotFmt>
      <c:pivotFmt>
        <c:idx val="27"/>
        <c:spPr>
          <a:solidFill>
            <a:schemeClr val="accent2"/>
          </a:solidFill>
          <a:ln w="19050">
            <a:solidFill>
              <a:schemeClr val="lt1"/>
            </a:solidFill>
          </a:ln>
          <a:effectLst/>
        </c:spPr>
      </c:pivotFmt>
      <c:pivotFmt>
        <c:idx val="28"/>
        <c:spPr>
          <a:solidFill>
            <a:schemeClr val="accent2"/>
          </a:solidFill>
          <a:ln w="19050">
            <a:solidFill>
              <a:schemeClr val="lt1"/>
            </a:solidFill>
          </a:ln>
          <a:effectLst/>
        </c:spPr>
      </c:pivotFmt>
      <c:pivotFmt>
        <c:idx val="29"/>
        <c:spPr>
          <a:solidFill>
            <a:schemeClr val="accent2"/>
          </a:solidFill>
          <a:ln w="19050">
            <a:solidFill>
              <a:schemeClr val="lt1"/>
            </a:solidFill>
          </a:ln>
          <a:effectLst/>
        </c:spPr>
      </c:pivotFmt>
      <c:pivotFmt>
        <c:idx val="30"/>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19656357388316151"/>
                  <c:h val="0.10053459119496853"/>
                </c:manualLayout>
              </c15:layout>
            </c:ext>
          </c:extLst>
        </c:dLbl>
      </c:pivotFmt>
      <c:pivotFmt>
        <c:idx val="31"/>
        <c:spPr>
          <a:solidFill>
            <a:schemeClr val="accent2"/>
          </a:solidFill>
          <a:ln w="19050">
            <a:solidFill>
              <a:schemeClr val="lt1"/>
            </a:solidFill>
          </a:ln>
          <a:effectLst/>
        </c:spPr>
      </c:pivotFmt>
      <c:pivotFmt>
        <c:idx val="32"/>
        <c:spPr>
          <a:solidFill>
            <a:schemeClr val="accent2"/>
          </a:solidFill>
          <a:ln w="19050">
            <a:solidFill>
              <a:schemeClr val="lt1"/>
            </a:solidFill>
          </a:ln>
          <a:effectLst/>
        </c:spPr>
        <c:dLbl>
          <c:idx val="0"/>
          <c:layout>
            <c:manualLayout>
              <c:x val="0"/>
              <c:y val="-1.8016039256632065E-1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'Global Analysis'!$B$1</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3DE7-4B19-BFC2-F8C025F8C15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3DE7-4B19-BFC2-F8C025F8C155}"/>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3DE7-4B19-BFC2-F8C025F8C155}"/>
              </c:ext>
            </c:extLst>
          </c:dPt>
          <c:dPt>
            <c:idx val="3"/>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7-3DE7-4B19-BFC2-F8C025F8C155}"/>
              </c:ext>
            </c:extLst>
          </c:dPt>
          <c:dPt>
            <c:idx val="4"/>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09-3DE7-4B19-BFC2-F8C025F8C155}"/>
              </c:ext>
            </c:extLst>
          </c:dPt>
          <c:dPt>
            <c:idx val="5"/>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B-3DE7-4B19-BFC2-F8C025F8C155}"/>
              </c:ext>
            </c:extLst>
          </c:dPt>
          <c:dPt>
            <c:idx val="6"/>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0D-3DE7-4B19-BFC2-F8C025F8C155}"/>
              </c:ext>
            </c:extLst>
          </c:dPt>
          <c:dPt>
            <c:idx val="7"/>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0F-3DE7-4B19-BFC2-F8C025F8C155}"/>
              </c:ext>
            </c:extLst>
          </c:dPt>
          <c:dPt>
            <c:idx val="8"/>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11-3DE7-4B19-BFC2-F8C025F8C155}"/>
              </c:ext>
            </c:extLst>
          </c:dPt>
          <c:dPt>
            <c:idx val="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13-3DE7-4B19-BFC2-F8C025F8C155}"/>
              </c:ext>
            </c:extLst>
          </c:dPt>
          <c:dPt>
            <c:idx val="10"/>
            <c:bubble3D val="0"/>
            <c:spPr>
              <a:solidFill>
                <a:schemeClr val="accent4">
                  <a:lumMod val="80000"/>
                </a:schemeClr>
              </a:solidFill>
              <a:ln w="19050">
                <a:solidFill>
                  <a:schemeClr val="lt1"/>
                </a:solidFill>
              </a:ln>
              <a:effectLst/>
            </c:spPr>
            <c:extLst>
              <c:ext xmlns:c16="http://schemas.microsoft.com/office/drawing/2014/chart" uri="{C3380CC4-5D6E-409C-BE32-E72D297353CC}">
                <c16:uniqueId val="{00000015-3DE7-4B19-BFC2-F8C025F8C155}"/>
              </c:ext>
            </c:extLst>
          </c:dPt>
          <c:dPt>
            <c:idx val="11"/>
            <c:bubble3D val="0"/>
            <c:spPr>
              <a:solidFill>
                <a:schemeClr val="accent6">
                  <a:lumMod val="80000"/>
                </a:schemeClr>
              </a:solidFill>
              <a:ln w="19050">
                <a:solidFill>
                  <a:schemeClr val="lt1"/>
                </a:solidFill>
              </a:ln>
              <a:effectLst/>
            </c:spPr>
            <c:extLst>
              <c:ext xmlns:c16="http://schemas.microsoft.com/office/drawing/2014/chart" uri="{C3380CC4-5D6E-409C-BE32-E72D297353CC}">
                <c16:uniqueId val="{00000017-3DE7-4B19-BFC2-F8C025F8C155}"/>
              </c:ext>
            </c:extLst>
          </c:dPt>
          <c:dPt>
            <c:idx val="12"/>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19-3DE7-4B19-BFC2-F8C025F8C155}"/>
              </c:ext>
            </c:extLst>
          </c:dPt>
          <c:dPt>
            <c:idx val="13"/>
            <c:bubble3D val="0"/>
            <c:spPr>
              <a:solidFill>
                <a:schemeClr val="accent4">
                  <a:lumMod val="60000"/>
                  <a:lumOff val="40000"/>
                </a:schemeClr>
              </a:solidFill>
              <a:ln w="19050">
                <a:solidFill>
                  <a:schemeClr val="lt1"/>
                </a:solidFill>
              </a:ln>
              <a:effectLst/>
            </c:spPr>
            <c:extLst>
              <c:ext xmlns:c16="http://schemas.microsoft.com/office/drawing/2014/chart" uri="{C3380CC4-5D6E-409C-BE32-E72D297353CC}">
                <c16:uniqueId val="{0000001B-3DE7-4B19-BFC2-F8C025F8C155}"/>
              </c:ext>
            </c:extLst>
          </c:dPt>
          <c:dPt>
            <c:idx val="14"/>
            <c:bubble3D val="0"/>
            <c:spPr>
              <a:solidFill>
                <a:schemeClr val="accent6">
                  <a:lumMod val="60000"/>
                  <a:lumOff val="40000"/>
                </a:schemeClr>
              </a:solidFill>
              <a:ln w="19050">
                <a:solidFill>
                  <a:schemeClr val="lt1"/>
                </a:solidFill>
              </a:ln>
              <a:effectLst/>
            </c:spPr>
            <c:extLst>
              <c:ext xmlns:c16="http://schemas.microsoft.com/office/drawing/2014/chart" uri="{C3380CC4-5D6E-409C-BE32-E72D297353CC}">
                <c16:uniqueId val="{0000001D-3DE7-4B19-BFC2-F8C025F8C155}"/>
              </c:ext>
            </c:extLst>
          </c:dPt>
          <c:dLbls>
            <c:dLbl>
              <c:idx val="12"/>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layout>
                    <c:manualLayout>
                      <c:w val="0.19656357388316151"/>
                      <c:h val="0.10053459119496853"/>
                    </c:manualLayout>
                  </c15:layout>
                </c:ext>
                <c:ext xmlns:c16="http://schemas.microsoft.com/office/drawing/2014/chart" uri="{C3380CC4-5D6E-409C-BE32-E72D297353CC}">
                  <c16:uniqueId val="{00000019-3DE7-4B19-BFC2-F8C025F8C155}"/>
                </c:ext>
              </c:extLst>
            </c:dLbl>
            <c:dLbl>
              <c:idx val="14"/>
              <c:layout>
                <c:manualLayout>
                  <c:x val="0"/>
                  <c:y val="-1.8016039256632065E-1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1D-3DE7-4B19-BFC2-F8C025F8C15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75000"/>
                      </a:schemeClr>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'Global Analysis'!$A$2:$A$16</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'Global Analysis'!$B$2:$B$16</c:f>
              <c:numCache>
                <c:formatCode>General</c:formatCode>
                <c:ptCount val="15"/>
                <c:pt idx="0">
                  <c:v>396733.79999999993</c:v>
                </c:pt>
                <c:pt idx="1">
                  <c:v>9720</c:v>
                </c:pt>
                <c:pt idx="2">
                  <c:v>282870.96000000025</c:v>
                </c:pt>
                <c:pt idx="3">
                  <c:v>223825.08000000016</c:v>
                </c:pt>
                <c:pt idx="4">
                  <c:v>494400</c:v>
                </c:pt>
                <c:pt idx="5">
                  <c:v>221979.65000000005</c:v>
                </c:pt>
                <c:pt idx="6">
                  <c:v>15716.3</c:v>
                </c:pt>
                <c:pt idx="7">
                  <c:v>435316</c:v>
                </c:pt>
                <c:pt idx="8">
                  <c:v>8786.75</c:v>
                </c:pt>
                <c:pt idx="9">
                  <c:v>303019.46999999991</c:v>
                </c:pt>
                <c:pt idx="10">
                  <c:v>388399.95000000007</c:v>
                </c:pt>
                <c:pt idx="11">
                  <c:v>431900</c:v>
                </c:pt>
                <c:pt idx="12">
                  <c:v>281732.81499999971</c:v>
                </c:pt>
                <c:pt idx="13">
                  <c:v>228653.76999999987</c:v>
                </c:pt>
                <c:pt idx="14">
                  <c:v>224263.19999999978</c:v>
                </c:pt>
              </c:numCache>
            </c:numRef>
          </c:val>
          <c:extLst>
            <c:ext xmlns:c16="http://schemas.microsoft.com/office/drawing/2014/chart" uri="{C3380CC4-5D6E-409C-BE32-E72D297353CC}">
              <c16:uniqueId val="{0000001E-3DE7-4B19-BFC2-F8C025F8C155}"/>
            </c:ext>
          </c:extLst>
        </c:ser>
        <c:dLbls>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4241626154119056"/>
          <c:y val="1.0897340662605838E-3"/>
          <c:w val="0.25428095113540367"/>
          <c:h val="0.9494072203238745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Analysis!PivotTable2</c:name>
    <c:fmtId val="2"/>
  </c:pivotSource>
  <c:chart>
    <c:autoTitleDeleted val="1"/>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77812506261149E-2"/>
          <c:y val="2.5011404430869313E-2"/>
          <c:w val="0.90646270361243009"/>
          <c:h val="0.46271518944747292"/>
        </c:manualLayout>
      </c:layout>
      <c:lineChart>
        <c:grouping val="stacked"/>
        <c:varyColors val="0"/>
        <c:ser>
          <c:idx val="0"/>
          <c:order val="0"/>
          <c:tx>
            <c:strRef>
              <c:f>'Global Analysis'!$P$5</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'Global Analysis'!$O$6:$O$37</c:f>
              <c:multiLvlStrCache>
                <c:ptCount val="30"/>
                <c:lvl>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pt idx="15">
                    <c:v>Asset sale</c:v>
                  </c:pt>
                  <c:pt idx="16">
                    <c:v>Company Website</c:v>
                  </c:pt>
                  <c:pt idx="17">
                    <c:v>Equipments</c:v>
                  </c:pt>
                  <c:pt idx="18">
                    <c:v>Facebook Page</c:v>
                  </c:pt>
                  <c:pt idx="19">
                    <c:v>Floating License</c:v>
                  </c:pt>
                  <c:pt idx="20">
                    <c:v>Google Ad</c:v>
                  </c:pt>
                  <c:pt idx="21">
                    <c:v>Lands</c:v>
                  </c:pt>
                  <c:pt idx="22">
                    <c:v>New </c:v>
                  </c:pt>
                  <c:pt idx="23">
                    <c:v>Offices</c:v>
                  </c:pt>
                  <c:pt idx="24">
                    <c:v>Premium</c:v>
                  </c:pt>
                  <c:pt idx="25">
                    <c:v>Prime</c:v>
                  </c:pt>
                  <c:pt idx="26">
                    <c:v>Renewal</c:v>
                  </c:pt>
                  <c:pt idx="27">
                    <c:v>Software Metered License</c:v>
                  </c:pt>
                  <c:pt idx="28">
                    <c:v>Television Ad</c:v>
                  </c:pt>
                  <c:pt idx="29">
                    <c:v>Youtube Channel</c:v>
                  </c:pt>
                </c:lvl>
                <c:lvl>
                  <c:pt idx="0">
                    <c:v>B2B</c:v>
                  </c:pt>
                  <c:pt idx="15">
                    <c:v>B2C</c:v>
                  </c:pt>
                </c:lvl>
              </c:multiLvlStrCache>
            </c:multiLvlStrRef>
          </c:cat>
          <c:val>
            <c:numRef>
              <c:f>'Global Analysis'!$P$6:$P$37</c:f>
              <c:numCache>
                <c:formatCode>General</c:formatCode>
                <c:ptCount val="30"/>
                <c:pt idx="0">
                  <c:v>12825.76</c:v>
                </c:pt>
                <c:pt idx="1">
                  <c:v>11263.09</c:v>
                </c:pt>
                <c:pt idx="2">
                  <c:v>60237.120000000003</c:v>
                </c:pt>
                <c:pt idx="3">
                  <c:v>3018</c:v>
                </c:pt>
                <c:pt idx="4">
                  <c:v>104997.28</c:v>
                </c:pt>
                <c:pt idx="5">
                  <c:v>14373.181999999999</c:v>
                </c:pt>
                <c:pt idx="6">
                  <c:v>11482.293000000001</c:v>
                </c:pt>
                <c:pt idx="7">
                  <c:v>18321.167999999998</c:v>
                </c:pt>
                <c:pt idx="8">
                  <c:v>10860.736000000001</c:v>
                </c:pt>
                <c:pt idx="9">
                  <c:v>18571.262500000001</c:v>
                </c:pt>
                <c:pt idx="10">
                  <c:v>28595.198499999999</c:v>
                </c:pt>
                <c:pt idx="11">
                  <c:v>32230.400000000001</c:v>
                </c:pt>
                <c:pt idx="12">
                  <c:v>142470.198</c:v>
                </c:pt>
                <c:pt idx="13">
                  <c:v>13057.03</c:v>
                </c:pt>
                <c:pt idx="14">
                  <c:v>14382.48</c:v>
                </c:pt>
                <c:pt idx="15">
                  <c:v>52</c:v>
                </c:pt>
                <c:pt idx="16">
                  <c:v>1104</c:v>
                </c:pt>
                <c:pt idx="17">
                  <c:v>31125</c:v>
                </c:pt>
                <c:pt idx="18">
                  <c:v>1872</c:v>
                </c:pt>
                <c:pt idx="19">
                  <c:v>59952</c:v>
                </c:pt>
                <c:pt idx="20">
                  <c:v>1824</c:v>
                </c:pt>
                <c:pt idx="21">
                  <c:v>168</c:v>
                </c:pt>
                <c:pt idx="22">
                  <c:v>8625</c:v>
                </c:pt>
                <c:pt idx="23">
                  <c:v>2928</c:v>
                </c:pt>
                <c:pt idx="24">
                  <c:v>11375</c:v>
                </c:pt>
                <c:pt idx="25">
                  <c:v>15456</c:v>
                </c:pt>
                <c:pt idx="26">
                  <c:v>16075</c:v>
                </c:pt>
                <c:pt idx="27">
                  <c:v>82018</c:v>
                </c:pt>
                <c:pt idx="28">
                  <c:v>72</c:v>
                </c:pt>
                <c:pt idx="29">
                  <c:v>816</c:v>
                </c:pt>
              </c:numCache>
            </c:numRef>
          </c:val>
          <c:smooth val="0"/>
          <c:extLst>
            <c:ext xmlns:c16="http://schemas.microsoft.com/office/drawing/2014/chart" uri="{C3380CC4-5D6E-409C-BE32-E72D297353CC}">
              <c16:uniqueId val="{00000000-B41F-4944-A56F-0E5F3C0D89DD}"/>
            </c:ext>
          </c:extLst>
        </c:ser>
        <c:dLbls>
          <c:showLegendKey val="0"/>
          <c:showVal val="0"/>
          <c:showCatName val="0"/>
          <c:showSerName val="0"/>
          <c:showPercent val="0"/>
          <c:showBubbleSize val="0"/>
        </c:dLbls>
        <c:marker val="1"/>
        <c:smooth val="0"/>
        <c:axId val="235349999"/>
        <c:axId val="235348559"/>
      </c:lineChart>
      <c:catAx>
        <c:axId val="2353499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348559"/>
        <c:crosses val="autoZero"/>
        <c:auto val="1"/>
        <c:lblAlgn val="ctr"/>
        <c:lblOffset val="100"/>
        <c:noMultiLvlLbl val="0"/>
      </c:catAx>
      <c:valAx>
        <c:axId val="2353485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5349999"/>
        <c:crosses val="autoZero"/>
        <c:crossBetween val="between"/>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[Book1.xlsx]Global Analysis!PivotTable3</c:name>
    <c:fmtId val="2"/>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39546611812709709"/>
          <c:y val="4.3341275727307636E-2"/>
          <c:w val="0.51645393897497294"/>
          <c:h val="0.89587626696963485"/>
        </c:manualLayout>
      </c:layout>
      <c:bar3DChart>
        <c:barDir val="bar"/>
        <c:grouping val="stacked"/>
        <c:varyColors val="0"/>
        <c:ser>
          <c:idx val="0"/>
          <c:order val="0"/>
          <c:tx>
            <c:strRef>
              <c:f>'Global Analysis'!$AD$6</c:f>
              <c:strCache>
                <c:ptCount val="1"/>
                <c:pt idx="0">
                  <c:v>Total</c:v>
                </c:pt>
              </c:strCache>
            </c:strRef>
          </c:tx>
          <c:spPr>
            <a:solidFill>
              <a:schemeClr val="accent1"/>
            </a:solidFill>
            <a:ln>
              <a:noFill/>
            </a:ln>
            <a:effectLst/>
            <a:sp3d/>
          </c:spPr>
          <c:invertIfNegative val="0"/>
          <c:cat>
            <c:strRef>
              <c:f>'Global Analysis'!$AC$7:$AC$21</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'Global Analysis'!$AD$7:$AD$21</c:f>
              <c:numCache>
                <c:formatCode>General</c:formatCode>
                <c:ptCount val="15"/>
                <c:pt idx="0">
                  <c:v>79346.759999999995</c:v>
                </c:pt>
                <c:pt idx="1">
                  <c:v>1944</c:v>
                </c:pt>
                <c:pt idx="2">
                  <c:v>56574.192000000032</c:v>
                </c:pt>
                <c:pt idx="3">
                  <c:v>44765.01600000004</c:v>
                </c:pt>
                <c:pt idx="4">
                  <c:v>98880</c:v>
                </c:pt>
                <c:pt idx="5">
                  <c:v>44395.929999999942</c:v>
                </c:pt>
                <c:pt idx="6">
                  <c:v>3143.26</c:v>
                </c:pt>
                <c:pt idx="7">
                  <c:v>87063.2</c:v>
                </c:pt>
                <c:pt idx="8">
                  <c:v>1757.35</c:v>
                </c:pt>
                <c:pt idx="9">
                  <c:v>60603.894000000037</c:v>
                </c:pt>
                <c:pt idx="10">
                  <c:v>77679.989999999947</c:v>
                </c:pt>
                <c:pt idx="11">
                  <c:v>86380</c:v>
                </c:pt>
                <c:pt idx="12">
                  <c:v>56346.562999999973</c:v>
                </c:pt>
                <c:pt idx="13">
                  <c:v>45730.753999999979</c:v>
                </c:pt>
                <c:pt idx="14">
                  <c:v>44852.640000000021</c:v>
                </c:pt>
              </c:numCache>
            </c:numRef>
          </c:val>
          <c:extLst>
            <c:ext xmlns:c16="http://schemas.microsoft.com/office/drawing/2014/chart" uri="{C3380CC4-5D6E-409C-BE32-E72D297353CC}">
              <c16:uniqueId val="{00000000-9106-4F47-BEEE-8F5DAF58FA4C}"/>
            </c:ext>
          </c:extLst>
        </c:ser>
        <c:dLbls>
          <c:showLegendKey val="0"/>
          <c:showVal val="0"/>
          <c:showCatName val="0"/>
          <c:showSerName val="0"/>
          <c:showPercent val="0"/>
          <c:showBubbleSize val="0"/>
        </c:dLbls>
        <c:gapWidth val="150"/>
        <c:shape val="box"/>
        <c:axId val="55590303"/>
        <c:axId val="55590783"/>
        <c:axId val="0"/>
      </c:bar3DChart>
      <c:catAx>
        <c:axId val="555903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0783"/>
        <c:crosses val="autoZero"/>
        <c:auto val="1"/>
        <c:lblAlgn val="ctr"/>
        <c:lblOffset val="100"/>
        <c:noMultiLvlLbl val="0"/>
      </c:catAx>
      <c:valAx>
        <c:axId val="5559078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590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[Book1.xlsx]Sales analysis!PivotTable5</c:name>
    <c:fmtId val="3"/>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olidFill>
          <a:ln w="19050">
            <a:solidFill>
              <a:schemeClr val="lt1"/>
            </a:solidFill>
          </a:ln>
          <a:effectLst/>
        </c:spPr>
      </c:pivotFmt>
      <c:pivotFmt>
        <c:idx val="5"/>
        <c:spPr>
          <a:solidFill>
            <a:schemeClr val="accent5"/>
          </a:solidFill>
          <a:ln w="19050">
            <a:solidFill>
              <a:schemeClr val="lt1"/>
            </a:solidFill>
          </a:ln>
          <a:effectLst/>
        </c:spPr>
      </c:pivotFmt>
      <c:pivotFmt>
        <c:idx val="6"/>
        <c:spPr>
          <a:solidFill>
            <a:schemeClr val="accent5"/>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innerShdw blurRad="63500" dist="50800" dir="18900000">
                      <a:schemeClr val="bg1">
                        <a:alpha val="50000"/>
                      </a:schemeClr>
                    </a:innerShdw>
                  </a:effectLst>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5">
              <a:tint val="50000"/>
            </a:schemeClr>
          </a:solidFill>
          <a:ln w="19050">
            <a:solidFill>
              <a:schemeClr val="lt1"/>
            </a:solidFill>
          </a:ln>
          <a:effectLst/>
        </c:spPr>
      </c:pivotFmt>
      <c:pivotFmt>
        <c:idx val="10"/>
        <c:spPr>
          <a:solidFill>
            <a:schemeClr val="accent5">
              <a:tint val="70000"/>
            </a:schemeClr>
          </a:solidFill>
          <a:ln w="19050">
            <a:solidFill>
              <a:schemeClr val="lt1"/>
            </a:solidFill>
          </a:ln>
          <a:effectLst/>
        </c:spPr>
      </c:pivotFmt>
      <c:pivotFmt>
        <c:idx val="11"/>
        <c:spPr>
          <a:solidFill>
            <a:schemeClr val="accent5">
              <a:tint val="90000"/>
            </a:schemeClr>
          </a:solidFill>
          <a:ln w="19050">
            <a:solidFill>
              <a:schemeClr val="lt1"/>
            </a:solidFill>
          </a:ln>
          <a:effectLst/>
        </c:spPr>
      </c:pivotFmt>
      <c:pivotFmt>
        <c:idx val="12"/>
        <c:spPr>
          <a:solidFill>
            <a:schemeClr val="accent5">
              <a:shade val="90000"/>
            </a:schemeClr>
          </a:solidFill>
          <a:ln w="19050">
            <a:solidFill>
              <a:schemeClr val="lt1"/>
            </a:solidFill>
          </a:ln>
          <a:effectLst/>
        </c:spPr>
      </c:pivotFmt>
      <c:pivotFmt>
        <c:idx val="13"/>
        <c:spPr>
          <a:solidFill>
            <a:schemeClr val="accent5">
              <a:shade val="70000"/>
            </a:schemeClr>
          </a:solidFill>
          <a:ln w="19050">
            <a:solidFill>
              <a:schemeClr val="lt1"/>
            </a:solidFill>
          </a:ln>
          <a:effectLst/>
        </c:spPr>
      </c:pivotFmt>
      <c:pivotFmt>
        <c:idx val="14"/>
        <c:spPr>
          <a:solidFill>
            <a:schemeClr val="accent5">
              <a:shade val="50000"/>
            </a:schemeClr>
          </a:solidFill>
          <a:ln w="19050">
            <a:solidFill>
              <a:schemeClr val="lt1"/>
            </a:solidFill>
          </a:ln>
          <a:effectLst/>
        </c:spPr>
      </c:pivotFmt>
    </c:pivotFmts>
    <c:plotArea>
      <c:layout/>
      <c:ofPieChart>
        <c:ofPieType val="bar"/>
        <c:varyColors val="1"/>
        <c:ser>
          <c:idx val="0"/>
          <c:order val="0"/>
          <c:tx>
            <c:strRef>
              <c:f>'Sales analysis'!$B$1</c:f>
              <c:strCache>
                <c:ptCount val="1"/>
                <c:pt idx="0">
                  <c:v>Total</c:v>
                </c:pt>
              </c:strCache>
            </c:strRef>
          </c:tx>
          <c:dPt>
            <c:idx val="0"/>
            <c:bubble3D val="0"/>
            <c:spPr>
              <a:solidFill>
                <a:schemeClr val="accent5">
                  <a:tint val="50000"/>
                </a:schemeClr>
              </a:solidFill>
              <a:ln w="19050">
                <a:solidFill>
                  <a:schemeClr val="lt1"/>
                </a:solidFill>
              </a:ln>
              <a:effectLst/>
            </c:spPr>
            <c:extLst>
              <c:ext xmlns:c16="http://schemas.microsoft.com/office/drawing/2014/chart" uri="{C3380CC4-5D6E-409C-BE32-E72D297353CC}">
                <c16:uniqueId val="{00000001-864B-49C4-BF09-99F3CD5C7DD9}"/>
              </c:ext>
            </c:extLst>
          </c:dPt>
          <c:dPt>
            <c:idx val="1"/>
            <c:bubble3D val="0"/>
            <c:spPr>
              <a:solidFill>
                <a:schemeClr val="accent5">
                  <a:tint val="70000"/>
                </a:schemeClr>
              </a:solidFill>
              <a:ln w="19050">
                <a:solidFill>
                  <a:schemeClr val="lt1"/>
                </a:solidFill>
              </a:ln>
              <a:effectLst/>
            </c:spPr>
            <c:extLst>
              <c:ext xmlns:c16="http://schemas.microsoft.com/office/drawing/2014/chart" uri="{C3380CC4-5D6E-409C-BE32-E72D297353CC}">
                <c16:uniqueId val="{00000003-864B-49C4-BF09-99F3CD5C7DD9}"/>
              </c:ext>
            </c:extLst>
          </c:dPt>
          <c:dPt>
            <c:idx val="2"/>
            <c:bubble3D val="0"/>
            <c:spPr>
              <a:solidFill>
                <a:schemeClr val="accent5">
                  <a:tint val="90000"/>
                </a:schemeClr>
              </a:solidFill>
              <a:ln w="19050">
                <a:solidFill>
                  <a:schemeClr val="lt1"/>
                </a:solidFill>
              </a:ln>
              <a:effectLst/>
            </c:spPr>
            <c:extLst>
              <c:ext xmlns:c16="http://schemas.microsoft.com/office/drawing/2014/chart" uri="{C3380CC4-5D6E-409C-BE32-E72D297353CC}">
                <c16:uniqueId val="{00000005-864B-49C4-BF09-99F3CD5C7DD9}"/>
              </c:ext>
            </c:extLst>
          </c:dPt>
          <c:dPt>
            <c:idx val="3"/>
            <c:bubble3D val="0"/>
            <c:spPr>
              <a:solidFill>
                <a:schemeClr val="accent5">
                  <a:shade val="90000"/>
                </a:schemeClr>
              </a:solidFill>
              <a:ln w="19050">
                <a:solidFill>
                  <a:schemeClr val="lt1"/>
                </a:solidFill>
              </a:ln>
              <a:effectLst/>
            </c:spPr>
            <c:extLst>
              <c:ext xmlns:c16="http://schemas.microsoft.com/office/drawing/2014/chart" uri="{C3380CC4-5D6E-409C-BE32-E72D297353CC}">
                <c16:uniqueId val="{00000007-864B-49C4-BF09-99F3CD5C7DD9}"/>
              </c:ext>
            </c:extLst>
          </c:dPt>
          <c:dPt>
            <c:idx val="4"/>
            <c:bubble3D val="0"/>
            <c:spPr>
              <a:solidFill>
                <a:schemeClr val="accent5">
                  <a:shade val="70000"/>
                </a:schemeClr>
              </a:solidFill>
              <a:ln w="19050">
                <a:solidFill>
                  <a:schemeClr val="lt1"/>
                </a:solidFill>
              </a:ln>
              <a:effectLst/>
            </c:spPr>
            <c:extLst>
              <c:ext xmlns:c16="http://schemas.microsoft.com/office/drawing/2014/chart" uri="{C3380CC4-5D6E-409C-BE32-E72D297353CC}">
                <c16:uniqueId val="{00000009-864B-49C4-BF09-99F3CD5C7DD9}"/>
              </c:ext>
            </c:extLst>
          </c:dPt>
          <c:dPt>
            <c:idx val="5"/>
            <c:bubble3D val="0"/>
            <c:spPr>
              <a:solidFill>
                <a:schemeClr val="accent5">
                  <a:shade val="50000"/>
                </a:schemeClr>
              </a:solidFill>
              <a:ln w="19050">
                <a:solidFill>
                  <a:schemeClr val="lt1"/>
                </a:solidFill>
              </a:ln>
              <a:effectLst/>
            </c:spPr>
            <c:extLst>
              <c:ext xmlns:c16="http://schemas.microsoft.com/office/drawing/2014/chart" uri="{C3380CC4-5D6E-409C-BE32-E72D297353CC}">
                <c16:uniqueId val="{0000000B-864B-49C4-BF09-99F3CD5C7DD9}"/>
              </c:ext>
            </c:extLst>
          </c:dPt>
          <c:dPt>
            <c:idx val="6"/>
            <c:bubble3D val="0"/>
            <c:spPr>
              <a:solidFill>
                <a:schemeClr val="accent5">
                  <a:shade val="50000"/>
                </a:schemeClr>
              </a:solidFill>
              <a:ln w="19050">
                <a:solidFill>
                  <a:schemeClr val="lt1"/>
                </a:solidFill>
              </a:ln>
              <a:effectLst/>
            </c:spPr>
            <c:extLst>
              <c:ext xmlns:c16="http://schemas.microsoft.com/office/drawing/2014/chart" uri="{C3380CC4-5D6E-409C-BE32-E72D297353CC}">
                <c16:uniqueId val="{0000000D-864B-49C4-BF09-99F3CD5C7DD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effectLst>
                      <a:innerShdw blurRad="63500" dist="50800" dir="18900000">
                        <a:schemeClr val="bg1">
                          <a:alpha val="50000"/>
                        </a:schemeClr>
                      </a:innerShdw>
                    </a:effectLst>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'Sales analysis'!$A$2:$A$7</c:f>
              <c:strCache>
                <c:ptCount val="6"/>
                <c:pt idx="0">
                  <c:v>Advertising</c:v>
                </c:pt>
                <c:pt idx="1">
                  <c:v>Asset sale</c:v>
                </c:pt>
                <c:pt idx="2">
                  <c:v>Licensing</c:v>
                </c:pt>
                <c:pt idx="3">
                  <c:v>Renting</c:v>
                </c:pt>
                <c:pt idx="4">
                  <c:v>Subscription</c:v>
                </c:pt>
                <c:pt idx="5">
                  <c:v>Usage fees</c:v>
                </c:pt>
              </c:strCache>
            </c:strRef>
          </c:cat>
          <c:val>
            <c:numRef>
              <c:f>'Sales analysis'!$B$2:$B$7</c:f>
              <c:numCache>
                <c:formatCode>General</c:formatCode>
                <c:ptCount val="6"/>
                <c:pt idx="0">
                  <c:v>61781.781999999999</c:v>
                </c:pt>
                <c:pt idx="1">
                  <c:v>12877.76</c:v>
                </c:pt>
                <c:pt idx="2">
                  <c:v>389437.478</c:v>
                </c:pt>
                <c:pt idx="3">
                  <c:v>116801.149</c:v>
                </c:pt>
                <c:pt idx="4">
                  <c:v>73997.460999999996</c:v>
                </c:pt>
                <c:pt idx="5">
                  <c:v>75251.567999999999</c:v>
                </c:pt>
              </c:numCache>
            </c:numRef>
          </c:val>
          <c:extLst>
            <c:ext xmlns:c16="http://schemas.microsoft.com/office/drawing/2014/chart" uri="{C3380CC4-5D6E-409C-BE32-E72D297353CC}">
              <c16:uniqueId val="{0000000E-864B-49C4-BF09-99F3CD5C7DD9}"/>
            </c:ext>
          </c:extLst>
        </c:ser>
        <c:dLbls>
          <c:showLegendKey val="0"/>
          <c:showVal val="1"/>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2987639365592122E-3"/>
          <c:y val="2.7399453357803961E-2"/>
          <c:w val="0.99086486458308898"/>
          <c:h val="0.9262536873156344"/>
        </c:manualLayout>
      </c:layout>
      <c:bubbleChart>
        <c:varyColors val="0"/>
        <c:ser>
          <c:idx val="0"/>
          <c:order val="0"/>
          <c:tx>
            <c:strRef>
              <c:f>'Sales analysis'!$E$1</c:f>
              <c:strCache>
                <c:ptCount val="1"/>
                <c:pt idx="0">
                  <c:v>Y</c:v>
                </c:pt>
              </c:strCache>
            </c:strRef>
          </c:tx>
          <c:spPr>
            <a:gradFill flip="none" rotWithShape="1">
              <a:gsLst>
                <a:gs pos="12000">
                  <a:srgbClr val="250871"/>
                </a:gs>
                <a:gs pos="77000">
                  <a:srgbClr val="790B4F"/>
                </a:gs>
                <a:gs pos="65000">
                  <a:srgbClr val="790B4F"/>
                </a:gs>
                <a:gs pos="100000">
                  <a:srgbClr val="07077D"/>
                </a:gs>
                <a:gs pos="25000">
                  <a:srgbClr val="790B4F"/>
                </a:gs>
              </a:gsLst>
              <a:lin ang="8100000" scaled="1"/>
              <a:tileRect/>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showLeaderLines val="0"/>
              </c:ext>
            </c:extLst>
          </c:dLbls>
          <c:xVal>
            <c:numRef>
              <c:f>'Sales analysis'!$C$2:$C$18</c:f>
              <c:numCache>
                <c:formatCode>General</c:formatCode>
                <c:ptCount val="17"/>
                <c:pt idx="0">
                  <c:v>1</c:v>
                </c:pt>
                <c:pt idx="1">
                  <c:v>2</c:v>
                </c:pt>
                <c:pt idx="2">
                  <c:v>3</c:v>
                </c:pt>
                <c:pt idx="3">
                  <c:v>4</c:v>
                </c:pt>
                <c:pt idx="4">
                  <c:v>5</c:v>
                </c:pt>
                <c:pt idx="5">
                  <c:v>6</c:v>
                </c:pt>
              </c:numCache>
            </c:numRef>
          </c:xVal>
          <c:yVal>
            <c:numRef>
              <c:f>'Sales analysis'!$E$2:$E$18</c:f>
              <c:numCache>
                <c:formatCode>General</c:formatCode>
                <c:ptCount val="17"/>
                <c:pt idx="0">
                  <c:v>3</c:v>
                </c:pt>
                <c:pt idx="1">
                  <c:v>5</c:v>
                </c:pt>
                <c:pt idx="2">
                  <c:v>2</c:v>
                </c:pt>
                <c:pt idx="3">
                  <c:v>6</c:v>
                </c:pt>
                <c:pt idx="4">
                  <c:v>1</c:v>
                </c:pt>
                <c:pt idx="5">
                  <c:v>4</c:v>
                </c:pt>
              </c:numCache>
            </c:numRef>
          </c:yVal>
          <c:bubbleSize>
            <c:numRef>
              <c:f>'Sales analysis'!$B$2:$B$7</c:f>
              <c:numCache>
                <c:formatCode>General</c:formatCode>
                <c:ptCount val="6"/>
                <c:pt idx="0">
                  <c:v>61781.781999999999</c:v>
                </c:pt>
                <c:pt idx="1">
                  <c:v>12877.76</c:v>
                </c:pt>
                <c:pt idx="2">
                  <c:v>389437.478</c:v>
                </c:pt>
                <c:pt idx="3">
                  <c:v>116801.149</c:v>
                </c:pt>
                <c:pt idx="4">
                  <c:v>73997.460999999996</c:v>
                </c:pt>
                <c:pt idx="5">
                  <c:v>75251.567999999999</c:v>
                </c:pt>
              </c:numCache>
            </c:numRef>
          </c:bubbleSize>
          <c:bubble3D val="0"/>
          <c:extLst>
            <c:ext xmlns:c16="http://schemas.microsoft.com/office/drawing/2014/chart" uri="{C3380CC4-5D6E-409C-BE32-E72D297353CC}">
              <c16:uniqueId val="{00000000-8C71-4C48-A1E4-7E955716EB19}"/>
            </c:ext>
          </c:extLst>
        </c:ser>
        <c:dLbls>
          <c:showLegendKey val="0"/>
          <c:showVal val="0"/>
          <c:showCatName val="0"/>
          <c:showSerName val="0"/>
          <c:showPercent val="0"/>
          <c:showBubbleSize val="0"/>
        </c:dLbls>
        <c:bubbleScale val="150"/>
        <c:showNegBubbles val="0"/>
        <c:axId val="366102335"/>
        <c:axId val="366102815"/>
      </c:bubbleChart>
      <c:valAx>
        <c:axId val="366102335"/>
        <c:scaling>
          <c:orientation val="minMax"/>
        </c:scaling>
        <c:delete val="1"/>
        <c:axPos val="b"/>
        <c:numFmt formatCode="General" sourceLinked="1"/>
        <c:majorTickMark val="none"/>
        <c:minorTickMark val="none"/>
        <c:tickLblPos val="nextTo"/>
        <c:crossAx val="366102815"/>
        <c:crosses val="autoZero"/>
        <c:crossBetween val="midCat"/>
      </c:valAx>
      <c:valAx>
        <c:axId val="366102815"/>
        <c:scaling>
          <c:orientation val="minMax"/>
        </c:scaling>
        <c:delete val="1"/>
        <c:axPos val="l"/>
        <c:numFmt formatCode="General" sourceLinked="1"/>
        <c:majorTickMark val="none"/>
        <c:minorTickMark val="none"/>
        <c:tickLblPos val="nextTo"/>
        <c:crossAx val="36610233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125"/>
          <c:w val="0.90555555555555556"/>
          <c:h val="0.81944444444444442"/>
        </c:manualLayout>
      </c:layout>
      <c:bubbleChart>
        <c:varyColors val="0"/>
        <c:ser>
          <c:idx val="0"/>
          <c:order val="0"/>
          <c:tx>
            <c:strRef>
              <c:f>'Sales analysis'!$S$6</c:f>
              <c:strCache>
                <c:ptCount val="1"/>
                <c:pt idx="0">
                  <c:v>x</c:v>
                </c:pt>
              </c:strCache>
            </c:strRef>
          </c:tx>
          <c:spPr>
            <a:gradFill>
              <a:gsLst>
                <a:gs pos="59000">
                  <a:srgbClr val="250871"/>
                </a:gs>
                <a:gs pos="77000">
                  <a:srgbClr val="790B4F"/>
                </a:gs>
                <a:gs pos="65000">
                  <a:srgbClr val="790B4F"/>
                </a:gs>
                <a:gs pos="100000">
                  <a:srgbClr val="07077D"/>
                </a:gs>
                <a:gs pos="25000">
                  <a:srgbClr val="790B4F"/>
                </a:gs>
              </a:gsLst>
              <a:lin ang="8100000" scaled="1"/>
            </a:gradFill>
            <a:ln>
              <a:noFill/>
            </a:ln>
            <a:effectLst/>
          </c:spPr>
          <c:invertIfNegative val="0"/>
          <c:dLbls>
            <c:dLbl>
              <c:idx val="0"/>
              <c:layout>
                <c:manualLayout>
                  <c:x val="-0.31214342450614735"/>
                  <c:y val="-4.2626853794865633E-3"/>
                </c:manualLayout>
              </c:layout>
              <c:showLegendKey val="0"/>
              <c:showVal val="0"/>
              <c:showCatName val="0"/>
              <c:showSerName val="0"/>
              <c:showPercent val="0"/>
              <c:showBubbleSize val="1"/>
              <c:extLst>
                <c:ext xmlns:c15="http://schemas.microsoft.com/office/drawing/2012/chart" uri="{CE6537A1-D6FC-4f65-9D91-7224C49458BB}"/>
                <c:ext xmlns:c16="http://schemas.microsoft.com/office/drawing/2014/chart" uri="{C3380CC4-5D6E-409C-BE32-E72D297353CC}">
                  <c16:uniqueId val="{00000000-A7EE-45E8-8AA6-B1279A811C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yVal>
            <c:numRef>
              <c:f>'Sales analysis'!$S$7</c:f>
              <c:numCache>
                <c:formatCode>General</c:formatCode>
                <c:ptCount val="1"/>
                <c:pt idx="0">
                  <c:v>1</c:v>
                </c:pt>
              </c:numCache>
            </c:numRef>
          </c:yVal>
          <c:bubbleSize>
            <c:numRef>
              <c:f>'Sales analysis'!$R$7</c:f>
              <c:numCache>
                <c:formatCode>General</c:formatCode>
                <c:ptCount val="1"/>
                <c:pt idx="0">
                  <c:v>730147.19800000009</c:v>
                </c:pt>
              </c:numCache>
            </c:numRef>
          </c:bubbleSize>
          <c:bubble3D val="0"/>
          <c:extLst>
            <c:ext xmlns:c16="http://schemas.microsoft.com/office/drawing/2014/chart" uri="{C3380CC4-5D6E-409C-BE32-E72D297353CC}">
              <c16:uniqueId val="{00000001-A7EE-45E8-8AA6-B1279A811C8D}"/>
            </c:ext>
          </c:extLst>
        </c:ser>
        <c:dLbls>
          <c:showLegendKey val="0"/>
          <c:showVal val="0"/>
          <c:showCatName val="0"/>
          <c:showSerName val="0"/>
          <c:showPercent val="0"/>
          <c:showBubbleSize val="0"/>
        </c:dLbls>
        <c:bubbleScale val="300"/>
        <c:showNegBubbles val="0"/>
        <c:axId val="615539151"/>
        <c:axId val="615541551"/>
      </c:bubbleChart>
      <c:valAx>
        <c:axId val="615539151"/>
        <c:scaling>
          <c:orientation val="minMax"/>
        </c:scaling>
        <c:delete val="1"/>
        <c:axPos val="b"/>
        <c:majorTickMark val="none"/>
        <c:minorTickMark val="none"/>
        <c:tickLblPos val="nextTo"/>
        <c:crossAx val="615541551"/>
        <c:crosses val="autoZero"/>
        <c:crossBetween val="midCat"/>
      </c:valAx>
      <c:valAx>
        <c:axId val="615541551"/>
        <c:scaling>
          <c:orientation val="minMax"/>
        </c:scaling>
        <c:delete val="1"/>
        <c:axPos val="l"/>
        <c:numFmt formatCode="General" sourceLinked="1"/>
        <c:majorTickMark val="none"/>
        <c:minorTickMark val="none"/>
        <c:tickLblPos val="nextTo"/>
        <c:crossAx val="615539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[Book1.xlsx]Sales analysis!PivotTable14</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analysis'!$R$24</c:f>
              <c:strCache>
                <c:ptCount val="1"/>
                <c:pt idx="0">
                  <c:v>Total</c:v>
                </c:pt>
              </c:strCache>
            </c:strRef>
          </c:tx>
          <c:spPr>
            <a:solidFill>
              <a:schemeClr val="accent1"/>
            </a:solidFill>
            <a:ln>
              <a:noFill/>
            </a:ln>
            <a:effectLst/>
          </c:spPr>
          <c:invertIfNegative val="0"/>
          <c:cat>
            <c:strRef>
              <c:f>'Sales analysis'!$Q$25:$Q$39</c:f>
              <c:strCache>
                <c:ptCount val="15"/>
                <c:pt idx="0">
                  <c:v>Asset sale</c:v>
                </c:pt>
                <c:pt idx="1">
                  <c:v>Company Website</c:v>
                </c:pt>
                <c:pt idx="2">
                  <c:v>Equipments</c:v>
                </c:pt>
                <c:pt idx="3">
                  <c:v>Facebook Page</c:v>
                </c:pt>
                <c:pt idx="4">
                  <c:v>Floating License</c:v>
                </c:pt>
                <c:pt idx="5">
                  <c:v>Google Ad</c:v>
                </c:pt>
                <c:pt idx="6">
                  <c:v>Lands</c:v>
                </c:pt>
                <c:pt idx="7">
                  <c:v>New </c:v>
                </c:pt>
                <c:pt idx="8">
                  <c:v>Offices</c:v>
                </c:pt>
                <c:pt idx="9">
                  <c:v>Premium</c:v>
                </c:pt>
                <c:pt idx="10">
                  <c:v>Prime</c:v>
                </c:pt>
                <c:pt idx="11">
                  <c:v>Renewal</c:v>
                </c:pt>
                <c:pt idx="12">
                  <c:v>Software Metered License</c:v>
                </c:pt>
                <c:pt idx="13">
                  <c:v>Television Ad</c:v>
                </c:pt>
                <c:pt idx="14">
                  <c:v>Youtube Channel</c:v>
                </c:pt>
              </c:strCache>
            </c:strRef>
          </c:cat>
          <c:val>
            <c:numRef>
              <c:f>'Sales analysis'!$R$25:$R$39</c:f>
              <c:numCache>
                <c:formatCode>General</c:formatCode>
                <c:ptCount val="15"/>
                <c:pt idx="0">
                  <c:v>12877.76</c:v>
                </c:pt>
                <c:pt idx="1">
                  <c:v>12367.09</c:v>
                </c:pt>
                <c:pt idx="2">
                  <c:v>91362.12</c:v>
                </c:pt>
                <c:pt idx="3">
                  <c:v>4890</c:v>
                </c:pt>
                <c:pt idx="4">
                  <c:v>164949.28</c:v>
                </c:pt>
                <c:pt idx="5">
                  <c:v>16197.181999999999</c:v>
                </c:pt>
                <c:pt idx="6">
                  <c:v>11650.293000000001</c:v>
                </c:pt>
                <c:pt idx="7">
                  <c:v>26946.167999999998</c:v>
                </c:pt>
                <c:pt idx="8">
                  <c:v>13788.736000000001</c:v>
                </c:pt>
                <c:pt idx="9">
                  <c:v>29946.262500000001</c:v>
                </c:pt>
                <c:pt idx="10">
                  <c:v>44051.198499999999</c:v>
                </c:pt>
                <c:pt idx="11">
                  <c:v>48305.4</c:v>
                </c:pt>
                <c:pt idx="12">
                  <c:v>224488.198</c:v>
                </c:pt>
                <c:pt idx="13">
                  <c:v>13129.03</c:v>
                </c:pt>
                <c:pt idx="14">
                  <c:v>15198.48</c:v>
                </c:pt>
              </c:numCache>
            </c:numRef>
          </c:val>
          <c:extLst>
            <c:ext xmlns:c16="http://schemas.microsoft.com/office/drawing/2014/chart" uri="{C3380CC4-5D6E-409C-BE32-E72D297353CC}">
              <c16:uniqueId val="{00000000-2F2B-4620-9745-5CD0E56CD2F9}"/>
            </c:ext>
          </c:extLst>
        </c:ser>
        <c:dLbls>
          <c:showLegendKey val="0"/>
          <c:showVal val="0"/>
          <c:showCatName val="0"/>
          <c:showSerName val="0"/>
          <c:showPercent val="0"/>
          <c:showBubbleSize val="0"/>
        </c:dLbls>
        <c:gapWidth val="219"/>
        <c:overlap val="-27"/>
        <c:axId val="388846943"/>
        <c:axId val="388843103"/>
      </c:barChart>
      <c:catAx>
        <c:axId val="38884694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43103"/>
        <c:crosses val="autoZero"/>
        <c:auto val="0"/>
        <c:lblAlgn val="ctr"/>
        <c:lblOffset val="100"/>
        <c:noMultiLvlLbl val="0"/>
      </c:catAx>
      <c:valAx>
        <c:axId val="388843103"/>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884694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[Book1.xlsx]Sales analysis!PivotTable1</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'Sales analysis'!$W$24</c:f>
              <c:strCache>
                <c:ptCount val="1"/>
                <c:pt idx="0">
                  <c:v>Total</c:v>
                </c:pt>
              </c:strCache>
            </c:strRef>
          </c:tx>
          <c:spPr>
            <a:solidFill>
              <a:schemeClr val="accent1"/>
            </a:solidFill>
            <a:ln>
              <a:noFill/>
            </a:ln>
            <a:effectLst/>
          </c:spPr>
          <c:invertIfNegative val="0"/>
          <c:cat>
            <c:strRef>
              <c:f>'Sales analysis'!$V$25:$V$26</c:f>
              <c:strCache>
                <c:ptCount val="2"/>
                <c:pt idx="0">
                  <c:v>B2B</c:v>
                </c:pt>
                <c:pt idx="1">
                  <c:v>B2C</c:v>
                </c:pt>
              </c:strCache>
            </c:strRef>
          </c:cat>
          <c:val>
            <c:numRef>
              <c:f>'Sales analysis'!$W$25:$W$26</c:f>
              <c:numCache>
                <c:formatCode>General</c:formatCode>
                <c:ptCount val="2"/>
                <c:pt idx="0">
                  <c:v>496685.19800000009</c:v>
                </c:pt>
                <c:pt idx="1">
                  <c:v>233462</c:v>
                </c:pt>
              </c:numCache>
            </c:numRef>
          </c:val>
          <c:extLst>
            <c:ext xmlns:c16="http://schemas.microsoft.com/office/drawing/2014/chart" uri="{C3380CC4-5D6E-409C-BE32-E72D297353CC}">
              <c16:uniqueId val="{00000000-9EC3-40B3-BF61-2622F4CD07CE}"/>
            </c:ext>
          </c:extLst>
        </c:ser>
        <c:dLbls>
          <c:showLegendKey val="0"/>
          <c:showVal val="0"/>
          <c:showCatName val="0"/>
          <c:showSerName val="0"/>
          <c:showPercent val="0"/>
          <c:showBubbleSize val="0"/>
        </c:dLbls>
        <c:gapWidth val="219"/>
        <c:overlap val="-27"/>
        <c:axId val="326987583"/>
        <c:axId val="326993823"/>
      </c:barChart>
      <c:catAx>
        <c:axId val="32698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993823"/>
        <c:crosses val="autoZero"/>
        <c:auto val="1"/>
        <c:lblAlgn val="ctr"/>
        <c:lblOffset val="100"/>
        <c:noMultiLvlLbl val="0"/>
      </c:catAx>
      <c:valAx>
        <c:axId val="32699382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698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withinLinearReversed" id="25">
  <a:schemeClr val="accent5"/>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withinLinear" id="14">
  <a:schemeClr val="accent1"/>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9">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hyperlink" Target="#'FInance Data'!A1"/><Relationship Id="rId7" Type="http://schemas.openxmlformats.org/officeDocument/2006/relationships/chart" Target="../charts/chart12.xml"/><Relationship Id="rId2" Type="http://schemas.openxmlformats.org/officeDocument/2006/relationships/hyperlink" Target="#'Income sources'!A1"/><Relationship Id="rId1" Type="http://schemas.openxmlformats.org/officeDocument/2006/relationships/hyperlink" Target="https://www.linkedin.com/in/bunny-david-891463222/" TargetMode="External"/><Relationship Id="rId6" Type="http://schemas.openxmlformats.org/officeDocument/2006/relationships/hyperlink" Target="#'Global '!A1"/><Relationship Id="rId5" Type="http://schemas.openxmlformats.org/officeDocument/2006/relationships/hyperlink" Target="#Sales!A1"/><Relationship Id="rId4" Type="http://schemas.openxmlformats.org/officeDocument/2006/relationships/hyperlink" Target="#'Project Status'!A1"/><Relationship Id="rId9" Type="http://schemas.openxmlformats.org/officeDocument/2006/relationships/chart" Target="../charts/chart14.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6.xml"/><Relationship Id="rId3" Type="http://schemas.openxmlformats.org/officeDocument/2006/relationships/hyperlink" Target="#'FInance Data'!A1"/><Relationship Id="rId7" Type="http://schemas.openxmlformats.org/officeDocument/2006/relationships/chart" Target="../charts/chart15.xml"/><Relationship Id="rId2" Type="http://schemas.openxmlformats.org/officeDocument/2006/relationships/hyperlink" Target="#'Income sources'!A1"/><Relationship Id="rId1" Type="http://schemas.openxmlformats.org/officeDocument/2006/relationships/hyperlink" Target="https://www.linkedin.com/in/bunny-david-891463222/" TargetMode="External"/><Relationship Id="rId6" Type="http://schemas.openxmlformats.org/officeDocument/2006/relationships/hyperlink" Target="#'Global '!A1"/><Relationship Id="rId5" Type="http://schemas.openxmlformats.org/officeDocument/2006/relationships/hyperlink" Target="#Sales!A1"/><Relationship Id="rId4" Type="http://schemas.openxmlformats.org/officeDocument/2006/relationships/hyperlink" Target="#'Project Status'!A1"/><Relationship Id="rId9"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8" Type="http://schemas.openxmlformats.org/officeDocument/2006/relationships/chart" Target="../charts/chart19.xml"/><Relationship Id="rId3" Type="http://schemas.openxmlformats.org/officeDocument/2006/relationships/hyperlink" Target="#'FInance Data'!A1"/><Relationship Id="rId7" Type="http://schemas.openxmlformats.org/officeDocument/2006/relationships/chart" Target="../charts/chart18.xml"/><Relationship Id="rId2" Type="http://schemas.openxmlformats.org/officeDocument/2006/relationships/hyperlink" Target="#'Income sources'!A1"/><Relationship Id="rId1" Type="http://schemas.openxmlformats.org/officeDocument/2006/relationships/hyperlink" Target="https://www.linkedin.com/in/bunny-david-891463222/" TargetMode="External"/><Relationship Id="rId6" Type="http://schemas.openxmlformats.org/officeDocument/2006/relationships/hyperlink" Target="#'Global '!A1"/><Relationship Id="rId11" Type="http://schemas.openxmlformats.org/officeDocument/2006/relationships/chart" Target="../charts/chart22.xml"/><Relationship Id="rId5" Type="http://schemas.openxmlformats.org/officeDocument/2006/relationships/hyperlink" Target="#Sales!A1"/><Relationship Id="rId10" Type="http://schemas.openxmlformats.org/officeDocument/2006/relationships/chart" Target="../charts/chart21.xml"/><Relationship Id="rId4" Type="http://schemas.openxmlformats.org/officeDocument/2006/relationships/hyperlink" Target="#'Project Status'!A1"/><Relationship Id="rId9" Type="http://schemas.openxmlformats.org/officeDocument/2006/relationships/chart" Target="../charts/chart20.xml"/></Relationships>
</file>

<file path=xl/drawings/_rels/drawing8.xml.rels><?xml version="1.0" encoding="UTF-8" standalone="yes"?>
<Relationships xmlns="http://schemas.openxmlformats.org/package/2006/relationships"><Relationship Id="rId3" Type="http://schemas.openxmlformats.org/officeDocument/2006/relationships/hyperlink" Target="#'FInance Data'!A1"/><Relationship Id="rId2" Type="http://schemas.openxmlformats.org/officeDocument/2006/relationships/hyperlink" Target="#'Income sources'!A1"/><Relationship Id="rId1" Type="http://schemas.openxmlformats.org/officeDocument/2006/relationships/hyperlink" Target="https://www.linkedin.com/in/bunny-david-891463222/" TargetMode="External"/><Relationship Id="rId6" Type="http://schemas.openxmlformats.org/officeDocument/2006/relationships/hyperlink" Target="#'Global '!A1"/><Relationship Id="rId5" Type="http://schemas.openxmlformats.org/officeDocument/2006/relationships/hyperlink" Target="#Sales!A1"/><Relationship Id="rId4" Type="http://schemas.openxmlformats.org/officeDocument/2006/relationships/hyperlink" Target="#'Project Status'!A1"/></Relationships>
</file>

<file path=xl/drawings/drawing1.xml><?xml version="1.0" encoding="utf-8"?>
<xdr:wsDr xmlns:xdr="http://schemas.openxmlformats.org/drawingml/2006/spreadsheetDrawing" xmlns:a="http://schemas.openxmlformats.org/drawingml/2006/main">
  <xdr:twoCellAnchor>
    <xdr:from>
      <xdr:col>6</xdr:col>
      <xdr:colOff>502920</xdr:colOff>
      <xdr:row>0</xdr:row>
      <xdr:rowOff>144780</xdr:rowOff>
    </xdr:from>
    <xdr:to>
      <xdr:col>12</xdr:col>
      <xdr:colOff>327660</xdr:colOff>
      <xdr:row>12</xdr:row>
      <xdr:rowOff>114300</xdr:rowOff>
    </xdr:to>
    <xdr:graphicFrame macro="">
      <xdr:nvGraphicFramePr>
        <xdr:cNvPr id="2" name="Chart 1">
          <a:extLst>
            <a:ext uri="{FF2B5EF4-FFF2-40B4-BE49-F238E27FC236}">
              <a16:creationId xmlns:a16="http://schemas.microsoft.com/office/drawing/2014/main" id="{B0E65E42-39BA-9204-1AA3-6B94DD796B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13</xdr:row>
      <xdr:rowOff>0</xdr:rowOff>
    </xdr:from>
    <xdr:to>
      <xdr:col>2</xdr:col>
      <xdr:colOff>15240</xdr:colOff>
      <xdr:row>26</xdr:row>
      <xdr:rowOff>89535</xdr:rowOff>
    </xdr:to>
    <mc:AlternateContent xmlns:mc="http://schemas.openxmlformats.org/markup-compatibility/2006" xmlns:a14="http://schemas.microsoft.com/office/drawing/2010/main">
      <mc:Choice Requires="a14">
        <xdr:graphicFrame macro="">
          <xdr:nvGraphicFramePr>
            <xdr:cNvPr id="3" name="Year">
              <a:extLst>
                <a:ext uri="{FF2B5EF4-FFF2-40B4-BE49-F238E27FC236}">
                  <a16:creationId xmlns:a16="http://schemas.microsoft.com/office/drawing/2014/main" id="{592970FB-D827-E24B-9512-265FA4E798BF}"/>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0" y="23774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411480</xdr:colOff>
      <xdr:row>13</xdr:row>
      <xdr:rowOff>53340</xdr:rowOff>
    </xdr:from>
    <xdr:to>
      <xdr:col>13</xdr:col>
      <xdr:colOff>373380</xdr:colOff>
      <xdr:row>26</xdr:row>
      <xdr:rowOff>144780</xdr:rowOff>
    </xdr:to>
    <xdr:graphicFrame macro="">
      <xdr:nvGraphicFramePr>
        <xdr:cNvPr id="4" name="Chart 3">
          <a:extLst>
            <a:ext uri="{FF2B5EF4-FFF2-40B4-BE49-F238E27FC236}">
              <a16:creationId xmlns:a16="http://schemas.microsoft.com/office/drawing/2014/main" id="{F7CE261A-9F62-D1D8-5749-4CD084BF94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83820</xdr:colOff>
      <xdr:row>1</xdr:row>
      <xdr:rowOff>38100</xdr:rowOff>
    </xdr:from>
    <xdr:to>
      <xdr:col>2</xdr:col>
      <xdr:colOff>480060</xdr:colOff>
      <xdr:row>14</xdr:row>
      <xdr:rowOff>127635</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F017596D-6FEB-F046-BE7E-F03CA71D3504}"/>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944880" y="2209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541020</xdr:colOff>
      <xdr:row>15</xdr:row>
      <xdr:rowOff>15240</xdr:rowOff>
    </xdr:from>
    <xdr:to>
      <xdr:col>7</xdr:col>
      <xdr:colOff>53340</xdr:colOff>
      <xdr:row>26</xdr:row>
      <xdr:rowOff>60960</xdr:rowOff>
    </xdr:to>
    <xdr:graphicFrame macro="">
      <xdr:nvGraphicFramePr>
        <xdr:cNvPr id="3" name="Chart 2">
          <a:extLst>
            <a:ext uri="{FF2B5EF4-FFF2-40B4-BE49-F238E27FC236}">
              <a16:creationId xmlns:a16="http://schemas.microsoft.com/office/drawing/2014/main" id="{17AC7591-1F97-445C-9945-3572E9A00F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144780</xdr:colOff>
      <xdr:row>2</xdr:row>
      <xdr:rowOff>91440</xdr:rowOff>
    </xdr:from>
    <xdr:to>
      <xdr:col>13</xdr:col>
      <xdr:colOff>449580</xdr:colOff>
      <xdr:row>17</xdr:row>
      <xdr:rowOff>91440</xdr:rowOff>
    </xdr:to>
    <xdr:graphicFrame macro="">
      <xdr:nvGraphicFramePr>
        <xdr:cNvPr id="2" name="Chart 1">
          <a:extLst>
            <a:ext uri="{FF2B5EF4-FFF2-40B4-BE49-F238E27FC236}">
              <a16:creationId xmlns:a16="http://schemas.microsoft.com/office/drawing/2014/main" id="{ED8614C2-B5E0-69E8-622C-E8507B19BF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533400</xdr:colOff>
      <xdr:row>9</xdr:row>
      <xdr:rowOff>121920</xdr:rowOff>
    </xdr:from>
    <xdr:to>
      <xdr:col>5</xdr:col>
      <xdr:colOff>533400</xdr:colOff>
      <xdr:row>23</xdr:row>
      <xdr:rowOff>28575</xdr:rowOff>
    </xdr:to>
    <mc:AlternateContent xmlns:mc="http://schemas.openxmlformats.org/markup-compatibility/2006" xmlns:a14="http://schemas.microsoft.com/office/drawing/2010/main">
      <mc:Choice Requires="a14">
        <xdr:graphicFrame macro="">
          <xdr:nvGraphicFramePr>
            <xdr:cNvPr id="3" name="Year 3">
              <a:extLst>
                <a:ext uri="{FF2B5EF4-FFF2-40B4-BE49-F238E27FC236}">
                  <a16:creationId xmlns:a16="http://schemas.microsoft.com/office/drawing/2014/main" id="{3D5CC70F-3E95-F4DA-C5DC-F8BFF00C4D2E}"/>
                </a:ext>
              </a:extLst>
            </xdr:cNvPr>
            <xdr:cNvGraphicFramePr/>
          </xdr:nvGraphicFramePr>
          <xdr:xfrm>
            <a:off x="0" y="0"/>
            <a:ext cx="0" cy="0"/>
          </xdr:xfrm>
          <a:graphic>
            <a:graphicData uri="http://schemas.microsoft.com/office/drawing/2010/slicer">
              <sle:slicer xmlns:sle="http://schemas.microsoft.com/office/drawing/2010/slicer" name="Year 3"/>
            </a:graphicData>
          </a:graphic>
        </xdr:graphicFrame>
      </mc:Choice>
      <mc:Fallback xmlns="">
        <xdr:sp macro="" textlink="">
          <xdr:nvSpPr>
            <xdr:cNvPr id="0" name=""/>
            <xdr:cNvSpPr>
              <a:spLocks noTextEdit="1"/>
            </xdr:cNvSpPr>
          </xdr:nvSpPr>
          <xdr:spPr>
            <a:xfrm>
              <a:off x="3040380" y="176784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160020</xdr:colOff>
      <xdr:row>1</xdr:row>
      <xdr:rowOff>121920</xdr:rowOff>
    </xdr:from>
    <xdr:to>
      <xdr:col>25</xdr:col>
      <xdr:colOff>495300</xdr:colOff>
      <xdr:row>20</xdr:row>
      <xdr:rowOff>60960</xdr:rowOff>
    </xdr:to>
    <xdr:graphicFrame macro="">
      <xdr:nvGraphicFramePr>
        <xdr:cNvPr id="4" name="Chart 3">
          <a:extLst>
            <a:ext uri="{FF2B5EF4-FFF2-40B4-BE49-F238E27FC236}">
              <a16:creationId xmlns:a16="http://schemas.microsoft.com/office/drawing/2014/main" id="{AB7BCFAC-4F0A-0E9C-7E06-C8CBE2195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563880</xdr:colOff>
      <xdr:row>20</xdr:row>
      <xdr:rowOff>167640</xdr:rowOff>
    </xdr:from>
    <xdr:to>
      <xdr:col>24</xdr:col>
      <xdr:colOff>259080</xdr:colOff>
      <xdr:row>35</xdr:row>
      <xdr:rowOff>167640</xdr:rowOff>
    </xdr:to>
    <xdr:graphicFrame macro="">
      <xdr:nvGraphicFramePr>
        <xdr:cNvPr id="5" name="Chart 4">
          <a:extLst>
            <a:ext uri="{FF2B5EF4-FFF2-40B4-BE49-F238E27FC236}">
              <a16:creationId xmlns:a16="http://schemas.microsoft.com/office/drawing/2014/main" id="{5D88CFBE-6D4F-9C20-C621-D68A92E5B0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175260</xdr:colOff>
      <xdr:row>9</xdr:row>
      <xdr:rowOff>83820</xdr:rowOff>
    </xdr:from>
    <xdr:to>
      <xdr:col>6</xdr:col>
      <xdr:colOff>525780</xdr:colOff>
      <xdr:row>24</xdr:row>
      <xdr:rowOff>83820</xdr:rowOff>
    </xdr:to>
    <xdr:graphicFrame macro="">
      <xdr:nvGraphicFramePr>
        <xdr:cNvPr id="2" name="Chart 1">
          <a:extLst>
            <a:ext uri="{FF2B5EF4-FFF2-40B4-BE49-F238E27FC236}">
              <a16:creationId xmlns:a16="http://schemas.microsoft.com/office/drawing/2014/main" id="{BD89BD8B-91FB-F796-D42F-E7920F1C266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579120</xdr:colOff>
      <xdr:row>6</xdr:row>
      <xdr:rowOff>99060</xdr:rowOff>
    </xdr:from>
    <xdr:to>
      <xdr:col>15</xdr:col>
      <xdr:colOff>487680</xdr:colOff>
      <xdr:row>23</xdr:row>
      <xdr:rowOff>114300</xdr:rowOff>
    </xdr:to>
    <xdr:graphicFrame macro="">
      <xdr:nvGraphicFramePr>
        <xdr:cNvPr id="5" name="Chart 4">
          <a:extLst>
            <a:ext uri="{FF2B5EF4-FFF2-40B4-BE49-F238E27FC236}">
              <a16:creationId xmlns:a16="http://schemas.microsoft.com/office/drawing/2014/main" id="{C735C6CC-2DFE-B810-4F2B-0507CFE939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533400</xdr:colOff>
      <xdr:row>6</xdr:row>
      <xdr:rowOff>99060</xdr:rowOff>
    </xdr:from>
    <xdr:to>
      <xdr:col>22</xdr:col>
      <xdr:colOff>525780</xdr:colOff>
      <xdr:row>21</xdr:row>
      <xdr:rowOff>99060</xdr:rowOff>
    </xdr:to>
    <xdr:graphicFrame macro="">
      <xdr:nvGraphicFramePr>
        <xdr:cNvPr id="6" name="Chart 5">
          <a:extLst>
            <a:ext uri="{FF2B5EF4-FFF2-40B4-BE49-F238E27FC236}">
              <a16:creationId xmlns:a16="http://schemas.microsoft.com/office/drawing/2014/main" id="{397793FC-AAB1-1A5D-E99F-2CBDCADFD1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6</xdr:col>
      <xdr:colOff>411480</xdr:colOff>
      <xdr:row>8</xdr:row>
      <xdr:rowOff>15240</xdr:rowOff>
    </xdr:from>
    <xdr:to>
      <xdr:col>9</xdr:col>
      <xdr:colOff>411480</xdr:colOff>
      <xdr:row>21</xdr:row>
      <xdr:rowOff>104775</xdr:rowOff>
    </xdr:to>
    <mc:AlternateContent xmlns:mc="http://schemas.openxmlformats.org/markup-compatibility/2006" xmlns:a14="http://schemas.microsoft.com/office/drawing/2010/main">
      <mc:Choice Requires="a14">
        <xdr:graphicFrame macro="">
          <xdr:nvGraphicFramePr>
            <xdr:cNvPr id="7" name="Year 5">
              <a:extLst>
                <a:ext uri="{FF2B5EF4-FFF2-40B4-BE49-F238E27FC236}">
                  <a16:creationId xmlns:a16="http://schemas.microsoft.com/office/drawing/2014/main" id="{AD43137C-4A01-C8DD-3685-A5F6B47C2B5D}"/>
                </a:ext>
              </a:extLst>
            </xdr:cNvPr>
            <xdr:cNvGraphicFramePr/>
          </xdr:nvGraphicFramePr>
          <xdr:xfrm>
            <a:off x="0" y="0"/>
            <a:ext cx="0" cy="0"/>
          </xdr:xfrm>
          <a:graphic>
            <a:graphicData uri="http://schemas.microsoft.com/office/drawing/2010/slicer">
              <sle:slicer xmlns:sle="http://schemas.microsoft.com/office/drawing/2010/slicer" name="Year 5"/>
            </a:graphicData>
          </a:graphic>
        </xdr:graphicFrame>
      </mc:Choice>
      <mc:Fallback xmlns="">
        <xdr:sp macro="" textlink="">
          <xdr:nvSpPr>
            <xdr:cNvPr id="0" name=""/>
            <xdr:cNvSpPr>
              <a:spLocks noTextEdit="1"/>
            </xdr:cNvSpPr>
          </xdr:nvSpPr>
          <xdr:spPr>
            <a:xfrm>
              <a:off x="4632960" y="14782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472440</xdr:colOff>
      <xdr:row>26</xdr:row>
      <xdr:rowOff>60960</xdr:rowOff>
    </xdr:from>
    <xdr:to>
      <xdr:col>12</xdr:col>
      <xdr:colOff>464820</xdr:colOff>
      <xdr:row>43</xdr:row>
      <xdr:rowOff>137160</xdr:rowOff>
    </xdr:to>
    <xdr:graphicFrame macro="">
      <xdr:nvGraphicFramePr>
        <xdr:cNvPr id="8" name="Chart 7">
          <a:extLst>
            <a:ext uri="{FF2B5EF4-FFF2-40B4-BE49-F238E27FC236}">
              <a16:creationId xmlns:a16="http://schemas.microsoft.com/office/drawing/2014/main" id="{22F54567-E9A8-C967-4E95-9D01B76271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335280</xdr:colOff>
      <xdr:row>26</xdr:row>
      <xdr:rowOff>60960</xdr:rowOff>
    </xdr:from>
    <xdr:to>
      <xdr:col>25</xdr:col>
      <xdr:colOff>76200</xdr:colOff>
      <xdr:row>41</xdr:row>
      <xdr:rowOff>60960</xdr:rowOff>
    </xdr:to>
    <xdr:graphicFrame macro="">
      <xdr:nvGraphicFramePr>
        <xdr:cNvPr id="3" name="Chart 2">
          <a:extLst>
            <a:ext uri="{FF2B5EF4-FFF2-40B4-BE49-F238E27FC236}">
              <a16:creationId xmlns:a16="http://schemas.microsoft.com/office/drawing/2014/main" id="{2FD8FDA2-1087-9696-13FA-57BEE73EC5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28955</xdr:rowOff>
    </xdr:from>
    <xdr:to>
      <xdr:col>26</xdr:col>
      <xdr:colOff>144780</xdr:colOff>
      <xdr:row>1</xdr:row>
      <xdr:rowOff>177836</xdr:rowOff>
    </xdr:to>
    <xdr:sp macro="" textlink="">
      <xdr:nvSpPr>
        <xdr:cNvPr id="4" name="Rectangle 3">
          <a:extLst>
            <a:ext uri="{FF2B5EF4-FFF2-40B4-BE49-F238E27FC236}">
              <a16:creationId xmlns:a16="http://schemas.microsoft.com/office/drawing/2014/main" id="{F370413F-A900-ABFE-767F-502D123F2D05}"/>
            </a:ext>
          </a:extLst>
        </xdr:cNvPr>
        <xdr:cNvSpPr/>
      </xdr:nvSpPr>
      <xdr:spPr>
        <a:xfrm>
          <a:off x="0" y="28955"/>
          <a:ext cx="16037923" cy="33310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0</xdr:row>
      <xdr:rowOff>53340</xdr:rowOff>
    </xdr:from>
    <xdr:to>
      <xdr:col>1</xdr:col>
      <xdr:colOff>533400</xdr:colOff>
      <xdr:row>1</xdr:row>
      <xdr:rowOff>121920</xdr:rowOff>
    </xdr:to>
    <xdr:sp macro="" textlink="">
      <xdr:nvSpPr>
        <xdr:cNvPr id="5" name="TextBox 4">
          <a:hlinkClick xmlns:r="http://schemas.openxmlformats.org/officeDocument/2006/relationships" r:id="rId1"/>
          <a:extLst>
            <a:ext uri="{FF2B5EF4-FFF2-40B4-BE49-F238E27FC236}">
              <a16:creationId xmlns:a16="http://schemas.microsoft.com/office/drawing/2014/main" id="{19674EC6-8CEE-E34E-A510-9C1152A6C789}"/>
            </a:ext>
          </a:extLst>
        </xdr:cNvPr>
        <xdr:cNvSpPr txBox="1"/>
      </xdr:nvSpPr>
      <xdr:spPr>
        <a:xfrm>
          <a:off x="60960" y="53340"/>
          <a:ext cx="1082040" cy="2514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a:solidFill>
                <a:schemeClr val="bg1"/>
              </a:solidFill>
            </a:rPr>
            <a:t>Bunny David</a:t>
          </a:r>
        </a:p>
      </xdr:txBody>
    </xdr:sp>
    <xdr:clientData/>
  </xdr:twoCellAnchor>
  <xdr:twoCellAnchor>
    <xdr:from>
      <xdr:col>14</xdr:col>
      <xdr:colOff>212698</xdr:colOff>
      <xdr:row>0</xdr:row>
      <xdr:rowOff>24406</xdr:rowOff>
    </xdr:from>
    <xdr:to>
      <xdr:col>16</xdr:col>
      <xdr:colOff>136497</xdr:colOff>
      <xdr:row>1</xdr:row>
      <xdr:rowOff>92986</xdr:rowOff>
    </xdr:to>
    <xdr:sp macro="" textlink="">
      <xdr:nvSpPr>
        <xdr:cNvPr id="6" name="TextBox 5">
          <a:hlinkClick xmlns:r="http://schemas.openxmlformats.org/officeDocument/2006/relationships" r:id="rId2" tooltip="Income Sources"/>
          <a:extLst>
            <a:ext uri="{FF2B5EF4-FFF2-40B4-BE49-F238E27FC236}">
              <a16:creationId xmlns:a16="http://schemas.microsoft.com/office/drawing/2014/main" id="{FC2ACD04-8724-49DE-91C8-C8137A902203}"/>
            </a:ext>
          </a:extLst>
        </xdr:cNvPr>
        <xdr:cNvSpPr txBox="1"/>
      </xdr:nvSpPr>
      <xdr:spPr>
        <a:xfrm>
          <a:off x="8716176" y="24406"/>
          <a:ext cx="1138582" cy="256319"/>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Income</a:t>
          </a:r>
          <a:r>
            <a:rPr lang="en-IN" sz="1200" baseline="0">
              <a:solidFill>
                <a:schemeClr val="bg1"/>
              </a:solidFill>
            </a:rPr>
            <a:t> Status</a:t>
          </a:r>
          <a:endParaRPr lang="en-IN" sz="1200">
            <a:solidFill>
              <a:schemeClr val="bg1"/>
            </a:solidFill>
          </a:endParaRPr>
        </a:p>
      </xdr:txBody>
    </xdr:sp>
    <xdr:clientData/>
  </xdr:twoCellAnchor>
  <xdr:twoCellAnchor>
    <xdr:from>
      <xdr:col>4</xdr:col>
      <xdr:colOff>0</xdr:colOff>
      <xdr:row>0</xdr:row>
      <xdr:rowOff>45720</xdr:rowOff>
    </xdr:from>
    <xdr:to>
      <xdr:col>5</xdr:col>
      <xdr:colOff>152400</xdr:colOff>
      <xdr:row>1</xdr:row>
      <xdr:rowOff>114300</xdr:rowOff>
    </xdr:to>
    <xdr:sp macro="" textlink="">
      <xdr:nvSpPr>
        <xdr:cNvPr id="9" name="TextBox 8">
          <a:hlinkClick xmlns:r="http://schemas.openxmlformats.org/officeDocument/2006/relationships" r:id="rId3"/>
          <a:extLst>
            <a:ext uri="{FF2B5EF4-FFF2-40B4-BE49-F238E27FC236}">
              <a16:creationId xmlns:a16="http://schemas.microsoft.com/office/drawing/2014/main" id="{EAF55962-03ED-4BE7-B145-4FF3FFE6A674}"/>
            </a:ext>
          </a:extLst>
        </xdr:cNvPr>
        <xdr:cNvSpPr txBox="1"/>
      </xdr:nvSpPr>
      <xdr:spPr>
        <a:xfrm>
          <a:off x="2438400" y="45720"/>
          <a:ext cx="762000" cy="25146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Browse</a:t>
          </a:r>
        </a:p>
      </xdr:txBody>
    </xdr:sp>
    <xdr:clientData/>
  </xdr:twoCellAnchor>
  <xdr:twoCellAnchor>
    <xdr:from>
      <xdr:col>3</xdr:col>
      <xdr:colOff>460851</xdr:colOff>
      <xdr:row>0</xdr:row>
      <xdr:rowOff>114300</xdr:rowOff>
    </xdr:from>
    <xdr:to>
      <xdr:col>4</xdr:col>
      <xdr:colOff>22860</xdr:colOff>
      <xdr:row>1</xdr:row>
      <xdr:rowOff>99060</xdr:rowOff>
    </xdr:to>
    <xdr:sp macro="" textlink="">
      <xdr:nvSpPr>
        <xdr:cNvPr id="14" name="Freeform: Shape 13">
          <a:extLst>
            <a:ext uri="{FF2B5EF4-FFF2-40B4-BE49-F238E27FC236}">
              <a16:creationId xmlns:a16="http://schemas.microsoft.com/office/drawing/2014/main" id="{FAFABBF7-7822-4AB4-FDF9-501A3A4F1124}"/>
            </a:ext>
          </a:extLst>
        </xdr:cNvPr>
        <xdr:cNvSpPr/>
      </xdr:nvSpPr>
      <xdr:spPr>
        <a:xfrm>
          <a:off x="2289651" y="114300"/>
          <a:ext cx="171609" cy="167640"/>
        </a:xfrm>
        <a:custGeom>
          <a:avLst/>
          <a:gdLst>
            <a:gd name="connsiteX0" fmla="*/ 129699 w 259397"/>
            <a:gd name="connsiteY0" fmla="*/ 0 h 259397"/>
            <a:gd name="connsiteX1" fmla="*/ 0 w 259397"/>
            <a:gd name="connsiteY1" fmla="*/ 129699 h 259397"/>
            <a:gd name="connsiteX2" fmla="*/ 129699 w 259397"/>
            <a:gd name="connsiteY2" fmla="*/ 259398 h 259397"/>
            <a:gd name="connsiteX3" fmla="*/ 259398 w 259397"/>
            <a:gd name="connsiteY3" fmla="*/ 129699 h 259397"/>
            <a:gd name="connsiteX4" fmla="*/ 129699 w 259397"/>
            <a:gd name="connsiteY4" fmla="*/ 0 h 259397"/>
            <a:gd name="connsiteX5" fmla="*/ 129699 w 259397"/>
            <a:gd name="connsiteY5" fmla="*/ 20479 h 259397"/>
            <a:gd name="connsiteX6" fmla="*/ 238919 w 259397"/>
            <a:gd name="connsiteY6" fmla="*/ 129699 h 259397"/>
            <a:gd name="connsiteX7" fmla="*/ 129699 w 259397"/>
            <a:gd name="connsiteY7" fmla="*/ 238919 h 259397"/>
            <a:gd name="connsiteX8" fmla="*/ 20479 w 259397"/>
            <a:gd name="connsiteY8" fmla="*/ 129699 h 259397"/>
            <a:gd name="connsiteX9" fmla="*/ 129699 w 259397"/>
            <a:gd name="connsiteY9" fmla="*/ 20479 h 259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59397" h="259397">
              <a:moveTo>
                <a:pt x="129699" y="0"/>
              </a:moveTo>
              <a:cubicBezTo>
                <a:pt x="58023" y="0"/>
                <a:pt x="0" y="58023"/>
                <a:pt x="0" y="129699"/>
              </a:cubicBezTo>
              <a:cubicBezTo>
                <a:pt x="0" y="201374"/>
                <a:pt x="58023" y="259398"/>
                <a:pt x="129699" y="259398"/>
              </a:cubicBezTo>
              <a:cubicBezTo>
                <a:pt x="201374" y="259398"/>
                <a:pt x="259398" y="201374"/>
                <a:pt x="259398" y="129699"/>
              </a:cubicBezTo>
              <a:cubicBezTo>
                <a:pt x="259398" y="58023"/>
                <a:pt x="201374" y="0"/>
                <a:pt x="129699" y="0"/>
              </a:cubicBezTo>
              <a:close/>
              <a:moveTo>
                <a:pt x="129699" y="20479"/>
              </a:moveTo>
              <a:cubicBezTo>
                <a:pt x="189770" y="20479"/>
                <a:pt x="238919" y="69628"/>
                <a:pt x="238919" y="129699"/>
              </a:cubicBezTo>
              <a:cubicBezTo>
                <a:pt x="238919" y="189770"/>
                <a:pt x="189770" y="238919"/>
                <a:pt x="129699" y="238919"/>
              </a:cubicBezTo>
              <a:cubicBezTo>
                <a:pt x="69628" y="238919"/>
                <a:pt x="20479" y="189770"/>
                <a:pt x="20479" y="129699"/>
              </a:cubicBezTo>
              <a:cubicBezTo>
                <a:pt x="20479" y="69628"/>
                <a:pt x="69628" y="20479"/>
                <a:pt x="129699" y="20479"/>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3</xdr:col>
      <xdr:colOff>499205</xdr:colOff>
      <xdr:row>0</xdr:row>
      <xdr:rowOff>160019</xdr:rowOff>
    </xdr:from>
    <xdr:to>
      <xdr:col>3</xdr:col>
      <xdr:colOff>586740</xdr:colOff>
      <xdr:row>1</xdr:row>
      <xdr:rowOff>57052</xdr:rowOff>
    </xdr:to>
    <xdr:sp macro="" textlink="">
      <xdr:nvSpPr>
        <xdr:cNvPr id="15" name="Freeform: Shape 14">
          <a:extLst>
            <a:ext uri="{FF2B5EF4-FFF2-40B4-BE49-F238E27FC236}">
              <a16:creationId xmlns:a16="http://schemas.microsoft.com/office/drawing/2014/main" id="{FE980FB8-F9D6-7A96-7079-36C8C670EA49}"/>
            </a:ext>
          </a:extLst>
        </xdr:cNvPr>
        <xdr:cNvSpPr/>
      </xdr:nvSpPr>
      <xdr:spPr>
        <a:xfrm>
          <a:off x="2328005" y="160019"/>
          <a:ext cx="87535" cy="79913"/>
        </a:xfrm>
        <a:custGeom>
          <a:avLst/>
          <a:gdLst>
            <a:gd name="connsiteX0" fmla="*/ 0 w 105806"/>
            <a:gd name="connsiteY0" fmla="*/ 105807 h 105806"/>
            <a:gd name="connsiteX1" fmla="*/ 75089 w 105806"/>
            <a:gd name="connsiteY1" fmla="*/ 75089 h 105806"/>
            <a:gd name="connsiteX2" fmla="*/ 105807 w 105806"/>
            <a:gd name="connsiteY2" fmla="*/ 0 h 105806"/>
            <a:gd name="connsiteX3" fmla="*/ 30718 w 105806"/>
            <a:gd name="connsiteY3" fmla="*/ 31401 h 105806"/>
            <a:gd name="connsiteX4" fmla="*/ 0 w 105806"/>
            <a:gd name="connsiteY4" fmla="*/ 105807 h 105806"/>
            <a:gd name="connsiteX5" fmla="*/ 53245 w 105806"/>
            <a:gd name="connsiteY5" fmla="*/ 45736 h 105806"/>
            <a:gd name="connsiteX6" fmla="*/ 60071 w 105806"/>
            <a:gd name="connsiteY6" fmla="*/ 52562 h 105806"/>
            <a:gd name="connsiteX7" fmla="*/ 53245 w 105806"/>
            <a:gd name="connsiteY7" fmla="*/ 59388 h 105806"/>
            <a:gd name="connsiteX8" fmla="*/ 46418 w 105806"/>
            <a:gd name="connsiteY8" fmla="*/ 52562 h 105806"/>
            <a:gd name="connsiteX9" fmla="*/ 53245 w 105806"/>
            <a:gd name="connsiteY9" fmla="*/ 45736 h 1058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5806" h="105806">
              <a:moveTo>
                <a:pt x="0" y="105807"/>
              </a:moveTo>
              <a:lnTo>
                <a:pt x="75089" y="75089"/>
              </a:lnTo>
              <a:lnTo>
                <a:pt x="105807" y="0"/>
              </a:lnTo>
              <a:lnTo>
                <a:pt x="30718" y="31401"/>
              </a:lnTo>
              <a:lnTo>
                <a:pt x="0" y="105807"/>
              </a:lnTo>
              <a:close/>
              <a:moveTo>
                <a:pt x="53245" y="45736"/>
              </a:moveTo>
              <a:cubicBezTo>
                <a:pt x="57340" y="45736"/>
                <a:pt x="60071" y="48466"/>
                <a:pt x="60071" y="52562"/>
              </a:cubicBezTo>
              <a:cubicBezTo>
                <a:pt x="60071" y="56658"/>
                <a:pt x="57340" y="59388"/>
                <a:pt x="53245" y="59388"/>
              </a:cubicBezTo>
              <a:cubicBezTo>
                <a:pt x="49149" y="59388"/>
                <a:pt x="46418" y="56658"/>
                <a:pt x="46418" y="52562"/>
              </a:cubicBezTo>
              <a:cubicBezTo>
                <a:pt x="46418" y="48466"/>
                <a:pt x="49149" y="45736"/>
                <a:pt x="53245" y="45736"/>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19</xdr:col>
      <xdr:colOff>357478</xdr:colOff>
      <xdr:row>0</xdr:row>
      <xdr:rowOff>41524</xdr:rowOff>
    </xdr:from>
    <xdr:to>
      <xdr:col>21</xdr:col>
      <xdr:colOff>227939</xdr:colOff>
      <xdr:row>1</xdr:row>
      <xdr:rowOff>110104</xdr:rowOff>
    </xdr:to>
    <xdr:sp macro="" textlink="">
      <xdr:nvSpPr>
        <xdr:cNvPr id="2" name="TextBox 1">
          <a:hlinkClick xmlns:r="http://schemas.openxmlformats.org/officeDocument/2006/relationships" r:id="rId4" tooltip="Project Status"/>
          <a:extLst>
            <a:ext uri="{FF2B5EF4-FFF2-40B4-BE49-F238E27FC236}">
              <a16:creationId xmlns:a16="http://schemas.microsoft.com/office/drawing/2014/main" id="{DD9112C4-B847-4532-B2B5-851187CEDE72}"/>
            </a:ext>
          </a:extLst>
        </xdr:cNvPr>
        <xdr:cNvSpPr txBox="1"/>
      </xdr:nvSpPr>
      <xdr:spPr>
        <a:xfrm>
          <a:off x="11897913" y="41524"/>
          <a:ext cx="1085243" cy="256319"/>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Project Status</a:t>
          </a:r>
        </a:p>
      </xdr:txBody>
    </xdr:sp>
    <xdr:clientData/>
  </xdr:twoCellAnchor>
  <xdr:twoCellAnchor>
    <xdr:from>
      <xdr:col>18</xdr:col>
      <xdr:colOff>195027</xdr:colOff>
      <xdr:row>0</xdr:row>
      <xdr:rowOff>33129</xdr:rowOff>
    </xdr:from>
    <xdr:to>
      <xdr:col>19</xdr:col>
      <xdr:colOff>342346</xdr:colOff>
      <xdr:row>1</xdr:row>
      <xdr:rowOff>92212</xdr:rowOff>
    </xdr:to>
    <xdr:sp macro="" textlink="">
      <xdr:nvSpPr>
        <xdr:cNvPr id="3" name="TextBox 2">
          <a:hlinkClick xmlns:r="http://schemas.openxmlformats.org/officeDocument/2006/relationships" r:id="rId5" tooltip="Sales"/>
          <a:extLst>
            <a:ext uri="{FF2B5EF4-FFF2-40B4-BE49-F238E27FC236}">
              <a16:creationId xmlns:a16="http://schemas.microsoft.com/office/drawing/2014/main" id="{33C1ED1A-B916-4AAE-9DD1-A0CB6BE454A2}"/>
            </a:ext>
          </a:extLst>
        </xdr:cNvPr>
        <xdr:cNvSpPr txBox="1"/>
      </xdr:nvSpPr>
      <xdr:spPr>
        <a:xfrm>
          <a:off x="11128070" y="33129"/>
          <a:ext cx="754711" cy="246822"/>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Sales</a:t>
          </a:r>
          <a:r>
            <a:rPr lang="en-IN" sz="1200" baseline="0">
              <a:solidFill>
                <a:schemeClr val="bg1"/>
              </a:solidFill>
            </a:rPr>
            <a:t> </a:t>
          </a:r>
          <a:endParaRPr lang="en-IN" sz="1200">
            <a:solidFill>
              <a:schemeClr val="bg1"/>
            </a:solidFill>
          </a:endParaRPr>
        </a:p>
      </xdr:txBody>
    </xdr:sp>
    <xdr:clientData/>
  </xdr:twoCellAnchor>
  <xdr:twoCellAnchor>
    <xdr:from>
      <xdr:col>16</xdr:col>
      <xdr:colOff>225174</xdr:colOff>
      <xdr:row>0</xdr:row>
      <xdr:rowOff>38872</xdr:rowOff>
    </xdr:from>
    <xdr:to>
      <xdr:col>18</xdr:col>
      <xdr:colOff>133735</xdr:colOff>
      <xdr:row>1</xdr:row>
      <xdr:rowOff>107452</xdr:rowOff>
    </xdr:to>
    <xdr:sp macro="" textlink="">
      <xdr:nvSpPr>
        <xdr:cNvPr id="11" name="TextBox 10">
          <a:hlinkClick xmlns:r="http://schemas.openxmlformats.org/officeDocument/2006/relationships" r:id="rId6" tooltip="Global"/>
          <a:extLst>
            <a:ext uri="{FF2B5EF4-FFF2-40B4-BE49-F238E27FC236}">
              <a16:creationId xmlns:a16="http://schemas.microsoft.com/office/drawing/2014/main" id="{57C73D72-343A-47CC-8034-5B5A3B296866}"/>
            </a:ext>
          </a:extLst>
        </xdr:cNvPr>
        <xdr:cNvSpPr txBox="1"/>
      </xdr:nvSpPr>
      <xdr:spPr>
        <a:xfrm>
          <a:off x="9943435" y="38872"/>
          <a:ext cx="1123343" cy="256319"/>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Global</a:t>
          </a:r>
          <a:r>
            <a:rPr lang="en-IN" sz="1200" baseline="0">
              <a:solidFill>
                <a:schemeClr val="bg1"/>
              </a:solidFill>
            </a:rPr>
            <a:t> Status</a:t>
          </a:r>
          <a:endParaRPr lang="en-IN" sz="1200">
            <a:solidFill>
              <a:schemeClr val="bg1"/>
            </a:solidFill>
          </a:endParaRPr>
        </a:p>
      </xdr:txBody>
    </xdr:sp>
    <xdr:clientData/>
  </xdr:twoCellAnchor>
  <xdr:twoCellAnchor>
    <xdr:from>
      <xdr:col>14</xdr:col>
      <xdr:colOff>296518</xdr:colOff>
      <xdr:row>1</xdr:row>
      <xdr:rowOff>92214</xdr:rowOff>
    </xdr:from>
    <xdr:to>
      <xdr:col>15</xdr:col>
      <xdr:colOff>154917</xdr:colOff>
      <xdr:row>1</xdr:row>
      <xdr:rowOff>110214</xdr:rowOff>
    </xdr:to>
    <xdr:sp macro="" textlink="">
      <xdr:nvSpPr>
        <xdr:cNvPr id="12" name="Rectangle: Rounded Corners 11">
          <a:extLst>
            <a:ext uri="{FF2B5EF4-FFF2-40B4-BE49-F238E27FC236}">
              <a16:creationId xmlns:a16="http://schemas.microsoft.com/office/drawing/2014/main" id="{F6DF42D0-34BB-F765-00D9-11B28F9A70C7}"/>
            </a:ext>
          </a:extLst>
        </xdr:cNvPr>
        <xdr:cNvSpPr/>
      </xdr:nvSpPr>
      <xdr:spPr>
        <a:xfrm>
          <a:off x="8799996" y="279953"/>
          <a:ext cx="465791" cy="18000"/>
        </a:xfrm>
        <a:prstGeom prst="roundRect">
          <a:avLst>
            <a:gd name="adj" fmla="val 50000"/>
          </a:avLst>
        </a:prstGeom>
        <a:solidFill>
          <a:srgbClr val="3D2C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366621</xdr:colOff>
      <xdr:row>2</xdr:row>
      <xdr:rowOff>86262</xdr:rowOff>
    </xdr:from>
    <xdr:to>
      <xdr:col>2</xdr:col>
      <xdr:colOff>165340</xdr:colOff>
      <xdr:row>3</xdr:row>
      <xdr:rowOff>143773</xdr:rowOff>
    </xdr:to>
    <xdr:sp macro="" textlink="">
      <xdr:nvSpPr>
        <xdr:cNvPr id="25" name="Rectangle: Rounded Corners 24">
          <a:extLst>
            <a:ext uri="{FF2B5EF4-FFF2-40B4-BE49-F238E27FC236}">
              <a16:creationId xmlns:a16="http://schemas.microsoft.com/office/drawing/2014/main" id="{74803561-49F8-EB75-76EE-3DAF846DC3B5}"/>
            </a:ext>
          </a:extLst>
        </xdr:cNvPr>
        <xdr:cNvSpPr/>
      </xdr:nvSpPr>
      <xdr:spPr>
        <a:xfrm>
          <a:off x="366621" y="445696"/>
          <a:ext cx="1020794" cy="237228"/>
        </a:xfrm>
        <a:prstGeom prst="roundRect">
          <a:avLst>
            <a:gd name="adj" fmla="val 50000"/>
          </a:avLst>
        </a:prstGeom>
        <a:solidFill>
          <a:srgbClr val="2323E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395376</xdr:colOff>
      <xdr:row>2</xdr:row>
      <xdr:rowOff>71886</xdr:rowOff>
    </xdr:from>
    <xdr:to>
      <xdr:col>2</xdr:col>
      <xdr:colOff>251604</xdr:colOff>
      <xdr:row>3</xdr:row>
      <xdr:rowOff>136585</xdr:rowOff>
    </xdr:to>
    <xdr:sp macro="" textlink="">
      <xdr:nvSpPr>
        <xdr:cNvPr id="26" name="TextBox 25">
          <a:extLst>
            <a:ext uri="{FF2B5EF4-FFF2-40B4-BE49-F238E27FC236}">
              <a16:creationId xmlns:a16="http://schemas.microsoft.com/office/drawing/2014/main" id="{1401F2C2-821D-431F-8B93-F498AF367817}"/>
            </a:ext>
          </a:extLst>
        </xdr:cNvPr>
        <xdr:cNvSpPr txBox="1"/>
      </xdr:nvSpPr>
      <xdr:spPr>
        <a:xfrm>
          <a:off x="395376" y="431320"/>
          <a:ext cx="1078303" cy="244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1">
              <a:solidFill>
                <a:schemeClr val="bg1"/>
              </a:solidFill>
            </a:rPr>
            <a:t>Income</a:t>
          </a:r>
          <a:r>
            <a:rPr lang="en-IN" sz="1000" b="1" baseline="0">
              <a:solidFill>
                <a:schemeClr val="bg1"/>
              </a:solidFill>
            </a:rPr>
            <a:t> Sources</a:t>
          </a:r>
          <a:endParaRPr lang="en-IN" sz="1000" b="1">
            <a:solidFill>
              <a:schemeClr val="bg1"/>
            </a:solidFill>
          </a:endParaRPr>
        </a:p>
      </xdr:txBody>
    </xdr:sp>
    <xdr:clientData/>
  </xdr:twoCellAnchor>
  <xdr:twoCellAnchor>
    <xdr:from>
      <xdr:col>0</xdr:col>
      <xdr:colOff>303359</xdr:colOff>
      <xdr:row>3</xdr:row>
      <xdr:rowOff>172528</xdr:rowOff>
    </xdr:from>
    <xdr:to>
      <xdr:col>2</xdr:col>
      <xdr:colOff>596662</xdr:colOff>
      <xdr:row>12</xdr:row>
      <xdr:rowOff>64698</xdr:rowOff>
    </xdr:to>
    <xdr:sp macro="" textlink="">
      <xdr:nvSpPr>
        <xdr:cNvPr id="27" name="TextBox 26">
          <a:extLst>
            <a:ext uri="{FF2B5EF4-FFF2-40B4-BE49-F238E27FC236}">
              <a16:creationId xmlns:a16="http://schemas.microsoft.com/office/drawing/2014/main" id="{2153B170-DBEE-466E-8A99-39586094AB28}"/>
            </a:ext>
          </a:extLst>
        </xdr:cNvPr>
        <xdr:cNvSpPr txBox="1"/>
      </xdr:nvSpPr>
      <xdr:spPr>
        <a:xfrm>
          <a:off x="303359" y="711679"/>
          <a:ext cx="1515378" cy="1509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baseline="0">
              <a:solidFill>
                <a:schemeClr val="bg1"/>
              </a:solidFill>
            </a:rPr>
            <a:t>Incomes and their sources showing the percentage and highlight the most valuable resouce for improving the Income.</a:t>
          </a:r>
          <a:endParaRPr lang="en-IN" sz="1200" b="1">
            <a:solidFill>
              <a:schemeClr val="bg1"/>
            </a:solidFill>
          </a:endParaRPr>
        </a:p>
      </xdr:txBody>
    </xdr:sp>
    <xdr:clientData/>
  </xdr:twoCellAnchor>
  <xdr:twoCellAnchor>
    <xdr:from>
      <xdr:col>9</xdr:col>
      <xdr:colOff>553959</xdr:colOff>
      <xdr:row>2</xdr:row>
      <xdr:rowOff>21567</xdr:rowOff>
    </xdr:from>
    <xdr:to>
      <xdr:col>23</xdr:col>
      <xdr:colOff>43133</xdr:colOff>
      <xdr:row>26</xdr:row>
      <xdr:rowOff>79075</xdr:rowOff>
    </xdr:to>
    <xdr:graphicFrame macro="">
      <xdr:nvGraphicFramePr>
        <xdr:cNvPr id="7" name="Chart 6">
          <a:extLst>
            <a:ext uri="{FF2B5EF4-FFF2-40B4-BE49-F238E27FC236}">
              <a16:creationId xmlns:a16="http://schemas.microsoft.com/office/drawing/2014/main" id="{5E1A2459-C033-4190-8A01-64D7282353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179714</xdr:colOff>
      <xdr:row>13</xdr:row>
      <xdr:rowOff>56790</xdr:rowOff>
    </xdr:from>
    <xdr:to>
      <xdr:col>2</xdr:col>
      <xdr:colOff>186904</xdr:colOff>
      <xdr:row>21</xdr:row>
      <xdr:rowOff>57508</xdr:rowOff>
    </xdr:to>
    <mc:AlternateContent xmlns:mc="http://schemas.openxmlformats.org/markup-compatibility/2006">
      <mc:Choice xmlns:a14="http://schemas.microsoft.com/office/drawing/2010/main" Requires="a14">
        <xdr:graphicFrame macro="">
          <xdr:nvGraphicFramePr>
            <xdr:cNvPr id="8" name="Year 1">
              <a:extLst>
                <a:ext uri="{FF2B5EF4-FFF2-40B4-BE49-F238E27FC236}">
                  <a16:creationId xmlns:a16="http://schemas.microsoft.com/office/drawing/2014/main" id="{328F42B6-127A-4AE0-A02A-28C9142ED532}"/>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179714" y="2393111"/>
              <a:ext cx="1229265" cy="143845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145209</xdr:colOff>
      <xdr:row>21</xdr:row>
      <xdr:rowOff>64699</xdr:rowOff>
    </xdr:from>
    <xdr:to>
      <xdr:col>2</xdr:col>
      <xdr:colOff>517587</xdr:colOff>
      <xdr:row>23</xdr:row>
      <xdr:rowOff>40837</xdr:rowOff>
    </xdr:to>
    <xdr:sp macro="" textlink="">
      <xdr:nvSpPr>
        <xdr:cNvPr id="10" name="TextBox 9">
          <a:extLst>
            <a:ext uri="{FF2B5EF4-FFF2-40B4-BE49-F238E27FC236}">
              <a16:creationId xmlns:a16="http://schemas.microsoft.com/office/drawing/2014/main" id="{3C3D6D36-2E61-48FC-9EED-6232389A94D0}"/>
            </a:ext>
          </a:extLst>
        </xdr:cNvPr>
        <xdr:cNvSpPr txBox="1"/>
      </xdr:nvSpPr>
      <xdr:spPr>
        <a:xfrm>
          <a:off x="145209" y="3838756"/>
          <a:ext cx="1594453" cy="335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600" b="0" baseline="0">
              <a:solidFill>
                <a:schemeClr val="bg1"/>
              </a:solidFill>
              <a:latin typeface="Arial" panose="020B0604020202020204" pitchFamily="34" charset="0"/>
              <a:cs typeface="Arial" panose="020B0604020202020204" pitchFamily="34" charset="0"/>
            </a:rPr>
            <a:t>Overall Income</a:t>
          </a:r>
          <a:endParaRPr lang="en-IN" sz="1600" b="0">
            <a:solidFill>
              <a:schemeClr val="bg1"/>
            </a:solidFill>
            <a:latin typeface="Arial" panose="020B0604020202020204" pitchFamily="34" charset="0"/>
            <a:cs typeface="Arial" panose="020B0604020202020204" pitchFamily="34" charset="0"/>
          </a:endParaRPr>
        </a:p>
      </xdr:txBody>
    </xdr:sp>
    <xdr:clientData/>
  </xdr:twoCellAnchor>
  <xdr:twoCellAnchor>
    <xdr:from>
      <xdr:col>0</xdr:col>
      <xdr:colOff>201282</xdr:colOff>
      <xdr:row>23</xdr:row>
      <xdr:rowOff>71886</xdr:rowOff>
    </xdr:from>
    <xdr:to>
      <xdr:col>2</xdr:col>
      <xdr:colOff>309114</xdr:colOff>
      <xdr:row>25</xdr:row>
      <xdr:rowOff>48024</xdr:rowOff>
    </xdr:to>
    <xdr:sp macro="" textlink="'Pivot Analysis'!C15">
      <xdr:nvSpPr>
        <xdr:cNvPr id="13" name="TextBox 12">
          <a:extLst>
            <a:ext uri="{FF2B5EF4-FFF2-40B4-BE49-F238E27FC236}">
              <a16:creationId xmlns:a16="http://schemas.microsoft.com/office/drawing/2014/main" id="{41225F32-E310-47A0-9886-75555B6E927C}"/>
            </a:ext>
          </a:extLst>
        </xdr:cNvPr>
        <xdr:cNvSpPr txBox="1"/>
      </xdr:nvSpPr>
      <xdr:spPr>
        <a:xfrm>
          <a:off x="201282" y="4205377"/>
          <a:ext cx="1329907" cy="3355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319C45DD-E54D-4838-98F3-EEE0DA8FA30F}" type="TxLink">
            <a:rPr lang="en-US" sz="1400" b="0" i="0" u="none" strike="noStrike">
              <a:solidFill>
                <a:schemeClr val="bg1"/>
              </a:solidFill>
              <a:latin typeface="Calibri"/>
              <a:cs typeface="Calibri"/>
            </a:rPr>
            <a:pPr algn="l"/>
            <a:t>3947317.745</a:t>
          </a:fld>
          <a:endParaRPr lang="en-IN" sz="1400" b="0">
            <a:solidFill>
              <a:schemeClr val="bg1"/>
            </a:solidFill>
            <a:latin typeface="Arial" panose="020B0604020202020204" pitchFamily="34" charset="0"/>
            <a:cs typeface="Arial" panose="020B0604020202020204" pitchFamily="34" charset="0"/>
          </a:endParaRPr>
        </a:p>
      </xdr:txBody>
    </xdr:sp>
    <xdr:clientData/>
  </xdr:twoCellAnchor>
  <xdr:twoCellAnchor>
    <xdr:from>
      <xdr:col>3</xdr:col>
      <xdr:colOff>115020</xdr:colOff>
      <xdr:row>3</xdr:row>
      <xdr:rowOff>28753</xdr:rowOff>
    </xdr:from>
    <xdr:to>
      <xdr:col>8</xdr:col>
      <xdr:colOff>179717</xdr:colOff>
      <xdr:row>13</xdr:row>
      <xdr:rowOff>14378</xdr:rowOff>
    </xdr:to>
    <xdr:graphicFrame macro="">
      <xdr:nvGraphicFramePr>
        <xdr:cNvPr id="16" name="Chart 15">
          <a:extLst>
            <a:ext uri="{FF2B5EF4-FFF2-40B4-BE49-F238E27FC236}">
              <a16:creationId xmlns:a16="http://schemas.microsoft.com/office/drawing/2014/main" id="{DFE0603A-5904-4D62-A0F6-3D8011883A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xdr:col>
      <xdr:colOff>244415</xdr:colOff>
      <xdr:row>17</xdr:row>
      <xdr:rowOff>43131</xdr:rowOff>
    </xdr:from>
    <xdr:to>
      <xdr:col>6</xdr:col>
      <xdr:colOff>5755</xdr:colOff>
      <xdr:row>18</xdr:row>
      <xdr:rowOff>86263</xdr:rowOff>
    </xdr:to>
    <xdr:sp macro="" textlink="'Pivot Analysis'!P9">
      <xdr:nvSpPr>
        <xdr:cNvPr id="17" name="TextBox 16">
          <a:extLst>
            <a:ext uri="{FF2B5EF4-FFF2-40B4-BE49-F238E27FC236}">
              <a16:creationId xmlns:a16="http://schemas.microsoft.com/office/drawing/2014/main" id="{2DDC480C-4CC1-41DE-8A96-2606B651BABF}"/>
            </a:ext>
          </a:extLst>
        </xdr:cNvPr>
        <xdr:cNvSpPr txBox="1"/>
      </xdr:nvSpPr>
      <xdr:spPr>
        <a:xfrm>
          <a:off x="2077528" y="3098320"/>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740E67C-DC62-403C-9DDE-42CC43E06B85}" type="TxLink">
            <a:rPr lang="en-US" sz="1100" b="0" i="0" u="none" strike="noStrike">
              <a:solidFill>
                <a:schemeClr val="bg1"/>
              </a:solidFill>
              <a:latin typeface="Calibri"/>
              <a:cs typeface="Calibri"/>
            </a:rPr>
            <a:pPr algn="l"/>
            <a:t>Advertising</a:t>
          </a:fld>
          <a:endParaRPr lang="en-US" sz="1100" b="0" i="0" u="none" strike="noStrike">
            <a:solidFill>
              <a:schemeClr val="bg1"/>
            </a:solidFill>
            <a:latin typeface="Calibri"/>
            <a:cs typeface="Calibri"/>
          </a:endParaRPr>
        </a:p>
      </xdr:txBody>
    </xdr:sp>
    <xdr:clientData/>
  </xdr:twoCellAnchor>
  <xdr:twoCellAnchor>
    <xdr:from>
      <xdr:col>3</xdr:col>
      <xdr:colOff>209909</xdr:colOff>
      <xdr:row>14</xdr:row>
      <xdr:rowOff>150963</xdr:rowOff>
    </xdr:from>
    <xdr:to>
      <xdr:col>6</xdr:col>
      <xdr:colOff>165339</xdr:colOff>
      <xdr:row>16</xdr:row>
      <xdr:rowOff>94889</xdr:rowOff>
    </xdr:to>
    <xdr:sp macro="" textlink="'Pivot Analysis'!P9">
      <xdr:nvSpPr>
        <xdr:cNvPr id="18" name="TextBox 17">
          <a:extLst>
            <a:ext uri="{FF2B5EF4-FFF2-40B4-BE49-F238E27FC236}">
              <a16:creationId xmlns:a16="http://schemas.microsoft.com/office/drawing/2014/main" id="{C6B8B60C-A797-45A8-8A4A-EEA7AE6759AB}"/>
            </a:ext>
          </a:extLst>
        </xdr:cNvPr>
        <xdr:cNvSpPr txBox="1"/>
      </xdr:nvSpPr>
      <xdr:spPr>
        <a:xfrm>
          <a:off x="2043022" y="2667001"/>
          <a:ext cx="1788543" cy="3033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i="0" u="none" strike="noStrike">
              <a:solidFill>
                <a:schemeClr val="bg1"/>
              </a:solidFill>
              <a:latin typeface="Calibri"/>
              <a:cs typeface="Calibri"/>
            </a:rPr>
            <a:t>Income Sources</a:t>
          </a:r>
        </a:p>
      </xdr:txBody>
    </xdr:sp>
    <xdr:clientData/>
  </xdr:twoCellAnchor>
  <xdr:twoCellAnchor>
    <xdr:from>
      <xdr:col>3</xdr:col>
      <xdr:colOff>238665</xdr:colOff>
      <xdr:row>18</xdr:row>
      <xdr:rowOff>44568</xdr:rowOff>
    </xdr:from>
    <xdr:to>
      <xdr:col>6</xdr:col>
      <xdr:colOff>5</xdr:colOff>
      <xdr:row>19</xdr:row>
      <xdr:rowOff>87700</xdr:rowOff>
    </xdr:to>
    <xdr:sp macro="" textlink="'Pivot Analysis'!P10">
      <xdr:nvSpPr>
        <xdr:cNvPr id="19" name="TextBox 18">
          <a:extLst>
            <a:ext uri="{FF2B5EF4-FFF2-40B4-BE49-F238E27FC236}">
              <a16:creationId xmlns:a16="http://schemas.microsoft.com/office/drawing/2014/main" id="{1BCA83FD-AD4B-460D-8DBB-1835FC5A301B}"/>
            </a:ext>
          </a:extLst>
        </xdr:cNvPr>
        <xdr:cNvSpPr txBox="1"/>
      </xdr:nvSpPr>
      <xdr:spPr>
        <a:xfrm>
          <a:off x="2071778" y="3279474"/>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D70A2CD-5137-4980-A8C4-A087D804BA99}" type="TxLink">
            <a:rPr lang="en-US" sz="1100" b="0" i="0" u="none" strike="noStrike">
              <a:solidFill>
                <a:schemeClr val="bg1"/>
              </a:solidFill>
              <a:latin typeface="Calibri"/>
              <a:cs typeface="Calibri"/>
            </a:rPr>
            <a:pPr algn="l"/>
            <a:t>Asset sale</a:t>
          </a:fld>
          <a:endParaRPr lang="en-US" sz="1100" b="0" i="0" u="none" strike="noStrike">
            <a:solidFill>
              <a:schemeClr val="bg1"/>
            </a:solidFill>
            <a:latin typeface="Calibri"/>
            <a:cs typeface="Calibri"/>
          </a:endParaRPr>
        </a:p>
      </xdr:txBody>
    </xdr:sp>
    <xdr:clientData/>
  </xdr:twoCellAnchor>
  <xdr:twoCellAnchor>
    <xdr:from>
      <xdr:col>3</xdr:col>
      <xdr:colOff>240102</xdr:colOff>
      <xdr:row>19</xdr:row>
      <xdr:rowOff>60384</xdr:rowOff>
    </xdr:from>
    <xdr:to>
      <xdr:col>6</xdr:col>
      <xdr:colOff>1442</xdr:colOff>
      <xdr:row>20</xdr:row>
      <xdr:rowOff>103516</xdr:rowOff>
    </xdr:to>
    <xdr:sp macro="" textlink="'Pivot Analysis'!P11">
      <xdr:nvSpPr>
        <xdr:cNvPr id="20" name="TextBox 19">
          <a:extLst>
            <a:ext uri="{FF2B5EF4-FFF2-40B4-BE49-F238E27FC236}">
              <a16:creationId xmlns:a16="http://schemas.microsoft.com/office/drawing/2014/main" id="{F7C5BF7E-E8B6-430C-B410-A4CB9EA75793}"/>
            </a:ext>
          </a:extLst>
        </xdr:cNvPr>
        <xdr:cNvSpPr txBox="1"/>
      </xdr:nvSpPr>
      <xdr:spPr>
        <a:xfrm>
          <a:off x="2073215" y="3475007"/>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EE26C827-D7BC-4AF8-9515-6FDD59E9EEA4}" type="TxLink">
            <a:rPr lang="en-US" sz="1100" b="0" i="0" u="none" strike="noStrike">
              <a:solidFill>
                <a:schemeClr val="bg1"/>
              </a:solidFill>
              <a:latin typeface="Calibri"/>
              <a:cs typeface="Calibri"/>
            </a:rPr>
            <a:pPr algn="l"/>
            <a:t>Licensing</a:t>
          </a:fld>
          <a:endParaRPr lang="en-US" sz="1100" b="0" i="0" u="none" strike="noStrike">
            <a:solidFill>
              <a:schemeClr val="bg1"/>
            </a:solidFill>
            <a:latin typeface="Calibri"/>
            <a:cs typeface="Calibri"/>
          </a:endParaRPr>
        </a:p>
      </xdr:txBody>
    </xdr:sp>
    <xdr:clientData/>
  </xdr:twoCellAnchor>
  <xdr:twoCellAnchor>
    <xdr:from>
      <xdr:col>3</xdr:col>
      <xdr:colOff>241540</xdr:colOff>
      <xdr:row>20</xdr:row>
      <xdr:rowOff>104953</xdr:rowOff>
    </xdr:from>
    <xdr:to>
      <xdr:col>6</xdr:col>
      <xdr:colOff>2880</xdr:colOff>
      <xdr:row>21</xdr:row>
      <xdr:rowOff>148085</xdr:rowOff>
    </xdr:to>
    <xdr:sp macro="" textlink="'Pivot Analysis'!P12">
      <xdr:nvSpPr>
        <xdr:cNvPr id="21" name="TextBox 20">
          <a:extLst>
            <a:ext uri="{FF2B5EF4-FFF2-40B4-BE49-F238E27FC236}">
              <a16:creationId xmlns:a16="http://schemas.microsoft.com/office/drawing/2014/main" id="{6A423FC2-D1EA-45AC-9092-717AED83272C}"/>
            </a:ext>
          </a:extLst>
        </xdr:cNvPr>
        <xdr:cNvSpPr txBox="1"/>
      </xdr:nvSpPr>
      <xdr:spPr>
        <a:xfrm>
          <a:off x="2074653" y="3699293"/>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4088504-0ADF-47F7-A075-5A5E9B8CE3FC}" type="TxLink">
            <a:rPr lang="en-US" sz="1100" b="0" i="0" u="none" strike="noStrike">
              <a:solidFill>
                <a:schemeClr val="bg1"/>
              </a:solidFill>
              <a:latin typeface="Calibri"/>
              <a:cs typeface="Calibri"/>
            </a:rPr>
            <a:pPr algn="l"/>
            <a:t>Renting</a:t>
          </a:fld>
          <a:endParaRPr lang="en-US" sz="1100" b="0" i="0" u="none" strike="noStrike">
            <a:solidFill>
              <a:schemeClr val="bg1"/>
            </a:solidFill>
            <a:latin typeface="Calibri"/>
            <a:cs typeface="Calibri"/>
          </a:endParaRPr>
        </a:p>
      </xdr:txBody>
    </xdr:sp>
    <xdr:clientData/>
  </xdr:twoCellAnchor>
  <xdr:twoCellAnchor>
    <xdr:from>
      <xdr:col>3</xdr:col>
      <xdr:colOff>235789</xdr:colOff>
      <xdr:row>21</xdr:row>
      <xdr:rowOff>127956</xdr:rowOff>
    </xdr:from>
    <xdr:to>
      <xdr:col>5</xdr:col>
      <xdr:colOff>608166</xdr:colOff>
      <xdr:row>22</xdr:row>
      <xdr:rowOff>171088</xdr:rowOff>
    </xdr:to>
    <xdr:sp macro="" textlink="'Pivot Analysis'!P13">
      <xdr:nvSpPr>
        <xdr:cNvPr id="22" name="TextBox 21">
          <a:extLst>
            <a:ext uri="{FF2B5EF4-FFF2-40B4-BE49-F238E27FC236}">
              <a16:creationId xmlns:a16="http://schemas.microsoft.com/office/drawing/2014/main" id="{7FD2619C-0FD9-457C-9D92-CCB0E3900838}"/>
            </a:ext>
          </a:extLst>
        </xdr:cNvPr>
        <xdr:cNvSpPr txBox="1"/>
      </xdr:nvSpPr>
      <xdr:spPr>
        <a:xfrm>
          <a:off x="2068902" y="3902013"/>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A589623F-266C-431F-BDC7-FA81BDA2FB6B}" type="TxLink">
            <a:rPr lang="en-US" sz="1100" b="0" i="0" u="none" strike="noStrike">
              <a:solidFill>
                <a:schemeClr val="bg1"/>
              </a:solidFill>
              <a:latin typeface="Calibri"/>
              <a:cs typeface="Calibri"/>
            </a:rPr>
            <a:pPr algn="l"/>
            <a:t>Subscription</a:t>
          </a:fld>
          <a:endParaRPr lang="en-US" sz="1100" b="0" i="0" u="none" strike="noStrike">
            <a:solidFill>
              <a:schemeClr val="bg1"/>
            </a:solidFill>
            <a:latin typeface="Calibri"/>
            <a:cs typeface="Calibri"/>
          </a:endParaRPr>
        </a:p>
      </xdr:txBody>
    </xdr:sp>
    <xdr:clientData/>
  </xdr:twoCellAnchor>
  <xdr:twoCellAnchor>
    <xdr:from>
      <xdr:col>3</xdr:col>
      <xdr:colOff>230037</xdr:colOff>
      <xdr:row>22</xdr:row>
      <xdr:rowOff>150961</xdr:rowOff>
    </xdr:from>
    <xdr:to>
      <xdr:col>5</xdr:col>
      <xdr:colOff>602414</xdr:colOff>
      <xdr:row>24</xdr:row>
      <xdr:rowOff>14376</xdr:rowOff>
    </xdr:to>
    <xdr:sp macro="" textlink="'Pivot Analysis'!P14">
      <xdr:nvSpPr>
        <xdr:cNvPr id="23" name="TextBox 22">
          <a:extLst>
            <a:ext uri="{FF2B5EF4-FFF2-40B4-BE49-F238E27FC236}">
              <a16:creationId xmlns:a16="http://schemas.microsoft.com/office/drawing/2014/main" id="{F66EE5E7-65B3-46B2-AF47-A71ACC16A91A}"/>
            </a:ext>
          </a:extLst>
        </xdr:cNvPr>
        <xdr:cNvSpPr txBox="1"/>
      </xdr:nvSpPr>
      <xdr:spPr>
        <a:xfrm>
          <a:off x="2063150" y="4104735"/>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386F86B-71D6-47FB-9DF4-B49019A3D302}" type="TxLink">
            <a:rPr lang="en-US" sz="1100" b="0" i="0" u="none" strike="noStrike">
              <a:solidFill>
                <a:schemeClr val="bg1"/>
              </a:solidFill>
              <a:latin typeface="Calibri"/>
              <a:cs typeface="Calibri"/>
            </a:rPr>
            <a:pPr algn="l"/>
            <a:t>Usage fees</a:t>
          </a:fld>
          <a:endParaRPr lang="en-US" sz="1100" b="0" i="0" u="none" strike="noStrike">
            <a:solidFill>
              <a:schemeClr val="bg1"/>
            </a:solidFill>
            <a:latin typeface="Calibri"/>
            <a:cs typeface="Calibri"/>
          </a:endParaRPr>
        </a:p>
      </xdr:txBody>
    </xdr:sp>
    <xdr:clientData/>
  </xdr:twoCellAnchor>
  <xdr:twoCellAnchor>
    <xdr:from>
      <xdr:col>4</xdr:col>
      <xdr:colOff>519022</xdr:colOff>
      <xdr:row>17</xdr:row>
      <xdr:rowOff>44569</xdr:rowOff>
    </xdr:from>
    <xdr:to>
      <xdr:col>7</xdr:col>
      <xdr:colOff>280362</xdr:colOff>
      <xdr:row>18</xdr:row>
      <xdr:rowOff>87701</xdr:rowOff>
    </xdr:to>
    <xdr:sp macro="" textlink="'Pivot Analysis'!Q9">
      <xdr:nvSpPr>
        <xdr:cNvPr id="24" name="TextBox 23">
          <a:extLst>
            <a:ext uri="{FF2B5EF4-FFF2-40B4-BE49-F238E27FC236}">
              <a16:creationId xmlns:a16="http://schemas.microsoft.com/office/drawing/2014/main" id="{5DA777AF-89F2-43EC-8CAA-B0960CE65C59}"/>
            </a:ext>
          </a:extLst>
        </xdr:cNvPr>
        <xdr:cNvSpPr txBox="1"/>
      </xdr:nvSpPr>
      <xdr:spPr>
        <a:xfrm>
          <a:off x="2963173" y="3099758"/>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DCBB6EA-4CA6-46E3-A8CE-52B516F2E4F8}" type="TxLink">
            <a:rPr lang="en-US" sz="1100" b="0" i="0" u="none" strike="noStrike">
              <a:solidFill>
                <a:schemeClr val="bg1"/>
              </a:solidFill>
              <a:latin typeface="Calibri"/>
              <a:cs typeface="Calibri"/>
            </a:rPr>
            <a:pPr algn="l"/>
            <a:t>908442</a:t>
          </a:fld>
          <a:endParaRPr lang="en-US" sz="1100" b="0" i="0" u="none" strike="noStrike">
            <a:solidFill>
              <a:schemeClr val="bg1"/>
            </a:solidFill>
            <a:latin typeface="Calibri"/>
            <a:cs typeface="Calibri"/>
          </a:endParaRPr>
        </a:p>
      </xdr:txBody>
    </xdr:sp>
    <xdr:clientData/>
  </xdr:twoCellAnchor>
  <xdr:twoCellAnchor>
    <xdr:from>
      <xdr:col>4</xdr:col>
      <xdr:colOff>520459</xdr:colOff>
      <xdr:row>18</xdr:row>
      <xdr:rowOff>53194</xdr:rowOff>
    </xdr:from>
    <xdr:to>
      <xdr:col>7</xdr:col>
      <xdr:colOff>281799</xdr:colOff>
      <xdr:row>19</xdr:row>
      <xdr:rowOff>96326</xdr:rowOff>
    </xdr:to>
    <xdr:sp macro="" textlink="'Pivot Analysis'!Q10">
      <xdr:nvSpPr>
        <xdr:cNvPr id="28" name="TextBox 27">
          <a:extLst>
            <a:ext uri="{FF2B5EF4-FFF2-40B4-BE49-F238E27FC236}">
              <a16:creationId xmlns:a16="http://schemas.microsoft.com/office/drawing/2014/main" id="{AD2C5702-D65E-4375-B3E3-A9150F909191}"/>
            </a:ext>
          </a:extLst>
        </xdr:cNvPr>
        <xdr:cNvSpPr txBox="1"/>
      </xdr:nvSpPr>
      <xdr:spPr>
        <a:xfrm>
          <a:off x="2964610" y="3288100"/>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98D8111-F893-4E2B-AD04-5CE7CD90CA64}" type="TxLink">
            <a:rPr lang="en-US" sz="1100" b="0" i="0" u="none" strike="noStrike">
              <a:solidFill>
                <a:schemeClr val="bg1"/>
              </a:solidFill>
              <a:latin typeface="Calibri"/>
              <a:cs typeface="Calibri"/>
            </a:rPr>
            <a:pPr algn="l"/>
            <a:t>396734</a:t>
          </a:fld>
          <a:endParaRPr lang="en-US" sz="1100" b="0" i="0" u="none" strike="noStrike">
            <a:solidFill>
              <a:schemeClr val="bg1"/>
            </a:solidFill>
            <a:latin typeface="Calibri"/>
            <a:cs typeface="Calibri"/>
          </a:endParaRPr>
        </a:p>
      </xdr:txBody>
    </xdr:sp>
    <xdr:clientData/>
  </xdr:twoCellAnchor>
  <xdr:twoCellAnchor>
    <xdr:from>
      <xdr:col>4</xdr:col>
      <xdr:colOff>507521</xdr:colOff>
      <xdr:row>19</xdr:row>
      <xdr:rowOff>69010</xdr:rowOff>
    </xdr:from>
    <xdr:to>
      <xdr:col>7</xdr:col>
      <xdr:colOff>268861</xdr:colOff>
      <xdr:row>20</xdr:row>
      <xdr:rowOff>112142</xdr:rowOff>
    </xdr:to>
    <xdr:sp macro="" textlink="'Pivot Analysis'!Q11">
      <xdr:nvSpPr>
        <xdr:cNvPr id="29" name="TextBox 28">
          <a:extLst>
            <a:ext uri="{FF2B5EF4-FFF2-40B4-BE49-F238E27FC236}">
              <a16:creationId xmlns:a16="http://schemas.microsoft.com/office/drawing/2014/main" id="{F5DE0C65-3847-427D-BAD3-3B32807B66D6}"/>
            </a:ext>
          </a:extLst>
        </xdr:cNvPr>
        <xdr:cNvSpPr txBox="1"/>
      </xdr:nvSpPr>
      <xdr:spPr>
        <a:xfrm>
          <a:off x="2951672" y="3483633"/>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84149ED-37FE-43C2-B59F-586ADE5A6369}" type="TxLink">
            <a:rPr lang="en-US" sz="1100" b="0" i="0" u="none" strike="noStrike">
              <a:solidFill>
                <a:schemeClr val="bg1"/>
              </a:solidFill>
              <a:latin typeface="Calibri"/>
              <a:cs typeface="Calibri"/>
            </a:rPr>
            <a:pPr algn="l"/>
            <a:t>776133</a:t>
          </a:fld>
          <a:endParaRPr lang="en-US" sz="1100" b="0" i="0" u="none" strike="noStrike">
            <a:solidFill>
              <a:schemeClr val="bg1"/>
            </a:solidFill>
            <a:latin typeface="Calibri"/>
            <a:cs typeface="Calibri"/>
          </a:endParaRPr>
        </a:p>
      </xdr:txBody>
    </xdr:sp>
    <xdr:clientData/>
  </xdr:twoCellAnchor>
  <xdr:twoCellAnchor>
    <xdr:from>
      <xdr:col>4</xdr:col>
      <xdr:colOff>508957</xdr:colOff>
      <xdr:row>20</xdr:row>
      <xdr:rowOff>92014</xdr:rowOff>
    </xdr:from>
    <xdr:to>
      <xdr:col>7</xdr:col>
      <xdr:colOff>270297</xdr:colOff>
      <xdr:row>21</xdr:row>
      <xdr:rowOff>135146</xdr:rowOff>
    </xdr:to>
    <xdr:sp macro="" textlink="'Pivot Analysis'!Q12">
      <xdr:nvSpPr>
        <xdr:cNvPr id="30" name="TextBox 29">
          <a:extLst>
            <a:ext uri="{FF2B5EF4-FFF2-40B4-BE49-F238E27FC236}">
              <a16:creationId xmlns:a16="http://schemas.microsoft.com/office/drawing/2014/main" id="{BA7A07C0-62E1-4921-B0D2-21653FFBBA71}"/>
            </a:ext>
          </a:extLst>
        </xdr:cNvPr>
        <xdr:cNvSpPr txBox="1"/>
      </xdr:nvSpPr>
      <xdr:spPr>
        <a:xfrm>
          <a:off x="2953108" y="3686354"/>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034A16BB-6C71-4E1B-9D24-907C2D74BF01}" type="TxLink">
            <a:rPr lang="en-US" sz="1100" b="0" i="0" u="none" strike="noStrike">
              <a:solidFill>
                <a:schemeClr val="bg1"/>
              </a:solidFill>
              <a:latin typeface="Calibri"/>
              <a:cs typeface="Calibri"/>
            </a:rPr>
            <a:pPr algn="l"/>
            <a:t>307374</a:t>
          </a:fld>
          <a:endParaRPr lang="en-US" sz="1100" b="0" i="0" u="none" strike="noStrike">
            <a:solidFill>
              <a:schemeClr val="bg1"/>
            </a:solidFill>
            <a:latin typeface="Calibri"/>
            <a:cs typeface="Calibri"/>
          </a:endParaRPr>
        </a:p>
      </xdr:txBody>
    </xdr:sp>
    <xdr:clientData/>
  </xdr:twoCellAnchor>
  <xdr:twoCellAnchor>
    <xdr:from>
      <xdr:col>4</xdr:col>
      <xdr:colOff>496019</xdr:colOff>
      <xdr:row>21</xdr:row>
      <xdr:rowOff>129394</xdr:rowOff>
    </xdr:from>
    <xdr:to>
      <xdr:col>7</xdr:col>
      <xdr:colOff>257359</xdr:colOff>
      <xdr:row>22</xdr:row>
      <xdr:rowOff>172526</xdr:rowOff>
    </xdr:to>
    <xdr:sp macro="" textlink="'Pivot Analysis'!Q13">
      <xdr:nvSpPr>
        <xdr:cNvPr id="31" name="TextBox 30">
          <a:extLst>
            <a:ext uri="{FF2B5EF4-FFF2-40B4-BE49-F238E27FC236}">
              <a16:creationId xmlns:a16="http://schemas.microsoft.com/office/drawing/2014/main" id="{FAF5D85E-287F-4670-81E3-A06596677B22}"/>
            </a:ext>
          </a:extLst>
        </xdr:cNvPr>
        <xdr:cNvSpPr txBox="1"/>
      </xdr:nvSpPr>
      <xdr:spPr>
        <a:xfrm>
          <a:off x="2940170" y="3903451"/>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7C123ACC-2EE1-4586-B0A0-1852AE031EE8}" type="TxLink">
            <a:rPr lang="en-US" sz="1100" b="0" i="0" u="none" strike="noStrike">
              <a:solidFill>
                <a:schemeClr val="bg1"/>
              </a:solidFill>
              <a:latin typeface="Calibri"/>
              <a:cs typeface="Calibri"/>
            </a:rPr>
            <a:pPr algn="l"/>
            <a:t>691419</a:t>
          </a:fld>
          <a:endParaRPr lang="en-US" sz="1100" b="0" i="0" u="none" strike="noStrike">
            <a:solidFill>
              <a:schemeClr val="bg1"/>
            </a:solidFill>
            <a:latin typeface="Calibri"/>
            <a:cs typeface="Calibri"/>
          </a:endParaRPr>
        </a:p>
      </xdr:txBody>
    </xdr:sp>
    <xdr:clientData/>
  </xdr:twoCellAnchor>
  <xdr:twoCellAnchor>
    <xdr:from>
      <xdr:col>4</xdr:col>
      <xdr:colOff>483079</xdr:colOff>
      <xdr:row>22</xdr:row>
      <xdr:rowOff>173964</xdr:rowOff>
    </xdr:from>
    <xdr:to>
      <xdr:col>7</xdr:col>
      <xdr:colOff>244419</xdr:colOff>
      <xdr:row>24</xdr:row>
      <xdr:rowOff>37379</xdr:rowOff>
    </xdr:to>
    <xdr:sp macro="" textlink="'Pivot Analysis'!Q14">
      <xdr:nvSpPr>
        <xdr:cNvPr id="32" name="TextBox 31">
          <a:extLst>
            <a:ext uri="{FF2B5EF4-FFF2-40B4-BE49-F238E27FC236}">
              <a16:creationId xmlns:a16="http://schemas.microsoft.com/office/drawing/2014/main" id="{C1491055-1F07-49AC-B9AA-BEF1B8278944}"/>
            </a:ext>
          </a:extLst>
        </xdr:cNvPr>
        <xdr:cNvSpPr txBox="1"/>
      </xdr:nvSpPr>
      <xdr:spPr>
        <a:xfrm>
          <a:off x="2927230" y="4127738"/>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C4323C6-F9CD-4D93-B9A5-46EBB484B25A}" type="TxLink">
            <a:rPr lang="en-US" sz="1100" b="0" i="0" u="none" strike="noStrike">
              <a:solidFill>
                <a:schemeClr val="bg1"/>
              </a:solidFill>
              <a:latin typeface="Calibri"/>
              <a:cs typeface="Calibri"/>
            </a:rPr>
            <a:pPr algn="l"/>
            <a:t>867216</a:t>
          </a:fld>
          <a:endParaRPr lang="en-US" sz="1100" b="0" i="0" u="none" strike="noStrike">
            <a:solidFill>
              <a:schemeClr val="bg1"/>
            </a:solidFill>
            <a:latin typeface="Calibri"/>
            <a:cs typeface="Calibri"/>
          </a:endParaRPr>
        </a:p>
      </xdr:txBody>
    </xdr:sp>
    <xdr:clientData/>
  </xdr:twoCellAnchor>
  <xdr:twoCellAnchor>
    <xdr:from>
      <xdr:col>5</xdr:col>
      <xdr:colOff>484516</xdr:colOff>
      <xdr:row>17</xdr:row>
      <xdr:rowOff>53195</xdr:rowOff>
    </xdr:from>
    <xdr:to>
      <xdr:col>8</xdr:col>
      <xdr:colOff>245856</xdr:colOff>
      <xdr:row>18</xdr:row>
      <xdr:rowOff>96327</xdr:rowOff>
    </xdr:to>
    <xdr:sp macro="" textlink="'Pivot Analysis'!R9">
      <xdr:nvSpPr>
        <xdr:cNvPr id="33" name="TextBox 32">
          <a:extLst>
            <a:ext uri="{FF2B5EF4-FFF2-40B4-BE49-F238E27FC236}">
              <a16:creationId xmlns:a16="http://schemas.microsoft.com/office/drawing/2014/main" id="{9C85FEAC-4401-492B-AC9A-42CFA9CD6254}"/>
            </a:ext>
          </a:extLst>
        </xdr:cNvPr>
        <xdr:cNvSpPr txBox="1"/>
      </xdr:nvSpPr>
      <xdr:spPr>
        <a:xfrm>
          <a:off x="3539705" y="3108384"/>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F41D962-2C71-4AA5-978F-AD2AAD2433AE}" type="TxLink">
            <a:rPr lang="en-US" sz="1100" b="0" i="0" u="none" strike="noStrike">
              <a:solidFill>
                <a:schemeClr val="bg1"/>
              </a:solidFill>
              <a:latin typeface="Calibri"/>
              <a:cs typeface="Calibri"/>
            </a:rPr>
            <a:pPr algn="l"/>
            <a:t>23.014</a:t>
          </a:fld>
          <a:r>
            <a:rPr lang="en-US" sz="1100" b="0" i="0" u="none" strike="noStrike">
              <a:solidFill>
                <a:schemeClr val="bg1"/>
              </a:solidFill>
              <a:latin typeface="Calibri"/>
              <a:cs typeface="Calibri"/>
            </a:rPr>
            <a:t>%</a:t>
          </a:r>
        </a:p>
      </xdr:txBody>
    </xdr:sp>
    <xdr:clientData/>
  </xdr:twoCellAnchor>
  <xdr:twoCellAnchor>
    <xdr:from>
      <xdr:col>5</xdr:col>
      <xdr:colOff>471576</xdr:colOff>
      <xdr:row>18</xdr:row>
      <xdr:rowOff>61821</xdr:rowOff>
    </xdr:from>
    <xdr:to>
      <xdr:col>8</xdr:col>
      <xdr:colOff>232916</xdr:colOff>
      <xdr:row>19</xdr:row>
      <xdr:rowOff>104953</xdr:rowOff>
    </xdr:to>
    <xdr:sp macro="" textlink="'Pivot Analysis'!R10">
      <xdr:nvSpPr>
        <xdr:cNvPr id="34" name="TextBox 33">
          <a:extLst>
            <a:ext uri="{FF2B5EF4-FFF2-40B4-BE49-F238E27FC236}">
              <a16:creationId xmlns:a16="http://schemas.microsoft.com/office/drawing/2014/main" id="{E7E3FD06-6603-4F64-95E9-D3C220D535FA}"/>
            </a:ext>
          </a:extLst>
        </xdr:cNvPr>
        <xdr:cNvSpPr txBox="1"/>
      </xdr:nvSpPr>
      <xdr:spPr>
        <a:xfrm>
          <a:off x="3526765" y="3296727"/>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9A9F19D9-19B0-4831-BD70-83BB152517DE}" type="TxLink">
            <a:rPr lang="en-US" sz="1100" b="0" i="0" u="none" strike="noStrike">
              <a:solidFill>
                <a:schemeClr val="bg1"/>
              </a:solidFill>
              <a:latin typeface="Calibri"/>
              <a:cs typeface="Calibri"/>
            </a:rPr>
            <a:pPr algn="l"/>
            <a:t>10.051</a:t>
          </a:fld>
          <a:r>
            <a:rPr lang="en-US" sz="1100" b="0" i="0" u="none" strike="noStrike">
              <a:solidFill>
                <a:schemeClr val="bg1"/>
              </a:solidFill>
              <a:latin typeface="Calibri"/>
              <a:cs typeface="Calibri"/>
            </a:rPr>
            <a:t>%</a:t>
          </a:r>
        </a:p>
      </xdr:txBody>
    </xdr:sp>
    <xdr:clientData/>
  </xdr:twoCellAnchor>
  <xdr:twoCellAnchor>
    <xdr:from>
      <xdr:col>5</xdr:col>
      <xdr:colOff>473015</xdr:colOff>
      <xdr:row>19</xdr:row>
      <xdr:rowOff>70449</xdr:rowOff>
    </xdr:from>
    <xdr:to>
      <xdr:col>8</xdr:col>
      <xdr:colOff>234355</xdr:colOff>
      <xdr:row>20</xdr:row>
      <xdr:rowOff>113581</xdr:rowOff>
    </xdr:to>
    <xdr:sp macro="" textlink="'Pivot Analysis'!R11">
      <xdr:nvSpPr>
        <xdr:cNvPr id="35" name="TextBox 34">
          <a:extLst>
            <a:ext uri="{FF2B5EF4-FFF2-40B4-BE49-F238E27FC236}">
              <a16:creationId xmlns:a16="http://schemas.microsoft.com/office/drawing/2014/main" id="{4E9F568D-4432-4610-9FB1-611DDA55D5AE}"/>
            </a:ext>
          </a:extLst>
        </xdr:cNvPr>
        <xdr:cNvSpPr txBox="1"/>
      </xdr:nvSpPr>
      <xdr:spPr>
        <a:xfrm>
          <a:off x="3528204" y="3485072"/>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CCC7F919-1352-493A-A5A5-ED9B9E8B7A79}" type="TxLink">
            <a:rPr lang="en-US" sz="1100" b="0" i="0" u="none" strike="noStrike">
              <a:solidFill>
                <a:schemeClr val="bg1"/>
              </a:solidFill>
              <a:latin typeface="Calibri"/>
              <a:cs typeface="Calibri"/>
            </a:rPr>
            <a:pPr algn="l"/>
            <a:t>19.662</a:t>
          </a:fld>
          <a:r>
            <a:rPr lang="en-US" sz="1100" b="0" i="0" u="none" strike="noStrike">
              <a:solidFill>
                <a:schemeClr val="bg1"/>
              </a:solidFill>
              <a:latin typeface="Calibri"/>
              <a:cs typeface="Calibri"/>
            </a:rPr>
            <a:t>%</a:t>
          </a:r>
        </a:p>
      </xdr:txBody>
    </xdr:sp>
    <xdr:clientData/>
  </xdr:twoCellAnchor>
  <xdr:twoCellAnchor>
    <xdr:from>
      <xdr:col>5</xdr:col>
      <xdr:colOff>488830</xdr:colOff>
      <xdr:row>20</xdr:row>
      <xdr:rowOff>93452</xdr:rowOff>
    </xdr:from>
    <xdr:to>
      <xdr:col>8</xdr:col>
      <xdr:colOff>250170</xdr:colOff>
      <xdr:row>21</xdr:row>
      <xdr:rowOff>136584</xdr:rowOff>
    </xdr:to>
    <xdr:sp macro="" textlink="'Pivot Analysis'!R12">
      <xdr:nvSpPr>
        <xdr:cNvPr id="36" name="TextBox 35">
          <a:extLst>
            <a:ext uri="{FF2B5EF4-FFF2-40B4-BE49-F238E27FC236}">
              <a16:creationId xmlns:a16="http://schemas.microsoft.com/office/drawing/2014/main" id="{475DB7A9-22FC-4D75-A479-91B98EE1E36B}"/>
            </a:ext>
          </a:extLst>
        </xdr:cNvPr>
        <xdr:cNvSpPr txBox="1"/>
      </xdr:nvSpPr>
      <xdr:spPr>
        <a:xfrm>
          <a:off x="3544019" y="3687792"/>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AA1FEA2-E72F-433F-8AEE-1A0C0D86A71A}" type="TxLink">
            <a:rPr lang="en-US" sz="1100" b="0" i="0" u="none" strike="noStrike">
              <a:solidFill>
                <a:schemeClr val="bg1"/>
              </a:solidFill>
              <a:latin typeface="Calibri"/>
              <a:cs typeface="Calibri"/>
            </a:rPr>
            <a:pPr algn="l"/>
            <a:t>7.787</a:t>
          </a:fld>
          <a:r>
            <a:rPr lang="en-US" sz="1100" b="0" i="0" u="none" strike="noStrike">
              <a:solidFill>
                <a:schemeClr val="bg1"/>
              </a:solidFill>
              <a:latin typeface="Calibri"/>
              <a:cs typeface="Calibri"/>
            </a:rPr>
            <a:t>%</a:t>
          </a:r>
        </a:p>
      </xdr:txBody>
    </xdr:sp>
    <xdr:clientData/>
  </xdr:twoCellAnchor>
  <xdr:twoCellAnchor>
    <xdr:from>
      <xdr:col>5</xdr:col>
      <xdr:colOff>483078</xdr:colOff>
      <xdr:row>21</xdr:row>
      <xdr:rowOff>123644</xdr:rowOff>
    </xdr:from>
    <xdr:to>
      <xdr:col>8</xdr:col>
      <xdr:colOff>244418</xdr:colOff>
      <xdr:row>22</xdr:row>
      <xdr:rowOff>166776</xdr:rowOff>
    </xdr:to>
    <xdr:sp macro="" textlink="'Pivot Analysis'!R13">
      <xdr:nvSpPr>
        <xdr:cNvPr id="37" name="TextBox 36">
          <a:extLst>
            <a:ext uri="{FF2B5EF4-FFF2-40B4-BE49-F238E27FC236}">
              <a16:creationId xmlns:a16="http://schemas.microsoft.com/office/drawing/2014/main" id="{2B1BF109-8995-4419-BD22-8968EC40D59D}"/>
            </a:ext>
          </a:extLst>
        </xdr:cNvPr>
        <xdr:cNvSpPr txBox="1"/>
      </xdr:nvSpPr>
      <xdr:spPr>
        <a:xfrm>
          <a:off x="3538267" y="3897701"/>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2077F054-F535-4629-8879-EB3FAD50DCCE}" type="TxLink">
            <a:rPr lang="en-US" sz="1100" b="0" i="0" u="none" strike="noStrike">
              <a:solidFill>
                <a:schemeClr val="bg1"/>
              </a:solidFill>
              <a:latin typeface="Calibri"/>
              <a:cs typeface="Calibri"/>
            </a:rPr>
            <a:pPr algn="l"/>
            <a:t>17.516</a:t>
          </a:fld>
          <a:r>
            <a:rPr lang="en-US" sz="1100" b="0" i="0" u="none" strike="noStrike">
              <a:solidFill>
                <a:schemeClr val="bg1"/>
              </a:solidFill>
              <a:latin typeface="Calibri"/>
              <a:cs typeface="Calibri"/>
            </a:rPr>
            <a:t>%</a:t>
          </a:r>
        </a:p>
      </xdr:txBody>
    </xdr:sp>
    <xdr:clientData/>
  </xdr:twoCellAnchor>
  <xdr:twoCellAnchor>
    <xdr:from>
      <xdr:col>5</xdr:col>
      <xdr:colOff>491705</xdr:colOff>
      <xdr:row>22</xdr:row>
      <xdr:rowOff>161027</xdr:rowOff>
    </xdr:from>
    <xdr:to>
      <xdr:col>8</xdr:col>
      <xdr:colOff>253045</xdr:colOff>
      <xdr:row>24</xdr:row>
      <xdr:rowOff>24442</xdr:rowOff>
    </xdr:to>
    <xdr:sp macro="" textlink="'Pivot Analysis'!R14">
      <xdr:nvSpPr>
        <xdr:cNvPr id="38" name="TextBox 37">
          <a:extLst>
            <a:ext uri="{FF2B5EF4-FFF2-40B4-BE49-F238E27FC236}">
              <a16:creationId xmlns:a16="http://schemas.microsoft.com/office/drawing/2014/main" id="{4F11FF94-0E35-4C84-8DB0-618E6AC0B083}"/>
            </a:ext>
          </a:extLst>
        </xdr:cNvPr>
        <xdr:cNvSpPr txBox="1"/>
      </xdr:nvSpPr>
      <xdr:spPr>
        <a:xfrm>
          <a:off x="3546894" y="4114801"/>
          <a:ext cx="1594453" cy="2228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56936305-0158-4082-8583-7393316E7BA2}" type="TxLink">
            <a:rPr lang="en-US" sz="1100" b="0" i="0" u="none" strike="noStrike">
              <a:solidFill>
                <a:schemeClr val="bg1"/>
              </a:solidFill>
              <a:latin typeface="Calibri"/>
              <a:cs typeface="Calibri"/>
            </a:rPr>
            <a:pPr algn="l"/>
            <a:t>21.970</a:t>
          </a:fld>
          <a:r>
            <a:rPr lang="en-US" sz="1100" b="0" i="0" u="none" strike="noStrike">
              <a:solidFill>
                <a:schemeClr val="bg1"/>
              </a:solidFill>
              <a:latin typeface="Calibri"/>
              <a:cs typeface="Calibri"/>
            </a:rPr>
            <a:t>%</a:t>
          </a:r>
        </a:p>
      </xdr:txBody>
    </xdr:sp>
    <xdr:clientData/>
  </xdr:twoCellAnchor>
  <xdr:twoCellAnchor>
    <xdr:from>
      <xdr:col>8</xdr:col>
      <xdr:colOff>136586</xdr:colOff>
      <xdr:row>0</xdr:row>
      <xdr:rowOff>100641</xdr:rowOff>
    </xdr:from>
    <xdr:to>
      <xdr:col>11</xdr:col>
      <xdr:colOff>611037</xdr:colOff>
      <xdr:row>17</xdr:row>
      <xdr:rowOff>93452</xdr:rowOff>
    </xdr:to>
    <xdr:graphicFrame macro="">
      <xdr:nvGraphicFramePr>
        <xdr:cNvPr id="39" name="Chart 38">
          <a:extLst>
            <a:ext uri="{FF2B5EF4-FFF2-40B4-BE49-F238E27FC236}">
              <a16:creationId xmlns:a16="http://schemas.microsoft.com/office/drawing/2014/main" id="{67BFF82F-5217-41F0-B579-68D91A6843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34</xdr:col>
      <xdr:colOff>381000</xdr:colOff>
      <xdr:row>1</xdr:row>
      <xdr:rowOff>150221</xdr:rowOff>
    </xdr:to>
    <xdr:sp macro="" textlink="">
      <xdr:nvSpPr>
        <xdr:cNvPr id="33" name="Rectangle 32">
          <a:extLst>
            <a:ext uri="{FF2B5EF4-FFF2-40B4-BE49-F238E27FC236}">
              <a16:creationId xmlns:a16="http://schemas.microsoft.com/office/drawing/2014/main" id="{F2255EC1-6386-4BA2-88DA-FBFC017B9982}"/>
            </a:ext>
          </a:extLst>
        </xdr:cNvPr>
        <xdr:cNvSpPr/>
      </xdr:nvSpPr>
      <xdr:spPr>
        <a:xfrm>
          <a:off x="0" y="0"/>
          <a:ext cx="21107400" cy="33310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0</xdr:row>
      <xdr:rowOff>28934</xdr:rowOff>
    </xdr:from>
    <xdr:to>
      <xdr:col>1</xdr:col>
      <xdr:colOff>535075</xdr:colOff>
      <xdr:row>1</xdr:row>
      <xdr:rowOff>98854</xdr:rowOff>
    </xdr:to>
    <xdr:sp macro="" textlink="">
      <xdr:nvSpPr>
        <xdr:cNvPr id="34" name="TextBox 33">
          <a:hlinkClick xmlns:r="http://schemas.openxmlformats.org/officeDocument/2006/relationships" r:id="rId1"/>
          <a:extLst>
            <a:ext uri="{FF2B5EF4-FFF2-40B4-BE49-F238E27FC236}">
              <a16:creationId xmlns:a16="http://schemas.microsoft.com/office/drawing/2014/main" id="{84813B70-5170-4ECD-975E-6C3C224921DB}"/>
            </a:ext>
          </a:extLst>
        </xdr:cNvPr>
        <xdr:cNvSpPr txBox="1"/>
      </xdr:nvSpPr>
      <xdr:spPr>
        <a:xfrm>
          <a:off x="60960" y="28934"/>
          <a:ext cx="1083715" cy="25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a:solidFill>
                <a:schemeClr val="bg1"/>
              </a:solidFill>
            </a:rPr>
            <a:t>Bunny David</a:t>
          </a:r>
        </a:p>
      </xdr:txBody>
    </xdr:sp>
    <xdr:clientData/>
  </xdr:twoCellAnchor>
  <xdr:twoCellAnchor>
    <xdr:from>
      <xdr:col>14</xdr:col>
      <xdr:colOff>236144</xdr:colOff>
      <xdr:row>0</xdr:row>
      <xdr:rowOff>0</xdr:rowOff>
    </xdr:from>
    <xdr:to>
      <xdr:col>16</xdr:col>
      <xdr:colOff>163293</xdr:colOff>
      <xdr:row>1</xdr:row>
      <xdr:rowOff>69920</xdr:rowOff>
    </xdr:to>
    <xdr:sp macro="" textlink="">
      <xdr:nvSpPr>
        <xdr:cNvPr id="35" name="TextBox 34">
          <a:hlinkClick xmlns:r="http://schemas.openxmlformats.org/officeDocument/2006/relationships" r:id="rId2" tooltip="Income Sources"/>
          <a:extLst>
            <a:ext uri="{FF2B5EF4-FFF2-40B4-BE49-F238E27FC236}">
              <a16:creationId xmlns:a16="http://schemas.microsoft.com/office/drawing/2014/main" id="{C2EEB299-88BB-49D7-B5B9-7CA357E6D8DB}"/>
            </a:ext>
          </a:extLst>
        </xdr:cNvPr>
        <xdr:cNvSpPr txBox="1"/>
      </xdr:nvSpPr>
      <xdr:spPr>
        <a:xfrm>
          <a:off x="8770544" y="0"/>
          <a:ext cx="1146349"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Income</a:t>
          </a:r>
          <a:r>
            <a:rPr lang="en-IN" sz="1200" baseline="0">
              <a:solidFill>
                <a:schemeClr val="bg1"/>
              </a:solidFill>
            </a:rPr>
            <a:t> Status</a:t>
          </a:r>
          <a:endParaRPr lang="en-IN" sz="1200">
            <a:solidFill>
              <a:schemeClr val="bg1"/>
            </a:solidFill>
          </a:endParaRPr>
        </a:p>
      </xdr:txBody>
    </xdr:sp>
    <xdr:clientData/>
  </xdr:twoCellAnchor>
  <xdr:twoCellAnchor>
    <xdr:from>
      <xdr:col>4</xdr:col>
      <xdr:colOff>6699</xdr:colOff>
      <xdr:row>0</xdr:row>
      <xdr:rowOff>21314</xdr:rowOff>
    </xdr:from>
    <xdr:to>
      <xdr:col>5</xdr:col>
      <xdr:colOff>160774</xdr:colOff>
      <xdr:row>1</xdr:row>
      <xdr:rowOff>91234</xdr:rowOff>
    </xdr:to>
    <xdr:sp macro="" textlink="">
      <xdr:nvSpPr>
        <xdr:cNvPr id="36" name="TextBox 35">
          <a:hlinkClick xmlns:r="http://schemas.openxmlformats.org/officeDocument/2006/relationships" r:id="rId3"/>
          <a:extLst>
            <a:ext uri="{FF2B5EF4-FFF2-40B4-BE49-F238E27FC236}">
              <a16:creationId xmlns:a16="http://schemas.microsoft.com/office/drawing/2014/main" id="{BECC26EC-5F32-4E23-AF91-D4D5B7D78223}"/>
            </a:ext>
          </a:extLst>
        </xdr:cNvPr>
        <xdr:cNvSpPr txBox="1"/>
      </xdr:nvSpPr>
      <xdr:spPr>
        <a:xfrm>
          <a:off x="2445099" y="21314"/>
          <a:ext cx="763675"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Browse</a:t>
          </a:r>
        </a:p>
      </xdr:txBody>
    </xdr:sp>
    <xdr:clientData/>
  </xdr:twoCellAnchor>
  <xdr:twoCellAnchor>
    <xdr:from>
      <xdr:col>3</xdr:col>
      <xdr:colOff>465875</xdr:colOff>
      <xdr:row>0</xdr:row>
      <xdr:rowOff>89894</xdr:rowOff>
    </xdr:from>
    <xdr:to>
      <xdr:col>4</xdr:col>
      <xdr:colOff>29559</xdr:colOff>
      <xdr:row>1</xdr:row>
      <xdr:rowOff>75994</xdr:rowOff>
    </xdr:to>
    <xdr:sp macro="" textlink="">
      <xdr:nvSpPr>
        <xdr:cNvPr id="37" name="Freeform: Shape 36">
          <a:extLst>
            <a:ext uri="{FF2B5EF4-FFF2-40B4-BE49-F238E27FC236}">
              <a16:creationId xmlns:a16="http://schemas.microsoft.com/office/drawing/2014/main" id="{33AC6D7D-EA1F-43E5-B806-0BEC0127879A}"/>
            </a:ext>
          </a:extLst>
        </xdr:cNvPr>
        <xdr:cNvSpPr/>
      </xdr:nvSpPr>
      <xdr:spPr>
        <a:xfrm>
          <a:off x="2294675" y="89894"/>
          <a:ext cx="173284" cy="168980"/>
        </a:xfrm>
        <a:custGeom>
          <a:avLst/>
          <a:gdLst>
            <a:gd name="connsiteX0" fmla="*/ 129699 w 259397"/>
            <a:gd name="connsiteY0" fmla="*/ 0 h 259397"/>
            <a:gd name="connsiteX1" fmla="*/ 0 w 259397"/>
            <a:gd name="connsiteY1" fmla="*/ 129699 h 259397"/>
            <a:gd name="connsiteX2" fmla="*/ 129699 w 259397"/>
            <a:gd name="connsiteY2" fmla="*/ 259398 h 259397"/>
            <a:gd name="connsiteX3" fmla="*/ 259398 w 259397"/>
            <a:gd name="connsiteY3" fmla="*/ 129699 h 259397"/>
            <a:gd name="connsiteX4" fmla="*/ 129699 w 259397"/>
            <a:gd name="connsiteY4" fmla="*/ 0 h 259397"/>
            <a:gd name="connsiteX5" fmla="*/ 129699 w 259397"/>
            <a:gd name="connsiteY5" fmla="*/ 20479 h 259397"/>
            <a:gd name="connsiteX6" fmla="*/ 238919 w 259397"/>
            <a:gd name="connsiteY6" fmla="*/ 129699 h 259397"/>
            <a:gd name="connsiteX7" fmla="*/ 129699 w 259397"/>
            <a:gd name="connsiteY7" fmla="*/ 238919 h 259397"/>
            <a:gd name="connsiteX8" fmla="*/ 20479 w 259397"/>
            <a:gd name="connsiteY8" fmla="*/ 129699 h 259397"/>
            <a:gd name="connsiteX9" fmla="*/ 129699 w 259397"/>
            <a:gd name="connsiteY9" fmla="*/ 20479 h 259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59397" h="259397">
              <a:moveTo>
                <a:pt x="129699" y="0"/>
              </a:moveTo>
              <a:cubicBezTo>
                <a:pt x="58023" y="0"/>
                <a:pt x="0" y="58023"/>
                <a:pt x="0" y="129699"/>
              </a:cubicBezTo>
              <a:cubicBezTo>
                <a:pt x="0" y="201374"/>
                <a:pt x="58023" y="259398"/>
                <a:pt x="129699" y="259398"/>
              </a:cubicBezTo>
              <a:cubicBezTo>
                <a:pt x="201374" y="259398"/>
                <a:pt x="259398" y="201374"/>
                <a:pt x="259398" y="129699"/>
              </a:cubicBezTo>
              <a:cubicBezTo>
                <a:pt x="259398" y="58023"/>
                <a:pt x="201374" y="0"/>
                <a:pt x="129699" y="0"/>
              </a:cubicBezTo>
              <a:close/>
              <a:moveTo>
                <a:pt x="129699" y="20479"/>
              </a:moveTo>
              <a:cubicBezTo>
                <a:pt x="189770" y="20479"/>
                <a:pt x="238919" y="69628"/>
                <a:pt x="238919" y="129699"/>
              </a:cubicBezTo>
              <a:cubicBezTo>
                <a:pt x="238919" y="189770"/>
                <a:pt x="189770" y="238919"/>
                <a:pt x="129699" y="238919"/>
              </a:cubicBezTo>
              <a:cubicBezTo>
                <a:pt x="69628" y="238919"/>
                <a:pt x="20479" y="189770"/>
                <a:pt x="20479" y="129699"/>
              </a:cubicBezTo>
              <a:cubicBezTo>
                <a:pt x="20479" y="69628"/>
                <a:pt x="69628" y="20479"/>
                <a:pt x="129699" y="20479"/>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3</xdr:col>
      <xdr:colOff>504229</xdr:colOff>
      <xdr:row>0</xdr:row>
      <xdr:rowOff>135613</xdr:rowOff>
    </xdr:from>
    <xdr:to>
      <xdr:col>3</xdr:col>
      <xdr:colOff>591764</xdr:colOff>
      <xdr:row>1</xdr:row>
      <xdr:rowOff>33986</xdr:rowOff>
    </xdr:to>
    <xdr:sp macro="" textlink="">
      <xdr:nvSpPr>
        <xdr:cNvPr id="38" name="Freeform: Shape 37">
          <a:extLst>
            <a:ext uri="{FF2B5EF4-FFF2-40B4-BE49-F238E27FC236}">
              <a16:creationId xmlns:a16="http://schemas.microsoft.com/office/drawing/2014/main" id="{62801527-1648-4CB0-B361-E85044418DDD}"/>
            </a:ext>
          </a:extLst>
        </xdr:cNvPr>
        <xdr:cNvSpPr/>
      </xdr:nvSpPr>
      <xdr:spPr>
        <a:xfrm>
          <a:off x="2333029" y="135613"/>
          <a:ext cx="87535" cy="81253"/>
        </a:xfrm>
        <a:custGeom>
          <a:avLst/>
          <a:gdLst>
            <a:gd name="connsiteX0" fmla="*/ 0 w 105806"/>
            <a:gd name="connsiteY0" fmla="*/ 105807 h 105806"/>
            <a:gd name="connsiteX1" fmla="*/ 75089 w 105806"/>
            <a:gd name="connsiteY1" fmla="*/ 75089 h 105806"/>
            <a:gd name="connsiteX2" fmla="*/ 105807 w 105806"/>
            <a:gd name="connsiteY2" fmla="*/ 0 h 105806"/>
            <a:gd name="connsiteX3" fmla="*/ 30718 w 105806"/>
            <a:gd name="connsiteY3" fmla="*/ 31401 h 105806"/>
            <a:gd name="connsiteX4" fmla="*/ 0 w 105806"/>
            <a:gd name="connsiteY4" fmla="*/ 105807 h 105806"/>
            <a:gd name="connsiteX5" fmla="*/ 53245 w 105806"/>
            <a:gd name="connsiteY5" fmla="*/ 45736 h 105806"/>
            <a:gd name="connsiteX6" fmla="*/ 60071 w 105806"/>
            <a:gd name="connsiteY6" fmla="*/ 52562 h 105806"/>
            <a:gd name="connsiteX7" fmla="*/ 53245 w 105806"/>
            <a:gd name="connsiteY7" fmla="*/ 59388 h 105806"/>
            <a:gd name="connsiteX8" fmla="*/ 46418 w 105806"/>
            <a:gd name="connsiteY8" fmla="*/ 52562 h 105806"/>
            <a:gd name="connsiteX9" fmla="*/ 53245 w 105806"/>
            <a:gd name="connsiteY9" fmla="*/ 45736 h 1058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5806" h="105806">
              <a:moveTo>
                <a:pt x="0" y="105807"/>
              </a:moveTo>
              <a:lnTo>
                <a:pt x="75089" y="75089"/>
              </a:lnTo>
              <a:lnTo>
                <a:pt x="105807" y="0"/>
              </a:lnTo>
              <a:lnTo>
                <a:pt x="30718" y="31401"/>
              </a:lnTo>
              <a:lnTo>
                <a:pt x="0" y="105807"/>
              </a:lnTo>
              <a:close/>
              <a:moveTo>
                <a:pt x="53245" y="45736"/>
              </a:moveTo>
              <a:cubicBezTo>
                <a:pt x="57340" y="45736"/>
                <a:pt x="60071" y="48466"/>
                <a:pt x="60071" y="52562"/>
              </a:cubicBezTo>
              <a:cubicBezTo>
                <a:pt x="60071" y="56658"/>
                <a:pt x="57340" y="59388"/>
                <a:pt x="53245" y="59388"/>
              </a:cubicBezTo>
              <a:cubicBezTo>
                <a:pt x="49149" y="59388"/>
                <a:pt x="46418" y="56658"/>
                <a:pt x="46418" y="52562"/>
              </a:cubicBezTo>
              <a:cubicBezTo>
                <a:pt x="46418" y="48466"/>
                <a:pt x="49149" y="45736"/>
                <a:pt x="53245" y="45736"/>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19</xdr:col>
      <xdr:colOff>389298</xdr:colOff>
      <xdr:row>0</xdr:row>
      <xdr:rowOff>17118</xdr:rowOff>
    </xdr:from>
    <xdr:to>
      <xdr:col>21</xdr:col>
      <xdr:colOff>263108</xdr:colOff>
      <xdr:row>1</xdr:row>
      <xdr:rowOff>87038</xdr:rowOff>
    </xdr:to>
    <xdr:sp macro="" textlink="">
      <xdr:nvSpPr>
        <xdr:cNvPr id="39" name="TextBox 38">
          <a:hlinkClick xmlns:r="http://schemas.openxmlformats.org/officeDocument/2006/relationships" r:id="rId4" tooltip="Project Status"/>
          <a:extLst>
            <a:ext uri="{FF2B5EF4-FFF2-40B4-BE49-F238E27FC236}">
              <a16:creationId xmlns:a16="http://schemas.microsoft.com/office/drawing/2014/main" id="{3E593D48-2831-442E-8FA4-E7CEFFEE3662}"/>
            </a:ext>
          </a:extLst>
        </xdr:cNvPr>
        <xdr:cNvSpPr txBox="1"/>
      </xdr:nvSpPr>
      <xdr:spPr>
        <a:xfrm>
          <a:off x="11971698" y="17118"/>
          <a:ext cx="1093010"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Project Status</a:t>
          </a:r>
        </a:p>
      </xdr:txBody>
    </xdr:sp>
    <xdr:clientData/>
  </xdr:twoCellAnchor>
  <xdr:twoCellAnchor>
    <xdr:from>
      <xdr:col>18</xdr:col>
      <xdr:colOff>225172</xdr:colOff>
      <xdr:row>0</xdr:row>
      <xdr:rowOff>8723</xdr:rowOff>
    </xdr:from>
    <xdr:to>
      <xdr:col>19</xdr:col>
      <xdr:colOff>374166</xdr:colOff>
      <xdr:row>1</xdr:row>
      <xdr:rowOff>69146</xdr:rowOff>
    </xdr:to>
    <xdr:sp macro="" textlink="">
      <xdr:nvSpPr>
        <xdr:cNvPr id="40" name="TextBox 39">
          <a:hlinkClick xmlns:r="http://schemas.openxmlformats.org/officeDocument/2006/relationships" r:id="rId5" tooltip="Sales"/>
          <a:extLst>
            <a:ext uri="{FF2B5EF4-FFF2-40B4-BE49-F238E27FC236}">
              <a16:creationId xmlns:a16="http://schemas.microsoft.com/office/drawing/2014/main" id="{9E115B46-F0F6-4550-AD57-B53609AC94F4}"/>
            </a:ext>
          </a:extLst>
        </xdr:cNvPr>
        <xdr:cNvSpPr txBox="1"/>
      </xdr:nvSpPr>
      <xdr:spPr>
        <a:xfrm>
          <a:off x="11197972" y="8723"/>
          <a:ext cx="758594" cy="243303"/>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Sales</a:t>
          </a:r>
          <a:r>
            <a:rPr lang="en-IN" sz="1200" baseline="0">
              <a:solidFill>
                <a:schemeClr val="bg1"/>
              </a:solidFill>
            </a:rPr>
            <a:t> </a:t>
          </a:r>
          <a:endParaRPr lang="en-IN" sz="1200">
            <a:solidFill>
              <a:schemeClr val="bg1"/>
            </a:solidFill>
          </a:endParaRPr>
        </a:p>
      </xdr:txBody>
    </xdr:sp>
    <xdr:clientData/>
  </xdr:twoCellAnchor>
  <xdr:twoCellAnchor>
    <xdr:from>
      <xdr:col>16</xdr:col>
      <xdr:colOff>251970</xdr:colOff>
      <xdr:row>0</xdr:row>
      <xdr:rowOff>14466</xdr:rowOff>
    </xdr:from>
    <xdr:to>
      <xdr:col>18</xdr:col>
      <xdr:colOff>163880</xdr:colOff>
      <xdr:row>1</xdr:row>
      <xdr:rowOff>84386</xdr:rowOff>
    </xdr:to>
    <xdr:sp macro="" textlink="">
      <xdr:nvSpPr>
        <xdr:cNvPr id="41" name="TextBox 40">
          <a:hlinkClick xmlns:r="http://schemas.openxmlformats.org/officeDocument/2006/relationships" r:id="rId6" tooltip="Global"/>
          <a:extLst>
            <a:ext uri="{FF2B5EF4-FFF2-40B4-BE49-F238E27FC236}">
              <a16:creationId xmlns:a16="http://schemas.microsoft.com/office/drawing/2014/main" id="{0F094E2B-199E-419A-AA7C-CD4CAB364043}"/>
            </a:ext>
          </a:extLst>
        </xdr:cNvPr>
        <xdr:cNvSpPr txBox="1"/>
      </xdr:nvSpPr>
      <xdr:spPr>
        <a:xfrm>
          <a:off x="10005570" y="14466"/>
          <a:ext cx="1131110"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Global</a:t>
          </a:r>
          <a:r>
            <a:rPr lang="en-IN" sz="1200" baseline="0">
              <a:solidFill>
                <a:schemeClr val="bg1"/>
              </a:solidFill>
            </a:rPr>
            <a:t> Status</a:t>
          </a:r>
          <a:endParaRPr lang="en-IN" sz="1200">
            <a:solidFill>
              <a:schemeClr val="bg1"/>
            </a:solidFill>
          </a:endParaRPr>
        </a:p>
      </xdr:txBody>
    </xdr:sp>
    <xdr:clientData/>
  </xdr:twoCellAnchor>
  <xdr:twoCellAnchor>
    <xdr:from>
      <xdr:col>16</xdr:col>
      <xdr:colOff>297104</xdr:colOff>
      <xdr:row>1</xdr:row>
      <xdr:rowOff>61527</xdr:rowOff>
    </xdr:from>
    <xdr:to>
      <xdr:col>17</xdr:col>
      <xdr:colOff>159104</xdr:colOff>
      <xdr:row>1</xdr:row>
      <xdr:rowOff>79527</xdr:rowOff>
    </xdr:to>
    <xdr:sp macro="" textlink="">
      <xdr:nvSpPr>
        <xdr:cNvPr id="42" name="Rectangle: Rounded Corners 41">
          <a:extLst>
            <a:ext uri="{FF2B5EF4-FFF2-40B4-BE49-F238E27FC236}">
              <a16:creationId xmlns:a16="http://schemas.microsoft.com/office/drawing/2014/main" id="{DC51B8C9-15E6-4C90-AA75-AEC58D6FC290}"/>
            </a:ext>
          </a:extLst>
        </xdr:cNvPr>
        <xdr:cNvSpPr/>
      </xdr:nvSpPr>
      <xdr:spPr>
        <a:xfrm>
          <a:off x="10050704" y="244407"/>
          <a:ext cx="471600" cy="18000"/>
        </a:xfrm>
        <a:prstGeom prst="roundRect">
          <a:avLst>
            <a:gd name="adj" fmla="val 50000"/>
          </a:avLst>
        </a:prstGeom>
        <a:solidFill>
          <a:srgbClr val="3D2C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487680</xdr:colOff>
      <xdr:row>7</xdr:row>
      <xdr:rowOff>38100</xdr:rowOff>
    </xdr:from>
    <xdr:to>
      <xdr:col>19</xdr:col>
      <xdr:colOff>434340</xdr:colOff>
      <xdr:row>29</xdr:row>
      <xdr:rowOff>53340</xdr:rowOff>
    </xdr:to>
    <xdr:graphicFrame macro="">
      <xdr:nvGraphicFramePr>
        <xdr:cNvPr id="2" name="Chart 1">
          <a:extLst>
            <a:ext uri="{FF2B5EF4-FFF2-40B4-BE49-F238E27FC236}">
              <a16:creationId xmlns:a16="http://schemas.microsoft.com/office/drawing/2014/main" id="{608A4814-B6A7-4A39-9F84-D668058CC8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449580</xdr:colOff>
      <xdr:row>1</xdr:row>
      <xdr:rowOff>175260</xdr:rowOff>
    </xdr:from>
    <xdr:to>
      <xdr:col>8</xdr:col>
      <xdr:colOff>426720</xdr:colOff>
      <xdr:row>11</xdr:row>
      <xdr:rowOff>0</xdr:rowOff>
    </xdr:to>
    <mc:AlternateContent xmlns:mc="http://schemas.openxmlformats.org/markup-compatibility/2006">
      <mc:Choice xmlns:a14="http://schemas.microsoft.com/office/drawing/2010/main" Requires="a14">
        <xdr:graphicFrame macro="">
          <xdr:nvGraphicFramePr>
            <xdr:cNvPr id="4" name="Year 4">
              <a:extLst>
                <a:ext uri="{FF2B5EF4-FFF2-40B4-BE49-F238E27FC236}">
                  <a16:creationId xmlns:a16="http://schemas.microsoft.com/office/drawing/2014/main" id="{E4869D6C-4503-48E2-B490-DE1AE4590C51}"/>
                </a:ext>
              </a:extLst>
            </xdr:cNvPr>
            <xdr:cNvGraphicFramePr/>
          </xdr:nvGraphicFramePr>
          <xdr:xfrm>
            <a:off x="0" y="0"/>
            <a:ext cx="0" cy="0"/>
          </xdr:xfrm>
          <a:graphic>
            <a:graphicData uri="http://schemas.microsoft.com/office/drawing/2010/slicer">
              <sle:slicer xmlns:sle="http://schemas.microsoft.com/office/drawing/2010/slicer" name="Year 4"/>
            </a:graphicData>
          </a:graphic>
        </xdr:graphicFrame>
      </mc:Choice>
      <mc:Fallback>
        <xdr:sp macro="" textlink="">
          <xdr:nvSpPr>
            <xdr:cNvPr id="0" name=""/>
            <xdr:cNvSpPr>
              <a:spLocks noTextEdit="1"/>
            </xdr:cNvSpPr>
          </xdr:nvSpPr>
          <xdr:spPr>
            <a:xfrm>
              <a:off x="4107180" y="358140"/>
              <a:ext cx="1196340" cy="16535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11</xdr:row>
      <xdr:rowOff>68580</xdr:rowOff>
    </xdr:from>
    <xdr:to>
      <xdr:col>8</xdr:col>
      <xdr:colOff>434340</xdr:colOff>
      <xdr:row>29</xdr:row>
      <xdr:rowOff>15240</xdr:rowOff>
    </xdr:to>
    <xdr:graphicFrame macro="">
      <xdr:nvGraphicFramePr>
        <xdr:cNvPr id="5" name="Chart 4">
          <a:extLst>
            <a:ext uri="{FF2B5EF4-FFF2-40B4-BE49-F238E27FC236}">
              <a16:creationId xmlns:a16="http://schemas.microsoft.com/office/drawing/2014/main" id="{A9E3C4BA-BD2C-4182-B363-C8FFDB22C9F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601980</xdr:colOff>
      <xdr:row>7</xdr:row>
      <xdr:rowOff>0</xdr:rowOff>
    </xdr:from>
    <xdr:to>
      <xdr:col>28</xdr:col>
      <xdr:colOff>502920</xdr:colOff>
      <xdr:row>27</xdr:row>
      <xdr:rowOff>144780</xdr:rowOff>
    </xdr:to>
    <xdr:graphicFrame macro="">
      <xdr:nvGraphicFramePr>
        <xdr:cNvPr id="6" name="Chart 5">
          <a:extLst>
            <a:ext uri="{FF2B5EF4-FFF2-40B4-BE49-F238E27FC236}">
              <a16:creationId xmlns:a16="http://schemas.microsoft.com/office/drawing/2014/main" id="{D5F91520-29DF-41FC-A2A1-C9F172E983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586740</xdr:colOff>
      <xdr:row>7</xdr:row>
      <xdr:rowOff>83820</xdr:rowOff>
    </xdr:from>
    <xdr:to>
      <xdr:col>22</xdr:col>
      <xdr:colOff>121920</xdr:colOff>
      <xdr:row>9</xdr:row>
      <xdr:rowOff>167640</xdr:rowOff>
    </xdr:to>
    <xdr:sp macro="" textlink="">
      <xdr:nvSpPr>
        <xdr:cNvPr id="7" name="Rectangle 6">
          <a:extLst>
            <a:ext uri="{FF2B5EF4-FFF2-40B4-BE49-F238E27FC236}">
              <a16:creationId xmlns:a16="http://schemas.microsoft.com/office/drawing/2014/main" id="{422B0C13-DEC4-04A9-E973-3953705E6A58}"/>
            </a:ext>
          </a:extLst>
        </xdr:cNvPr>
        <xdr:cNvSpPr/>
      </xdr:nvSpPr>
      <xdr:spPr>
        <a:xfrm>
          <a:off x="12169140" y="1363980"/>
          <a:ext cx="1363980" cy="449580"/>
        </a:xfrm>
        <a:prstGeom prst="rect">
          <a:avLst/>
        </a:prstGeom>
        <a:noFill/>
        <a:ln>
          <a:noFill/>
        </a:ln>
        <a:effectLst>
          <a:outerShdw blurRad="63500" sx="102000" sy="102000" algn="ctr"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Income Breakdowns Profits</a:t>
          </a:r>
        </a:p>
      </xdr:txBody>
    </xdr:sp>
    <xdr:clientData/>
  </xdr:twoCellAnchor>
  <xdr:twoCellAnchor>
    <xdr:from>
      <xdr:col>0</xdr:col>
      <xdr:colOff>76200</xdr:colOff>
      <xdr:row>4</xdr:row>
      <xdr:rowOff>7620</xdr:rowOff>
    </xdr:from>
    <xdr:to>
      <xdr:col>2</xdr:col>
      <xdr:colOff>393943</xdr:colOff>
      <xdr:row>10</xdr:row>
      <xdr:rowOff>123790</xdr:rowOff>
    </xdr:to>
    <xdr:sp macro="" textlink="">
      <xdr:nvSpPr>
        <xdr:cNvPr id="3" name="TextBox 2">
          <a:extLst>
            <a:ext uri="{FF2B5EF4-FFF2-40B4-BE49-F238E27FC236}">
              <a16:creationId xmlns:a16="http://schemas.microsoft.com/office/drawing/2014/main" id="{BFA68D49-36F5-4E57-91AB-11659B4FFD3D}"/>
            </a:ext>
          </a:extLst>
        </xdr:cNvPr>
        <xdr:cNvSpPr txBox="1"/>
      </xdr:nvSpPr>
      <xdr:spPr>
        <a:xfrm>
          <a:off x="76200" y="739140"/>
          <a:ext cx="1536943" cy="1213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IN" sz="1200" b="1">
              <a:solidFill>
                <a:schemeClr val="bg1"/>
              </a:solidFill>
            </a:rPr>
            <a:t>This</a:t>
          </a:r>
          <a:r>
            <a:rPr lang="en-IN" sz="1200" b="1" baseline="0">
              <a:solidFill>
                <a:schemeClr val="bg1"/>
              </a:solidFill>
            </a:rPr>
            <a:t> dashboard shows the different breakdowns that should be considered to improve our Business.</a:t>
          </a:r>
          <a:endParaRPr lang="en-IN" sz="1200" b="1">
            <a:solidFill>
              <a:schemeClr val="bg1"/>
            </a:solidFill>
          </a:endParaRPr>
        </a:p>
      </xdr:txBody>
    </xdr:sp>
    <xdr:clientData/>
  </xdr:twoCellAnchor>
  <xdr:twoCellAnchor>
    <xdr:from>
      <xdr:col>0</xdr:col>
      <xdr:colOff>167640</xdr:colOff>
      <xdr:row>2</xdr:row>
      <xdr:rowOff>99060</xdr:rowOff>
    </xdr:from>
    <xdr:to>
      <xdr:col>1</xdr:col>
      <xdr:colOff>578834</xdr:colOff>
      <xdr:row>3</xdr:row>
      <xdr:rowOff>153408</xdr:rowOff>
    </xdr:to>
    <xdr:sp macro="" textlink="">
      <xdr:nvSpPr>
        <xdr:cNvPr id="11" name="Rectangle: Rounded Corners 10">
          <a:extLst>
            <a:ext uri="{FF2B5EF4-FFF2-40B4-BE49-F238E27FC236}">
              <a16:creationId xmlns:a16="http://schemas.microsoft.com/office/drawing/2014/main" id="{5DD5057C-CC59-4900-BBCA-74DAAD8D5FD9}"/>
            </a:ext>
          </a:extLst>
        </xdr:cNvPr>
        <xdr:cNvSpPr/>
      </xdr:nvSpPr>
      <xdr:spPr>
        <a:xfrm>
          <a:off x="167640" y="464820"/>
          <a:ext cx="1020794" cy="237228"/>
        </a:xfrm>
        <a:prstGeom prst="roundRect">
          <a:avLst>
            <a:gd name="adj" fmla="val 50000"/>
          </a:avLst>
        </a:prstGeom>
        <a:solidFill>
          <a:srgbClr val="2323E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213360</xdr:colOff>
      <xdr:row>2</xdr:row>
      <xdr:rowOff>91440</xdr:rowOff>
    </xdr:from>
    <xdr:to>
      <xdr:col>2</xdr:col>
      <xdr:colOff>72463</xdr:colOff>
      <xdr:row>3</xdr:row>
      <xdr:rowOff>152976</xdr:rowOff>
    </xdr:to>
    <xdr:sp macro="" textlink="">
      <xdr:nvSpPr>
        <xdr:cNvPr id="12" name="TextBox 11">
          <a:extLst>
            <a:ext uri="{FF2B5EF4-FFF2-40B4-BE49-F238E27FC236}">
              <a16:creationId xmlns:a16="http://schemas.microsoft.com/office/drawing/2014/main" id="{5FB90866-0050-4283-AF3F-B425AA81AC7F}"/>
            </a:ext>
          </a:extLst>
        </xdr:cNvPr>
        <xdr:cNvSpPr txBox="1"/>
      </xdr:nvSpPr>
      <xdr:spPr>
        <a:xfrm>
          <a:off x="213360" y="457200"/>
          <a:ext cx="1078303" cy="244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1" baseline="0">
              <a:solidFill>
                <a:schemeClr val="bg1"/>
              </a:solidFill>
            </a:rPr>
            <a:t>Global Sources</a:t>
          </a:r>
          <a:endParaRPr lang="en-IN" sz="1000" b="1">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160020</xdr:colOff>
      <xdr:row>0</xdr:row>
      <xdr:rowOff>7620</xdr:rowOff>
    </xdr:from>
    <xdr:to>
      <xdr:col>26</xdr:col>
      <xdr:colOff>348343</xdr:colOff>
      <xdr:row>1</xdr:row>
      <xdr:rowOff>157841</xdr:rowOff>
    </xdr:to>
    <xdr:sp macro="" textlink="">
      <xdr:nvSpPr>
        <xdr:cNvPr id="2" name="Rectangle 1">
          <a:extLst>
            <a:ext uri="{FF2B5EF4-FFF2-40B4-BE49-F238E27FC236}">
              <a16:creationId xmlns:a16="http://schemas.microsoft.com/office/drawing/2014/main" id="{A5DD21F9-1348-4110-A80F-F22678E6E941}"/>
            </a:ext>
          </a:extLst>
        </xdr:cNvPr>
        <xdr:cNvSpPr/>
      </xdr:nvSpPr>
      <xdr:spPr>
        <a:xfrm>
          <a:off x="160020" y="7620"/>
          <a:ext cx="16037923" cy="333101"/>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0</xdr:row>
      <xdr:rowOff>28934</xdr:rowOff>
    </xdr:from>
    <xdr:to>
      <xdr:col>1</xdr:col>
      <xdr:colOff>535075</xdr:colOff>
      <xdr:row>1</xdr:row>
      <xdr:rowOff>98854</xdr:rowOff>
    </xdr:to>
    <xdr:sp macro="" textlink="">
      <xdr:nvSpPr>
        <xdr:cNvPr id="3" name="TextBox 2">
          <a:hlinkClick xmlns:r="http://schemas.openxmlformats.org/officeDocument/2006/relationships" r:id="rId1"/>
          <a:extLst>
            <a:ext uri="{FF2B5EF4-FFF2-40B4-BE49-F238E27FC236}">
              <a16:creationId xmlns:a16="http://schemas.microsoft.com/office/drawing/2014/main" id="{EA2438AC-A3A4-49C4-870E-A54DAB12C844}"/>
            </a:ext>
          </a:extLst>
        </xdr:cNvPr>
        <xdr:cNvSpPr txBox="1"/>
      </xdr:nvSpPr>
      <xdr:spPr>
        <a:xfrm>
          <a:off x="60960" y="28934"/>
          <a:ext cx="1083715" cy="252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a:solidFill>
                <a:schemeClr val="bg1"/>
              </a:solidFill>
            </a:rPr>
            <a:t>Bunny David</a:t>
          </a:r>
        </a:p>
      </xdr:txBody>
    </xdr:sp>
    <xdr:clientData/>
  </xdr:twoCellAnchor>
  <xdr:twoCellAnchor>
    <xdr:from>
      <xdr:col>14</xdr:col>
      <xdr:colOff>236144</xdr:colOff>
      <xdr:row>0</xdr:row>
      <xdr:rowOff>0</xdr:rowOff>
    </xdr:from>
    <xdr:to>
      <xdr:col>16</xdr:col>
      <xdr:colOff>163293</xdr:colOff>
      <xdr:row>1</xdr:row>
      <xdr:rowOff>69920</xdr:rowOff>
    </xdr:to>
    <xdr:sp macro="" textlink="">
      <xdr:nvSpPr>
        <xdr:cNvPr id="4" name="TextBox 3">
          <a:hlinkClick xmlns:r="http://schemas.openxmlformats.org/officeDocument/2006/relationships" r:id="rId2" tooltip="Income Sources"/>
          <a:extLst>
            <a:ext uri="{FF2B5EF4-FFF2-40B4-BE49-F238E27FC236}">
              <a16:creationId xmlns:a16="http://schemas.microsoft.com/office/drawing/2014/main" id="{D2AE9247-9551-4CB0-B053-FE7A6070B56C}"/>
            </a:ext>
          </a:extLst>
        </xdr:cNvPr>
        <xdr:cNvSpPr txBox="1"/>
      </xdr:nvSpPr>
      <xdr:spPr>
        <a:xfrm>
          <a:off x="8770544" y="0"/>
          <a:ext cx="1146349"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Income</a:t>
          </a:r>
          <a:r>
            <a:rPr lang="en-IN" sz="1200" baseline="0">
              <a:solidFill>
                <a:schemeClr val="bg1"/>
              </a:solidFill>
            </a:rPr>
            <a:t> Status</a:t>
          </a:r>
          <a:endParaRPr lang="en-IN" sz="1200">
            <a:solidFill>
              <a:schemeClr val="bg1"/>
            </a:solidFill>
          </a:endParaRPr>
        </a:p>
      </xdr:txBody>
    </xdr:sp>
    <xdr:clientData/>
  </xdr:twoCellAnchor>
  <xdr:twoCellAnchor>
    <xdr:from>
      <xdr:col>4</xdr:col>
      <xdr:colOff>6699</xdr:colOff>
      <xdr:row>0</xdr:row>
      <xdr:rowOff>21314</xdr:rowOff>
    </xdr:from>
    <xdr:to>
      <xdr:col>5</xdr:col>
      <xdr:colOff>160774</xdr:colOff>
      <xdr:row>1</xdr:row>
      <xdr:rowOff>91234</xdr:rowOff>
    </xdr:to>
    <xdr:sp macro="" textlink="">
      <xdr:nvSpPr>
        <xdr:cNvPr id="5" name="TextBox 4">
          <a:hlinkClick xmlns:r="http://schemas.openxmlformats.org/officeDocument/2006/relationships" r:id="rId3"/>
          <a:extLst>
            <a:ext uri="{FF2B5EF4-FFF2-40B4-BE49-F238E27FC236}">
              <a16:creationId xmlns:a16="http://schemas.microsoft.com/office/drawing/2014/main" id="{20BC95D8-E6EA-47AF-8559-B3E53EAE699E}"/>
            </a:ext>
          </a:extLst>
        </xdr:cNvPr>
        <xdr:cNvSpPr txBox="1"/>
      </xdr:nvSpPr>
      <xdr:spPr>
        <a:xfrm>
          <a:off x="2445099" y="21314"/>
          <a:ext cx="763675"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Browse</a:t>
          </a:r>
        </a:p>
      </xdr:txBody>
    </xdr:sp>
    <xdr:clientData/>
  </xdr:twoCellAnchor>
  <xdr:twoCellAnchor>
    <xdr:from>
      <xdr:col>3</xdr:col>
      <xdr:colOff>465875</xdr:colOff>
      <xdr:row>0</xdr:row>
      <xdr:rowOff>89894</xdr:rowOff>
    </xdr:from>
    <xdr:to>
      <xdr:col>4</xdr:col>
      <xdr:colOff>29559</xdr:colOff>
      <xdr:row>1</xdr:row>
      <xdr:rowOff>75994</xdr:rowOff>
    </xdr:to>
    <xdr:sp macro="" textlink="">
      <xdr:nvSpPr>
        <xdr:cNvPr id="6" name="Freeform: Shape 5">
          <a:extLst>
            <a:ext uri="{FF2B5EF4-FFF2-40B4-BE49-F238E27FC236}">
              <a16:creationId xmlns:a16="http://schemas.microsoft.com/office/drawing/2014/main" id="{7757FE85-316C-4F22-9508-3D7CDF313FE6}"/>
            </a:ext>
          </a:extLst>
        </xdr:cNvPr>
        <xdr:cNvSpPr/>
      </xdr:nvSpPr>
      <xdr:spPr>
        <a:xfrm>
          <a:off x="2294675" y="89894"/>
          <a:ext cx="173284" cy="168980"/>
        </a:xfrm>
        <a:custGeom>
          <a:avLst/>
          <a:gdLst>
            <a:gd name="connsiteX0" fmla="*/ 129699 w 259397"/>
            <a:gd name="connsiteY0" fmla="*/ 0 h 259397"/>
            <a:gd name="connsiteX1" fmla="*/ 0 w 259397"/>
            <a:gd name="connsiteY1" fmla="*/ 129699 h 259397"/>
            <a:gd name="connsiteX2" fmla="*/ 129699 w 259397"/>
            <a:gd name="connsiteY2" fmla="*/ 259398 h 259397"/>
            <a:gd name="connsiteX3" fmla="*/ 259398 w 259397"/>
            <a:gd name="connsiteY3" fmla="*/ 129699 h 259397"/>
            <a:gd name="connsiteX4" fmla="*/ 129699 w 259397"/>
            <a:gd name="connsiteY4" fmla="*/ 0 h 259397"/>
            <a:gd name="connsiteX5" fmla="*/ 129699 w 259397"/>
            <a:gd name="connsiteY5" fmla="*/ 20479 h 259397"/>
            <a:gd name="connsiteX6" fmla="*/ 238919 w 259397"/>
            <a:gd name="connsiteY6" fmla="*/ 129699 h 259397"/>
            <a:gd name="connsiteX7" fmla="*/ 129699 w 259397"/>
            <a:gd name="connsiteY7" fmla="*/ 238919 h 259397"/>
            <a:gd name="connsiteX8" fmla="*/ 20479 w 259397"/>
            <a:gd name="connsiteY8" fmla="*/ 129699 h 259397"/>
            <a:gd name="connsiteX9" fmla="*/ 129699 w 259397"/>
            <a:gd name="connsiteY9" fmla="*/ 20479 h 259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59397" h="259397">
              <a:moveTo>
                <a:pt x="129699" y="0"/>
              </a:moveTo>
              <a:cubicBezTo>
                <a:pt x="58023" y="0"/>
                <a:pt x="0" y="58023"/>
                <a:pt x="0" y="129699"/>
              </a:cubicBezTo>
              <a:cubicBezTo>
                <a:pt x="0" y="201374"/>
                <a:pt x="58023" y="259398"/>
                <a:pt x="129699" y="259398"/>
              </a:cubicBezTo>
              <a:cubicBezTo>
                <a:pt x="201374" y="259398"/>
                <a:pt x="259398" y="201374"/>
                <a:pt x="259398" y="129699"/>
              </a:cubicBezTo>
              <a:cubicBezTo>
                <a:pt x="259398" y="58023"/>
                <a:pt x="201374" y="0"/>
                <a:pt x="129699" y="0"/>
              </a:cubicBezTo>
              <a:close/>
              <a:moveTo>
                <a:pt x="129699" y="20479"/>
              </a:moveTo>
              <a:cubicBezTo>
                <a:pt x="189770" y="20479"/>
                <a:pt x="238919" y="69628"/>
                <a:pt x="238919" y="129699"/>
              </a:cubicBezTo>
              <a:cubicBezTo>
                <a:pt x="238919" y="189770"/>
                <a:pt x="189770" y="238919"/>
                <a:pt x="129699" y="238919"/>
              </a:cubicBezTo>
              <a:cubicBezTo>
                <a:pt x="69628" y="238919"/>
                <a:pt x="20479" y="189770"/>
                <a:pt x="20479" y="129699"/>
              </a:cubicBezTo>
              <a:cubicBezTo>
                <a:pt x="20479" y="69628"/>
                <a:pt x="69628" y="20479"/>
                <a:pt x="129699" y="20479"/>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3</xdr:col>
      <xdr:colOff>504229</xdr:colOff>
      <xdr:row>0</xdr:row>
      <xdr:rowOff>135613</xdr:rowOff>
    </xdr:from>
    <xdr:to>
      <xdr:col>3</xdr:col>
      <xdr:colOff>591764</xdr:colOff>
      <xdr:row>1</xdr:row>
      <xdr:rowOff>33986</xdr:rowOff>
    </xdr:to>
    <xdr:sp macro="" textlink="">
      <xdr:nvSpPr>
        <xdr:cNvPr id="7" name="Freeform: Shape 6">
          <a:extLst>
            <a:ext uri="{FF2B5EF4-FFF2-40B4-BE49-F238E27FC236}">
              <a16:creationId xmlns:a16="http://schemas.microsoft.com/office/drawing/2014/main" id="{C2A9ABFC-50E1-46CC-8A2E-C76744DEB546}"/>
            </a:ext>
          </a:extLst>
        </xdr:cNvPr>
        <xdr:cNvSpPr/>
      </xdr:nvSpPr>
      <xdr:spPr>
        <a:xfrm>
          <a:off x="2333029" y="135613"/>
          <a:ext cx="87535" cy="81253"/>
        </a:xfrm>
        <a:custGeom>
          <a:avLst/>
          <a:gdLst>
            <a:gd name="connsiteX0" fmla="*/ 0 w 105806"/>
            <a:gd name="connsiteY0" fmla="*/ 105807 h 105806"/>
            <a:gd name="connsiteX1" fmla="*/ 75089 w 105806"/>
            <a:gd name="connsiteY1" fmla="*/ 75089 h 105806"/>
            <a:gd name="connsiteX2" fmla="*/ 105807 w 105806"/>
            <a:gd name="connsiteY2" fmla="*/ 0 h 105806"/>
            <a:gd name="connsiteX3" fmla="*/ 30718 w 105806"/>
            <a:gd name="connsiteY3" fmla="*/ 31401 h 105806"/>
            <a:gd name="connsiteX4" fmla="*/ 0 w 105806"/>
            <a:gd name="connsiteY4" fmla="*/ 105807 h 105806"/>
            <a:gd name="connsiteX5" fmla="*/ 53245 w 105806"/>
            <a:gd name="connsiteY5" fmla="*/ 45736 h 105806"/>
            <a:gd name="connsiteX6" fmla="*/ 60071 w 105806"/>
            <a:gd name="connsiteY6" fmla="*/ 52562 h 105806"/>
            <a:gd name="connsiteX7" fmla="*/ 53245 w 105806"/>
            <a:gd name="connsiteY7" fmla="*/ 59388 h 105806"/>
            <a:gd name="connsiteX8" fmla="*/ 46418 w 105806"/>
            <a:gd name="connsiteY8" fmla="*/ 52562 h 105806"/>
            <a:gd name="connsiteX9" fmla="*/ 53245 w 105806"/>
            <a:gd name="connsiteY9" fmla="*/ 45736 h 1058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5806" h="105806">
              <a:moveTo>
                <a:pt x="0" y="105807"/>
              </a:moveTo>
              <a:lnTo>
                <a:pt x="75089" y="75089"/>
              </a:lnTo>
              <a:lnTo>
                <a:pt x="105807" y="0"/>
              </a:lnTo>
              <a:lnTo>
                <a:pt x="30718" y="31401"/>
              </a:lnTo>
              <a:lnTo>
                <a:pt x="0" y="105807"/>
              </a:lnTo>
              <a:close/>
              <a:moveTo>
                <a:pt x="53245" y="45736"/>
              </a:moveTo>
              <a:cubicBezTo>
                <a:pt x="57340" y="45736"/>
                <a:pt x="60071" y="48466"/>
                <a:pt x="60071" y="52562"/>
              </a:cubicBezTo>
              <a:cubicBezTo>
                <a:pt x="60071" y="56658"/>
                <a:pt x="57340" y="59388"/>
                <a:pt x="53245" y="59388"/>
              </a:cubicBezTo>
              <a:cubicBezTo>
                <a:pt x="49149" y="59388"/>
                <a:pt x="46418" y="56658"/>
                <a:pt x="46418" y="52562"/>
              </a:cubicBezTo>
              <a:cubicBezTo>
                <a:pt x="46418" y="48466"/>
                <a:pt x="49149" y="45736"/>
                <a:pt x="53245" y="45736"/>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19</xdr:col>
      <xdr:colOff>389298</xdr:colOff>
      <xdr:row>0</xdr:row>
      <xdr:rowOff>17118</xdr:rowOff>
    </xdr:from>
    <xdr:to>
      <xdr:col>21</xdr:col>
      <xdr:colOff>263108</xdr:colOff>
      <xdr:row>1</xdr:row>
      <xdr:rowOff>87038</xdr:rowOff>
    </xdr:to>
    <xdr:sp macro="" textlink="">
      <xdr:nvSpPr>
        <xdr:cNvPr id="8" name="TextBox 7">
          <a:hlinkClick xmlns:r="http://schemas.openxmlformats.org/officeDocument/2006/relationships" r:id="rId4" tooltip="Project Status"/>
          <a:extLst>
            <a:ext uri="{FF2B5EF4-FFF2-40B4-BE49-F238E27FC236}">
              <a16:creationId xmlns:a16="http://schemas.microsoft.com/office/drawing/2014/main" id="{0805C632-9710-433F-9E31-2D847D4A7D74}"/>
            </a:ext>
          </a:extLst>
        </xdr:cNvPr>
        <xdr:cNvSpPr txBox="1"/>
      </xdr:nvSpPr>
      <xdr:spPr>
        <a:xfrm>
          <a:off x="11971698" y="17118"/>
          <a:ext cx="1093010"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Project Status</a:t>
          </a:r>
        </a:p>
      </xdr:txBody>
    </xdr:sp>
    <xdr:clientData/>
  </xdr:twoCellAnchor>
  <xdr:twoCellAnchor>
    <xdr:from>
      <xdr:col>18</xdr:col>
      <xdr:colOff>225172</xdr:colOff>
      <xdr:row>0</xdr:row>
      <xdr:rowOff>8723</xdr:rowOff>
    </xdr:from>
    <xdr:to>
      <xdr:col>19</xdr:col>
      <xdr:colOff>374166</xdr:colOff>
      <xdr:row>1</xdr:row>
      <xdr:rowOff>69146</xdr:rowOff>
    </xdr:to>
    <xdr:sp macro="" textlink="">
      <xdr:nvSpPr>
        <xdr:cNvPr id="9" name="TextBox 8">
          <a:hlinkClick xmlns:r="http://schemas.openxmlformats.org/officeDocument/2006/relationships" r:id="rId5" tooltip="Sales"/>
          <a:extLst>
            <a:ext uri="{FF2B5EF4-FFF2-40B4-BE49-F238E27FC236}">
              <a16:creationId xmlns:a16="http://schemas.microsoft.com/office/drawing/2014/main" id="{9E4BE0A8-E79D-43D7-91D3-81FC37214DAD}"/>
            </a:ext>
          </a:extLst>
        </xdr:cNvPr>
        <xdr:cNvSpPr txBox="1"/>
      </xdr:nvSpPr>
      <xdr:spPr>
        <a:xfrm>
          <a:off x="11197972" y="8723"/>
          <a:ext cx="758594" cy="243303"/>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Sales</a:t>
          </a:r>
          <a:r>
            <a:rPr lang="en-IN" sz="1200" baseline="0">
              <a:solidFill>
                <a:schemeClr val="bg1"/>
              </a:solidFill>
            </a:rPr>
            <a:t> </a:t>
          </a:r>
          <a:endParaRPr lang="en-IN" sz="1200">
            <a:solidFill>
              <a:schemeClr val="bg1"/>
            </a:solidFill>
          </a:endParaRPr>
        </a:p>
      </xdr:txBody>
    </xdr:sp>
    <xdr:clientData/>
  </xdr:twoCellAnchor>
  <xdr:twoCellAnchor>
    <xdr:from>
      <xdr:col>16</xdr:col>
      <xdr:colOff>251970</xdr:colOff>
      <xdr:row>0</xdr:row>
      <xdr:rowOff>14466</xdr:rowOff>
    </xdr:from>
    <xdr:to>
      <xdr:col>18</xdr:col>
      <xdr:colOff>163880</xdr:colOff>
      <xdr:row>1</xdr:row>
      <xdr:rowOff>84386</xdr:rowOff>
    </xdr:to>
    <xdr:sp macro="" textlink="">
      <xdr:nvSpPr>
        <xdr:cNvPr id="10" name="TextBox 9">
          <a:hlinkClick xmlns:r="http://schemas.openxmlformats.org/officeDocument/2006/relationships" r:id="rId6" tooltip="Global"/>
          <a:extLst>
            <a:ext uri="{FF2B5EF4-FFF2-40B4-BE49-F238E27FC236}">
              <a16:creationId xmlns:a16="http://schemas.microsoft.com/office/drawing/2014/main" id="{AC55E6F9-54EC-4FF8-BE00-BD8CC362A5DE}"/>
            </a:ext>
          </a:extLst>
        </xdr:cNvPr>
        <xdr:cNvSpPr txBox="1"/>
      </xdr:nvSpPr>
      <xdr:spPr>
        <a:xfrm>
          <a:off x="10005570" y="14466"/>
          <a:ext cx="1131110" cy="252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Global</a:t>
          </a:r>
          <a:r>
            <a:rPr lang="en-IN" sz="1200" baseline="0">
              <a:solidFill>
                <a:schemeClr val="bg1"/>
              </a:solidFill>
            </a:rPr>
            <a:t> Status</a:t>
          </a:r>
          <a:endParaRPr lang="en-IN" sz="1200">
            <a:solidFill>
              <a:schemeClr val="bg1"/>
            </a:solidFill>
          </a:endParaRPr>
        </a:p>
      </xdr:txBody>
    </xdr:sp>
    <xdr:clientData/>
  </xdr:twoCellAnchor>
  <xdr:twoCellAnchor>
    <xdr:from>
      <xdr:col>18</xdr:col>
      <xdr:colOff>251384</xdr:colOff>
      <xdr:row>1</xdr:row>
      <xdr:rowOff>38668</xdr:rowOff>
    </xdr:from>
    <xdr:to>
      <xdr:col>19</xdr:col>
      <xdr:colOff>111458</xdr:colOff>
      <xdr:row>1</xdr:row>
      <xdr:rowOff>56668</xdr:rowOff>
    </xdr:to>
    <xdr:sp macro="" textlink="">
      <xdr:nvSpPr>
        <xdr:cNvPr id="11" name="Rectangle: Rounded Corners 10">
          <a:extLst>
            <a:ext uri="{FF2B5EF4-FFF2-40B4-BE49-F238E27FC236}">
              <a16:creationId xmlns:a16="http://schemas.microsoft.com/office/drawing/2014/main" id="{5D19626F-752D-4BBE-A5F8-A3EACCBA409A}"/>
            </a:ext>
          </a:extLst>
        </xdr:cNvPr>
        <xdr:cNvSpPr/>
      </xdr:nvSpPr>
      <xdr:spPr>
        <a:xfrm>
          <a:off x="11224184" y="221548"/>
          <a:ext cx="469674" cy="18000"/>
        </a:xfrm>
        <a:prstGeom prst="roundRect">
          <a:avLst>
            <a:gd name="adj" fmla="val 50000"/>
          </a:avLst>
        </a:prstGeom>
        <a:solidFill>
          <a:srgbClr val="3D2C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0</xdr:colOff>
      <xdr:row>2</xdr:row>
      <xdr:rowOff>7620</xdr:rowOff>
    </xdr:from>
    <xdr:to>
      <xdr:col>6</xdr:col>
      <xdr:colOff>525780</xdr:colOff>
      <xdr:row>17</xdr:row>
      <xdr:rowOff>22860</xdr:rowOff>
    </xdr:to>
    <xdr:graphicFrame macro="">
      <xdr:nvGraphicFramePr>
        <xdr:cNvPr id="12" name="Chart 11">
          <a:extLst>
            <a:ext uri="{FF2B5EF4-FFF2-40B4-BE49-F238E27FC236}">
              <a16:creationId xmlns:a16="http://schemas.microsoft.com/office/drawing/2014/main" id="{2B690BEB-C6CD-4231-A033-D4494ADD0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129540</xdr:colOff>
      <xdr:row>1</xdr:row>
      <xdr:rowOff>53340</xdr:rowOff>
    </xdr:from>
    <xdr:to>
      <xdr:col>17</xdr:col>
      <xdr:colOff>487680</xdr:colOff>
      <xdr:row>23</xdr:row>
      <xdr:rowOff>30480</xdr:rowOff>
    </xdr:to>
    <xdr:graphicFrame macro="">
      <xdr:nvGraphicFramePr>
        <xdr:cNvPr id="14" name="Chart 13">
          <a:extLst>
            <a:ext uri="{FF2B5EF4-FFF2-40B4-BE49-F238E27FC236}">
              <a16:creationId xmlns:a16="http://schemas.microsoft.com/office/drawing/2014/main" id="{EC6E1072-3A57-46A6-B4CA-6F015A565F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106680</xdr:colOff>
      <xdr:row>17</xdr:row>
      <xdr:rowOff>99060</xdr:rowOff>
    </xdr:from>
    <xdr:to>
      <xdr:col>5</xdr:col>
      <xdr:colOff>533400</xdr:colOff>
      <xdr:row>34</xdr:row>
      <xdr:rowOff>106680</xdr:rowOff>
    </xdr:to>
    <xdr:graphicFrame macro="">
      <xdr:nvGraphicFramePr>
        <xdr:cNvPr id="15" name="Chart 14">
          <a:extLst>
            <a:ext uri="{FF2B5EF4-FFF2-40B4-BE49-F238E27FC236}">
              <a16:creationId xmlns:a16="http://schemas.microsoft.com/office/drawing/2014/main" id="{40E3761E-4826-4181-A654-86E621AA5C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oneCellAnchor>
    <xdr:from>
      <xdr:col>2</xdr:col>
      <xdr:colOff>464820</xdr:colOff>
      <xdr:row>22</xdr:row>
      <xdr:rowOff>45720</xdr:rowOff>
    </xdr:from>
    <xdr:ext cx="1066800" cy="270395"/>
    <xdr:sp macro="" textlink="">
      <xdr:nvSpPr>
        <xdr:cNvPr id="16" name="TextBox 15">
          <a:extLst>
            <a:ext uri="{FF2B5EF4-FFF2-40B4-BE49-F238E27FC236}">
              <a16:creationId xmlns:a16="http://schemas.microsoft.com/office/drawing/2014/main" id="{3CC7E976-98AC-77AD-E270-8364528CB615}"/>
            </a:ext>
          </a:extLst>
        </xdr:cNvPr>
        <xdr:cNvSpPr txBox="1"/>
      </xdr:nvSpPr>
      <xdr:spPr>
        <a:xfrm>
          <a:off x="1684020" y="4069080"/>
          <a:ext cx="1066800" cy="27039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1200" b="1">
              <a:solidFill>
                <a:schemeClr val="bg1"/>
              </a:solidFill>
              <a:latin typeface="Arial Rounded MT Bold" panose="020F0704030504030204" pitchFamily="34" charset="0"/>
              <a:cs typeface="Arial" panose="020B0604020202020204" pitchFamily="34" charset="0"/>
            </a:rPr>
            <a:t>Total Sales</a:t>
          </a:r>
        </a:p>
      </xdr:txBody>
    </xdr:sp>
    <xdr:clientData/>
  </xdr:oneCellAnchor>
  <xdr:twoCellAnchor>
    <xdr:from>
      <xdr:col>18</xdr:col>
      <xdr:colOff>579120</xdr:colOff>
      <xdr:row>3</xdr:row>
      <xdr:rowOff>91440</xdr:rowOff>
    </xdr:from>
    <xdr:to>
      <xdr:col>21</xdr:col>
      <xdr:colOff>53340</xdr:colOff>
      <xdr:row>4</xdr:row>
      <xdr:rowOff>129540</xdr:rowOff>
    </xdr:to>
    <xdr:sp macro="" textlink="">
      <xdr:nvSpPr>
        <xdr:cNvPr id="17" name="TextBox 16">
          <a:extLst>
            <a:ext uri="{FF2B5EF4-FFF2-40B4-BE49-F238E27FC236}">
              <a16:creationId xmlns:a16="http://schemas.microsoft.com/office/drawing/2014/main" id="{CAEE2039-EBC2-691B-2806-CA7D41B34446}"/>
            </a:ext>
          </a:extLst>
        </xdr:cNvPr>
        <xdr:cNvSpPr txBox="1"/>
      </xdr:nvSpPr>
      <xdr:spPr>
        <a:xfrm>
          <a:off x="11551920" y="640080"/>
          <a:ext cx="1303020" cy="2209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100"/>
            <a:t>Sales from sources</a:t>
          </a:r>
        </a:p>
      </xdr:txBody>
    </xdr:sp>
    <xdr:clientData/>
  </xdr:twoCellAnchor>
  <xdr:twoCellAnchor editAs="oneCell">
    <xdr:from>
      <xdr:col>0</xdr:col>
      <xdr:colOff>99060</xdr:colOff>
      <xdr:row>19</xdr:row>
      <xdr:rowOff>137161</xdr:rowOff>
    </xdr:from>
    <xdr:to>
      <xdr:col>1</xdr:col>
      <xdr:colOff>525780</xdr:colOff>
      <xdr:row>29</xdr:row>
      <xdr:rowOff>0</xdr:rowOff>
    </xdr:to>
    <mc:AlternateContent xmlns:mc="http://schemas.openxmlformats.org/markup-compatibility/2006">
      <mc:Choice xmlns:a14="http://schemas.microsoft.com/office/drawing/2010/main" Requires="a14">
        <xdr:graphicFrame macro="">
          <xdr:nvGraphicFramePr>
            <xdr:cNvPr id="18" name="Year 6">
              <a:extLst>
                <a:ext uri="{FF2B5EF4-FFF2-40B4-BE49-F238E27FC236}">
                  <a16:creationId xmlns:a16="http://schemas.microsoft.com/office/drawing/2014/main" id="{30366CB4-B58A-4D58-A27E-ED4EC40A35D5}"/>
                </a:ext>
              </a:extLst>
            </xdr:cNvPr>
            <xdr:cNvGraphicFramePr/>
          </xdr:nvGraphicFramePr>
          <xdr:xfrm>
            <a:off x="0" y="0"/>
            <a:ext cx="0" cy="0"/>
          </xdr:xfrm>
          <a:graphic>
            <a:graphicData uri="http://schemas.microsoft.com/office/drawing/2010/slicer">
              <sle:slicer xmlns:sle="http://schemas.microsoft.com/office/drawing/2010/slicer" name="Year 6"/>
            </a:graphicData>
          </a:graphic>
        </xdr:graphicFrame>
      </mc:Choice>
      <mc:Fallback>
        <xdr:sp macro="" textlink="">
          <xdr:nvSpPr>
            <xdr:cNvPr id="0" name=""/>
            <xdr:cNvSpPr>
              <a:spLocks noTextEdit="1"/>
            </xdr:cNvSpPr>
          </xdr:nvSpPr>
          <xdr:spPr>
            <a:xfrm>
              <a:off x="99060" y="3611881"/>
              <a:ext cx="1036320" cy="16916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144780</xdr:colOff>
      <xdr:row>13</xdr:row>
      <xdr:rowOff>129540</xdr:rowOff>
    </xdr:from>
    <xdr:to>
      <xdr:col>23</xdr:col>
      <xdr:colOff>365760</xdr:colOff>
      <xdr:row>29</xdr:row>
      <xdr:rowOff>45720</xdr:rowOff>
    </xdr:to>
    <xdr:graphicFrame macro="">
      <xdr:nvGraphicFramePr>
        <xdr:cNvPr id="19" name="Chart 18">
          <a:extLst>
            <a:ext uri="{FF2B5EF4-FFF2-40B4-BE49-F238E27FC236}">
              <a16:creationId xmlns:a16="http://schemas.microsoft.com/office/drawing/2014/main" id="{D709A9D4-4C8A-465E-BEA7-2F9414CFEF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160020</xdr:colOff>
      <xdr:row>20</xdr:row>
      <xdr:rowOff>114300</xdr:rowOff>
    </xdr:from>
    <xdr:to>
      <xdr:col>10</xdr:col>
      <xdr:colOff>99060</xdr:colOff>
      <xdr:row>29</xdr:row>
      <xdr:rowOff>76200</xdr:rowOff>
    </xdr:to>
    <xdr:graphicFrame macro="">
      <xdr:nvGraphicFramePr>
        <xdr:cNvPr id="13" name="Chart 12">
          <a:extLst>
            <a:ext uri="{FF2B5EF4-FFF2-40B4-BE49-F238E27FC236}">
              <a16:creationId xmlns:a16="http://schemas.microsoft.com/office/drawing/2014/main" id="{4F956435-B82B-4106-B74D-F0595A8B40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274320</xdr:colOff>
      <xdr:row>2</xdr:row>
      <xdr:rowOff>106680</xdr:rowOff>
    </xdr:from>
    <xdr:to>
      <xdr:col>2</xdr:col>
      <xdr:colOff>75914</xdr:colOff>
      <xdr:row>3</xdr:row>
      <xdr:rowOff>161028</xdr:rowOff>
    </xdr:to>
    <xdr:sp macro="" textlink="">
      <xdr:nvSpPr>
        <xdr:cNvPr id="20" name="Rectangle: Rounded Corners 19">
          <a:extLst>
            <a:ext uri="{FF2B5EF4-FFF2-40B4-BE49-F238E27FC236}">
              <a16:creationId xmlns:a16="http://schemas.microsoft.com/office/drawing/2014/main" id="{93261EBC-FA5E-4A60-A303-D49BD3E752A4}"/>
            </a:ext>
          </a:extLst>
        </xdr:cNvPr>
        <xdr:cNvSpPr/>
      </xdr:nvSpPr>
      <xdr:spPr>
        <a:xfrm>
          <a:off x="274320" y="472440"/>
          <a:ext cx="1020794" cy="237228"/>
        </a:xfrm>
        <a:prstGeom prst="roundRect">
          <a:avLst>
            <a:gd name="adj" fmla="val 50000"/>
          </a:avLst>
        </a:prstGeom>
        <a:solidFill>
          <a:srgbClr val="2323E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541020</xdr:colOff>
      <xdr:row>2</xdr:row>
      <xdr:rowOff>91440</xdr:rowOff>
    </xdr:from>
    <xdr:to>
      <xdr:col>2</xdr:col>
      <xdr:colOff>400123</xdr:colOff>
      <xdr:row>3</xdr:row>
      <xdr:rowOff>152976</xdr:rowOff>
    </xdr:to>
    <xdr:sp macro="" textlink="">
      <xdr:nvSpPr>
        <xdr:cNvPr id="21" name="TextBox 20">
          <a:extLst>
            <a:ext uri="{FF2B5EF4-FFF2-40B4-BE49-F238E27FC236}">
              <a16:creationId xmlns:a16="http://schemas.microsoft.com/office/drawing/2014/main" id="{2162D09F-E3CF-4919-9D3A-E8A16875C2A3}"/>
            </a:ext>
          </a:extLst>
        </xdr:cNvPr>
        <xdr:cNvSpPr txBox="1"/>
      </xdr:nvSpPr>
      <xdr:spPr>
        <a:xfrm>
          <a:off x="541020" y="457200"/>
          <a:ext cx="1078303" cy="244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1" baseline="0">
              <a:solidFill>
                <a:schemeClr val="bg1"/>
              </a:solidFill>
            </a:rPr>
            <a:t>Sales </a:t>
          </a:r>
          <a:endParaRPr lang="en-IN" sz="1000" b="1">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20542</xdr:rowOff>
    </xdr:from>
    <xdr:to>
      <xdr:col>26</xdr:col>
      <xdr:colOff>182161</xdr:colOff>
      <xdr:row>1</xdr:row>
      <xdr:rowOff>161757</xdr:rowOff>
    </xdr:to>
    <xdr:sp macro="" textlink="">
      <xdr:nvSpPr>
        <xdr:cNvPr id="2" name="Rectangle 1">
          <a:extLst>
            <a:ext uri="{FF2B5EF4-FFF2-40B4-BE49-F238E27FC236}">
              <a16:creationId xmlns:a16="http://schemas.microsoft.com/office/drawing/2014/main" id="{CC5B1BCE-4AF2-4B94-A836-189272D52FCD}"/>
            </a:ext>
          </a:extLst>
        </xdr:cNvPr>
        <xdr:cNvSpPr/>
      </xdr:nvSpPr>
      <xdr:spPr>
        <a:xfrm>
          <a:off x="0" y="20542"/>
          <a:ext cx="16031761" cy="324095"/>
        </a:xfrm>
        <a:prstGeom prst="rect">
          <a:avLst/>
        </a:prstGeom>
        <a:solidFill>
          <a:srgbClr val="1D1D3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60960</xdr:colOff>
      <xdr:row>0</xdr:row>
      <xdr:rowOff>36554</xdr:rowOff>
    </xdr:from>
    <xdr:to>
      <xdr:col>1</xdr:col>
      <xdr:colOff>534838</xdr:colOff>
      <xdr:row>1</xdr:row>
      <xdr:rowOff>101971</xdr:rowOff>
    </xdr:to>
    <xdr:sp macro="" textlink="">
      <xdr:nvSpPr>
        <xdr:cNvPr id="3" name="TextBox 2">
          <a:hlinkClick xmlns:r="http://schemas.openxmlformats.org/officeDocument/2006/relationships" r:id="rId1"/>
          <a:extLst>
            <a:ext uri="{FF2B5EF4-FFF2-40B4-BE49-F238E27FC236}">
              <a16:creationId xmlns:a16="http://schemas.microsoft.com/office/drawing/2014/main" id="{E17C6692-B08B-4093-A564-0892645A3AB3}"/>
            </a:ext>
          </a:extLst>
        </xdr:cNvPr>
        <xdr:cNvSpPr txBox="1"/>
      </xdr:nvSpPr>
      <xdr:spPr>
        <a:xfrm>
          <a:off x="60960" y="36554"/>
          <a:ext cx="1083478" cy="2482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r>
            <a:rPr lang="en-IN" sz="1200" b="1">
              <a:solidFill>
                <a:schemeClr val="bg1"/>
              </a:solidFill>
            </a:rPr>
            <a:t>Bunny David</a:t>
          </a:r>
        </a:p>
      </xdr:txBody>
    </xdr:sp>
    <xdr:clientData/>
  </xdr:twoCellAnchor>
  <xdr:twoCellAnchor>
    <xdr:from>
      <xdr:col>14</xdr:col>
      <xdr:colOff>232826</xdr:colOff>
      <xdr:row>0</xdr:row>
      <xdr:rowOff>7620</xdr:rowOff>
    </xdr:from>
    <xdr:to>
      <xdr:col>16</xdr:col>
      <xdr:colOff>159501</xdr:colOff>
      <xdr:row>1</xdr:row>
      <xdr:rowOff>73037</xdr:rowOff>
    </xdr:to>
    <xdr:sp macro="" textlink="">
      <xdr:nvSpPr>
        <xdr:cNvPr id="4" name="TextBox 3">
          <a:hlinkClick xmlns:r="http://schemas.openxmlformats.org/officeDocument/2006/relationships" r:id="rId2" tooltip="Income Sources"/>
          <a:extLst>
            <a:ext uri="{FF2B5EF4-FFF2-40B4-BE49-F238E27FC236}">
              <a16:creationId xmlns:a16="http://schemas.microsoft.com/office/drawing/2014/main" id="{ACC2F00E-0B8C-4A4D-BE12-06EB0B9B7935}"/>
            </a:ext>
          </a:extLst>
        </xdr:cNvPr>
        <xdr:cNvSpPr txBox="1"/>
      </xdr:nvSpPr>
      <xdr:spPr>
        <a:xfrm>
          <a:off x="8767226" y="7620"/>
          <a:ext cx="1145875" cy="248297"/>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Income</a:t>
          </a:r>
          <a:r>
            <a:rPr lang="en-IN" sz="1200" baseline="0">
              <a:solidFill>
                <a:schemeClr val="bg1"/>
              </a:solidFill>
            </a:rPr>
            <a:t> Status</a:t>
          </a:r>
          <a:endParaRPr lang="en-IN" sz="1200">
            <a:solidFill>
              <a:schemeClr val="bg1"/>
            </a:solidFill>
          </a:endParaRPr>
        </a:p>
      </xdr:txBody>
    </xdr:sp>
    <xdr:clientData/>
  </xdr:twoCellAnchor>
  <xdr:twoCellAnchor>
    <xdr:from>
      <xdr:col>4</xdr:col>
      <xdr:colOff>5751</xdr:colOff>
      <xdr:row>0</xdr:row>
      <xdr:rowOff>28934</xdr:rowOff>
    </xdr:from>
    <xdr:to>
      <xdr:col>5</xdr:col>
      <xdr:colOff>159589</xdr:colOff>
      <xdr:row>1</xdr:row>
      <xdr:rowOff>94351</xdr:rowOff>
    </xdr:to>
    <xdr:sp macro="" textlink="">
      <xdr:nvSpPr>
        <xdr:cNvPr id="5" name="TextBox 4">
          <a:hlinkClick xmlns:r="http://schemas.openxmlformats.org/officeDocument/2006/relationships" r:id="rId3"/>
          <a:extLst>
            <a:ext uri="{FF2B5EF4-FFF2-40B4-BE49-F238E27FC236}">
              <a16:creationId xmlns:a16="http://schemas.microsoft.com/office/drawing/2014/main" id="{E4B1E1ED-1066-483B-927B-913EEFBC5E91}"/>
            </a:ext>
          </a:extLst>
        </xdr:cNvPr>
        <xdr:cNvSpPr txBox="1"/>
      </xdr:nvSpPr>
      <xdr:spPr>
        <a:xfrm>
          <a:off x="2444151" y="28934"/>
          <a:ext cx="763438" cy="248297"/>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Browse</a:t>
          </a:r>
        </a:p>
      </xdr:txBody>
    </xdr:sp>
    <xdr:clientData/>
  </xdr:twoCellAnchor>
  <xdr:twoCellAnchor>
    <xdr:from>
      <xdr:col>3</xdr:col>
      <xdr:colOff>465164</xdr:colOff>
      <xdr:row>0</xdr:row>
      <xdr:rowOff>97514</xdr:rowOff>
    </xdr:from>
    <xdr:to>
      <xdr:col>4</xdr:col>
      <xdr:colOff>28611</xdr:colOff>
      <xdr:row>1</xdr:row>
      <xdr:rowOff>79111</xdr:rowOff>
    </xdr:to>
    <xdr:sp macro="" textlink="">
      <xdr:nvSpPr>
        <xdr:cNvPr id="6" name="Freeform: Shape 5">
          <a:extLst>
            <a:ext uri="{FF2B5EF4-FFF2-40B4-BE49-F238E27FC236}">
              <a16:creationId xmlns:a16="http://schemas.microsoft.com/office/drawing/2014/main" id="{AF04C0C2-60C0-40B9-8266-8D4D37399EC2}"/>
            </a:ext>
          </a:extLst>
        </xdr:cNvPr>
        <xdr:cNvSpPr/>
      </xdr:nvSpPr>
      <xdr:spPr>
        <a:xfrm>
          <a:off x="2293964" y="97514"/>
          <a:ext cx="173047" cy="164477"/>
        </a:xfrm>
        <a:custGeom>
          <a:avLst/>
          <a:gdLst>
            <a:gd name="connsiteX0" fmla="*/ 129699 w 259397"/>
            <a:gd name="connsiteY0" fmla="*/ 0 h 259397"/>
            <a:gd name="connsiteX1" fmla="*/ 0 w 259397"/>
            <a:gd name="connsiteY1" fmla="*/ 129699 h 259397"/>
            <a:gd name="connsiteX2" fmla="*/ 129699 w 259397"/>
            <a:gd name="connsiteY2" fmla="*/ 259398 h 259397"/>
            <a:gd name="connsiteX3" fmla="*/ 259398 w 259397"/>
            <a:gd name="connsiteY3" fmla="*/ 129699 h 259397"/>
            <a:gd name="connsiteX4" fmla="*/ 129699 w 259397"/>
            <a:gd name="connsiteY4" fmla="*/ 0 h 259397"/>
            <a:gd name="connsiteX5" fmla="*/ 129699 w 259397"/>
            <a:gd name="connsiteY5" fmla="*/ 20479 h 259397"/>
            <a:gd name="connsiteX6" fmla="*/ 238919 w 259397"/>
            <a:gd name="connsiteY6" fmla="*/ 129699 h 259397"/>
            <a:gd name="connsiteX7" fmla="*/ 129699 w 259397"/>
            <a:gd name="connsiteY7" fmla="*/ 238919 h 259397"/>
            <a:gd name="connsiteX8" fmla="*/ 20479 w 259397"/>
            <a:gd name="connsiteY8" fmla="*/ 129699 h 259397"/>
            <a:gd name="connsiteX9" fmla="*/ 129699 w 259397"/>
            <a:gd name="connsiteY9" fmla="*/ 20479 h 2593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259397" h="259397">
              <a:moveTo>
                <a:pt x="129699" y="0"/>
              </a:moveTo>
              <a:cubicBezTo>
                <a:pt x="58023" y="0"/>
                <a:pt x="0" y="58023"/>
                <a:pt x="0" y="129699"/>
              </a:cubicBezTo>
              <a:cubicBezTo>
                <a:pt x="0" y="201374"/>
                <a:pt x="58023" y="259398"/>
                <a:pt x="129699" y="259398"/>
              </a:cubicBezTo>
              <a:cubicBezTo>
                <a:pt x="201374" y="259398"/>
                <a:pt x="259398" y="201374"/>
                <a:pt x="259398" y="129699"/>
              </a:cubicBezTo>
              <a:cubicBezTo>
                <a:pt x="259398" y="58023"/>
                <a:pt x="201374" y="0"/>
                <a:pt x="129699" y="0"/>
              </a:cubicBezTo>
              <a:close/>
              <a:moveTo>
                <a:pt x="129699" y="20479"/>
              </a:moveTo>
              <a:cubicBezTo>
                <a:pt x="189770" y="20479"/>
                <a:pt x="238919" y="69628"/>
                <a:pt x="238919" y="129699"/>
              </a:cubicBezTo>
              <a:cubicBezTo>
                <a:pt x="238919" y="189770"/>
                <a:pt x="189770" y="238919"/>
                <a:pt x="129699" y="238919"/>
              </a:cubicBezTo>
              <a:cubicBezTo>
                <a:pt x="69628" y="238919"/>
                <a:pt x="20479" y="189770"/>
                <a:pt x="20479" y="129699"/>
              </a:cubicBezTo>
              <a:cubicBezTo>
                <a:pt x="20479" y="69628"/>
                <a:pt x="69628" y="20479"/>
                <a:pt x="129699" y="20479"/>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3</xdr:col>
      <xdr:colOff>503518</xdr:colOff>
      <xdr:row>0</xdr:row>
      <xdr:rowOff>143233</xdr:rowOff>
    </xdr:from>
    <xdr:to>
      <xdr:col>3</xdr:col>
      <xdr:colOff>591053</xdr:colOff>
      <xdr:row>1</xdr:row>
      <xdr:rowOff>37103</xdr:rowOff>
    </xdr:to>
    <xdr:sp macro="" textlink="">
      <xdr:nvSpPr>
        <xdr:cNvPr id="7" name="Freeform: Shape 6">
          <a:extLst>
            <a:ext uri="{FF2B5EF4-FFF2-40B4-BE49-F238E27FC236}">
              <a16:creationId xmlns:a16="http://schemas.microsoft.com/office/drawing/2014/main" id="{A97CFFF9-D768-4F94-9BDE-73A308D1C3BD}"/>
            </a:ext>
          </a:extLst>
        </xdr:cNvPr>
        <xdr:cNvSpPr/>
      </xdr:nvSpPr>
      <xdr:spPr>
        <a:xfrm>
          <a:off x="2332318" y="143233"/>
          <a:ext cx="87535" cy="76750"/>
        </a:xfrm>
        <a:custGeom>
          <a:avLst/>
          <a:gdLst>
            <a:gd name="connsiteX0" fmla="*/ 0 w 105806"/>
            <a:gd name="connsiteY0" fmla="*/ 105807 h 105806"/>
            <a:gd name="connsiteX1" fmla="*/ 75089 w 105806"/>
            <a:gd name="connsiteY1" fmla="*/ 75089 h 105806"/>
            <a:gd name="connsiteX2" fmla="*/ 105807 w 105806"/>
            <a:gd name="connsiteY2" fmla="*/ 0 h 105806"/>
            <a:gd name="connsiteX3" fmla="*/ 30718 w 105806"/>
            <a:gd name="connsiteY3" fmla="*/ 31401 h 105806"/>
            <a:gd name="connsiteX4" fmla="*/ 0 w 105806"/>
            <a:gd name="connsiteY4" fmla="*/ 105807 h 105806"/>
            <a:gd name="connsiteX5" fmla="*/ 53245 w 105806"/>
            <a:gd name="connsiteY5" fmla="*/ 45736 h 105806"/>
            <a:gd name="connsiteX6" fmla="*/ 60071 w 105806"/>
            <a:gd name="connsiteY6" fmla="*/ 52562 h 105806"/>
            <a:gd name="connsiteX7" fmla="*/ 53245 w 105806"/>
            <a:gd name="connsiteY7" fmla="*/ 59388 h 105806"/>
            <a:gd name="connsiteX8" fmla="*/ 46418 w 105806"/>
            <a:gd name="connsiteY8" fmla="*/ 52562 h 105806"/>
            <a:gd name="connsiteX9" fmla="*/ 53245 w 105806"/>
            <a:gd name="connsiteY9" fmla="*/ 45736 h 10580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Lst>
          <a:rect l="l" t="t" r="r" b="b"/>
          <a:pathLst>
            <a:path w="105806" h="105806">
              <a:moveTo>
                <a:pt x="0" y="105807"/>
              </a:moveTo>
              <a:lnTo>
                <a:pt x="75089" y="75089"/>
              </a:lnTo>
              <a:lnTo>
                <a:pt x="105807" y="0"/>
              </a:lnTo>
              <a:lnTo>
                <a:pt x="30718" y="31401"/>
              </a:lnTo>
              <a:lnTo>
                <a:pt x="0" y="105807"/>
              </a:lnTo>
              <a:close/>
              <a:moveTo>
                <a:pt x="53245" y="45736"/>
              </a:moveTo>
              <a:cubicBezTo>
                <a:pt x="57340" y="45736"/>
                <a:pt x="60071" y="48466"/>
                <a:pt x="60071" y="52562"/>
              </a:cubicBezTo>
              <a:cubicBezTo>
                <a:pt x="60071" y="56658"/>
                <a:pt x="57340" y="59388"/>
                <a:pt x="53245" y="59388"/>
              </a:cubicBezTo>
              <a:cubicBezTo>
                <a:pt x="49149" y="59388"/>
                <a:pt x="46418" y="56658"/>
                <a:pt x="46418" y="52562"/>
              </a:cubicBezTo>
              <a:cubicBezTo>
                <a:pt x="46418" y="48466"/>
                <a:pt x="49149" y="45736"/>
                <a:pt x="53245" y="45736"/>
              </a:cubicBezTo>
            </a:path>
          </a:pathLst>
        </a:custGeom>
        <a:solidFill>
          <a:srgbClr val="FFFFFF"/>
        </a:solidFill>
        <a:ln w="3373" cap="flat">
          <a:noFill/>
          <a:prstDash val="solid"/>
          <a:miter/>
        </a:ln>
      </xdr:spPr>
      <xdr:txBody>
        <a:bodyPr rtlCol="0" anchor="ctr"/>
        <a:lstStyle/>
        <a:p>
          <a:endParaRPr lang="en-IN"/>
        </a:p>
      </xdr:txBody>
    </xdr:sp>
    <xdr:clientData/>
  </xdr:twoCellAnchor>
  <xdr:twoCellAnchor>
    <xdr:from>
      <xdr:col>19</xdr:col>
      <xdr:colOff>384795</xdr:colOff>
      <xdr:row>0</xdr:row>
      <xdr:rowOff>24738</xdr:rowOff>
    </xdr:from>
    <xdr:to>
      <xdr:col>21</xdr:col>
      <xdr:colOff>258131</xdr:colOff>
      <xdr:row>1</xdr:row>
      <xdr:rowOff>90155</xdr:rowOff>
    </xdr:to>
    <xdr:sp macro="" textlink="">
      <xdr:nvSpPr>
        <xdr:cNvPr id="8" name="TextBox 7">
          <a:hlinkClick xmlns:r="http://schemas.openxmlformats.org/officeDocument/2006/relationships" r:id="rId4" tooltip="Project Status"/>
          <a:extLst>
            <a:ext uri="{FF2B5EF4-FFF2-40B4-BE49-F238E27FC236}">
              <a16:creationId xmlns:a16="http://schemas.microsoft.com/office/drawing/2014/main" id="{B452829F-59E0-45C9-98A8-27D54D2FBEAD}"/>
            </a:ext>
          </a:extLst>
        </xdr:cNvPr>
        <xdr:cNvSpPr txBox="1"/>
      </xdr:nvSpPr>
      <xdr:spPr>
        <a:xfrm>
          <a:off x="11967195" y="24738"/>
          <a:ext cx="1092536" cy="248297"/>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Project Status</a:t>
          </a:r>
        </a:p>
      </xdr:txBody>
    </xdr:sp>
    <xdr:clientData/>
  </xdr:twoCellAnchor>
  <xdr:twoCellAnchor>
    <xdr:from>
      <xdr:col>18</xdr:col>
      <xdr:colOff>220906</xdr:colOff>
      <xdr:row>0</xdr:row>
      <xdr:rowOff>16343</xdr:rowOff>
    </xdr:from>
    <xdr:to>
      <xdr:col>19</xdr:col>
      <xdr:colOff>369663</xdr:colOff>
      <xdr:row>1</xdr:row>
      <xdr:rowOff>72263</xdr:rowOff>
    </xdr:to>
    <xdr:sp macro="" textlink="">
      <xdr:nvSpPr>
        <xdr:cNvPr id="9" name="TextBox 8">
          <a:hlinkClick xmlns:r="http://schemas.openxmlformats.org/officeDocument/2006/relationships" r:id="rId5" tooltip="Sales"/>
          <a:extLst>
            <a:ext uri="{FF2B5EF4-FFF2-40B4-BE49-F238E27FC236}">
              <a16:creationId xmlns:a16="http://schemas.microsoft.com/office/drawing/2014/main" id="{9247C6C0-3DD5-42BB-9207-383F1F237B09}"/>
            </a:ext>
          </a:extLst>
        </xdr:cNvPr>
        <xdr:cNvSpPr txBox="1"/>
      </xdr:nvSpPr>
      <xdr:spPr>
        <a:xfrm>
          <a:off x="11193706" y="16343"/>
          <a:ext cx="758357" cy="238800"/>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Sales</a:t>
          </a:r>
          <a:r>
            <a:rPr lang="en-IN" sz="1200" baseline="0">
              <a:solidFill>
                <a:schemeClr val="bg1"/>
              </a:solidFill>
            </a:rPr>
            <a:t> </a:t>
          </a:r>
          <a:endParaRPr lang="en-IN" sz="1200">
            <a:solidFill>
              <a:schemeClr val="bg1"/>
            </a:solidFill>
          </a:endParaRPr>
        </a:p>
      </xdr:txBody>
    </xdr:sp>
    <xdr:clientData/>
  </xdr:twoCellAnchor>
  <xdr:twoCellAnchor>
    <xdr:from>
      <xdr:col>16</xdr:col>
      <xdr:colOff>248178</xdr:colOff>
      <xdr:row>0</xdr:row>
      <xdr:rowOff>22086</xdr:rowOff>
    </xdr:from>
    <xdr:to>
      <xdr:col>18</xdr:col>
      <xdr:colOff>159614</xdr:colOff>
      <xdr:row>1</xdr:row>
      <xdr:rowOff>87503</xdr:rowOff>
    </xdr:to>
    <xdr:sp macro="" textlink="">
      <xdr:nvSpPr>
        <xdr:cNvPr id="10" name="TextBox 9">
          <a:hlinkClick xmlns:r="http://schemas.openxmlformats.org/officeDocument/2006/relationships" r:id="rId6" tooltip="Global"/>
          <a:extLst>
            <a:ext uri="{FF2B5EF4-FFF2-40B4-BE49-F238E27FC236}">
              <a16:creationId xmlns:a16="http://schemas.microsoft.com/office/drawing/2014/main" id="{3D876B9C-9062-4482-B7C9-00A50D858C0D}"/>
            </a:ext>
          </a:extLst>
        </xdr:cNvPr>
        <xdr:cNvSpPr txBox="1"/>
      </xdr:nvSpPr>
      <xdr:spPr>
        <a:xfrm>
          <a:off x="10001778" y="22086"/>
          <a:ext cx="1130636" cy="248297"/>
        </a:xfrm>
        <a:prstGeom prst="rect">
          <a:avLst/>
        </a:prstGeom>
        <a:solidFill>
          <a:srgbClr val="1D1D3C"/>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200">
              <a:solidFill>
                <a:schemeClr val="bg1"/>
              </a:solidFill>
            </a:rPr>
            <a:t>Global</a:t>
          </a:r>
          <a:r>
            <a:rPr lang="en-IN" sz="1200" baseline="0">
              <a:solidFill>
                <a:schemeClr val="bg1"/>
              </a:solidFill>
            </a:rPr>
            <a:t> Status</a:t>
          </a:r>
          <a:endParaRPr lang="en-IN" sz="1200">
            <a:solidFill>
              <a:schemeClr val="bg1"/>
            </a:solidFill>
          </a:endParaRPr>
        </a:p>
      </xdr:txBody>
    </xdr:sp>
    <xdr:clientData/>
  </xdr:twoCellAnchor>
  <xdr:twoCellAnchor>
    <xdr:from>
      <xdr:col>19</xdr:col>
      <xdr:colOff>461426</xdr:colOff>
      <xdr:row>1</xdr:row>
      <xdr:rowOff>79885</xdr:rowOff>
    </xdr:from>
    <xdr:to>
      <xdr:col>20</xdr:col>
      <xdr:colOff>321263</xdr:colOff>
      <xdr:row>1</xdr:row>
      <xdr:rowOff>97885</xdr:rowOff>
    </xdr:to>
    <xdr:sp macro="" textlink="">
      <xdr:nvSpPr>
        <xdr:cNvPr id="11" name="Rectangle: Rounded Corners 10">
          <a:extLst>
            <a:ext uri="{FF2B5EF4-FFF2-40B4-BE49-F238E27FC236}">
              <a16:creationId xmlns:a16="http://schemas.microsoft.com/office/drawing/2014/main" id="{6C2A013A-3A48-4EB5-A320-3BA8195CAC4C}"/>
            </a:ext>
          </a:extLst>
        </xdr:cNvPr>
        <xdr:cNvSpPr/>
      </xdr:nvSpPr>
      <xdr:spPr>
        <a:xfrm>
          <a:off x="12043826" y="262765"/>
          <a:ext cx="469437" cy="18000"/>
        </a:xfrm>
        <a:prstGeom prst="roundRect">
          <a:avLst>
            <a:gd name="adj" fmla="val 50000"/>
          </a:avLst>
        </a:prstGeom>
        <a:solidFill>
          <a:srgbClr val="3D2CDC"/>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6</xdr:row>
      <xdr:rowOff>137160</xdr:rowOff>
    </xdr:from>
    <xdr:to>
      <xdr:col>9</xdr:col>
      <xdr:colOff>30480</xdr:colOff>
      <xdr:row>20</xdr:row>
      <xdr:rowOff>38100</xdr:rowOff>
    </xdr:to>
    <xdr:sp macro="" textlink="">
      <xdr:nvSpPr>
        <xdr:cNvPr id="12" name="TextBox 11">
          <a:extLst>
            <a:ext uri="{FF2B5EF4-FFF2-40B4-BE49-F238E27FC236}">
              <a16:creationId xmlns:a16="http://schemas.microsoft.com/office/drawing/2014/main" id="{18284779-7DE7-4DFC-C8EA-E953C539F5B7}"/>
            </a:ext>
          </a:extLst>
        </xdr:cNvPr>
        <xdr:cNvSpPr txBox="1"/>
      </xdr:nvSpPr>
      <xdr:spPr>
        <a:xfrm>
          <a:off x="609600" y="1234440"/>
          <a:ext cx="4907280" cy="2461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solidFill>
                <a:schemeClr val="bg1"/>
              </a:solidFill>
            </a:rPr>
            <a:t>1.</a:t>
          </a:r>
          <a:r>
            <a:rPr lang="en-IN" sz="1100" baseline="0">
              <a:solidFill>
                <a:schemeClr val="bg1"/>
              </a:solidFill>
            </a:rPr>
            <a:t> In Overall Income the advertising gives a good numbers among all the sources.</a:t>
          </a:r>
        </a:p>
        <a:p>
          <a:endParaRPr lang="en-IN" sz="1100" baseline="0">
            <a:solidFill>
              <a:schemeClr val="bg1"/>
            </a:solidFill>
          </a:endParaRPr>
        </a:p>
        <a:p>
          <a:r>
            <a:rPr lang="en-IN" sz="1100" baseline="0">
              <a:solidFill>
                <a:schemeClr val="bg1"/>
              </a:solidFill>
            </a:rPr>
            <a:t>2. During January and November the highest income is achieved.</a:t>
          </a:r>
        </a:p>
        <a:p>
          <a:endParaRPr lang="en-IN" sz="1100" baseline="0">
            <a:solidFill>
              <a:schemeClr val="bg1"/>
            </a:solidFill>
          </a:endParaRPr>
        </a:p>
        <a:p>
          <a:r>
            <a:rPr lang="en-IN" sz="1100" baseline="0">
              <a:solidFill>
                <a:schemeClr val="bg1"/>
              </a:solidFill>
            </a:rPr>
            <a:t>3. Overall Income fro  2020- 2023 is 3947317.745 .</a:t>
          </a:r>
        </a:p>
        <a:p>
          <a:endParaRPr lang="en-IN" sz="1100" baseline="0">
            <a:solidFill>
              <a:schemeClr val="bg1"/>
            </a:solidFill>
          </a:endParaRPr>
        </a:p>
        <a:p>
          <a:r>
            <a:rPr lang="en-IN" sz="1100" baseline="0">
              <a:solidFill>
                <a:schemeClr val="bg1"/>
              </a:solidFill>
            </a:rPr>
            <a:t>4.  The Software Metered License gives high amount sales in both B2B and B2C.</a:t>
          </a:r>
        </a:p>
        <a:p>
          <a:endParaRPr lang="en-IN" sz="1100" baseline="0">
            <a:solidFill>
              <a:schemeClr val="bg1"/>
            </a:solidFill>
          </a:endParaRPr>
        </a:p>
        <a:p>
          <a:r>
            <a:rPr lang="en-IN" sz="1100" baseline="0">
              <a:solidFill>
                <a:schemeClr val="bg1"/>
              </a:solidFill>
            </a:rPr>
            <a:t>5. The Income and profits are higher for Floating License.</a:t>
          </a:r>
        </a:p>
        <a:p>
          <a:endParaRPr lang="en-IN" sz="1100" baseline="0">
            <a:solidFill>
              <a:schemeClr val="bg1"/>
            </a:solidFill>
          </a:endParaRPr>
        </a:p>
        <a:p>
          <a:r>
            <a:rPr lang="en-IN" sz="1100" baseline="0">
              <a:solidFill>
                <a:schemeClr val="bg1"/>
              </a:solidFill>
            </a:rPr>
            <a:t>6.  B2B serves higher sales than B2C.</a:t>
          </a:r>
        </a:p>
        <a:p>
          <a:endParaRPr lang="en-IN" sz="1100">
            <a:solidFill>
              <a:schemeClr val="bg1"/>
            </a:solidFill>
          </a:endParaRPr>
        </a:p>
        <a:p>
          <a:r>
            <a:rPr lang="en-IN" sz="1100">
              <a:solidFill>
                <a:schemeClr val="bg1"/>
              </a:solidFill>
            </a:rPr>
            <a:t>7.  Licensing getting</a:t>
          </a:r>
          <a:r>
            <a:rPr lang="en-IN" sz="1100" baseline="0">
              <a:solidFill>
                <a:schemeClr val="bg1"/>
              </a:solidFill>
            </a:rPr>
            <a:t> highly sold.</a:t>
          </a:r>
        </a:p>
        <a:p>
          <a:endParaRPr lang="en-IN" sz="1100" baseline="0">
            <a:solidFill>
              <a:schemeClr val="bg1"/>
            </a:solidFill>
          </a:endParaRPr>
        </a:p>
      </xdr:txBody>
    </xdr:sp>
    <xdr:clientData/>
  </xdr:twoCellAnchor>
  <xdr:twoCellAnchor>
    <xdr:from>
      <xdr:col>1</xdr:col>
      <xdr:colOff>0</xdr:colOff>
      <xdr:row>3</xdr:row>
      <xdr:rowOff>0</xdr:rowOff>
    </xdr:from>
    <xdr:to>
      <xdr:col>2</xdr:col>
      <xdr:colOff>411194</xdr:colOff>
      <xdr:row>4</xdr:row>
      <xdr:rowOff>54348</xdr:rowOff>
    </xdr:to>
    <xdr:sp macro="" textlink="">
      <xdr:nvSpPr>
        <xdr:cNvPr id="13" name="Rectangle: Rounded Corners 12">
          <a:extLst>
            <a:ext uri="{FF2B5EF4-FFF2-40B4-BE49-F238E27FC236}">
              <a16:creationId xmlns:a16="http://schemas.microsoft.com/office/drawing/2014/main" id="{D7172F40-C6F6-4655-AE64-5764F4C39522}"/>
            </a:ext>
          </a:extLst>
        </xdr:cNvPr>
        <xdr:cNvSpPr/>
      </xdr:nvSpPr>
      <xdr:spPr>
        <a:xfrm>
          <a:off x="609600" y="548640"/>
          <a:ext cx="1020794" cy="237228"/>
        </a:xfrm>
        <a:prstGeom prst="roundRect">
          <a:avLst>
            <a:gd name="adj" fmla="val 50000"/>
          </a:avLst>
        </a:prstGeom>
        <a:solidFill>
          <a:srgbClr val="2323E5"/>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xdr:col>
      <xdr:colOff>0</xdr:colOff>
      <xdr:row>3</xdr:row>
      <xdr:rowOff>0</xdr:rowOff>
    </xdr:from>
    <xdr:to>
      <xdr:col>2</xdr:col>
      <xdr:colOff>468703</xdr:colOff>
      <xdr:row>4</xdr:row>
      <xdr:rowOff>61536</xdr:rowOff>
    </xdr:to>
    <xdr:sp macro="" textlink="">
      <xdr:nvSpPr>
        <xdr:cNvPr id="15" name="TextBox 14">
          <a:extLst>
            <a:ext uri="{FF2B5EF4-FFF2-40B4-BE49-F238E27FC236}">
              <a16:creationId xmlns:a16="http://schemas.microsoft.com/office/drawing/2014/main" id="{C7D90863-18CE-4DA3-9E86-5D09F70DB52A}"/>
            </a:ext>
          </a:extLst>
        </xdr:cNvPr>
        <xdr:cNvSpPr txBox="1"/>
      </xdr:nvSpPr>
      <xdr:spPr>
        <a:xfrm>
          <a:off x="609600" y="548640"/>
          <a:ext cx="1078303" cy="2444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IN" sz="1000" b="1" baseline="0">
              <a:solidFill>
                <a:schemeClr val="bg1"/>
              </a:solidFill>
            </a:rPr>
            <a:t>Project Insights</a:t>
          </a:r>
          <a:endParaRPr lang="en-IN" sz="1000" b="1">
            <a:solidFill>
              <a:schemeClr val="bg1"/>
            </a:solidFill>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vid bunny akula" refreshedDate="45055.795447685188" createdVersion="8" refreshedVersion="8" minRefreshableVersion="3" recordCount="900" xr:uid="{52546099-7B83-4070-AA54-5E4ABB5FEF42}">
  <cacheSource type="worksheet">
    <worksheetSource name="Income"/>
  </cacheSource>
  <cacheFields count="9">
    <cacheField name="Year" numFmtId="0">
      <sharedItems containsSemiMixedTypes="0" containsString="0" containsNumber="1" containsInteger="1" minValue="2020" maxValue="2024" count="5">
        <n v="2020"/>
        <n v="2021"/>
        <n v="2022"/>
        <n v="2023"/>
        <n v="2024"/>
      </sharedItems>
    </cacheField>
    <cacheField name="Month" numFmtId="0">
      <sharedItems count="12">
        <s v="Jan"/>
        <s v="Feb"/>
        <s v="Mar"/>
        <s v="Apr"/>
        <s v="May"/>
        <s v="Jun"/>
        <s v="Jul"/>
        <s v="Aug"/>
        <s v="Sep"/>
        <s v="Oct"/>
        <s v="Nov"/>
        <s v="Dec"/>
      </sharedItems>
    </cacheField>
    <cacheField name="Income sources" numFmtId="0">
      <sharedItems count="6">
        <s v="Licensing"/>
        <s v="Renting"/>
        <s v="Subscription"/>
        <s v="Usage fees"/>
        <s v="Advertising"/>
        <s v="Asset sale"/>
      </sharedItems>
    </cacheField>
    <cacheField name="Income Breakdowns" numFmtId="0">
      <sharedItems count="15">
        <s v="Software Metered License"/>
        <s v="Floating License"/>
        <s v="Equipments"/>
        <s v="Prime"/>
        <s v="Renewal"/>
        <s v="Premium"/>
        <s v="New "/>
        <s v="Offices"/>
        <s v="Facebook Page"/>
        <s v="Google Ad"/>
        <s v="Company Website"/>
        <s v="Youtube Channel"/>
        <s v="Lands"/>
        <s v="Asset sale"/>
        <s v="Television Ad"/>
      </sharedItems>
    </cacheField>
    <cacheField name="Counts" numFmtId="0">
      <sharedItems containsSemiMixedTypes="0" containsString="0" containsNumber="1" minValue="2" maxValue="10368.4"/>
    </cacheField>
    <cacheField name="Income" numFmtId="0">
      <sharedItems containsSemiMixedTypes="0" containsString="0" containsNumber="1" minValue="100" maxValue="22000"/>
    </cacheField>
    <cacheField name="Target Income" numFmtId="0">
      <sharedItems containsSemiMixedTypes="0" containsString="0" containsNumber="1" minValue="112" maxValue="12480"/>
    </cacheField>
    <cacheField name="operating profit" numFmtId="0">
      <sharedItems containsSemiMixedTypes="0" containsString="0" containsNumber="1" minValue="20" maxValue="4400"/>
    </cacheField>
    <cacheField name="Marketing Strategies" numFmtId="0">
      <sharedItems count="2">
        <s v="B2B"/>
        <s v="B2C"/>
      </sharedItems>
    </cacheField>
  </cacheFields>
  <extLst>
    <ext xmlns:x14="http://schemas.microsoft.com/office/spreadsheetml/2009/9/main" uri="{725AE2AE-9491-48be-B2B4-4EB974FC3084}">
      <x14:pivotCacheDefinition pivotCacheId="5135083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00">
  <r>
    <x v="0"/>
    <x v="0"/>
    <x v="0"/>
    <x v="0"/>
    <n v="3566"/>
    <n v="5492.76"/>
    <n v="5126.576"/>
    <n v="1098.5520000000001"/>
    <x v="0"/>
  </r>
  <r>
    <x v="0"/>
    <x v="0"/>
    <x v="0"/>
    <x v="1"/>
    <n v="2498"/>
    <n v="9600"/>
    <n v="8960"/>
    <n v="1920"/>
    <x v="0"/>
  </r>
  <r>
    <x v="0"/>
    <x v="0"/>
    <x v="1"/>
    <x v="2"/>
    <n v="1245"/>
    <n v="5492.6399999999994"/>
    <n v="5126.4639999999999"/>
    <n v="1098.528"/>
    <x v="0"/>
  </r>
  <r>
    <x v="0"/>
    <x v="0"/>
    <x v="2"/>
    <x v="3"/>
    <n v="644"/>
    <n v="6892.2"/>
    <n v="6432.72"/>
    <n v="1378.44"/>
    <x v="0"/>
  </r>
  <r>
    <x v="0"/>
    <x v="0"/>
    <x v="3"/>
    <x v="4"/>
    <n v="643"/>
    <n v="7700"/>
    <n v="7840"/>
    <n v="1540"/>
    <x v="0"/>
  </r>
  <r>
    <x v="0"/>
    <x v="0"/>
    <x v="2"/>
    <x v="5"/>
    <n v="455"/>
    <n v="5265.39"/>
    <n v="5128.0320000000002"/>
    <n v="1053.0780000000002"/>
    <x v="0"/>
  </r>
  <r>
    <x v="0"/>
    <x v="0"/>
    <x v="3"/>
    <x v="6"/>
    <n v="345"/>
    <n v="9016"/>
    <n v="7840"/>
    <n v="1803.2"/>
    <x v="0"/>
  </r>
  <r>
    <x v="0"/>
    <x v="0"/>
    <x v="1"/>
    <x v="7"/>
    <n v="122"/>
    <n v="2696.75"/>
    <n v="112"/>
    <n v="539.35"/>
    <x v="0"/>
  </r>
  <r>
    <x v="0"/>
    <x v="0"/>
    <x v="4"/>
    <x v="8"/>
    <n v="78"/>
    <n v="5492.6399999999994"/>
    <n v="5126.4639999999999"/>
    <n v="1098.528"/>
    <x v="0"/>
  </r>
  <r>
    <x v="0"/>
    <x v="0"/>
    <x v="4"/>
    <x v="9"/>
    <n v="76"/>
    <n v="5492.28"/>
    <n v="5126.1279999999997"/>
    <n v="1098.4559999999999"/>
    <x v="0"/>
  </r>
  <r>
    <x v="0"/>
    <x v="0"/>
    <x v="4"/>
    <x v="10"/>
    <n v="46"/>
    <n v="240"/>
    <n v="224"/>
    <n v="48"/>
    <x v="0"/>
  </r>
  <r>
    <x v="0"/>
    <x v="0"/>
    <x v="4"/>
    <x v="11"/>
    <n v="34"/>
    <n v="5492.16"/>
    <n v="5126.0160000000005"/>
    <n v="1098.432"/>
    <x v="0"/>
  </r>
  <r>
    <x v="0"/>
    <x v="0"/>
    <x v="1"/>
    <x v="12"/>
    <n v="7"/>
    <n v="3666.3"/>
    <n v="224"/>
    <n v="733.2600000000001"/>
    <x v="0"/>
  </r>
  <r>
    <x v="0"/>
    <x v="0"/>
    <x v="5"/>
    <x v="13"/>
    <n v="3"/>
    <n v="7260"/>
    <n v="7392"/>
    <n v="1452"/>
    <x v="0"/>
  </r>
  <r>
    <x v="0"/>
    <x v="0"/>
    <x v="4"/>
    <x v="14"/>
    <n v="3"/>
    <n v="5035.0300000000007"/>
    <n v="5126.576"/>
    <n v="1007.0060000000002"/>
    <x v="0"/>
  </r>
  <r>
    <x v="0"/>
    <x v="1"/>
    <x v="0"/>
    <x v="0"/>
    <n v="3566"/>
    <n v="5035.0300000000007"/>
    <n v="5126.576"/>
    <n v="1007.0060000000002"/>
    <x v="0"/>
  </r>
  <r>
    <x v="0"/>
    <x v="1"/>
    <x v="0"/>
    <x v="1"/>
    <n v="2498"/>
    <n v="8800"/>
    <n v="8960"/>
    <n v="1760"/>
    <x v="0"/>
  </r>
  <r>
    <x v="0"/>
    <x v="1"/>
    <x v="1"/>
    <x v="2"/>
    <n v="1245"/>
    <n v="5034.92"/>
    <n v="5126.4639999999999"/>
    <n v="1006.984"/>
    <x v="0"/>
  </r>
  <r>
    <x v="0"/>
    <x v="1"/>
    <x v="2"/>
    <x v="3"/>
    <n v="644"/>
    <n v="6317.85"/>
    <n v="6432.72"/>
    <n v="1263.5700000000002"/>
    <x v="0"/>
  </r>
  <r>
    <x v="0"/>
    <x v="1"/>
    <x v="3"/>
    <x v="4"/>
    <n v="643"/>
    <n v="7000"/>
    <n v="7840"/>
    <n v="1400"/>
    <x v="0"/>
  </r>
  <r>
    <x v="0"/>
    <x v="1"/>
    <x v="2"/>
    <x v="5"/>
    <n v="455"/>
    <n v="4578.6000000000004"/>
    <n v="5128.0320000000002"/>
    <n v="915.72000000000014"/>
    <x v="0"/>
  </r>
  <r>
    <x v="0"/>
    <x v="1"/>
    <x v="3"/>
    <x v="6"/>
    <n v="345"/>
    <n v="7000"/>
    <n v="7840"/>
    <n v="1400"/>
    <x v="0"/>
  </r>
  <r>
    <x v="0"/>
    <x v="1"/>
    <x v="1"/>
    <x v="7"/>
    <n v="122"/>
    <n v="100"/>
    <n v="112"/>
    <n v="20"/>
    <x v="0"/>
  </r>
  <r>
    <x v="0"/>
    <x v="1"/>
    <x v="4"/>
    <x v="8"/>
    <n v="78"/>
    <n v="4577.2"/>
    <n v="5126.4639999999999"/>
    <n v="915.44"/>
    <x v="0"/>
  </r>
  <r>
    <x v="0"/>
    <x v="1"/>
    <x v="4"/>
    <x v="9"/>
    <n v="76"/>
    <n v="4576.8999999999996"/>
    <n v="5126.1279999999997"/>
    <n v="915.38"/>
    <x v="0"/>
  </r>
  <r>
    <x v="0"/>
    <x v="1"/>
    <x v="4"/>
    <x v="10"/>
    <n v="46"/>
    <n v="200"/>
    <n v="224"/>
    <n v="40"/>
    <x v="0"/>
  </r>
  <r>
    <x v="0"/>
    <x v="1"/>
    <x v="4"/>
    <x v="11"/>
    <n v="34"/>
    <n v="4576.8"/>
    <n v="5126.0160000000005"/>
    <n v="915.36000000000013"/>
    <x v="0"/>
  </r>
  <r>
    <x v="0"/>
    <x v="1"/>
    <x v="1"/>
    <x v="12"/>
    <n v="7"/>
    <n v="200"/>
    <n v="224"/>
    <n v="40"/>
    <x v="0"/>
  </r>
  <r>
    <x v="0"/>
    <x v="1"/>
    <x v="4"/>
    <x v="14"/>
    <n v="3"/>
    <n v="4577.3"/>
    <n v="5126.576"/>
    <n v="915.46"/>
    <x v="0"/>
  </r>
  <r>
    <x v="0"/>
    <x v="1"/>
    <x v="5"/>
    <x v="13"/>
    <n v="2"/>
    <n v="6600"/>
    <n v="7392"/>
    <n v="1320"/>
    <x v="0"/>
  </r>
  <r>
    <x v="0"/>
    <x v="2"/>
    <x v="0"/>
    <x v="0"/>
    <n v="3566"/>
    <n v="4577.3"/>
    <n v="5126.576"/>
    <n v="915.46"/>
    <x v="0"/>
  </r>
  <r>
    <x v="0"/>
    <x v="2"/>
    <x v="0"/>
    <x v="1"/>
    <n v="2498"/>
    <n v="8000"/>
    <n v="8960"/>
    <n v="1600"/>
    <x v="0"/>
  </r>
  <r>
    <x v="0"/>
    <x v="2"/>
    <x v="1"/>
    <x v="2"/>
    <n v="1245"/>
    <n v="4577.2"/>
    <n v="5126.4639999999999"/>
    <n v="915.44"/>
    <x v="0"/>
  </r>
  <r>
    <x v="0"/>
    <x v="2"/>
    <x v="2"/>
    <x v="3"/>
    <n v="644"/>
    <n v="5743.5"/>
    <n v="6432.72"/>
    <n v="1148.7"/>
    <x v="0"/>
  </r>
  <r>
    <x v="0"/>
    <x v="2"/>
    <x v="3"/>
    <x v="4"/>
    <n v="643"/>
    <n v="7000"/>
    <n v="7840"/>
    <n v="1400"/>
    <x v="0"/>
  </r>
  <r>
    <x v="0"/>
    <x v="2"/>
    <x v="2"/>
    <x v="5"/>
    <n v="455"/>
    <n v="4578.6000000000004"/>
    <n v="5128.0320000000002"/>
    <n v="915.72000000000014"/>
    <x v="0"/>
  </r>
  <r>
    <x v="0"/>
    <x v="2"/>
    <x v="3"/>
    <x v="6"/>
    <n v="345"/>
    <n v="7000"/>
    <n v="7840"/>
    <n v="1400"/>
    <x v="0"/>
  </r>
  <r>
    <x v="0"/>
    <x v="2"/>
    <x v="1"/>
    <x v="7"/>
    <n v="122"/>
    <n v="100"/>
    <n v="112"/>
    <n v="20"/>
    <x v="0"/>
  </r>
  <r>
    <x v="0"/>
    <x v="2"/>
    <x v="4"/>
    <x v="8"/>
    <n v="78"/>
    <n v="4577.2"/>
    <n v="5126.4639999999999"/>
    <n v="915.44"/>
    <x v="0"/>
  </r>
  <r>
    <x v="0"/>
    <x v="2"/>
    <x v="4"/>
    <x v="9"/>
    <n v="76"/>
    <n v="4576.8999999999996"/>
    <n v="5126.1279999999997"/>
    <n v="915.38"/>
    <x v="0"/>
  </r>
  <r>
    <x v="0"/>
    <x v="2"/>
    <x v="4"/>
    <x v="10"/>
    <n v="46"/>
    <n v="200"/>
    <n v="224"/>
    <n v="40"/>
    <x v="0"/>
  </r>
  <r>
    <x v="0"/>
    <x v="2"/>
    <x v="4"/>
    <x v="11"/>
    <n v="34"/>
    <n v="4576.8"/>
    <n v="5126.0160000000005"/>
    <n v="915.36000000000013"/>
    <x v="1"/>
  </r>
  <r>
    <x v="0"/>
    <x v="2"/>
    <x v="1"/>
    <x v="12"/>
    <n v="7"/>
    <n v="200"/>
    <n v="224"/>
    <n v="40"/>
    <x v="1"/>
  </r>
  <r>
    <x v="0"/>
    <x v="2"/>
    <x v="4"/>
    <x v="14"/>
    <n v="3"/>
    <n v="3333"/>
    <n v="5126.576"/>
    <n v="666.6"/>
    <x v="1"/>
  </r>
  <r>
    <x v="0"/>
    <x v="2"/>
    <x v="5"/>
    <x v="13"/>
    <n v="2"/>
    <n v="6600"/>
    <n v="7392"/>
    <n v="1320"/>
    <x v="1"/>
  </r>
  <r>
    <x v="0"/>
    <x v="3"/>
    <x v="0"/>
    <x v="0"/>
    <n v="3566"/>
    <n v="4577.3"/>
    <n v="5126.576"/>
    <n v="915.46"/>
    <x v="1"/>
  </r>
  <r>
    <x v="0"/>
    <x v="3"/>
    <x v="0"/>
    <x v="1"/>
    <n v="2498"/>
    <n v="8000"/>
    <n v="8960"/>
    <n v="1600"/>
    <x v="1"/>
  </r>
  <r>
    <x v="0"/>
    <x v="3"/>
    <x v="1"/>
    <x v="2"/>
    <n v="1245"/>
    <n v="4577.2"/>
    <n v="5126.4639999999999"/>
    <n v="915.44"/>
    <x v="1"/>
  </r>
  <r>
    <x v="0"/>
    <x v="3"/>
    <x v="2"/>
    <x v="3"/>
    <n v="644"/>
    <n v="5743.5"/>
    <n v="6432.72"/>
    <n v="1148.7"/>
    <x v="1"/>
  </r>
  <r>
    <x v="0"/>
    <x v="3"/>
    <x v="3"/>
    <x v="4"/>
    <n v="643"/>
    <n v="7000"/>
    <n v="7840"/>
    <n v="1400"/>
    <x v="1"/>
  </r>
  <r>
    <x v="0"/>
    <x v="3"/>
    <x v="2"/>
    <x v="5"/>
    <n v="455"/>
    <n v="4578.6000000000004"/>
    <n v="5128.0320000000002"/>
    <n v="915.72000000000014"/>
    <x v="1"/>
  </r>
  <r>
    <x v="0"/>
    <x v="3"/>
    <x v="3"/>
    <x v="6"/>
    <n v="345"/>
    <n v="7000"/>
    <n v="7840"/>
    <n v="1400"/>
    <x v="1"/>
  </r>
  <r>
    <x v="0"/>
    <x v="3"/>
    <x v="1"/>
    <x v="7"/>
    <n v="122"/>
    <n v="100"/>
    <n v="112"/>
    <n v="20"/>
    <x v="1"/>
  </r>
  <r>
    <x v="0"/>
    <x v="3"/>
    <x v="4"/>
    <x v="8"/>
    <n v="78"/>
    <n v="4577.2"/>
    <n v="5126.4639999999999"/>
    <n v="915.44"/>
    <x v="1"/>
  </r>
  <r>
    <x v="0"/>
    <x v="3"/>
    <x v="4"/>
    <x v="9"/>
    <n v="76"/>
    <n v="4576.8999999999996"/>
    <n v="5126.1279999999997"/>
    <n v="915.38"/>
    <x v="1"/>
  </r>
  <r>
    <x v="0"/>
    <x v="3"/>
    <x v="4"/>
    <x v="10"/>
    <n v="46"/>
    <n v="200"/>
    <n v="224"/>
    <n v="40"/>
    <x v="1"/>
  </r>
  <r>
    <x v="0"/>
    <x v="3"/>
    <x v="4"/>
    <x v="11"/>
    <n v="34"/>
    <n v="4576.8"/>
    <n v="5126.0160000000005"/>
    <n v="915.36000000000013"/>
    <x v="1"/>
  </r>
  <r>
    <x v="0"/>
    <x v="3"/>
    <x v="1"/>
    <x v="12"/>
    <n v="7"/>
    <n v="200"/>
    <n v="224"/>
    <n v="40"/>
    <x v="1"/>
  </r>
  <r>
    <x v="0"/>
    <x v="3"/>
    <x v="4"/>
    <x v="14"/>
    <n v="3"/>
    <n v="4577.3"/>
    <n v="5126.576"/>
    <n v="915.46"/>
    <x v="1"/>
  </r>
  <r>
    <x v="0"/>
    <x v="3"/>
    <x v="5"/>
    <x v="13"/>
    <n v="2"/>
    <n v="6600"/>
    <n v="7392"/>
    <n v="1320"/>
    <x v="1"/>
  </r>
  <r>
    <x v="0"/>
    <x v="4"/>
    <x v="0"/>
    <x v="0"/>
    <n v="3566"/>
    <n v="4577.3"/>
    <n v="5126.576"/>
    <n v="915.46"/>
    <x v="1"/>
  </r>
  <r>
    <x v="0"/>
    <x v="4"/>
    <x v="0"/>
    <x v="1"/>
    <n v="2498"/>
    <n v="8000"/>
    <n v="8960"/>
    <n v="1600"/>
    <x v="1"/>
  </r>
  <r>
    <x v="0"/>
    <x v="4"/>
    <x v="1"/>
    <x v="2"/>
    <n v="1245"/>
    <n v="4577.2"/>
    <n v="5126.4639999999999"/>
    <n v="915.44"/>
    <x v="1"/>
  </r>
  <r>
    <x v="0"/>
    <x v="4"/>
    <x v="2"/>
    <x v="3"/>
    <n v="644"/>
    <n v="5743.5"/>
    <n v="6432.72"/>
    <n v="1148.7"/>
    <x v="1"/>
  </r>
  <r>
    <x v="0"/>
    <x v="4"/>
    <x v="3"/>
    <x v="4"/>
    <n v="643"/>
    <n v="7000"/>
    <n v="7840"/>
    <n v="1400"/>
    <x v="0"/>
  </r>
  <r>
    <x v="0"/>
    <x v="4"/>
    <x v="2"/>
    <x v="5"/>
    <n v="455"/>
    <n v="4578.6000000000004"/>
    <n v="5128.0320000000002"/>
    <n v="915.72000000000014"/>
    <x v="0"/>
  </r>
  <r>
    <x v="0"/>
    <x v="4"/>
    <x v="3"/>
    <x v="6"/>
    <n v="345"/>
    <n v="7000"/>
    <n v="7840"/>
    <n v="1400"/>
    <x v="0"/>
  </r>
  <r>
    <x v="0"/>
    <x v="4"/>
    <x v="1"/>
    <x v="7"/>
    <n v="122"/>
    <n v="100"/>
    <n v="112"/>
    <n v="20"/>
    <x v="0"/>
  </r>
  <r>
    <x v="0"/>
    <x v="4"/>
    <x v="4"/>
    <x v="8"/>
    <n v="78"/>
    <n v="4577.2"/>
    <n v="5126.4639999999999"/>
    <n v="915.44"/>
    <x v="0"/>
  </r>
  <r>
    <x v="0"/>
    <x v="4"/>
    <x v="4"/>
    <x v="9"/>
    <n v="76"/>
    <n v="4576.8999999999996"/>
    <n v="5126.1279999999997"/>
    <n v="915.38"/>
    <x v="0"/>
  </r>
  <r>
    <x v="0"/>
    <x v="4"/>
    <x v="4"/>
    <x v="10"/>
    <n v="46"/>
    <n v="200"/>
    <n v="224"/>
    <n v="40"/>
    <x v="0"/>
  </r>
  <r>
    <x v="0"/>
    <x v="4"/>
    <x v="4"/>
    <x v="11"/>
    <n v="34"/>
    <n v="4576.8"/>
    <n v="5126.0160000000005"/>
    <n v="915.36000000000013"/>
    <x v="0"/>
  </r>
  <r>
    <x v="0"/>
    <x v="4"/>
    <x v="1"/>
    <x v="12"/>
    <n v="7"/>
    <n v="200"/>
    <n v="224"/>
    <n v="40"/>
    <x v="0"/>
  </r>
  <r>
    <x v="0"/>
    <x v="4"/>
    <x v="4"/>
    <x v="14"/>
    <n v="3"/>
    <n v="4577.3"/>
    <n v="5126.576"/>
    <n v="915.46"/>
    <x v="0"/>
  </r>
  <r>
    <x v="0"/>
    <x v="4"/>
    <x v="5"/>
    <x v="13"/>
    <n v="2"/>
    <n v="6600"/>
    <n v="7392"/>
    <n v="1320"/>
    <x v="0"/>
  </r>
  <r>
    <x v="0"/>
    <x v="5"/>
    <x v="0"/>
    <x v="0"/>
    <n v="3566"/>
    <n v="4577.3"/>
    <n v="5126.576"/>
    <n v="915.46"/>
    <x v="0"/>
  </r>
  <r>
    <x v="0"/>
    <x v="5"/>
    <x v="0"/>
    <x v="1"/>
    <n v="2498"/>
    <n v="8000"/>
    <n v="8960"/>
    <n v="1600"/>
    <x v="0"/>
  </r>
  <r>
    <x v="0"/>
    <x v="5"/>
    <x v="1"/>
    <x v="2"/>
    <n v="1245"/>
    <n v="4577.2"/>
    <n v="5126.4639999999999"/>
    <n v="915.44"/>
    <x v="0"/>
  </r>
  <r>
    <x v="0"/>
    <x v="5"/>
    <x v="2"/>
    <x v="3"/>
    <n v="644"/>
    <n v="5743.5"/>
    <n v="6432.72"/>
    <n v="1148.7"/>
    <x v="0"/>
  </r>
  <r>
    <x v="0"/>
    <x v="5"/>
    <x v="3"/>
    <x v="4"/>
    <n v="643"/>
    <n v="7000"/>
    <n v="7840"/>
    <n v="1400"/>
    <x v="0"/>
  </r>
  <r>
    <x v="0"/>
    <x v="5"/>
    <x v="2"/>
    <x v="5"/>
    <n v="455"/>
    <n v="4578.6000000000004"/>
    <n v="5128.0320000000002"/>
    <n v="915.72000000000014"/>
    <x v="0"/>
  </r>
  <r>
    <x v="0"/>
    <x v="5"/>
    <x v="3"/>
    <x v="6"/>
    <n v="345"/>
    <n v="7000"/>
    <n v="7840"/>
    <n v="1400"/>
    <x v="0"/>
  </r>
  <r>
    <x v="0"/>
    <x v="5"/>
    <x v="1"/>
    <x v="7"/>
    <n v="122"/>
    <n v="100"/>
    <n v="112"/>
    <n v="20"/>
    <x v="0"/>
  </r>
  <r>
    <x v="0"/>
    <x v="5"/>
    <x v="4"/>
    <x v="8"/>
    <n v="78"/>
    <n v="4577.2"/>
    <n v="5126.4639999999999"/>
    <n v="915.44"/>
    <x v="0"/>
  </r>
  <r>
    <x v="0"/>
    <x v="5"/>
    <x v="4"/>
    <x v="9"/>
    <n v="76"/>
    <n v="4576.8999999999996"/>
    <n v="5126.1279999999997"/>
    <n v="915.38"/>
    <x v="0"/>
  </r>
  <r>
    <x v="0"/>
    <x v="5"/>
    <x v="4"/>
    <x v="10"/>
    <n v="46"/>
    <n v="200"/>
    <n v="224"/>
    <n v="40"/>
    <x v="0"/>
  </r>
  <r>
    <x v="0"/>
    <x v="5"/>
    <x v="4"/>
    <x v="11"/>
    <n v="34"/>
    <n v="4576.8"/>
    <n v="5126.0160000000005"/>
    <n v="915.36000000000013"/>
    <x v="0"/>
  </r>
  <r>
    <x v="0"/>
    <x v="5"/>
    <x v="1"/>
    <x v="12"/>
    <n v="7"/>
    <n v="200"/>
    <n v="224"/>
    <n v="40"/>
    <x v="0"/>
  </r>
  <r>
    <x v="0"/>
    <x v="5"/>
    <x v="5"/>
    <x v="13"/>
    <n v="3"/>
    <n v="6600"/>
    <n v="7392"/>
    <n v="1320"/>
    <x v="0"/>
  </r>
  <r>
    <x v="0"/>
    <x v="5"/>
    <x v="4"/>
    <x v="14"/>
    <n v="3"/>
    <n v="4577.3"/>
    <n v="5126.576"/>
    <n v="915.46"/>
    <x v="0"/>
  </r>
  <r>
    <x v="0"/>
    <x v="6"/>
    <x v="0"/>
    <x v="0"/>
    <n v="3566"/>
    <n v="4577.3"/>
    <n v="5126.576"/>
    <n v="915.46"/>
    <x v="0"/>
  </r>
  <r>
    <x v="0"/>
    <x v="6"/>
    <x v="0"/>
    <x v="1"/>
    <n v="2498"/>
    <n v="8000"/>
    <n v="8960"/>
    <n v="1600"/>
    <x v="0"/>
  </r>
  <r>
    <x v="0"/>
    <x v="6"/>
    <x v="1"/>
    <x v="2"/>
    <n v="1245"/>
    <n v="4577.2"/>
    <n v="5126.4639999999999"/>
    <n v="915.44"/>
    <x v="0"/>
  </r>
  <r>
    <x v="0"/>
    <x v="6"/>
    <x v="2"/>
    <x v="3"/>
    <n v="644"/>
    <n v="5743.5"/>
    <n v="6432.72"/>
    <n v="1148.7"/>
    <x v="0"/>
  </r>
  <r>
    <x v="0"/>
    <x v="6"/>
    <x v="3"/>
    <x v="4"/>
    <n v="643"/>
    <n v="7000"/>
    <n v="7840"/>
    <n v="1400"/>
    <x v="0"/>
  </r>
  <r>
    <x v="0"/>
    <x v="6"/>
    <x v="2"/>
    <x v="5"/>
    <n v="455"/>
    <n v="4578.6000000000004"/>
    <n v="5128.0320000000002"/>
    <n v="915.72000000000014"/>
    <x v="0"/>
  </r>
  <r>
    <x v="0"/>
    <x v="6"/>
    <x v="3"/>
    <x v="6"/>
    <n v="345"/>
    <n v="7000"/>
    <n v="7840"/>
    <n v="1400"/>
    <x v="0"/>
  </r>
  <r>
    <x v="0"/>
    <x v="6"/>
    <x v="1"/>
    <x v="7"/>
    <n v="122"/>
    <n v="100"/>
    <n v="112"/>
    <n v="20"/>
    <x v="0"/>
  </r>
  <r>
    <x v="0"/>
    <x v="6"/>
    <x v="4"/>
    <x v="8"/>
    <n v="78"/>
    <n v="4577.2"/>
    <n v="5126.4639999999999"/>
    <n v="915.44"/>
    <x v="0"/>
  </r>
  <r>
    <x v="0"/>
    <x v="6"/>
    <x v="4"/>
    <x v="9"/>
    <n v="76"/>
    <n v="4576.8999999999996"/>
    <n v="5126.1279999999997"/>
    <n v="915.38"/>
    <x v="0"/>
  </r>
  <r>
    <x v="0"/>
    <x v="6"/>
    <x v="4"/>
    <x v="10"/>
    <n v="46"/>
    <n v="200"/>
    <n v="224"/>
    <n v="40"/>
    <x v="0"/>
  </r>
  <r>
    <x v="0"/>
    <x v="6"/>
    <x v="4"/>
    <x v="11"/>
    <n v="34"/>
    <n v="4576.8"/>
    <n v="5126.0160000000005"/>
    <n v="915.36000000000013"/>
    <x v="0"/>
  </r>
  <r>
    <x v="0"/>
    <x v="6"/>
    <x v="1"/>
    <x v="12"/>
    <n v="7"/>
    <n v="200"/>
    <n v="224"/>
    <n v="40"/>
    <x v="0"/>
  </r>
  <r>
    <x v="0"/>
    <x v="6"/>
    <x v="4"/>
    <x v="14"/>
    <n v="3"/>
    <n v="4577.3"/>
    <n v="5126.576"/>
    <n v="915.46"/>
    <x v="0"/>
  </r>
  <r>
    <x v="0"/>
    <x v="6"/>
    <x v="5"/>
    <x v="13"/>
    <n v="2"/>
    <n v="6600"/>
    <n v="7392"/>
    <n v="1320"/>
    <x v="0"/>
  </r>
  <r>
    <x v="0"/>
    <x v="7"/>
    <x v="0"/>
    <x v="0"/>
    <n v="3566"/>
    <n v="4577.3"/>
    <n v="5126.576"/>
    <n v="915.46"/>
    <x v="0"/>
  </r>
  <r>
    <x v="0"/>
    <x v="7"/>
    <x v="0"/>
    <x v="1"/>
    <n v="2498"/>
    <n v="8000"/>
    <n v="8960"/>
    <n v="1600"/>
    <x v="1"/>
  </r>
  <r>
    <x v="0"/>
    <x v="7"/>
    <x v="1"/>
    <x v="2"/>
    <n v="1245"/>
    <n v="4577.2"/>
    <n v="5126.4639999999999"/>
    <n v="915.44"/>
    <x v="1"/>
  </r>
  <r>
    <x v="0"/>
    <x v="7"/>
    <x v="2"/>
    <x v="3"/>
    <n v="644"/>
    <n v="5743.5"/>
    <n v="6432.72"/>
    <n v="1148.7"/>
    <x v="1"/>
  </r>
  <r>
    <x v="0"/>
    <x v="7"/>
    <x v="3"/>
    <x v="4"/>
    <n v="643"/>
    <n v="7000"/>
    <n v="7840"/>
    <n v="1400"/>
    <x v="1"/>
  </r>
  <r>
    <x v="0"/>
    <x v="7"/>
    <x v="2"/>
    <x v="5"/>
    <n v="455"/>
    <n v="4578.6000000000004"/>
    <n v="5128.0320000000002"/>
    <n v="915.72000000000014"/>
    <x v="1"/>
  </r>
  <r>
    <x v="0"/>
    <x v="7"/>
    <x v="3"/>
    <x v="6"/>
    <n v="345"/>
    <n v="7000"/>
    <n v="7840"/>
    <n v="1400"/>
    <x v="1"/>
  </r>
  <r>
    <x v="0"/>
    <x v="7"/>
    <x v="1"/>
    <x v="7"/>
    <n v="122"/>
    <n v="100"/>
    <n v="112"/>
    <n v="20"/>
    <x v="1"/>
  </r>
  <r>
    <x v="0"/>
    <x v="7"/>
    <x v="4"/>
    <x v="8"/>
    <n v="78"/>
    <n v="4577.2"/>
    <n v="5126.4639999999999"/>
    <n v="915.44"/>
    <x v="1"/>
  </r>
  <r>
    <x v="0"/>
    <x v="7"/>
    <x v="4"/>
    <x v="9"/>
    <n v="76"/>
    <n v="4576.8999999999996"/>
    <n v="5126.1279999999997"/>
    <n v="915.38"/>
    <x v="1"/>
  </r>
  <r>
    <x v="0"/>
    <x v="7"/>
    <x v="4"/>
    <x v="10"/>
    <n v="46"/>
    <n v="200"/>
    <n v="224"/>
    <n v="40"/>
    <x v="1"/>
  </r>
  <r>
    <x v="0"/>
    <x v="7"/>
    <x v="4"/>
    <x v="11"/>
    <n v="34"/>
    <n v="4576.8"/>
    <n v="5126.0160000000005"/>
    <n v="915.36000000000013"/>
    <x v="1"/>
  </r>
  <r>
    <x v="0"/>
    <x v="7"/>
    <x v="1"/>
    <x v="12"/>
    <n v="7"/>
    <n v="200"/>
    <n v="224"/>
    <n v="40"/>
    <x v="1"/>
  </r>
  <r>
    <x v="0"/>
    <x v="7"/>
    <x v="4"/>
    <x v="14"/>
    <n v="3"/>
    <n v="4577.3"/>
    <n v="5126.576"/>
    <n v="915.46"/>
    <x v="1"/>
  </r>
  <r>
    <x v="0"/>
    <x v="7"/>
    <x v="5"/>
    <x v="13"/>
    <n v="2"/>
    <n v="6600"/>
    <n v="7392"/>
    <n v="1320"/>
    <x v="1"/>
  </r>
  <r>
    <x v="0"/>
    <x v="8"/>
    <x v="0"/>
    <x v="0"/>
    <n v="3566"/>
    <n v="4577.3"/>
    <n v="5126.576"/>
    <n v="915.46"/>
    <x v="1"/>
  </r>
  <r>
    <x v="0"/>
    <x v="8"/>
    <x v="0"/>
    <x v="1"/>
    <n v="2498"/>
    <n v="8000"/>
    <n v="8960"/>
    <n v="1600"/>
    <x v="1"/>
  </r>
  <r>
    <x v="0"/>
    <x v="8"/>
    <x v="1"/>
    <x v="2"/>
    <n v="1245"/>
    <n v="4577.2"/>
    <n v="5126.4639999999999"/>
    <n v="915.44"/>
    <x v="1"/>
  </r>
  <r>
    <x v="0"/>
    <x v="8"/>
    <x v="2"/>
    <x v="3"/>
    <n v="644"/>
    <n v="5743.5"/>
    <n v="6432.72"/>
    <n v="1148.7"/>
    <x v="1"/>
  </r>
  <r>
    <x v="0"/>
    <x v="8"/>
    <x v="3"/>
    <x v="4"/>
    <n v="643"/>
    <n v="7000"/>
    <n v="7840"/>
    <n v="1400"/>
    <x v="1"/>
  </r>
  <r>
    <x v="0"/>
    <x v="8"/>
    <x v="2"/>
    <x v="5"/>
    <n v="455"/>
    <n v="4578.6000000000004"/>
    <n v="5128.0320000000002"/>
    <n v="915.72000000000014"/>
    <x v="1"/>
  </r>
  <r>
    <x v="0"/>
    <x v="8"/>
    <x v="3"/>
    <x v="6"/>
    <n v="345"/>
    <n v="7000"/>
    <n v="7840"/>
    <n v="1400"/>
    <x v="1"/>
  </r>
  <r>
    <x v="0"/>
    <x v="8"/>
    <x v="1"/>
    <x v="7"/>
    <n v="122"/>
    <n v="100"/>
    <n v="112"/>
    <n v="20"/>
    <x v="1"/>
  </r>
  <r>
    <x v="0"/>
    <x v="8"/>
    <x v="4"/>
    <x v="8"/>
    <n v="78"/>
    <n v="4577.2"/>
    <n v="5126.4639999999999"/>
    <n v="915.44"/>
    <x v="1"/>
  </r>
  <r>
    <x v="0"/>
    <x v="8"/>
    <x v="4"/>
    <x v="9"/>
    <n v="76"/>
    <n v="4576.8999999999996"/>
    <n v="5126.1279999999997"/>
    <n v="915.38"/>
    <x v="1"/>
  </r>
  <r>
    <x v="0"/>
    <x v="8"/>
    <x v="4"/>
    <x v="10"/>
    <n v="46"/>
    <n v="200"/>
    <n v="224"/>
    <n v="40"/>
    <x v="1"/>
  </r>
  <r>
    <x v="0"/>
    <x v="8"/>
    <x v="4"/>
    <x v="11"/>
    <n v="34"/>
    <n v="4576.8"/>
    <n v="5126.0160000000005"/>
    <n v="915.36000000000013"/>
    <x v="0"/>
  </r>
  <r>
    <x v="0"/>
    <x v="8"/>
    <x v="1"/>
    <x v="12"/>
    <n v="7"/>
    <n v="200"/>
    <n v="224"/>
    <n v="40"/>
    <x v="0"/>
  </r>
  <r>
    <x v="0"/>
    <x v="8"/>
    <x v="4"/>
    <x v="14"/>
    <n v="3"/>
    <n v="4577.3"/>
    <n v="5126.576"/>
    <n v="915.46"/>
    <x v="0"/>
  </r>
  <r>
    <x v="0"/>
    <x v="8"/>
    <x v="5"/>
    <x v="13"/>
    <n v="2"/>
    <n v="6600"/>
    <n v="7392"/>
    <n v="1320"/>
    <x v="0"/>
  </r>
  <r>
    <x v="0"/>
    <x v="9"/>
    <x v="0"/>
    <x v="0"/>
    <n v="3566"/>
    <n v="4577.3"/>
    <n v="5126.576"/>
    <n v="915.46"/>
    <x v="0"/>
  </r>
  <r>
    <x v="0"/>
    <x v="9"/>
    <x v="0"/>
    <x v="1"/>
    <n v="2498"/>
    <n v="8000"/>
    <n v="8960"/>
    <n v="1600"/>
    <x v="0"/>
  </r>
  <r>
    <x v="0"/>
    <x v="9"/>
    <x v="1"/>
    <x v="2"/>
    <n v="1245"/>
    <n v="4577.2"/>
    <n v="5126.4639999999999"/>
    <n v="915.44"/>
    <x v="0"/>
  </r>
  <r>
    <x v="0"/>
    <x v="9"/>
    <x v="2"/>
    <x v="3"/>
    <n v="644"/>
    <n v="5743.5"/>
    <n v="6432.72"/>
    <n v="1148.7"/>
    <x v="0"/>
  </r>
  <r>
    <x v="0"/>
    <x v="9"/>
    <x v="3"/>
    <x v="4"/>
    <n v="643"/>
    <n v="7000"/>
    <n v="7840"/>
    <n v="1400"/>
    <x v="0"/>
  </r>
  <r>
    <x v="0"/>
    <x v="9"/>
    <x v="2"/>
    <x v="5"/>
    <n v="455"/>
    <n v="4578.6000000000004"/>
    <n v="5128.0320000000002"/>
    <n v="915.72000000000014"/>
    <x v="0"/>
  </r>
  <r>
    <x v="0"/>
    <x v="9"/>
    <x v="3"/>
    <x v="6"/>
    <n v="345"/>
    <n v="7000"/>
    <n v="7840"/>
    <n v="1400"/>
    <x v="0"/>
  </r>
  <r>
    <x v="0"/>
    <x v="9"/>
    <x v="1"/>
    <x v="7"/>
    <n v="122"/>
    <n v="100"/>
    <n v="112"/>
    <n v="20"/>
    <x v="0"/>
  </r>
  <r>
    <x v="0"/>
    <x v="9"/>
    <x v="4"/>
    <x v="8"/>
    <n v="78"/>
    <n v="4577.2"/>
    <n v="5126.4639999999999"/>
    <n v="915.44"/>
    <x v="0"/>
  </r>
  <r>
    <x v="0"/>
    <x v="9"/>
    <x v="4"/>
    <x v="9"/>
    <n v="76"/>
    <n v="4576.8999999999996"/>
    <n v="5126.1279999999997"/>
    <n v="915.38"/>
    <x v="0"/>
  </r>
  <r>
    <x v="0"/>
    <x v="9"/>
    <x v="4"/>
    <x v="10"/>
    <n v="46"/>
    <n v="200"/>
    <n v="224"/>
    <n v="40"/>
    <x v="0"/>
  </r>
  <r>
    <x v="0"/>
    <x v="9"/>
    <x v="4"/>
    <x v="11"/>
    <n v="34"/>
    <n v="4576.8"/>
    <n v="5126.0160000000005"/>
    <n v="915.36000000000013"/>
    <x v="0"/>
  </r>
  <r>
    <x v="0"/>
    <x v="9"/>
    <x v="1"/>
    <x v="12"/>
    <n v="7"/>
    <n v="200"/>
    <n v="224"/>
    <n v="40"/>
    <x v="0"/>
  </r>
  <r>
    <x v="0"/>
    <x v="9"/>
    <x v="4"/>
    <x v="14"/>
    <n v="3"/>
    <n v="4577.3"/>
    <n v="5126.576"/>
    <n v="915.46"/>
    <x v="1"/>
  </r>
  <r>
    <x v="0"/>
    <x v="9"/>
    <x v="5"/>
    <x v="13"/>
    <n v="2"/>
    <n v="6600"/>
    <n v="7392"/>
    <n v="1320"/>
    <x v="1"/>
  </r>
  <r>
    <x v="0"/>
    <x v="10"/>
    <x v="0"/>
    <x v="0"/>
    <n v="3566"/>
    <n v="4577.3"/>
    <n v="5126.576"/>
    <n v="915.46"/>
    <x v="1"/>
  </r>
  <r>
    <x v="0"/>
    <x v="10"/>
    <x v="0"/>
    <x v="1"/>
    <n v="2498"/>
    <n v="8000"/>
    <n v="8960"/>
    <n v="1600"/>
    <x v="1"/>
  </r>
  <r>
    <x v="0"/>
    <x v="10"/>
    <x v="1"/>
    <x v="2"/>
    <n v="1245"/>
    <n v="4577.2"/>
    <n v="5126.4639999999999"/>
    <n v="915.44"/>
    <x v="1"/>
  </r>
  <r>
    <x v="0"/>
    <x v="10"/>
    <x v="2"/>
    <x v="3"/>
    <n v="644"/>
    <n v="5743.5"/>
    <n v="6432.72"/>
    <n v="1148.7"/>
    <x v="1"/>
  </r>
  <r>
    <x v="0"/>
    <x v="10"/>
    <x v="3"/>
    <x v="4"/>
    <n v="643"/>
    <n v="7000"/>
    <n v="7840"/>
    <n v="1400"/>
    <x v="1"/>
  </r>
  <r>
    <x v="0"/>
    <x v="10"/>
    <x v="2"/>
    <x v="5"/>
    <n v="455"/>
    <n v="4578.6000000000004"/>
    <n v="5128.0320000000002"/>
    <n v="915.72000000000014"/>
    <x v="1"/>
  </r>
  <r>
    <x v="0"/>
    <x v="10"/>
    <x v="3"/>
    <x v="6"/>
    <n v="345"/>
    <n v="7000"/>
    <n v="7840"/>
    <n v="1400"/>
    <x v="1"/>
  </r>
  <r>
    <x v="0"/>
    <x v="10"/>
    <x v="1"/>
    <x v="7"/>
    <n v="122"/>
    <n v="100"/>
    <n v="112"/>
    <n v="20"/>
    <x v="1"/>
  </r>
  <r>
    <x v="0"/>
    <x v="10"/>
    <x v="4"/>
    <x v="8"/>
    <n v="78"/>
    <n v="4577.2"/>
    <n v="5126.4639999999999"/>
    <n v="915.44"/>
    <x v="1"/>
  </r>
  <r>
    <x v="0"/>
    <x v="10"/>
    <x v="4"/>
    <x v="9"/>
    <n v="76"/>
    <n v="4576.8999999999996"/>
    <n v="5126.1279999999997"/>
    <n v="915.38"/>
    <x v="1"/>
  </r>
  <r>
    <x v="0"/>
    <x v="10"/>
    <x v="4"/>
    <x v="10"/>
    <n v="46"/>
    <n v="200"/>
    <n v="224"/>
    <n v="40"/>
    <x v="1"/>
  </r>
  <r>
    <x v="0"/>
    <x v="10"/>
    <x v="4"/>
    <x v="11"/>
    <n v="34"/>
    <n v="4576.8"/>
    <n v="5126.0160000000005"/>
    <n v="915.36000000000013"/>
    <x v="1"/>
  </r>
  <r>
    <x v="0"/>
    <x v="10"/>
    <x v="1"/>
    <x v="12"/>
    <n v="7"/>
    <n v="200"/>
    <n v="224"/>
    <n v="40"/>
    <x v="1"/>
  </r>
  <r>
    <x v="0"/>
    <x v="10"/>
    <x v="4"/>
    <x v="14"/>
    <n v="3"/>
    <n v="4577.3"/>
    <n v="5126.576"/>
    <n v="915.46"/>
    <x v="1"/>
  </r>
  <r>
    <x v="0"/>
    <x v="10"/>
    <x v="5"/>
    <x v="13"/>
    <n v="2"/>
    <n v="6600"/>
    <n v="7392"/>
    <n v="1320"/>
    <x v="0"/>
  </r>
  <r>
    <x v="0"/>
    <x v="11"/>
    <x v="0"/>
    <x v="0"/>
    <n v="3566"/>
    <n v="4577.3"/>
    <n v="5126.576"/>
    <n v="915.46"/>
    <x v="0"/>
  </r>
  <r>
    <x v="0"/>
    <x v="11"/>
    <x v="0"/>
    <x v="1"/>
    <n v="2498"/>
    <n v="8000"/>
    <n v="8960"/>
    <n v="1600"/>
    <x v="0"/>
  </r>
  <r>
    <x v="0"/>
    <x v="11"/>
    <x v="1"/>
    <x v="2"/>
    <n v="1245"/>
    <n v="4577.2"/>
    <n v="5126.4639999999999"/>
    <n v="915.44"/>
    <x v="0"/>
  </r>
  <r>
    <x v="0"/>
    <x v="11"/>
    <x v="2"/>
    <x v="3"/>
    <n v="644"/>
    <n v="5743.5"/>
    <n v="6432.72"/>
    <n v="1148.7"/>
    <x v="0"/>
  </r>
  <r>
    <x v="0"/>
    <x v="11"/>
    <x v="3"/>
    <x v="4"/>
    <n v="643"/>
    <n v="7000"/>
    <n v="7840"/>
    <n v="1400"/>
    <x v="1"/>
  </r>
  <r>
    <x v="0"/>
    <x v="11"/>
    <x v="2"/>
    <x v="5"/>
    <n v="455"/>
    <n v="4578.6000000000004"/>
    <n v="5128.0320000000002"/>
    <n v="915.72000000000014"/>
    <x v="1"/>
  </r>
  <r>
    <x v="0"/>
    <x v="11"/>
    <x v="3"/>
    <x v="6"/>
    <n v="345"/>
    <n v="7000"/>
    <n v="7840"/>
    <n v="1400"/>
    <x v="1"/>
  </r>
  <r>
    <x v="0"/>
    <x v="11"/>
    <x v="1"/>
    <x v="7"/>
    <n v="122"/>
    <n v="100"/>
    <n v="112"/>
    <n v="20"/>
    <x v="1"/>
  </r>
  <r>
    <x v="0"/>
    <x v="11"/>
    <x v="4"/>
    <x v="8"/>
    <n v="78"/>
    <n v="4577.2"/>
    <n v="5126.4639999999999"/>
    <n v="915.44"/>
    <x v="1"/>
  </r>
  <r>
    <x v="0"/>
    <x v="11"/>
    <x v="4"/>
    <x v="9"/>
    <n v="76"/>
    <n v="4576.8999999999996"/>
    <n v="5126.1279999999997"/>
    <n v="915.38"/>
    <x v="1"/>
  </r>
  <r>
    <x v="0"/>
    <x v="11"/>
    <x v="4"/>
    <x v="10"/>
    <n v="46"/>
    <n v="200"/>
    <n v="224"/>
    <n v="40"/>
    <x v="1"/>
  </r>
  <r>
    <x v="0"/>
    <x v="11"/>
    <x v="4"/>
    <x v="11"/>
    <n v="34"/>
    <n v="4576.8"/>
    <n v="5126.0160000000005"/>
    <n v="915.36000000000013"/>
    <x v="1"/>
  </r>
  <r>
    <x v="0"/>
    <x v="11"/>
    <x v="1"/>
    <x v="12"/>
    <n v="7"/>
    <n v="200"/>
    <n v="224"/>
    <n v="40"/>
    <x v="1"/>
  </r>
  <r>
    <x v="0"/>
    <x v="11"/>
    <x v="4"/>
    <x v="14"/>
    <n v="3"/>
    <n v="4577.3"/>
    <n v="5126.576"/>
    <n v="915.46"/>
    <x v="0"/>
  </r>
  <r>
    <x v="0"/>
    <x v="11"/>
    <x v="5"/>
    <x v="13"/>
    <n v="2"/>
    <n v="6600"/>
    <n v="7392"/>
    <n v="1320"/>
    <x v="1"/>
  </r>
  <r>
    <x v="1"/>
    <x v="0"/>
    <x v="0"/>
    <x v="0"/>
    <n v="6591.1679999999997"/>
    <n v="4577.3"/>
    <n v="5126.576"/>
    <n v="915.46"/>
    <x v="0"/>
  </r>
  <r>
    <x v="1"/>
    <x v="0"/>
    <x v="0"/>
    <x v="1"/>
    <n v="8270.64"/>
    <n v="8800"/>
    <n v="8960"/>
    <n v="1760"/>
    <x v="0"/>
  </r>
  <r>
    <x v="1"/>
    <x v="0"/>
    <x v="1"/>
    <x v="2"/>
    <n v="8470"/>
    <n v="5034.92"/>
    <n v="5126.4639999999999"/>
    <n v="1006.984"/>
    <x v="0"/>
  </r>
  <r>
    <x v="1"/>
    <x v="0"/>
    <x v="2"/>
    <x v="3"/>
    <n v="6055.1985000000004"/>
    <n v="6317.85"/>
    <n v="6432.72"/>
    <n v="1263.5700000000002"/>
    <x v="0"/>
  </r>
  <r>
    <x v="1"/>
    <x v="0"/>
    <x v="3"/>
    <x v="4"/>
    <n v="10368.4"/>
    <n v="7700"/>
    <n v="7840"/>
    <n v="1540"/>
    <x v="0"/>
  </r>
  <r>
    <x v="1"/>
    <x v="0"/>
    <x v="2"/>
    <x v="5"/>
    <n v="3101.2624999999998"/>
    <n v="5036.46"/>
    <n v="5128.0320000000002"/>
    <n v="1007.292"/>
    <x v="0"/>
  </r>
  <r>
    <x v="1"/>
    <x v="0"/>
    <x v="3"/>
    <x v="6"/>
    <n v="6591.1679999999997"/>
    <n v="7700"/>
    <n v="7840"/>
    <n v="1540"/>
    <x v="0"/>
  </r>
  <r>
    <x v="1"/>
    <x v="0"/>
    <x v="1"/>
    <x v="7"/>
    <n v="6590.7359999999999"/>
    <n v="110"/>
    <n v="112"/>
    <n v="22"/>
    <x v="0"/>
  </r>
  <r>
    <x v="1"/>
    <x v="0"/>
    <x v="4"/>
    <x v="8"/>
    <n v="288"/>
    <n v="5034.92"/>
    <n v="5126.4639999999999"/>
    <n v="1006.984"/>
    <x v="0"/>
  </r>
  <r>
    <x v="1"/>
    <x v="0"/>
    <x v="4"/>
    <x v="9"/>
    <n v="6590.5919999999996"/>
    <n v="4576.8999999999996"/>
    <n v="5126.1279999999997"/>
    <n v="915.38"/>
    <x v="0"/>
  </r>
  <r>
    <x v="1"/>
    <x v="0"/>
    <x v="4"/>
    <x v="10"/>
    <n v="4032.9300000000003"/>
    <n v="200"/>
    <n v="224"/>
    <n v="40"/>
    <x v="0"/>
  </r>
  <r>
    <x v="1"/>
    <x v="0"/>
    <x v="4"/>
    <x v="11"/>
    <n v="7986"/>
    <n v="4576.8"/>
    <n v="5126.0160000000005"/>
    <n v="915.36000000000013"/>
    <x v="0"/>
  </r>
  <r>
    <x v="1"/>
    <x v="0"/>
    <x v="1"/>
    <x v="12"/>
    <n v="5538.5330000000004"/>
    <n v="200"/>
    <n v="224"/>
    <n v="40"/>
    <x v="0"/>
  </r>
  <r>
    <x v="1"/>
    <x v="0"/>
    <x v="5"/>
    <x v="13"/>
    <n v="3"/>
    <n v="6600"/>
    <n v="7392"/>
    <n v="1320"/>
    <x v="0"/>
  </r>
  <r>
    <x v="1"/>
    <x v="0"/>
    <x v="4"/>
    <x v="14"/>
    <n v="3"/>
    <n v="4577.3"/>
    <n v="5126.576"/>
    <n v="915.46"/>
    <x v="0"/>
  </r>
  <r>
    <x v="1"/>
    <x v="1"/>
    <x v="0"/>
    <x v="0"/>
    <n v="3566"/>
    <n v="4577.3"/>
    <n v="5126.576"/>
    <n v="915.46"/>
    <x v="0"/>
  </r>
  <r>
    <x v="1"/>
    <x v="1"/>
    <x v="0"/>
    <x v="1"/>
    <n v="2498"/>
    <n v="8000"/>
    <n v="8960"/>
    <n v="1600"/>
    <x v="0"/>
  </r>
  <r>
    <x v="1"/>
    <x v="1"/>
    <x v="1"/>
    <x v="2"/>
    <n v="1245"/>
    <n v="4577.2"/>
    <n v="5126.4639999999999"/>
    <n v="915.44"/>
    <x v="0"/>
  </r>
  <r>
    <x v="1"/>
    <x v="1"/>
    <x v="2"/>
    <x v="3"/>
    <n v="644"/>
    <n v="5743.5"/>
    <n v="6432.72"/>
    <n v="1148.7"/>
    <x v="0"/>
  </r>
  <r>
    <x v="1"/>
    <x v="1"/>
    <x v="3"/>
    <x v="4"/>
    <n v="643"/>
    <n v="7000"/>
    <n v="7840"/>
    <n v="1400"/>
    <x v="0"/>
  </r>
  <r>
    <x v="1"/>
    <x v="1"/>
    <x v="2"/>
    <x v="5"/>
    <n v="455"/>
    <n v="4578.6000000000004"/>
    <n v="5128.0320000000002"/>
    <n v="915.72000000000014"/>
    <x v="0"/>
  </r>
  <r>
    <x v="1"/>
    <x v="1"/>
    <x v="3"/>
    <x v="6"/>
    <n v="345"/>
    <n v="7000"/>
    <n v="7840"/>
    <n v="1400"/>
    <x v="0"/>
  </r>
  <r>
    <x v="1"/>
    <x v="1"/>
    <x v="1"/>
    <x v="7"/>
    <n v="122"/>
    <n v="100"/>
    <n v="112"/>
    <n v="20"/>
    <x v="0"/>
  </r>
  <r>
    <x v="1"/>
    <x v="1"/>
    <x v="4"/>
    <x v="8"/>
    <n v="78"/>
    <n v="4577.2"/>
    <n v="5126.4639999999999"/>
    <n v="915.44"/>
    <x v="0"/>
  </r>
  <r>
    <x v="1"/>
    <x v="1"/>
    <x v="4"/>
    <x v="9"/>
    <n v="240"/>
    <n v="4576.8999999999996"/>
    <n v="5126.1279999999997"/>
    <n v="915.38"/>
    <x v="0"/>
  </r>
  <r>
    <x v="1"/>
    <x v="1"/>
    <x v="4"/>
    <x v="10"/>
    <n v="5492.16"/>
    <n v="200"/>
    <n v="224"/>
    <n v="40"/>
    <x v="0"/>
  </r>
  <r>
    <x v="1"/>
    <x v="1"/>
    <x v="4"/>
    <x v="11"/>
    <n v="240"/>
    <n v="4576.8"/>
    <n v="5126.0160000000005"/>
    <n v="915.36000000000013"/>
    <x v="0"/>
  </r>
  <r>
    <x v="1"/>
    <x v="1"/>
    <x v="1"/>
    <x v="12"/>
    <n v="5492.76"/>
    <n v="200"/>
    <n v="224"/>
    <n v="40"/>
    <x v="0"/>
  </r>
  <r>
    <x v="1"/>
    <x v="1"/>
    <x v="4"/>
    <x v="14"/>
    <n v="7920"/>
    <n v="4577.3"/>
    <n v="5126.576"/>
    <n v="915.46"/>
    <x v="0"/>
  </r>
  <r>
    <x v="1"/>
    <x v="1"/>
    <x v="5"/>
    <x v="13"/>
    <n v="5492.76"/>
    <n v="6600"/>
    <n v="7392"/>
    <n v="1320"/>
    <x v="0"/>
  </r>
  <r>
    <x v="1"/>
    <x v="2"/>
    <x v="0"/>
    <x v="0"/>
    <n v="9600"/>
    <n v="4577.3"/>
    <n v="5126.576"/>
    <n v="915.46"/>
    <x v="0"/>
  </r>
  <r>
    <x v="1"/>
    <x v="2"/>
    <x v="0"/>
    <x v="1"/>
    <n v="5492.6399999999994"/>
    <n v="8000"/>
    <n v="8960"/>
    <n v="1600"/>
    <x v="0"/>
  </r>
  <r>
    <x v="1"/>
    <x v="2"/>
    <x v="1"/>
    <x v="2"/>
    <n v="6892.2"/>
    <n v="4577.2"/>
    <n v="5126.4639999999999"/>
    <n v="915.44"/>
    <x v="0"/>
  </r>
  <r>
    <x v="1"/>
    <x v="2"/>
    <x v="2"/>
    <x v="3"/>
    <n v="644"/>
    <n v="5743.5"/>
    <n v="6432.72"/>
    <n v="1148.7"/>
    <x v="0"/>
  </r>
  <r>
    <x v="1"/>
    <x v="2"/>
    <x v="3"/>
    <x v="4"/>
    <n v="643"/>
    <n v="7000"/>
    <n v="7840"/>
    <n v="1400"/>
    <x v="0"/>
  </r>
  <r>
    <x v="1"/>
    <x v="2"/>
    <x v="2"/>
    <x v="5"/>
    <n v="455"/>
    <n v="4578.6000000000004"/>
    <n v="5128.0320000000002"/>
    <n v="915.72000000000014"/>
    <x v="0"/>
  </r>
  <r>
    <x v="1"/>
    <x v="2"/>
    <x v="3"/>
    <x v="6"/>
    <n v="345"/>
    <n v="7000"/>
    <n v="7840"/>
    <n v="1400"/>
    <x v="0"/>
  </r>
  <r>
    <x v="1"/>
    <x v="2"/>
    <x v="1"/>
    <x v="7"/>
    <n v="122"/>
    <n v="100"/>
    <n v="112"/>
    <n v="20"/>
    <x v="0"/>
  </r>
  <r>
    <x v="1"/>
    <x v="2"/>
    <x v="4"/>
    <x v="8"/>
    <n v="78"/>
    <n v="4577.2"/>
    <n v="5126.4639999999999"/>
    <n v="915.44"/>
    <x v="0"/>
  </r>
  <r>
    <x v="1"/>
    <x v="2"/>
    <x v="4"/>
    <x v="9"/>
    <n v="76"/>
    <n v="4576.8999999999996"/>
    <n v="5126.1279999999997"/>
    <n v="915.38"/>
    <x v="0"/>
  </r>
  <r>
    <x v="1"/>
    <x v="2"/>
    <x v="4"/>
    <x v="10"/>
    <n v="46"/>
    <n v="200"/>
    <n v="224"/>
    <n v="40"/>
    <x v="0"/>
  </r>
  <r>
    <x v="1"/>
    <x v="2"/>
    <x v="4"/>
    <x v="11"/>
    <n v="34"/>
    <n v="4576.8"/>
    <n v="5126.0160000000005"/>
    <n v="915.36000000000013"/>
    <x v="0"/>
  </r>
  <r>
    <x v="1"/>
    <x v="2"/>
    <x v="1"/>
    <x v="12"/>
    <n v="7"/>
    <n v="200"/>
    <n v="224"/>
    <n v="40"/>
    <x v="0"/>
  </r>
  <r>
    <x v="1"/>
    <x v="2"/>
    <x v="4"/>
    <x v="14"/>
    <n v="3"/>
    <n v="4577.3"/>
    <n v="5126.576"/>
    <n v="915.46"/>
    <x v="0"/>
  </r>
  <r>
    <x v="1"/>
    <x v="2"/>
    <x v="5"/>
    <x v="13"/>
    <n v="2"/>
    <n v="6600"/>
    <n v="7392"/>
    <n v="1320"/>
    <x v="0"/>
  </r>
  <r>
    <x v="1"/>
    <x v="3"/>
    <x v="0"/>
    <x v="0"/>
    <n v="3566"/>
    <n v="4577.3"/>
    <n v="5126.576"/>
    <n v="915.46"/>
    <x v="0"/>
  </r>
  <r>
    <x v="1"/>
    <x v="3"/>
    <x v="0"/>
    <x v="1"/>
    <n v="2498"/>
    <n v="8000"/>
    <n v="8960"/>
    <n v="1600"/>
    <x v="0"/>
  </r>
  <r>
    <x v="1"/>
    <x v="3"/>
    <x v="1"/>
    <x v="2"/>
    <n v="1245"/>
    <n v="4577.2"/>
    <n v="5126.4639999999999"/>
    <n v="915.44"/>
    <x v="0"/>
  </r>
  <r>
    <x v="1"/>
    <x v="3"/>
    <x v="2"/>
    <x v="3"/>
    <n v="644"/>
    <n v="5743.5"/>
    <n v="6432.72"/>
    <n v="1148.7"/>
    <x v="0"/>
  </r>
  <r>
    <x v="1"/>
    <x v="3"/>
    <x v="3"/>
    <x v="4"/>
    <n v="643"/>
    <n v="7000"/>
    <n v="7840"/>
    <n v="1400"/>
    <x v="0"/>
  </r>
  <r>
    <x v="1"/>
    <x v="3"/>
    <x v="2"/>
    <x v="5"/>
    <n v="455"/>
    <n v="4578.6000000000004"/>
    <n v="5128.0320000000002"/>
    <n v="915.72000000000014"/>
    <x v="0"/>
  </r>
  <r>
    <x v="1"/>
    <x v="3"/>
    <x v="3"/>
    <x v="6"/>
    <n v="345"/>
    <n v="7000"/>
    <n v="7840"/>
    <n v="1400"/>
    <x v="0"/>
  </r>
  <r>
    <x v="1"/>
    <x v="3"/>
    <x v="1"/>
    <x v="7"/>
    <n v="122"/>
    <n v="100"/>
    <n v="112"/>
    <n v="20"/>
    <x v="0"/>
  </r>
  <r>
    <x v="1"/>
    <x v="3"/>
    <x v="4"/>
    <x v="8"/>
    <n v="78"/>
    <n v="4577.2"/>
    <n v="5126.4639999999999"/>
    <n v="915.44"/>
    <x v="0"/>
  </r>
  <r>
    <x v="1"/>
    <x v="3"/>
    <x v="4"/>
    <x v="9"/>
    <n v="76"/>
    <n v="4576.8999999999996"/>
    <n v="5126.1279999999997"/>
    <n v="915.38"/>
    <x v="0"/>
  </r>
  <r>
    <x v="1"/>
    <x v="3"/>
    <x v="4"/>
    <x v="10"/>
    <n v="46"/>
    <n v="200"/>
    <n v="224"/>
    <n v="40"/>
    <x v="0"/>
  </r>
  <r>
    <x v="1"/>
    <x v="3"/>
    <x v="4"/>
    <x v="11"/>
    <n v="34"/>
    <n v="4576.8"/>
    <n v="5126.0160000000005"/>
    <n v="915.36000000000013"/>
    <x v="0"/>
  </r>
  <r>
    <x v="1"/>
    <x v="3"/>
    <x v="1"/>
    <x v="12"/>
    <n v="7"/>
    <n v="200"/>
    <n v="224"/>
    <n v="40"/>
    <x v="0"/>
  </r>
  <r>
    <x v="1"/>
    <x v="3"/>
    <x v="4"/>
    <x v="14"/>
    <n v="3"/>
    <n v="4577.3"/>
    <n v="5126.576"/>
    <n v="915.46"/>
    <x v="0"/>
  </r>
  <r>
    <x v="1"/>
    <x v="3"/>
    <x v="5"/>
    <x v="13"/>
    <n v="2"/>
    <n v="7920"/>
    <n v="10296"/>
    <n v="1584"/>
    <x v="0"/>
  </r>
  <r>
    <x v="1"/>
    <x v="4"/>
    <x v="0"/>
    <x v="0"/>
    <n v="3566"/>
    <n v="5492.76"/>
    <n v="7140.5879999999997"/>
    <n v="1098.5520000000001"/>
    <x v="0"/>
  </r>
  <r>
    <x v="1"/>
    <x v="4"/>
    <x v="0"/>
    <x v="1"/>
    <n v="2498"/>
    <n v="9600"/>
    <n v="12480"/>
    <n v="1920"/>
    <x v="0"/>
  </r>
  <r>
    <x v="1"/>
    <x v="4"/>
    <x v="1"/>
    <x v="2"/>
    <n v="1245"/>
    <n v="5492.6399999999994"/>
    <n v="7140.4319999999989"/>
    <n v="1098.528"/>
    <x v="0"/>
  </r>
  <r>
    <x v="1"/>
    <x v="4"/>
    <x v="2"/>
    <x v="3"/>
    <n v="644"/>
    <n v="6892.2"/>
    <n v="8959.86"/>
    <n v="1378.44"/>
    <x v="0"/>
  </r>
  <r>
    <x v="1"/>
    <x v="4"/>
    <x v="3"/>
    <x v="4"/>
    <n v="643"/>
    <n v="8400"/>
    <n v="10920"/>
    <n v="1680"/>
    <x v="0"/>
  </r>
  <r>
    <x v="1"/>
    <x v="4"/>
    <x v="2"/>
    <x v="5"/>
    <n v="455"/>
    <n v="5494.3200000000006"/>
    <n v="7142.6160000000009"/>
    <n v="1098.8640000000003"/>
    <x v="0"/>
  </r>
  <r>
    <x v="1"/>
    <x v="4"/>
    <x v="3"/>
    <x v="6"/>
    <n v="345"/>
    <n v="8400"/>
    <n v="10920"/>
    <n v="1680"/>
    <x v="0"/>
  </r>
  <r>
    <x v="1"/>
    <x v="4"/>
    <x v="1"/>
    <x v="7"/>
    <n v="122"/>
    <n v="120"/>
    <n v="156"/>
    <n v="24"/>
    <x v="0"/>
  </r>
  <r>
    <x v="1"/>
    <x v="4"/>
    <x v="4"/>
    <x v="8"/>
    <n v="78"/>
    <n v="4577.2"/>
    <n v="5126.4639999999999"/>
    <n v="915.44"/>
    <x v="0"/>
  </r>
  <r>
    <x v="1"/>
    <x v="4"/>
    <x v="4"/>
    <x v="9"/>
    <n v="76"/>
    <n v="4576.8999999999996"/>
    <n v="5126.1279999999997"/>
    <n v="915.38"/>
    <x v="0"/>
  </r>
  <r>
    <x v="1"/>
    <x v="4"/>
    <x v="4"/>
    <x v="10"/>
    <n v="46"/>
    <n v="200"/>
    <n v="224"/>
    <n v="40"/>
    <x v="0"/>
  </r>
  <r>
    <x v="1"/>
    <x v="4"/>
    <x v="4"/>
    <x v="11"/>
    <n v="34"/>
    <n v="4576.8"/>
    <n v="5126.0160000000005"/>
    <n v="915.36000000000013"/>
    <x v="0"/>
  </r>
  <r>
    <x v="1"/>
    <x v="4"/>
    <x v="1"/>
    <x v="12"/>
    <n v="7"/>
    <n v="200"/>
    <n v="224"/>
    <n v="40"/>
    <x v="0"/>
  </r>
  <r>
    <x v="1"/>
    <x v="4"/>
    <x v="4"/>
    <x v="14"/>
    <n v="3"/>
    <n v="4577.3"/>
    <n v="5126.576"/>
    <n v="915.46"/>
    <x v="0"/>
  </r>
  <r>
    <x v="1"/>
    <x v="4"/>
    <x v="5"/>
    <x v="13"/>
    <n v="2"/>
    <n v="6600"/>
    <n v="7392"/>
    <n v="1320"/>
    <x v="0"/>
  </r>
  <r>
    <x v="1"/>
    <x v="5"/>
    <x v="0"/>
    <x v="0"/>
    <n v="3566"/>
    <n v="4577.3"/>
    <n v="5126.576"/>
    <n v="915.46"/>
    <x v="0"/>
  </r>
  <r>
    <x v="1"/>
    <x v="5"/>
    <x v="0"/>
    <x v="1"/>
    <n v="2498"/>
    <n v="8000"/>
    <n v="8960"/>
    <n v="1600"/>
    <x v="0"/>
  </r>
  <r>
    <x v="1"/>
    <x v="5"/>
    <x v="1"/>
    <x v="2"/>
    <n v="1245"/>
    <n v="4577.2"/>
    <n v="5126.4639999999999"/>
    <n v="915.44"/>
    <x v="0"/>
  </r>
  <r>
    <x v="1"/>
    <x v="5"/>
    <x v="2"/>
    <x v="3"/>
    <n v="644"/>
    <n v="5743.5"/>
    <n v="6432.72"/>
    <n v="1148.7"/>
    <x v="0"/>
  </r>
  <r>
    <x v="1"/>
    <x v="5"/>
    <x v="3"/>
    <x v="4"/>
    <n v="643"/>
    <n v="7000"/>
    <n v="7840"/>
    <n v="1400"/>
    <x v="0"/>
  </r>
  <r>
    <x v="1"/>
    <x v="5"/>
    <x v="2"/>
    <x v="5"/>
    <n v="455"/>
    <n v="4578.6000000000004"/>
    <n v="5128.0320000000002"/>
    <n v="915.72000000000014"/>
    <x v="0"/>
  </r>
  <r>
    <x v="1"/>
    <x v="5"/>
    <x v="3"/>
    <x v="6"/>
    <n v="345"/>
    <n v="7000"/>
    <n v="7840"/>
    <n v="1400"/>
    <x v="0"/>
  </r>
  <r>
    <x v="1"/>
    <x v="5"/>
    <x v="1"/>
    <x v="7"/>
    <n v="122"/>
    <n v="100"/>
    <n v="112"/>
    <n v="20"/>
    <x v="0"/>
  </r>
  <r>
    <x v="1"/>
    <x v="5"/>
    <x v="4"/>
    <x v="8"/>
    <n v="78"/>
    <n v="4577.2"/>
    <n v="5126.4639999999999"/>
    <n v="915.44"/>
    <x v="0"/>
  </r>
  <r>
    <x v="1"/>
    <x v="5"/>
    <x v="4"/>
    <x v="9"/>
    <n v="5034.5899999999992"/>
    <n v="4576.8999999999996"/>
    <n v="5126.1279999999997"/>
    <n v="915.38"/>
    <x v="0"/>
  </r>
  <r>
    <x v="1"/>
    <x v="5"/>
    <x v="4"/>
    <x v="10"/>
    <n v="220"/>
    <n v="200"/>
    <n v="224"/>
    <n v="40"/>
    <x v="0"/>
  </r>
  <r>
    <x v="1"/>
    <x v="5"/>
    <x v="4"/>
    <x v="11"/>
    <n v="5034.4800000000005"/>
    <n v="4576.8"/>
    <n v="5126.0160000000005"/>
    <n v="915.36000000000013"/>
    <x v="0"/>
  </r>
  <r>
    <x v="1"/>
    <x v="5"/>
    <x v="1"/>
    <x v="12"/>
    <n v="220"/>
    <n v="200"/>
    <n v="224"/>
    <n v="40"/>
    <x v="0"/>
  </r>
  <r>
    <x v="1"/>
    <x v="5"/>
    <x v="5"/>
    <x v="13"/>
    <n v="7260"/>
    <n v="6600"/>
    <n v="7392"/>
    <n v="1320"/>
    <x v="0"/>
  </r>
  <r>
    <x v="1"/>
    <x v="5"/>
    <x v="4"/>
    <x v="14"/>
    <n v="5035.0300000000007"/>
    <n v="4577.3"/>
    <n v="5126.576"/>
    <n v="915.46"/>
    <x v="0"/>
  </r>
  <r>
    <x v="1"/>
    <x v="6"/>
    <x v="0"/>
    <x v="0"/>
    <n v="5035.0300000000007"/>
    <n v="4577.3"/>
    <n v="5126.576"/>
    <n v="915.46"/>
    <x v="0"/>
  </r>
  <r>
    <x v="1"/>
    <x v="6"/>
    <x v="0"/>
    <x v="1"/>
    <n v="8800"/>
    <n v="8000"/>
    <n v="8960"/>
    <n v="1600"/>
    <x v="0"/>
  </r>
  <r>
    <x v="1"/>
    <x v="6"/>
    <x v="1"/>
    <x v="2"/>
    <n v="5034.92"/>
    <n v="4577.2"/>
    <n v="5126.4639999999999"/>
    <n v="915.44"/>
    <x v="0"/>
  </r>
  <r>
    <x v="1"/>
    <x v="6"/>
    <x v="2"/>
    <x v="3"/>
    <n v="644"/>
    <n v="5743.5"/>
    <n v="6432.72"/>
    <n v="1148.7"/>
    <x v="0"/>
  </r>
  <r>
    <x v="1"/>
    <x v="6"/>
    <x v="3"/>
    <x v="4"/>
    <n v="643"/>
    <n v="7000"/>
    <n v="7840"/>
    <n v="1400"/>
    <x v="0"/>
  </r>
  <r>
    <x v="1"/>
    <x v="6"/>
    <x v="2"/>
    <x v="5"/>
    <n v="455"/>
    <n v="4578.6000000000004"/>
    <n v="5128.0320000000002"/>
    <n v="915.72000000000014"/>
    <x v="0"/>
  </r>
  <r>
    <x v="1"/>
    <x v="6"/>
    <x v="3"/>
    <x v="6"/>
    <n v="345"/>
    <n v="7000"/>
    <n v="7840"/>
    <n v="1400"/>
    <x v="0"/>
  </r>
  <r>
    <x v="1"/>
    <x v="6"/>
    <x v="1"/>
    <x v="7"/>
    <n v="122"/>
    <n v="100"/>
    <n v="112"/>
    <n v="20"/>
    <x v="0"/>
  </r>
  <r>
    <x v="1"/>
    <x v="6"/>
    <x v="4"/>
    <x v="8"/>
    <n v="78"/>
    <n v="4577.2"/>
    <n v="5126.4639999999999"/>
    <n v="915.44"/>
    <x v="0"/>
  </r>
  <r>
    <x v="1"/>
    <x v="6"/>
    <x v="4"/>
    <x v="9"/>
    <n v="76"/>
    <n v="4576.8999999999996"/>
    <n v="5126.1279999999997"/>
    <n v="915.38"/>
    <x v="0"/>
  </r>
  <r>
    <x v="1"/>
    <x v="6"/>
    <x v="4"/>
    <x v="10"/>
    <n v="46"/>
    <n v="200"/>
    <n v="224"/>
    <n v="40"/>
    <x v="0"/>
  </r>
  <r>
    <x v="1"/>
    <x v="6"/>
    <x v="4"/>
    <x v="11"/>
    <n v="34"/>
    <n v="4576.8"/>
    <n v="5126.0160000000005"/>
    <n v="915.36000000000013"/>
    <x v="0"/>
  </r>
  <r>
    <x v="1"/>
    <x v="6"/>
    <x v="1"/>
    <x v="12"/>
    <n v="7"/>
    <n v="200"/>
    <n v="224"/>
    <n v="40"/>
    <x v="0"/>
  </r>
  <r>
    <x v="1"/>
    <x v="6"/>
    <x v="4"/>
    <x v="14"/>
    <n v="3"/>
    <n v="4577.3"/>
    <n v="5126.576"/>
    <n v="915.46"/>
    <x v="0"/>
  </r>
  <r>
    <x v="1"/>
    <x v="6"/>
    <x v="5"/>
    <x v="13"/>
    <n v="2"/>
    <n v="6600"/>
    <n v="7392"/>
    <n v="1320"/>
    <x v="0"/>
  </r>
  <r>
    <x v="1"/>
    <x v="7"/>
    <x v="0"/>
    <x v="0"/>
    <n v="3566"/>
    <n v="4577.3"/>
    <n v="5126.576"/>
    <n v="915.46"/>
    <x v="0"/>
  </r>
  <r>
    <x v="1"/>
    <x v="7"/>
    <x v="0"/>
    <x v="1"/>
    <n v="2498"/>
    <n v="8000"/>
    <n v="8960"/>
    <n v="1600"/>
    <x v="0"/>
  </r>
  <r>
    <x v="1"/>
    <x v="7"/>
    <x v="1"/>
    <x v="2"/>
    <n v="1245"/>
    <n v="4577.2"/>
    <n v="5126.4639999999999"/>
    <n v="915.44"/>
    <x v="0"/>
  </r>
  <r>
    <x v="1"/>
    <x v="7"/>
    <x v="2"/>
    <x v="3"/>
    <n v="644"/>
    <n v="5743.5"/>
    <n v="6432.72"/>
    <n v="1148.7"/>
    <x v="0"/>
  </r>
  <r>
    <x v="1"/>
    <x v="7"/>
    <x v="3"/>
    <x v="4"/>
    <n v="643"/>
    <n v="7000"/>
    <n v="7840"/>
    <n v="1400"/>
    <x v="0"/>
  </r>
  <r>
    <x v="1"/>
    <x v="7"/>
    <x v="2"/>
    <x v="5"/>
    <n v="455"/>
    <n v="5036.46"/>
    <n v="5128.0320000000002"/>
    <n v="1007.292"/>
    <x v="0"/>
  </r>
  <r>
    <x v="1"/>
    <x v="7"/>
    <x v="3"/>
    <x v="6"/>
    <n v="345"/>
    <n v="7700"/>
    <n v="7840"/>
    <n v="1540"/>
    <x v="0"/>
  </r>
  <r>
    <x v="1"/>
    <x v="7"/>
    <x v="1"/>
    <x v="7"/>
    <n v="122"/>
    <n v="110"/>
    <n v="112"/>
    <n v="22"/>
    <x v="0"/>
  </r>
  <r>
    <x v="1"/>
    <x v="7"/>
    <x v="4"/>
    <x v="8"/>
    <n v="78"/>
    <n v="5034.92"/>
    <n v="5126.4639999999999"/>
    <n v="1006.984"/>
    <x v="0"/>
  </r>
  <r>
    <x v="1"/>
    <x v="7"/>
    <x v="4"/>
    <x v="9"/>
    <n v="76"/>
    <n v="5034.5899999999992"/>
    <n v="5126.1279999999997"/>
    <n v="1006.9179999999999"/>
    <x v="0"/>
  </r>
  <r>
    <x v="1"/>
    <x v="7"/>
    <x v="4"/>
    <x v="10"/>
    <n v="46"/>
    <n v="230"/>
    <n v="224"/>
    <n v="46"/>
    <x v="0"/>
  </r>
  <r>
    <x v="1"/>
    <x v="7"/>
    <x v="4"/>
    <x v="11"/>
    <n v="34"/>
    <n v="5263.32"/>
    <n v="5126.0160000000005"/>
    <n v="1052.664"/>
    <x v="0"/>
  </r>
  <r>
    <x v="1"/>
    <x v="7"/>
    <x v="1"/>
    <x v="12"/>
    <n v="7"/>
    <n v="230"/>
    <n v="224"/>
    <n v="46"/>
    <x v="1"/>
  </r>
  <r>
    <x v="1"/>
    <x v="7"/>
    <x v="4"/>
    <x v="14"/>
    <n v="3"/>
    <n v="5263.8950000000004"/>
    <n v="5126.576"/>
    <n v="1052.7790000000002"/>
    <x v="1"/>
  </r>
  <r>
    <x v="1"/>
    <x v="7"/>
    <x v="5"/>
    <x v="13"/>
    <n v="2"/>
    <n v="7590"/>
    <n v="7392"/>
    <n v="1518"/>
    <x v="1"/>
  </r>
  <r>
    <x v="1"/>
    <x v="8"/>
    <x v="0"/>
    <x v="0"/>
    <n v="3566"/>
    <n v="5263.8950000000004"/>
    <n v="5126.576"/>
    <n v="1052.7790000000002"/>
    <x v="1"/>
  </r>
  <r>
    <x v="1"/>
    <x v="8"/>
    <x v="0"/>
    <x v="1"/>
    <n v="2498"/>
    <n v="8800"/>
    <n v="8960"/>
    <n v="1760"/>
    <x v="1"/>
  </r>
  <r>
    <x v="1"/>
    <x v="8"/>
    <x v="1"/>
    <x v="2"/>
    <n v="1245"/>
    <n v="5034.92"/>
    <n v="5126.4639999999999"/>
    <n v="1006.984"/>
    <x v="1"/>
  </r>
  <r>
    <x v="1"/>
    <x v="8"/>
    <x v="2"/>
    <x v="3"/>
    <n v="644"/>
    <n v="6317.85"/>
    <n v="6432.72"/>
    <n v="1263.5700000000002"/>
    <x v="1"/>
  </r>
  <r>
    <x v="1"/>
    <x v="8"/>
    <x v="3"/>
    <x v="4"/>
    <n v="643"/>
    <n v="7700"/>
    <n v="7840"/>
    <n v="1540"/>
    <x v="1"/>
  </r>
  <r>
    <x v="1"/>
    <x v="8"/>
    <x v="2"/>
    <x v="5"/>
    <n v="455"/>
    <n v="5036.46"/>
    <n v="5128.0320000000002"/>
    <n v="1007.292"/>
    <x v="1"/>
  </r>
  <r>
    <x v="1"/>
    <x v="8"/>
    <x v="3"/>
    <x v="6"/>
    <n v="345"/>
    <n v="7700"/>
    <n v="7840"/>
    <n v="1540"/>
    <x v="1"/>
  </r>
  <r>
    <x v="1"/>
    <x v="8"/>
    <x v="1"/>
    <x v="7"/>
    <n v="122"/>
    <n v="110"/>
    <n v="112"/>
    <n v="22"/>
    <x v="1"/>
  </r>
  <r>
    <x v="1"/>
    <x v="8"/>
    <x v="4"/>
    <x v="8"/>
    <n v="78"/>
    <n v="5034.92"/>
    <n v="5126.4639999999999"/>
    <n v="1006.984"/>
    <x v="1"/>
  </r>
  <r>
    <x v="1"/>
    <x v="8"/>
    <x v="4"/>
    <x v="9"/>
    <n v="76"/>
    <n v="4576.8999999999996"/>
    <n v="5126.1279999999997"/>
    <n v="915.38"/>
    <x v="1"/>
  </r>
  <r>
    <x v="1"/>
    <x v="8"/>
    <x v="4"/>
    <x v="10"/>
    <n v="46"/>
    <n v="200"/>
    <n v="224"/>
    <n v="40"/>
    <x v="1"/>
  </r>
  <r>
    <x v="1"/>
    <x v="8"/>
    <x v="4"/>
    <x v="11"/>
    <n v="34"/>
    <n v="4576.8"/>
    <n v="5126.0160000000005"/>
    <n v="915.36000000000013"/>
    <x v="1"/>
  </r>
  <r>
    <x v="1"/>
    <x v="8"/>
    <x v="1"/>
    <x v="12"/>
    <n v="7"/>
    <n v="200"/>
    <n v="224"/>
    <n v="40"/>
    <x v="1"/>
  </r>
  <r>
    <x v="1"/>
    <x v="8"/>
    <x v="4"/>
    <x v="14"/>
    <n v="3"/>
    <n v="4577.3"/>
    <n v="5126.576"/>
    <n v="915.46"/>
    <x v="1"/>
  </r>
  <r>
    <x v="1"/>
    <x v="8"/>
    <x v="5"/>
    <x v="13"/>
    <n v="2"/>
    <n v="6600"/>
    <n v="7392"/>
    <n v="1320"/>
    <x v="1"/>
  </r>
  <r>
    <x v="1"/>
    <x v="9"/>
    <x v="0"/>
    <x v="0"/>
    <n v="3566"/>
    <n v="4577.3"/>
    <n v="5126.576"/>
    <n v="915.46"/>
    <x v="1"/>
  </r>
  <r>
    <x v="1"/>
    <x v="9"/>
    <x v="0"/>
    <x v="1"/>
    <n v="2498"/>
    <n v="8000"/>
    <n v="8960"/>
    <n v="1600"/>
    <x v="1"/>
  </r>
  <r>
    <x v="1"/>
    <x v="9"/>
    <x v="1"/>
    <x v="2"/>
    <n v="1245"/>
    <n v="4577.2"/>
    <n v="5126.4639999999999"/>
    <n v="915.44"/>
    <x v="1"/>
  </r>
  <r>
    <x v="1"/>
    <x v="9"/>
    <x v="2"/>
    <x v="3"/>
    <n v="644"/>
    <n v="5743.5"/>
    <n v="6432.72"/>
    <n v="1148.7"/>
    <x v="1"/>
  </r>
  <r>
    <x v="1"/>
    <x v="9"/>
    <x v="3"/>
    <x v="4"/>
    <n v="643"/>
    <n v="7000"/>
    <n v="7840"/>
    <n v="1400"/>
    <x v="1"/>
  </r>
  <r>
    <x v="1"/>
    <x v="9"/>
    <x v="2"/>
    <x v="5"/>
    <n v="455"/>
    <n v="4578.6000000000004"/>
    <n v="5128.0320000000002"/>
    <n v="915.72000000000014"/>
    <x v="0"/>
  </r>
  <r>
    <x v="1"/>
    <x v="9"/>
    <x v="3"/>
    <x v="6"/>
    <n v="345"/>
    <n v="7000"/>
    <n v="7840"/>
    <n v="1400"/>
    <x v="0"/>
  </r>
  <r>
    <x v="1"/>
    <x v="9"/>
    <x v="1"/>
    <x v="7"/>
    <n v="122"/>
    <n v="100"/>
    <n v="112"/>
    <n v="20"/>
    <x v="0"/>
  </r>
  <r>
    <x v="1"/>
    <x v="9"/>
    <x v="4"/>
    <x v="8"/>
    <n v="78"/>
    <n v="4577.2"/>
    <n v="5126.4639999999999"/>
    <n v="915.44"/>
    <x v="0"/>
  </r>
  <r>
    <x v="1"/>
    <x v="9"/>
    <x v="4"/>
    <x v="9"/>
    <n v="76"/>
    <n v="4576.8999999999996"/>
    <n v="5126.1279999999997"/>
    <n v="915.38"/>
    <x v="0"/>
  </r>
  <r>
    <x v="1"/>
    <x v="9"/>
    <x v="4"/>
    <x v="10"/>
    <n v="46"/>
    <n v="200"/>
    <n v="224"/>
    <n v="40"/>
    <x v="0"/>
  </r>
  <r>
    <x v="1"/>
    <x v="9"/>
    <x v="4"/>
    <x v="11"/>
    <n v="34"/>
    <n v="4576.8"/>
    <n v="5126.0160000000005"/>
    <n v="915.36000000000013"/>
    <x v="0"/>
  </r>
  <r>
    <x v="1"/>
    <x v="9"/>
    <x v="1"/>
    <x v="12"/>
    <n v="7"/>
    <n v="200"/>
    <n v="224"/>
    <n v="40"/>
    <x v="0"/>
  </r>
  <r>
    <x v="1"/>
    <x v="9"/>
    <x v="4"/>
    <x v="14"/>
    <n v="3"/>
    <n v="4577.3"/>
    <n v="5126.576"/>
    <n v="915.46"/>
    <x v="0"/>
  </r>
  <r>
    <x v="1"/>
    <x v="9"/>
    <x v="5"/>
    <x v="13"/>
    <n v="2"/>
    <n v="6600"/>
    <n v="7392"/>
    <n v="1320"/>
    <x v="0"/>
  </r>
  <r>
    <x v="1"/>
    <x v="10"/>
    <x v="0"/>
    <x v="0"/>
    <n v="3566"/>
    <n v="4577.3"/>
    <n v="5126.576"/>
    <n v="915.46"/>
    <x v="0"/>
  </r>
  <r>
    <x v="1"/>
    <x v="10"/>
    <x v="0"/>
    <x v="1"/>
    <n v="2498"/>
    <n v="8000"/>
    <n v="8960"/>
    <n v="1600"/>
    <x v="0"/>
  </r>
  <r>
    <x v="1"/>
    <x v="10"/>
    <x v="1"/>
    <x v="2"/>
    <n v="1245"/>
    <n v="4577.2"/>
    <n v="5126.4639999999999"/>
    <n v="915.44"/>
    <x v="0"/>
  </r>
  <r>
    <x v="1"/>
    <x v="10"/>
    <x v="2"/>
    <x v="3"/>
    <n v="644"/>
    <n v="5743.5"/>
    <n v="6432.72"/>
    <n v="1148.7"/>
    <x v="0"/>
  </r>
  <r>
    <x v="1"/>
    <x v="10"/>
    <x v="3"/>
    <x v="4"/>
    <n v="643"/>
    <n v="7000"/>
    <n v="7840"/>
    <n v="1400"/>
    <x v="0"/>
  </r>
  <r>
    <x v="1"/>
    <x v="10"/>
    <x v="2"/>
    <x v="5"/>
    <n v="455"/>
    <n v="4578.6000000000004"/>
    <n v="5128.0320000000002"/>
    <n v="915.72000000000014"/>
    <x v="0"/>
  </r>
  <r>
    <x v="1"/>
    <x v="10"/>
    <x v="3"/>
    <x v="6"/>
    <n v="345"/>
    <n v="7000"/>
    <n v="7840"/>
    <n v="1400"/>
    <x v="0"/>
  </r>
  <r>
    <x v="1"/>
    <x v="10"/>
    <x v="1"/>
    <x v="7"/>
    <n v="122"/>
    <n v="100"/>
    <n v="112"/>
    <n v="20"/>
    <x v="0"/>
  </r>
  <r>
    <x v="1"/>
    <x v="10"/>
    <x v="4"/>
    <x v="8"/>
    <n v="78"/>
    <n v="4577.2"/>
    <n v="5126.4639999999999"/>
    <n v="915.44"/>
    <x v="0"/>
  </r>
  <r>
    <x v="1"/>
    <x v="10"/>
    <x v="4"/>
    <x v="9"/>
    <n v="76"/>
    <n v="4576.8999999999996"/>
    <n v="5126.1279999999997"/>
    <n v="915.38"/>
    <x v="0"/>
  </r>
  <r>
    <x v="1"/>
    <x v="10"/>
    <x v="4"/>
    <x v="10"/>
    <n v="46"/>
    <n v="200"/>
    <n v="224"/>
    <n v="40"/>
    <x v="0"/>
  </r>
  <r>
    <x v="1"/>
    <x v="10"/>
    <x v="4"/>
    <x v="11"/>
    <n v="34"/>
    <n v="5492.16"/>
    <n v="5126.0160000000005"/>
    <n v="1098.432"/>
    <x v="0"/>
  </r>
  <r>
    <x v="1"/>
    <x v="10"/>
    <x v="1"/>
    <x v="12"/>
    <n v="7"/>
    <n v="240"/>
    <n v="224"/>
    <n v="48"/>
    <x v="0"/>
  </r>
  <r>
    <x v="1"/>
    <x v="10"/>
    <x v="4"/>
    <x v="14"/>
    <n v="3"/>
    <n v="5492.76"/>
    <n v="5126.576"/>
    <n v="1098.5520000000001"/>
    <x v="0"/>
  </r>
  <r>
    <x v="1"/>
    <x v="10"/>
    <x v="5"/>
    <x v="13"/>
    <n v="2"/>
    <n v="7920"/>
    <n v="7392"/>
    <n v="1584"/>
    <x v="0"/>
  </r>
  <r>
    <x v="1"/>
    <x v="11"/>
    <x v="0"/>
    <x v="0"/>
    <n v="3566"/>
    <n v="4577.3"/>
    <n v="5126.576"/>
    <n v="915.46"/>
    <x v="0"/>
  </r>
  <r>
    <x v="1"/>
    <x v="11"/>
    <x v="0"/>
    <x v="1"/>
    <n v="2498"/>
    <n v="8000"/>
    <n v="8960"/>
    <n v="1600"/>
    <x v="0"/>
  </r>
  <r>
    <x v="1"/>
    <x v="11"/>
    <x v="1"/>
    <x v="2"/>
    <n v="1245"/>
    <n v="4577.2"/>
    <n v="5126.4639999999999"/>
    <n v="915.44"/>
    <x v="0"/>
  </r>
  <r>
    <x v="1"/>
    <x v="11"/>
    <x v="2"/>
    <x v="3"/>
    <n v="644"/>
    <n v="5743.5"/>
    <n v="6432.72"/>
    <n v="1148.7"/>
    <x v="0"/>
  </r>
  <r>
    <x v="1"/>
    <x v="11"/>
    <x v="3"/>
    <x v="4"/>
    <n v="643"/>
    <n v="7000"/>
    <n v="7840"/>
    <n v="1400"/>
    <x v="0"/>
  </r>
  <r>
    <x v="1"/>
    <x v="11"/>
    <x v="2"/>
    <x v="5"/>
    <n v="455"/>
    <n v="4578.6000000000004"/>
    <n v="5128.0320000000002"/>
    <n v="915.72000000000014"/>
    <x v="0"/>
  </r>
  <r>
    <x v="1"/>
    <x v="11"/>
    <x v="3"/>
    <x v="6"/>
    <n v="345"/>
    <n v="7000"/>
    <n v="7840"/>
    <n v="1400"/>
    <x v="0"/>
  </r>
  <r>
    <x v="1"/>
    <x v="11"/>
    <x v="1"/>
    <x v="7"/>
    <n v="122"/>
    <n v="100"/>
    <n v="112"/>
    <n v="20"/>
    <x v="0"/>
  </r>
  <r>
    <x v="1"/>
    <x v="11"/>
    <x v="4"/>
    <x v="8"/>
    <n v="78"/>
    <n v="4577.2"/>
    <n v="5126.4639999999999"/>
    <n v="915.44"/>
    <x v="0"/>
  </r>
  <r>
    <x v="1"/>
    <x v="11"/>
    <x v="4"/>
    <x v="9"/>
    <n v="76"/>
    <n v="4576.8999999999996"/>
    <n v="5126.1279999999997"/>
    <n v="915.38"/>
    <x v="0"/>
  </r>
  <r>
    <x v="1"/>
    <x v="11"/>
    <x v="4"/>
    <x v="10"/>
    <n v="46"/>
    <n v="200"/>
    <n v="224"/>
    <n v="40"/>
    <x v="0"/>
  </r>
  <r>
    <x v="1"/>
    <x v="11"/>
    <x v="4"/>
    <x v="11"/>
    <n v="34"/>
    <n v="4576.8"/>
    <n v="5126.0160000000005"/>
    <n v="915.36000000000013"/>
    <x v="0"/>
  </r>
  <r>
    <x v="1"/>
    <x v="11"/>
    <x v="1"/>
    <x v="12"/>
    <n v="7"/>
    <n v="200"/>
    <n v="224"/>
    <n v="40"/>
    <x v="0"/>
  </r>
  <r>
    <x v="1"/>
    <x v="11"/>
    <x v="4"/>
    <x v="14"/>
    <n v="3"/>
    <n v="4577.3"/>
    <n v="5126.576"/>
    <n v="915.46"/>
    <x v="0"/>
  </r>
  <r>
    <x v="1"/>
    <x v="11"/>
    <x v="5"/>
    <x v="13"/>
    <n v="2"/>
    <n v="6600"/>
    <n v="7392"/>
    <n v="1320"/>
    <x v="0"/>
  </r>
  <r>
    <x v="2"/>
    <x v="0"/>
    <x v="0"/>
    <x v="0"/>
    <n v="3566"/>
    <n v="5492.76"/>
    <n v="5126.576"/>
    <n v="1098.5520000000001"/>
    <x v="0"/>
  </r>
  <r>
    <x v="2"/>
    <x v="0"/>
    <x v="0"/>
    <x v="1"/>
    <n v="2498"/>
    <n v="9600"/>
    <n v="8960"/>
    <n v="1920"/>
    <x v="0"/>
  </r>
  <r>
    <x v="2"/>
    <x v="0"/>
    <x v="1"/>
    <x v="2"/>
    <n v="1245"/>
    <n v="5492.6399999999994"/>
    <n v="5126.4639999999999"/>
    <n v="1098.528"/>
    <x v="1"/>
  </r>
  <r>
    <x v="2"/>
    <x v="0"/>
    <x v="2"/>
    <x v="3"/>
    <n v="644"/>
    <n v="6892.2"/>
    <n v="6432.72"/>
    <n v="1378.44"/>
    <x v="1"/>
  </r>
  <r>
    <x v="2"/>
    <x v="0"/>
    <x v="3"/>
    <x v="4"/>
    <n v="643"/>
    <n v="8400"/>
    <n v="7840"/>
    <n v="1680"/>
    <x v="1"/>
  </r>
  <r>
    <x v="2"/>
    <x v="0"/>
    <x v="2"/>
    <x v="5"/>
    <n v="455"/>
    <n v="5494.3200000000006"/>
    <n v="5128.0320000000002"/>
    <n v="1098.8640000000003"/>
    <x v="1"/>
  </r>
  <r>
    <x v="2"/>
    <x v="0"/>
    <x v="3"/>
    <x v="6"/>
    <n v="345"/>
    <n v="8400"/>
    <n v="7840"/>
    <n v="1680"/>
    <x v="1"/>
  </r>
  <r>
    <x v="2"/>
    <x v="0"/>
    <x v="1"/>
    <x v="7"/>
    <n v="122"/>
    <n v="120"/>
    <n v="112"/>
    <n v="24"/>
    <x v="1"/>
  </r>
  <r>
    <x v="2"/>
    <x v="0"/>
    <x v="4"/>
    <x v="8"/>
    <n v="78"/>
    <n v="2288.6"/>
    <n v="5126.4639999999999"/>
    <n v="457.72"/>
    <x v="1"/>
  </r>
  <r>
    <x v="2"/>
    <x v="0"/>
    <x v="4"/>
    <x v="9"/>
    <n v="76"/>
    <n v="2288.4499999999998"/>
    <n v="5126.1279999999997"/>
    <n v="457.69"/>
    <x v="1"/>
  </r>
  <r>
    <x v="2"/>
    <x v="0"/>
    <x v="4"/>
    <x v="10"/>
    <n v="46"/>
    <n v="100"/>
    <n v="224"/>
    <n v="20"/>
    <x v="1"/>
  </r>
  <r>
    <x v="2"/>
    <x v="0"/>
    <x v="4"/>
    <x v="11"/>
    <n v="34"/>
    <n v="2288.4"/>
    <n v="5126.0160000000005"/>
    <n v="457.68000000000006"/>
    <x v="1"/>
  </r>
  <r>
    <x v="2"/>
    <x v="0"/>
    <x v="1"/>
    <x v="12"/>
    <n v="7"/>
    <n v="200"/>
    <n v="224"/>
    <n v="40"/>
    <x v="1"/>
  </r>
  <r>
    <x v="2"/>
    <x v="0"/>
    <x v="5"/>
    <x v="13"/>
    <n v="3"/>
    <n v="4577.3"/>
    <n v="7392"/>
    <n v="915.46"/>
    <x v="1"/>
  </r>
  <r>
    <x v="2"/>
    <x v="0"/>
    <x v="4"/>
    <x v="14"/>
    <n v="3"/>
    <n v="3300"/>
    <n v="5126.576"/>
    <n v="660"/>
    <x v="1"/>
  </r>
  <r>
    <x v="2"/>
    <x v="1"/>
    <x v="0"/>
    <x v="0"/>
    <n v="3566"/>
    <n v="4577.3"/>
    <n v="5126.576"/>
    <n v="915.46"/>
    <x v="1"/>
  </r>
  <r>
    <x v="2"/>
    <x v="1"/>
    <x v="0"/>
    <x v="1"/>
    <n v="2498"/>
    <n v="8000"/>
    <n v="8960"/>
    <n v="1600"/>
    <x v="1"/>
  </r>
  <r>
    <x v="2"/>
    <x v="1"/>
    <x v="1"/>
    <x v="2"/>
    <n v="1245"/>
    <n v="4577.2"/>
    <n v="5126.4639999999999"/>
    <n v="915.44"/>
    <x v="1"/>
  </r>
  <r>
    <x v="2"/>
    <x v="1"/>
    <x v="2"/>
    <x v="3"/>
    <n v="644"/>
    <n v="5743.5"/>
    <n v="6432.72"/>
    <n v="1148.7"/>
    <x v="1"/>
  </r>
  <r>
    <x v="2"/>
    <x v="1"/>
    <x v="3"/>
    <x v="4"/>
    <n v="643"/>
    <n v="7000"/>
    <n v="7840"/>
    <n v="1400"/>
    <x v="1"/>
  </r>
  <r>
    <x v="2"/>
    <x v="1"/>
    <x v="2"/>
    <x v="5"/>
    <n v="455"/>
    <n v="4578.6000000000004"/>
    <n v="5128.0320000000002"/>
    <n v="915.72000000000014"/>
    <x v="1"/>
  </r>
  <r>
    <x v="2"/>
    <x v="1"/>
    <x v="3"/>
    <x v="6"/>
    <n v="345"/>
    <n v="7000"/>
    <n v="7840"/>
    <n v="1400"/>
    <x v="1"/>
  </r>
  <r>
    <x v="2"/>
    <x v="1"/>
    <x v="1"/>
    <x v="7"/>
    <n v="122"/>
    <n v="100"/>
    <n v="112"/>
    <n v="20"/>
    <x v="1"/>
  </r>
  <r>
    <x v="2"/>
    <x v="1"/>
    <x v="4"/>
    <x v="8"/>
    <n v="78"/>
    <n v="2288.6"/>
    <n v="5126.4639999999999"/>
    <n v="457.72"/>
    <x v="1"/>
  </r>
  <r>
    <x v="2"/>
    <x v="1"/>
    <x v="4"/>
    <x v="9"/>
    <n v="76"/>
    <n v="2288.4499999999998"/>
    <n v="5126.1279999999997"/>
    <n v="457.69"/>
    <x v="1"/>
  </r>
  <r>
    <x v="2"/>
    <x v="1"/>
    <x v="4"/>
    <x v="10"/>
    <n v="46"/>
    <n v="100"/>
    <n v="224"/>
    <n v="20"/>
    <x v="1"/>
  </r>
  <r>
    <x v="2"/>
    <x v="1"/>
    <x v="4"/>
    <x v="11"/>
    <n v="34"/>
    <n v="2288.4"/>
    <n v="5126.0160000000005"/>
    <n v="457.68000000000006"/>
    <x v="1"/>
  </r>
  <r>
    <x v="2"/>
    <x v="1"/>
    <x v="1"/>
    <x v="12"/>
    <n v="7"/>
    <n v="200"/>
    <n v="224"/>
    <n v="40"/>
    <x v="0"/>
  </r>
  <r>
    <x v="2"/>
    <x v="1"/>
    <x v="4"/>
    <x v="14"/>
    <n v="3"/>
    <n v="3300"/>
    <n v="5126.576"/>
    <n v="660"/>
    <x v="0"/>
  </r>
  <r>
    <x v="2"/>
    <x v="1"/>
    <x v="5"/>
    <x v="13"/>
    <n v="2"/>
    <n v="6600"/>
    <n v="7392"/>
    <n v="1320"/>
    <x v="0"/>
  </r>
  <r>
    <x v="2"/>
    <x v="2"/>
    <x v="0"/>
    <x v="0"/>
    <n v="3566"/>
    <n v="4577.3"/>
    <n v="5126.576"/>
    <n v="915.46"/>
    <x v="0"/>
  </r>
  <r>
    <x v="2"/>
    <x v="2"/>
    <x v="0"/>
    <x v="1"/>
    <n v="2498"/>
    <n v="8000"/>
    <n v="8960"/>
    <n v="1600"/>
    <x v="0"/>
  </r>
  <r>
    <x v="2"/>
    <x v="2"/>
    <x v="1"/>
    <x v="2"/>
    <n v="1245"/>
    <n v="4577.2"/>
    <n v="5126.4639999999999"/>
    <n v="915.44"/>
    <x v="0"/>
  </r>
  <r>
    <x v="2"/>
    <x v="2"/>
    <x v="2"/>
    <x v="3"/>
    <n v="644"/>
    <n v="5743.5"/>
    <n v="6432.72"/>
    <n v="1148.7"/>
    <x v="0"/>
  </r>
  <r>
    <x v="2"/>
    <x v="2"/>
    <x v="3"/>
    <x v="4"/>
    <n v="643"/>
    <n v="7000"/>
    <n v="7840"/>
    <n v="1400"/>
    <x v="0"/>
  </r>
  <r>
    <x v="2"/>
    <x v="2"/>
    <x v="2"/>
    <x v="5"/>
    <n v="455"/>
    <n v="4578.6000000000004"/>
    <n v="5128.0320000000002"/>
    <n v="915.72000000000014"/>
    <x v="0"/>
  </r>
  <r>
    <x v="2"/>
    <x v="2"/>
    <x v="3"/>
    <x v="6"/>
    <n v="345"/>
    <n v="7000"/>
    <n v="7840"/>
    <n v="1400"/>
    <x v="0"/>
  </r>
  <r>
    <x v="2"/>
    <x v="2"/>
    <x v="1"/>
    <x v="7"/>
    <n v="122"/>
    <n v="100"/>
    <n v="112"/>
    <n v="20"/>
    <x v="0"/>
  </r>
  <r>
    <x v="2"/>
    <x v="2"/>
    <x v="4"/>
    <x v="8"/>
    <n v="78"/>
    <n v="2288.6"/>
    <n v="5126.4639999999999"/>
    <n v="457.72"/>
    <x v="0"/>
  </r>
  <r>
    <x v="2"/>
    <x v="2"/>
    <x v="4"/>
    <x v="9"/>
    <n v="76"/>
    <n v="2288.4499999999998"/>
    <n v="5126.1279999999997"/>
    <n v="457.69"/>
    <x v="0"/>
  </r>
  <r>
    <x v="2"/>
    <x v="2"/>
    <x v="4"/>
    <x v="10"/>
    <n v="46"/>
    <n v="100"/>
    <n v="224"/>
    <n v="20"/>
    <x v="0"/>
  </r>
  <r>
    <x v="2"/>
    <x v="2"/>
    <x v="4"/>
    <x v="11"/>
    <n v="34"/>
    <n v="2288.4"/>
    <n v="5126.0160000000005"/>
    <n v="457.68000000000006"/>
    <x v="0"/>
  </r>
  <r>
    <x v="2"/>
    <x v="2"/>
    <x v="1"/>
    <x v="12"/>
    <n v="7"/>
    <n v="200"/>
    <n v="224"/>
    <n v="40"/>
    <x v="0"/>
  </r>
  <r>
    <x v="2"/>
    <x v="2"/>
    <x v="4"/>
    <x v="14"/>
    <n v="3"/>
    <n v="2288.65"/>
    <n v="5126.576"/>
    <n v="457.73"/>
    <x v="0"/>
  </r>
  <r>
    <x v="2"/>
    <x v="2"/>
    <x v="5"/>
    <x v="13"/>
    <n v="2"/>
    <n v="6600"/>
    <n v="7392"/>
    <n v="1320"/>
    <x v="1"/>
  </r>
  <r>
    <x v="2"/>
    <x v="3"/>
    <x v="0"/>
    <x v="0"/>
    <n v="3566"/>
    <n v="4577.3"/>
    <n v="5126.576"/>
    <n v="915.46"/>
    <x v="1"/>
  </r>
  <r>
    <x v="2"/>
    <x v="3"/>
    <x v="0"/>
    <x v="1"/>
    <n v="2498"/>
    <n v="8000"/>
    <n v="8960"/>
    <n v="1600"/>
    <x v="1"/>
  </r>
  <r>
    <x v="2"/>
    <x v="3"/>
    <x v="1"/>
    <x v="2"/>
    <n v="1245"/>
    <n v="4577.2"/>
    <n v="5126.4639999999999"/>
    <n v="915.44"/>
    <x v="1"/>
  </r>
  <r>
    <x v="2"/>
    <x v="3"/>
    <x v="2"/>
    <x v="3"/>
    <n v="644"/>
    <n v="5743.5"/>
    <n v="6432.72"/>
    <n v="1148.7"/>
    <x v="1"/>
  </r>
  <r>
    <x v="2"/>
    <x v="3"/>
    <x v="3"/>
    <x v="4"/>
    <n v="643"/>
    <n v="7000"/>
    <n v="7840"/>
    <n v="1400"/>
    <x v="1"/>
  </r>
  <r>
    <x v="2"/>
    <x v="3"/>
    <x v="2"/>
    <x v="5"/>
    <n v="455"/>
    <n v="4578.6000000000004"/>
    <n v="5128.0320000000002"/>
    <n v="915.72000000000014"/>
    <x v="1"/>
  </r>
  <r>
    <x v="2"/>
    <x v="3"/>
    <x v="3"/>
    <x v="6"/>
    <n v="345"/>
    <n v="7000"/>
    <n v="7840"/>
    <n v="1400"/>
    <x v="1"/>
  </r>
  <r>
    <x v="2"/>
    <x v="3"/>
    <x v="1"/>
    <x v="7"/>
    <n v="122"/>
    <n v="100"/>
    <n v="112"/>
    <n v="20"/>
    <x v="1"/>
  </r>
  <r>
    <x v="2"/>
    <x v="3"/>
    <x v="4"/>
    <x v="8"/>
    <n v="78"/>
    <n v="2288.6"/>
    <n v="5126.4639999999999"/>
    <n v="457.72"/>
    <x v="1"/>
  </r>
  <r>
    <x v="2"/>
    <x v="3"/>
    <x v="4"/>
    <x v="9"/>
    <n v="76"/>
    <n v="2288.4499999999998"/>
    <n v="5126.1279999999997"/>
    <n v="457.69"/>
    <x v="1"/>
  </r>
  <r>
    <x v="2"/>
    <x v="3"/>
    <x v="4"/>
    <x v="10"/>
    <n v="46"/>
    <n v="100"/>
    <n v="224"/>
    <n v="20"/>
    <x v="1"/>
  </r>
  <r>
    <x v="2"/>
    <x v="3"/>
    <x v="4"/>
    <x v="11"/>
    <n v="34"/>
    <n v="2288.4"/>
    <n v="5126.0160000000005"/>
    <n v="457.68000000000006"/>
    <x v="1"/>
  </r>
  <r>
    <x v="2"/>
    <x v="3"/>
    <x v="1"/>
    <x v="12"/>
    <n v="7"/>
    <n v="200"/>
    <n v="224"/>
    <n v="40"/>
    <x v="1"/>
  </r>
  <r>
    <x v="2"/>
    <x v="3"/>
    <x v="4"/>
    <x v="14"/>
    <n v="3"/>
    <n v="2288.65"/>
    <n v="5126.576"/>
    <n v="457.73"/>
    <x v="1"/>
  </r>
  <r>
    <x v="2"/>
    <x v="3"/>
    <x v="5"/>
    <x v="13"/>
    <n v="2"/>
    <n v="7920"/>
    <n v="7392"/>
    <n v="1584"/>
    <x v="1"/>
  </r>
  <r>
    <x v="2"/>
    <x v="4"/>
    <x v="0"/>
    <x v="0"/>
    <n v="3566"/>
    <n v="4577.3"/>
    <n v="5126.576"/>
    <n v="915.46"/>
    <x v="0"/>
  </r>
  <r>
    <x v="2"/>
    <x v="4"/>
    <x v="0"/>
    <x v="1"/>
    <n v="2498"/>
    <n v="8800"/>
    <n v="8960"/>
    <n v="1760"/>
    <x v="0"/>
  </r>
  <r>
    <x v="2"/>
    <x v="4"/>
    <x v="1"/>
    <x v="2"/>
    <n v="1245"/>
    <n v="5034.92"/>
    <n v="5126.4639999999999"/>
    <n v="1006.984"/>
    <x v="0"/>
  </r>
  <r>
    <x v="2"/>
    <x v="4"/>
    <x v="2"/>
    <x v="3"/>
    <n v="644"/>
    <n v="6317.85"/>
    <n v="6432.72"/>
    <n v="1263.5700000000002"/>
    <x v="0"/>
  </r>
  <r>
    <x v="2"/>
    <x v="4"/>
    <x v="3"/>
    <x v="4"/>
    <n v="643"/>
    <n v="7700"/>
    <n v="7840"/>
    <n v="1540"/>
    <x v="0"/>
  </r>
  <r>
    <x v="2"/>
    <x v="4"/>
    <x v="2"/>
    <x v="5"/>
    <n v="455"/>
    <n v="5036.46"/>
    <n v="5128.0320000000002"/>
    <n v="1007.292"/>
    <x v="1"/>
  </r>
  <r>
    <x v="2"/>
    <x v="4"/>
    <x v="3"/>
    <x v="6"/>
    <n v="345"/>
    <n v="7700"/>
    <n v="7840"/>
    <n v="1540"/>
    <x v="1"/>
  </r>
  <r>
    <x v="2"/>
    <x v="4"/>
    <x v="1"/>
    <x v="7"/>
    <n v="122"/>
    <n v="110"/>
    <n v="112"/>
    <n v="22"/>
    <x v="1"/>
  </r>
  <r>
    <x v="2"/>
    <x v="4"/>
    <x v="4"/>
    <x v="8"/>
    <n v="78"/>
    <n v="2517.46"/>
    <n v="5126.4639999999999"/>
    <n v="503.49200000000002"/>
    <x v="1"/>
  </r>
  <r>
    <x v="2"/>
    <x v="4"/>
    <x v="4"/>
    <x v="9"/>
    <n v="76"/>
    <n v="2288.4499999999998"/>
    <n v="5126.1279999999997"/>
    <n v="457.69"/>
    <x v="1"/>
  </r>
  <r>
    <x v="2"/>
    <x v="4"/>
    <x v="4"/>
    <x v="10"/>
    <n v="46"/>
    <n v="100"/>
    <n v="224"/>
    <n v="20"/>
    <x v="1"/>
  </r>
  <r>
    <x v="2"/>
    <x v="4"/>
    <x v="4"/>
    <x v="11"/>
    <n v="34"/>
    <n v="2288.4"/>
    <n v="5126.0160000000005"/>
    <n v="457.68000000000006"/>
    <x v="1"/>
  </r>
  <r>
    <x v="2"/>
    <x v="4"/>
    <x v="1"/>
    <x v="12"/>
    <n v="7"/>
    <n v="200"/>
    <n v="224"/>
    <n v="40"/>
    <x v="1"/>
  </r>
  <r>
    <x v="2"/>
    <x v="4"/>
    <x v="4"/>
    <x v="14"/>
    <n v="3"/>
    <n v="3300"/>
    <n v="5126.576"/>
    <n v="660"/>
    <x v="1"/>
  </r>
  <r>
    <x v="2"/>
    <x v="4"/>
    <x v="5"/>
    <x v="13"/>
    <n v="2"/>
    <n v="4577.3"/>
    <n v="7392"/>
    <n v="915.46"/>
    <x v="0"/>
  </r>
  <r>
    <x v="2"/>
    <x v="5"/>
    <x v="0"/>
    <x v="0"/>
    <n v="3566"/>
    <n v="4577.3"/>
    <n v="5126.576"/>
    <n v="915.46"/>
    <x v="1"/>
  </r>
  <r>
    <x v="2"/>
    <x v="5"/>
    <x v="0"/>
    <x v="1"/>
    <n v="2498"/>
    <n v="8000"/>
    <n v="8960"/>
    <n v="1600"/>
    <x v="0"/>
  </r>
  <r>
    <x v="2"/>
    <x v="5"/>
    <x v="1"/>
    <x v="2"/>
    <n v="1245"/>
    <n v="4577.2"/>
    <n v="5126.4639999999999"/>
    <n v="915.44"/>
    <x v="0"/>
  </r>
  <r>
    <x v="2"/>
    <x v="5"/>
    <x v="2"/>
    <x v="3"/>
    <n v="644"/>
    <n v="5743.5"/>
    <n v="6432.72"/>
    <n v="1148.7"/>
    <x v="0"/>
  </r>
  <r>
    <x v="2"/>
    <x v="5"/>
    <x v="3"/>
    <x v="4"/>
    <n v="643"/>
    <n v="7000"/>
    <n v="7840"/>
    <n v="1400"/>
    <x v="0"/>
  </r>
  <r>
    <x v="2"/>
    <x v="5"/>
    <x v="2"/>
    <x v="5"/>
    <n v="455"/>
    <n v="4578.6000000000004"/>
    <n v="5128.0320000000002"/>
    <n v="915.72000000000014"/>
    <x v="0"/>
  </r>
  <r>
    <x v="2"/>
    <x v="5"/>
    <x v="3"/>
    <x v="6"/>
    <n v="345"/>
    <n v="7000"/>
    <n v="7840"/>
    <n v="1400"/>
    <x v="0"/>
  </r>
  <r>
    <x v="2"/>
    <x v="5"/>
    <x v="1"/>
    <x v="7"/>
    <n v="122"/>
    <n v="100"/>
    <n v="112"/>
    <n v="20"/>
    <x v="0"/>
  </r>
  <r>
    <x v="2"/>
    <x v="5"/>
    <x v="4"/>
    <x v="8"/>
    <n v="78"/>
    <n v="2288.6"/>
    <n v="5126.4639999999999"/>
    <n v="457.72"/>
    <x v="0"/>
  </r>
  <r>
    <x v="2"/>
    <x v="5"/>
    <x v="4"/>
    <x v="9"/>
    <n v="76"/>
    <n v="2288.4499999999998"/>
    <n v="5126.1279999999997"/>
    <n v="457.69"/>
    <x v="0"/>
  </r>
  <r>
    <x v="2"/>
    <x v="5"/>
    <x v="4"/>
    <x v="10"/>
    <n v="46"/>
    <n v="100"/>
    <n v="224"/>
    <n v="20"/>
    <x v="0"/>
  </r>
  <r>
    <x v="2"/>
    <x v="5"/>
    <x v="4"/>
    <x v="11"/>
    <n v="34"/>
    <n v="2288.4"/>
    <n v="5126.0160000000005"/>
    <n v="457.68000000000006"/>
    <x v="0"/>
  </r>
  <r>
    <x v="2"/>
    <x v="5"/>
    <x v="1"/>
    <x v="12"/>
    <n v="7"/>
    <n v="200"/>
    <n v="224"/>
    <n v="40"/>
    <x v="0"/>
  </r>
  <r>
    <x v="2"/>
    <x v="5"/>
    <x v="5"/>
    <x v="13"/>
    <n v="3"/>
    <n v="4577.3"/>
    <n v="7392"/>
    <n v="915.46"/>
    <x v="0"/>
  </r>
  <r>
    <x v="2"/>
    <x v="5"/>
    <x v="4"/>
    <x v="14"/>
    <n v="3"/>
    <n v="2288.65"/>
    <n v="5126.576"/>
    <n v="457.73"/>
    <x v="0"/>
  </r>
  <r>
    <x v="2"/>
    <x v="6"/>
    <x v="0"/>
    <x v="0"/>
    <n v="3566"/>
    <n v="4577.3"/>
    <n v="5126.576"/>
    <n v="915.46"/>
    <x v="0"/>
  </r>
  <r>
    <x v="2"/>
    <x v="6"/>
    <x v="0"/>
    <x v="1"/>
    <n v="2498"/>
    <n v="8000"/>
    <n v="8960"/>
    <n v="1600"/>
    <x v="0"/>
  </r>
  <r>
    <x v="2"/>
    <x v="6"/>
    <x v="1"/>
    <x v="2"/>
    <n v="1245"/>
    <n v="4577.2"/>
    <n v="5126.4639999999999"/>
    <n v="915.44"/>
    <x v="0"/>
  </r>
  <r>
    <x v="2"/>
    <x v="6"/>
    <x v="2"/>
    <x v="3"/>
    <n v="644"/>
    <n v="5743.5"/>
    <n v="6432.72"/>
    <n v="1148.7"/>
    <x v="0"/>
  </r>
  <r>
    <x v="2"/>
    <x v="6"/>
    <x v="3"/>
    <x v="4"/>
    <n v="643"/>
    <n v="7000"/>
    <n v="7840"/>
    <n v="1400"/>
    <x v="0"/>
  </r>
  <r>
    <x v="2"/>
    <x v="6"/>
    <x v="2"/>
    <x v="5"/>
    <n v="455"/>
    <n v="4578.6000000000004"/>
    <n v="5128.0320000000002"/>
    <n v="915.72000000000014"/>
    <x v="0"/>
  </r>
  <r>
    <x v="2"/>
    <x v="6"/>
    <x v="3"/>
    <x v="6"/>
    <n v="345"/>
    <n v="7000"/>
    <n v="7840"/>
    <n v="1400"/>
    <x v="0"/>
  </r>
  <r>
    <x v="2"/>
    <x v="6"/>
    <x v="1"/>
    <x v="7"/>
    <n v="122"/>
    <n v="100"/>
    <n v="112"/>
    <n v="20"/>
    <x v="0"/>
  </r>
  <r>
    <x v="2"/>
    <x v="6"/>
    <x v="4"/>
    <x v="8"/>
    <n v="78"/>
    <n v="2288.6"/>
    <n v="5126.4639999999999"/>
    <n v="457.72"/>
    <x v="0"/>
  </r>
  <r>
    <x v="2"/>
    <x v="6"/>
    <x v="4"/>
    <x v="9"/>
    <n v="76"/>
    <n v="2288.4499999999998"/>
    <n v="5126.1279999999997"/>
    <n v="457.69"/>
    <x v="0"/>
  </r>
  <r>
    <x v="2"/>
    <x v="6"/>
    <x v="4"/>
    <x v="10"/>
    <n v="46"/>
    <n v="100"/>
    <n v="224"/>
    <n v="20"/>
    <x v="0"/>
  </r>
  <r>
    <x v="2"/>
    <x v="6"/>
    <x v="4"/>
    <x v="11"/>
    <n v="34"/>
    <n v="2288.4"/>
    <n v="5126.0160000000005"/>
    <n v="457.68000000000006"/>
    <x v="0"/>
  </r>
  <r>
    <x v="2"/>
    <x v="6"/>
    <x v="1"/>
    <x v="12"/>
    <n v="7"/>
    <n v="200"/>
    <n v="224"/>
    <n v="40"/>
    <x v="0"/>
  </r>
  <r>
    <x v="2"/>
    <x v="6"/>
    <x v="4"/>
    <x v="14"/>
    <n v="3"/>
    <n v="2288.65"/>
    <n v="5126.576"/>
    <n v="457.73"/>
    <x v="0"/>
  </r>
  <r>
    <x v="2"/>
    <x v="6"/>
    <x v="5"/>
    <x v="13"/>
    <n v="2"/>
    <n v="6600"/>
    <n v="7392"/>
    <n v="1320"/>
    <x v="0"/>
  </r>
  <r>
    <x v="2"/>
    <x v="7"/>
    <x v="0"/>
    <x v="0"/>
    <n v="3566"/>
    <n v="4577.3"/>
    <n v="5126.576"/>
    <n v="915.46"/>
    <x v="0"/>
  </r>
  <r>
    <x v="2"/>
    <x v="7"/>
    <x v="0"/>
    <x v="1"/>
    <n v="2498"/>
    <n v="8000"/>
    <n v="8960"/>
    <n v="1600"/>
    <x v="0"/>
  </r>
  <r>
    <x v="2"/>
    <x v="7"/>
    <x v="1"/>
    <x v="2"/>
    <n v="1245"/>
    <n v="4577.2"/>
    <n v="5126.4639999999999"/>
    <n v="915.44"/>
    <x v="0"/>
  </r>
  <r>
    <x v="2"/>
    <x v="7"/>
    <x v="2"/>
    <x v="3"/>
    <n v="644"/>
    <n v="5743.5"/>
    <n v="6432.72"/>
    <n v="1148.7"/>
    <x v="0"/>
  </r>
  <r>
    <x v="2"/>
    <x v="7"/>
    <x v="3"/>
    <x v="4"/>
    <n v="643"/>
    <n v="7000"/>
    <n v="7840"/>
    <n v="1400"/>
    <x v="0"/>
  </r>
  <r>
    <x v="2"/>
    <x v="7"/>
    <x v="2"/>
    <x v="5"/>
    <n v="455"/>
    <n v="5036.46"/>
    <n v="5128.0320000000002"/>
    <n v="1007.292"/>
    <x v="0"/>
  </r>
  <r>
    <x v="2"/>
    <x v="7"/>
    <x v="3"/>
    <x v="6"/>
    <n v="345"/>
    <n v="7700"/>
    <n v="7840"/>
    <n v="1540"/>
    <x v="0"/>
  </r>
  <r>
    <x v="2"/>
    <x v="7"/>
    <x v="1"/>
    <x v="7"/>
    <n v="122"/>
    <n v="110"/>
    <n v="112"/>
    <n v="22"/>
    <x v="0"/>
  </r>
  <r>
    <x v="2"/>
    <x v="7"/>
    <x v="4"/>
    <x v="8"/>
    <n v="78"/>
    <n v="2517.46"/>
    <n v="5126.4639999999999"/>
    <n v="503.49200000000002"/>
    <x v="0"/>
  </r>
  <r>
    <x v="2"/>
    <x v="7"/>
    <x v="4"/>
    <x v="9"/>
    <n v="76"/>
    <n v="2517.2949999999996"/>
    <n v="5126.1279999999997"/>
    <n v="503.45899999999995"/>
    <x v="0"/>
  </r>
  <r>
    <x v="2"/>
    <x v="7"/>
    <x v="4"/>
    <x v="10"/>
    <n v="46"/>
    <n v="115"/>
    <n v="224"/>
    <n v="23"/>
    <x v="0"/>
  </r>
  <r>
    <x v="2"/>
    <x v="7"/>
    <x v="4"/>
    <x v="11"/>
    <n v="34"/>
    <n v="2631.66"/>
    <n v="5126.0160000000005"/>
    <n v="526.33199999999999"/>
    <x v="0"/>
  </r>
  <r>
    <x v="2"/>
    <x v="7"/>
    <x v="1"/>
    <x v="12"/>
    <n v="7"/>
    <n v="230"/>
    <n v="224"/>
    <n v="46"/>
    <x v="0"/>
  </r>
  <r>
    <x v="2"/>
    <x v="7"/>
    <x v="4"/>
    <x v="14"/>
    <n v="3"/>
    <n v="2631.9475000000002"/>
    <n v="5126.576"/>
    <n v="526.38950000000011"/>
    <x v="0"/>
  </r>
  <r>
    <x v="2"/>
    <x v="7"/>
    <x v="5"/>
    <x v="13"/>
    <n v="2"/>
    <n v="7590"/>
    <n v="7392"/>
    <n v="1518"/>
    <x v="0"/>
  </r>
  <r>
    <x v="2"/>
    <x v="8"/>
    <x v="0"/>
    <x v="0"/>
    <n v="3566"/>
    <n v="4577.3"/>
    <n v="5126.576"/>
    <n v="915.46"/>
    <x v="0"/>
  </r>
  <r>
    <x v="2"/>
    <x v="8"/>
    <x v="0"/>
    <x v="1"/>
    <n v="2498"/>
    <n v="8000"/>
    <n v="8960"/>
    <n v="1600"/>
    <x v="0"/>
  </r>
  <r>
    <x v="2"/>
    <x v="8"/>
    <x v="1"/>
    <x v="2"/>
    <n v="1245"/>
    <n v="4577.2"/>
    <n v="5126.4639999999999"/>
    <n v="915.44"/>
    <x v="0"/>
  </r>
  <r>
    <x v="2"/>
    <x v="8"/>
    <x v="2"/>
    <x v="3"/>
    <n v="644"/>
    <n v="5743.5"/>
    <n v="6432.72"/>
    <n v="1148.7"/>
    <x v="0"/>
  </r>
  <r>
    <x v="2"/>
    <x v="8"/>
    <x v="3"/>
    <x v="4"/>
    <n v="643"/>
    <n v="7000"/>
    <n v="7840"/>
    <n v="1400"/>
    <x v="0"/>
  </r>
  <r>
    <x v="2"/>
    <x v="8"/>
    <x v="2"/>
    <x v="5"/>
    <n v="455"/>
    <n v="4578.6000000000004"/>
    <n v="5128.0320000000002"/>
    <n v="915.72000000000014"/>
    <x v="0"/>
  </r>
  <r>
    <x v="2"/>
    <x v="8"/>
    <x v="3"/>
    <x v="6"/>
    <n v="345"/>
    <n v="7000"/>
    <n v="7840"/>
    <n v="1400"/>
    <x v="0"/>
  </r>
  <r>
    <x v="2"/>
    <x v="8"/>
    <x v="1"/>
    <x v="7"/>
    <n v="122"/>
    <n v="100"/>
    <n v="112"/>
    <n v="20"/>
    <x v="0"/>
  </r>
  <r>
    <x v="2"/>
    <x v="8"/>
    <x v="4"/>
    <x v="8"/>
    <n v="78"/>
    <n v="2288.6"/>
    <n v="5126.4639999999999"/>
    <n v="457.72"/>
    <x v="0"/>
  </r>
  <r>
    <x v="2"/>
    <x v="8"/>
    <x v="4"/>
    <x v="9"/>
    <n v="76"/>
    <n v="2288.4499999999998"/>
    <n v="5126.1279999999997"/>
    <n v="457.69"/>
    <x v="0"/>
  </r>
  <r>
    <x v="2"/>
    <x v="8"/>
    <x v="4"/>
    <x v="10"/>
    <n v="46"/>
    <n v="100"/>
    <n v="224"/>
    <n v="20"/>
    <x v="0"/>
  </r>
  <r>
    <x v="2"/>
    <x v="8"/>
    <x v="4"/>
    <x v="11"/>
    <n v="34"/>
    <n v="2746.08"/>
    <n v="5126.0160000000005"/>
    <n v="549.21600000000001"/>
    <x v="0"/>
  </r>
  <r>
    <x v="2"/>
    <x v="8"/>
    <x v="1"/>
    <x v="12"/>
    <n v="7"/>
    <n v="240"/>
    <n v="224"/>
    <n v="48"/>
    <x v="0"/>
  </r>
  <r>
    <x v="2"/>
    <x v="8"/>
    <x v="4"/>
    <x v="14"/>
    <n v="3"/>
    <n v="2746.38"/>
    <n v="5126.576"/>
    <n v="549.27600000000007"/>
    <x v="0"/>
  </r>
  <r>
    <x v="2"/>
    <x v="8"/>
    <x v="5"/>
    <x v="13"/>
    <n v="2"/>
    <n v="7920"/>
    <n v="7392"/>
    <n v="1584"/>
    <x v="0"/>
  </r>
  <r>
    <x v="2"/>
    <x v="9"/>
    <x v="0"/>
    <x v="0"/>
    <n v="3566"/>
    <n v="5035.0300000000007"/>
    <n v="5126.576"/>
    <n v="1007.0060000000002"/>
    <x v="0"/>
  </r>
  <r>
    <x v="2"/>
    <x v="9"/>
    <x v="0"/>
    <x v="1"/>
    <n v="2498"/>
    <n v="9200"/>
    <n v="8960"/>
    <n v="1840"/>
    <x v="0"/>
  </r>
  <r>
    <x v="2"/>
    <x v="9"/>
    <x v="1"/>
    <x v="2"/>
    <n v="1245"/>
    <n v="5263.78"/>
    <n v="5126.4639999999999"/>
    <n v="1052.7560000000001"/>
    <x v="0"/>
  </r>
  <r>
    <x v="2"/>
    <x v="9"/>
    <x v="2"/>
    <x v="3"/>
    <n v="644"/>
    <n v="6605.0249999999996"/>
    <n v="6432.72"/>
    <n v="1321.0050000000001"/>
    <x v="0"/>
  </r>
  <r>
    <x v="2"/>
    <x v="9"/>
    <x v="3"/>
    <x v="4"/>
    <n v="643"/>
    <n v="8400"/>
    <n v="7840"/>
    <n v="1680"/>
    <x v="0"/>
  </r>
  <r>
    <x v="2"/>
    <x v="9"/>
    <x v="2"/>
    <x v="5"/>
    <n v="455"/>
    <n v="5494.3200000000006"/>
    <n v="5128.0320000000002"/>
    <n v="1098.8640000000003"/>
    <x v="0"/>
  </r>
  <r>
    <x v="2"/>
    <x v="9"/>
    <x v="3"/>
    <x v="6"/>
    <n v="345"/>
    <n v="8400"/>
    <n v="7840"/>
    <n v="1680"/>
    <x v="0"/>
  </r>
  <r>
    <x v="2"/>
    <x v="9"/>
    <x v="1"/>
    <x v="7"/>
    <n v="122"/>
    <n v="120"/>
    <n v="112"/>
    <n v="24"/>
    <x v="0"/>
  </r>
  <r>
    <x v="2"/>
    <x v="9"/>
    <x v="4"/>
    <x v="8"/>
    <n v="78"/>
    <n v="2517.46"/>
    <n v="5126.4639999999999"/>
    <n v="503.49200000000002"/>
    <x v="0"/>
  </r>
  <r>
    <x v="2"/>
    <x v="9"/>
    <x v="4"/>
    <x v="9"/>
    <n v="76"/>
    <n v="2517.2949999999996"/>
    <n v="5126.1279999999997"/>
    <n v="503.45899999999995"/>
    <x v="0"/>
  </r>
  <r>
    <x v="2"/>
    <x v="9"/>
    <x v="4"/>
    <x v="10"/>
    <n v="46"/>
    <n v="110"/>
    <n v="224"/>
    <n v="22"/>
    <x v="0"/>
  </r>
  <r>
    <x v="2"/>
    <x v="9"/>
    <x v="4"/>
    <x v="11"/>
    <n v="34"/>
    <n v="2517.2400000000002"/>
    <n v="5126.0160000000005"/>
    <n v="503.44800000000009"/>
    <x v="0"/>
  </r>
  <r>
    <x v="2"/>
    <x v="9"/>
    <x v="1"/>
    <x v="12"/>
    <n v="7"/>
    <n v="220"/>
    <n v="224"/>
    <n v="44"/>
    <x v="0"/>
  </r>
  <r>
    <x v="2"/>
    <x v="9"/>
    <x v="4"/>
    <x v="14"/>
    <n v="3"/>
    <n v="2517.5150000000003"/>
    <n v="5126.576"/>
    <n v="503.5030000000001"/>
    <x v="0"/>
  </r>
  <r>
    <x v="2"/>
    <x v="9"/>
    <x v="5"/>
    <x v="13"/>
    <n v="2"/>
    <n v="7260"/>
    <n v="7392"/>
    <n v="1452"/>
    <x v="0"/>
  </r>
  <r>
    <x v="2"/>
    <x v="10"/>
    <x v="0"/>
    <x v="0"/>
    <n v="3566"/>
    <n v="5263.8950000000004"/>
    <n v="5126.576"/>
    <n v="1052.7790000000002"/>
    <x v="0"/>
  </r>
  <r>
    <x v="2"/>
    <x v="10"/>
    <x v="0"/>
    <x v="1"/>
    <n v="2498"/>
    <n v="8800"/>
    <n v="8960"/>
    <n v="1760"/>
    <x v="0"/>
  </r>
  <r>
    <x v="2"/>
    <x v="10"/>
    <x v="1"/>
    <x v="2"/>
    <n v="1245"/>
    <n v="5034.92"/>
    <n v="5126.4639999999999"/>
    <n v="1006.984"/>
    <x v="0"/>
  </r>
  <r>
    <x v="2"/>
    <x v="10"/>
    <x v="2"/>
    <x v="3"/>
    <n v="644"/>
    <n v="6317.85"/>
    <n v="6432.72"/>
    <n v="1263.5700000000002"/>
    <x v="0"/>
  </r>
  <r>
    <x v="2"/>
    <x v="10"/>
    <x v="3"/>
    <x v="4"/>
    <n v="643"/>
    <n v="7700"/>
    <n v="7840"/>
    <n v="1540"/>
    <x v="0"/>
  </r>
  <r>
    <x v="2"/>
    <x v="10"/>
    <x v="2"/>
    <x v="5"/>
    <n v="455"/>
    <n v="5036.46"/>
    <n v="5128.0320000000002"/>
    <n v="1007.292"/>
    <x v="0"/>
  </r>
  <r>
    <x v="2"/>
    <x v="10"/>
    <x v="3"/>
    <x v="6"/>
    <n v="345"/>
    <n v="7700"/>
    <n v="7840"/>
    <n v="1540"/>
    <x v="0"/>
  </r>
  <r>
    <x v="2"/>
    <x v="10"/>
    <x v="1"/>
    <x v="7"/>
    <n v="122"/>
    <n v="110"/>
    <n v="112"/>
    <n v="22"/>
    <x v="0"/>
  </r>
  <r>
    <x v="2"/>
    <x v="10"/>
    <x v="4"/>
    <x v="8"/>
    <n v="78"/>
    <n v="2517.46"/>
    <n v="5126.4639999999999"/>
    <n v="503.49200000000002"/>
    <x v="0"/>
  </r>
  <r>
    <x v="2"/>
    <x v="10"/>
    <x v="4"/>
    <x v="9"/>
    <n v="76"/>
    <n v="2288.4499999999998"/>
    <n v="5126.1279999999997"/>
    <n v="457.69"/>
    <x v="0"/>
  </r>
  <r>
    <x v="2"/>
    <x v="10"/>
    <x v="4"/>
    <x v="10"/>
    <n v="46"/>
    <n v="100"/>
    <n v="224"/>
    <n v="20"/>
    <x v="0"/>
  </r>
  <r>
    <x v="2"/>
    <x v="10"/>
    <x v="4"/>
    <x v="11"/>
    <n v="34"/>
    <n v="2288.4"/>
    <n v="5126.0160000000005"/>
    <n v="457.68000000000006"/>
    <x v="1"/>
  </r>
  <r>
    <x v="2"/>
    <x v="10"/>
    <x v="1"/>
    <x v="12"/>
    <n v="7"/>
    <n v="200"/>
    <n v="224"/>
    <n v="40"/>
    <x v="1"/>
  </r>
  <r>
    <x v="2"/>
    <x v="10"/>
    <x v="4"/>
    <x v="14"/>
    <n v="3"/>
    <n v="2288.65"/>
    <n v="5126.576"/>
    <n v="457.73"/>
    <x v="1"/>
  </r>
  <r>
    <x v="2"/>
    <x v="10"/>
    <x v="5"/>
    <x v="13"/>
    <n v="2"/>
    <n v="6600"/>
    <n v="7392"/>
    <n v="1320"/>
    <x v="1"/>
  </r>
  <r>
    <x v="2"/>
    <x v="11"/>
    <x v="0"/>
    <x v="0"/>
    <n v="3566"/>
    <n v="4577.3"/>
    <n v="5126.576"/>
    <n v="915.46"/>
    <x v="1"/>
  </r>
  <r>
    <x v="2"/>
    <x v="11"/>
    <x v="0"/>
    <x v="1"/>
    <n v="2498"/>
    <n v="8000"/>
    <n v="8960"/>
    <n v="1600"/>
    <x v="1"/>
  </r>
  <r>
    <x v="2"/>
    <x v="11"/>
    <x v="1"/>
    <x v="2"/>
    <n v="1245"/>
    <n v="4577.2"/>
    <n v="5126.4639999999999"/>
    <n v="915.44"/>
    <x v="1"/>
  </r>
  <r>
    <x v="2"/>
    <x v="11"/>
    <x v="2"/>
    <x v="3"/>
    <n v="644"/>
    <n v="5743.5"/>
    <n v="6432.72"/>
    <n v="1148.7"/>
    <x v="1"/>
  </r>
  <r>
    <x v="2"/>
    <x v="11"/>
    <x v="3"/>
    <x v="4"/>
    <n v="643"/>
    <n v="7000"/>
    <n v="7840"/>
    <n v="1400"/>
    <x v="1"/>
  </r>
  <r>
    <x v="2"/>
    <x v="11"/>
    <x v="2"/>
    <x v="5"/>
    <n v="455"/>
    <n v="4578.6000000000004"/>
    <n v="5128.0320000000002"/>
    <n v="915.72000000000014"/>
    <x v="1"/>
  </r>
  <r>
    <x v="2"/>
    <x v="11"/>
    <x v="3"/>
    <x v="6"/>
    <n v="345"/>
    <n v="7000"/>
    <n v="7840"/>
    <n v="1400"/>
    <x v="1"/>
  </r>
  <r>
    <x v="2"/>
    <x v="11"/>
    <x v="1"/>
    <x v="7"/>
    <n v="122"/>
    <n v="100"/>
    <n v="112"/>
    <n v="20"/>
    <x v="1"/>
  </r>
  <r>
    <x v="2"/>
    <x v="11"/>
    <x v="4"/>
    <x v="8"/>
    <n v="78"/>
    <n v="2288.6"/>
    <n v="5126.4639999999999"/>
    <n v="457.72"/>
    <x v="1"/>
  </r>
  <r>
    <x v="2"/>
    <x v="11"/>
    <x v="4"/>
    <x v="9"/>
    <n v="76"/>
    <n v="2288.4499999999998"/>
    <n v="5126.1279999999997"/>
    <n v="457.69"/>
    <x v="1"/>
  </r>
  <r>
    <x v="2"/>
    <x v="11"/>
    <x v="4"/>
    <x v="10"/>
    <n v="46"/>
    <n v="100"/>
    <n v="224"/>
    <n v="20"/>
    <x v="1"/>
  </r>
  <r>
    <x v="2"/>
    <x v="11"/>
    <x v="4"/>
    <x v="11"/>
    <n v="34"/>
    <n v="2288.4"/>
    <n v="5126.0160000000005"/>
    <n v="457.68000000000006"/>
    <x v="1"/>
  </r>
  <r>
    <x v="2"/>
    <x v="11"/>
    <x v="1"/>
    <x v="12"/>
    <n v="7"/>
    <n v="200"/>
    <n v="224"/>
    <n v="40"/>
    <x v="1"/>
  </r>
  <r>
    <x v="2"/>
    <x v="11"/>
    <x v="4"/>
    <x v="14"/>
    <n v="3"/>
    <n v="2288.65"/>
    <n v="5126.576"/>
    <n v="457.73"/>
    <x v="1"/>
  </r>
  <r>
    <x v="2"/>
    <x v="11"/>
    <x v="5"/>
    <x v="13"/>
    <n v="2"/>
    <n v="6600"/>
    <n v="7392"/>
    <n v="1320"/>
    <x v="1"/>
  </r>
  <r>
    <x v="3"/>
    <x v="0"/>
    <x v="0"/>
    <x v="0"/>
    <n v="3566"/>
    <n v="5492.76"/>
    <n v="5126.576"/>
    <n v="1098.5520000000001"/>
    <x v="1"/>
  </r>
  <r>
    <x v="3"/>
    <x v="0"/>
    <x v="0"/>
    <x v="1"/>
    <n v="2498"/>
    <n v="9600"/>
    <n v="8960"/>
    <n v="1920"/>
    <x v="1"/>
  </r>
  <r>
    <x v="3"/>
    <x v="0"/>
    <x v="1"/>
    <x v="2"/>
    <n v="1245"/>
    <n v="5492.6399999999994"/>
    <n v="5126.4639999999999"/>
    <n v="1098.528"/>
    <x v="1"/>
  </r>
  <r>
    <x v="3"/>
    <x v="0"/>
    <x v="2"/>
    <x v="3"/>
    <n v="644"/>
    <n v="6892.2"/>
    <n v="6432.72"/>
    <n v="1378.44"/>
    <x v="1"/>
  </r>
  <r>
    <x v="3"/>
    <x v="0"/>
    <x v="3"/>
    <x v="4"/>
    <n v="643"/>
    <n v="8400"/>
    <n v="7840"/>
    <n v="1680"/>
    <x v="0"/>
  </r>
  <r>
    <x v="3"/>
    <x v="0"/>
    <x v="2"/>
    <x v="5"/>
    <n v="455"/>
    <n v="5494.3200000000006"/>
    <n v="5128.0320000000002"/>
    <n v="1098.8640000000003"/>
    <x v="0"/>
  </r>
  <r>
    <x v="3"/>
    <x v="0"/>
    <x v="3"/>
    <x v="6"/>
    <n v="345"/>
    <n v="8400"/>
    <n v="7840"/>
    <n v="1680"/>
    <x v="0"/>
  </r>
  <r>
    <x v="3"/>
    <x v="0"/>
    <x v="1"/>
    <x v="7"/>
    <n v="122"/>
    <n v="120"/>
    <n v="112"/>
    <n v="24"/>
    <x v="0"/>
  </r>
  <r>
    <x v="3"/>
    <x v="0"/>
    <x v="4"/>
    <x v="8"/>
    <n v="78"/>
    <n v="2288.6"/>
    <n v="5126.4639999999999"/>
    <n v="457.72"/>
    <x v="0"/>
  </r>
  <r>
    <x v="3"/>
    <x v="0"/>
    <x v="4"/>
    <x v="9"/>
    <n v="76"/>
    <n v="2288.4499999999998"/>
    <n v="5126.1279999999997"/>
    <n v="457.69"/>
    <x v="0"/>
  </r>
  <r>
    <x v="3"/>
    <x v="0"/>
    <x v="4"/>
    <x v="10"/>
    <n v="46"/>
    <n v="100"/>
    <n v="224"/>
    <n v="20"/>
    <x v="0"/>
  </r>
  <r>
    <x v="3"/>
    <x v="0"/>
    <x v="4"/>
    <x v="11"/>
    <n v="34"/>
    <n v="2288.4"/>
    <n v="5126.0160000000005"/>
    <n v="457.68000000000006"/>
    <x v="0"/>
  </r>
  <r>
    <x v="3"/>
    <x v="0"/>
    <x v="1"/>
    <x v="12"/>
    <n v="7"/>
    <n v="200"/>
    <n v="224"/>
    <n v="40"/>
    <x v="0"/>
  </r>
  <r>
    <x v="3"/>
    <x v="0"/>
    <x v="5"/>
    <x v="13"/>
    <n v="3"/>
    <n v="4577.3"/>
    <n v="7392"/>
    <n v="915.46"/>
    <x v="0"/>
  </r>
  <r>
    <x v="3"/>
    <x v="0"/>
    <x v="4"/>
    <x v="14"/>
    <n v="3"/>
    <n v="3300"/>
    <n v="5126.576"/>
    <n v="660"/>
    <x v="0"/>
  </r>
  <r>
    <x v="3"/>
    <x v="1"/>
    <x v="0"/>
    <x v="0"/>
    <n v="3566"/>
    <n v="4577.3"/>
    <n v="5126.576"/>
    <n v="915.46"/>
    <x v="0"/>
  </r>
  <r>
    <x v="3"/>
    <x v="1"/>
    <x v="0"/>
    <x v="1"/>
    <n v="2498"/>
    <n v="8000"/>
    <n v="8960"/>
    <n v="1600"/>
    <x v="0"/>
  </r>
  <r>
    <x v="3"/>
    <x v="1"/>
    <x v="1"/>
    <x v="2"/>
    <n v="1245"/>
    <n v="4577.2"/>
    <n v="5126.4639999999999"/>
    <n v="915.44"/>
    <x v="0"/>
  </r>
  <r>
    <x v="3"/>
    <x v="1"/>
    <x v="2"/>
    <x v="3"/>
    <n v="644"/>
    <n v="5743.5"/>
    <n v="6432.72"/>
    <n v="1148.7"/>
    <x v="0"/>
  </r>
  <r>
    <x v="3"/>
    <x v="1"/>
    <x v="3"/>
    <x v="4"/>
    <n v="643"/>
    <n v="7000"/>
    <n v="7840"/>
    <n v="1400"/>
    <x v="0"/>
  </r>
  <r>
    <x v="3"/>
    <x v="1"/>
    <x v="2"/>
    <x v="5"/>
    <n v="455"/>
    <n v="4578.6000000000004"/>
    <n v="5128.0320000000002"/>
    <n v="915.72000000000014"/>
    <x v="0"/>
  </r>
  <r>
    <x v="3"/>
    <x v="1"/>
    <x v="3"/>
    <x v="6"/>
    <n v="345"/>
    <n v="7000"/>
    <n v="7840"/>
    <n v="1400"/>
    <x v="0"/>
  </r>
  <r>
    <x v="3"/>
    <x v="1"/>
    <x v="1"/>
    <x v="7"/>
    <n v="122"/>
    <n v="100"/>
    <n v="112"/>
    <n v="20"/>
    <x v="0"/>
  </r>
  <r>
    <x v="3"/>
    <x v="1"/>
    <x v="4"/>
    <x v="8"/>
    <n v="78"/>
    <n v="2288.6"/>
    <n v="5126.4639999999999"/>
    <n v="457.72"/>
    <x v="0"/>
  </r>
  <r>
    <x v="3"/>
    <x v="1"/>
    <x v="4"/>
    <x v="9"/>
    <n v="76"/>
    <n v="2288.4499999999998"/>
    <n v="5126.1279999999997"/>
    <n v="457.69"/>
    <x v="0"/>
  </r>
  <r>
    <x v="3"/>
    <x v="1"/>
    <x v="4"/>
    <x v="10"/>
    <n v="46"/>
    <n v="100"/>
    <n v="224"/>
    <n v="20"/>
    <x v="0"/>
  </r>
  <r>
    <x v="3"/>
    <x v="1"/>
    <x v="4"/>
    <x v="11"/>
    <n v="34"/>
    <n v="2288.4"/>
    <n v="5126.0160000000005"/>
    <n v="457.68000000000006"/>
    <x v="0"/>
  </r>
  <r>
    <x v="3"/>
    <x v="1"/>
    <x v="1"/>
    <x v="12"/>
    <n v="7"/>
    <n v="200"/>
    <n v="224"/>
    <n v="40"/>
    <x v="0"/>
  </r>
  <r>
    <x v="3"/>
    <x v="1"/>
    <x v="4"/>
    <x v="14"/>
    <n v="3"/>
    <n v="3300"/>
    <n v="5126.576"/>
    <n v="660"/>
    <x v="0"/>
  </r>
  <r>
    <x v="3"/>
    <x v="1"/>
    <x v="5"/>
    <x v="13"/>
    <n v="2"/>
    <n v="6600"/>
    <n v="7392"/>
    <n v="1320"/>
    <x v="0"/>
  </r>
  <r>
    <x v="3"/>
    <x v="2"/>
    <x v="0"/>
    <x v="0"/>
    <n v="3566"/>
    <n v="4577.3"/>
    <n v="5126.576"/>
    <n v="915.46"/>
    <x v="0"/>
  </r>
  <r>
    <x v="3"/>
    <x v="2"/>
    <x v="0"/>
    <x v="1"/>
    <n v="2498"/>
    <n v="8000"/>
    <n v="8960"/>
    <n v="1600"/>
    <x v="0"/>
  </r>
  <r>
    <x v="3"/>
    <x v="2"/>
    <x v="1"/>
    <x v="2"/>
    <n v="1245"/>
    <n v="4577.2"/>
    <n v="5126.4639999999999"/>
    <n v="915.44"/>
    <x v="0"/>
  </r>
  <r>
    <x v="3"/>
    <x v="2"/>
    <x v="2"/>
    <x v="3"/>
    <n v="644"/>
    <n v="10000"/>
    <n v="6432.72"/>
    <n v="2000"/>
    <x v="0"/>
  </r>
  <r>
    <x v="3"/>
    <x v="2"/>
    <x v="3"/>
    <x v="4"/>
    <n v="643"/>
    <n v="7000"/>
    <n v="7840"/>
    <n v="1400"/>
    <x v="0"/>
  </r>
  <r>
    <x v="3"/>
    <x v="2"/>
    <x v="2"/>
    <x v="5"/>
    <n v="455"/>
    <n v="4578.6000000000004"/>
    <n v="5128.0320000000002"/>
    <n v="915.72000000000014"/>
    <x v="0"/>
  </r>
  <r>
    <x v="3"/>
    <x v="2"/>
    <x v="3"/>
    <x v="6"/>
    <n v="345"/>
    <n v="7000"/>
    <n v="7840"/>
    <n v="1400"/>
    <x v="0"/>
  </r>
  <r>
    <x v="3"/>
    <x v="2"/>
    <x v="1"/>
    <x v="7"/>
    <n v="122"/>
    <n v="100"/>
    <n v="112"/>
    <n v="20"/>
    <x v="0"/>
  </r>
  <r>
    <x v="3"/>
    <x v="2"/>
    <x v="4"/>
    <x v="8"/>
    <n v="78"/>
    <n v="2288.6"/>
    <n v="5126.4639999999999"/>
    <n v="457.72"/>
    <x v="0"/>
  </r>
  <r>
    <x v="3"/>
    <x v="2"/>
    <x v="4"/>
    <x v="9"/>
    <n v="76"/>
    <n v="2288.4499999999998"/>
    <n v="5126.1279999999997"/>
    <n v="457.69"/>
    <x v="0"/>
  </r>
  <r>
    <x v="3"/>
    <x v="2"/>
    <x v="4"/>
    <x v="10"/>
    <n v="46"/>
    <n v="100"/>
    <n v="224"/>
    <n v="20"/>
    <x v="0"/>
  </r>
  <r>
    <x v="3"/>
    <x v="2"/>
    <x v="4"/>
    <x v="11"/>
    <n v="34"/>
    <n v="2288.4"/>
    <n v="5126.0160000000005"/>
    <n v="457.68000000000006"/>
    <x v="0"/>
  </r>
  <r>
    <x v="3"/>
    <x v="2"/>
    <x v="1"/>
    <x v="12"/>
    <n v="7"/>
    <n v="200"/>
    <n v="224"/>
    <n v="40"/>
    <x v="0"/>
  </r>
  <r>
    <x v="3"/>
    <x v="2"/>
    <x v="4"/>
    <x v="14"/>
    <n v="3"/>
    <n v="2288.65"/>
    <n v="5126.576"/>
    <n v="457.73"/>
    <x v="0"/>
  </r>
  <r>
    <x v="3"/>
    <x v="2"/>
    <x v="5"/>
    <x v="13"/>
    <n v="2"/>
    <n v="6600"/>
    <n v="7392"/>
    <n v="1320"/>
    <x v="0"/>
  </r>
  <r>
    <x v="3"/>
    <x v="3"/>
    <x v="0"/>
    <x v="0"/>
    <n v="3566"/>
    <n v="4577.3"/>
    <n v="5126.576"/>
    <n v="915.46"/>
    <x v="0"/>
  </r>
  <r>
    <x v="3"/>
    <x v="3"/>
    <x v="0"/>
    <x v="1"/>
    <n v="2498"/>
    <n v="8000"/>
    <n v="8960"/>
    <n v="1600"/>
    <x v="1"/>
  </r>
  <r>
    <x v="3"/>
    <x v="3"/>
    <x v="1"/>
    <x v="2"/>
    <n v="1245"/>
    <n v="4577.2"/>
    <n v="5126.4639999999999"/>
    <n v="915.44"/>
    <x v="1"/>
  </r>
  <r>
    <x v="3"/>
    <x v="3"/>
    <x v="2"/>
    <x v="3"/>
    <n v="644"/>
    <n v="15000"/>
    <n v="6432.72"/>
    <n v="3000"/>
    <x v="1"/>
  </r>
  <r>
    <x v="3"/>
    <x v="3"/>
    <x v="3"/>
    <x v="4"/>
    <n v="643"/>
    <n v="7000"/>
    <n v="7840"/>
    <n v="1400"/>
    <x v="1"/>
  </r>
  <r>
    <x v="3"/>
    <x v="3"/>
    <x v="2"/>
    <x v="5"/>
    <n v="455"/>
    <n v="14000"/>
    <n v="5128.0320000000002"/>
    <n v="2800"/>
    <x v="1"/>
  </r>
  <r>
    <x v="3"/>
    <x v="3"/>
    <x v="3"/>
    <x v="6"/>
    <n v="345"/>
    <n v="7000"/>
    <n v="7840"/>
    <n v="1400"/>
    <x v="1"/>
  </r>
  <r>
    <x v="3"/>
    <x v="3"/>
    <x v="1"/>
    <x v="7"/>
    <n v="122"/>
    <n v="100"/>
    <n v="112"/>
    <n v="20"/>
    <x v="1"/>
  </r>
  <r>
    <x v="3"/>
    <x v="3"/>
    <x v="4"/>
    <x v="8"/>
    <n v="78"/>
    <n v="2288.6"/>
    <n v="5126.4639999999999"/>
    <n v="457.72"/>
    <x v="1"/>
  </r>
  <r>
    <x v="3"/>
    <x v="3"/>
    <x v="4"/>
    <x v="9"/>
    <n v="76"/>
    <n v="2288.4499999999998"/>
    <n v="5126.1279999999997"/>
    <n v="457.69"/>
    <x v="1"/>
  </r>
  <r>
    <x v="3"/>
    <x v="3"/>
    <x v="4"/>
    <x v="10"/>
    <n v="46"/>
    <n v="100"/>
    <n v="224"/>
    <n v="20"/>
    <x v="1"/>
  </r>
  <r>
    <x v="3"/>
    <x v="3"/>
    <x v="4"/>
    <x v="11"/>
    <n v="34"/>
    <n v="2288.4"/>
    <n v="5126.0160000000005"/>
    <n v="457.68000000000006"/>
    <x v="1"/>
  </r>
  <r>
    <x v="3"/>
    <x v="3"/>
    <x v="1"/>
    <x v="12"/>
    <n v="7"/>
    <n v="200"/>
    <n v="224"/>
    <n v="40"/>
    <x v="1"/>
  </r>
  <r>
    <x v="3"/>
    <x v="3"/>
    <x v="4"/>
    <x v="14"/>
    <n v="3"/>
    <n v="2288.65"/>
    <n v="5126.576"/>
    <n v="457.73"/>
    <x v="1"/>
  </r>
  <r>
    <x v="3"/>
    <x v="3"/>
    <x v="5"/>
    <x v="13"/>
    <n v="2"/>
    <n v="7920"/>
    <n v="7392"/>
    <n v="1584"/>
    <x v="1"/>
  </r>
  <r>
    <x v="3"/>
    <x v="4"/>
    <x v="0"/>
    <x v="0"/>
    <n v="3566"/>
    <n v="4577.3"/>
    <n v="5126.576"/>
    <n v="915.46"/>
    <x v="1"/>
  </r>
  <r>
    <x v="3"/>
    <x v="4"/>
    <x v="0"/>
    <x v="1"/>
    <n v="2498"/>
    <n v="8800"/>
    <n v="8960"/>
    <n v="1760"/>
    <x v="1"/>
  </r>
  <r>
    <x v="3"/>
    <x v="4"/>
    <x v="1"/>
    <x v="2"/>
    <n v="1245"/>
    <n v="5034.92"/>
    <n v="5126.4639999999999"/>
    <n v="1006.984"/>
    <x v="1"/>
  </r>
  <r>
    <x v="3"/>
    <x v="4"/>
    <x v="2"/>
    <x v="3"/>
    <n v="644"/>
    <n v="6317.85"/>
    <n v="6432.72"/>
    <n v="1263.5700000000002"/>
    <x v="1"/>
  </r>
  <r>
    <x v="3"/>
    <x v="4"/>
    <x v="3"/>
    <x v="4"/>
    <n v="643"/>
    <n v="7700"/>
    <n v="7840"/>
    <n v="1540"/>
    <x v="1"/>
  </r>
  <r>
    <x v="3"/>
    <x v="4"/>
    <x v="2"/>
    <x v="5"/>
    <n v="455"/>
    <n v="5036.46"/>
    <n v="5128.0320000000002"/>
    <n v="1007.292"/>
    <x v="1"/>
  </r>
  <r>
    <x v="3"/>
    <x v="4"/>
    <x v="3"/>
    <x v="6"/>
    <n v="345"/>
    <n v="7700"/>
    <n v="7840"/>
    <n v="1540"/>
    <x v="1"/>
  </r>
  <r>
    <x v="3"/>
    <x v="4"/>
    <x v="1"/>
    <x v="7"/>
    <n v="122"/>
    <n v="110"/>
    <n v="112"/>
    <n v="22"/>
    <x v="1"/>
  </r>
  <r>
    <x v="3"/>
    <x v="4"/>
    <x v="4"/>
    <x v="8"/>
    <n v="78"/>
    <n v="2517.46"/>
    <n v="5126.4639999999999"/>
    <n v="503.49200000000002"/>
    <x v="1"/>
  </r>
  <r>
    <x v="3"/>
    <x v="4"/>
    <x v="4"/>
    <x v="9"/>
    <n v="76"/>
    <n v="2288.4499999999998"/>
    <n v="5126.1279999999997"/>
    <n v="457.69"/>
    <x v="1"/>
  </r>
  <r>
    <x v="3"/>
    <x v="4"/>
    <x v="4"/>
    <x v="10"/>
    <n v="46"/>
    <n v="100"/>
    <n v="224"/>
    <n v="20"/>
    <x v="1"/>
  </r>
  <r>
    <x v="3"/>
    <x v="4"/>
    <x v="4"/>
    <x v="11"/>
    <n v="34"/>
    <n v="2288.4"/>
    <n v="5126.0160000000005"/>
    <n v="457.68000000000006"/>
    <x v="0"/>
  </r>
  <r>
    <x v="3"/>
    <x v="4"/>
    <x v="1"/>
    <x v="12"/>
    <n v="7"/>
    <n v="200"/>
    <n v="224"/>
    <n v="40"/>
    <x v="0"/>
  </r>
  <r>
    <x v="3"/>
    <x v="4"/>
    <x v="4"/>
    <x v="14"/>
    <n v="3"/>
    <n v="3300"/>
    <n v="5126.576"/>
    <n v="660"/>
    <x v="0"/>
  </r>
  <r>
    <x v="3"/>
    <x v="4"/>
    <x v="5"/>
    <x v="13"/>
    <n v="2"/>
    <n v="4577.3"/>
    <n v="7392"/>
    <n v="915.46"/>
    <x v="0"/>
  </r>
  <r>
    <x v="3"/>
    <x v="5"/>
    <x v="0"/>
    <x v="0"/>
    <n v="3566"/>
    <n v="4577.3"/>
    <n v="5126.576"/>
    <n v="915.46"/>
    <x v="0"/>
  </r>
  <r>
    <x v="3"/>
    <x v="5"/>
    <x v="0"/>
    <x v="1"/>
    <n v="2498"/>
    <n v="8000"/>
    <n v="8960"/>
    <n v="1600"/>
    <x v="0"/>
  </r>
  <r>
    <x v="3"/>
    <x v="5"/>
    <x v="1"/>
    <x v="2"/>
    <n v="1245"/>
    <n v="4577.2"/>
    <n v="5126.4639999999999"/>
    <n v="915.44"/>
    <x v="0"/>
  </r>
  <r>
    <x v="3"/>
    <x v="5"/>
    <x v="2"/>
    <x v="3"/>
    <n v="644"/>
    <n v="10000"/>
    <n v="6432.72"/>
    <n v="2000"/>
    <x v="0"/>
  </r>
  <r>
    <x v="3"/>
    <x v="5"/>
    <x v="3"/>
    <x v="4"/>
    <n v="643"/>
    <n v="7000"/>
    <n v="7840"/>
    <n v="1400"/>
    <x v="0"/>
  </r>
  <r>
    <x v="3"/>
    <x v="5"/>
    <x v="2"/>
    <x v="5"/>
    <n v="455"/>
    <n v="8000"/>
    <n v="5128.0320000000002"/>
    <n v="1600"/>
    <x v="0"/>
  </r>
  <r>
    <x v="3"/>
    <x v="5"/>
    <x v="3"/>
    <x v="6"/>
    <n v="345"/>
    <n v="7000"/>
    <n v="7840"/>
    <n v="1400"/>
    <x v="0"/>
  </r>
  <r>
    <x v="3"/>
    <x v="5"/>
    <x v="1"/>
    <x v="7"/>
    <n v="122"/>
    <n v="100"/>
    <n v="112"/>
    <n v="20"/>
    <x v="0"/>
  </r>
  <r>
    <x v="3"/>
    <x v="5"/>
    <x v="4"/>
    <x v="8"/>
    <n v="78"/>
    <n v="2288.6"/>
    <n v="5126.4639999999999"/>
    <n v="457.72"/>
    <x v="0"/>
  </r>
  <r>
    <x v="3"/>
    <x v="5"/>
    <x v="4"/>
    <x v="9"/>
    <n v="76"/>
    <n v="2288.4499999999998"/>
    <n v="5126.1279999999997"/>
    <n v="457.69"/>
    <x v="0"/>
  </r>
  <r>
    <x v="3"/>
    <x v="5"/>
    <x v="4"/>
    <x v="10"/>
    <n v="46"/>
    <n v="100"/>
    <n v="224"/>
    <n v="20"/>
    <x v="0"/>
  </r>
  <r>
    <x v="3"/>
    <x v="5"/>
    <x v="4"/>
    <x v="11"/>
    <n v="34"/>
    <n v="2288.4"/>
    <n v="5126.0160000000005"/>
    <n v="457.68000000000006"/>
    <x v="0"/>
  </r>
  <r>
    <x v="3"/>
    <x v="5"/>
    <x v="1"/>
    <x v="12"/>
    <n v="7"/>
    <n v="200"/>
    <n v="224"/>
    <n v="40"/>
    <x v="0"/>
  </r>
  <r>
    <x v="3"/>
    <x v="5"/>
    <x v="5"/>
    <x v="13"/>
    <n v="3"/>
    <n v="4577.3"/>
    <n v="7392"/>
    <n v="915.46"/>
    <x v="1"/>
  </r>
  <r>
    <x v="3"/>
    <x v="5"/>
    <x v="4"/>
    <x v="14"/>
    <n v="3"/>
    <n v="2288.65"/>
    <n v="5126.576"/>
    <n v="457.73"/>
    <x v="1"/>
  </r>
  <r>
    <x v="3"/>
    <x v="6"/>
    <x v="0"/>
    <x v="0"/>
    <n v="3566"/>
    <n v="4577.3"/>
    <n v="5126.576"/>
    <n v="915.46"/>
    <x v="1"/>
  </r>
  <r>
    <x v="3"/>
    <x v="6"/>
    <x v="0"/>
    <x v="1"/>
    <n v="2498"/>
    <n v="8000"/>
    <n v="8960"/>
    <n v="1600"/>
    <x v="1"/>
  </r>
  <r>
    <x v="3"/>
    <x v="6"/>
    <x v="1"/>
    <x v="2"/>
    <n v="1245"/>
    <n v="4577.2"/>
    <n v="5126.4639999999999"/>
    <n v="915.44"/>
    <x v="1"/>
  </r>
  <r>
    <x v="3"/>
    <x v="6"/>
    <x v="2"/>
    <x v="3"/>
    <n v="644"/>
    <n v="5743.5"/>
    <n v="6432.72"/>
    <n v="1148.7"/>
    <x v="1"/>
  </r>
  <r>
    <x v="3"/>
    <x v="6"/>
    <x v="3"/>
    <x v="4"/>
    <n v="643"/>
    <n v="7000"/>
    <n v="7840"/>
    <n v="1400"/>
    <x v="1"/>
  </r>
  <r>
    <x v="3"/>
    <x v="6"/>
    <x v="2"/>
    <x v="5"/>
    <n v="455"/>
    <n v="4578.6000000000004"/>
    <n v="5128.0320000000002"/>
    <n v="915.72000000000014"/>
    <x v="1"/>
  </r>
  <r>
    <x v="3"/>
    <x v="6"/>
    <x v="3"/>
    <x v="6"/>
    <n v="345"/>
    <n v="7000"/>
    <n v="7840"/>
    <n v="1400"/>
    <x v="1"/>
  </r>
  <r>
    <x v="3"/>
    <x v="6"/>
    <x v="1"/>
    <x v="7"/>
    <n v="122"/>
    <n v="100"/>
    <n v="112"/>
    <n v="20"/>
    <x v="1"/>
  </r>
  <r>
    <x v="3"/>
    <x v="6"/>
    <x v="4"/>
    <x v="8"/>
    <n v="78"/>
    <n v="2288.6"/>
    <n v="5126.4639999999999"/>
    <n v="457.72"/>
    <x v="1"/>
  </r>
  <r>
    <x v="3"/>
    <x v="6"/>
    <x v="4"/>
    <x v="9"/>
    <n v="76"/>
    <n v="2288.4499999999998"/>
    <n v="5126.1279999999997"/>
    <n v="457.69"/>
    <x v="1"/>
  </r>
  <r>
    <x v="3"/>
    <x v="6"/>
    <x v="4"/>
    <x v="10"/>
    <n v="46"/>
    <n v="100"/>
    <n v="224"/>
    <n v="20"/>
    <x v="1"/>
  </r>
  <r>
    <x v="3"/>
    <x v="6"/>
    <x v="4"/>
    <x v="11"/>
    <n v="34"/>
    <n v="2288.4"/>
    <n v="5126.0160000000005"/>
    <n v="457.68000000000006"/>
    <x v="1"/>
  </r>
  <r>
    <x v="3"/>
    <x v="6"/>
    <x v="1"/>
    <x v="12"/>
    <n v="7"/>
    <n v="200"/>
    <n v="224"/>
    <n v="40"/>
    <x v="1"/>
  </r>
  <r>
    <x v="3"/>
    <x v="6"/>
    <x v="4"/>
    <x v="14"/>
    <n v="3"/>
    <n v="2288.65"/>
    <n v="5126.576"/>
    <n v="457.73"/>
    <x v="1"/>
  </r>
  <r>
    <x v="3"/>
    <x v="6"/>
    <x v="5"/>
    <x v="13"/>
    <n v="2"/>
    <n v="6600"/>
    <n v="7392"/>
    <n v="1320"/>
    <x v="0"/>
  </r>
  <r>
    <x v="3"/>
    <x v="7"/>
    <x v="0"/>
    <x v="0"/>
    <n v="3566"/>
    <n v="4577.3"/>
    <n v="5126.576"/>
    <n v="915.46"/>
    <x v="0"/>
  </r>
  <r>
    <x v="3"/>
    <x v="7"/>
    <x v="0"/>
    <x v="1"/>
    <n v="2498"/>
    <n v="8000"/>
    <n v="8960"/>
    <n v="1600"/>
    <x v="0"/>
  </r>
  <r>
    <x v="3"/>
    <x v="7"/>
    <x v="1"/>
    <x v="2"/>
    <n v="1245"/>
    <n v="4577.2"/>
    <n v="5126.4639999999999"/>
    <n v="915.44"/>
    <x v="0"/>
  </r>
  <r>
    <x v="3"/>
    <x v="7"/>
    <x v="2"/>
    <x v="3"/>
    <n v="644"/>
    <n v="5743.5"/>
    <n v="6432.72"/>
    <n v="1148.7"/>
    <x v="0"/>
  </r>
  <r>
    <x v="3"/>
    <x v="7"/>
    <x v="3"/>
    <x v="4"/>
    <n v="643"/>
    <n v="7000"/>
    <n v="7840"/>
    <n v="1400"/>
    <x v="1"/>
  </r>
  <r>
    <x v="3"/>
    <x v="7"/>
    <x v="2"/>
    <x v="5"/>
    <n v="455"/>
    <n v="5036.46"/>
    <n v="5128.0320000000002"/>
    <n v="1007.292"/>
    <x v="1"/>
  </r>
  <r>
    <x v="3"/>
    <x v="7"/>
    <x v="3"/>
    <x v="6"/>
    <n v="345"/>
    <n v="7700"/>
    <n v="7840"/>
    <n v="1540"/>
    <x v="1"/>
  </r>
  <r>
    <x v="3"/>
    <x v="7"/>
    <x v="1"/>
    <x v="7"/>
    <n v="122"/>
    <n v="110"/>
    <n v="112"/>
    <n v="22"/>
    <x v="1"/>
  </r>
  <r>
    <x v="3"/>
    <x v="7"/>
    <x v="4"/>
    <x v="8"/>
    <n v="78"/>
    <n v="2517.46"/>
    <n v="5126.4639999999999"/>
    <n v="503.49200000000002"/>
    <x v="1"/>
  </r>
  <r>
    <x v="3"/>
    <x v="7"/>
    <x v="4"/>
    <x v="9"/>
    <n v="76"/>
    <n v="2517.2949999999996"/>
    <n v="5126.1279999999997"/>
    <n v="503.45899999999995"/>
    <x v="1"/>
  </r>
  <r>
    <x v="3"/>
    <x v="7"/>
    <x v="4"/>
    <x v="10"/>
    <n v="46"/>
    <n v="115"/>
    <n v="224"/>
    <n v="23"/>
    <x v="1"/>
  </r>
  <r>
    <x v="3"/>
    <x v="7"/>
    <x v="4"/>
    <x v="11"/>
    <n v="34"/>
    <n v="2631.66"/>
    <n v="5126.0160000000005"/>
    <n v="526.33199999999999"/>
    <x v="1"/>
  </r>
  <r>
    <x v="3"/>
    <x v="7"/>
    <x v="1"/>
    <x v="12"/>
    <n v="7"/>
    <n v="230"/>
    <n v="224"/>
    <n v="46"/>
    <x v="1"/>
  </r>
  <r>
    <x v="3"/>
    <x v="7"/>
    <x v="4"/>
    <x v="14"/>
    <n v="3"/>
    <n v="2631.9475000000002"/>
    <n v="5126.576"/>
    <n v="526.38950000000011"/>
    <x v="0"/>
  </r>
  <r>
    <x v="3"/>
    <x v="7"/>
    <x v="5"/>
    <x v="13"/>
    <n v="2"/>
    <n v="7590"/>
    <n v="7392"/>
    <n v="1518"/>
    <x v="1"/>
  </r>
  <r>
    <x v="3"/>
    <x v="8"/>
    <x v="0"/>
    <x v="0"/>
    <n v="3566"/>
    <n v="4577.3"/>
    <n v="5126.576"/>
    <n v="915.46"/>
    <x v="1"/>
  </r>
  <r>
    <x v="3"/>
    <x v="8"/>
    <x v="0"/>
    <x v="1"/>
    <n v="2498"/>
    <n v="8000"/>
    <n v="8960"/>
    <n v="1600"/>
    <x v="1"/>
  </r>
  <r>
    <x v="3"/>
    <x v="8"/>
    <x v="1"/>
    <x v="2"/>
    <n v="1245"/>
    <n v="4577.2"/>
    <n v="5126.4639999999999"/>
    <n v="915.44"/>
    <x v="1"/>
  </r>
  <r>
    <x v="3"/>
    <x v="8"/>
    <x v="2"/>
    <x v="3"/>
    <n v="644"/>
    <n v="5743.5"/>
    <n v="6432.72"/>
    <n v="1148.7"/>
    <x v="1"/>
  </r>
  <r>
    <x v="3"/>
    <x v="8"/>
    <x v="3"/>
    <x v="4"/>
    <n v="643"/>
    <n v="7000"/>
    <n v="7840"/>
    <n v="1400"/>
    <x v="1"/>
  </r>
  <r>
    <x v="3"/>
    <x v="8"/>
    <x v="2"/>
    <x v="5"/>
    <n v="455"/>
    <n v="4578.6000000000004"/>
    <n v="5128.0320000000002"/>
    <n v="915.72000000000014"/>
    <x v="1"/>
  </r>
  <r>
    <x v="3"/>
    <x v="8"/>
    <x v="3"/>
    <x v="6"/>
    <n v="345"/>
    <n v="7000"/>
    <n v="7840"/>
    <n v="1400"/>
    <x v="1"/>
  </r>
  <r>
    <x v="3"/>
    <x v="8"/>
    <x v="1"/>
    <x v="7"/>
    <n v="122"/>
    <n v="100"/>
    <n v="112"/>
    <n v="20"/>
    <x v="1"/>
  </r>
  <r>
    <x v="3"/>
    <x v="8"/>
    <x v="4"/>
    <x v="8"/>
    <n v="78"/>
    <n v="2288.6"/>
    <n v="5126.4639999999999"/>
    <n v="457.72"/>
    <x v="1"/>
  </r>
  <r>
    <x v="3"/>
    <x v="8"/>
    <x v="4"/>
    <x v="9"/>
    <n v="76"/>
    <n v="2288.4499999999998"/>
    <n v="5126.1279999999997"/>
    <n v="457.69"/>
    <x v="1"/>
  </r>
  <r>
    <x v="3"/>
    <x v="8"/>
    <x v="4"/>
    <x v="10"/>
    <n v="46"/>
    <n v="100"/>
    <n v="224"/>
    <n v="20"/>
    <x v="1"/>
  </r>
  <r>
    <x v="3"/>
    <x v="8"/>
    <x v="4"/>
    <x v="11"/>
    <n v="34"/>
    <n v="2746.08"/>
    <n v="5126.0160000000005"/>
    <n v="549.21600000000001"/>
    <x v="1"/>
  </r>
  <r>
    <x v="3"/>
    <x v="8"/>
    <x v="1"/>
    <x v="12"/>
    <n v="7"/>
    <n v="240"/>
    <n v="224"/>
    <n v="48"/>
    <x v="1"/>
  </r>
  <r>
    <x v="3"/>
    <x v="8"/>
    <x v="4"/>
    <x v="14"/>
    <n v="3"/>
    <n v="2746.38"/>
    <n v="5126.576"/>
    <n v="549.27600000000007"/>
    <x v="1"/>
  </r>
  <r>
    <x v="3"/>
    <x v="8"/>
    <x v="5"/>
    <x v="13"/>
    <n v="2"/>
    <n v="7920"/>
    <n v="7392"/>
    <n v="1584"/>
    <x v="1"/>
  </r>
  <r>
    <x v="3"/>
    <x v="9"/>
    <x v="0"/>
    <x v="0"/>
    <n v="3566"/>
    <n v="5035.0300000000007"/>
    <n v="5126.576"/>
    <n v="1007.0060000000002"/>
    <x v="1"/>
  </r>
  <r>
    <x v="3"/>
    <x v="9"/>
    <x v="0"/>
    <x v="1"/>
    <n v="2498"/>
    <n v="9200"/>
    <n v="8960"/>
    <n v="1840"/>
    <x v="1"/>
  </r>
  <r>
    <x v="3"/>
    <x v="9"/>
    <x v="1"/>
    <x v="2"/>
    <n v="1245"/>
    <n v="5263.78"/>
    <n v="5126.4639999999999"/>
    <n v="1052.7560000000001"/>
    <x v="1"/>
  </r>
  <r>
    <x v="3"/>
    <x v="9"/>
    <x v="2"/>
    <x v="3"/>
    <n v="644"/>
    <n v="6605.0249999999996"/>
    <n v="6432.72"/>
    <n v="1321.0050000000001"/>
    <x v="1"/>
  </r>
  <r>
    <x v="3"/>
    <x v="9"/>
    <x v="3"/>
    <x v="4"/>
    <n v="643"/>
    <n v="8400"/>
    <n v="7840"/>
    <n v="1680"/>
    <x v="1"/>
  </r>
  <r>
    <x v="3"/>
    <x v="9"/>
    <x v="2"/>
    <x v="5"/>
    <n v="455"/>
    <n v="5494.3200000000006"/>
    <n v="5128.0320000000002"/>
    <n v="1098.8640000000003"/>
    <x v="1"/>
  </r>
  <r>
    <x v="3"/>
    <x v="9"/>
    <x v="3"/>
    <x v="6"/>
    <n v="345"/>
    <n v="8400"/>
    <n v="7840"/>
    <n v="1680"/>
    <x v="1"/>
  </r>
  <r>
    <x v="3"/>
    <x v="9"/>
    <x v="1"/>
    <x v="7"/>
    <n v="122"/>
    <n v="120"/>
    <n v="112"/>
    <n v="24"/>
    <x v="1"/>
  </r>
  <r>
    <x v="3"/>
    <x v="9"/>
    <x v="4"/>
    <x v="8"/>
    <n v="78"/>
    <n v="2517.46"/>
    <n v="5126.4639999999999"/>
    <n v="503.49200000000002"/>
    <x v="1"/>
  </r>
  <r>
    <x v="3"/>
    <x v="9"/>
    <x v="4"/>
    <x v="9"/>
    <n v="76"/>
    <n v="2517.2949999999996"/>
    <n v="5126.1279999999997"/>
    <n v="503.45899999999995"/>
    <x v="1"/>
  </r>
  <r>
    <x v="3"/>
    <x v="9"/>
    <x v="4"/>
    <x v="10"/>
    <n v="46"/>
    <n v="110"/>
    <n v="224"/>
    <n v="22"/>
    <x v="1"/>
  </r>
  <r>
    <x v="3"/>
    <x v="9"/>
    <x v="4"/>
    <x v="11"/>
    <n v="34"/>
    <n v="2517.2400000000002"/>
    <n v="5126.0160000000005"/>
    <n v="503.44800000000009"/>
    <x v="1"/>
  </r>
  <r>
    <x v="3"/>
    <x v="9"/>
    <x v="1"/>
    <x v="12"/>
    <n v="7"/>
    <n v="220"/>
    <n v="224"/>
    <n v="44"/>
    <x v="1"/>
  </r>
  <r>
    <x v="3"/>
    <x v="9"/>
    <x v="4"/>
    <x v="14"/>
    <n v="3"/>
    <n v="2517.5150000000003"/>
    <n v="5126.576"/>
    <n v="503.5030000000001"/>
    <x v="1"/>
  </r>
  <r>
    <x v="3"/>
    <x v="9"/>
    <x v="5"/>
    <x v="13"/>
    <n v="2"/>
    <n v="7260"/>
    <n v="7392"/>
    <n v="1452"/>
    <x v="1"/>
  </r>
  <r>
    <x v="3"/>
    <x v="10"/>
    <x v="0"/>
    <x v="0"/>
    <n v="3566"/>
    <n v="5263.8950000000004"/>
    <n v="5126.576"/>
    <n v="1052.7790000000002"/>
    <x v="1"/>
  </r>
  <r>
    <x v="3"/>
    <x v="10"/>
    <x v="0"/>
    <x v="1"/>
    <n v="2498"/>
    <n v="8800"/>
    <n v="8960"/>
    <n v="1760"/>
    <x v="1"/>
  </r>
  <r>
    <x v="3"/>
    <x v="10"/>
    <x v="1"/>
    <x v="2"/>
    <n v="1245"/>
    <n v="5034.92"/>
    <n v="5126.4639999999999"/>
    <n v="1006.984"/>
    <x v="1"/>
  </r>
  <r>
    <x v="3"/>
    <x v="10"/>
    <x v="2"/>
    <x v="3"/>
    <n v="644"/>
    <n v="22000"/>
    <n v="6432.72"/>
    <n v="4400"/>
    <x v="1"/>
  </r>
  <r>
    <x v="3"/>
    <x v="10"/>
    <x v="3"/>
    <x v="4"/>
    <n v="643"/>
    <n v="7700"/>
    <n v="7840"/>
    <n v="1540"/>
    <x v="1"/>
  </r>
  <r>
    <x v="3"/>
    <x v="10"/>
    <x v="2"/>
    <x v="5"/>
    <n v="455"/>
    <n v="11111"/>
    <n v="5128.0320000000002"/>
    <n v="2222.2000000000003"/>
    <x v="1"/>
  </r>
  <r>
    <x v="3"/>
    <x v="10"/>
    <x v="3"/>
    <x v="6"/>
    <n v="345"/>
    <n v="7700"/>
    <n v="7840"/>
    <n v="1540"/>
    <x v="1"/>
  </r>
  <r>
    <x v="3"/>
    <x v="10"/>
    <x v="1"/>
    <x v="7"/>
    <n v="122"/>
    <n v="110"/>
    <n v="112"/>
    <n v="22"/>
    <x v="1"/>
  </r>
  <r>
    <x v="3"/>
    <x v="10"/>
    <x v="4"/>
    <x v="8"/>
    <n v="78"/>
    <n v="2517.46"/>
    <n v="5126.4639999999999"/>
    <n v="503.49200000000002"/>
    <x v="1"/>
  </r>
  <r>
    <x v="3"/>
    <x v="10"/>
    <x v="4"/>
    <x v="9"/>
    <n v="76"/>
    <n v="2288.4499999999998"/>
    <n v="5126.1279999999997"/>
    <n v="457.69"/>
    <x v="1"/>
  </r>
  <r>
    <x v="3"/>
    <x v="10"/>
    <x v="4"/>
    <x v="10"/>
    <n v="46"/>
    <n v="100"/>
    <n v="224"/>
    <n v="20"/>
    <x v="1"/>
  </r>
  <r>
    <x v="3"/>
    <x v="10"/>
    <x v="4"/>
    <x v="11"/>
    <n v="34"/>
    <n v="2288.4"/>
    <n v="5126.0160000000005"/>
    <n v="457.68000000000006"/>
    <x v="1"/>
  </r>
  <r>
    <x v="3"/>
    <x v="10"/>
    <x v="1"/>
    <x v="12"/>
    <n v="7"/>
    <n v="200"/>
    <n v="224"/>
    <n v="40"/>
    <x v="1"/>
  </r>
  <r>
    <x v="3"/>
    <x v="10"/>
    <x v="4"/>
    <x v="14"/>
    <n v="3"/>
    <n v="2288.65"/>
    <n v="5126.576"/>
    <n v="457.73"/>
    <x v="1"/>
  </r>
  <r>
    <x v="3"/>
    <x v="10"/>
    <x v="5"/>
    <x v="13"/>
    <n v="2"/>
    <n v="6600"/>
    <n v="7392"/>
    <n v="1320"/>
    <x v="1"/>
  </r>
  <r>
    <x v="3"/>
    <x v="11"/>
    <x v="0"/>
    <x v="0"/>
    <n v="3566"/>
    <n v="4577.3"/>
    <n v="5126.576"/>
    <n v="915.46"/>
    <x v="1"/>
  </r>
  <r>
    <x v="3"/>
    <x v="11"/>
    <x v="0"/>
    <x v="1"/>
    <n v="2498"/>
    <n v="8000"/>
    <n v="8960"/>
    <n v="1600"/>
    <x v="1"/>
  </r>
  <r>
    <x v="3"/>
    <x v="11"/>
    <x v="1"/>
    <x v="2"/>
    <n v="1245"/>
    <n v="4577.2"/>
    <n v="5126.4639999999999"/>
    <n v="915.44"/>
    <x v="1"/>
  </r>
  <r>
    <x v="3"/>
    <x v="11"/>
    <x v="2"/>
    <x v="3"/>
    <n v="644"/>
    <n v="5743.5"/>
    <n v="6432.72"/>
    <n v="1148.7"/>
    <x v="1"/>
  </r>
  <r>
    <x v="3"/>
    <x v="11"/>
    <x v="3"/>
    <x v="4"/>
    <n v="643"/>
    <n v="7000"/>
    <n v="7840"/>
    <n v="1400"/>
    <x v="1"/>
  </r>
  <r>
    <x v="3"/>
    <x v="11"/>
    <x v="2"/>
    <x v="5"/>
    <n v="455"/>
    <n v="4578.6000000000004"/>
    <n v="5128.0320000000002"/>
    <n v="915.72000000000014"/>
    <x v="1"/>
  </r>
  <r>
    <x v="3"/>
    <x v="11"/>
    <x v="3"/>
    <x v="6"/>
    <n v="345"/>
    <n v="7000"/>
    <n v="7840"/>
    <n v="1400"/>
    <x v="1"/>
  </r>
  <r>
    <x v="3"/>
    <x v="11"/>
    <x v="1"/>
    <x v="7"/>
    <n v="122"/>
    <n v="100"/>
    <n v="112"/>
    <n v="20"/>
    <x v="1"/>
  </r>
  <r>
    <x v="3"/>
    <x v="11"/>
    <x v="4"/>
    <x v="8"/>
    <n v="78"/>
    <n v="2288.6"/>
    <n v="5126.4639999999999"/>
    <n v="457.72"/>
    <x v="1"/>
  </r>
  <r>
    <x v="3"/>
    <x v="11"/>
    <x v="4"/>
    <x v="9"/>
    <n v="76"/>
    <n v="2288.4499999999998"/>
    <n v="5126.1279999999997"/>
    <n v="457.69"/>
    <x v="1"/>
  </r>
  <r>
    <x v="3"/>
    <x v="11"/>
    <x v="4"/>
    <x v="10"/>
    <n v="46"/>
    <n v="100"/>
    <n v="224"/>
    <n v="20"/>
    <x v="1"/>
  </r>
  <r>
    <x v="3"/>
    <x v="11"/>
    <x v="4"/>
    <x v="11"/>
    <n v="34"/>
    <n v="2288.4"/>
    <n v="5126.0160000000005"/>
    <n v="457.68000000000006"/>
    <x v="1"/>
  </r>
  <r>
    <x v="3"/>
    <x v="11"/>
    <x v="1"/>
    <x v="12"/>
    <n v="7"/>
    <n v="200"/>
    <n v="224"/>
    <n v="40"/>
    <x v="1"/>
  </r>
  <r>
    <x v="3"/>
    <x v="11"/>
    <x v="4"/>
    <x v="14"/>
    <n v="3"/>
    <n v="2288.65"/>
    <n v="5126.576"/>
    <n v="457.73"/>
    <x v="1"/>
  </r>
  <r>
    <x v="3"/>
    <x v="11"/>
    <x v="5"/>
    <x v="13"/>
    <n v="2"/>
    <n v="6600"/>
    <n v="7392"/>
    <n v="1320"/>
    <x v="1"/>
  </r>
  <r>
    <x v="4"/>
    <x v="0"/>
    <x v="0"/>
    <x v="0"/>
    <n v="3566"/>
    <n v="4577.3"/>
    <n v="5126.576"/>
    <n v="915.46"/>
    <x v="1"/>
  </r>
  <r>
    <x v="4"/>
    <x v="0"/>
    <x v="0"/>
    <x v="1"/>
    <n v="2498"/>
    <n v="8000"/>
    <n v="8960"/>
    <n v="1600"/>
    <x v="1"/>
  </r>
  <r>
    <x v="4"/>
    <x v="0"/>
    <x v="1"/>
    <x v="2"/>
    <n v="1245"/>
    <n v="4577.2"/>
    <n v="5126.4639999999999"/>
    <n v="915.44"/>
    <x v="1"/>
  </r>
  <r>
    <x v="4"/>
    <x v="0"/>
    <x v="2"/>
    <x v="3"/>
    <n v="644"/>
    <n v="5743.5"/>
    <n v="6432.72"/>
    <n v="1148.7"/>
    <x v="1"/>
  </r>
  <r>
    <x v="4"/>
    <x v="0"/>
    <x v="3"/>
    <x v="4"/>
    <n v="643"/>
    <n v="7000"/>
    <n v="7840"/>
    <n v="1400"/>
    <x v="1"/>
  </r>
  <r>
    <x v="4"/>
    <x v="0"/>
    <x v="2"/>
    <x v="5"/>
    <n v="455"/>
    <n v="4578.6000000000004"/>
    <n v="5128.0320000000002"/>
    <n v="915.72000000000014"/>
    <x v="1"/>
  </r>
  <r>
    <x v="4"/>
    <x v="0"/>
    <x v="3"/>
    <x v="6"/>
    <n v="345"/>
    <n v="7000"/>
    <n v="7840"/>
    <n v="1400"/>
    <x v="1"/>
  </r>
  <r>
    <x v="4"/>
    <x v="0"/>
    <x v="1"/>
    <x v="7"/>
    <n v="122"/>
    <n v="100"/>
    <n v="112"/>
    <n v="20"/>
    <x v="1"/>
  </r>
  <r>
    <x v="4"/>
    <x v="0"/>
    <x v="4"/>
    <x v="8"/>
    <n v="78"/>
    <n v="4577.2"/>
    <n v="5126.4639999999999"/>
    <n v="915.44"/>
    <x v="1"/>
  </r>
  <r>
    <x v="4"/>
    <x v="0"/>
    <x v="4"/>
    <x v="9"/>
    <n v="76"/>
    <n v="4576.8999999999996"/>
    <n v="5126.1279999999997"/>
    <n v="915.38"/>
    <x v="1"/>
  </r>
  <r>
    <x v="4"/>
    <x v="0"/>
    <x v="4"/>
    <x v="10"/>
    <n v="46"/>
    <n v="200"/>
    <n v="224"/>
    <n v="40"/>
    <x v="1"/>
  </r>
  <r>
    <x v="4"/>
    <x v="0"/>
    <x v="4"/>
    <x v="11"/>
    <n v="34"/>
    <n v="4576.8"/>
    <n v="5126.0160000000005"/>
    <n v="915.36000000000013"/>
    <x v="1"/>
  </r>
  <r>
    <x v="4"/>
    <x v="0"/>
    <x v="1"/>
    <x v="12"/>
    <n v="7"/>
    <n v="200"/>
    <n v="224"/>
    <n v="40"/>
    <x v="1"/>
  </r>
  <r>
    <x v="4"/>
    <x v="0"/>
    <x v="5"/>
    <x v="13"/>
    <n v="3"/>
    <n v="6600"/>
    <n v="7392"/>
    <n v="1320"/>
    <x v="1"/>
  </r>
  <r>
    <x v="4"/>
    <x v="0"/>
    <x v="4"/>
    <x v="14"/>
    <n v="3"/>
    <n v="4577.3"/>
    <n v="5126.576"/>
    <n v="915.46"/>
    <x v="1"/>
  </r>
  <r>
    <x v="4"/>
    <x v="1"/>
    <x v="0"/>
    <x v="0"/>
    <n v="3566"/>
    <n v="4577.3"/>
    <n v="5126.576"/>
    <n v="915.46"/>
    <x v="1"/>
  </r>
  <r>
    <x v="4"/>
    <x v="1"/>
    <x v="0"/>
    <x v="1"/>
    <n v="2498"/>
    <n v="8000"/>
    <n v="8960"/>
    <n v="1600"/>
    <x v="1"/>
  </r>
  <r>
    <x v="4"/>
    <x v="1"/>
    <x v="1"/>
    <x v="2"/>
    <n v="1245"/>
    <n v="4577.2"/>
    <n v="5126.4639999999999"/>
    <n v="915.44"/>
    <x v="1"/>
  </r>
  <r>
    <x v="4"/>
    <x v="1"/>
    <x v="2"/>
    <x v="3"/>
    <n v="644"/>
    <n v="5743.5"/>
    <n v="6432.72"/>
    <n v="1148.7"/>
    <x v="1"/>
  </r>
  <r>
    <x v="4"/>
    <x v="1"/>
    <x v="3"/>
    <x v="4"/>
    <n v="643"/>
    <n v="7000"/>
    <n v="7840"/>
    <n v="1400"/>
    <x v="1"/>
  </r>
  <r>
    <x v="4"/>
    <x v="1"/>
    <x v="2"/>
    <x v="5"/>
    <n v="455"/>
    <n v="4578.6000000000004"/>
    <n v="5128.0320000000002"/>
    <n v="915.72000000000014"/>
    <x v="1"/>
  </r>
  <r>
    <x v="4"/>
    <x v="1"/>
    <x v="3"/>
    <x v="6"/>
    <n v="345"/>
    <n v="7000"/>
    <n v="7840"/>
    <n v="1400"/>
    <x v="1"/>
  </r>
  <r>
    <x v="4"/>
    <x v="1"/>
    <x v="1"/>
    <x v="7"/>
    <n v="122"/>
    <n v="100"/>
    <n v="112"/>
    <n v="20"/>
    <x v="1"/>
  </r>
  <r>
    <x v="4"/>
    <x v="1"/>
    <x v="4"/>
    <x v="8"/>
    <n v="78"/>
    <n v="4577.2"/>
    <n v="5126.4639999999999"/>
    <n v="915.44"/>
    <x v="1"/>
  </r>
  <r>
    <x v="4"/>
    <x v="1"/>
    <x v="4"/>
    <x v="9"/>
    <n v="76"/>
    <n v="4576.8999999999996"/>
    <n v="5126.1279999999997"/>
    <n v="915.38"/>
    <x v="1"/>
  </r>
  <r>
    <x v="4"/>
    <x v="1"/>
    <x v="4"/>
    <x v="10"/>
    <n v="46"/>
    <n v="200"/>
    <n v="224"/>
    <n v="40"/>
    <x v="1"/>
  </r>
  <r>
    <x v="4"/>
    <x v="1"/>
    <x v="4"/>
    <x v="11"/>
    <n v="34"/>
    <n v="4576.8"/>
    <n v="5126.0160000000005"/>
    <n v="915.36000000000013"/>
    <x v="1"/>
  </r>
  <r>
    <x v="4"/>
    <x v="1"/>
    <x v="1"/>
    <x v="12"/>
    <n v="7"/>
    <n v="200"/>
    <n v="224"/>
    <n v="40"/>
    <x v="1"/>
  </r>
  <r>
    <x v="4"/>
    <x v="1"/>
    <x v="4"/>
    <x v="14"/>
    <n v="3"/>
    <n v="4577.3"/>
    <n v="5126.576"/>
    <n v="915.46"/>
    <x v="1"/>
  </r>
  <r>
    <x v="4"/>
    <x v="1"/>
    <x v="5"/>
    <x v="13"/>
    <n v="2"/>
    <n v="6600"/>
    <n v="7392"/>
    <n v="1320"/>
    <x v="1"/>
  </r>
  <r>
    <x v="4"/>
    <x v="2"/>
    <x v="0"/>
    <x v="0"/>
    <n v="3566"/>
    <n v="4577.3"/>
    <n v="5126.576"/>
    <n v="915.46"/>
    <x v="1"/>
  </r>
  <r>
    <x v="4"/>
    <x v="2"/>
    <x v="0"/>
    <x v="1"/>
    <n v="2498"/>
    <n v="8000"/>
    <n v="8960"/>
    <n v="1600"/>
    <x v="1"/>
  </r>
  <r>
    <x v="4"/>
    <x v="2"/>
    <x v="1"/>
    <x v="2"/>
    <n v="1245"/>
    <n v="4577.2"/>
    <n v="5126.4639999999999"/>
    <n v="915.44"/>
    <x v="1"/>
  </r>
  <r>
    <x v="4"/>
    <x v="2"/>
    <x v="2"/>
    <x v="3"/>
    <n v="644"/>
    <n v="5743.5"/>
    <n v="6432.72"/>
    <n v="1148.7"/>
    <x v="0"/>
  </r>
  <r>
    <x v="4"/>
    <x v="2"/>
    <x v="3"/>
    <x v="4"/>
    <n v="643"/>
    <n v="7000"/>
    <n v="7840"/>
    <n v="1400"/>
    <x v="0"/>
  </r>
  <r>
    <x v="4"/>
    <x v="2"/>
    <x v="2"/>
    <x v="5"/>
    <n v="455"/>
    <n v="4578.6000000000004"/>
    <n v="5128.0320000000002"/>
    <n v="915.72000000000014"/>
    <x v="0"/>
  </r>
  <r>
    <x v="4"/>
    <x v="2"/>
    <x v="3"/>
    <x v="6"/>
    <n v="345"/>
    <n v="7000"/>
    <n v="7840"/>
    <n v="1400"/>
    <x v="0"/>
  </r>
  <r>
    <x v="4"/>
    <x v="2"/>
    <x v="1"/>
    <x v="7"/>
    <n v="122"/>
    <n v="100"/>
    <n v="112"/>
    <n v="20"/>
    <x v="0"/>
  </r>
  <r>
    <x v="4"/>
    <x v="2"/>
    <x v="4"/>
    <x v="8"/>
    <n v="78"/>
    <n v="4577.2"/>
    <n v="5126.4639999999999"/>
    <n v="915.44"/>
    <x v="0"/>
  </r>
  <r>
    <x v="4"/>
    <x v="2"/>
    <x v="4"/>
    <x v="9"/>
    <n v="76"/>
    <n v="4576.8999999999996"/>
    <n v="5126.1279999999997"/>
    <n v="915.38"/>
    <x v="0"/>
  </r>
  <r>
    <x v="4"/>
    <x v="2"/>
    <x v="4"/>
    <x v="10"/>
    <n v="46"/>
    <n v="200"/>
    <n v="224"/>
    <n v="40"/>
    <x v="0"/>
  </r>
  <r>
    <x v="4"/>
    <x v="2"/>
    <x v="4"/>
    <x v="11"/>
    <n v="34"/>
    <n v="4576.8"/>
    <n v="5126.0160000000005"/>
    <n v="915.36000000000013"/>
    <x v="0"/>
  </r>
  <r>
    <x v="4"/>
    <x v="2"/>
    <x v="1"/>
    <x v="12"/>
    <n v="7"/>
    <n v="200"/>
    <n v="224"/>
    <n v="40"/>
    <x v="0"/>
  </r>
  <r>
    <x v="4"/>
    <x v="2"/>
    <x v="4"/>
    <x v="14"/>
    <n v="3"/>
    <n v="4577.3"/>
    <n v="5126.576"/>
    <n v="915.46"/>
    <x v="0"/>
  </r>
  <r>
    <x v="4"/>
    <x v="2"/>
    <x v="5"/>
    <x v="13"/>
    <n v="2"/>
    <n v="6600"/>
    <n v="7392"/>
    <n v="1320"/>
    <x v="0"/>
  </r>
  <r>
    <x v="4"/>
    <x v="3"/>
    <x v="0"/>
    <x v="0"/>
    <n v="3566"/>
    <n v="4577.3"/>
    <n v="5126.576"/>
    <n v="915.46"/>
    <x v="0"/>
  </r>
  <r>
    <x v="4"/>
    <x v="3"/>
    <x v="0"/>
    <x v="1"/>
    <n v="2498"/>
    <n v="8000"/>
    <n v="8960"/>
    <n v="1600"/>
    <x v="0"/>
  </r>
  <r>
    <x v="4"/>
    <x v="3"/>
    <x v="1"/>
    <x v="2"/>
    <n v="1245"/>
    <n v="4577.2"/>
    <n v="5126.4639999999999"/>
    <n v="915.44"/>
    <x v="0"/>
  </r>
  <r>
    <x v="4"/>
    <x v="3"/>
    <x v="2"/>
    <x v="3"/>
    <n v="644"/>
    <n v="5743.5"/>
    <n v="6432.72"/>
    <n v="1148.7"/>
    <x v="0"/>
  </r>
  <r>
    <x v="4"/>
    <x v="3"/>
    <x v="3"/>
    <x v="4"/>
    <n v="643"/>
    <n v="7000"/>
    <n v="7840"/>
    <n v="1400"/>
    <x v="0"/>
  </r>
  <r>
    <x v="4"/>
    <x v="3"/>
    <x v="2"/>
    <x v="5"/>
    <n v="455"/>
    <n v="4578.6000000000004"/>
    <n v="5128.0320000000002"/>
    <n v="915.72000000000014"/>
    <x v="0"/>
  </r>
  <r>
    <x v="4"/>
    <x v="3"/>
    <x v="3"/>
    <x v="6"/>
    <n v="345"/>
    <n v="7000"/>
    <n v="7840"/>
    <n v="1400"/>
    <x v="0"/>
  </r>
  <r>
    <x v="4"/>
    <x v="3"/>
    <x v="1"/>
    <x v="7"/>
    <n v="122"/>
    <n v="100"/>
    <n v="112"/>
    <n v="20"/>
    <x v="0"/>
  </r>
  <r>
    <x v="4"/>
    <x v="3"/>
    <x v="4"/>
    <x v="8"/>
    <n v="78"/>
    <n v="4577.2"/>
    <n v="5126.4639999999999"/>
    <n v="915.44"/>
    <x v="0"/>
  </r>
  <r>
    <x v="4"/>
    <x v="3"/>
    <x v="4"/>
    <x v="9"/>
    <n v="76"/>
    <n v="4576.8999999999996"/>
    <n v="5126.1279999999997"/>
    <n v="915.38"/>
    <x v="0"/>
  </r>
  <r>
    <x v="4"/>
    <x v="3"/>
    <x v="4"/>
    <x v="10"/>
    <n v="46"/>
    <n v="200"/>
    <n v="224"/>
    <n v="40"/>
    <x v="0"/>
  </r>
  <r>
    <x v="4"/>
    <x v="3"/>
    <x v="4"/>
    <x v="11"/>
    <n v="34"/>
    <n v="4576.8"/>
    <n v="5126.0160000000005"/>
    <n v="915.36000000000013"/>
    <x v="0"/>
  </r>
  <r>
    <x v="4"/>
    <x v="3"/>
    <x v="1"/>
    <x v="12"/>
    <n v="7"/>
    <n v="200"/>
    <n v="224"/>
    <n v="40"/>
    <x v="0"/>
  </r>
  <r>
    <x v="4"/>
    <x v="3"/>
    <x v="4"/>
    <x v="14"/>
    <n v="3"/>
    <n v="4577.3"/>
    <n v="5126.576"/>
    <n v="915.46"/>
    <x v="0"/>
  </r>
  <r>
    <x v="4"/>
    <x v="3"/>
    <x v="5"/>
    <x v="13"/>
    <n v="2"/>
    <n v="6600"/>
    <n v="7392"/>
    <n v="1320"/>
    <x v="0"/>
  </r>
  <r>
    <x v="4"/>
    <x v="4"/>
    <x v="0"/>
    <x v="0"/>
    <n v="3566"/>
    <n v="4577.3"/>
    <n v="5126.576"/>
    <n v="915.46"/>
    <x v="0"/>
  </r>
  <r>
    <x v="4"/>
    <x v="4"/>
    <x v="0"/>
    <x v="1"/>
    <n v="2498"/>
    <n v="8000"/>
    <n v="8960"/>
    <n v="1600"/>
    <x v="0"/>
  </r>
  <r>
    <x v="4"/>
    <x v="4"/>
    <x v="1"/>
    <x v="2"/>
    <n v="1245"/>
    <n v="4577.2"/>
    <n v="5126.4639999999999"/>
    <n v="915.44"/>
    <x v="0"/>
  </r>
  <r>
    <x v="4"/>
    <x v="4"/>
    <x v="2"/>
    <x v="3"/>
    <n v="644"/>
    <n v="5743.5"/>
    <n v="6432.72"/>
    <n v="1148.7"/>
    <x v="0"/>
  </r>
  <r>
    <x v="4"/>
    <x v="4"/>
    <x v="3"/>
    <x v="4"/>
    <n v="643"/>
    <n v="7000"/>
    <n v="7840"/>
    <n v="1400"/>
    <x v="0"/>
  </r>
  <r>
    <x v="4"/>
    <x v="4"/>
    <x v="2"/>
    <x v="5"/>
    <n v="455"/>
    <n v="4578.6000000000004"/>
    <n v="5128.0320000000002"/>
    <n v="915.72000000000014"/>
    <x v="0"/>
  </r>
  <r>
    <x v="4"/>
    <x v="4"/>
    <x v="3"/>
    <x v="6"/>
    <n v="345"/>
    <n v="7000"/>
    <n v="7840"/>
    <n v="1400"/>
    <x v="0"/>
  </r>
  <r>
    <x v="4"/>
    <x v="4"/>
    <x v="1"/>
    <x v="7"/>
    <n v="122"/>
    <n v="100"/>
    <n v="112"/>
    <n v="20"/>
    <x v="0"/>
  </r>
  <r>
    <x v="4"/>
    <x v="4"/>
    <x v="4"/>
    <x v="8"/>
    <n v="78"/>
    <n v="4577.2"/>
    <n v="5126.4639999999999"/>
    <n v="915.44"/>
    <x v="0"/>
  </r>
  <r>
    <x v="4"/>
    <x v="4"/>
    <x v="4"/>
    <x v="9"/>
    <n v="76"/>
    <n v="4576.8999999999996"/>
    <n v="5126.1279999999997"/>
    <n v="915.38"/>
    <x v="0"/>
  </r>
  <r>
    <x v="4"/>
    <x v="4"/>
    <x v="4"/>
    <x v="10"/>
    <n v="46"/>
    <n v="200"/>
    <n v="224"/>
    <n v="40"/>
    <x v="0"/>
  </r>
  <r>
    <x v="4"/>
    <x v="4"/>
    <x v="4"/>
    <x v="11"/>
    <n v="34"/>
    <n v="4576.8"/>
    <n v="5126.0160000000005"/>
    <n v="915.36000000000013"/>
    <x v="0"/>
  </r>
  <r>
    <x v="4"/>
    <x v="4"/>
    <x v="1"/>
    <x v="12"/>
    <n v="7"/>
    <n v="200"/>
    <n v="224"/>
    <n v="40"/>
    <x v="0"/>
  </r>
  <r>
    <x v="4"/>
    <x v="4"/>
    <x v="4"/>
    <x v="14"/>
    <n v="3"/>
    <n v="4577.3"/>
    <n v="5126.576"/>
    <n v="915.46"/>
    <x v="0"/>
  </r>
  <r>
    <x v="4"/>
    <x v="4"/>
    <x v="5"/>
    <x v="13"/>
    <n v="2"/>
    <n v="6600"/>
    <n v="7392"/>
    <n v="1320"/>
    <x v="1"/>
  </r>
  <r>
    <x v="4"/>
    <x v="5"/>
    <x v="0"/>
    <x v="0"/>
    <n v="3566"/>
    <n v="4577.3"/>
    <n v="5126.576"/>
    <n v="915.46"/>
    <x v="1"/>
  </r>
  <r>
    <x v="4"/>
    <x v="5"/>
    <x v="0"/>
    <x v="1"/>
    <n v="2498"/>
    <n v="8000"/>
    <n v="8960"/>
    <n v="1600"/>
    <x v="1"/>
  </r>
  <r>
    <x v="4"/>
    <x v="5"/>
    <x v="1"/>
    <x v="2"/>
    <n v="1245"/>
    <n v="4577.2"/>
    <n v="5126.4639999999999"/>
    <n v="915.44"/>
    <x v="1"/>
  </r>
  <r>
    <x v="4"/>
    <x v="5"/>
    <x v="2"/>
    <x v="3"/>
    <n v="644"/>
    <n v="5743.5"/>
    <n v="6432.72"/>
    <n v="1148.7"/>
    <x v="1"/>
  </r>
  <r>
    <x v="4"/>
    <x v="5"/>
    <x v="3"/>
    <x v="4"/>
    <n v="643"/>
    <n v="7000"/>
    <n v="7840"/>
    <n v="1400"/>
    <x v="1"/>
  </r>
  <r>
    <x v="4"/>
    <x v="5"/>
    <x v="2"/>
    <x v="5"/>
    <n v="455"/>
    <n v="4578.6000000000004"/>
    <n v="5128.0320000000002"/>
    <n v="915.72000000000014"/>
    <x v="1"/>
  </r>
  <r>
    <x v="4"/>
    <x v="5"/>
    <x v="3"/>
    <x v="6"/>
    <n v="345"/>
    <n v="7000"/>
    <n v="7840"/>
    <n v="1400"/>
    <x v="1"/>
  </r>
  <r>
    <x v="4"/>
    <x v="5"/>
    <x v="1"/>
    <x v="7"/>
    <n v="122"/>
    <n v="100"/>
    <n v="112"/>
    <n v="20"/>
    <x v="1"/>
  </r>
  <r>
    <x v="4"/>
    <x v="5"/>
    <x v="4"/>
    <x v="8"/>
    <n v="78"/>
    <n v="4577.2"/>
    <n v="5126.4639999999999"/>
    <n v="915.44"/>
    <x v="1"/>
  </r>
  <r>
    <x v="4"/>
    <x v="5"/>
    <x v="4"/>
    <x v="9"/>
    <n v="76"/>
    <n v="4576.8999999999996"/>
    <n v="5126.1279999999997"/>
    <n v="915.38"/>
    <x v="1"/>
  </r>
  <r>
    <x v="4"/>
    <x v="5"/>
    <x v="4"/>
    <x v="10"/>
    <n v="46"/>
    <n v="200"/>
    <n v="224"/>
    <n v="40"/>
    <x v="1"/>
  </r>
  <r>
    <x v="4"/>
    <x v="5"/>
    <x v="4"/>
    <x v="11"/>
    <n v="34"/>
    <n v="4576.8"/>
    <n v="5126.0160000000005"/>
    <n v="915.36000000000013"/>
    <x v="1"/>
  </r>
  <r>
    <x v="4"/>
    <x v="5"/>
    <x v="1"/>
    <x v="12"/>
    <n v="7"/>
    <n v="200"/>
    <n v="224"/>
    <n v="40"/>
    <x v="1"/>
  </r>
  <r>
    <x v="4"/>
    <x v="5"/>
    <x v="5"/>
    <x v="13"/>
    <n v="3"/>
    <n v="6600"/>
    <n v="7392"/>
    <n v="1320"/>
    <x v="1"/>
  </r>
  <r>
    <x v="4"/>
    <x v="5"/>
    <x v="4"/>
    <x v="14"/>
    <n v="3"/>
    <n v="4577.3"/>
    <n v="5126.576"/>
    <n v="915.46"/>
    <x v="1"/>
  </r>
  <r>
    <x v="4"/>
    <x v="6"/>
    <x v="0"/>
    <x v="0"/>
    <n v="3566"/>
    <n v="4577.3"/>
    <n v="5126.576"/>
    <n v="915.46"/>
    <x v="1"/>
  </r>
  <r>
    <x v="4"/>
    <x v="6"/>
    <x v="0"/>
    <x v="1"/>
    <n v="2498"/>
    <n v="8000"/>
    <n v="8960"/>
    <n v="1600"/>
    <x v="1"/>
  </r>
  <r>
    <x v="4"/>
    <x v="6"/>
    <x v="1"/>
    <x v="2"/>
    <n v="1245"/>
    <n v="4577.2"/>
    <n v="5126.4639999999999"/>
    <n v="915.44"/>
    <x v="1"/>
  </r>
  <r>
    <x v="4"/>
    <x v="6"/>
    <x v="2"/>
    <x v="3"/>
    <n v="644"/>
    <n v="5743.5"/>
    <n v="6432.72"/>
    <n v="1148.7"/>
    <x v="1"/>
  </r>
  <r>
    <x v="4"/>
    <x v="6"/>
    <x v="3"/>
    <x v="4"/>
    <n v="643"/>
    <n v="7000"/>
    <n v="7840"/>
    <n v="1400"/>
    <x v="1"/>
  </r>
  <r>
    <x v="4"/>
    <x v="6"/>
    <x v="2"/>
    <x v="5"/>
    <n v="455"/>
    <n v="4578.6000000000004"/>
    <n v="5128.0320000000002"/>
    <n v="915.72000000000014"/>
    <x v="1"/>
  </r>
  <r>
    <x v="4"/>
    <x v="6"/>
    <x v="3"/>
    <x v="6"/>
    <n v="345"/>
    <n v="7000"/>
    <n v="7840"/>
    <n v="1400"/>
    <x v="1"/>
  </r>
  <r>
    <x v="4"/>
    <x v="6"/>
    <x v="1"/>
    <x v="7"/>
    <n v="122"/>
    <n v="100"/>
    <n v="112"/>
    <n v="20"/>
    <x v="0"/>
  </r>
  <r>
    <x v="4"/>
    <x v="6"/>
    <x v="4"/>
    <x v="8"/>
    <n v="78"/>
    <n v="4577.2"/>
    <n v="5126.4639999999999"/>
    <n v="915.44"/>
    <x v="0"/>
  </r>
  <r>
    <x v="4"/>
    <x v="6"/>
    <x v="4"/>
    <x v="9"/>
    <n v="76"/>
    <n v="4576.8999999999996"/>
    <n v="5126.1279999999997"/>
    <n v="915.38"/>
    <x v="0"/>
  </r>
  <r>
    <x v="4"/>
    <x v="6"/>
    <x v="4"/>
    <x v="10"/>
    <n v="46"/>
    <n v="200"/>
    <n v="224"/>
    <n v="40"/>
    <x v="0"/>
  </r>
  <r>
    <x v="4"/>
    <x v="6"/>
    <x v="4"/>
    <x v="11"/>
    <n v="34"/>
    <n v="4576.8"/>
    <n v="5126.0160000000005"/>
    <n v="915.36000000000013"/>
    <x v="0"/>
  </r>
  <r>
    <x v="4"/>
    <x v="6"/>
    <x v="1"/>
    <x v="12"/>
    <n v="7"/>
    <n v="200"/>
    <n v="224"/>
    <n v="40"/>
    <x v="0"/>
  </r>
  <r>
    <x v="4"/>
    <x v="6"/>
    <x v="4"/>
    <x v="14"/>
    <n v="3"/>
    <n v="4577.3"/>
    <n v="5126.576"/>
    <n v="915.46"/>
    <x v="0"/>
  </r>
  <r>
    <x v="4"/>
    <x v="6"/>
    <x v="5"/>
    <x v="13"/>
    <n v="2"/>
    <n v="6600"/>
    <n v="7392"/>
    <n v="1320"/>
    <x v="0"/>
  </r>
  <r>
    <x v="4"/>
    <x v="7"/>
    <x v="0"/>
    <x v="0"/>
    <n v="3566"/>
    <n v="4577.3"/>
    <n v="5126.576"/>
    <n v="915.46"/>
    <x v="0"/>
  </r>
  <r>
    <x v="4"/>
    <x v="7"/>
    <x v="0"/>
    <x v="1"/>
    <n v="2498"/>
    <n v="8000"/>
    <n v="8960"/>
    <n v="1600"/>
    <x v="0"/>
  </r>
  <r>
    <x v="4"/>
    <x v="7"/>
    <x v="1"/>
    <x v="2"/>
    <n v="1245"/>
    <n v="4577.2"/>
    <n v="5126.4639999999999"/>
    <n v="915.44"/>
    <x v="0"/>
  </r>
  <r>
    <x v="4"/>
    <x v="7"/>
    <x v="2"/>
    <x v="3"/>
    <n v="644"/>
    <n v="5743.5"/>
    <n v="6432.72"/>
    <n v="1148.7"/>
    <x v="0"/>
  </r>
  <r>
    <x v="4"/>
    <x v="7"/>
    <x v="3"/>
    <x v="4"/>
    <n v="643"/>
    <n v="7000"/>
    <n v="7840"/>
    <n v="1400"/>
    <x v="0"/>
  </r>
  <r>
    <x v="4"/>
    <x v="7"/>
    <x v="2"/>
    <x v="5"/>
    <n v="455"/>
    <n v="4578.6000000000004"/>
    <n v="5128.0320000000002"/>
    <n v="915.72000000000014"/>
    <x v="0"/>
  </r>
  <r>
    <x v="4"/>
    <x v="7"/>
    <x v="3"/>
    <x v="6"/>
    <n v="345"/>
    <n v="7000"/>
    <n v="7840"/>
    <n v="1400"/>
    <x v="0"/>
  </r>
  <r>
    <x v="4"/>
    <x v="7"/>
    <x v="1"/>
    <x v="7"/>
    <n v="122"/>
    <n v="100"/>
    <n v="112"/>
    <n v="20"/>
    <x v="0"/>
  </r>
  <r>
    <x v="4"/>
    <x v="7"/>
    <x v="4"/>
    <x v="8"/>
    <n v="78"/>
    <n v="4577.2"/>
    <n v="5126.4639999999999"/>
    <n v="915.44"/>
    <x v="0"/>
  </r>
  <r>
    <x v="4"/>
    <x v="7"/>
    <x v="4"/>
    <x v="9"/>
    <n v="76"/>
    <n v="4576.8999999999996"/>
    <n v="5126.1279999999997"/>
    <n v="915.38"/>
    <x v="0"/>
  </r>
  <r>
    <x v="4"/>
    <x v="7"/>
    <x v="4"/>
    <x v="10"/>
    <n v="46"/>
    <n v="200"/>
    <n v="224"/>
    <n v="40"/>
    <x v="0"/>
  </r>
  <r>
    <x v="4"/>
    <x v="7"/>
    <x v="4"/>
    <x v="11"/>
    <n v="34"/>
    <n v="4576.8"/>
    <n v="5126.0160000000005"/>
    <n v="915.36000000000013"/>
    <x v="0"/>
  </r>
  <r>
    <x v="4"/>
    <x v="7"/>
    <x v="1"/>
    <x v="12"/>
    <n v="7"/>
    <n v="200"/>
    <n v="224"/>
    <n v="40"/>
    <x v="0"/>
  </r>
  <r>
    <x v="4"/>
    <x v="7"/>
    <x v="4"/>
    <x v="14"/>
    <n v="3"/>
    <n v="4577.3"/>
    <n v="5126.576"/>
    <n v="915.46"/>
    <x v="0"/>
  </r>
  <r>
    <x v="4"/>
    <x v="7"/>
    <x v="5"/>
    <x v="13"/>
    <n v="2"/>
    <n v="6600"/>
    <n v="7392"/>
    <n v="1320"/>
    <x v="0"/>
  </r>
  <r>
    <x v="4"/>
    <x v="8"/>
    <x v="0"/>
    <x v="0"/>
    <n v="3566"/>
    <n v="4577.3"/>
    <n v="5126.576"/>
    <n v="915.46"/>
    <x v="0"/>
  </r>
  <r>
    <x v="4"/>
    <x v="8"/>
    <x v="0"/>
    <x v="1"/>
    <n v="2498"/>
    <n v="8000"/>
    <n v="8960"/>
    <n v="1600"/>
    <x v="0"/>
  </r>
  <r>
    <x v="4"/>
    <x v="8"/>
    <x v="1"/>
    <x v="2"/>
    <n v="1245"/>
    <n v="4577.2"/>
    <n v="5126.4639999999999"/>
    <n v="915.44"/>
    <x v="0"/>
  </r>
  <r>
    <x v="4"/>
    <x v="8"/>
    <x v="2"/>
    <x v="3"/>
    <n v="644"/>
    <n v="5743.5"/>
    <n v="6432.72"/>
    <n v="1148.7"/>
    <x v="0"/>
  </r>
  <r>
    <x v="4"/>
    <x v="8"/>
    <x v="3"/>
    <x v="4"/>
    <n v="643"/>
    <n v="7000"/>
    <n v="7840"/>
    <n v="1400"/>
    <x v="0"/>
  </r>
  <r>
    <x v="4"/>
    <x v="8"/>
    <x v="2"/>
    <x v="5"/>
    <n v="455"/>
    <n v="4578.6000000000004"/>
    <n v="5128.0320000000002"/>
    <n v="915.72000000000014"/>
    <x v="0"/>
  </r>
  <r>
    <x v="4"/>
    <x v="8"/>
    <x v="3"/>
    <x v="6"/>
    <n v="345"/>
    <n v="7000"/>
    <n v="7840"/>
    <n v="1400"/>
    <x v="0"/>
  </r>
  <r>
    <x v="4"/>
    <x v="8"/>
    <x v="1"/>
    <x v="7"/>
    <n v="122"/>
    <n v="100"/>
    <n v="112"/>
    <n v="20"/>
    <x v="0"/>
  </r>
  <r>
    <x v="4"/>
    <x v="8"/>
    <x v="4"/>
    <x v="8"/>
    <n v="78"/>
    <n v="4577.2"/>
    <n v="5126.4639999999999"/>
    <n v="915.44"/>
    <x v="0"/>
  </r>
  <r>
    <x v="4"/>
    <x v="8"/>
    <x v="4"/>
    <x v="9"/>
    <n v="76"/>
    <n v="4576.8999999999996"/>
    <n v="5126.1279999999997"/>
    <n v="915.38"/>
    <x v="0"/>
  </r>
  <r>
    <x v="4"/>
    <x v="8"/>
    <x v="4"/>
    <x v="10"/>
    <n v="46"/>
    <n v="200"/>
    <n v="224"/>
    <n v="40"/>
    <x v="0"/>
  </r>
  <r>
    <x v="4"/>
    <x v="8"/>
    <x v="4"/>
    <x v="11"/>
    <n v="34"/>
    <n v="4576.8"/>
    <n v="5126.0160000000005"/>
    <n v="915.36000000000013"/>
    <x v="0"/>
  </r>
  <r>
    <x v="4"/>
    <x v="8"/>
    <x v="1"/>
    <x v="12"/>
    <n v="7"/>
    <n v="200"/>
    <n v="224"/>
    <n v="40"/>
    <x v="0"/>
  </r>
  <r>
    <x v="4"/>
    <x v="8"/>
    <x v="4"/>
    <x v="14"/>
    <n v="3"/>
    <n v="4577.3"/>
    <n v="5126.576"/>
    <n v="915.46"/>
    <x v="0"/>
  </r>
  <r>
    <x v="4"/>
    <x v="8"/>
    <x v="5"/>
    <x v="13"/>
    <n v="2"/>
    <n v="6600"/>
    <n v="7392"/>
    <n v="1320"/>
    <x v="0"/>
  </r>
  <r>
    <x v="4"/>
    <x v="9"/>
    <x v="0"/>
    <x v="0"/>
    <n v="3566"/>
    <n v="4577.3"/>
    <n v="5126.576"/>
    <n v="915.46"/>
    <x v="0"/>
  </r>
  <r>
    <x v="4"/>
    <x v="9"/>
    <x v="0"/>
    <x v="1"/>
    <n v="2498"/>
    <n v="8000"/>
    <n v="8960"/>
    <n v="1600"/>
    <x v="0"/>
  </r>
  <r>
    <x v="4"/>
    <x v="9"/>
    <x v="1"/>
    <x v="2"/>
    <n v="1245"/>
    <n v="4577.2"/>
    <n v="5126.4639999999999"/>
    <n v="915.44"/>
    <x v="0"/>
  </r>
  <r>
    <x v="4"/>
    <x v="9"/>
    <x v="2"/>
    <x v="3"/>
    <n v="644"/>
    <n v="5743.5"/>
    <n v="6432.72"/>
    <n v="1148.7"/>
    <x v="0"/>
  </r>
  <r>
    <x v="4"/>
    <x v="9"/>
    <x v="3"/>
    <x v="4"/>
    <n v="643"/>
    <n v="7000"/>
    <n v="7840"/>
    <n v="1400"/>
    <x v="1"/>
  </r>
  <r>
    <x v="4"/>
    <x v="9"/>
    <x v="2"/>
    <x v="5"/>
    <n v="455"/>
    <n v="4578.6000000000004"/>
    <n v="5128.0320000000002"/>
    <n v="915.72000000000014"/>
    <x v="1"/>
  </r>
  <r>
    <x v="4"/>
    <x v="9"/>
    <x v="3"/>
    <x v="6"/>
    <n v="345"/>
    <n v="7000"/>
    <n v="7840"/>
    <n v="1400"/>
    <x v="1"/>
  </r>
  <r>
    <x v="4"/>
    <x v="9"/>
    <x v="1"/>
    <x v="7"/>
    <n v="122"/>
    <n v="100"/>
    <n v="112"/>
    <n v="20"/>
    <x v="1"/>
  </r>
  <r>
    <x v="4"/>
    <x v="9"/>
    <x v="4"/>
    <x v="8"/>
    <n v="78"/>
    <n v="4577.2"/>
    <n v="5126.4639999999999"/>
    <n v="915.44"/>
    <x v="1"/>
  </r>
  <r>
    <x v="4"/>
    <x v="9"/>
    <x v="4"/>
    <x v="9"/>
    <n v="76"/>
    <n v="4576.8999999999996"/>
    <n v="5126.1279999999997"/>
    <n v="915.38"/>
    <x v="1"/>
  </r>
  <r>
    <x v="4"/>
    <x v="9"/>
    <x v="4"/>
    <x v="10"/>
    <n v="46"/>
    <n v="200"/>
    <n v="224"/>
    <n v="40"/>
    <x v="1"/>
  </r>
  <r>
    <x v="4"/>
    <x v="9"/>
    <x v="4"/>
    <x v="11"/>
    <n v="34"/>
    <n v="4576.8"/>
    <n v="5126.0160000000005"/>
    <n v="915.36000000000013"/>
    <x v="1"/>
  </r>
  <r>
    <x v="4"/>
    <x v="9"/>
    <x v="1"/>
    <x v="12"/>
    <n v="7"/>
    <n v="200"/>
    <n v="224"/>
    <n v="40"/>
    <x v="1"/>
  </r>
  <r>
    <x v="4"/>
    <x v="9"/>
    <x v="4"/>
    <x v="14"/>
    <n v="3"/>
    <n v="4577.3"/>
    <n v="5126.576"/>
    <n v="915.46"/>
    <x v="1"/>
  </r>
  <r>
    <x v="4"/>
    <x v="9"/>
    <x v="5"/>
    <x v="13"/>
    <n v="2"/>
    <n v="6600"/>
    <n v="7392"/>
    <n v="1320"/>
    <x v="1"/>
  </r>
  <r>
    <x v="4"/>
    <x v="10"/>
    <x v="0"/>
    <x v="0"/>
    <n v="3566"/>
    <n v="4577.3"/>
    <n v="5126.576"/>
    <n v="915.46"/>
    <x v="1"/>
  </r>
  <r>
    <x v="4"/>
    <x v="10"/>
    <x v="0"/>
    <x v="1"/>
    <n v="2498"/>
    <n v="8000"/>
    <n v="8960"/>
    <n v="1600"/>
    <x v="1"/>
  </r>
  <r>
    <x v="4"/>
    <x v="10"/>
    <x v="1"/>
    <x v="2"/>
    <n v="1245"/>
    <n v="4577.2"/>
    <n v="5126.4639999999999"/>
    <n v="915.44"/>
    <x v="1"/>
  </r>
  <r>
    <x v="4"/>
    <x v="10"/>
    <x v="2"/>
    <x v="3"/>
    <n v="644"/>
    <n v="5743.5"/>
    <n v="6432.72"/>
    <n v="1148.7"/>
    <x v="1"/>
  </r>
  <r>
    <x v="4"/>
    <x v="10"/>
    <x v="3"/>
    <x v="4"/>
    <n v="643"/>
    <n v="7000"/>
    <n v="7840"/>
    <n v="1400"/>
    <x v="1"/>
  </r>
  <r>
    <x v="4"/>
    <x v="10"/>
    <x v="2"/>
    <x v="5"/>
    <n v="455"/>
    <n v="4578.6000000000004"/>
    <n v="5128.0320000000002"/>
    <n v="915.72000000000014"/>
    <x v="1"/>
  </r>
  <r>
    <x v="4"/>
    <x v="10"/>
    <x v="3"/>
    <x v="6"/>
    <n v="345"/>
    <n v="7000"/>
    <n v="7840"/>
    <n v="1400"/>
    <x v="1"/>
  </r>
  <r>
    <x v="4"/>
    <x v="10"/>
    <x v="1"/>
    <x v="7"/>
    <n v="122"/>
    <n v="100"/>
    <n v="112"/>
    <n v="20"/>
    <x v="1"/>
  </r>
  <r>
    <x v="4"/>
    <x v="10"/>
    <x v="4"/>
    <x v="8"/>
    <n v="78"/>
    <n v="4577.2"/>
    <n v="5126.4639999999999"/>
    <n v="915.44"/>
    <x v="1"/>
  </r>
  <r>
    <x v="4"/>
    <x v="10"/>
    <x v="4"/>
    <x v="9"/>
    <n v="76"/>
    <n v="4576.8999999999996"/>
    <n v="5126.1279999999997"/>
    <n v="915.38"/>
    <x v="1"/>
  </r>
  <r>
    <x v="4"/>
    <x v="10"/>
    <x v="4"/>
    <x v="10"/>
    <n v="46"/>
    <n v="200"/>
    <n v="224"/>
    <n v="40"/>
    <x v="1"/>
  </r>
  <r>
    <x v="4"/>
    <x v="10"/>
    <x v="4"/>
    <x v="11"/>
    <n v="34"/>
    <n v="4576.8"/>
    <n v="5126.0160000000005"/>
    <n v="915.36000000000013"/>
    <x v="1"/>
  </r>
  <r>
    <x v="4"/>
    <x v="10"/>
    <x v="1"/>
    <x v="12"/>
    <n v="7"/>
    <n v="200"/>
    <n v="224"/>
    <n v="40"/>
    <x v="1"/>
  </r>
  <r>
    <x v="4"/>
    <x v="10"/>
    <x v="4"/>
    <x v="14"/>
    <n v="3"/>
    <n v="4577.3"/>
    <n v="5126.576"/>
    <n v="915.46"/>
    <x v="1"/>
  </r>
  <r>
    <x v="4"/>
    <x v="10"/>
    <x v="5"/>
    <x v="13"/>
    <n v="2"/>
    <n v="6600"/>
    <n v="7392"/>
    <n v="1320"/>
    <x v="0"/>
  </r>
  <r>
    <x v="4"/>
    <x v="11"/>
    <x v="0"/>
    <x v="0"/>
    <n v="3566"/>
    <n v="4577.3"/>
    <n v="5126.576"/>
    <n v="915.46"/>
    <x v="0"/>
  </r>
  <r>
    <x v="4"/>
    <x v="11"/>
    <x v="0"/>
    <x v="1"/>
    <n v="2498"/>
    <n v="8000"/>
    <n v="8960"/>
    <n v="1600"/>
    <x v="0"/>
  </r>
  <r>
    <x v="4"/>
    <x v="11"/>
    <x v="1"/>
    <x v="2"/>
    <n v="1245"/>
    <n v="4577.2"/>
    <n v="5126.4639999999999"/>
    <n v="915.44"/>
    <x v="0"/>
  </r>
  <r>
    <x v="4"/>
    <x v="11"/>
    <x v="2"/>
    <x v="3"/>
    <n v="644"/>
    <n v="5743.5"/>
    <n v="6432.72"/>
    <n v="1148.7"/>
    <x v="0"/>
  </r>
  <r>
    <x v="4"/>
    <x v="11"/>
    <x v="3"/>
    <x v="4"/>
    <n v="643"/>
    <n v="7000"/>
    <n v="7840"/>
    <n v="1400"/>
    <x v="0"/>
  </r>
  <r>
    <x v="4"/>
    <x v="11"/>
    <x v="2"/>
    <x v="5"/>
    <n v="455"/>
    <n v="4578.6000000000004"/>
    <n v="5128.0320000000002"/>
    <n v="915.72000000000014"/>
    <x v="0"/>
  </r>
  <r>
    <x v="4"/>
    <x v="11"/>
    <x v="3"/>
    <x v="6"/>
    <n v="345"/>
    <n v="7000"/>
    <n v="7840"/>
    <n v="1400"/>
    <x v="0"/>
  </r>
  <r>
    <x v="4"/>
    <x v="11"/>
    <x v="1"/>
    <x v="7"/>
    <n v="122"/>
    <n v="100"/>
    <n v="112"/>
    <n v="20"/>
    <x v="0"/>
  </r>
  <r>
    <x v="4"/>
    <x v="11"/>
    <x v="4"/>
    <x v="8"/>
    <n v="78"/>
    <n v="4577.2"/>
    <n v="5126.4639999999999"/>
    <n v="915.44"/>
    <x v="0"/>
  </r>
  <r>
    <x v="4"/>
    <x v="11"/>
    <x v="4"/>
    <x v="9"/>
    <n v="76"/>
    <n v="4576.8999999999996"/>
    <n v="5126.1279999999997"/>
    <n v="915.38"/>
    <x v="0"/>
  </r>
  <r>
    <x v="4"/>
    <x v="11"/>
    <x v="4"/>
    <x v="10"/>
    <n v="46"/>
    <n v="200"/>
    <n v="224"/>
    <n v="40"/>
    <x v="0"/>
  </r>
  <r>
    <x v="4"/>
    <x v="11"/>
    <x v="4"/>
    <x v="11"/>
    <n v="34"/>
    <n v="4576.8"/>
    <n v="5126.0160000000005"/>
    <n v="915.36000000000013"/>
    <x v="0"/>
  </r>
  <r>
    <x v="4"/>
    <x v="11"/>
    <x v="1"/>
    <x v="12"/>
    <n v="7"/>
    <n v="200"/>
    <n v="224"/>
    <n v="40"/>
    <x v="0"/>
  </r>
  <r>
    <x v="4"/>
    <x v="11"/>
    <x v="4"/>
    <x v="14"/>
    <n v="3"/>
    <n v="4577.3"/>
    <n v="5126.576"/>
    <n v="915.46"/>
    <x v="0"/>
  </r>
  <r>
    <x v="4"/>
    <x v="11"/>
    <x v="5"/>
    <x v="13"/>
    <n v="2"/>
    <n v="6600"/>
    <n v="7392"/>
    <n v="132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299EC5-F985-46FD-BF2B-B5B6579EEEAE}" name="PivotTable3"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3">
  <location ref="E14:F27" firstHeaderRow="1" firstDataRow="1" firstDataCol="1"/>
  <pivotFields count="9">
    <pivotField showAll="0">
      <items count="6">
        <item x="0"/>
        <item x="1"/>
        <item x="2"/>
        <item x="3"/>
        <item x="4"/>
        <item t="default"/>
      </items>
    </pivotField>
    <pivotField axis="axisRow" showAll="0">
      <items count="13">
        <item x="0"/>
        <item x="1"/>
        <item x="2"/>
        <item x="3"/>
        <item x="4"/>
        <item x="5"/>
        <item x="6"/>
        <item x="7"/>
        <item x="8"/>
        <item x="9"/>
        <item x="10"/>
        <item x="11"/>
        <item t="default"/>
      </items>
    </pivotField>
    <pivotField showAll="0"/>
    <pivotField showAll="0"/>
    <pivotField showAll="0"/>
    <pivotField dataField="1" showAll="0"/>
    <pivotField showAll="0"/>
    <pivotField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Income" fld="5" baseField="0" baseItem="0"/>
  </dataField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F4129B-9DDF-4FCB-AF78-2F88D3C7855E}" name="PivotTable2"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C14:C15" firstHeaderRow="1" firstDataRow="1" firstDataCol="0"/>
  <pivotFields count="9">
    <pivotField showAll="0">
      <items count="6">
        <item x="0"/>
        <item x="1"/>
        <item x="2"/>
        <item x="3"/>
        <item x="4"/>
        <item t="default"/>
      </items>
    </pivotField>
    <pivotField showAll="0"/>
    <pivotField showAll="0"/>
    <pivotField showAll="0"/>
    <pivotField showAll="0"/>
    <pivotField dataField="1" showAll="0"/>
    <pivotField showAll="0"/>
    <pivotField showAll="0"/>
    <pivotField showAll="0"/>
  </pivotFields>
  <rowItems count="1">
    <i/>
  </rowItems>
  <colItems count="1">
    <i/>
  </colItems>
  <dataFields count="1">
    <dataField name="Sum of Income"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2820B89-5730-4E07-8AB4-AB8A26D17D49}" name="PivotTable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C8" firstHeaderRow="0" firstDataRow="1" firstDataCol="1"/>
  <pivotFields count="9">
    <pivotField showAll="0">
      <items count="6">
        <item x="0"/>
        <item x="1"/>
        <item x="2"/>
        <item x="3"/>
        <item x="4"/>
        <item t="default"/>
      </items>
    </pivotField>
    <pivotField showAll="0"/>
    <pivotField axis="axisRow" showAll="0">
      <items count="7">
        <item x="4"/>
        <item x="5"/>
        <item x="0"/>
        <item x="1"/>
        <item x="2"/>
        <item x="3"/>
        <item t="default"/>
      </items>
    </pivotField>
    <pivotField showAll="0"/>
    <pivotField showAll="0"/>
    <pivotField dataField="1" showAll="0"/>
    <pivotField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Income" fld="5" baseField="0" baseItem="0"/>
    <dataField name="Sum of Income2" fld="5" showDataAs="percentOfCol" baseField="2" baseItem="0" numFmtId="10"/>
  </dataFields>
  <formats count="2">
    <format dxfId="16">
      <pivotArea collapsedLevelsAreSubtotals="1" fieldPosition="0">
        <references count="2">
          <reference field="4294967294" count="1" selected="0">
            <x v="0"/>
          </reference>
          <reference field="2" count="1">
            <x v="0"/>
          </reference>
        </references>
      </pivotArea>
    </format>
    <format dxfId="15">
      <pivotArea collapsedLevelsAreSubtotals="1" fieldPosition="0">
        <references count="2">
          <reference field="4294967294" count="1" selected="0">
            <x v="0"/>
          </reference>
          <reference field="2" count="5">
            <x v="1"/>
            <x v="2"/>
            <x v="3"/>
            <x v="4"/>
            <x v="5"/>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59E2A8-A670-4D04-883E-75152288E07C}"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I11:J24" firstHeaderRow="1" firstDataRow="1" firstDataCol="1"/>
  <pivotFields count="9">
    <pivotField showAll="0">
      <items count="6">
        <item x="0"/>
        <item x="1"/>
        <item x="2"/>
        <item x="3"/>
        <item x="4"/>
        <item t="default"/>
      </items>
    </pivotField>
    <pivotField axis="axisRow" showAll="0">
      <items count="13">
        <item x="0"/>
        <item x="1"/>
        <item x="2"/>
        <item x="3"/>
        <item x="4"/>
        <item x="5"/>
        <item x="6"/>
        <item x="7"/>
        <item x="8"/>
        <item x="9"/>
        <item x="10"/>
        <item x="11"/>
        <item t="default"/>
      </items>
    </pivotField>
    <pivotField showAll="0">
      <items count="7">
        <item x="4"/>
        <item x="5"/>
        <item x="0"/>
        <item x="1"/>
        <item x="2"/>
        <item x="3"/>
        <item t="default"/>
      </items>
    </pivotField>
    <pivotField showAll="0"/>
    <pivotField showAll="0"/>
    <pivotField showAll="0"/>
    <pivotField showAll="0"/>
    <pivotField dataField="1"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46E8C38-B6A4-40C7-B769-1CEE60950E35}"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B14" firstHeaderRow="1" firstDataRow="1" firstDataCol="1"/>
  <pivotFields count="9">
    <pivotField showAll="0">
      <items count="6">
        <item x="0"/>
        <item x="1"/>
        <item x="2"/>
        <item x="3"/>
        <item x="4"/>
        <item t="default"/>
      </items>
    </pivotField>
    <pivotField axis="axisRow" showAll="0">
      <items count="13">
        <item x="0"/>
        <item x="1"/>
        <item x="2"/>
        <item x="3"/>
        <item x="4"/>
        <item x="5"/>
        <item x="6"/>
        <item x="7"/>
        <item x="8"/>
        <item x="9"/>
        <item x="10"/>
        <item x="11"/>
        <item t="default"/>
      </items>
    </pivotField>
    <pivotField showAll="0"/>
    <pivotField showAll="0"/>
    <pivotField showAll="0"/>
    <pivotField showAll="0"/>
    <pivotField showAll="0"/>
    <pivotField dataField="1" showAll="0"/>
    <pivotField showAll="0"/>
  </pivotFields>
  <rowFields count="1">
    <field x="1"/>
  </rowFields>
  <rowItems count="13">
    <i>
      <x/>
    </i>
    <i>
      <x v="1"/>
    </i>
    <i>
      <x v="2"/>
    </i>
    <i>
      <x v="3"/>
    </i>
    <i>
      <x v="4"/>
    </i>
    <i>
      <x v="5"/>
    </i>
    <i>
      <x v="6"/>
    </i>
    <i>
      <x v="7"/>
    </i>
    <i>
      <x v="8"/>
    </i>
    <i>
      <x v="9"/>
    </i>
    <i>
      <x v="10"/>
    </i>
    <i>
      <x v="11"/>
    </i>
    <i t="grand">
      <x/>
    </i>
  </rowItems>
  <colItems count="1">
    <i/>
  </colItems>
  <dataFields count="1">
    <dataField name="Sum of operating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FA7DD8-EA30-4D45-86C1-A0B3EB95135C}"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O5:P37" firstHeaderRow="1" firstDataRow="1" firstDataCol="1"/>
  <pivotFields count="9">
    <pivotField showAll="0">
      <items count="6">
        <item x="0"/>
        <item x="1"/>
        <item x="2"/>
        <item x="3"/>
        <item x="4"/>
        <item t="default"/>
      </items>
    </pivotField>
    <pivotField showAll="0"/>
    <pivotField showAll="0"/>
    <pivotField axis="axisRow" showAll="0">
      <items count="16">
        <item x="13"/>
        <item x="10"/>
        <item x="2"/>
        <item x="8"/>
        <item x="1"/>
        <item x="9"/>
        <item x="12"/>
        <item x="6"/>
        <item x="7"/>
        <item x="5"/>
        <item x="3"/>
        <item x="4"/>
        <item x="0"/>
        <item x="14"/>
        <item x="11"/>
        <item t="default"/>
      </items>
    </pivotField>
    <pivotField dataField="1" showAll="0"/>
    <pivotField showAll="0"/>
    <pivotField showAll="0"/>
    <pivotField showAll="0"/>
    <pivotField axis="axisRow" showAll="0">
      <items count="3">
        <item x="0"/>
        <item x="1"/>
        <item t="default"/>
      </items>
    </pivotField>
  </pivotFields>
  <rowFields count="2">
    <field x="8"/>
    <field x="3"/>
  </rowFields>
  <rowItems count="32">
    <i>
      <x/>
    </i>
    <i r="1">
      <x/>
    </i>
    <i r="1">
      <x v="1"/>
    </i>
    <i r="1">
      <x v="2"/>
    </i>
    <i r="1">
      <x v="3"/>
    </i>
    <i r="1">
      <x v="4"/>
    </i>
    <i r="1">
      <x v="5"/>
    </i>
    <i r="1">
      <x v="6"/>
    </i>
    <i r="1">
      <x v="7"/>
    </i>
    <i r="1">
      <x v="8"/>
    </i>
    <i r="1">
      <x v="9"/>
    </i>
    <i r="1">
      <x v="10"/>
    </i>
    <i r="1">
      <x v="11"/>
    </i>
    <i r="1">
      <x v="12"/>
    </i>
    <i r="1">
      <x v="13"/>
    </i>
    <i r="1">
      <x v="14"/>
    </i>
    <i>
      <x v="1"/>
    </i>
    <i r="1">
      <x/>
    </i>
    <i r="1">
      <x v="1"/>
    </i>
    <i r="1">
      <x v="2"/>
    </i>
    <i r="1">
      <x v="3"/>
    </i>
    <i r="1">
      <x v="4"/>
    </i>
    <i r="1">
      <x v="5"/>
    </i>
    <i r="1">
      <x v="6"/>
    </i>
    <i r="1">
      <x v="7"/>
    </i>
    <i r="1">
      <x v="8"/>
    </i>
    <i r="1">
      <x v="9"/>
    </i>
    <i r="1">
      <x v="10"/>
    </i>
    <i r="1">
      <x v="11"/>
    </i>
    <i r="1">
      <x v="12"/>
    </i>
    <i r="1">
      <x v="13"/>
    </i>
    <i r="1">
      <x v="14"/>
    </i>
  </rowItems>
  <colItems count="1">
    <i/>
  </colItems>
  <dataFields count="1">
    <dataField name="Sum of Count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6C6129-73AF-409F-AE41-8EADB04050BF}"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F6:AG22" firstHeaderRow="1" firstDataRow="1" firstDataCol="1"/>
  <pivotFields count="9">
    <pivotField showAll="0">
      <items count="6">
        <item x="0"/>
        <item x="1"/>
        <item x="2"/>
        <item x="3"/>
        <item x="4"/>
        <item t="default"/>
      </items>
    </pivotField>
    <pivotField showAll="0"/>
    <pivotField showAll="0"/>
    <pivotField axis="axisRow" showAll="0">
      <items count="16">
        <item x="13"/>
        <item x="10"/>
        <item x="2"/>
        <item x="8"/>
        <item x="1"/>
        <item x="9"/>
        <item x="12"/>
        <item x="6"/>
        <item x="7"/>
        <item x="5"/>
        <item x="3"/>
        <item x="4"/>
        <item x="0"/>
        <item x="14"/>
        <item x="11"/>
        <item t="default"/>
      </items>
    </pivotField>
    <pivotField showAll="0"/>
    <pivotField showAll="0"/>
    <pivotField showAll="0"/>
    <pivotField dataField="1" showAll="0"/>
    <pivotField showAll="0"/>
  </pivotFields>
  <rowFields count="1">
    <field x="3"/>
  </rowFields>
  <rowItems count="16">
    <i>
      <x/>
    </i>
    <i>
      <x v="1"/>
    </i>
    <i>
      <x v="2"/>
    </i>
    <i>
      <x v="3"/>
    </i>
    <i>
      <x v="4"/>
    </i>
    <i>
      <x v="5"/>
    </i>
    <i>
      <x v="6"/>
    </i>
    <i>
      <x v="7"/>
    </i>
    <i>
      <x v="8"/>
    </i>
    <i>
      <x v="9"/>
    </i>
    <i>
      <x v="10"/>
    </i>
    <i>
      <x v="11"/>
    </i>
    <i>
      <x v="12"/>
    </i>
    <i>
      <x v="13"/>
    </i>
    <i>
      <x v="14"/>
    </i>
    <i t="grand">
      <x/>
    </i>
  </rowItems>
  <colItems count="1">
    <i/>
  </colItems>
  <dataFields count="1">
    <dataField name="Sum of operating profit"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312260A-B4C2-459F-83C8-EDF1A460AB78}" name="PivotTable3"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C6:AD21" firstHeaderRow="1" firstDataRow="1" firstDataCol="1"/>
  <pivotFields count="9">
    <pivotField showAll="0">
      <items count="6">
        <item x="0"/>
        <item x="1"/>
        <item x="2"/>
        <item x="3"/>
        <item x="4"/>
        <item t="default"/>
      </items>
    </pivotField>
    <pivotField showAll="0">
      <items count="13">
        <item x="0"/>
        <item x="1"/>
        <item x="2"/>
        <item x="3"/>
        <item x="4"/>
        <item x="5"/>
        <item x="6"/>
        <item x="7"/>
        <item x="8"/>
        <item x="9"/>
        <item x="10"/>
        <item x="11"/>
        <item t="default"/>
      </items>
    </pivotField>
    <pivotField showAll="0"/>
    <pivotField axis="axisRow" showAll="0">
      <items count="16">
        <item x="13"/>
        <item x="10"/>
        <item x="2"/>
        <item x="8"/>
        <item x="1"/>
        <item x="9"/>
        <item x="12"/>
        <item x="6"/>
        <item x="7"/>
        <item x="5"/>
        <item x="3"/>
        <item x="4"/>
        <item x="0"/>
        <item x="14"/>
        <item x="11"/>
        <item t="default"/>
      </items>
    </pivotField>
    <pivotField showAll="0"/>
    <pivotField showAll="0"/>
    <pivotField showAll="0"/>
    <pivotField dataField="1" showAll="0"/>
    <pivotField showAll="0">
      <items count="3">
        <item x="0"/>
        <item x="1"/>
        <item t="default"/>
      </items>
    </pivotField>
  </pivotFields>
  <rowFields count="1">
    <field x="3"/>
  </rowFields>
  <rowItems count="15">
    <i>
      <x/>
    </i>
    <i>
      <x v="1"/>
    </i>
    <i>
      <x v="2"/>
    </i>
    <i>
      <x v="3"/>
    </i>
    <i>
      <x v="4"/>
    </i>
    <i>
      <x v="5"/>
    </i>
    <i>
      <x v="6"/>
    </i>
    <i>
      <x v="7"/>
    </i>
    <i>
      <x v="8"/>
    </i>
    <i>
      <x v="9"/>
    </i>
    <i>
      <x v="10"/>
    </i>
    <i>
      <x v="11"/>
    </i>
    <i>
      <x v="12"/>
    </i>
    <i>
      <x v="13"/>
    </i>
    <i>
      <x v="14"/>
    </i>
  </rowItems>
  <colItems count="1">
    <i/>
  </colItems>
  <dataFields count="1">
    <dataField name="Sum of operating profit" fld="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6460546-97DB-465D-828E-F3C17AEDED01}"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B16" firstHeaderRow="1" firstDataRow="1" firstDataCol="1"/>
  <pivotFields count="9">
    <pivotField showAll="0">
      <items count="6">
        <item x="0"/>
        <item x="1"/>
        <item x="2"/>
        <item x="3"/>
        <item x="4"/>
        <item t="default"/>
      </items>
    </pivotField>
    <pivotField showAll="0"/>
    <pivotField showAll="0"/>
    <pivotField axis="axisRow" showAll="0">
      <items count="16">
        <item x="13"/>
        <item x="10"/>
        <item x="2"/>
        <item x="8"/>
        <item x="1"/>
        <item x="9"/>
        <item x="12"/>
        <item x="6"/>
        <item x="7"/>
        <item x="5"/>
        <item x="3"/>
        <item x="4"/>
        <item x="0"/>
        <item x="14"/>
        <item x="11"/>
        <item t="default"/>
      </items>
    </pivotField>
    <pivotField showAll="0"/>
    <pivotField dataField="1" showAll="0"/>
    <pivotField showAll="0"/>
    <pivotField showAll="0"/>
    <pivotField showAll="0">
      <items count="3">
        <item x="0"/>
        <item x="1"/>
        <item t="default"/>
      </items>
    </pivotField>
  </pivotFields>
  <rowFields count="1">
    <field x="3"/>
  </rowFields>
  <rowItems count="15">
    <i>
      <x/>
    </i>
    <i>
      <x v="1"/>
    </i>
    <i>
      <x v="2"/>
    </i>
    <i>
      <x v="3"/>
    </i>
    <i>
      <x v="4"/>
    </i>
    <i>
      <x v="5"/>
    </i>
    <i>
      <x v="6"/>
    </i>
    <i>
      <x v="7"/>
    </i>
    <i>
      <x v="8"/>
    </i>
    <i>
      <x v="9"/>
    </i>
    <i>
      <x v="10"/>
    </i>
    <i>
      <x v="11"/>
    </i>
    <i>
      <x v="12"/>
    </i>
    <i>
      <x v="13"/>
    </i>
    <i>
      <x v="14"/>
    </i>
  </rowItems>
  <colItems count="1">
    <i/>
  </colItems>
  <dataFields count="1">
    <dataField name="Sum of Income" fld="5" baseField="0" baseItem="0"/>
  </dataFields>
  <chartFormats count="32">
    <chartFormat chart="0" format="0"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2" format="18">
      <pivotArea type="data" outline="0" fieldPosition="0">
        <references count="2">
          <reference field="4294967294" count="1" selected="0">
            <x v="0"/>
          </reference>
          <reference field="3" count="1" selected="0">
            <x v="0"/>
          </reference>
        </references>
      </pivotArea>
    </chartFormat>
    <chartFormat chart="2" format="19">
      <pivotArea type="data" outline="0" fieldPosition="0">
        <references count="2">
          <reference field="4294967294" count="1" selected="0">
            <x v="0"/>
          </reference>
          <reference field="3" count="1" selected="0">
            <x v="1"/>
          </reference>
        </references>
      </pivotArea>
    </chartFormat>
    <chartFormat chart="2" format="20">
      <pivotArea type="data" outline="0" fieldPosition="0">
        <references count="2">
          <reference field="4294967294" count="1" selected="0">
            <x v="0"/>
          </reference>
          <reference field="3" count="1" selected="0">
            <x v="2"/>
          </reference>
        </references>
      </pivotArea>
    </chartFormat>
    <chartFormat chart="2" format="21">
      <pivotArea type="data" outline="0" fieldPosition="0">
        <references count="2">
          <reference field="4294967294" count="1" selected="0">
            <x v="0"/>
          </reference>
          <reference field="3" count="1" selected="0">
            <x v="3"/>
          </reference>
        </references>
      </pivotArea>
    </chartFormat>
    <chartFormat chart="2" format="22">
      <pivotArea type="data" outline="0" fieldPosition="0">
        <references count="2">
          <reference field="4294967294" count="1" selected="0">
            <x v="0"/>
          </reference>
          <reference field="3" count="1" selected="0">
            <x v="4"/>
          </reference>
        </references>
      </pivotArea>
    </chartFormat>
    <chartFormat chart="2" format="23">
      <pivotArea type="data" outline="0" fieldPosition="0">
        <references count="2">
          <reference field="4294967294" count="1" selected="0">
            <x v="0"/>
          </reference>
          <reference field="3" count="1" selected="0">
            <x v="5"/>
          </reference>
        </references>
      </pivotArea>
    </chartFormat>
    <chartFormat chart="2" format="24">
      <pivotArea type="data" outline="0" fieldPosition="0">
        <references count="2">
          <reference field="4294967294" count="1" selected="0">
            <x v="0"/>
          </reference>
          <reference field="3" count="1" selected="0">
            <x v="6"/>
          </reference>
        </references>
      </pivotArea>
    </chartFormat>
    <chartFormat chart="2" format="25">
      <pivotArea type="data" outline="0" fieldPosition="0">
        <references count="2">
          <reference field="4294967294" count="1" selected="0">
            <x v="0"/>
          </reference>
          <reference field="3" count="1" selected="0">
            <x v="7"/>
          </reference>
        </references>
      </pivotArea>
    </chartFormat>
    <chartFormat chart="2" format="26">
      <pivotArea type="data" outline="0" fieldPosition="0">
        <references count="2">
          <reference field="4294967294" count="1" selected="0">
            <x v="0"/>
          </reference>
          <reference field="3" count="1" selected="0">
            <x v="8"/>
          </reference>
        </references>
      </pivotArea>
    </chartFormat>
    <chartFormat chart="2" format="27">
      <pivotArea type="data" outline="0" fieldPosition="0">
        <references count="2">
          <reference field="4294967294" count="1" selected="0">
            <x v="0"/>
          </reference>
          <reference field="3" count="1" selected="0">
            <x v="9"/>
          </reference>
        </references>
      </pivotArea>
    </chartFormat>
    <chartFormat chart="2" format="28">
      <pivotArea type="data" outline="0" fieldPosition="0">
        <references count="2">
          <reference field="4294967294" count="1" selected="0">
            <x v="0"/>
          </reference>
          <reference field="3" count="1" selected="0">
            <x v="10"/>
          </reference>
        </references>
      </pivotArea>
    </chartFormat>
    <chartFormat chart="2" format="29">
      <pivotArea type="data" outline="0" fieldPosition="0">
        <references count="2">
          <reference field="4294967294" count="1" selected="0">
            <x v="0"/>
          </reference>
          <reference field="3" count="1" selected="0">
            <x v="11"/>
          </reference>
        </references>
      </pivotArea>
    </chartFormat>
    <chartFormat chart="2" format="30">
      <pivotArea type="data" outline="0" fieldPosition="0">
        <references count="2">
          <reference field="4294967294" count="1" selected="0">
            <x v="0"/>
          </reference>
          <reference field="3" count="1" selected="0">
            <x v="12"/>
          </reference>
        </references>
      </pivotArea>
    </chartFormat>
    <chartFormat chart="2" format="31">
      <pivotArea type="data" outline="0" fieldPosition="0">
        <references count="2">
          <reference field="4294967294" count="1" selected="0">
            <x v="0"/>
          </reference>
          <reference field="3" count="1" selected="0">
            <x v="13"/>
          </reference>
        </references>
      </pivotArea>
    </chartFormat>
    <chartFormat chart="2" format="32">
      <pivotArea type="data" outline="0" fieldPosition="0">
        <references count="2">
          <reference field="4294967294" count="1" selected="0">
            <x v="0"/>
          </reference>
          <reference field="3" count="1" selected="0">
            <x v="14"/>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0" format="4">
      <pivotArea type="data" outline="0" fieldPosition="0">
        <references count="2">
          <reference field="4294967294" count="1" selected="0">
            <x v="0"/>
          </reference>
          <reference field="3" count="1" selected="0">
            <x v="3"/>
          </reference>
        </references>
      </pivotArea>
    </chartFormat>
    <chartFormat chart="0" format="5">
      <pivotArea type="data" outline="0" fieldPosition="0">
        <references count="2">
          <reference field="4294967294" count="1" selected="0">
            <x v="0"/>
          </reference>
          <reference field="3" count="1" selected="0">
            <x v="4"/>
          </reference>
        </references>
      </pivotArea>
    </chartFormat>
    <chartFormat chart="0" format="6">
      <pivotArea type="data" outline="0" fieldPosition="0">
        <references count="2">
          <reference field="4294967294" count="1" selected="0">
            <x v="0"/>
          </reference>
          <reference field="3" count="1" selected="0">
            <x v="5"/>
          </reference>
        </references>
      </pivotArea>
    </chartFormat>
    <chartFormat chart="0" format="7">
      <pivotArea type="data" outline="0" fieldPosition="0">
        <references count="2">
          <reference field="4294967294" count="1" selected="0">
            <x v="0"/>
          </reference>
          <reference field="3" count="1" selected="0">
            <x v="6"/>
          </reference>
        </references>
      </pivotArea>
    </chartFormat>
    <chartFormat chart="0" format="8">
      <pivotArea type="data" outline="0" fieldPosition="0">
        <references count="2">
          <reference field="4294967294" count="1" selected="0">
            <x v="0"/>
          </reference>
          <reference field="3" count="1" selected="0">
            <x v="7"/>
          </reference>
        </references>
      </pivotArea>
    </chartFormat>
    <chartFormat chart="0" format="9">
      <pivotArea type="data" outline="0" fieldPosition="0">
        <references count="2">
          <reference field="4294967294" count="1" selected="0">
            <x v="0"/>
          </reference>
          <reference field="3" count="1" selected="0">
            <x v="8"/>
          </reference>
        </references>
      </pivotArea>
    </chartFormat>
    <chartFormat chart="0" format="10">
      <pivotArea type="data" outline="0" fieldPosition="0">
        <references count="2">
          <reference field="4294967294" count="1" selected="0">
            <x v="0"/>
          </reference>
          <reference field="3" count="1" selected="0">
            <x v="9"/>
          </reference>
        </references>
      </pivotArea>
    </chartFormat>
    <chartFormat chart="0" format="11">
      <pivotArea type="data" outline="0" fieldPosition="0">
        <references count="2">
          <reference field="4294967294" count="1" selected="0">
            <x v="0"/>
          </reference>
          <reference field="3" count="1" selected="0">
            <x v="10"/>
          </reference>
        </references>
      </pivotArea>
    </chartFormat>
    <chartFormat chart="0" format="12">
      <pivotArea type="data" outline="0" fieldPosition="0">
        <references count="2">
          <reference field="4294967294" count="1" selected="0">
            <x v="0"/>
          </reference>
          <reference field="3" count="1" selected="0">
            <x v="11"/>
          </reference>
        </references>
      </pivotArea>
    </chartFormat>
    <chartFormat chart="0" format="13">
      <pivotArea type="data" outline="0" fieldPosition="0">
        <references count="2">
          <reference field="4294967294" count="1" selected="0">
            <x v="0"/>
          </reference>
          <reference field="3" count="1" selected="0">
            <x v="12"/>
          </reference>
        </references>
      </pivotArea>
    </chartFormat>
    <chartFormat chart="0" format="14">
      <pivotArea type="data" outline="0" fieldPosition="0">
        <references count="2">
          <reference field="4294967294" count="1" selected="0">
            <x v="0"/>
          </reference>
          <reference field="3" count="1" selected="0">
            <x v="13"/>
          </reference>
        </references>
      </pivotArea>
    </chartFormat>
    <chartFormat chart="0" format="15">
      <pivotArea type="data" outline="0" fieldPosition="0">
        <references count="2">
          <reference field="4294967294" count="1" selected="0">
            <x v="0"/>
          </reference>
          <reference field="3" count="1" selected="0">
            <x v="1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4166F9B-6604-4DC8-8FBE-98E3A3E4F1D6}"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V24:W26" firstHeaderRow="1" firstDataRow="1" firstDataCol="1"/>
  <pivotFields count="9">
    <pivotField showAll="0">
      <items count="6">
        <item x="0"/>
        <item x="1"/>
        <item x="2"/>
        <item x="3"/>
        <item x="4"/>
        <item t="default"/>
      </items>
    </pivotField>
    <pivotField showAll="0"/>
    <pivotField showAll="0"/>
    <pivotField showAll="0"/>
    <pivotField dataField="1" showAll="0"/>
    <pivotField showAll="0"/>
    <pivotField showAll="0"/>
    <pivotField showAll="0"/>
    <pivotField axis="axisRow" showAll="0">
      <items count="3">
        <item x="0"/>
        <item x="1"/>
        <item t="default"/>
      </items>
    </pivotField>
  </pivotFields>
  <rowFields count="1">
    <field x="8"/>
  </rowFields>
  <rowItems count="2">
    <i>
      <x/>
    </i>
    <i>
      <x v="1"/>
    </i>
  </rowItems>
  <colItems count="1">
    <i/>
  </colItems>
  <dataFields count="1">
    <dataField name="Sum of Counts" fld="4"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1CD510-87B7-4FA9-B1CB-35D7678726EE}" name="PivotTable14"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Q24:R39" firstHeaderRow="1" firstDataRow="1" firstDataCol="1"/>
  <pivotFields count="9">
    <pivotField showAll="0">
      <items count="6">
        <item x="0"/>
        <item x="1"/>
        <item x="2"/>
        <item x="3"/>
        <item x="4"/>
        <item t="default"/>
      </items>
    </pivotField>
    <pivotField showAll="0">
      <items count="13">
        <item x="0"/>
        <item x="1"/>
        <item x="2"/>
        <item x="3"/>
        <item x="4"/>
        <item x="5"/>
        <item x="6"/>
        <item x="7"/>
        <item x="8"/>
        <item x="9"/>
        <item x="10"/>
        <item x="11"/>
        <item t="default"/>
      </items>
    </pivotField>
    <pivotField showAll="0"/>
    <pivotField axis="axisRow" showAll="0">
      <items count="16">
        <item x="13"/>
        <item x="10"/>
        <item x="2"/>
        <item x="8"/>
        <item x="1"/>
        <item x="9"/>
        <item x="12"/>
        <item x="6"/>
        <item x="7"/>
        <item x="5"/>
        <item x="3"/>
        <item x="4"/>
        <item x="0"/>
        <item x="14"/>
        <item x="11"/>
        <item t="default"/>
      </items>
    </pivotField>
    <pivotField dataField="1" showAll="0"/>
    <pivotField showAll="0"/>
    <pivotField showAll="0"/>
    <pivotField showAll="0"/>
    <pivotField showAll="0"/>
  </pivotFields>
  <rowFields count="1">
    <field x="3"/>
  </rowFields>
  <rowItems count="15">
    <i>
      <x/>
    </i>
    <i>
      <x v="1"/>
    </i>
    <i>
      <x v="2"/>
    </i>
    <i>
      <x v="3"/>
    </i>
    <i>
      <x v="4"/>
    </i>
    <i>
      <x v="5"/>
    </i>
    <i>
      <x v="6"/>
    </i>
    <i>
      <x v="7"/>
    </i>
    <i>
      <x v="8"/>
    </i>
    <i>
      <x v="9"/>
    </i>
    <i>
      <x v="10"/>
    </i>
    <i>
      <x v="11"/>
    </i>
    <i>
      <x v="12"/>
    </i>
    <i>
      <x v="13"/>
    </i>
    <i>
      <x v="14"/>
    </i>
  </rowItems>
  <colItems count="1">
    <i/>
  </colItems>
  <dataFields count="1">
    <dataField name="Sum of Counts" fld="4" baseField="0" baseItem="0"/>
  </dataField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A79C123-60FE-485E-AFDA-5441CE443063}"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30:K31" firstHeaderRow="1" firstDataRow="1" firstDataCol="0"/>
  <pivotFields count="9">
    <pivotField showAll="0">
      <items count="6">
        <item x="0"/>
        <item x="1"/>
        <item x="2"/>
        <item x="3"/>
        <item x="4"/>
        <item t="default"/>
      </items>
    </pivotField>
    <pivotField showAll="0"/>
    <pivotField showAll="0"/>
    <pivotField showAll="0"/>
    <pivotField dataField="1" showAll="0"/>
    <pivotField showAll="0"/>
    <pivotField showAll="0"/>
    <pivotField showAll="0"/>
    <pivotField showAll="0"/>
  </pivotFields>
  <rowItems count="1">
    <i/>
  </rowItems>
  <colItems count="1">
    <i/>
  </colItems>
  <dataFields count="1">
    <dataField name="Sum of Coun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B2F61E6-99B1-4A7D-B6D1-01B67F7AB259}" name="PivotTable1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6:R7" firstHeaderRow="1" firstDataRow="1" firstDataCol="0"/>
  <pivotFields count="9">
    <pivotField showAll="0">
      <items count="6">
        <item x="0"/>
        <item x="1"/>
        <item x="2"/>
        <item x="3"/>
        <item x="4"/>
        <item t="default"/>
      </items>
    </pivotField>
    <pivotField showAll="0"/>
    <pivotField showAll="0"/>
    <pivotField showAll="0"/>
    <pivotField dataField="1" showAll="0"/>
    <pivotField showAll="0"/>
    <pivotField showAll="0"/>
    <pivotField showAll="0"/>
    <pivotField showAll="0"/>
  </pivotFields>
  <rowItems count="1">
    <i/>
  </rowItems>
  <colItems count="1">
    <i/>
  </colItems>
  <dataFields count="1">
    <dataField name="Sum of Counts"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F07A7A7-881E-4AD4-9FAC-688910847C35}" name="PivotTable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B7" firstHeaderRow="1" firstDataRow="1" firstDataCol="1"/>
  <pivotFields count="9">
    <pivotField showAll="0">
      <items count="6">
        <item x="0"/>
        <item x="1"/>
        <item x="2"/>
        <item x="3"/>
        <item x="4"/>
        <item t="default"/>
      </items>
    </pivotField>
    <pivotField showAll="0"/>
    <pivotField axis="axisRow" showAll="0">
      <items count="7">
        <item x="4"/>
        <item x="5"/>
        <item x="0"/>
        <item x="1"/>
        <item x="2"/>
        <item x="3"/>
        <item t="default"/>
      </items>
    </pivotField>
    <pivotField showAll="0"/>
    <pivotField dataField="1" showAll="0"/>
    <pivotField showAll="0"/>
    <pivotField showAll="0"/>
    <pivotField showAll="0"/>
    <pivotField showAll="0"/>
  </pivotFields>
  <rowFields count="1">
    <field x="2"/>
  </rowFields>
  <rowItems count="6">
    <i>
      <x/>
    </i>
    <i>
      <x v="1"/>
    </i>
    <i>
      <x v="2"/>
    </i>
    <i>
      <x v="3"/>
    </i>
    <i>
      <x v="4"/>
    </i>
    <i>
      <x v="5"/>
    </i>
  </rowItems>
  <colItems count="1">
    <i/>
  </colItems>
  <dataFields count="1">
    <dataField name="Sum of Counts" fld="4" baseField="0" baseItem="0"/>
  </dataFields>
  <chartFormats count="14">
    <chartFormat chart="0" format="0" series="1">
      <pivotArea type="data" outline="0" fieldPosition="0">
        <references count="1">
          <reference field="429496729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2" count="1" selected="0">
            <x v="0"/>
          </reference>
        </references>
      </pivotArea>
    </chartFormat>
    <chartFormat chart="3" format="10">
      <pivotArea type="data" outline="0" fieldPosition="0">
        <references count="2">
          <reference field="4294967294" count="1" selected="0">
            <x v="0"/>
          </reference>
          <reference field="2" count="1" selected="0">
            <x v="1"/>
          </reference>
        </references>
      </pivotArea>
    </chartFormat>
    <chartFormat chart="3" format="11">
      <pivotArea type="data" outline="0" fieldPosition="0">
        <references count="2">
          <reference field="4294967294" count="1" selected="0">
            <x v="0"/>
          </reference>
          <reference field="2" count="1" selected="0">
            <x v="2"/>
          </reference>
        </references>
      </pivotArea>
    </chartFormat>
    <chartFormat chart="3" format="12">
      <pivotArea type="data" outline="0" fieldPosition="0">
        <references count="2">
          <reference field="4294967294" count="1" selected="0">
            <x v="0"/>
          </reference>
          <reference field="2" count="1" selected="0">
            <x v="3"/>
          </reference>
        </references>
      </pivotArea>
    </chartFormat>
    <chartFormat chart="3" format="13">
      <pivotArea type="data" outline="0" fieldPosition="0">
        <references count="2">
          <reference field="4294967294" count="1" selected="0">
            <x v="0"/>
          </reference>
          <reference field="2" count="1" selected="0">
            <x v="4"/>
          </reference>
        </references>
      </pivotArea>
    </chartFormat>
    <chartFormat chart="3" format="14">
      <pivotArea type="data" outline="0" fieldPosition="0">
        <references count="2">
          <reference field="4294967294" count="1" selected="0">
            <x v="0"/>
          </reference>
          <reference field="2" count="1" selected="0">
            <x v="5"/>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 chart="0" format="3">
      <pivotArea type="data" outline="0" fieldPosition="0">
        <references count="2">
          <reference field="4294967294" count="1" selected="0">
            <x v="0"/>
          </reference>
          <reference field="2" count="1" selected="0">
            <x v="2"/>
          </reference>
        </references>
      </pivotArea>
    </chartFormat>
    <chartFormat chart="0" format="4">
      <pivotArea type="data" outline="0" fieldPosition="0">
        <references count="2">
          <reference field="4294967294" count="1" selected="0">
            <x v="0"/>
          </reference>
          <reference field="2" count="1" selected="0">
            <x v="3"/>
          </reference>
        </references>
      </pivotArea>
    </chartFormat>
    <chartFormat chart="0" format="5">
      <pivotArea type="data" outline="0" fieldPosition="0">
        <references count="2">
          <reference field="4294967294" count="1" selected="0">
            <x v="0"/>
          </reference>
          <reference field="2" count="1" selected="0">
            <x v="4"/>
          </reference>
        </references>
      </pivotArea>
    </chartFormat>
    <chartFormat chart="0" format="6">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E792506-9436-4006-9BA1-CBD4A9A98C85}" autoFormatId="16" applyNumberFormats="0" applyBorderFormats="0" applyFontFormats="0" applyPatternFormats="0" applyAlignmentFormats="0" applyWidthHeightFormats="0">
  <queryTableRefresh nextId="10">
    <queryTableFields count="9">
      <queryTableField id="1" name="Year" tableColumnId="1"/>
      <queryTableField id="2" name="Month" tableColumnId="2"/>
      <queryTableField id="3" name="Income sources" tableColumnId="3"/>
      <queryTableField id="4" name="Income Breakdowns" tableColumnId="4"/>
      <queryTableField id="5" name="Counts" tableColumnId="5"/>
      <queryTableField id="6" name="Income" tableColumnId="6"/>
      <queryTableField id="7" name="Target Income" tableColumnId="7"/>
      <queryTableField id="8" name="operating profit" tableColumnId="8"/>
      <queryTableField id="9" name="Marketing Strategies" tableColumnId="9"/>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E8F758C-1924-46C6-8282-CE12F11FF431}" sourceName="Year">
  <pivotTables>
    <pivotTable tabId="7" name="PivotTable1"/>
    <pivotTable tabId="7" name="PivotTable2"/>
    <pivotTable tabId="7" name="PivotTable3"/>
    <pivotTable tabId="8" name="PivotTable2"/>
  </pivotTables>
  <data>
    <tabular pivotCacheId="513508315">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1" xr10:uid="{5833E0FD-8038-4766-8C35-9BC2F784AE24}" sourceName="Year">
  <pivotTables>
    <pivotTable tabId="8" name="PivotTable1"/>
  </pivotTables>
  <data>
    <tabular pivotCacheId="513508315">
      <items count="5">
        <i x="0" s="1"/>
        <i x="1" s="1"/>
        <i x="2" s="1"/>
        <i x="3"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2" xr10:uid="{602CB0B5-AE43-4828-9C09-FA8E91E29548}" sourceName="Year">
  <pivotTables>
    <pivotTable tabId="9" name="PivotTable1"/>
    <pivotTable tabId="9" name="PivotTable2"/>
    <pivotTable tabId="9" name="PivotTable3"/>
    <pivotTable tabId="9" name="PivotTable4"/>
  </pivotTables>
  <data>
    <tabular pivotCacheId="513508315">
      <items count="5">
        <i x="0" s="1"/>
        <i x="1" s="1"/>
        <i x="2" s="1"/>
        <i x="3" s="1"/>
        <i x="4"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3" xr10:uid="{261F89B5-DFBE-411C-AEF0-1787324CA574}" sourceName="Year">
  <pivotTables>
    <pivotTable tabId="11" name="PivotTable13"/>
    <pivotTable tabId="11" name="PivotTable12"/>
    <pivotTable tabId="11" name="PivotTable5"/>
    <pivotTable tabId="11" name="PivotTable14"/>
    <pivotTable tabId="11" name="PivotTable1"/>
  </pivotTables>
  <data>
    <tabular pivotCacheId="513508315">
      <items count="5">
        <i x="0" s="1"/>
        <i x="1" s="1"/>
        <i x="2"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BCE47DE4-AD91-4762-9D64-6658C97E88BA}" cache="Slicer_Year" caption="Yea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6F268865-BDEA-40C2-8FBD-40DEDA166BE9}" cache="Slicer_Year1" caption="Year"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3" xr10:uid="{F9D70B47-2A16-4A49-A926-28C661F88CCB}" cache="Slicer_Year2" caption="Year"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5" xr10:uid="{E1FC0E40-100F-4F16-BC86-A02562966C84}" cache="Slicer_Year3" caption="Year"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54B9FEC1-A7CF-4B46-BA6E-FAD57E1B8634}" cache="Slicer_Year" caption="Year" showCaption="0" style="Slicer Style 1" rowHeight="2160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4" xr10:uid="{99ECE95E-37AD-4926-A3FC-3A3F34C83601}" cache="Slicer_Year2" caption="Year" style="Slicer Style 1" rowHeight="2349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6" xr10:uid="{0E26E66F-6F52-40C6-9EE3-2BF692A4389A}" cache="Slicer_Year3" caption="Year" style="Slicer Style 1"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9D3ED5-EAFE-4A6E-B372-0AA14785359D}" name="Income" displayName="Income" ref="A1:I901" tableType="queryTable" totalsRowShown="0">
  <autoFilter ref="A1:I901" xr:uid="{209D3ED5-EAFE-4A6E-B372-0AA14785359D}"/>
  <tableColumns count="9">
    <tableColumn id="1" xr3:uid="{F5FE6050-58D3-4F91-B670-4F5156F71EA6}" uniqueName="1" name="Year" queryTableFieldId="1"/>
    <tableColumn id="2" xr3:uid="{37624BAF-51FD-4252-A0E6-5830718888DA}" uniqueName="2" name="Month" queryTableFieldId="2" dataDxfId="20"/>
    <tableColumn id="3" xr3:uid="{5B12D183-CA95-4883-BB71-54F668EA8001}" uniqueName="3" name="Income sources" queryTableFieldId="3" dataDxfId="19"/>
    <tableColumn id="4" xr3:uid="{C0AD8E99-6E24-4CD7-A286-F101005DD028}" uniqueName="4" name="Income Breakdowns" queryTableFieldId="4" dataDxfId="18"/>
    <tableColumn id="5" xr3:uid="{81A526F2-A182-4130-91C9-8FF23847697B}" uniqueName="5" name="Counts" queryTableFieldId="5"/>
    <tableColumn id="6" xr3:uid="{17854F6C-988F-430A-A587-CBAC1F3D1526}" uniqueName="6" name="Income" queryTableFieldId="6"/>
    <tableColumn id="7" xr3:uid="{B23F6AC2-40F3-41F5-AC1D-E312CD4B1706}" uniqueName="7" name="Target Income" queryTableFieldId="7"/>
    <tableColumn id="8" xr3:uid="{317B3F6C-F94C-4AB6-B713-B7BEA413DAD1}" uniqueName="8" name="operating profit" queryTableFieldId="8"/>
    <tableColumn id="9" xr3:uid="{56B725E0-44F6-47E0-AC11-425D61F11C59}" uniqueName="9" name="Marketing Strategies" queryTableFieldId="9" dataDxfId="1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9EDAB3B-A0C9-4B44-A9CC-29366E23263C}" name="Income_table" displayName="Income_table" ref="P8:R14" totalsRowShown="0">
  <autoFilter ref="P8:R14" xr:uid="{C9EDAB3B-A0C9-4B44-A9CC-29366E23263C}"/>
  <tableColumns count="3">
    <tableColumn id="1" xr3:uid="{A0478659-6408-4435-9B66-01820517C1F5}" name="Income Options" dataDxfId="14"/>
    <tableColumn id="2" xr3:uid="{8129F5EE-38F0-4A20-A658-F30C5F3B28AE}" name="Income" dataDxfId="13"/>
    <tableColumn id="3" xr3:uid="{C7BD8246-0487-4E43-A7C5-A2A8751A5853}" name="Percentage Contribution" dataDxfId="12">
      <calculatedColumnFormula>GETPIVOTDATA("Sum of Income2",$A$1,"Income sources","Advertising")</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2.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microsoft.com/office/2007/relationships/slicer" Target="../slicers/slicer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microsoft.com/office/2007/relationships/slicer" Target="../slicers/slicer3.xml"/><Relationship Id="rId5" Type="http://schemas.openxmlformats.org/officeDocument/2006/relationships/drawing" Target="../drawings/drawing3.xml"/><Relationship Id="rId4"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2.xml"/><Relationship Id="rId7" Type="http://schemas.microsoft.com/office/2007/relationships/slicer" Target="../slicers/slicer4.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drawing" Target="../drawings/drawing4.xml"/><Relationship Id="rId5" Type="http://schemas.openxmlformats.org/officeDocument/2006/relationships/pivotTable" Target="../pivotTables/pivotTable14.xml"/><Relationship Id="rId4" Type="http://schemas.openxmlformats.org/officeDocument/2006/relationships/pivotTable" Target="../pivotTables/pivotTable13.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E11D4-92C4-454B-B453-83DA4D605172}">
  <sheetPr>
    <tabColor rgb="FFC00000"/>
  </sheetPr>
  <dimension ref="A1:I901"/>
  <sheetViews>
    <sheetView workbookViewId="0"/>
  </sheetViews>
  <sheetFormatPr defaultRowHeight="14.4" x14ac:dyDescent="0.3"/>
  <cols>
    <col min="1" max="1" width="6.88671875" bestFit="1" customWidth="1"/>
    <col min="2" max="2" width="9" bestFit="1" customWidth="1"/>
    <col min="3" max="3" width="16.44140625" bestFit="1" customWidth="1"/>
    <col min="4" max="4" width="22.6640625" bestFit="1" customWidth="1"/>
    <col min="5" max="6" width="10" bestFit="1" customWidth="1"/>
    <col min="7" max="7" width="15.44140625" bestFit="1" customWidth="1"/>
    <col min="8" max="8" width="16.5546875" bestFit="1" customWidth="1"/>
    <col min="9" max="9" width="20.77734375" bestFit="1" customWidth="1"/>
  </cols>
  <sheetData>
    <row r="1" spans="1:9" x14ac:dyDescent="0.3">
      <c r="A1" t="s">
        <v>0</v>
      </c>
      <c r="B1" t="s">
        <v>1</v>
      </c>
      <c r="C1" t="s">
        <v>2</v>
      </c>
      <c r="D1" t="s">
        <v>3</v>
      </c>
      <c r="E1" t="s">
        <v>4</v>
      </c>
      <c r="F1" t="s">
        <v>5</v>
      </c>
      <c r="G1" t="s">
        <v>6</v>
      </c>
      <c r="H1" t="s">
        <v>7</v>
      </c>
      <c r="I1" t="s">
        <v>8</v>
      </c>
    </row>
    <row r="2" spans="1:9" x14ac:dyDescent="0.3">
      <c r="A2">
        <v>2020</v>
      </c>
      <c r="B2" t="s">
        <v>9</v>
      </c>
      <c r="C2" t="s">
        <v>10</v>
      </c>
      <c r="D2" t="s">
        <v>11</v>
      </c>
      <c r="E2">
        <v>3566</v>
      </c>
      <c r="F2">
        <v>5492.76</v>
      </c>
      <c r="G2">
        <v>5126.576</v>
      </c>
      <c r="H2">
        <v>1098.5520000000001</v>
      </c>
      <c r="I2" t="s">
        <v>12</v>
      </c>
    </row>
    <row r="3" spans="1:9" x14ac:dyDescent="0.3">
      <c r="A3">
        <v>2020</v>
      </c>
      <c r="B3" t="s">
        <v>9</v>
      </c>
      <c r="C3" t="s">
        <v>10</v>
      </c>
      <c r="D3" t="s">
        <v>13</v>
      </c>
      <c r="E3">
        <v>2498</v>
      </c>
      <c r="F3">
        <v>9600</v>
      </c>
      <c r="G3">
        <v>8960</v>
      </c>
      <c r="H3">
        <v>1920</v>
      </c>
      <c r="I3" t="s">
        <v>12</v>
      </c>
    </row>
    <row r="4" spans="1:9" x14ac:dyDescent="0.3">
      <c r="A4">
        <v>2020</v>
      </c>
      <c r="B4" t="s">
        <v>9</v>
      </c>
      <c r="C4" t="s">
        <v>14</v>
      </c>
      <c r="D4" t="s">
        <v>15</v>
      </c>
      <c r="E4">
        <v>1245</v>
      </c>
      <c r="F4">
        <v>5492.6399999999994</v>
      </c>
      <c r="G4">
        <v>5126.4639999999999</v>
      </c>
      <c r="H4">
        <v>1098.528</v>
      </c>
      <c r="I4" t="s">
        <v>12</v>
      </c>
    </row>
    <row r="5" spans="1:9" x14ac:dyDescent="0.3">
      <c r="A5">
        <v>2020</v>
      </c>
      <c r="B5" t="s">
        <v>9</v>
      </c>
      <c r="C5" t="s">
        <v>16</v>
      </c>
      <c r="D5" t="s">
        <v>17</v>
      </c>
      <c r="E5">
        <v>644</v>
      </c>
      <c r="F5">
        <v>6892.2</v>
      </c>
      <c r="G5">
        <v>6432.72</v>
      </c>
      <c r="H5">
        <v>1378.44</v>
      </c>
      <c r="I5" t="s">
        <v>12</v>
      </c>
    </row>
    <row r="6" spans="1:9" x14ac:dyDescent="0.3">
      <c r="A6">
        <v>2020</v>
      </c>
      <c r="B6" t="s">
        <v>9</v>
      </c>
      <c r="C6" t="s">
        <v>18</v>
      </c>
      <c r="D6" t="s">
        <v>19</v>
      </c>
      <c r="E6">
        <v>643</v>
      </c>
      <c r="F6">
        <v>7700</v>
      </c>
      <c r="G6">
        <v>7840</v>
      </c>
      <c r="H6">
        <v>1540</v>
      </c>
      <c r="I6" t="s">
        <v>12</v>
      </c>
    </row>
    <row r="7" spans="1:9" x14ac:dyDescent="0.3">
      <c r="A7">
        <v>2020</v>
      </c>
      <c r="B7" t="s">
        <v>9</v>
      </c>
      <c r="C7" t="s">
        <v>16</v>
      </c>
      <c r="D7" t="s">
        <v>20</v>
      </c>
      <c r="E7">
        <v>455</v>
      </c>
      <c r="F7">
        <v>5265.39</v>
      </c>
      <c r="G7">
        <v>5128.0320000000002</v>
      </c>
      <c r="H7">
        <v>1053.0780000000002</v>
      </c>
      <c r="I7" t="s">
        <v>12</v>
      </c>
    </row>
    <row r="8" spans="1:9" x14ac:dyDescent="0.3">
      <c r="A8">
        <v>2020</v>
      </c>
      <c r="B8" t="s">
        <v>9</v>
      </c>
      <c r="C8" t="s">
        <v>18</v>
      </c>
      <c r="D8" t="s">
        <v>21</v>
      </c>
      <c r="E8">
        <v>345</v>
      </c>
      <c r="F8">
        <v>9016</v>
      </c>
      <c r="G8">
        <v>7840</v>
      </c>
      <c r="H8">
        <v>1803.2</v>
      </c>
      <c r="I8" t="s">
        <v>12</v>
      </c>
    </row>
    <row r="9" spans="1:9" x14ac:dyDescent="0.3">
      <c r="A9">
        <v>2020</v>
      </c>
      <c r="B9" t="s">
        <v>9</v>
      </c>
      <c r="C9" t="s">
        <v>14</v>
      </c>
      <c r="D9" t="s">
        <v>22</v>
      </c>
      <c r="E9">
        <v>122</v>
      </c>
      <c r="F9">
        <v>2696.75</v>
      </c>
      <c r="G9">
        <v>112</v>
      </c>
      <c r="H9">
        <v>539.35</v>
      </c>
      <c r="I9" t="s">
        <v>12</v>
      </c>
    </row>
    <row r="10" spans="1:9" x14ac:dyDescent="0.3">
      <c r="A10">
        <v>2020</v>
      </c>
      <c r="B10" t="s">
        <v>9</v>
      </c>
      <c r="C10" t="s">
        <v>23</v>
      </c>
      <c r="D10" t="s">
        <v>24</v>
      </c>
      <c r="E10">
        <v>78</v>
      </c>
      <c r="F10">
        <v>5492.6399999999994</v>
      </c>
      <c r="G10">
        <v>5126.4639999999999</v>
      </c>
      <c r="H10">
        <v>1098.528</v>
      </c>
      <c r="I10" t="s">
        <v>12</v>
      </c>
    </row>
    <row r="11" spans="1:9" x14ac:dyDescent="0.3">
      <c r="A11">
        <v>2020</v>
      </c>
      <c r="B11" t="s">
        <v>9</v>
      </c>
      <c r="C11" t="s">
        <v>23</v>
      </c>
      <c r="D11" t="s">
        <v>25</v>
      </c>
      <c r="E11">
        <v>76</v>
      </c>
      <c r="F11">
        <v>5492.28</v>
      </c>
      <c r="G11">
        <v>5126.1279999999997</v>
      </c>
      <c r="H11">
        <v>1098.4559999999999</v>
      </c>
      <c r="I11" t="s">
        <v>12</v>
      </c>
    </row>
    <row r="12" spans="1:9" x14ac:dyDescent="0.3">
      <c r="A12">
        <v>2020</v>
      </c>
      <c r="B12" t="s">
        <v>9</v>
      </c>
      <c r="C12" t="s">
        <v>23</v>
      </c>
      <c r="D12" t="s">
        <v>26</v>
      </c>
      <c r="E12">
        <v>46</v>
      </c>
      <c r="F12">
        <v>240</v>
      </c>
      <c r="G12">
        <v>224</v>
      </c>
      <c r="H12">
        <v>48</v>
      </c>
      <c r="I12" t="s">
        <v>12</v>
      </c>
    </row>
    <row r="13" spans="1:9" x14ac:dyDescent="0.3">
      <c r="A13">
        <v>2020</v>
      </c>
      <c r="B13" t="s">
        <v>9</v>
      </c>
      <c r="C13" t="s">
        <v>23</v>
      </c>
      <c r="D13" t="s">
        <v>27</v>
      </c>
      <c r="E13">
        <v>34</v>
      </c>
      <c r="F13">
        <v>5492.16</v>
      </c>
      <c r="G13">
        <v>5126.0160000000005</v>
      </c>
      <c r="H13">
        <v>1098.432</v>
      </c>
      <c r="I13" t="s">
        <v>12</v>
      </c>
    </row>
    <row r="14" spans="1:9" x14ac:dyDescent="0.3">
      <c r="A14">
        <v>2020</v>
      </c>
      <c r="B14" t="s">
        <v>9</v>
      </c>
      <c r="C14" t="s">
        <v>14</v>
      </c>
      <c r="D14" t="s">
        <v>28</v>
      </c>
      <c r="E14">
        <v>7</v>
      </c>
      <c r="F14">
        <v>3666.3</v>
      </c>
      <c r="G14">
        <v>224</v>
      </c>
      <c r="H14">
        <v>733.2600000000001</v>
      </c>
      <c r="I14" t="s">
        <v>12</v>
      </c>
    </row>
    <row r="15" spans="1:9" x14ac:dyDescent="0.3">
      <c r="A15">
        <v>2020</v>
      </c>
      <c r="B15" t="s">
        <v>9</v>
      </c>
      <c r="C15" t="s">
        <v>29</v>
      </c>
      <c r="D15" t="s">
        <v>29</v>
      </c>
      <c r="E15">
        <v>3</v>
      </c>
      <c r="F15">
        <v>7260</v>
      </c>
      <c r="G15">
        <v>7392</v>
      </c>
      <c r="H15">
        <v>1452</v>
      </c>
      <c r="I15" t="s">
        <v>12</v>
      </c>
    </row>
    <row r="16" spans="1:9" x14ac:dyDescent="0.3">
      <c r="A16">
        <v>2020</v>
      </c>
      <c r="B16" t="s">
        <v>9</v>
      </c>
      <c r="C16" t="s">
        <v>23</v>
      </c>
      <c r="D16" t="s">
        <v>30</v>
      </c>
      <c r="E16">
        <v>3</v>
      </c>
      <c r="F16">
        <v>5035.0300000000007</v>
      </c>
      <c r="G16">
        <v>5126.576</v>
      </c>
      <c r="H16">
        <v>1007.0060000000002</v>
      </c>
      <c r="I16" t="s">
        <v>12</v>
      </c>
    </row>
    <row r="17" spans="1:9" x14ac:dyDescent="0.3">
      <c r="A17">
        <v>2020</v>
      </c>
      <c r="B17" t="s">
        <v>31</v>
      </c>
      <c r="C17" t="s">
        <v>10</v>
      </c>
      <c r="D17" t="s">
        <v>11</v>
      </c>
      <c r="E17">
        <v>3566</v>
      </c>
      <c r="F17">
        <v>5035.0300000000007</v>
      </c>
      <c r="G17">
        <v>5126.576</v>
      </c>
      <c r="H17">
        <v>1007.0060000000002</v>
      </c>
      <c r="I17" t="s">
        <v>12</v>
      </c>
    </row>
    <row r="18" spans="1:9" x14ac:dyDescent="0.3">
      <c r="A18">
        <v>2020</v>
      </c>
      <c r="B18" t="s">
        <v>31</v>
      </c>
      <c r="C18" t="s">
        <v>10</v>
      </c>
      <c r="D18" t="s">
        <v>13</v>
      </c>
      <c r="E18">
        <v>2498</v>
      </c>
      <c r="F18">
        <v>8800</v>
      </c>
      <c r="G18">
        <v>8960</v>
      </c>
      <c r="H18">
        <v>1760</v>
      </c>
      <c r="I18" t="s">
        <v>12</v>
      </c>
    </row>
    <row r="19" spans="1:9" x14ac:dyDescent="0.3">
      <c r="A19">
        <v>2020</v>
      </c>
      <c r="B19" t="s">
        <v>31</v>
      </c>
      <c r="C19" t="s">
        <v>14</v>
      </c>
      <c r="D19" t="s">
        <v>15</v>
      </c>
      <c r="E19">
        <v>1245</v>
      </c>
      <c r="F19">
        <v>5034.92</v>
      </c>
      <c r="G19">
        <v>5126.4639999999999</v>
      </c>
      <c r="H19">
        <v>1006.984</v>
      </c>
      <c r="I19" t="s">
        <v>12</v>
      </c>
    </row>
    <row r="20" spans="1:9" x14ac:dyDescent="0.3">
      <c r="A20">
        <v>2020</v>
      </c>
      <c r="B20" t="s">
        <v>31</v>
      </c>
      <c r="C20" t="s">
        <v>16</v>
      </c>
      <c r="D20" t="s">
        <v>17</v>
      </c>
      <c r="E20">
        <v>644</v>
      </c>
      <c r="F20">
        <v>6317.85</v>
      </c>
      <c r="G20">
        <v>6432.72</v>
      </c>
      <c r="H20">
        <v>1263.5700000000002</v>
      </c>
      <c r="I20" t="s">
        <v>12</v>
      </c>
    </row>
    <row r="21" spans="1:9" x14ac:dyDescent="0.3">
      <c r="A21">
        <v>2020</v>
      </c>
      <c r="B21" t="s">
        <v>31</v>
      </c>
      <c r="C21" t="s">
        <v>18</v>
      </c>
      <c r="D21" t="s">
        <v>19</v>
      </c>
      <c r="E21">
        <v>643</v>
      </c>
      <c r="F21">
        <v>7000</v>
      </c>
      <c r="G21">
        <v>7840</v>
      </c>
      <c r="H21">
        <v>1400</v>
      </c>
      <c r="I21" t="s">
        <v>12</v>
      </c>
    </row>
    <row r="22" spans="1:9" x14ac:dyDescent="0.3">
      <c r="A22">
        <v>2020</v>
      </c>
      <c r="B22" t="s">
        <v>31</v>
      </c>
      <c r="C22" t="s">
        <v>16</v>
      </c>
      <c r="D22" t="s">
        <v>20</v>
      </c>
      <c r="E22">
        <v>455</v>
      </c>
      <c r="F22">
        <v>4578.6000000000004</v>
      </c>
      <c r="G22">
        <v>5128.0320000000002</v>
      </c>
      <c r="H22">
        <v>915.72000000000014</v>
      </c>
      <c r="I22" t="s">
        <v>12</v>
      </c>
    </row>
    <row r="23" spans="1:9" x14ac:dyDescent="0.3">
      <c r="A23">
        <v>2020</v>
      </c>
      <c r="B23" t="s">
        <v>31</v>
      </c>
      <c r="C23" t="s">
        <v>18</v>
      </c>
      <c r="D23" t="s">
        <v>21</v>
      </c>
      <c r="E23">
        <v>345</v>
      </c>
      <c r="F23">
        <v>7000</v>
      </c>
      <c r="G23">
        <v>7840</v>
      </c>
      <c r="H23">
        <v>1400</v>
      </c>
      <c r="I23" t="s">
        <v>12</v>
      </c>
    </row>
    <row r="24" spans="1:9" x14ac:dyDescent="0.3">
      <c r="A24">
        <v>2020</v>
      </c>
      <c r="B24" t="s">
        <v>31</v>
      </c>
      <c r="C24" t="s">
        <v>14</v>
      </c>
      <c r="D24" t="s">
        <v>22</v>
      </c>
      <c r="E24">
        <v>122</v>
      </c>
      <c r="F24">
        <v>100</v>
      </c>
      <c r="G24">
        <v>112</v>
      </c>
      <c r="H24">
        <v>20</v>
      </c>
      <c r="I24" t="s">
        <v>12</v>
      </c>
    </row>
    <row r="25" spans="1:9" x14ac:dyDescent="0.3">
      <c r="A25">
        <v>2020</v>
      </c>
      <c r="B25" t="s">
        <v>31</v>
      </c>
      <c r="C25" t="s">
        <v>23</v>
      </c>
      <c r="D25" t="s">
        <v>24</v>
      </c>
      <c r="E25">
        <v>78</v>
      </c>
      <c r="F25">
        <v>4577.2</v>
      </c>
      <c r="G25">
        <v>5126.4639999999999</v>
      </c>
      <c r="H25">
        <v>915.44</v>
      </c>
      <c r="I25" t="s">
        <v>12</v>
      </c>
    </row>
    <row r="26" spans="1:9" x14ac:dyDescent="0.3">
      <c r="A26">
        <v>2020</v>
      </c>
      <c r="B26" t="s">
        <v>31</v>
      </c>
      <c r="C26" t="s">
        <v>23</v>
      </c>
      <c r="D26" t="s">
        <v>25</v>
      </c>
      <c r="E26">
        <v>76</v>
      </c>
      <c r="F26">
        <v>4576.8999999999996</v>
      </c>
      <c r="G26">
        <v>5126.1279999999997</v>
      </c>
      <c r="H26">
        <v>915.38</v>
      </c>
      <c r="I26" t="s">
        <v>12</v>
      </c>
    </row>
    <row r="27" spans="1:9" x14ac:dyDescent="0.3">
      <c r="A27">
        <v>2020</v>
      </c>
      <c r="B27" t="s">
        <v>31</v>
      </c>
      <c r="C27" t="s">
        <v>23</v>
      </c>
      <c r="D27" t="s">
        <v>26</v>
      </c>
      <c r="E27">
        <v>46</v>
      </c>
      <c r="F27">
        <v>200</v>
      </c>
      <c r="G27">
        <v>224</v>
      </c>
      <c r="H27">
        <v>40</v>
      </c>
      <c r="I27" t="s">
        <v>12</v>
      </c>
    </row>
    <row r="28" spans="1:9" x14ac:dyDescent="0.3">
      <c r="A28">
        <v>2020</v>
      </c>
      <c r="B28" t="s">
        <v>31</v>
      </c>
      <c r="C28" t="s">
        <v>23</v>
      </c>
      <c r="D28" t="s">
        <v>27</v>
      </c>
      <c r="E28">
        <v>34</v>
      </c>
      <c r="F28">
        <v>4576.8</v>
      </c>
      <c r="G28">
        <v>5126.0160000000005</v>
      </c>
      <c r="H28">
        <v>915.36000000000013</v>
      </c>
      <c r="I28" t="s">
        <v>12</v>
      </c>
    </row>
    <row r="29" spans="1:9" x14ac:dyDescent="0.3">
      <c r="A29">
        <v>2020</v>
      </c>
      <c r="B29" t="s">
        <v>31</v>
      </c>
      <c r="C29" t="s">
        <v>14</v>
      </c>
      <c r="D29" t="s">
        <v>28</v>
      </c>
      <c r="E29">
        <v>7</v>
      </c>
      <c r="F29">
        <v>200</v>
      </c>
      <c r="G29">
        <v>224</v>
      </c>
      <c r="H29">
        <v>40</v>
      </c>
      <c r="I29" t="s">
        <v>12</v>
      </c>
    </row>
    <row r="30" spans="1:9" x14ac:dyDescent="0.3">
      <c r="A30">
        <v>2020</v>
      </c>
      <c r="B30" t="s">
        <v>31</v>
      </c>
      <c r="C30" t="s">
        <v>23</v>
      </c>
      <c r="D30" t="s">
        <v>30</v>
      </c>
      <c r="E30">
        <v>3</v>
      </c>
      <c r="F30">
        <v>4577.3</v>
      </c>
      <c r="G30">
        <v>5126.576</v>
      </c>
      <c r="H30">
        <v>915.46</v>
      </c>
      <c r="I30" t="s">
        <v>12</v>
      </c>
    </row>
    <row r="31" spans="1:9" x14ac:dyDescent="0.3">
      <c r="A31">
        <v>2020</v>
      </c>
      <c r="B31" t="s">
        <v>31</v>
      </c>
      <c r="C31" t="s">
        <v>29</v>
      </c>
      <c r="D31" t="s">
        <v>29</v>
      </c>
      <c r="E31">
        <v>2</v>
      </c>
      <c r="F31">
        <v>6600</v>
      </c>
      <c r="G31">
        <v>7392</v>
      </c>
      <c r="H31">
        <v>1320</v>
      </c>
      <c r="I31" t="s">
        <v>12</v>
      </c>
    </row>
    <row r="32" spans="1:9" x14ac:dyDescent="0.3">
      <c r="A32">
        <v>2020</v>
      </c>
      <c r="B32" t="s">
        <v>32</v>
      </c>
      <c r="C32" t="s">
        <v>10</v>
      </c>
      <c r="D32" t="s">
        <v>11</v>
      </c>
      <c r="E32">
        <v>3566</v>
      </c>
      <c r="F32">
        <v>4577.3</v>
      </c>
      <c r="G32">
        <v>5126.576</v>
      </c>
      <c r="H32">
        <v>915.46</v>
      </c>
      <c r="I32" t="s">
        <v>12</v>
      </c>
    </row>
    <row r="33" spans="1:9" x14ac:dyDescent="0.3">
      <c r="A33">
        <v>2020</v>
      </c>
      <c r="B33" t="s">
        <v>32</v>
      </c>
      <c r="C33" t="s">
        <v>10</v>
      </c>
      <c r="D33" t="s">
        <v>13</v>
      </c>
      <c r="E33">
        <v>2498</v>
      </c>
      <c r="F33">
        <v>8000</v>
      </c>
      <c r="G33">
        <v>8960</v>
      </c>
      <c r="H33">
        <v>1600</v>
      </c>
      <c r="I33" t="s">
        <v>12</v>
      </c>
    </row>
    <row r="34" spans="1:9" x14ac:dyDescent="0.3">
      <c r="A34">
        <v>2020</v>
      </c>
      <c r="B34" t="s">
        <v>32</v>
      </c>
      <c r="C34" t="s">
        <v>14</v>
      </c>
      <c r="D34" t="s">
        <v>15</v>
      </c>
      <c r="E34">
        <v>1245</v>
      </c>
      <c r="F34">
        <v>4577.2</v>
      </c>
      <c r="G34">
        <v>5126.4639999999999</v>
      </c>
      <c r="H34">
        <v>915.44</v>
      </c>
      <c r="I34" t="s">
        <v>12</v>
      </c>
    </row>
    <row r="35" spans="1:9" x14ac:dyDescent="0.3">
      <c r="A35">
        <v>2020</v>
      </c>
      <c r="B35" t="s">
        <v>32</v>
      </c>
      <c r="C35" t="s">
        <v>16</v>
      </c>
      <c r="D35" t="s">
        <v>17</v>
      </c>
      <c r="E35">
        <v>644</v>
      </c>
      <c r="F35">
        <v>5743.5</v>
      </c>
      <c r="G35">
        <v>6432.72</v>
      </c>
      <c r="H35">
        <v>1148.7</v>
      </c>
      <c r="I35" t="s">
        <v>12</v>
      </c>
    </row>
    <row r="36" spans="1:9" x14ac:dyDescent="0.3">
      <c r="A36">
        <v>2020</v>
      </c>
      <c r="B36" t="s">
        <v>32</v>
      </c>
      <c r="C36" t="s">
        <v>18</v>
      </c>
      <c r="D36" t="s">
        <v>19</v>
      </c>
      <c r="E36">
        <v>643</v>
      </c>
      <c r="F36">
        <v>7000</v>
      </c>
      <c r="G36">
        <v>7840</v>
      </c>
      <c r="H36">
        <v>1400</v>
      </c>
      <c r="I36" t="s">
        <v>12</v>
      </c>
    </row>
    <row r="37" spans="1:9" x14ac:dyDescent="0.3">
      <c r="A37">
        <v>2020</v>
      </c>
      <c r="B37" t="s">
        <v>32</v>
      </c>
      <c r="C37" t="s">
        <v>16</v>
      </c>
      <c r="D37" t="s">
        <v>20</v>
      </c>
      <c r="E37">
        <v>455</v>
      </c>
      <c r="F37">
        <v>4578.6000000000004</v>
      </c>
      <c r="G37">
        <v>5128.0320000000002</v>
      </c>
      <c r="H37">
        <v>915.72000000000014</v>
      </c>
      <c r="I37" t="s">
        <v>12</v>
      </c>
    </row>
    <row r="38" spans="1:9" x14ac:dyDescent="0.3">
      <c r="A38">
        <v>2020</v>
      </c>
      <c r="B38" t="s">
        <v>32</v>
      </c>
      <c r="C38" t="s">
        <v>18</v>
      </c>
      <c r="D38" t="s">
        <v>21</v>
      </c>
      <c r="E38">
        <v>345</v>
      </c>
      <c r="F38">
        <v>7000</v>
      </c>
      <c r="G38">
        <v>7840</v>
      </c>
      <c r="H38">
        <v>1400</v>
      </c>
      <c r="I38" t="s">
        <v>12</v>
      </c>
    </row>
    <row r="39" spans="1:9" x14ac:dyDescent="0.3">
      <c r="A39">
        <v>2020</v>
      </c>
      <c r="B39" t="s">
        <v>32</v>
      </c>
      <c r="C39" t="s">
        <v>14</v>
      </c>
      <c r="D39" t="s">
        <v>22</v>
      </c>
      <c r="E39">
        <v>122</v>
      </c>
      <c r="F39">
        <v>100</v>
      </c>
      <c r="G39">
        <v>112</v>
      </c>
      <c r="H39">
        <v>20</v>
      </c>
      <c r="I39" t="s">
        <v>12</v>
      </c>
    </row>
    <row r="40" spans="1:9" x14ac:dyDescent="0.3">
      <c r="A40">
        <v>2020</v>
      </c>
      <c r="B40" t="s">
        <v>32</v>
      </c>
      <c r="C40" t="s">
        <v>23</v>
      </c>
      <c r="D40" t="s">
        <v>24</v>
      </c>
      <c r="E40">
        <v>78</v>
      </c>
      <c r="F40">
        <v>4577.2</v>
      </c>
      <c r="G40">
        <v>5126.4639999999999</v>
      </c>
      <c r="H40">
        <v>915.44</v>
      </c>
      <c r="I40" t="s">
        <v>12</v>
      </c>
    </row>
    <row r="41" spans="1:9" x14ac:dyDescent="0.3">
      <c r="A41">
        <v>2020</v>
      </c>
      <c r="B41" t="s">
        <v>32</v>
      </c>
      <c r="C41" t="s">
        <v>23</v>
      </c>
      <c r="D41" t="s">
        <v>25</v>
      </c>
      <c r="E41">
        <v>76</v>
      </c>
      <c r="F41">
        <v>4576.8999999999996</v>
      </c>
      <c r="G41">
        <v>5126.1279999999997</v>
      </c>
      <c r="H41">
        <v>915.38</v>
      </c>
      <c r="I41" t="s">
        <v>12</v>
      </c>
    </row>
    <row r="42" spans="1:9" x14ac:dyDescent="0.3">
      <c r="A42">
        <v>2020</v>
      </c>
      <c r="B42" t="s">
        <v>32</v>
      </c>
      <c r="C42" t="s">
        <v>23</v>
      </c>
      <c r="D42" t="s">
        <v>26</v>
      </c>
      <c r="E42">
        <v>46</v>
      </c>
      <c r="F42">
        <v>200</v>
      </c>
      <c r="G42">
        <v>224</v>
      </c>
      <c r="H42">
        <v>40</v>
      </c>
      <c r="I42" t="s">
        <v>12</v>
      </c>
    </row>
    <row r="43" spans="1:9" x14ac:dyDescent="0.3">
      <c r="A43">
        <v>2020</v>
      </c>
      <c r="B43" t="s">
        <v>32</v>
      </c>
      <c r="C43" t="s">
        <v>23</v>
      </c>
      <c r="D43" t="s">
        <v>27</v>
      </c>
      <c r="E43">
        <v>34</v>
      </c>
      <c r="F43">
        <v>4576.8</v>
      </c>
      <c r="G43">
        <v>5126.0160000000005</v>
      </c>
      <c r="H43">
        <v>915.36000000000013</v>
      </c>
      <c r="I43" t="s">
        <v>33</v>
      </c>
    </row>
    <row r="44" spans="1:9" x14ac:dyDescent="0.3">
      <c r="A44">
        <v>2020</v>
      </c>
      <c r="B44" t="s">
        <v>32</v>
      </c>
      <c r="C44" t="s">
        <v>14</v>
      </c>
      <c r="D44" t="s">
        <v>28</v>
      </c>
      <c r="E44">
        <v>7</v>
      </c>
      <c r="F44">
        <v>200</v>
      </c>
      <c r="G44">
        <v>224</v>
      </c>
      <c r="H44">
        <v>40</v>
      </c>
      <c r="I44" t="s">
        <v>33</v>
      </c>
    </row>
    <row r="45" spans="1:9" x14ac:dyDescent="0.3">
      <c r="A45">
        <v>2020</v>
      </c>
      <c r="B45" t="s">
        <v>32</v>
      </c>
      <c r="C45" t="s">
        <v>23</v>
      </c>
      <c r="D45" t="s">
        <v>30</v>
      </c>
      <c r="E45">
        <v>3</v>
      </c>
      <c r="F45">
        <v>3333</v>
      </c>
      <c r="G45">
        <v>5126.576</v>
      </c>
      <c r="H45">
        <v>666.6</v>
      </c>
      <c r="I45" t="s">
        <v>33</v>
      </c>
    </row>
    <row r="46" spans="1:9" x14ac:dyDescent="0.3">
      <c r="A46">
        <v>2020</v>
      </c>
      <c r="B46" t="s">
        <v>32</v>
      </c>
      <c r="C46" t="s">
        <v>29</v>
      </c>
      <c r="D46" t="s">
        <v>29</v>
      </c>
      <c r="E46">
        <v>2</v>
      </c>
      <c r="F46">
        <v>6600</v>
      </c>
      <c r="G46">
        <v>7392</v>
      </c>
      <c r="H46">
        <v>1320</v>
      </c>
      <c r="I46" t="s">
        <v>33</v>
      </c>
    </row>
    <row r="47" spans="1:9" x14ac:dyDescent="0.3">
      <c r="A47">
        <v>2020</v>
      </c>
      <c r="B47" t="s">
        <v>34</v>
      </c>
      <c r="C47" t="s">
        <v>10</v>
      </c>
      <c r="D47" t="s">
        <v>11</v>
      </c>
      <c r="E47">
        <v>3566</v>
      </c>
      <c r="F47">
        <v>4577.3</v>
      </c>
      <c r="G47">
        <v>5126.576</v>
      </c>
      <c r="H47">
        <v>915.46</v>
      </c>
      <c r="I47" t="s">
        <v>33</v>
      </c>
    </row>
    <row r="48" spans="1:9" x14ac:dyDescent="0.3">
      <c r="A48">
        <v>2020</v>
      </c>
      <c r="B48" t="s">
        <v>34</v>
      </c>
      <c r="C48" t="s">
        <v>10</v>
      </c>
      <c r="D48" t="s">
        <v>13</v>
      </c>
      <c r="E48">
        <v>2498</v>
      </c>
      <c r="F48">
        <v>8000</v>
      </c>
      <c r="G48">
        <v>8960</v>
      </c>
      <c r="H48">
        <v>1600</v>
      </c>
      <c r="I48" t="s">
        <v>33</v>
      </c>
    </row>
    <row r="49" spans="1:9" x14ac:dyDescent="0.3">
      <c r="A49">
        <v>2020</v>
      </c>
      <c r="B49" t="s">
        <v>34</v>
      </c>
      <c r="C49" t="s">
        <v>14</v>
      </c>
      <c r="D49" t="s">
        <v>15</v>
      </c>
      <c r="E49">
        <v>1245</v>
      </c>
      <c r="F49">
        <v>4577.2</v>
      </c>
      <c r="G49">
        <v>5126.4639999999999</v>
      </c>
      <c r="H49">
        <v>915.44</v>
      </c>
      <c r="I49" t="s">
        <v>33</v>
      </c>
    </row>
    <row r="50" spans="1:9" x14ac:dyDescent="0.3">
      <c r="A50">
        <v>2020</v>
      </c>
      <c r="B50" t="s">
        <v>34</v>
      </c>
      <c r="C50" t="s">
        <v>16</v>
      </c>
      <c r="D50" t="s">
        <v>17</v>
      </c>
      <c r="E50">
        <v>644</v>
      </c>
      <c r="F50">
        <v>5743.5</v>
      </c>
      <c r="G50">
        <v>6432.72</v>
      </c>
      <c r="H50">
        <v>1148.7</v>
      </c>
      <c r="I50" t="s">
        <v>33</v>
      </c>
    </row>
    <row r="51" spans="1:9" x14ac:dyDescent="0.3">
      <c r="A51">
        <v>2020</v>
      </c>
      <c r="B51" t="s">
        <v>34</v>
      </c>
      <c r="C51" t="s">
        <v>18</v>
      </c>
      <c r="D51" t="s">
        <v>19</v>
      </c>
      <c r="E51">
        <v>643</v>
      </c>
      <c r="F51">
        <v>7000</v>
      </c>
      <c r="G51">
        <v>7840</v>
      </c>
      <c r="H51">
        <v>1400</v>
      </c>
      <c r="I51" t="s">
        <v>33</v>
      </c>
    </row>
    <row r="52" spans="1:9" x14ac:dyDescent="0.3">
      <c r="A52">
        <v>2020</v>
      </c>
      <c r="B52" t="s">
        <v>34</v>
      </c>
      <c r="C52" t="s">
        <v>16</v>
      </c>
      <c r="D52" t="s">
        <v>20</v>
      </c>
      <c r="E52">
        <v>455</v>
      </c>
      <c r="F52">
        <v>4578.6000000000004</v>
      </c>
      <c r="G52">
        <v>5128.0320000000002</v>
      </c>
      <c r="H52">
        <v>915.72000000000014</v>
      </c>
      <c r="I52" t="s">
        <v>33</v>
      </c>
    </row>
    <row r="53" spans="1:9" x14ac:dyDescent="0.3">
      <c r="A53">
        <v>2020</v>
      </c>
      <c r="B53" t="s">
        <v>34</v>
      </c>
      <c r="C53" t="s">
        <v>18</v>
      </c>
      <c r="D53" t="s">
        <v>21</v>
      </c>
      <c r="E53">
        <v>345</v>
      </c>
      <c r="F53">
        <v>7000</v>
      </c>
      <c r="G53">
        <v>7840</v>
      </c>
      <c r="H53">
        <v>1400</v>
      </c>
      <c r="I53" t="s">
        <v>33</v>
      </c>
    </row>
    <row r="54" spans="1:9" x14ac:dyDescent="0.3">
      <c r="A54">
        <v>2020</v>
      </c>
      <c r="B54" t="s">
        <v>34</v>
      </c>
      <c r="C54" t="s">
        <v>14</v>
      </c>
      <c r="D54" t="s">
        <v>22</v>
      </c>
      <c r="E54">
        <v>122</v>
      </c>
      <c r="F54">
        <v>100</v>
      </c>
      <c r="G54">
        <v>112</v>
      </c>
      <c r="H54">
        <v>20</v>
      </c>
      <c r="I54" t="s">
        <v>33</v>
      </c>
    </row>
    <row r="55" spans="1:9" x14ac:dyDescent="0.3">
      <c r="A55">
        <v>2020</v>
      </c>
      <c r="B55" t="s">
        <v>34</v>
      </c>
      <c r="C55" t="s">
        <v>23</v>
      </c>
      <c r="D55" t="s">
        <v>24</v>
      </c>
      <c r="E55">
        <v>78</v>
      </c>
      <c r="F55">
        <v>4577.2</v>
      </c>
      <c r="G55">
        <v>5126.4639999999999</v>
      </c>
      <c r="H55">
        <v>915.44</v>
      </c>
      <c r="I55" t="s">
        <v>33</v>
      </c>
    </row>
    <row r="56" spans="1:9" x14ac:dyDescent="0.3">
      <c r="A56">
        <v>2020</v>
      </c>
      <c r="B56" t="s">
        <v>34</v>
      </c>
      <c r="C56" t="s">
        <v>23</v>
      </c>
      <c r="D56" t="s">
        <v>25</v>
      </c>
      <c r="E56">
        <v>76</v>
      </c>
      <c r="F56">
        <v>4576.8999999999996</v>
      </c>
      <c r="G56">
        <v>5126.1279999999997</v>
      </c>
      <c r="H56">
        <v>915.38</v>
      </c>
      <c r="I56" t="s">
        <v>33</v>
      </c>
    </row>
    <row r="57" spans="1:9" x14ac:dyDescent="0.3">
      <c r="A57">
        <v>2020</v>
      </c>
      <c r="B57" t="s">
        <v>34</v>
      </c>
      <c r="C57" t="s">
        <v>23</v>
      </c>
      <c r="D57" t="s">
        <v>26</v>
      </c>
      <c r="E57">
        <v>46</v>
      </c>
      <c r="F57">
        <v>200</v>
      </c>
      <c r="G57">
        <v>224</v>
      </c>
      <c r="H57">
        <v>40</v>
      </c>
      <c r="I57" t="s">
        <v>33</v>
      </c>
    </row>
    <row r="58" spans="1:9" x14ac:dyDescent="0.3">
      <c r="A58">
        <v>2020</v>
      </c>
      <c r="B58" t="s">
        <v>34</v>
      </c>
      <c r="C58" t="s">
        <v>23</v>
      </c>
      <c r="D58" t="s">
        <v>27</v>
      </c>
      <c r="E58">
        <v>34</v>
      </c>
      <c r="F58">
        <v>4576.8</v>
      </c>
      <c r="G58">
        <v>5126.0160000000005</v>
      </c>
      <c r="H58">
        <v>915.36000000000013</v>
      </c>
      <c r="I58" t="s">
        <v>33</v>
      </c>
    </row>
    <row r="59" spans="1:9" x14ac:dyDescent="0.3">
      <c r="A59">
        <v>2020</v>
      </c>
      <c r="B59" t="s">
        <v>34</v>
      </c>
      <c r="C59" t="s">
        <v>14</v>
      </c>
      <c r="D59" t="s">
        <v>28</v>
      </c>
      <c r="E59">
        <v>7</v>
      </c>
      <c r="F59">
        <v>200</v>
      </c>
      <c r="G59">
        <v>224</v>
      </c>
      <c r="H59">
        <v>40</v>
      </c>
      <c r="I59" t="s">
        <v>33</v>
      </c>
    </row>
    <row r="60" spans="1:9" x14ac:dyDescent="0.3">
      <c r="A60">
        <v>2020</v>
      </c>
      <c r="B60" t="s">
        <v>34</v>
      </c>
      <c r="C60" t="s">
        <v>23</v>
      </c>
      <c r="D60" t="s">
        <v>30</v>
      </c>
      <c r="E60">
        <v>3</v>
      </c>
      <c r="F60">
        <v>4577.3</v>
      </c>
      <c r="G60">
        <v>5126.576</v>
      </c>
      <c r="H60">
        <v>915.46</v>
      </c>
      <c r="I60" t="s">
        <v>33</v>
      </c>
    </row>
    <row r="61" spans="1:9" x14ac:dyDescent="0.3">
      <c r="A61">
        <v>2020</v>
      </c>
      <c r="B61" t="s">
        <v>34</v>
      </c>
      <c r="C61" t="s">
        <v>29</v>
      </c>
      <c r="D61" t="s">
        <v>29</v>
      </c>
      <c r="E61">
        <v>2</v>
      </c>
      <c r="F61">
        <v>6600</v>
      </c>
      <c r="G61">
        <v>7392</v>
      </c>
      <c r="H61">
        <v>1320</v>
      </c>
      <c r="I61" t="s">
        <v>33</v>
      </c>
    </row>
    <row r="62" spans="1:9" x14ac:dyDescent="0.3">
      <c r="A62">
        <v>2020</v>
      </c>
      <c r="B62" t="s">
        <v>35</v>
      </c>
      <c r="C62" t="s">
        <v>10</v>
      </c>
      <c r="D62" t="s">
        <v>11</v>
      </c>
      <c r="E62">
        <v>3566</v>
      </c>
      <c r="F62">
        <v>4577.3</v>
      </c>
      <c r="G62">
        <v>5126.576</v>
      </c>
      <c r="H62">
        <v>915.46</v>
      </c>
      <c r="I62" t="s">
        <v>33</v>
      </c>
    </row>
    <row r="63" spans="1:9" x14ac:dyDescent="0.3">
      <c r="A63">
        <v>2020</v>
      </c>
      <c r="B63" t="s">
        <v>35</v>
      </c>
      <c r="C63" t="s">
        <v>10</v>
      </c>
      <c r="D63" t="s">
        <v>13</v>
      </c>
      <c r="E63">
        <v>2498</v>
      </c>
      <c r="F63">
        <v>8000</v>
      </c>
      <c r="G63">
        <v>8960</v>
      </c>
      <c r="H63">
        <v>1600</v>
      </c>
      <c r="I63" t="s">
        <v>33</v>
      </c>
    </row>
    <row r="64" spans="1:9" x14ac:dyDescent="0.3">
      <c r="A64">
        <v>2020</v>
      </c>
      <c r="B64" t="s">
        <v>35</v>
      </c>
      <c r="C64" t="s">
        <v>14</v>
      </c>
      <c r="D64" t="s">
        <v>15</v>
      </c>
      <c r="E64">
        <v>1245</v>
      </c>
      <c r="F64">
        <v>4577.2</v>
      </c>
      <c r="G64">
        <v>5126.4639999999999</v>
      </c>
      <c r="H64">
        <v>915.44</v>
      </c>
      <c r="I64" t="s">
        <v>33</v>
      </c>
    </row>
    <row r="65" spans="1:9" x14ac:dyDescent="0.3">
      <c r="A65">
        <v>2020</v>
      </c>
      <c r="B65" t="s">
        <v>35</v>
      </c>
      <c r="C65" t="s">
        <v>16</v>
      </c>
      <c r="D65" t="s">
        <v>17</v>
      </c>
      <c r="E65">
        <v>644</v>
      </c>
      <c r="F65">
        <v>5743.5</v>
      </c>
      <c r="G65">
        <v>6432.72</v>
      </c>
      <c r="H65">
        <v>1148.7</v>
      </c>
      <c r="I65" t="s">
        <v>33</v>
      </c>
    </row>
    <row r="66" spans="1:9" x14ac:dyDescent="0.3">
      <c r="A66">
        <v>2020</v>
      </c>
      <c r="B66" t="s">
        <v>35</v>
      </c>
      <c r="C66" t="s">
        <v>18</v>
      </c>
      <c r="D66" t="s">
        <v>19</v>
      </c>
      <c r="E66">
        <v>643</v>
      </c>
      <c r="F66">
        <v>7000</v>
      </c>
      <c r="G66">
        <v>7840</v>
      </c>
      <c r="H66">
        <v>1400</v>
      </c>
      <c r="I66" t="s">
        <v>12</v>
      </c>
    </row>
    <row r="67" spans="1:9" x14ac:dyDescent="0.3">
      <c r="A67">
        <v>2020</v>
      </c>
      <c r="B67" t="s">
        <v>35</v>
      </c>
      <c r="C67" t="s">
        <v>16</v>
      </c>
      <c r="D67" t="s">
        <v>20</v>
      </c>
      <c r="E67">
        <v>455</v>
      </c>
      <c r="F67">
        <v>4578.6000000000004</v>
      </c>
      <c r="G67">
        <v>5128.0320000000002</v>
      </c>
      <c r="H67">
        <v>915.72000000000014</v>
      </c>
      <c r="I67" t="s">
        <v>12</v>
      </c>
    </row>
    <row r="68" spans="1:9" x14ac:dyDescent="0.3">
      <c r="A68">
        <v>2020</v>
      </c>
      <c r="B68" t="s">
        <v>35</v>
      </c>
      <c r="C68" t="s">
        <v>18</v>
      </c>
      <c r="D68" t="s">
        <v>21</v>
      </c>
      <c r="E68">
        <v>345</v>
      </c>
      <c r="F68">
        <v>7000</v>
      </c>
      <c r="G68">
        <v>7840</v>
      </c>
      <c r="H68">
        <v>1400</v>
      </c>
      <c r="I68" t="s">
        <v>12</v>
      </c>
    </row>
    <row r="69" spans="1:9" x14ac:dyDescent="0.3">
      <c r="A69">
        <v>2020</v>
      </c>
      <c r="B69" t="s">
        <v>35</v>
      </c>
      <c r="C69" t="s">
        <v>14</v>
      </c>
      <c r="D69" t="s">
        <v>22</v>
      </c>
      <c r="E69">
        <v>122</v>
      </c>
      <c r="F69">
        <v>100</v>
      </c>
      <c r="G69">
        <v>112</v>
      </c>
      <c r="H69">
        <v>20</v>
      </c>
      <c r="I69" t="s">
        <v>12</v>
      </c>
    </row>
    <row r="70" spans="1:9" x14ac:dyDescent="0.3">
      <c r="A70">
        <v>2020</v>
      </c>
      <c r="B70" t="s">
        <v>35</v>
      </c>
      <c r="C70" t="s">
        <v>23</v>
      </c>
      <c r="D70" t="s">
        <v>24</v>
      </c>
      <c r="E70">
        <v>78</v>
      </c>
      <c r="F70">
        <v>4577.2</v>
      </c>
      <c r="G70">
        <v>5126.4639999999999</v>
      </c>
      <c r="H70">
        <v>915.44</v>
      </c>
      <c r="I70" t="s">
        <v>12</v>
      </c>
    </row>
    <row r="71" spans="1:9" x14ac:dyDescent="0.3">
      <c r="A71">
        <v>2020</v>
      </c>
      <c r="B71" t="s">
        <v>35</v>
      </c>
      <c r="C71" t="s">
        <v>23</v>
      </c>
      <c r="D71" t="s">
        <v>25</v>
      </c>
      <c r="E71">
        <v>76</v>
      </c>
      <c r="F71">
        <v>4576.8999999999996</v>
      </c>
      <c r="G71">
        <v>5126.1279999999997</v>
      </c>
      <c r="H71">
        <v>915.38</v>
      </c>
      <c r="I71" t="s">
        <v>12</v>
      </c>
    </row>
    <row r="72" spans="1:9" x14ac:dyDescent="0.3">
      <c r="A72">
        <v>2020</v>
      </c>
      <c r="B72" t="s">
        <v>35</v>
      </c>
      <c r="C72" t="s">
        <v>23</v>
      </c>
      <c r="D72" t="s">
        <v>26</v>
      </c>
      <c r="E72">
        <v>46</v>
      </c>
      <c r="F72">
        <v>200</v>
      </c>
      <c r="G72">
        <v>224</v>
      </c>
      <c r="H72">
        <v>40</v>
      </c>
      <c r="I72" t="s">
        <v>12</v>
      </c>
    </row>
    <row r="73" spans="1:9" x14ac:dyDescent="0.3">
      <c r="A73">
        <v>2020</v>
      </c>
      <c r="B73" t="s">
        <v>35</v>
      </c>
      <c r="C73" t="s">
        <v>23</v>
      </c>
      <c r="D73" t="s">
        <v>27</v>
      </c>
      <c r="E73">
        <v>34</v>
      </c>
      <c r="F73">
        <v>4576.8</v>
      </c>
      <c r="G73">
        <v>5126.0160000000005</v>
      </c>
      <c r="H73">
        <v>915.36000000000013</v>
      </c>
      <c r="I73" t="s">
        <v>12</v>
      </c>
    </row>
    <row r="74" spans="1:9" x14ac:dyDescent="0.3">
      <c r="A74">
        <v>2020</v>
      </c>
      <c r="B74" t="s">
        <v>35</v>
      </c>
      <c r="C74" t="s">
        <v>14</v>
      </c>
      <c r="D74" t="s">
        <v>28</v>
      </c>
      <c r="E74">
        <v>7</v>
      </c>
      <c r="F74">
        <v>200</v>
      </c>
      <c r="G74">
        <v>224</v>
      </c>
      <c r="H74">
        <v>40</v>
      </c>
      <c r="I74" t="s">
        <v>12</v>
      </c>
    </row>
    <row r="75" spans="1:9" x14ac:dyDescent="0.3">
      <c r="A75">
        <v>2020</v>
      </c>
      <c r="B75" t="s">
        <v>35</v>
      </c>
      <c r="C75" t="s">
        <v>23</v>
      </c>
      <c r="D75" t="s">
        <v>30</v>
      </c>
      <c r="E75">
        <v>3</v>
      </c>
      <c r="F75">
        <v>4577.3</v>
      </c>
      <c r="G75">
        <v>5126.576</v>
      </c>
      <c r="H75">
        <v>915.46</v>
      </c>
      <c r="I75" t="s">
        <v>12</v>
      </c>
    </row>
    <row r="76" spans="1:9" x14ac:dyDescent="0.3">
      <c r="A76">
        <v>2020</v>
      </c>
      <c r="B76" t="s">
        <v>35</v>
      </c>
      <c r="C76" t="s">
        <v>29</v>
      </c>
      <c r="D76" t="s">
        <v>29</v>
      </c>
      <c r="E76">
        <v>2</v>
      </c>
      <c r="F76">
        <v>6600</v>
      </c>
      <c r="G76">
        <v>7392</v>
      </c>
      <c r="H76">
        <v>1320</v>
      </c>
      <c r="I76" t="s">
        <v>12</v>
      </c>
    </row>
    <row r="77" spans="1:9" x14ac:dyDescent="0.3">
      <c r="A77">
        <v>2020</v>
      </c>
      <c r="B77" t="s">
        <v>36</v>
      </c>
      <c r="C77" t="s">
        <v>10</v>
      </c>
      <c r="D77" t="s">
        <v>11</v>
      </c>
      <c r="E77">
        <v>3566</v>
      </c>
      <c r="F77">
        <v>4577.3</v>
      </c>
      <c r="G77">
        <v>5126.576</v>
      </c>
      <c r="H77">
        <v>915.46</v>
      </c>
      <c r="I77" t="s">
        <v>12</v>
      </c>
    </row>
    <row r="78" spans="1:9" x14ac:dyDescent="0.3">
      <c r="A78">
        <v>2020</v>
      </c>
      <c r="B78" t="s">
        <v>36</v>
      </c>
      <c r="C78" t="s">
        <v>10</v>
      </c>
      <c r="D78" t="s">
        <v>13</v>
      </c>
      <c r="E78">
        <v>2498</v>
      </c>
      <c r="F78">
        <v>8000</v>
      </c>
      <c r="G78">
        <v>8960</v>
      </c>
      <c r="H78">
        <v>1600</v>
      </c>
      <c r="I78" t="s">
        <v>12</v>
      </c>
    </row>
    <row r="79" spans="1:9" x14ac:dyDescent="0.3">
      <c r="A79">
        <v>2020</v>
      </c>
      <c r="B79" t="s">
        <v>36</v>
      </c>
      <c r="C79" t="s">
        <v>14</v>
      </c>
      <c r="D79" t="s">
        <v>15</v>
      </c>
      <c r="E79">
        <v>1245</v>
      </c>
      <c r="F79">
        <v>4577.2</v>
      </c>
      <c r="G79">
        <v>5126.4639999999999</v>
      </c>
      <c r="H79">
        <v>915.44</v>
      </c>
      <c r="I79" t="s">
        <v>12</v>
      </c>
    </row>
    <row r="80" spans="1:9" x14ac:dyDescent="0.3">
      <c r="A80">
        <v>2020</v>
      </c>
      <c r="B80" t="s">
        <v>36</v>
      </c>
      <c r="C80" t="s">
        <v>16</v>
      </c>
      <c r="D80" t="s">
        <v>17</v>
      </c>
      <c r="E80">
        <v>644</v>
      </c>
      <c r="F80">
        <v>5743.5</v>
      </c>
      <c r="G80">
        <v>6432.72</v>
      </c>
      <c r="H80">
        <v>1148.7</v>
      </c>
      <c r="I80" t="s">
        <v>12</v>
      </c>
    </row>
    <row r="81" spans="1:9" x14ac:dyDescent="0.3">
      <c r="A81">
        <v>2020</v>
      </c>
      <c r="B81" t="s">
        <v>36</v>
      </c>
      <c r="C81" t="s">
        <v>18</v>
      </c>
      <c r="D81" t="s">
        <v>19</v>
      </c>
      <c r="E81">
        <v>643</v>
      </c>
      <c r="F81">
        <v>7000</v>
      </c>
      <c r="G81">
        <v>7840</v>
      </c>
      <c r="H81">
        <v>1400</v>
      </c>
      <c r="I81" t="s">
        <v>12</v>
      </c>
    </row>
    <row r="82" spans="1:9" x14ac:dyDescent="0.3">
      <c r="A82">
        <v>2020</v>
      </c>
      <c r="B82" t="s">
        <v>36</v>
      </c>
      <c r="C82" t="s">
        <v>16</v>
      </c>
      <c r="D82" t="s">
        <v>20</v>
      </c>
      <c r="E82">
        <v>455</v>
      </c>
      <c r="F82">
        <v>4578.6000000000004</v>
      </c>
      <c r="G82">
        <v>5128.0320000000002</v>
      </c>
      <c r="H82">
        <v>915.72000000000014</v>
      </c>
      <c r="I82" t="s">
        <v>12</v>
      </c>
    </row>
    <row r="83" spans="1:9" x14ac:dyDescent="0.3">
      <c r="A83">
        <v>2020</v>
      </c>
      <c r="B83" t="s">
        <v>36</v>
      </c>
      <c r="C83" t="s">
        <v>18</v>
      </c>
      <c r="D83" t="s">
        <v>21</v>
      </c>
      <c r="E83">
        <v>345</v>
      </c>
      <c r="F83">
        <v>7000</v>
      </c>
      <c r="G83">
        <v>7840</v>
      </c>
      <c r="H83">
        <v>1400</v>
      </c>
      <c r="I83" t="s">
        <v>12</v>
      </c>
    </row>
    <row r="84" spans="1:9" x14ac:dyDescent="0.3">
      <c r="A84">
        <v>2020</v>
      </c>
      <c r="B84" t="s">
        <v>36</v>
      </c>
      <c r="C84" t="s">
        <v>14</v>
      </c>
      <c r="D84" t="s">
        <v>22</v>
      </c>
      <c r="E84">
        <v>122</v>
      </c>
      <c r="F84">
        <v>100</v>
      </c>
      <c r="G84">
        <v>112</v>
      </c>
      <c r="H84">
        <v>20</v>
      </c>
      <c r="I84" t="s">
        <v>12</v>
      </c>
    </row>
    <row r="85" spans="1:9" x14ac:dyDescent="0.3">
      <c r="A85">
        <v>2020</v>
      </c>
      <c r="B85" t="s">
        <v>36</v>
      </c>
      <c r="C85" t="s">
        <v>23</v>
      </c>
      <c r="D85" t="s">
        <v>24</v>
      </c>
      <c r="E85">
        <v>78</v>
      </c>
      <c r="F85">
        <v>4577.2</v>
      </c>
      <c r="G85">
        <v>5126.4639999999999</v>
      </c>
      <c r="H85">
        <v>915.44</v>
      </c>
      <c r="I85" t="s">
        <v>12</v>
      </c>
    </row>
    <row r="86" spans="1:9" x14ac:dyDescent="0.3">
      <c r="A86">
        <v>2020</v>
      </c>
      <c r="B86" t="s">
        <v>36</v>
      </c>
      <c r="C86" t="s">
        <v>23</v>
      </c>
      <c r="D86" t="s">
        <v>25</v>
      </c>
      <c r="E86">
        <v>76</v>
      </c>
      <c r="F86">
        <v>4576.8999999999996</v>
      </c>
      <c r="G86">
        <v>5126.1279999999997</v>
      </c>
      <c r="H86">
        <v>915.38</v>
      </c>
      <c r="I86" t="s">
        <v>12</v>
      </c>
    </row>
    <row r="87" spans="1:9" x14ac:dyDescent="0.3">
      <c r="A87">
        <v>2020</v>
      </c>
      <c r="B87" t="s">
        <v>36</v>
      </c>
      <c r="C87" t="s">
        <v>23</v>
      </c>
      <c r="D87" t="s">
        <v>26</v>
      </c>
      <c r="E87">
        <v>46</v>
      </c>
      <c r="F87">
        <v>200</v>
      </c>
      <c r="G87">
        <v>224</v>
      </c>
      <c r="H87">
        <v>40</v>
      </c>
      <c r="I87" t="s">
        <v>12</v>
      </c>
    </row>
    <row r="88" spans="1:9" x14ac:dyDescent="0.3">
      <c r="A88">
        <v>2020</v>
      </c>
      <c r="B88" t="s">
        <v>36</v>
      </c>
      <c r="C88" t="s">
        <v>23</v>
      </c>
      <c r="D88" t="s">
        <v>27</v>
      </c>
      <c r="E88">
        <v>34</v>
      </c>
      <c r="F88">
        <v>4576.8</v>
      </c>
      <c r="G88">
        <v>5126.0160000000005</v>
      </c>
      <c r="H88">
        <v>915.36000000000013</v>
      </c>
      <c r="I88" t="s">
        <v>12</v>
      </c>
    </row>
    <row r="89" spans="1:9" x14ac:dyDescent="0.3">
      <c r="A89">
        <v>2020</v>
      </c>
      <c r="B89" t="s">
        <v>36</v>
      </c>
      <c r="C89" t="s">
        <v>14</v>
      </c>
      <c r="D89" t="s">
        <v>28</v>
      </c>
      <c r="E89">
        <v>7</v>
      </c>
      <c r="F89">
        <v>200</v>
      </c>
      <c r="G89">
        <v>224</v>
      </c>
      <c r="H89">
        <v>40</v>
      </c>
      <c r="I89" t="s">
        <v>12</v>
      </c>
    </row>
    <row r="90" spans="1:9" x14ac:dyDescent="0.3">
      <c r="A90">
        <v>2020</v>
      </c>
      <c r="B90" t="s">
        <v>36</v>
      </c>
      <c r="C90" t="s">
        <v>29</v>
      </c>
      <c r="D90" t="s">
        <v>29</v>
      </c>
      <c r="E90">
        <v>3</v>
      </c>
      <c r="F90">
        <v>6600</v>
      </c>
      <c r="G90">
        <v>7392</v>
      </c>
      <c r="H90">
        <v>1320</v>
      </c>
      <c r="I90" t="s">
        <v>12</v>
      </c>
    </row>
    <row r="91" spans="1:9" x14ac:dyDescent="0.3">
      <c r="A91">
        <v>2020</v>
      </c>
      <c r="B91" t="s">
        <v>36</v>
      </c>
      <c r="C91" t="s">
        <v>23</v>
      </c>
      <c r="D91" t="s">
        <v>30</v>
      </c>
      <c r="E91">
        <v>3</v>
      </c>
      <c r="F91">
        <v>4577.3</v>
      </c>
      <c r="G91">
        <v>5126.576</v>
      </c>
      <c r="H91">
        <v>915.46</v>
      </c>
      <c r="I91" t="s">
        <v>12</v>
      </c>
    </row>
    <row r="92" spans="1:9" x14ac:dyDescent="0.3">
      <c r="A92">
        <v>2020</v>
      </c>
      <c r="B92" t="s">
        <v>37</v>
      </c>
      <c r="C92" t="s">
        <v>10</v>
      </c>
      <c r="D92" t="s">
        <v>11</v>
      </c>
      <c r="E92">
        <v>3566</v>
      </c>
      <c r="F92">
        <v>4577.3</v>
      </c>
      <c r="G92">
        <v>5126.576</v>
      </c>
      <c r="H92">
        <v>915.46</v>
      </c>
      <c r="I92" t="s">
        <v>12</v>
      </c>
    </row>
    <row r="93" spans="1:9" x14ac:dyDescent="0.3">
      <c r="A93">
        <v>2020</v>
      </c>
      <c r="B93" t="s">
        <v>37</v>
      </c>
      <c r="C93" t="s">
        <v>10</v>
      </c>
      <c r="D93" t="s">
        <v>13</v>
      </c>
      <c r="E93">
        <v>2498</v>
      </c>
      <c r="F93">
        <v>8000</v>
      </c>
      <c r="G93">
        <v>8960</v>
      </c>
      <c r="H93">
        <v>1600</v>
      </c>
      <c r="I93" t="s">
        <v>12</v>
      </c>
    </row>
    <row r="94" spans="1:9" x14ac:dyDescent="0.3">
      <c r="A94">
        <v>2020</v>
      </c>
      <c r="B94" t="s">
        <v>37</v>
      </c>
      <c r="C94" t="s">
        <v>14</v>
      </c>
      <c r="D94" t="s">
        <v>15</v>
      </c>
      <c r="E94">
        <v>1245</v>
      </c>
      <c r="F94">
        <v>4577.2</v>
      </c>
      <c r="G94">
        <v>5126.4639999999999</v>
      </c>
      <c r="H94">
        <v>915.44</v>
      </c>
      <c r="I94" t="s">
        <v>12</v>
      </c>
    </row>
    <row r="95" spans="1:9" x14ac:dyDescent="0.3">
      <c r="A95">
        <v>2020</v>
      </c>
      <c r="B95" t="s">
        <v>37</v>
      </c>
      <c r="C95" t="s">
        <v>16</v>
      </c>
      <c r="D95" t="s">
        <v>17</v>
      </c>
      <c r="E95">
        <v>644</v>
      </c>
      <c r="F95">
        <v>5743.5</v>
      </c>
      <c r="G95">
        <v>6432.72</v>
      </c>
      <c r="H95">
        <v>1148.7</v>
      </c>
      <c r="I95" t="s">
        <v>12</v>
      </c>
    </row>
    <row r="96" spans="1:9" x14ac:dyDescent="0.3">
      <c r="A96">
        <v>2020</v>
      </c>
      <c r="B96" t="s">
        <v>37</v>
      </c>
      <c r="C96" t="s">
        <v>18</v>
      </c>
      <c r="D96" t="s">
        <v>19</v>
      </c>
      <c r="E96">
        <v>643</v>
      </c>
      <c r="F96">
        <v>7000</v>
      </c>
      <c r="G96">
        <v>7840</v>
      </c>
      <c r="H96">
        <v>1400</v>
      </c>
      <c r="I96" t="s">
        <v>12</v>
      </c>
    </row>
    <row r="97" spans="1:9" x14ac:dyDescent="0.3">
      <c r="A97">
        <v>2020</v>
      </c>
      <c r="B97" t="s">
        <v>37</v>
      </c>
      <c r="C97" t="s">
        <v>16</v>
      </c>
      <c r="D97" t="s">
        <v>20</v>
      </c>
      <c r="E97">
        <v>455</v>
      </c>
      <c r="F97">
        <v>4578.6000000000004</v>
      </c>
      <c r="G97">
        <v>5128.0320000000002</v>
      </c>
      <c r="H97">
        <v>915.72000000000014</v>
      </c>
      <c r="I97" t="s">
        <v>12</v>
      </c>
    </row>
    <row r="98" spans="1:9" x14ac:dyDescent="0.3">
      <c r="A98">
        <v>2020</v>
      </c>
      <c r="B98" t="s">
        <v>37</v>
      </c>
      <c r="C98" t="s">
        <v>18</v>
      </c>
      <c r="D98" t="s">
        <v>21</v>
      </c>
      <c r="E98">
        <v>345</v>
      </c>
      <c r="F98">
        <v>7000</v>
      </c>
      <c r="G98">
        <v>7840</v>
      </c>
      <c r="H98">
        <v>1400</v>
      </c>
      <c r="I98" t="s">
        <v>12</v>
      </c>
    </row>
    <row r="99" spans="1:9" x14ac:dyDescent="0.3">
      <c r="A99">
        <v>2020</v>
      </c>
      <c r="B99" t="s">
        <v>37</v>
      </c>
      <c r="C99" t="s">
        <v>14</v>
      </c>
      <c r="D99" t="s">
        <v>22</v>
      </c>
      <c r="E99">
        <v>122</v>
      </c>
      <c r="F99">
        <v>100</v>
      </c>
      <c r="G99">
        <v>112</v>
      </c>
      <c r="H99">
        <v>20</v>
      </c>
      <c r="I99" t="s">
        <v>12</v>
      </c>
    </row>
    <row r="100" spans="1:9" x14ac:dyDescent="0.3">
      <c r="A100">
        <v>2020</v>
      </c>
      <c r="B100" t="s">
        <v>37</v>
      </c>
      <c r="C100" t="s">
        <v>23</v>
      </c>
      <c r="D100" t="s">
        <v>24</v>
      </c>
      <c r="E100">
        <v>78</v>
      </c>
      <c r="F100">
        <v>4577.2</v>
      </c>
      <c r="G100">
        <v>5126.4639999999999</v>
      </c>
      <c r="H100">
        <v>915.44</v>
      </c>
      <c r="I100" t="s">
        <v>12</v>
      </c>
    </row>
    <row r="101" spans="1:9" x14ac:dyDescent="0.3">
      <c r="A101">
        <v>2020</v>
      </c>
      <c r="B101" t="s">
        <v>37</v>
      </c>
      <c r="C101" t="s">
        <v>23</v>
      </c>
      <c r="D101" t="s">
        <v>25</v>
      </c>
      <c r="E101">
        <v>76</v>
      </c>
      <c r="F101">
        <v>4576.8999999999996</v>
      </c>
      <c r="G101">
        <v>5126.1279999999997</v>
      </c>
      <c r="H101">
        <v>915.38</v>
      </c>
      <c r="I101" t="s">
        <v>12</v>
      </c>
    </row>
    <row r="102" spans="1:9" x14ac:dyDescent="0.3">
      <c r="A102">
        <v>2020</v>
      </c>
      <c r="B102" t="s">
        <v>37</v>
      </c>
      <c r="C102" t="s">
        <v>23</v>
      </c>
      <c r="D102" t="s">
        <v>26</v>
      </c>
      <c r="E102">
        <v>46</v>
      </c>
      <c r="F102">
        <v>200</v>
      </c>
      <c r="G102">
        <v>224</v>
      </c>
      <c r="H102">
        <v>40</v>
      </c>
      <c r="I102" t="s">
        <v>12</v>
      </c>
    </row>
    <row r="103" spans="1:9" x14ac:dyDescent="0.3">
      <c r="A103">
        <v>2020</v>
      </c>
      <c r="B103" t="s">
        <v>37</v>
      </c>
      <c r="C103" t="s">
        <v>23</v>
      </c>
      <c r="D103" t="s">
        <v>27</v>
      </c>
      <c r="E103">
        <v>34</v>
      </c>
      <c r="F103">
        <v>4576.8</v>
      </c>
      <c r="G103">
        <v>5126.0160000000005</v>
      </c>
      <c r="H103">
        <v>915.36000000000013</v>
      </c>
      <c r="I103" t="s">
        <v>12</v>
      </c>
    </row>
    <row r="104" spans="1:9" x14ac:dyDescent="0.3">
      <c r="A104">
        <v>2020</v>
      </c>
      <c r="B104" t="s">
        <v>37</v>
      </c>
      <c r="C104" t="s">
        <v>14</v>
      </c>
      <c r="D104" t="s">
        <v>28</v>
      </c>
      <c r="E104">
        <v>7</v>
      </c>
      <c r="F104">
        <v>200</v>
      </c>
      <c r="G104">
        <v>224</v>
      </c>
      <c r="H104">
        <v>40</v>
      </c>
      <c r="I104" t="s">
        <v>12</v>
      </c>
    </row>
    <row r="105" spans="1:9" x14ac:dyDescent="0.3">
      <c r="A105">
        <v>2020</v>
      </c>
      <c r="B105" t="s">
        <v>37</v>
      </c>
      <c r="C105" t="s">
        <v>23</v>
      </c>
      <c r="D105" t="s">
        <v>30</v>
      </c>
      <c r="E105">
        <v>3</v>
      </c>
      <c r="F105">
        <v>4577.3</v>
      </c>
      <c r="G105">
        <v>5126.576</v>
      </c>
      <c r="H105">
        <v>915.46</v>
      </c>
      <c r="I105" t="s">
        <v>12</v>
      </c>
    </row>
    <row r="106" spans="1:9" x14ac:dyDescent="0.3">
      <c r="A106">
        <v>2020</v>
      </c>
      <c r="B106" t="s">
        <v>37</v>
      </c>
      <c r="C106" t="s">
        <v>29</v>
      </c>
      <c r="D106" t="s">
        <v>29</v>
      </c>
      <c r="E106">
        <v>2</v>
      </c>
      <c r="F106">
        <v>6600</v>
      </c>
      <c r="G106">
        <v>7392</v>
      </c>
      <c r="H106">
        <v>1320</v>
      </c>
      <c r="I106" t="s">
        <v>12</v>
      </c>
    </row>
    <row r="107" spans="1:9" x14ac:dyDescent="0.3">
      <c r="A107">
        <v>2020</v>
      </c>
      <c r="B107" t="s">
        <v>38</v>
      </c>
      <c r="C107" t="s">
        <v>10</v>
      </c>
      <c r="D107" t="s">
        <v>11</v>
      </c>
      <c r="E107">
        <v>3566</v>
      </c>
      <c r="F107">
        <v>4577.3</v>
      </c>
      <c r="G107">
        <v>5126.576</v>
      </c>
      <c r="H107">
        <v>915.46</v>
      </c>
      <c r="I107" t="s">
        <v>12</v>
      </c>
    </row>
    <row r="108" spans="1:9" x14ac:dyDescent="0.3">
      <c r="A108">
        <v>2020</v>
      </c>
      <c r="B108" t="s">
        <v>38</v>
      </c>
      <c r="C108" t="s">
        <v>10</v>
      </c>
      <c r="D108" t="s">
        <v>13</v>
      </c>
      <c r="E108">
        <v>2498</v>
      </c>
      <c r="F108">
        <v>8000</v>
      </c>
      <c r="G108">
        <v>8960</v>
      </c>
      <c r="H108">
        <v>1600</v>
      </c>
      <c r="I108" t="s">
        <v>33</v>
      </c>
    </row>
    <row r="109" spans="1:9" x14ac:dyDescent="0.3">
      <c r="A109">
        <v>2020</v>
      </c>
      <c r="B109" t="s">
        <v>38</v>
      </c>
      <c r="C109" t="s">
        <v>14</v>
      </c>
      <c r="D109" t="s">
        <v>15</v>
      </c>
      <c r="E109">
        <v>1245</v>
      </c>
      <c r="F109">
        <v>4577.2</v>
      </c>
      <c r="G109">
        <v>5126.4639999999999</v>
      </c>
      <c r="H109">
        <v>915.44</v>
      </c>
      <c r="I109" t="s">
        <v>33</v>
      </c>
    </row>
    <row r="110" spans="1:9" x14ac:dyDescent="0.3">
      <c r="A110">
        <v>2020</v>
      </c>
      <c r="B110" t="s">
        <v>38</v>
      </c>
      <c r="C110" t="s">
        <v>16</v>
      </c>
      <c r="D110" t="s">
        <v>17</v>
      </c>
      <c r="E110">
        <v>644</v>
      </c>
      <c r="F110">
        <v>5743.5</v>
      </c>
      <c r="G110">
        <v>6432.72</v>
      </c>
      <c r="H110">
        <v>1148.7</v>
      </c>
      <c r="I110" t="s">
        <v>33</v>
      </c>
    </row>
    <row r="111" spans="1:9" x14ac:dyDescent="0.3">
      <c r="A111">
        <v>2020</v>
      </c>
      <c r="B111" t="s">
        <v>38</v>
      </c>
      <c r="C111" t="s">
        <v>18</v>
      </c>
      <c r="D111" t="s">
        <v>19</v>
      </c>
      <c r="E111">
        <v>643</v>
      </c>
      <c r="F111">
        <v>7000</v>
      </c>
      <c r="G111">
        <v>7840</v>
      </c>
      <c r="H111">
        <v>1400</v>
      </c>
      <c r="I111" t="s">
        <v>33</v>
      </c>
    </row>
    <row r="112" spans="1:9" x14ac:dyDescent="0.3">
      <c r="A112">
        <v>2020</v>
      </c>
      <c r="B112" t="s">
        <v>38</v>
      </c>
      <c r="C112" t="s">
        <v>16</v>
      </c>
      <c r="D112" t="s">
        <v>20</v>
      </c>
      <c r="E112">
        <v>455</v>
      </c>
      <c r="F112">
        <v>4578.6000000000004</v>
      </c>
      <c r="G112">
        <v>5128.0320000000002</v>
      </c>
      <c r="H112">
        <v>915.72000000000014</v>
      </c>
      <c r="I112" t="s">
        <v>33</v>
      </c>
    </row>
    <row r="113" spans="1:9" x14ac:dyDescent="0.3">
      <c r="A113">
        <v>2020</v>
      </c>
      <c r="B113" t="s">
        <v>38</v>
      </c>
      <c r="C113" t="s">
        <v>18</v>
      </c>
      <c r="D113" t="s">
        <v>21</v>
      </c>
      <c r="E113">
        <v>345</v>
      </c>
      <c r="F113">
        <v>7000</v>
      </c>
      <c r="G113">
        <v>7840</v>
      </c>
      <c r="H113">
        <v>1400</v>
      </c>
      <c r="I113" t="s">
        <v>33</v>
      </c>
    </row>
    <row r="114" spans="1:9" x14ac:dyDescent="0.3">
      <c r="A114">
        <v>2020</v>
      </c>
      <c r="B114" t="s">
        <v>38</v>
      </c>
      <c r="C114" t="s">
        <v>14</v>
      </c>
      <c r="D114" t="s">
        <v>22</v>
      </c>
      <c r="E114">
        <v>122</v>
      </c>
      <c r="F114">
        <v>100</v>
      </c>
      <c r="G114">
        <v>112</v>
      </c>
      <c r="H114">
        <v>20</v>
      </c>
      <c r="I114" t="s">
        <v>33</v>
      </c>
    </row>
    <row r="115" spans="1:9" x14ac:dyDescent="0.3">
      <c r="A115">
        <v>2020</v>
      </c>
      <c r="B115" t="s">
        <v>38</v>
      </c>
      <c r="C115" t="s">
        <v>23</v>
      </c>
      <c r="D115" t="s">
        <v>24</v>
      </c>
      <c r="E115">
        <v>78</v>
      </c>
      <c r="F115">
        <v>4577.2</v>
      </c>
      <c r="G115">
        <v>5126.4639999999999</v>
      </c>
      <c r="H115">
        <v>915.44</v>
      </c>
      <c r="I115" t="s">
        <v>33</v>
      </c>
    </row>
    <row r="116" spans="1:9" x14ac:dyDescent="0.3">
      <c r="A116">
        <v>2020</v>
      </c>
      <c r="B116" t="s">
        <v>38</v>
      </c>
      <c r="C116" t="s">
        <v>23</v>
      </c>
      <c r="D116" t="s">
        <v>25</v>
      </c>
      <c r="E116">
        <v>76</v>
      </c>
      <c r="F116">
        <v>4576.8999999999996</v>
      </c>
      <c r="G116">
        <v>5126.1279999999997</v>
      </c>
      <c r="H116">
        <v>915.38</v>
      </c>
      <c r="I116" t="s">
        <v>33</v>
      </c>
    </row>
    <row r="117" spans="1:9" x14ac:dyDescent="0.3">
      <c r="A117">
        <v>2020</v>
      </c>
      <c r="B117" t="s">
        <v>38</v>
      </c>
      <c r="C117" t="s">
        <v>23</v>
      </c>
      <c r="D117" t="s">
        <v>26</v>
      </c>
      <c r="E117">
        <v>46</v>
      </c>
      <c r="F117">
        <v>200</v>
      </c>
      <c r="G117">
        <v>224</v>
      </c>
      <c r="H117">
        <v>40</v>
      </c>
      <c r="I117" t="s">
        <v>33</v>
      </c>
    </row>
    <row r="118" spans="1:9" x14ac:dyDescent="0.3">
      <c r="A118">
        <v>2020</v>
      </c>
      <c r="B118" t="s">
        <v>38</v>
      </c>
      <c r="C118" t="s">
        <v>23</v>
      </c>
      <c r="D118" t="s">
        <v>27</v>
      </c>
      <c r="E118">
        <v>34</v>
      </c>
      <c r="F118">
        <v>4576.8</v>
      </c>
      <c r="G118">
        <v>5126.0160000000005</v>
      </c>
      <c r="H118">
        <v>915.36000000000013</v>
      </c>
      <c r="I118" t="s">
        <v>33</v>
      </c>
    </row>
    <row r="119" spans="1:9" x14ac:dyDescent="0.3">
      <c r="A119">
        <v>2020</v>
      </c>
      <c r="B119" t="s">
        <v>38</v>
      </c>
      <c r="C119" t="s">
        <v>14</v>
      </c>
      <c r="D119" t="s">
        <v>28</v>
      </c>
      <c r="E119">
        <v>7</v>
      </c>
      <c r="F119">
        <v>200</v>
      </c>
      <c r="G119">
        <v>224</v>
      </c>
      <c r="H119">
        <v>40</v>
      </c>
      <c r="I119" t="s">
        <v>33</v>
      </c>
    </row>
    <row r="120" spans="1:9" x14ac:dyDescent="0.3">
      <c r="A120">
        <v>2020</v>
      </c>
      <c r="B120" t="s">
        <v>38</v>
      </c>
      <c r="C120" t="s">
        <v>23</v>
      </c>
      <c r="D120" t="s">
        <v>30</v>
      </c>
      <c r="E120">
        <v>3</v>
      </c>
      <c r="F120">
        <v>4577.3</v>
      </c>
      <c r="G120">
        <v>5126.576</v>
      </c>
      <c r="H120">
        <v>915.46</v>
      </c>
      <c r="I120" t="s">
        <v>33</v>
      </c>
    </row>
    <row r="121" spans="1:9" x14ac:dyDescent="0.3">
      <c r="A121">
        <v>2020</v>
      </c>
      <c r="B121" t="s">
        <v>38</v>
      </c>
      <c r="C121" t="s">
        <v>29</v>
      </c>
      <c r="D121" t="s">
        <v>29</v>
      </c>
      <c r="E121">
        <v>2</v>
      </c>
      <c r="F121">
        <v>6600</v>
      </c>
      <c r="G121">
        <v>7392</v>
      </c>
      <c r="H121">
        <v>1320</v>
      </c>
      <c r="I121" t="s">
        <v>33</v>
      </c>
    </row>
    <row r="122" spans="1:9" x14ac:dyDescent="0.3">
      <c r="A122">
        <v>2020</v>
      </c>
      <c r="B122" t="s">
        <v>39</v>
      </c>
      <c r="C122" t="s">
        <v>10</v>
      </c>
      <c r="D122" t="s">
        <v>11</v>
      </c>
      <c r="E122">
        <v>3566</v>
      </c>
      <c r="F122">
        <v>4577.3</v>
      </c>
      <c r="G122">
        <v>5126.576</v>
      </c>
      <c r="H122">
        <v>915.46</v>
      </c>
      <c r="I122" t="s">
        <v>33</v>
      </c>
    </row>
    <row r="123" spans="1:9" x14ac:dyDescent="0.3">
      <c r="A123">
        <v>2020</v>
      </c>
      <c r="B123" t="s">
        <v>39</v>
      </c>
      <c r="C123" t="s">
        <v>10</v>
      </c>
      <c r="D123" t="s">
        <v>13</v>
      </c>
      <c r="E123">
        <v>2498</v>
      </c>
      <c r="F123">
        <v>8000</v>
      </c>
      <c r="G123">
        <v>8960</v>
      </c>
      <c r="H123">
        <v>1600</v>
      </c>
      <c r="I123" t="s">
        <v>33</v>
      </c>
    </row>
    <row r="124" spans="1:9" x14ac:dyDescent="0.3">
      <c r="A124">
        <v>2020</v>
      </c>
      <c r="B124" t="s">
        <v>39</v>
      </c>
      <c r="C124" t="s">
        <v>14</v>
      </c>
      <c r="D124" t="s">
        <v>15</v>
      </c>
      <c r="E124">
        <v>1245</v>
      </c>
      <c r="F124">
        <v>4577.2</v>
      </c>
      <c r="G124">
        <v>5126.4639999999999</v>
      </c>
      <c r="H124">
        <v>915.44</v>
      </c>
      <c r="I124" t="s">
        <v>33</v>
      </c>
    </row>
    <row r="125" spans="1:9" x14ac:dyDescent="0.3">
      <c r="A125">
        <v>2020</v>
      </c>
      <c r="B125" t="s">
        <v>39</v>
      </c>
      <c r="C125" t="s">
        <v>16</v>
      </c>
      <c r="D125" t="s">
        <v>17</v>
      </c>
      <c r="E125">
        <v>644</v>
      </c>
      <c r="F125">
        <v>5743.5</v>
      </c>
      <c r="G125">
        <v>6432.72</v>
      </c>
      <c r="H125">
        <v>1148.7</v>
      </c>
      <c r="I125" t="s">
        <v>33</v>
      </c>
    </row>
    <row r="126" spans="1:9" x14ac:dyDescent="0.3">
      <c r="A126">
        <v>2020</v>
      </c>
      <c r="B126" t="s">
        <v>39</v>
      </c>
      <c r="C126" t="s">
        <v>18</v>
      </c>
      <c r="D126" t="s">
        <v>19</v>
      </c>
      <c r="E126">
        <v>643</v>
      </c>
      <c r="F126">
        <v>7000</v>
      </c>
      <c r="G126">
        <v>7840</v>
      </c>
      <c r="H126">
        <v>1400</v>
      </c>
      <c r="I126" t="s">
        <v>33</v>
      </c>
    </row>
    <row r="127" spans="1:9" x14ac:dyDescent="0.3">
      <c r="A127">
        <v>2020</v>
      </c>
      <c r="B127" t="s">
        <v>39</v>
      </c>
      <c r="C127" t="s">
        <v>16</v>
      </c>
      <c r="D127" t="s">
        <v>20</v>
      </c>
      <c r="E127">
        <v>455</v>
      </c>
      <c r="F127">
        <v>4578.6000000000004</v>
      </c>
      <c r="G127">
        <v>5128.0320000000002</v>
      </c>
      <c r="H127">
        <v>915.72000000000014</v>
      </c>
      <c r="I127" t="s">
        <v>33</v>
      </c>
    </row>
    <row r="128" spans="1:9" x14ac:dyDescent="0.3">
      <c r="A128">
        <v>2020</v>
      </c>
      <c r="B128" t="s">
        <v>39</v>
      </c>
      <c r="C128" t="s">
        <v>18</v>
      </c>
      <c r="D128" t="s">
        <v>21</v>
      </c>
      <c r="E128">
        <v>345</v>
      </c>
      <c r="F128">
        <v>7000</v>
      </c>
      <c r="G128">
        <v>7840</v>
      </c>
      <c r="H128">
        <v>1400</v>
      </c>
      <c r="I128" t="s">
        <v>33</v>
      </c>
    </row>
    <row r="129" spans="1:9" x14ac:dyDescent="0.3">
      <c r="A129">
        <v>2020</v>
      </c>
      <c r="B129" t="s">
        <v>39</v>
      </c>
      <c r="C129" t="s">
        <v>14</v>
      </c>
      <c r="D129" t="s">
        <v>22</v>
      </c>
      <c r="E129">
        <v>122</v>
      </c>
      <c r="F129">
        <v>100</v>
      </c>
      <c r="G129">
        <v>112</v>
      </c>
      <c r="H129">
        <v>20</v>
      </c>
      <c r="I129" t="s">
        <v>33</v>
      </c>
    </row>
    <row r="130" spans="1:9" x14ac:dyDescent="0.3">
      <c r="A130">
        <v>2020</v>
      </c>
      <c r="B130" t="s">
        <v>39</v>
      </c>
      <c r="C130" t="s">
        <v>23</v>
      </c>
      <c r="D130" t="s">
        <v>24</v>
      </c>
      <c r="E130">
        <v>78</v>
      </c>
      <c r="F130">
        <v>4577.2</v>
      </c>
      <c r="G130">
        <v>5126.4639999999999</v>
      </c>
      <c r="H130">
        <v>915.44</v>
      </c>
      <c r="I130" t="s">
        <v>33</v>
      </c>
    </row>
    <row r="131" spans="1:9" x14ac:dyDescent="0.3">
      <c r="A131">
        <v>2020</v>
      </c>
      <c r="B131" t="s">
        <v>39</v>
      </c>
      <c r="C131" t="s">
        <v>23</v>
      </c>
      <c r="D131" t="s">
        <v>25</v>
      </c>
      <c r="E131">
        <v>76</v>
      </c>
      <c r="F131">
        <v>4576.8999999999996</v>
      </c>
      <c r="G131">
        <v>5126.1279999999997</v>
      </c>
      <c r="H131">
        <v>915.38</v>
      </c>
      <c r="I131" t="s">
        <v>33</v>
      </c>
    </row>
    <row r="132" spans="1:9" x14ac:dyDescent="0.3">
      <c r="A132">
        <v>2020</v>
      </c>
      <c r="B132" t="s">
        <v>39</v>
      </c>
      <c r="C132" t="s">
        <v>23</v>
      </c>
      <c r="D132" t="s">
        <v>26</v>
      </c>
      <c r="E132">
        <v>46</v>
      </c>
      <c r="F132">
        <v>200</v>
      </c>
      <c r="G132">
        <v>224</v>
      </c>
      <c r="H132">
        <v>40</v>
      </c>
      <c r="I132" t="s">
        <v>33</v>
      </c>
    </row>
    <row r="133" spans="1:9" x14ac:dyDescent="0.3">
      <c r="A133">
        <v>2020</v>
      </c>
      <c r="B133" t="s">
        <v>39</v>
      </c>
      <c r="C133" t="s">
        <v>23</v>
      </c>
      <c r="D133" t="s">
        <v>27</v>
      </c>
      <c r="E133">
        <v>34</v>
      </c>
      <c r="F133">
        <v>4576.8</v>
      </c>
      <c r="G133">
        <v>5126.0160000000005</v>
      </c>
      <c r="H133">
        <v>915.36000000000013</v>
      </c>
      <c r="I133" t="s">
        <v>12</v>
      </c>
    </row>
    <row r="134" spans="1:9" x14ac:dyDescent="0.3">
      <c r="A134">
        <v>2020</v>
      </c>
      <c r="B134" t="s">
        <v>39</v>
      </c>
      <c r="C134" t="s">
        <v>14</v>
      </c>
      <c r="D134" t="s">
        <v>28</v>
      </c>
      <c r="E134">
        <v>7</v>
      </c>
      <c r="F134">
        <v>200</v>
      </c>
      <c r="G134">
        <v>224</v>
      </c>
      <c r="H134">
        <v>40</v>
      </c>
      <c r="I134" t="s">
        <v>12</v>
      </c>
    </row>
    <row r="135" spans="1:9" x14ac:dyDescent="0.3">
      <c r="A135">
        <v>2020</v>
      </c>
      <c r="B135" t="s">
        <v>39</v>
      </c>
      <c r="C135" t="s">
        <v>23</v>
      </c>
      <c r="D135" t="s">
        <v>30</v>
      </c>
      <c r="E135">
        <v>3</v>
      </c>
      <c r="F135">
        <v>4577.3</v>
      </c>
      <c r="G135">
        <v>5126.576</v>
      </c>
      <c r="H135">
        <v>915.46</v>
      </c>
      <c r="I135" t="s">
        <v>12</v>
      </c>
    </row>
    <row r="136" spans="1:9" x14ac:dyDescent="0.3">
      <c r="A136">
        <v>2020</v>
      </c>
      <c r="B136" t="s">
        <v>39</v>
      </c>
      <c r="C136" t="s">
        <v>29</v>
      </c>
      <c r="D136" t="s">
        <v>29</v>
      </c>
      <c r="E136">
        <v>2</v>
      </c>
      <c r="F136">
        <v>6600</v>
      </c>
      <c r="G136">
        <v>7392</v>
      </c>
      <c r="H136">
        <v>1320</v>
      </c>
      <c r="I136" t="s">
        <v>12</v>
      </c>
    </row>
    <row r="137" spans="1:9" x14ac:dyDescent="0.3">
      <c r="A137">
        <v>2020</v>
      </c>
      <c r="B137" t="s">
        <v>40</v>
      </c>
      <c r="C137" t="s">
        <v>10</v>
      </c>
      <c r="D137" t="s">
        <v>11</v>
      </c>
      <c r="E137">
        <v>3566</v>
      </c>
      <c r="F137">
        <v>4577.3</v>
      </c>
      <c r="G137">
        <v>5126.576</v>
      </c>
      <c r="H137">
        <v>915.46</v>
      </c>
      <c r="I137" t="s">
        <v>12</v>
      </c>
    </row>
    <row r="138" spans="1:9" x14ac:dyDescent="0.3">
      <c r="A138">
        <v>2020</v>
      </c>
      <c r="B138" t="s">
        <v>40</v>
      </c>
      <c r="C138" t="s">
        <v>10</v>
      </c>
      <c r="D138" t="s">
        <v>13</v>
      </c>
      <c r="E138">
        <v>2498</v>
      </c>
      <c r="F138">
        <v>8000</v>
      </c>
      <c r="G138">
        <v>8960</v>
      </c>
      <c r="H138">
        <v>1600</v>
      </c>
      <c r="I138" t="s">
        <v>12</v>
      </c>
    </row>
    <row r="139" spans="1:9" x14ac:dyDescent="0.3">
      <c r="A139">
        <v>2020</v>
      </c>
      <c r="B139" t="s">
        <v>40</v>
      </c>
      <c r="C139" t="s">
        <v>14</v>
      </c>
      <c r="D139" t="s">
        <v>15</v>
      </c>
      <c r="E139">
        <v>1245</v>
      </c>
      <c r="F139">
        <v>4577.2</v>
      </c>
      <c r="G139">
        <v>5126.4639999999999</v>
      </c>
      <c r="H139">
        <v>915.44</v>
      </c>
      <c r="I139" t="s">
        <v>12</v>
      </c>
    </row>
    <row r="140" spans="1:9" x14ac:dyDescent="0.3">
      <c r="A140">
        <v>2020</v>
      </c>
      <c r="B140" t="s">
        <v>40</v>
      </c>
      <c r="C140" t="s">
        <v>16</v>
      </c>
      <c r="D140" t="s">
        <v>17</v>
      </c>
      <c r="E140">
        <v>644</v>
      </c>
      <c r="F140">
        <v>5743.5</v>
      </c>
      <c r="G140">
        <v>6432.72</v>
      </c>
      <c r="H140">
        <v>1148.7</v>
      </c>
      <c r="I140" t="s">
        <v>12</v>
      </c>
    </row>
    <row r="141" spans="1:9" x14ac:dyDescent="0.3">
      <c r="A141">
        <v>2020</v>
      </c>
      <c r="B141" t="s">
        <v>40</v>
      </c>
      <c r="C141" t="s">
        <v>18</v>
      </c>
      <c r="D141" t="s">
        <v>19</v>
      </c>
      <c r="E141">
        <v>643</v>
      </c>
      <c r="F141">
        <v>7000</v>
      </c>
      <c r="G141">
        <v>7840</v>
      </c>
      <c r="H141">
        <v>1400</v>
      </c>
      <c r="I141" t="s">
        <v>12</v>
      </c>
    </row>
    <row r="142" spans="1:9" x14ac:dyDescent="0.3">
      <c r="A142">
        <v>2020</v>
      </c>
      <c r="B142" t="s">
        <v>40</v>
      </c>
      <c r="C142" t="s">
        <v>16</v>
      </c>
      <c r="D142" t="s">
        <v>20</v>
      </c>
      <c r="E142">
        <v>455</v>
      </c>
      <c r="F142">
        <v>4578.6000000000004</v>
      </c>
      <c r="G142">
        <v>5128.0320000000002</v>
      </c>
      <c r="H142">
        <v>915.72000000000014</v>
      </c>
      <c r="I142" t="s">
        <v>12</v>
      </c>
    </row>
    <row r="143" spans="1:9" x14ac:dyDescent="0.3">
      <c r="A143">
        <v>2020</v>
      </c>
      <c r="B143" t="s">
        <v>40</v>
      </c>
      <c r="C143" t="s">
        <v>18</v>
      </c>
      <c r="D143" t="s">
        <v>21</v>
      </c>
      <c r="E143">
        <v>345</v>
      </c>
      <c r="F143">
        <v>7000</v>
      </c>
      <c r="G143">
        <v>7840</v>
      </c>
      <c r="H143">
        <v>1400</v>
      </c>
      <c r="I143" t="s">
        <v>12</v>
      </c>
    </row>
    <row r="144" spans="1:9" x14ac:dyDescent="0.3">
      <c r="A144">
        <v>2020</v>
      </c>
      <c r="B144" t="s">
        <v>40</v>
      </c>
      <c r="C144" t="s">
        <v>14</v>
      </c>
      <c r="D144" t="s">
        <v>22</v>
      </c>
      <c r="E144">
        <v>122</v>
      </c>
      <c r="F144">
        <v>100</v>
      </c>
      <c r="G144">
        <v>112</v>
      </c>
      <c r="H144">
        <v>20</v>
      </c>
      <c r="I144" t="s">
        <v>12</v>
      </c>
    </row>
    <row r="145" spans="1:9" x14ac:dyDescent="0.3">
      <c r="A145">
        <v>2020</v>
      </c>
      <c r="B145" t="s">
        <v>40</v>
      </c>
      <c r="C145" t="s">
        <v>23</v>
      </c>
      <c r="D145" t="s">
        <v>24</v>
      </c>
      <c r="E145">
        <v>78</v>
      </c>
      <c r="F145">
        <v>4577.2</v>
      </c>
      <c r="G145">
        <v>5126.4639999999999</v>
      </c>
      <c r="H145">
        <v>915.44</v>
      </c>
      <c r="I145" t="s">
        <v>12</v>
      </c>
    </row>
    <row r="146" spans="1:9" x14ac:dyDescent="0.3">
      <c r="A146">
        <v>2020</v>
      </c>
      <c r="B146" t="s">
        <v>40</v>
      </c>
      <c r="C146" t="s">
        <v>23</v>
      </c>
      <c r="D146" t="s">
        <v>25</v>
      </c>
      <c r="E146">
        <v>76</v>
      </c>
      <c r="F146">
        <v>4576.8999999999996</v>
      </c>
      <c r="G146">
        <v>5126.1279999999997</v>
      </c>
      <c r="H146">
        <v>915.38</v>
      </c>
      <c r="I146" t="s">
        <v>12</v>
      </c>
    </row>
    <row r="147" spans="1:9" x14ac:dyDescent="0.3">
      <c r="A147">
        <v>2020</v>
      </c>
      <c r="B147" t="s">
        <v>40</v>
      </c>
      <c r="C147" t="s">
        <v>23</v>
      </c>
      <c r="D147" t="s">
        <v>26</v>
      </c>
      <c r="E147">
        <v>46</v>
      </c>
      <c r="F147">
        <v>200</v>
      </c>
      <c r="G147">
        <v>224</v>
      </c>
      <c r="H147">
        <v>40</v>
      </c>
      <c r="I147" t="s">
        <v>12</v>
      </c>
    </row>
    <row r="148" spans="1:9" x14ac:dyDescent="0.3">
      <c r="A148">
        <v>2020</v>
      </c>
      <c r="B148" t="s">
        <v>40</v>
      </c>
      <c r="C148" t="s">
        <v>23</v>
      </c>
      <c r="D148" t="s">
        <v>27</v>
      </c>
      <c r="E148">
        <v>34</v>
      </c>
      <c r="F148">
        <v>4576.8</v>
      </c>
      <c r="G148">
        <v>5126.0160000000005</v>
      </c>
      <c r="H148">
        <v>915.36000000000013</v>
      </c>
      <c r="I148" t="s">
        <v>12</v>
      </c>
    </row>
    <row r="149" spans="1:9" x14ac:dyDescent="0.3">
      <c r="A149">
        <v>2020</v>
      </c>
      <c r="B149" t="s">
        <v>40</v>
      </c>
      <c r="C149" t="s">
        <v>14</v>
      </c>
      <c r="D149" t="s">
        <v>28</v>
      </c>
      <c r="E149">
        <v>7</v>
      </c>
      <c r="F149">
        <v>200</v>
      </c>
      <c r="G149">
        <v>224</v>
      </c>
      <c r="H149">
        <v>40</v>
      </c>
      <c r="I149" t="s">
        <v>12</v>
      </c>
    </row>
    <row r="150" spans="1:9" x14ac:dyDescent="0.3">
      <c r="A150">
        <v>2020</v>
      </c>
      <c r="B150" t="s">
        <v>40</v>
      </c>
      <c r="C150" t="s">
        <v>23</v>
      </c>
      <c r="D150" t="s">
        <v>30</v>
      </c>
      <c r="E150">
        <v>3</v>
      </c>
      <c r="F150">
        <v>4577.3</v>
      </c>
      <c r="G150">
        <v>5126.576</v>
      </c>
      <c r="H150">
        <v>915.46</v>
      </c>
      <c r="I150" t="s">
        <v>33</v>
      </c>
    </row>
    <row r="151" spans="1:9" x14ac:dyDescent="0.3">
      <c r="A151">
        <v>2020</v>
      </c>
      <c r="B151" t="s">
        <v>40</v>
      </c>
      <c r="C151" t="s">
        <v>29</v>
      </c>
      <c r="D151" t="s">
        <v>29</v>
      </c>
      <c r="E151">
        <v>2</v>
      </c>
      <c r="F151">
        <v>6600</v>
      </c>
      <c r="G151">
        <v>7392</v>
      </c>
      <c r="H151">
        <v>1320</v>
      </c>
      <c r="I151" t="s">
        <v>33</v>
      </c>
    </row>
    <row r="152" spans="1:9" x14ac:dyDescent="0.3">
      <c r="A152">
        <v>2020</v>
      </c>
      <c r="B152" t="s">
        <v>41</v>
      </c>
      <c r="C152" t="s">
        <v>10</v>
      </c>
      <c r="D152" t="s">
        <v>11</v>
      </c>
      <c r="E152">
        <v>3566</v>
      </c>
      <c r="F152">
        <v>4577.3</v>
      </c>
      <c r="G152">
        <v>5126.576</v>
      </c>
      <c r="H152">
        <v>915.46</v>
      </c>
      <c r="I152" t="s">
        <v>33</v>
      </c>
    </row>
    <row r="153" spans="1:9" x14ac:dyDescent="0.3">
      <c r="A153">
        <v>2020</v>
      </c>
      <c r="B153" t="s">
        <v>41</v>
      </c>
      <c r="C153" t="s">
        <v>10</v>
      </c>
      <c r="D153" t="s">
        <v>13</v>
      </c>
      <c r="E153">
        <v>2498</v>
      </c>
      <c r="F153">
        <v>8000</v>
      </c>
      <c r="G153">
        <v>8960</v>
      </c>
      <c r="H153">
        <v>1600</v>
      </c>
      <c r="I153" t="s">
        <v>33</v>
      </c>
    </row>
    <row r="154" spans="1:9" x14ac:dyDescent="0.3">
      <c r="A154">
        <v>2020</v>
      </c>
      <c r="B154" t="s">
        <v>41</v>
      </c>
      <c r="C154" t="s">
        <v>14</v>
      </c>
      <c r="D154" t="s">
        <v>15</v>
      </c>
      <c r="E154">
        <v>1245</v>
      </c>
      <c r="F154">
        <v>4577.2</v>
      </c>
      <c r="G154">
        <v>5126.4639999999999</v>
      </c>
      <c r="H154">
        <v>915.44</v>
      </c>
      <c r="I154" t="s">
        <v>33</v>
      </c>
    </row>
    <row r="155" spans="1:9" x14ac:dyDescent="0.3">
      <c r="A155">
        <v>2020</v>
      </c>
      <c r="B155" t="s">
        <v>41</v>
      </c>
      <c r="C155" t="s">
        <v>16</v>
      </c>
      <c r="D155" t="s">
        <v>17</v>
      </c>
      <c r="E155">
        <v>644</v>
      </c>
      <c r="F155">
        <v>5743.5</v>
      </c>
      <c r="G155">
        <v>6432.72</v>
      </c>
      <c r="H155">
        <v>1148.7</v>
      </c>
      <c r="I155" t="s">
        <v>33</v>
      </c>
    </row>
    <row r="156" spans="1:9" x14ac:dyDescent="0.3">
      <c r="A156">
        <v>2020</v>
      </c>
      <c r="B156" t="s">
        <v>41</v>
      </c>
      <c r="C156" t="s">
        <v>18</v>
      </c>
      <c r="D156" t="s">
        <v>19</v>
      </c>
      <c r="E156">
        <v>643</v>
      </c>
      <c r="F156">
        <v>7000</v>
      </c>
      <c r="G156">
        <v>7840</v>
      </c>
      <c r="H156">
        <v>1400</v>
      </c>
      <c r="I156" t="s">
        <v>33</v>
      </c>
    </row>
    <row r="157" spans="1:9" x14ac:dyDescent="0.3">
      <c r="A157">
        <v>2020</v>
      </c>
      <c r="B157" t="s">
        <v>41</v>
      </c>
      <c r="C157" t="s">
        <v>16</v>
      </c>
      <c r="D157" t="s">
        <v>20</v>
      </c>
      <c r="E157">
        <v>455</v>
      </c>
      <c r="F157">
        <v>4578.6000000000004</v>
      </c>
      <c r="G157">
        <v>5128.0320000000002</v>
      </c>
      <c r="H157">
        <v>915.72000000000014</v>
      </c>
      <c r="I157" t="s">
        <v>33</v>
      </c>
    </row>
    <row r="158" spans="1:9" x14ac:dyDescent="0.3">
      <c r="A158">
        <v>2020</v>
      </c>
      <c r="B158" t="s">
        <v>41</v>
      </c>
      <c r="C158" t="s">
        <v>18</v>
      </c>
      <c r="D158" t="s">
        <v>21</v>
      </c>
      <c r="E158">
        <v>345</v>
      </c>
      <c r="F158">
        <v>7000</v>
      </c>
      <c r="G158">
        <v>7840</v>
      </c>
      <c r="H158">
        <v>1400</v>
      </c>
      <c r="I158" t="s">
        <v>33</v>
      </c>
    </row>
    <row r="159" spans="1:9" x14ac:dyDescent="0.3">
      <c r="A159">
        <v>2020</v>
      </c>
      <c r="B159" t="s">
        <v>41</v>
      </c>
      <c r="C159" t="s">
        <v>14</v>
      </c>
      <c r="D159" t="s">
        <v>22</v>
      </c>
      <c r="E159">
        <v>122</v>
      </c>
      <c r="F159">
        <v>100</v>
      </c>
      <c r="G159">
        <v>112</v>
      </c>
      <c r="H159">
        <v>20</v>
      </c>
      <c r="I159" t="s">
        <v>33</v>
      </c>
    </row>
    <row r="160" spans="1:9" x14ac:dyDescent="0.3">
      <c r="A160">
        <v>2020</v>
      </c>
      <c r="B160" t="s">
        <v>41</v>
      </c>
      <c r="C160" t="s">
        <v>23</v>
      </c>
      <c r="D160" t="s">
        <v>24</v>
      </c>
      <c r="E160">
        <v>78</v>
      </c>
      <c r="F160">
        <v>4577.2</v>
      </c>
      <c r="G160">
        <v>5126.4639999999999</v>
      </c>
      <c r="H160">
        <v>915.44</v>
      </c>
      <c r="I160" t="s">
        <v>33</v>
      </c>
    </row>
    <row r="161" spans="1:9" x14ac:dyDescent="0.3">
      <c r="A161">
        <v>2020</v>
      </c>
      <c r="B161" t="s">
        <v>41</v>
      </c>
      <c r="C161" t="s">
        <v>23</v>
      </c>
      <c r="D161" t="s">
        <v>25</v>
      </c>
      <c r="E161">
        <v>76</v>
      </c>
      <c r="F161">
        <v>4576.8999999999996</v>
      </c>
      <c r="G161">
        <v>5126.1279999999997</v>
      </c>
      <c r="H161">
        <v>915.38</v>
      </c>
      <c r="I161" t="s">
        <v>33</v>
      </c>
    </row>
    <row r="162" spans="1:9" x14ac:dyDescent="0.3">
      <c r="A162">
        <v>2020</v>
      </c>
      <c r="B162" t="s">
        <v>41</v>
      </c>
      <c r="C162" t="s">
        <v>23</v>
      </c>
      <c r="D162" t="s">
        <v>26</v>
      </c>
      <c r="E162">
        <v>46</v>
      </c>
      <c r="F162">
        <v>200</v>
      </c>
      <c r="G162">
        <v>224</v>
      </c>
      <c r="H162">
        <v>40</v>
      </c>
      <c r="I162" t="s">
        <v>33</v>
      </c>
    </row>
    <row r="163" spans="1:9" x14ac:dyDescent="0.3">
      <c r="A163">
        <v>2020</v>
      </c>
      <c r="B163" t="s">
        <v>41</v>
      </c>
      <c r="C163" t="s">
        <v>23</v>
      </c>
      <c r="D163" t="s">
        <v>27</v>
      </c>
      <c r="E163">
        <v>34</v>
      </c>
      <c r="F163">
        <v>4576.8</v>
      </c>
      <c r="G163">
        <v>5126.0160000000005</v>
      </c>
      <c r="H163">
        <v>915.36000000000013</v>
      </c>
      <c r="I163" t="s">
        <v>33</v>
      </c>
    </row>
    <row r="164" spans="1:9" x14ac:dyDescent="0.3">
      <c r="A164">
        <v>2020</v>
      </c>
      <c r="B164" t="s">
        <v>41</v>
      </c>
      <c r="C164" t="s">
        <v>14</v>
      </c>
      <c r="D164" t="s">
        <v>28</v>
      </c>
      <c r="E164">
        <v>7</v>
      </c>
      <c r="F164">
        <v>200</v>
      </c>
      <c r="G164">
        <v>224</v>
      </c>
      <c r="H164">
        <v>40</v>
      </c>
      <c r="I164" t="s">
        <v>33</v>
      </c>
    </row>
    <row r="165" spans="1:9" x14ac:dyDescent="0.3">
      <c r="A165">
        <v>2020</v>
      </c>
      <c r="B165" t="s">
        <v>41</v>
      </c>
      <c r="C165" t="s">
        <v>23</v>
      </c>
      <c r="D165" t="s">
        <v>30</v>
      </c>
      <c r="E165">
        <v>3</v>
      </c>
      <c r="F165">
        <v>4577.3</v>
      </c>
      <c r="G165">
        <v>5126.576</v>
      </c>
      <c r="H165">
        <v>915.46</v>
      </c>
      <c r="I165" t="s">
        <v>33</v>
      </c>
    </row>
    <row r="166" spans="1:9" x14ac:dyDescent="0.3">
      <c r="A166">
        <v>2020</v>
      </c>
      <c r="B166" t="s">
        <v>41</v>
      </c>
      <c r="C166" t="s">
        <v>29</v>
      </c>
      <c r="D166" t="s">
        <v>29</v>
      </c>
      <c r="E166">
        <v>2</v>
      </c>
      <c r="F166">
        <v>6600</v>
      </c>
      <c r="G166">
        <v>7392</v>
      </c>
      <c r="H166">
        <v>1320</v>
      </c>
      <c r="I166" t="s">
        <v>12</v>
      </c>
    </row>
    <row r="167" spans="1:9" x14ac:dyDescent="0.3">
      <c r="A167">
        <v>2020</v>
      </c>
      <c r="B167" t="s">
        <v>42</v>
      </c>
      <c r="C167" t="s">
        <v>10</v>
      </c>
      <c r="D167" t="s">
        <v>11</v>
      </c>
      <c r="E167">
        <v>3566</v>
      </c>
      <c r="F167">
        <v>4577.3</v>
      </c>
      <c r="G167">
        <v>5126.576</v>
      </c>
      <c r="H167">
        <v>915.46</v>
      </c>
      <c r="I167" t="s">
        <v>12</v>
      </c>
    </row>
    <row r="168" spans="1:9" x14ac:dyDescent="0.3">
      <c r="A168">
        <v>2020</v>
      </c>
      <c r="B168" t="s">
        <v>42</v>
      </c>
      <c r="C168" t="s">
        <v>10</v>
      </c>
      <c r="D168" t="s">
        <v>13</v>
      </c>
      <c r="E168">
        <v>2498</v>
      </c>
      <c r="F168">
        <v>8000</v>
      </c>
      <c r="G168">
        <v>8960</v>
      </c>
      <c r="H168">
        <v>1600</v>
      </c>
      <c r="I168" t="s">
        <v>12</v>
      </c>
    </row>
    <row r="169" spans="1:9" x14ac:dyDescent="0.3">
      <c r="A169">
        <v>2020</v>
      </c>
      <c r="B169" t="s">
        <v>42</v>
      </c>
      <c r="C169" t="s">
        <v>14</v>
      </c>
      <c r="D169" t="s">
        <v>15</v>
      </c>
      <c r="E169">
        <v>1245</v>
      </c>
      <c r="F169">
        <v>4577.2</v>
      </c>
      <c r="G169">
        <v>5126.4639999999999</v>
      </c>
      <c r="H169">
        <v>915.44</v>
      </c>
      <c r="I169" t="s">
        <v>12</v>
      </c>
    </row>
    <row r="170" spans="1:9" x14ac:dyDescent="0.3">
      <c r="A170">
        <v>2020</v>
      </c>
      <c r="B170" t="s">
        <v>42</v>
      </c>
      <c r="C170" t="s">
        <v>16</v>
      </c>
      <c r="D170" t="s">
        <v>17</v>
      </c>
      <c r="E170">
        <v>644</v>
      </c>
      <c r="F170">
        <v>5743.5</v>
      </c>
      <c r="G170">
        <v>6432.72</v>
      </c>
      <c r="H170">
        <v>1148.7</v>
      </c>
      <c r="I170" t="s">
        <v>12</v>
      </c>
    </row>
    <row r="171" spans="1:9" x14ac:dyDescent="0.3">
      <c r="A171">
        <v>2020</v>
      </c>
      <c r="B171" t="s">
        <v>42</v>
      </c>
      <c r="C171" t="s">
        <v>18</v>
      </c>
      <c r="D171" t="s">
        <v>19</v>
      </c>
      <c r="E171">
        <v>643</v>
      </c>
      <c r="F171">
        <v>7000</v>
      </c>
      <c r="G171">
        <v>7840</v>
      </c>
      <c r="H171">
        <v>1400</v>
      </c>
      <c r="I171" t="s">
        <v>33</v>
      </c>
    </row>
    <row r="172" spans="1:9" x14ac:dyDescent="0.3">
      <c r="A172">
        <v>2020</v>
      </c>
      <c r="B172" t="s">
        <v>42</v>
      </c>
      <c r="C172" t="s">
        <v>16</v>
      </c>
      <c r="D172" t="s">
        <v>20</v>
      </c>
      <c r="E172">
        <v>455</v>
      </c>
      <c r="F172">
        <v>4578.6000000000004</v>
      </c>
      <c r="G172">
        <v>5128.0320000000002</v>
      </c>
      <c r="H172">
        <v>915.72000000000014</v>
      </c>
      <c r="I172" t="s">
        <v>33</v>
      </c>
    </row>
    <row r="173" spans="1:9" x14ac:dyDescent="0.3">
      <c r="A173">
        <v>2020</v>
      </c>
      <c r="B173" t="s">
        <v>42</v>
      </c>
      <c r="C173" t="s">
        <v>18</v>
      </c>
      <c r="D173" t="s">
        <v>21</v>
      </c>
      <c r="E173">
        <v>345</v>
      </c>
      <c r="F173">
        <v>7000</v>
      </c>
      <c r="G173">
        <v>7840</v>
      </c>
      <c r="H173">
        <v>1400</v>
      </c>
      <c r="I173" t="s">
        <v>33</v>
      </c>
    </row>
    <row r="174" spans="1:9" x14ac:dyDescent="0.3">
      <c r="A174">
        <v>2020</v>
      </c>
      <c r="B174" t="s">
        <v>42</v>
      </c>
      <c r="C174" t="s">
        <v>14</v>
      </c>
      <c r="D174" t="s">
        <v>22</v>
      </c>
      <c r="E174">
        <v>122</v>
      </c>
      <c r="F174">
        <v>100</v>
      </c>
      <c r="G174">
        <v>112</v>
      </c>
      <c r="H174">
        <v>20</v>
      </c>
      <c r="I174" t="s">
        <v>33</v>
      </c>
    </row>
    <row r="175" spans="1:9" x14ac:dyDescent="0.3">
      <c r="A175">
        <v>2020</v>
      </c>
      <c r="B175" t="s">
        <v>42</v>
      </c>
      <c r="C175" t="s">
        <v>23</v>
      </c>
      <c r="D175" t="s">
        <v>24</v>
      </c>
      <c r="E175">
        <v>78</v>
      </c>
      <c r="F175">
        <v>4577.2</v>
      </c>
      <c r="G175">
        <v>5126.4639999999999</v>
      </c>
      <c r="H175">
        <v>915.44</v>
      </c>
      <c r="I175" t="s">
        <v>33</v>
      </c>
    </row>
    <row r="176" spans="1:9" x14ac:dyDescent="0.3">
      <c r="A176">
        <v>2020</v>
      </c>
      <c r="B176" t="s">
        <v>42</v>
      </c>
      <c r="C176" t="s">
        <v>23</v>
      </c>
      <c r="D176" t="s">
        <v>25</v>
      </c>
      <c r="E176">
        <v>76</v>
      </c>
      <c r="F176">
        <v>4576.8999999999996</v>
      </c>
      <c r="G176">
        <v>5126.1279999999997</v>
      </c>
      <c r="H176">
        <v>915.38</v>
      </c>
      <c r="I176" t="s">
        <v>33</v>
      </c>
    </row>
    <row r="177" spans="1:9" x14ac:dyDescent="0.3">
      <c r="A177">
        <v>2020</v>
      </c>
      <c r="B177" t="s">
        <v>42</v>
      </c>
      <c r="C177" t="s">
        <v>23</v>
      </c>
      <c r="D177" t="s">
        <v>26</v>
      </c>
      <c r="E177">
        <v>46</v>
      </c>
      <c r="F177">
        <v>200</v>
      </c>
      <c r="G177">
        <v>224</v>
      </c>
      <c r="H177">
        <v>40</v>
      </c>
      <c r="I177" t="s">
        <v>33</v>
      </c>
    </row>
    <row r="178" spans="1:9" x14ac:dyDescent="0.3">
      <c r="A178">
        <v>2020</v>
      </c>
      <c r="B178" t="s">
        <v>42</v>
      </c>
      <c r="C178" t="s">
        <v>23</v>
      </c>
      <c r="D178" t="s">
        <v>27</v>
      </c>
      <c r="E178">
        <v>34</v>
      </c>
      <c r="F178">
        <v>4576.8</v>
      </c>
      <c r="G178">
        <v>5126.0160000000005</v>
      </c>
      <c r="H178">
        <v>915.36000000000013</v>
      </c>
      <c r="I178" t="s">
        <v>33</v>
      </c>
    </row>
    <row r="179" spans="1:9" x14ac:dyDescent="0.3">
      <c r="A179">
        <v>2020</v>
      </c>
      <c r="B179" t="s">
        <v>42</v>
      </c>
      <c r="C179" t="s">
        <v>14</v>
      </c>
      <c r="D179" t="s">
        <v>28</v>
      </c>
      <c r="E179">
        <v>7</v>
      </c>
      <c r="F179">
        <v>200</v>
      </c>
      <c r="G179">
        <v>224</v>
      </c>
      <c r="H179">
        <v>40</v>
      </c>
      <c r="I179" t="s">
        <v>33</v>
      </c>
    </row>
    <row r="180" spans="1:9" x14ac:dyDescent="0.3">
      <c r="A180">
        <v>2020</v>
      </c>
      <c r="B180" t="s">
        <v>42</v>
      </c>
      <c r="C180" t="s">
        <v>23</v>
      </c>
      <c r="D180" t="s">
        <v>30</v>
      </c>
      <c r="E180">
        <v>3</v>
      </c>
      <c r="F180">
        <v>4577.3</v>
      </c>
      <c r="G180">
        <v>5126.576</v>
      </c>
      <c r="H180">
        <v>915.46</v>
      </c>
      <c r="I180" t="s">
        <v>12</v>
      </c>
    </row>
    <row r="181" spans="1:9" x14ac:dyDescent="0.3">
      <c r="A181">
        <v>2020</v>
      </c>
      <c r="B181" t="s">
        <v>42</v>
      </c>
      <c r="C181" t="s">
        <v>29</v>
      </c>
      <c r="D181" t="s">
        <v>29</v>
      </c>
      <c r="E181">
        <v>2</v>
      </c>
      <c r="F181">
        <v>6600</v>
      </c>
      <c r="G181">
        <v>7392</v>
      </c>
      <c r="H181">
        <v>1320</v>
      </c>
      <c r="I181" t="s">
        <v>33</v>
      </c>
    </row>
    <row r="182" spans="1:9" x14ac:dyDescent="0.3">
      <c r="A182">
        <v>2021</v>
      </c>
      <c r="B182" t="s">
        <v>9</v>
      </c>
      <c r="C182" t="s">
        <v>10</v>
      </c>
      <c r="D182" t="s">
        <v>11</v>
      </c>
      <c r="E182">
        <v>6591.1679999999997</v>
      </c>
      <c r="F182">
        <v>4577.3</v>
      </c>
      <c r="G182">
        <v>5126.576</v>
      </c>
      <c r="H182">
        <v>915.46</v>
      </c>
      <c r="I182" t="s">
        <v>12</v>
      </c>
    </row>
    <row r="183" spans="1:9" x14ac:dyDescent="0.3">
      <c r="A183">
        <v>2021</v>
      </c>
      <c r="B183" t="s">
        <v>9</v>
      </c>
      <c r="C183" t="s">
        <v>10</v>
      </c>
      <c r="D183" t="s">
        <v>13</v>
      </c>
      <c r="E183">
        <v>8270.64</v>
      </c>
      <c r="F183">
        <v>8800</v>
      </c>
      <c r="G183">
        <v>8960</v>
      </c>
      <c r="H183">
        <v>1760</v>
      </c>
      <c r="I183" t="s">
        <v>12</v>
      </c>
    </row>
    <row r="184" spans="1:9" x14ac:dyDescent="0.3">
      <c r="A184">
        <v>2021</v>
      </c>
      <c r="B184" t="s">
        <v>9</v>
      </c>
      <c r="C184" t="s">
        <v>14</v>
      </c>
      <c r="D184" t="s">
        <v>15</v>
      </c>
      <c r="E184">
        <v>8470</v>
      </c>
      <c r="F184">
        <v>5034.92</v>
      </c>
      <c r="G184">
        <v>5126.4639999999999</v>
      </c>
      <c r="H184">
        <v>1006.984</v>
      </c>
      <c r="I184" t="s">
        <v>12</v>
      </c>
    </row>
    <row r="185" spans="1:9" x14ac:dyDescent="0.3">
      <c r="A185">
        <v>2021</v>
      </c>
      <c r="B185" t="s">
        <v>9</v>
      </c>
      <c r="C185" t="s">
        <v>16</v>
      </c>
      <c r="D185" t="s">
        <v>17</v>
      </c>
      <c r="E185">
        <v>6055.1985000000004</v>
      </c>
      <c r="F185">
        <v>6317.85</v>
      </c>
      <c r="G185">
        <v>6432.72</v>
      </c>
      <c r="H185">
        <v>1263.5700000000002</v>
      </c>
      <c r="I185" t="s">
        <v>12</v>
      </c>
    </row>
    <row r="186" spans="1:9" x14ac:dyDescent="0.3">
      <c r="A186">
        <v>2021</v>
      </c>
      <c r="B186" t="s">
        <v>9</v>
      </c>
      <c r="C186" t="s">
        <v>18</v>
      </c>
      <c r="D186" t="s">
        <v>19</v>
      </c>
      <c r="E186">
        <v>10368.4</v>
      </c>
      <c r="F186">
        <v>7700</v>
      </c>
      <c r="G186">
        <v>7840</v>
      </c>
      <c r="H186">
        <v>1540</v>
      </c>
      <c r="I186" t="s">
        <v>12</v>
      </c>
    </row>
    <row r="187" spans="1:9" x14ac:dyDescent="0.3">
      <c r="A187">
        <v>2021</v>
      </c>
      <c r="B187" t="s">
        <v>9</v>
      </c>
      <c r="C187" t="s">
        <v>16</v>
      </c>
      <c r="D187" t="s">
        <v>20</v>
      </c>
      <c r="E187">
        <v>3101.2624999999998</v>
      </c>
      <c r="F187">
        <v>5036.46</v>
      </c>
      <c r="G187">
        <v>5128.0320000000002</v>
      </c>
      <c r="H187">
        <v>1007.292</v>
      </c>
      <c r="I187" t="s">
        <v>12</v>
      </c>
    </row>
    <row r="188" spans="1:9" x14ac:dyDescent="0.3">
      <c r="A188">
        <v>2021</v>
      </c>
      <c r="B188" t="s">
        <v>9</v>
      </c>
      <c r="C188" t="s">
        <v>18</v>
      </c>
      <c r="D188" t="s">
        <v>21</v>
      </c>
      <c r="E188">
        <v>6591.1679999999997</v>
      </c>
      <c r="F188">
        <v>7700</v>
      </c>
      <c r="G188">
        <v>7840</v>
      </c>
      <c r="H188">
        <v>1540</v>
      </c>
      <c r="I188" t="s">
        <v>12</v>
      </c>
    </row>
    <row r="189" spans="1:9" x14ac:dyDescent="0.3">
      <c r="A189">
        <v>2021</v>
      </c>
      <c r="B189" t="s">
        <v>9</v>
      </c>
      <c r="C189" t="s">
        <v>14</v>
      </c>
      <c r="D189" t="s">
        <v>22</v>
      </c>
      <c r="E189">
        <v>6590.7359999999999</v>
      </c>
      <c r="F189">
        <v>110</v>
      </c>
      <c r="G189">
        <v>112</v>
      </c>
      <c r="H189">
        <v>22</v>
      </c>
      <c r="I189" t="s">
        <v>12</v>
      </c>
    </row>
    <row r="190" spans="1:9" x14ac:dyDescent="0.3">
      <c r="A190">
        <v>2021</v>
      </c>
      <c r="B190" t="s">
        <v>9</v>
      </c>
      <c r="C190" t="s">
        <v>23</v>
      </c>
      <c r="D190" t="s">
        <v>24</v>
      </c>
      <c r="E190">
        <v>288</v>
      </c>
      <c r="F190">
        <v>5034.92</v>
      </c>
      <c r="G190">
        <v>5126.4639999999999</v>
      </c>
      <c r="H190">
        <v>1006.984</v>
      </c>
      <c r="I190" t="s">
        <v>12</v>
      </c>
    </row>
    <row r="191" spans="1:9" x14ac:dyDescent="0.3">
      <c r="A191">
        <v>2021</v>
      </c>
      <c r="B191" t="s">
        <v>9</v>
      </c>
      <c r="C191" t="s">
        <v>23</v>
      </c>
      <c r="D191" t="s">
        <v>25</v>
      </c>
      <c r="E191">
        <v>6590.5919999999996</v>
      </c>
      <c r="F191">
        <v>4576.8999999999996</v>
      </c>
      <c r="G191">
        <v>5126.1279999999997</v>
      </c>
      <c r="H191">
        <v>915.38</v>
      </c>
      <c r="I191" t="s">
        <v>12</v>
      </c>
    </row>
    <row r="192" spans="1:9" x14ac:dyDescent="0.3">
      <c r="A192">
        <v>2021</v>
      </c>
      <c r="B192" t="s">
        <v>9</v>
      </c>
      <c r="C192" t="s">
        <v>23</v>
      </c>
      <c r="D192" t="s">
        <v>26</v>
      </c>
      <c r="E192">
        <v>4032.9300000000003</v>
      </c>
      <c r="F192">
        <v>200</v>
      </c>
      <c r="G192">
        <v>224</v>
      </c>
      <c r="H192">
        <v>40</v>
      </c>
      <c r="I192" t="s">
        <v>12</v>
      </c>
    </row>
    <row r="193" spans="1:9" x14ac:dyDescent="0.3">
      <c r="A193">
        <v>2021</v>
      </c>
      <c r="B193" t="s">
        <v>9</v>
      </c>
      <c r="C193" t="s">
        <v>23</v>
      </c>
      <c r="D193" t="s">
        <v>27</v>
      </c>
      <c r="E193">
        <v>7986</v>
      </c>
      <c r="F193">
        <v>4576.8</v>
      </c>
      <c r="G193">
        <v>5126.0160000000005</v>
      </c>
      <c r="H193">
        <v>915.36000000000013</v>
      </c>
      <c r="I193" t="s">
        <v>12</v>
      </c>
    </row>
    <row r="194" spans="1:9" x14ac:dyDescent="0.3">
      <c r="A194">
        <v>2021</v>
      </c>
      <c r="B194" t="s">
        <v>9</v>
      </c>
      <c r="C194" t="s">
        <v>14</v>
      </c>
      <c r="D194" t="s">
        <v>28</v>
      </c>
      <c r="E194">
        <v>5538.5330000000004</v>
      </c>
      <c r="F194">
        <v>200</v>
      </c>
      <c r="G194">
        <v>224</v>
      </c>
      <c r="H194">
        <v>40</v>
      </c>
      <c r="I194" t="s">
        <v>12</v>
      </c>
    </row>
    <row r="195" spans="1:9" x14ac:dyDescent="0.3">
      <c r="A195">
        <v>2021</v>
      </c>
      <c r="B195" t="s">
        <v>9</v>
      </c>
      <c r="C195" t="s">
        <v>29</v>
      </c>
      <c r="D195" t="s">
        <v>29</v>
      </c>
      <c r="E195">
        <v>3</v>
      </c>
      <c r="F195">
        <v>6600</v>
      </c>
      <c r="G195">
        <v>7392</v>
      </c>
      <c r="H195">
        <v>1320</v>
      </c>
      <c r="I195" t="s">
        <v>12</v>
      </c>
    </row>
    <row r="196" spans="1:9" x14ac:dyDescent="0.3">
      <c r="A196">
        <v>2021</v>
      </c>
      <c r="B196" t="s">
        <v>9</v>
      </c>
      <c r="C196" t="s">
        <v>23</v>
      </c>
      <c r="D196" t="s">
        <v>30</v>
      </c>
      <c r="E196">
        <v>3</v>
      </c>
      <c r="F196">
        <v>4577.3</v>
      </c>
      <c r="G196">
        <v>5126.576</v>
      </c>
      <c r="H196">
        <v>915.46</v>
      </c>
      <c r="I196" t="s">
        <v>12</v>
      </c>
    </row>
    <row r="197" spans="1:9" x14ac:dyDescent="0.3">
      <c r="A197">
        <v>2021</v>
      </c>
      <c r="B197" t="s">
        <v>31</v>
      </c>
      <c r="C197" t="s">
        <v>10</v>
      </c>
      <c r="D197" t="s">
        <v>11</v>
      </c>
      <c r="E197">
        <v>3566</v>
      </c>
      <c r="F197">
        <v>4577.3</v>
      </c>
      <c r="G197">
        <v>5126.576</v>
      </c>
      <c r="H197">
        <v>915.46</v>
      </c>
      <c r="I197" t="s">
        <v>12</v>
      </c>
    </row>
    <row r="198" spans="1:9" x14ac:dyDescent="0.3">
      <c r="A198">
        <v>2021</v>
      </c>
      <c r="B198" t="s">
        <v>31</v>
      </c>
      <c r="C198" t="s">
        <v>10</v>
      </c>
      <c r="D198" t="s">
        <v>13</v>
      </c>
      <c r="E198">
        <v>2498</v>
      </c>
      <c r="F198">
        <v>8000</v>
      </c>
      <c r="G198">
        <v>8960</v>
      </c>
      <c r="H198">
        <v>1600</v>
      </c>
      <c r="I198" t="s">
        <v>12</v>
      </c>
    </row>
    <row r="199" spans="1:9" x14ac:dyDescent="0.3">
      <c r="A199">
        <v>2021</v>
      </c>
      <c r="B199" t="s">
        <v>31</v>
      </c>
      <c r="C199" t="s">
        <v>14</v>
      </c>
      <c r="D199" t="s">
        <v>15</v>
      </c>
      <c r="E199">
        <v>1245</v>
      </c>
      <c r="F199">
        <v>4577.2</v>
      </c>
      <c r="G199">
        <v>5126.4639999999999</v>
      </c>
      <c r="H199">
        <v>915.44</v>
      </c>
      <c r="I199" t="s">
        <v>12</v>
      </c>
    </row>
    <row r="200" spans="1:9" x14ac:dyDescent="0.3">
      <c r="A200">
        <v>2021</v>
      </c>
      <c r="B200" t="s">
        <v>31</v>
      </c>
      <c r="C200" t="s">
        <v>16</v>
      </c>
      <c r="D200" t="s">
        <v>17</v>
      </c>
      <c r="E200">
        <v>644</v>
      </c>
      <c r="F200">
        <v>5743.5</v>
      </c>
      <c r="G200">
        <v>6432.72</v>
      </c>
      <c r="H200">
        <v>1148.7</v>
      </c>
      <c r="I200" t="s">
        <v>12</v>
      </c>
    </row>
    <row r="201" spans="1:9" x14ac:dyDescent="0.3">
      <c r="A201">
        <v>2021</v>
      </c>
      <c r="B201" t="s">
        <v>31</v>
      </c>
      <c r="C201" t="s">
        <v>18</v>
      </c>
      <c r="D201" t="s">
        <v>19</v>
      </c>
      <c r="E201">
        <v>643</v>
      </c>
      <c r="F201">
        <v>7000</v>
      </c>
      <c r="G201">
        <v>7840</v>
      </c>
      <c r="H201">
        <v>1400</v>
      </c>
      <c r="I201" t="s">
        <v>12</v>
      </c>
    </row>
    <row r="202" spans="1:9" x14ac:dyDescent="0.3">
      <c r="A202">
        <v>2021</v>
      </c>
      <c r="B202" t="s">
        <v>31</v>
      </c>
      <c r="C202" t="s">
        <v>16</v>
      </c>
      <c r="D202" t="s">
        <v>20</v>
      </c>
      <c r="E202">
        <v>455</v>
      </c>
      <c r="F202">
        <v>4578.6000000000004</v>
      </c>
      <c r="G202">
        <v>5128.0320000000002</v>
      </c>
      <c r="H202">
        <v>915.72000000000014</v>
      </c>
      <c r="I202" t="s">
        <v>12</v>
      </c>
    </row>
    <row r="203" spans="1:9" x14ac:dyDescent="0.3">
      <c r="A203">
        <v>2021</v>
      </c>
      <c r="B203" t="s">
        <v>31</v>
      </c>
      <c r="C203" t="s">
        <v>18</v>
      </c>
      <c r="D203" t="s">
        <v>21</v>
      </c>
      <c r="E203">
        <v>345</v>
      </c>
      <c r="F203">
        <v>7000</v>
      </c>
      <c r="G203">
        <v>7840</v>
      </c>
      <c r="H203">
        <v>1400</v>
      </c>
      <c r="I203" t="s">
        <v>12</v>
      </c>
    </row>
    <row r="204" spans="1:9" x14ac:dyDescent="0.3">
      <c r="A204">
        <v>2021</v>
      </c>
      <c r="B204" t="s">
        <v>31</v>
      </c>
      <c r="C204" t="s">
        <v>14</v>
      </c>
      <c r="D204" t="s">
        <v>22</v>
      </c>
      <c r="E204">
        <v>122</v>
      </c>
      <c r="F204">
        <v>100</v>
      </c>
      <c r="G204">
        <v>112</v>
      </c>
      <c r="H204">
        <v>20</v>
      </c>
      <c r="I204" t="s">
        <v>12</v>
      </c>
    </row>
    <row r="205" spans="1:9" x14ac:dyDescent="0.3">
      <c r="A205">
        <v>2021</v>
      </c>
      <c r="B205" t="s">
        <v>31</v>
      </c>
      <c r="C205" t="s">
        <v>23</v>
      </c>
      <c r="D205" t="s">
        <v>24</v>
      </c>
      <c r="E205">
        <v>78</v>
      </c>
      <c r="F205">
        <v>4577.2</v>
      </c>
      <c r="G205">
        <v>5126.4639999999999</v>
      </c>
      <c r="H205">
        <v>915.44</v>
      </c>
      <c r="I205" t="s">
        <v>12</v>
      </c>
    </row>
    <row r="206" spans="1:9" x14ac:dyDescent="0.3">
      <c r="A206">
        <v>2021</v>
      </c>
      <c r="B206" t="s">
        <v>31</v>
      </c>
      <c r="C206" t="s">
        <v>23</v>
      </c>
      <c r="D206" t="s">
        <v>25</v>
      </c>
      <c r="E206">
        <v>240</v>
      </c>
      <c r="F206">
        <v>4576.8999999999996</v>
      </c>
      <c r="G206">
        <v>5126.1279999999997</v>
      </c>
      <c r="H206">
        <v>915.38</v>
      </c>
      <c r="I206" t="s">
        <v>12</v>
      </c>
    </row>
    <row r="207" spans="1:9" x14ac:dyDescent="0.3">
      <c r="A207">
        <v>2021</v>
      </c>
      <c r="B207" t="s">
        <v>31</v>
      </c>
      <c r="C207" t="s">
        <v>23</v>
      </c>
      <c r="D207" t="s">
        <v>26</v>
      </c>
      <c r="E207">
        <v>5492.16</v>
      </c>
      <c r="F207">
        <v>200</v>
      </c>
      <c r="G207">
        <v>224</v>
      </c>
      <c r="H207">
        <v>40</v>
      </c>
      <c r="I207" t="s">
        <v>12</v>
      </c>
    </row>
    <row r="208" spans="1:9" x14ac:dyDescent="0.3">
      <c r="A208">
        <v>2021</v>
      </c>
      <c r="B208" t="s">
        <v>31</v>
      </c>
      <c r="C208" t="s">
        <v>23</v>
      </c>
      <c r="D208" t="s">
        <v>27</v>
      </c>
      <c r="E208">
        <v>240</v>
      </c>
      <c r="F208">
        <v>4576.8</v>
      </c>
      <c r="G208">
        <v>5126.0160000000005</v>
      </c>
      <c r="H208">
        <v>915.36000000000013</v>
      </c>
      <c r="I208" t="s">
        <v>12</v>
      </c>
    </row>
    <row r="209" spans="1:9" x14ac:dyDescent="0.3">
      <c r="A209">
        <v>2021</v>
      </c>
      <c r="B209" t="s">
        <v>31</v>
      </c>
      <c r="C209" t="s">
        <v>14</v>
      </c>
      <c r="D209" t="s">
        <v>28</v>
      </c>
      <c r="E209">
        <v>5492.76</v>
      </c>
      <c r="F209">
        <v>200</v>
      </c>
      <c r="G209">
        <v>224</v>
      </c>
      <c r="H209">
        <v>40</v>
      </c>
      <c r="I209" t="s">
        <v>12</v>
      </c>
    </row>
    <row r="210" spans="1:9" x14ac:dyDescent="0.3">
      <c r="A210">
        <v>2021</v>
      </c>
      <c r="B210" t="s">
        <v>31</v>
      </c>
      <c r="C210" t="s">
        <v>23</v>
      </c>
      <c r="D210" t="s">
        <v>30</v>
      </c>
      <c r="E210">
        <v>7920</v>
      </c>
      <c r="F210">
        <v>4577.3</v>
      </c>
      <c r="G210">
        <v>5126.576</v>
      </c>
      <c r="H210">
        <v>915.46</v>
      </c>
      <c r="I210" t="s">
        <v>12</v>
      </c>
    </row>
    <row r="211" spans="1:9" x14ac:dyDescent="0.3">
      <c r="A211">
        <v>2021</v>
      </c>
      <c r="B211" t="s">
        <v>31</v>
      </c>
      <c r="C211" t="s">
        <v>29</v>
      </c>
      <c r="D211" t="s">
        <v>29</v>
      </c>
      <c r="E211">
        <v>5492.76</v>
      </c>
      <c r="F211">
        <v>6600</v>
      </c>
      <c r="G211">
        <v>7392</v>
      </c>
      <c r="H211">
        <v>1320</v>
      </c>
      <c r="I211" t="s">
        <v>12</v>
      </c>
    </row>
    <row r="212" spans="1:9" x14ac:dyDescent="0.3">
      <c r="A212">
        <v>2021</v>
      </c>
      <c r="B212" t="s">
        <v>32</v>
      </c>
      <c r="C212" t="s">
        <v>10</v>
      </c>
      <c r="D212" t="s">
        <v>11</v>
      </c>
      <c r="E212">
        <v>9600</v>
      </c>
      <c r="F212">
        <v>4577.3</v>
      </c>
      <c r="G212">
        <v>5126.576</v>
      </c>
      <c r="H212">
        <v>915.46</v>
      </c>
      <c r="I212" t="s">
        <v>12</v>
      </c>
    </row>
    <row r="213" spans="1:9" x14ac:dyDescent="0.3">
      <c r="A213">
        <v>2021</v>
      </c>
      <c r="B213" t="s">
        <v>32</v>
      </c>
      <c r="C213" t="s">
        <v>10</v>
      </c>
      <c r="D213" t="s">
        <v>13</v>
      </c>
      <c r="E213">
        <v>5492.6399999999994</v>
      </c>
      <c r="F213">
        <v>8000</v>
      </c>
      <c r="G213">
        <v>8960</v>
      </c>
      <c r="H213">
        <v>1600</v>
      </c>
      <c r="I213" t="s">
        <v>12</v>
      </c>
    </row>
    <row r="214" spans="1:9" x14ac:dyDescent="0.3">
      <c r="A214">
        <v>2021</v>
      </c>
      <c r="B214" t="s">
        <v>32</v>
      </c>
      <c r="C214" t="s">
        <v>14</v>
      </c>
      <c r="D214" t="s">
        <v>15</v>
      </c>
      <c r="E214">
        <v>6892.2</v>
      </c>
      <c r="F214">
        <v>4577.2</v>
      </c>
      <c r="G214">
        <v>5126.4639999999999</v>
      </c>
      <c r="H214">
        <v>915.44</v>
      </c>
      <c r="I214" t="s">
        <v>12</v>
      </c>
    </row>
    <row r="215" spans="1:9" x14ac:dyDescent="0.3">
      <c r="A215">
        <v>2021</v>
      </c>
      <c r="B215" t="s">
        <v>32</v>
      </c>
      <c r="C215" t="s">
        <v>16</v>
      </c>
      <c r="D215" t="s">
        <v>17</v>
      </c>
      <c r="E215">
        <v>644</v>
      </c>
      <c r="F215">
        <v>5743.5</v>
      </c>
      <c r="G215">
        <v>6432.72</v>
      </c>
      <c r="H215">
        <v>1148.7</v>
      </c>
      <c r="I215" t="s">
        <v>12</v>
      </c>
    </row>
    <row r="216" spans="1:9" x14ac:dyDescent="0.3">
      <c r="A216">
        <v>2021</v>
      </c>
      <c r="B216" t="s">
        <v>32</v>
      </c>
      <c r="C216" t="s">
        <v>18</v>
      </c>
      <c r="D216" t="s">
        <v>19</v>
      </c>
      <c r="E216">
        <v>643</v>
      </c>
      <c r="F216">
        <v>7000</v>
      </c>
      <c r="G216">
        <v>7840</v>
      </c>
      <c r="H216">
        <v>1400</v>
      </c>
      <c r="I216" t="s">
        <v>12</v>
      </c>
    </row>
    <row r="217" spans="1:9" x14ac:dyDescent="0.3">
      <c r="A217">
        <v>2021</v>
      </c>
      <c r="B217" t="s">
        <v>32</v>
      </c>
      <c r="C217" t="s">
        <v>16</v>
      </c>
      <c r="D217" t="s">
        <v>20</v>
      </c>
      <c r="E217">
        <v>455</v>
      </c>
      <c r="F217">
        <v>4578.6000000000004</v>
      </c>
      <c r="G217">
        <v>5128.0320000000002</v>
      </c>
      <c r="H217">
        <v>915.72000000000014</v>
      </c>
      <c r="I217" t="s">
        <v>12</v>
      </c>
    </row>
    <row r="218" spans="1:9" x14ac:dyDescent="0.3">
      <c r="A218">
        <v>2021</v>
      </c>
      <c r="B218" t="s">
        <v>32</v>
      </c>
      <c r="C218" t="s">
        <v>18</v>
      </c>
      <c r="D218" t="s">
        <v>21</v>
      </c>
      <c r="E218">
        <v>345</v>
      </c>
      <c r="F218">
        <v>7000</v>
      </c>
      <c r="G218">
        <v>7840</v>
      </c>
      <c r="H218">
        <v>1400</v>
      </c>
      <c r="I218" t="s">
        <v>12</v>
      </c>
    </row>
    <row r="219" spans="1:9" x14ac:dyDescent="0.3">
      <c r="A219">
        <v>2021</v>
      </c>
      <c r="B219" t="s">
        <v>32</v>
      </c>
      <c r="C219" t="s">
        <v>14</v>
      </c>
      <c r="D219" t="s">
        <v>22</v>
      </c>
      <c r="E219">
        <v>122</v>
      </c>
      <c r="F219">
        <v>100</v>
      </c>
      <c r="G219">
        <v>112</v>
      </c>
      <c r="H219">
        <v>20</v>
      </c>
      <c r="I219" t="s">
        <v>12</v>
      </c>
    </row>
    <row r="220" spans="1:9" x14ac:dyDescent="0.3">
      <c r="A220">
        <v>2021</v>
      </c>
      <c r="B220" t="s">
        <v>32</v>
      </c>
      <c r="C220" t="s">
        <v>23</v>
      </c>
      <c r="D220" t="s">
        <v>24</v>
      </c>
      <c r="E220">
        <v>78</v>
      </c>
      <c r="F220">
        <v>4577.2</v>
      </c>
      <c r="G220">
        <v>5126.4639999999999</v>
      </c>
      <c r="H220">
        <v>915.44</v>
      </c>
      <c r="I220" t="s">
        <v>12</v>
      </c>
    </row>
    <row r="221" spans="1:9" x14ac:dyDescent="0.3">
      <c r="A221">
        <v>2021</v>
      </c>
      <c r="B221" t="s">
        <v>32</v>
      </c>
      <c r="C221" t="s">
        <v>23</v>
      </c>
      <c r="D221" t="s">
        <v>25</v>
      </c>
      <c r="E221">
        <v>76</v>
      </c>
      <c r="F221">
        <v>4576.8999999999996</v>
      </c>
      <c r="G221">
        <v>5126.1279999999997</v>
      </c>
      <c r="H221">
        <v>915.38</v>
      </c>
      <c r="I221" t="s">
        <v>12</v>
      </c>
    </row>
    <row r="222" spans="1:9" x14ac:dyDescent="0.3">
      <c r="A222">
        <v>2021</v>
      </c>
      <c r="B222" t="s">
        <v>32</v>
      </c>
      <c r="C222" t="s">
        <v>23</v>
      </c>
      <c r="D222" t="s">
        <v>26</v>
      </c>
      <c r="E222">
        <v>46</v>
      </c>
      <c r="F222">
        <v>200</v>
      </c>
      <c r="G222">
        <v>224</v>
      </c>
      <c r="H222">
        <v>40</v>
      </c>
      <c r="I222" t="s">
        <v>12</v>
      </c>
    </row>
    <row r="223" spans="1:9" x14ac:dyDescent="0.3">
      <c r="A223">
        <v>2021</v>
      </c>
      <c r="B223" t="s">
        <v>32</v>
      </c>
      <c r="C223" t="s">
        <v>23</v>
      </c>
      <c r="D223" t="s">
        <v>27</v>
      </c>
      <c r="E223">
        <v>34</v>
      </c>
      <c r="F223">
        <v>4576.8</v>
      </c>
      <c r="G223">
        <v>5126.0160000000005</v>
      </c>
      <c r="H223">
        <v>915.36000000000013</v>
      </c>
      <c r="I223" t="s">
        <v>12</v>
      </c>
    </row>
    <row r="224" spans="1:9" x14ac:dyDescent="0.3">
      <c r="A224">
        <v>2021</v>
      </c>
      <c r="B224" t="s">
        <v>32</v>
      </c>
      <c r="C224" t="s">
        <v>14</v>
      </c>
      <c r="D224" t="s">
        <v>28</v>
      </c>
      <c r="E224">
        <v>7</v>
      </c>
      <c r="F224">
        <v>200</v>
      </c>
      <c r="G224">
        <v>224</v>
      </c>
      <c r="H224">
        <v>40</v>
      </c>
      <c r="I224" t="s">
        <v>12</v>
      </c>
    </row>
    <row r="225" spans="1:9" x14ac:dyDescent="0.3">
      <c r="A225">
        <v>2021</v>
      </c>
      <c r="B225" t="s">
        <v>32</v>
      </c>
      <c r="C225" t="s">
        <v>23</v>
      </c>
      <c r="D225" t="s">
        <v>30</v>
      </c>
      <c r="E225">
        <v>3</v>
      </c>
      <c r="F225">
        <v>4577.3</v>
      </c>
      <c r="G225">
        <v>5126.576</v>
      </c>
      <c r="H225">
        <v>915.46</v>
      </c>
      <c r="I225" t="s">
        <v>12</v>
      </c>
    </row>
    <row r="226" spans="1:9" x14ac:dyDescent="0.3">
      <c r="A226">
        <v>2021</v>
      </c>
      <c r="B226" t="s">
        <v>32</v>
      </c>
      <c r="C226" t="s">
        <v>29</v>
      </c>
      <c r="D226" t="s">
        <v>29</v>
      </c>
      <c r="E226">
        <v>2</v>
      </c>
      <c r="F226">
        <v>6600</v>
      </c>
      <c r="G226">
        <v>7392</v>
      </c>
      <c r="H226">
        <v>1320</v>
      </c>
      <c r="I226" t="s">
        <v>12</v>
      </c>
    </row>
    <row r="227" spans="1:9" x14ac:dyDescent="0.3">
      <c r="A227">
        <v>2021</v>
      </c>
      <c r="B227" t="s">
        <v>34</v>
      </c>
      <c r="C227" t="s">
        <v>10</v>
      </c>
      <c r="D227" t="s">
        <v>11</v>
      </c>
      <c r="E227">
        <v>3566</v>
      </c>
      <c r="F227">
        <v>4577.3</v>
      </c>
      <c r="G227">
        <v>5126.576</v>
      </c>
      <c r="H227">
        <v>915.46</v>
      </c>
      <c r="I227" t="s">
        <v>12</v>
      </c>
    </row>
    <row r="228" spans="1:9" x14ac:dyDescent="0.3">
      <c r="A228">
        <v>2021</v>
      </c>
      <c r="B228" t="s">
        <v>34</v>
      </c>
      <c r="C228" t="s">
        <v>10</v>
      </c>
      <c r="D228" t="s">
        <v>13</v>
      </c>
      <c r="E228">
        <v>2498</v>
      </c>
      <c r="F228">
        <v>8000</v>
      </c>
      <c r="G228">
        <v>8960</v>
      </c>
      <c r="H228">
        <v>1600</v>
      </c>
      <c r="I228" t="s">
        <v>12</v>
      </c>
    </row>
    <row r="229" spans="1:9" x14ac:dyDescent="0.3">
      <c r="A229">
        <v>2021</v>
      </c>
      <c r="B229" t="s">
        <v>34</v>
      </c>
      <c r="C229" t="s">
        <v>14</v>
      </c>
      <c r="D229" t="s">
        <v>15</v>
      </c>
      <c r="E229">
        <v>1245</v>
      </c>
      <c r="F229">
        <v>4577.2</v>
      </c>
      <c r="G229">
        <v>5126.4639999999999</v>
      </c>
      <c r="H229">
        <v>915.44</v>
      </c>
      <c r="I229" t="s">
        <v>12</v>
      </c>
    </row>
    <row r="230" spans="1:9" x14ac:dyDescent="0.3">
      <c r="A230">
        <v>2021</v>
      </c>
      <c r="B230" t="s">
        <v>34</v>
      </c>
      <c r="C230" t="s">
        <v>16</v>
      </c>
      <c r="D230" t="s">
        <v>17</v>
      </c>
      <c r="E230">
        <v>644</v>
      </c>
      <c r="F230">
        <v>5743.5</v>
      </c>
      <c r="G230">
        <v>6432.72</v>
      </c>
      <c r="H230">
        <v>1148.7</v>
      </c>
      <c r="I230" t="s">
        <v>12</v>
      </c>
    </row>
    <row r="231" spans="1:9" x14ac:dyDescent="0.3">
      <c r="A231">
        <v>2021</v>
      </c>
      <c r="B231" t="s">
        <v>34</v>
      </c>
      <c r="C231" t="s">
        <v>18</v>
      </c>
      <c r="D231" t="s">
        <v>19</v>
      </c>
      <c r="E231">
        <v>643</v>
      </c>
      <c r="F231">
        <v>7000</v>
      </c>
      <c r="G231">
        <v>7840</v>
      </c>
      <c r="H231">
        <v>1400</v>
      </c>
      <c r="I231" t="s">
        <v>12</v>
      </c>
    </row>
    <row r="232" spans="1:9" x14ac:dyDescent="0.3">
      <c r="A232">
        <v>2021</v>
      </c>
      <c r="B232" t="s">
        <v>34</v>
      </c>
      <c r="C232" t="s">
        <v>16</v>
      </c>
      <c r="D232" t="s">
        <v>20</v>
      </c>
      <c r="E232">
        <v>455</v>
      </c>
      <c r="F232">
        <v>4578.6000000000004</v>
      </c>
      <c r="G232">
        <v>5128.0320000000002</v>
      </c>
      <c r="H232">
        <v>915.72000000000014</v>
      </c>
      <c r="I232" t="s">
        <v>12</v>
      </c>
    </row>
    <row r="233" spans="1:9" x14ac:dyDescent="0.3">
      <c r="A233">
        <v>2021</v>
      </c>
      <c r="B233" t="s">
        <v>34</v>
      </c>
      <c r="C233" t="s">
        <v>18</v>
      </c>
      <c r="D233" t="s">
        <v>21</v>
      </c>
      <c r="E233">
        <v>345</v>
      </c>
      <c r="F233">
        <v>7000</v>
      </c>
      <c r="G233">
        <v>7840</v>
      </c>
      <c r="H233">
        <v>1400</v>
      </c>
      <c r="I233" t="s">
        <v>12</v>
      </c>
    </row>
    <row r="234" spans="1:9" x14ac:dyDescent="0.3">
      <c r="A234">
        <v>2021</v>
      </c>
      <c r="B234" t="s">
        <v>34</v>
      </c>
      <c r="C234" t="s">
        <v>14</v>
      </c>
      <c r="D234" t="s">
        <v>22</v>
      </c>
      <c r="E234">
        <v>122</v>
      </c>
      <c r="F234">
        <v>100</v>
      </c>
      <c r="G234">
        <v>112</v>
      </c>
      <c r="H234">
        <v>20</v>
      </c>
      <c r="I234" t="s">
        <v>12</v>
      </c>
    </row>
    <row r="235" spans="1:9" x14ac:dyDescent="0.3">
      <c r="A235">
        <v>2021</v>
      </c>
      <c r="B235" t="s">
        <v>34</v>
      </c>
      <c r="C235" t="s">
        <v>23</v>
      </c>
      <c r="D235" t="s">
        <v>24</v>
      </c>
      <c r="E235">
        <v>78</v>
      </c>
      <c r="F235">
        <v>4577.2</v>
      </c>
      <c r="G235">
        <v>5126.4639999999999</v>
      </c>
      <c r="H235">
        <v>915.44</v>
      </c>
      <c r="I235" t="s">
        <v>12</v>
      </c>
    </row>
    <row r="236" spans="1:9" x14ac:dyDescent="0.3">
      <c r="A236">
        <v>2021</v>
      </c>
      <c r="B236" t="s">
        <v>34</v>
      </c>
      <c r="C236" t="s">
        <v>23</v>
      </c>
      <c r="D236" t="s">
        <v>25</v>
      </c>
      <c r="E236">
        <v>76</v>
      </c>
      <c r="F236">
        <v>4576.8999999999996</v>
      </c>
      <c r="G236">
        <v>5126.1279999999997</v>
      </c>
      <c r="H236">
        <v>915.38</v>
      </c>
      <c r="I236" t="s">
        <v>12</v>
      </c>
    </row>
    <row r="237" spans="1:9" x14ac:dyDescent="0.3">
      <c r="A237">
        <v>2021</v>
      </c>
      <c r="B237" t="s">
        <v>34</v>
      </c>
      <c r="C237" t="s">
        <v>23</v>
      </c>
      <c r="D237" t="s">
        <v>26</v>
      </c>
      <c r="E237">
        <v>46</v>
      </c>
      <c r="F237">
        <v>200</v>
      </c>
      <c r="G237">
        <v>224</v>
      </c>
      <c r="H237">
        <v>40</v>
      </c>
      <c r="I237" t="s">
        <v>12</v>
      </c>
    </row>
    <row r="238" spans="1:9" x14ac:dyDescent="0.3">
      <c r="A238">
        <v>2021</v>
      </c>
      <c r="B238" t="s">
        <v>34</v>
      </c>
      <c r="C238" t="s">
        <v>23</v>
      </c>
      <c r="D238" t="s">
        <v>27</v>
      </c>
      <c r="E238">
        <v>34</v>
      </c>
      <c r="F238">
        <v>4576.8</v>
      </c>
      <c r="G238">
        <v>5126.0160000000005</v>
      </c>
      <c r="H238">
        <v>915.36000000000013</v>
      </c>
      <c r="I238" t="s">
        <v>12</v>
      </c>
    </row>
    <row r="239" spans="1:9" x14ac:dyDescent="0.3">
      <c r="A239">
        <v>2021</v>
      </c>
      <c r="B239" t="s">
        <v>34</v>
      </c>
      <c r="C239" t="s">
        <v>14</v>
      </c>
      <c r="D239" t="s">
        <v>28</v>
      </c>
      <c r="E239">
        <v>7</v>
      </c>
      <c r="F239">
        <v>200</v>
      </c>
      <c r="G239">
        <v>224</v>
      </c>
      <c r="H239">
        <v>40</v>
      </c>
      <c r="I239" t="s">
        <v>12</v>
      </c>
    </row>
    <row r="240" spans="1:9" x14ac:dyDescent="0.3">
      <c r="A240">
        <v>2021</v>
      </c>
      <c r="B240" t="s">
        <v>34</v>
      </c>
      <c r="C240" t="s">
        <v>23</v>
      </c>
      <c r="D240" t="s">
        <v>30</v>
      </c>
      <c r="E240">
        <v>3</v>
      </c>
      <c r="F240">
        <v>4577.3</v>
      </c>
      <c r="G240">
        <v>5126.576</v>
      </c>
      <c r="H240">
        <v>915.46</v>
      </c>
      <c r="I240" t="s">
        <v>12</v>
      </c>
    </row>
    <row r="241" spans="1:9" x14ac:dyDescent="0.3">
      <c r="A241">
        <v>2021</v>
      </c>
      <c r="B241" t="s">
        <v>34</v>
      </c>
      <c r="C241" t="s">
        <v>29</v>
      </c>
      <c r="D241" t="s">
        <v>29</v>
      </c>
      <c r="E241">
        <v>2</v>
      </c>
      <c r="F241">
        <v>7920</v>
      </c>
      <c r="G241">
        <v>10296</v>
      </c>
      <c r="H241">
        <v>1584</v>
      </c>
      <c r="I241" t="s">
        <v>12</v>
      </c>
    </row>
    <row r="242" spans="1:9" x14ac:dyDescent="0.3">
      <c r="A242">
        <v>2021</v>
      </c>
      <c r="B242" t="s">
        <v>35</v>
      </c>
      <c r="C242" t="s">
        <v>10</v>
      </c>
      <c r="D242" t="s">
        <v>11</v>
      </c>
      <c r="E242">
        <v>3566</v>
      </c>
      <c r="F242">
        <v>5492.76</v>
      </c>
      <c r="G242">
        <v>7140.5879999999997</v>
      </c>
      <c r="H242">
        <v>1098.5520000000001</v>
      </c>
      <c r="I242" t="s">
        <v>12</v>
      </c>
    </row>
    <row r="243" spans="1:9" x14ac:dyDescent="0.3">
      <c r="A243">
        <v>2021</v>
      </c>
      <c r="B243" t="s">
        <v>35</v>
      </c>
      <c r="C243" t="s">
        <v>10</v>
      </c>
      <c r="D243" t="s">
        <v>13</v>
      </c>
      <c r="E243">
        <v>2498</v>
      </c>
      <c r="F243">
        <v>9600</v>
      </c>
      <c r="G243">
        <v>12480</v>
      </c>
      <c r="H243">
        <v>1920</v>
      </c>
      <c r="I243" t="s">
        <v>12</v>
      </c>
    </row>
    <row r="244" spans="1:9" x14ac:dyDescent="0.3">
      <c r="A244">
        <v>2021</v>
      </c>
      <c r="B244" t="s">
        <v>35</v>
      </c>
      <c r="C244" t="s">
        <v>14</v>
      </c>
      <c r="D244" t="s">
        <v>15</v>
      </c>
      <c r="E244">
        <v>1245</v>
      </c>
      <c r="F244">
        <v>5492.6399999999994</v>
      </c>
      <c r="G244">
        <v>7140.4319999999989</v>
      </c>
      <c r="H244">
        <v>1098.528</v>
      </c>
      <c r="I244" t="s">
        <v>12</v>
      </c>
    </row>
    <row r="245" spans="1:9" x14ac:dyDescent="0.3">
      <c r="A245">
        <v>2021</v>
      </c>
      <c r="B245" t="s">
        <v>35</v>
      </c>
      <c r="C245" t="s">
        <v>16</v>
      </c>
      <c r="D245" t="s">
        <v>17</v>
      </c>
      <c r="E245">
        <v>644</v>
      </c>
      <c r="F245">
        <v>6892.2</v>
      </c>
      <c r="G245">
        <v>8959.86</v>
      </c>
      <c r="H245">
        <v>1378.44</v>
      </c>
      <c r="I245" t="s">
        <v>12</v>
      </c>
    </row>
    <row r="246" spans="1:9" x14ac:dyDescent="0.3">
      <c r="A246">
        <v>2021</v>
      </c>
      <c r="B246" t="s">
        <v>35</v>
      </c>
      <c r="C246" t="s">
        <v>18</v>
      </c>
      <c r="D246" t="s">
        <v>19</v>
      </c>
      <c r="E246">
        <v>643</v>
      </c>
      <c r="F246">
        <v>8400</v>
      </c>
      <c r="G246">
        <v>10920</v>
      </c>
      <c r="H246">
        <v>1680</v>
      </c>
      <c r="I246" t="s">
        <v>12</v>
      </c>
    </row>
    <row r="247" spans="1:9" x14ac:dyDescent="0.3">
      <c r="A247">
        <v>2021</v>
      </c>
      <c r="B247" t="s">
        <v>35</v>
      </c>
      <c r="C247" t="s">
        <v>16</v>
      </c>
      <c r="D247" t="s">
        <v>20</v>
      </c>
      <c r="E247">
        <v>455</v>
      </c>
      <c r="F247">
        <v>5494.3200000000006</v>
      </c>
      <c r="G247">
        <v>7142.6160000000009</v>
      </c>
      <c r="H247">
        <v>1098.8640000000003</v>
      </c>
      <c r="I247" t="s">
        <v>12</v>
      </c>
    </row>
    <row r="248" spans="1:9" x14ac:dyDescent="0.3">
      <c r="A248">
        <v>2021</v>
      </c>
      <c r="B248" t="s">
        <v>35</v>
      </c>
      <c r="C248" t="s">
        <v>18</v>
      </c>
      <c r="D248" t="s">
        <v>21</v>
      </c>
      <c r="E248">
        <v>345</v>
      </c>
      <c r="F248">
        <v>8400</v>
      </c>
      <c r="G248">
        <v>10920</v>
      </c>
      <c r="H248">
        <v>1680</v>
      </c>
      <c r="I248" t="s">
        <v>12</v>
      </c>
    </row>
    <row r="249" spans="1:9" x14ac:dyDescent="0.3">
      <c r="A249">
        <v>2021</v>
      </c>
      <c r="B249" t="s">
        <v>35</v>
      </c>
      <c r="C249" t="s">
        <v>14</v>
      </c>
      <c r="D249" t="s">
        <v>22</v>
      </c>
      <c r="E249">
        <v>122</v>
      </c>
      <c r="F249">
        <v>120</v>
      </c>
      <c r="G249">
        <v>156</v>
      </c>
      <c r="H249">
        <v>24</v>
      </c>
      <c r="I249" t="s">
        <v>12</v>
      </c>
    </row>
    <row r="250" spans="1:9" x14ac:dyDescent="0.3">
      <c r="A250">
        <v>2021</v>
      </c>
      <c r="B250" t="s">
        <v>35</v>
      </c>
      <c r="C250" t="s">
        <v>23</v>
      </c>
      <c r="D250" t="s">
        <v>24</v>
      </c>
      <c r="E250">
        <v>78</v>
      </c>
      <c r="F250">
        <v>4577.2</v>
      </c>
      <c r="G250">
        <v>5126.4639999999999</v>
      </c>
      <c r="H250">
        <v>915.44</v>
      </c>
      <c r="I250" t="s">
        <v>12</v>
      </c>
    </row>
    <row r="251" spans="1:9" x14ac:dyDescent="0.3">
      <c r="A251">
        <v>2021</v>
      </c>
      <c r="B251" t="s">
        <v>35</v>
      </c>
      <c r="C251" t="s">
        <v>23</v>
      </c>
      <c r="D251" t="s">
        <v>25</v>
      </c>
      <c r="E251">
        <v>76</v>
      </c>
      <c r="F251">
        <v>4576.8999999999996</v>
      </c>
      <c r="G251">
        <v>5126.1279999999997</v>
      </c>
      <c r="H251">
        <v>915.38</v>
      </c>
      <c r="I251" t="s">
        <v>12</v>
      </c>
    </row>
    <row r="252" spans="1:9" x14ac:dyDescent="0.3">
      <c r="A252">
        <v>2021</v>
      </c>
      <c r="B252" t="s">
        <v>35</v>
      </c>
      <c r="C252" t="s">
        <v>23</v>
      </c>
      <c r="D252" t="s">
        <v>26</v>
      </c>
      <c r="E252">
        <v>46</v>
      </c>
      <c r="F252">
        <v>200</v>
      </c>
      <c r="G252">
        <v>224</v>
      </c>
      <c r="H252">
        <v>40</v>
      </c>
      <c r="I252" t="s">
        <v>12</v>
      </c>
    </row>
    <row r="253" spans="1:9" x14ac:dyDescent="0.3">
      <c r="A253">
        <v>2021</v>
      </c>
      <c r="B253" t="s">
        <v>35</v>
      </c>
      <c r="C253" t="s">
        <v>23</v>
      </c>
      <c r="D253" t="s">
        <v>27</v>
      </c>
      <c r="E253">
        <v>34</v>
      </c>
      <c r="F253">
        <v>4576.8</v>
      </c>
      <c r="G253">
        <v>5126.0160000000005</v>
      </c>
      <c r="H253">
        <v>915.36000000000013</v>
      </c>
      <c r="I253" t="s">
        <v>12</v>
      </c>
    </row>
    <row r="254" spans="1:9" x14ac:dyDescent="0.3">
      <c r="A254">
        <v>2021</v>
      </c>
      <c r="B254" t="s">
        <v>35</v>
      </c>
      <c r="C254" t="s">
        <v>14</v>
      </c>
      <c r="D254" t="s">
        <v>28</v>
      </c>
      <c r="E254">
        <v>7</v>
      </c>
      <c r="F254">
        <v>200</v>
      </c>
      <c r="G254">
        <v>224</v>
      </c>
      <c r="H254">
        <v>40</v>
      </c>
      <c r="I254" t="s">
        <v>12</v>
      </c>
    </row>
    <row r="255" spans="1:9" x14ac:dyDescent="0.3">
      <c r="A255">
        <v>2021</v>
      </c>
      <c r="B255" t="s">
        <v>35</v>
      </c>
      <c r="C255" t="s">
        <v>23</v>
      </c>
      <c r="D255" t="s">
        <v>30</v>
      </c>
      <c r="E255">
        <v>3</v>
      </c>
      <c r="F255">
        <v>4577.3</v>
      </c>
      <c r="G255">
        <v>5126.576</v>
      </c>
      <c r="H255">
        <v>915.46</v>
      </c>
      <c r="I255" t="s">
        <v>12</v>
      </c>
    </row>
    <row r="256" spans="1:9" x14ac:dyDescent="0.3">
      <c r="A256">
        <v>2021</v>
      </c>
      <c r="B256" t="s">
        <v>35</v>
      </c>
      <c r="C256" t="s">
        <v>29</v>
      </c>
      <c r="D256" t="s">
        <v>29</v>
      </c>
      <c r="E256">
        <v>2</v>
      </c>
      <c r="F256">
        <v>6600</v>
      </c>
      <c r="G256">
        <v>7392</v>
      </c>
      <c r="H256">
        <v>1320</v>
      </c>
      <c r="I256" t="s">
        <v>12</v>
      </c>
    </row>
    <row r="257" spans="1:9" x14ac:dyDescent="0.3">
      <c r="A257">
        <v>2021</v>
      </c>
      <c r="B257" t="s">
        <v>36</v>
      </c>
      <c r="C257" t="s">
        <v>10</v>
      </c>
      <c r="D257" t="s">
        <v>11</v>
      </c>
      <c r="E257">
        <v>3566</v>
      </c>
      <c r="F257">
        <v>4577.3</v>
      </c>
      <c r="G257">
        <v>5126.576</v>
      </c>
      <c r="H257">
        <v>915.46</v>
      </c>
      <c r="I257" t="s">
        <v>12</v>
      </c>
    </row>
    <row r="258" spans="1:9" x14ac:dyDescent="0.3">
      <c r="A258">
        <v>2021</v>
      </c>
      <c r="B258" t="s">
        <v>36</v>
      </c>
      <c r="C258" t="s">
        <v>10</v>
      </c>
      <c r="D258" t="s">
        <v>13</v>
      </c>
      <c r="E258">
        <v>2498</v>
      </c>
      <c r="F258">
        <v>8000</v>
      </c>
      <c r="G258">
        <v>8960</v>
      </c>
      <c r="H258">
        <v>1600</v>
      </c>
      <c r="I258" t="s">
        <v>12</v>
      </c>
    </row>
    <row r="259" spans="1:9" x14ac:dyDescent="0.3">
      <c r="A259">
        <v>2021</v>
      </c>
      <c r="B259" t="s">
        <v>36</v>
      </c>
      <c r="C259" t="s">
        <v>14</v>
      </c>
      <c r="D259" t="s">
        <v>15</v>
      </c>
      <c r="E259">
        <v>1245</v>
      </c>
      <c r="F259">
        <v>4577.2</v>
      </c>
      <c r="G259">
        <v>5126.4639999999999</v>
      </c>
      <c r="H259">
        <v>915.44</v>
      </c>
      <c r="I259" t="s">
        <v>12</v>
      </c>
    </row>
    <row r="260" spans="1:9" x14ac:dyDescent="0.3">
      <c r="A260">
        <v>2021</v>
      </c>
      <c r="B260" t="s">
        <v>36</v>
      </c>
      <c r="C260" t="s">
        <v>16</v>
      </c>
      <c r="D260" t="s">
        <v>17</v>
      </c>
      <c r="E260">
        <v>644</v>
      </c>
      <c r="F260">
        <v>5743.5</v>
      </c>
      <c r="G260">
        <v>6432.72</v>
      </c>
      <c r="H260">
        <v>1148.7</v>
      </c>
      <c r="I260" t="s">
        <v>12</v>
      </c>
    </row>
    <row r="261" spans="1:9" x14ac:dyDescent="0.3">
      <c r="A261">
        <v>2021</v>
      </c>
      <c r="B261" t="s">
        <v>36</v>
      </c>
      <c r="C261" t="s">
        <v>18</v>
      </c>
      <c r="D261" t="s">
        <v>19</v>
      </c>
      <c r="E261">
        <v>643</v>
      </c>
      <c r="F261">
        <v>7000</v>
      </c>
      <c r="G261">
        <v>7840</v>
      </c>
      <c r="H261">
        <v>1400</v>
      </c>
      <c r="I261" t="s">
        <v>12</v>
      </c>
    </row>
    <row r="262" spans="1:9" x14ac:dyDescent="0.3">
      <c r="A262">
        <v>2021</v>
      </c>
      <c r="B262" t="s">
        <v>36</v>
      </c>
      <c r="C262" t="s">
        <v>16</v>
      </c>
      <c r="D262" t="s">
        <v>20</v>
      </c>
      <c r="E262">
        <v>455</v>
      </c>
      <c r="F262">
        <v>4578.6000000000004</v>
      </c>
      <c r="G262">
        <v>5128.0320000000002</v>
      </c>
      <c r="H262">
        <v>915.72000000000014</v>
      </c>
      <c r="I262" t="s">
        <v>12</v>
      </c>
    </row>
    <row r="263" spans="1:9" x14ac:dyDescent="0.3">
      <c r="A263">
        <v>2021</v>
      </c>
      <c r="B263" t="s">
        <v>36</v>
      </c>
      <c r="C263" t="s">
        <v>18</v>
      </c>
      <c r="D263" t="s">
        <v>21</v>
      </c>
      <c r="E263">
        <v>345</v>
      </c>
      <c r="F263">
        <v>7000</v>
      </c>
      <c r="G263">
        <v>7840</v>
      </c>
      <c r="H263">
        <v>1400</v>
      </c>
      <c r="I263" t="s">
        <v>12</v>
      </c>
    </row>
    <row r="264" spans="1:9" x14ac:dyDescent="0.3">
      <c r="A264">
        <v>2021</v>
      </c>
      <c r="B264" t="s">
        <v>36</v>
      </c>
      <c r="C264" t="s">
        <v>14</v>
      </c>
      <c r="D264" t="s">
        <v>22</v>
      </c>
      <c r="E264">
        <v>122</v>
      </c>
      <c r="F264">
        <v>100</v>
      </c>
      <c r="G264">
        <v>112</v>
      </c>
      <c r="H264">
        <v>20</v>
      </c>
      <c r="I264" t="s">
        <v>12</v>
      </c>
    </row>
    <row r="265" spans="1:9" x14ac:dyDescent="0.3">
      <c r="A265">
        <v>2021</v>
      </c>
      <c r="B265" t="s">
        <v>36</v>
      </c>
      <c r="C265" t="s">
        <v>23</v>
      </c>
      <c r="D265" t="s">
        <v>24</v>
      </c>
      <c r="E265">
        <v>78</v>
      </c>
      <c r="F265">
        <v>4577.2</v>
      </c>
      <c r="G265">
        <v>5126.4639999999999</v>
      </c>
      <c r="H265">
        <v>915.44</v>
      </c>
      <c r="I265" t="s">
        <v>12</v>
      </c>
    </row>
    <row r="266" spans="1:9" x14ac:dyDescent="0.3">
      <c r="A266">
        <v>2021</v>
      </c>
      <c r="B266" t="s">
        <v>36</v>
      </c>
      <c r="C266" t="s">
        <v>23</v>
      </c>
      <c r="D266" t="s">
        <v>25</v>
      </c>
      <c r="E266">
        <v>5034.5899999999992</v>
      </c>
      <c r="F266">
        <v>4576.8999999999996</v>
      </c>
      <c r="G266">
        <v>5126.1279999999997</v>
      </c>
      <c r="H266">
        <v>915.38</v>
      </c>
      <c r="I266" t="s">
        <v>12</v>
      </c>
    </row>
    <row r="267" spans="1:9" x14ac:dyDescent="0.3">
      <c r="A267">
        <v>2021</v>
      </c>
      <c r="B267" t="s">
        <v>36</v>
      </c>
      <c r="C267" t="s">
        <v>23</v>
      </c>
      <c r="D267" t="s">
        <v>26</v>
      </c>
      <c r="E267">
        <v>220</v>
      </c>
      <c r="F267">
        <v>200</v>
      </c>
      <c r="G267">
        <v>224</v>
      </c>
      <c r="H267">
        <v>40</v>
      </c>
      <c r="I267" t="s">
        <v>12</v>
      </c>
    </row>
    <row r="268" spans="1:9" x14ac:dyDescent="0.3">
      <c r="A268">
        <v>2021</v>
      </c>
      <c r="B268" t="s">
        <v>36</v>
      </c>
      <c r="C268" t="s">
        <v>23</v>
      </c>
      <c r="D268" t="s">
        <v>27</v>
      </c>
      <c r="E268">
        <v>5034.4800000000005</v>
      </c>
      <c r="F268">
        <v>4576.8</v>
      </c>
      <c r="G268">
        <v>5126.0160000000005</v>
      </c>
      <c r="H268">
        <v>915.36000000000013</v>
      </c>
      <c r="I268" t="s">
        <v>12</v>
      </c>
    </row>
    <row r="269" spans="1:9" x14ac:dyDescent="0.3">
      <c r="A269">
        <v>2021</v>
      </c>
      <c r="B269" t="s">
        <v>36</v>
      </c>
      <c r="C269" t="s">
        <v>14</v>
      </c>
      <c r="D269" t="s">
        <v>28</v>
      </c>
      <c r="E269">
        <v>220</v>
      </c>
      <c r="F269">
        <v>200</v>
      </c>
      <c r="G269">
        <v>224</v>
      </c>
      <c r="H269">
        <v>40</v>
      </c>
      <c r="I269" t="s">
        <v>12</v>
      </c>
    </row>
    <row r="270" spans="1:9" x14ac:dyDescent="0.3">
      <c r="A270">
        <v>2021</v>
      </c>
      <c r="B270" t="s">
        <v>36</v>
      </c>
      <c r="C270" t="s">
        <v>29</v>
      </c>
      <c r="D270" t="s">
        <v>29</v>
      </c>
      <c r="E270">
        <v>7260</v>
      </c>
      <c r="F270">
        <v>6600</v>
      </c>
      <c r="G270">
        <v>7392</v>
      </c>
      <c r="H270">
        <v>1320</v>
      </c>
      <c r="I270" t="s">
        <v>12</v>
      </c>
    </row>
    <row r="271" spans="1:9" x14ac:dyDescent="0.3">
      <c r="A271">
        <v>2021</v>
      </c>
      <c r="B271" t="s">
        <v>36</v>
      </c>
      <c r="C271" t="s">
        <v>23</v>
      </c>
      <c r="D271" t="s">
        <v>30</v>
      </c>
      <c r="E271">
        <v>5035.0300000000007</v>
      </c>
      <c r="F271">
        <v>4577.3</v>
      </c>
      <c r="G271">
        <v>5126.576</v>
      </c>
      <c r="H271">
        <v>915.46</v>
      </c>
      <c r="I271" t="s">
        <v>12</v>
      </c>
    </row>
    <row r="272" spans="1:9" x14ac:dyDescent="0.3">
      <c r="A272">
        <v>2021</v>
      </c>
      <c r="B272" t="s">
        <v>37</v>
      </c>
      <c r="C272" t="s">
        <v>10</v>
      </c>
      <c r="D272" t="s">
        <v>11</v>
      </c>
      <c r="E272">
        <v>5035.0300000000007</v>
      </c>
      <c r="F272">
        <v>4577.3</v>
      </c>
      <c r="G272">
        <v>5126.576</v>
      </c>
      <c r="H272">
        <v>915.46</v>
      </c>
      <c r="I272" t="s">
        <v>12</v>
      </c>
    </row>
    <row r="273" spans="1:9" x14ac:dyDescent="0.3">
      <c r="A273">
        <v>2021</v>
      </c>
      <c r="B273" t="s">
        <v>37</v>
      </c>
      <c r="C273" t="s">
        <v>10</v>
      </c>
      <c r="D273" t="s">
        <v>13</v>
      </c>
      <c r="E273">
        <v>8800</v>
      </c>
      <c r="F273">
        <v>8000</v>
      </c>
      <c r="G273">
        <v>8960</v>
      </c>
      <c r="H273">
        <v>1600</v>
      </c>
      <c r="I273" t="s">
        <v>12</v>
      </c>
    </row>
    <row r="274" spans="1:9" x14ac:dyDescent="0.3">
      <c r="A274">
        <v>2021</v>
      </c>
      <c r="B274" t="s">
        <v>37</v>
      </c>
      <c r="C274" t="s">
        <v>14</v>
      </c>
      <c r="D274" t="s">
        <v>15</v>
      </c>
      <c r="E274">
        <v>5034.92</v>
      </c>
      <c r="F274">
        <v>4577.2</v>
      </c>
      <c r="G274">
        <v>5126.4639999999999</v>
      </c>
      <c r="H274">
        <v>915.44</v>
      </c>
      <c r="I274" t="s">
        <v>12</v>
      </c>
    </row>
    <row r="275" spans="1:9" x14ac:dyDescent="0.3">
      <c r="A275">
        <v>2021</v>
      </c>
      <c r="B275" t="s">
        <v>37</v>
      </c>
      <c r="C275" t="s">
        <v>16</v>
      </c>
      <c r="D275" t="s">
        <v>17</v>
      </c>
      <c r="E275">
        <v>644</v>
      </c>
      <c r="F275">
        <v>5743.5</v>
      </c>
      <c r="G275">
        <v>6432.72</v>
      </c>
      <c r="H275">
        <v>1148.7</v>
      </c>
      <c r="I275" t="s">
        <v>12</v>
      </c>
    </row>
    <row r="276" spans="1:9" x14ac:dyDescent="0.3">
      <c r="A276">
        <v>2021</v>
      </c>
      <c r="B276" t="s">
        <v>37</v>
      </c>
      <c r="C276" t="s">
        <v>18</v>
      </c>
      <c r="D276" t="s">
        <v>19</v>
      </c>
      <c r="E276">
        <v>643</v>
      </c>
      <c r="F276">
        <v>7000</v>
      </c>
      <c r="G276">
        <v>7840</v>
      </c>
      <c r="H276">
        <v>1400</v>
      </c>
      <c r="I276" t="s">
        <v>12</v>
      </c>
    </row>
    <row r="277" spans="1:9" x14ac:dyDescent="0.3">
      <c r="A277">
        <v>2021</v>
      </c>
      <c r="B277" t="s">
        <v>37</v>
      </c>
      <c r="C277" t="s">
        <v>16</v>
      </c>
      <c r="D277" t="s">
        <v>20</v>
      </c>
      <c r="E277">
        <v>455</v>
      </c>
      <c r="F277">
        <v>4578.6000000000004</v>
      </c>
      <c r="G277">
        <v>5128.0320000000002</v>
      </c>
      <c r="H277">
        <v>915.72000000000014</v>
      </c>
      <c r="I277" t="s">
        <v>12</v>
      </c>
    </row>
    <row r="278" spans="1:9" x14ac:dyDescent="0.3">
      <c r="A278">
        <v>2021</v>
      </c>
      <c r="B278" t="s">
        <v>37</v>
      </c>
      <c r="C278" t="s">
        <v>18</v>
      </c>
      <c r="D278" t="s">
        <v>21</v>
      </c>
      <c r="E278">
        <v>345</v>
      </c>
      <c r="F278">
        <v>7000</v>
      </c>
      <c r="G278">
        <v>7840</v>
      </c>
      <c r="H278">
        <v>1400</v>
      </c>
      <c r="I278" t="s">
        <v>12</v>
      </c>
    </row>
    <row r="279" spans="1:9" x14ac:dyDescent="0.3">
      <c r="A279">
        <v>2021</v>
      </c>
      <c r="B279" t="s">
        <v>37</v>
      </c>
      <c r="C279" t="s">
        <v>14</v>
      </c>
      <c r="D279" t="s">
        <v>22</v>
      </c>
      <c r="E279">
        <v>122</v>
      </c>
      <c r="F279">
        <v>100</v>
      </c>
      <c r="G279">
        <v>112</v>
      </c>
      <c r="H279">
        <v>20</v>
      </c>
      <c r="I279" t="s">
        <v>12</v>
      </c>
    </row>
    <row r="280" spans="1:9" x14ac:dyDescent="0.3">
      <c r="A280">
        <v>2021</v>
      </c>
      <c r="B280" t="s">
        <v>37</v>
      </c>
      <c r="C280" t="s">
        <v>23</v>
      </c>
      <c r="D280" t="s">
        <v>24</v>
      </c>
      <c r="E280">
        <v>78</v>
      </c>
      <c r="F280">
        <v>4577.2</v>
      </c>
      <c r="G280">
        <v>5126.4639999999999</v>
      </c>
      <c r="H280">
        <v>915.44</v>
      </c>
      <c r="I280" t="s">
        <v>12</v>
      </c>
    </row>
    <row r="281" spans="1:9" x14ac:dyDescent="0.3">
      <c r="A281">
        <v>2021</v>
      </c>
      <c r="B281" t="s">
        <v>37</v>
      </c>
      <c r="C281" t="s">
        <v>23</v>
      </c>
      <c r="D281" t="s">
        <v>25</v>
      </c>
      <c r="E281">
        <v>76</v>
      </c>
      <c r="F281">
        <v>4576.8999999999996</v>
      </c>
      <c r="G281">
        <v>5126.1279999999997</v>
      </c>
      <c r="H281">
        <v>915.38</v>
      </c>
      <c r="I281" t="s">
        <v>12</v>
      </c>
    </row>
    <row r="282" spans="1:9" x14ac:dyDescent="0.3">
      <c r="A282">
        <v>2021</v>
      </c>
      <c r="B282" t="s">
        <v>37</v>
      </c>
      <c r="C282" t="s">
        <v>23</v>
      </c>
      <c r="D282" t="s">
        <v>26</v>
      </c>
      <c r="E282">
        <v>46</v>
      </c>
      <c r="F282">
        <v>200</v>
      </c>
      <c r="G282">
        <v>224</v>
      </c>
      <c r="H282">
        <v>40</v>
      </c>
      <c r="I282" t="s">
        <v>12</v>
      </c>
    </row>
    <row r="283" spans="1:9" x14ac:dyDescent="0.3">
      <c r="A283">
        <v>2021</v>
      </c>
      <c r="B283" t="s">
        <v>37</v>
      </c>
      <c r="C283" t="s">
        <v>23</v>
      </c>
      <c r="D283" t="s">
        <v>27</v>
      </c>
      <c r="E283">
        <v>34</v>
      </c>
      <c r="F283">
        <v>4576.8</v>
      </c>
      <c r="G283">
        <v>5126.0160000000005</v>
      </c>
      <c r="H283">
        <v>915.36000000000013</v>
      </c>
      <c r="I283" t="s">
        <v>12</v>
      </c>
    </row>
    <row r="284" spans="1:9" x14ac:dyDescent="0.3">
      <c r="A284">
        <v>2021</v>
      </c>
      <c r="B284" t="s">
        <v>37</v>
      </c>
      <c r="C284" t="s">
        <v>14</v>
      </c>
      <c r="D284" t="s">
        <v>28</v>
      </c>
      <c r="E284">
        <v>7</v>
      </c>
      <c r="F284">
        <v>200</v>
      </c>
      <c r="G284">
        <v>224</v>
      </c>
      <c r="H284">
        <v>40</v>
      </c>
      <c r="I284" t="s">
        <v>12</v>
      </c>
    </row>
    <row r="285" spans="1:9" x14ac:dyDescent="0.3">
      <c r="A285">
        <v>2021</v>
      </c>
      <c r="B285" t="s">
        <v>37</v>
      </c>
      <c r="C285" t="s">
        <v>23</v>
      </c>
      <c r="D285" t="s">
        <v>30</v>
      </c>
      <c r="E285">
        <v>3</v>
      </c>
      <c r="F285">
        <v>4577.3</v>
      </c>
      <c r="G285">
        <v>5126.576</v>
      </c>
      <c r="H285">
        <v>915.46</v>
      </c>
      <c r="I285" t="s">
        <v>12</v>
      </c>
    </row>
    <row r="286" spans="1:9" x14ac:dyDescent="0.3">
      <c r="A286">
        <v>2021</v>
      </c>
      <c r="B286" t="s">
        <v>37</v>
      </c>
      <c r="C286" t="s">
        <v>29</v>
      </c>
      <c r="D286" t="s">
        <v>29</v>
      </c>
      <c r="E286">
        <v>2</v>
      </c>
      <c r="F286">
        <v>6600</v>
      </c>
      <c r="G286">
        <v>7392</v>
      </c>
      <c r="H286">
        <v>1320</v>
      </c>
      <c r="I286" t="s">
        <v>12</v>
      </c>
    </row>
    <row r="287" spans="1:9" x14ac:dyDescent="0.3">
      <c r="A287">
        <v>2021</v>
      </c>
      <c r="B287" t="s">
        <v>38</v>
      </c>
      <c r="C287" t="s">
        <v>10</v>
      </c>
      <c r="D287" t="s">
        <v>11</v>
      </c>
      <c r="E287">
        <v>3566</v>
      </c>
      <c r="F287">
        <v>4577.3</v>
      </c>
      <c r="G287">
        <v>5126.576</v>
      </c>
      <c r="H287">
        <v>915.46</v>
      </c>
      <c r="I287" t="s">
        <v>12</v>
      </c>
    </row>
    <row r="288" spans="1:9" x14ac:dyDescent="0.3">
      <c r="A288">
        <v>2021</v>
      </c>
      <c r="B288" t="s">
        <v>38</v>
      </c>
      <c r="C288" t="s">
        <v>10</v>
      </c>
      <c r="D288" t="s">
        <v>13</v>
      </c>
      <c r="E288">
        <v>2498</v>
      </c>
      <c r="F288">
        <v>8000</v>
      </c>
      <c r="G288">
        <v>8960</v>
      </c>
      <c r="H288">
        <v>1600</v>
      </c>
      <c r="I288" t="s">
        <v>12</v>
      </c>
    </row>
    <row r="289" spans="1:9" x14ac:dyDescent="0.3">
      <c r="A289">
        <v>2021</v>
      </c>
      <c r="B289" t="s">
        <v>38</v>
      </c>
      <c r="C289" t="s">
        <v>14</v>
      </c>
      <c r="D289" t="s">
        <v>15</v>
      </c>
      <c r="E289">
        <v>1245</v>
      </c>
      <c r="F289">
        <v>4577.2</v>
      </c>
      <c r="G289">
        <v>5126.4639999999999</v>
      </c>
      <c r="H289">
        <v>915.44</v>
      </c>
      <c r="I289" t="s">
        <v>12</v>
      </c>
    </row>
    <row r="290" spans="1:9" x14ac:dyDescent="0.3">
      <c r="A290">
        <v>2021</v>
      </c>
      <c r="B290" t="s">
        <v>38</v>
      </c>
      <c r="C290" t="s">
        <v>16</v>
      </c>
      <c r="D290" t="s">
        <v>17</v>
      </c>
      <c r="E290">
        <v>644</v>
      </c>
      <c r="F290">
        <v>5743.5</v>
      </c>
      <c r="G290">
        <v>6432.72</v>
      </c>
      <c r="H290">
        <v>1148.7</v>
      </c>
      <c r="I290" t="s">
        <v>12</v>
      </c>
    </row>
    <row r="291" spans="1:9" x14ac:dyDescent="0.3">
      <c r="A291">
        <v>2021</v>
      </c>
      <c r="B291" t="s">
        <v>38</v>
      </c>
      <c r="C291" t="s">
        <v>18</v>
      </c>
      <c r="D291" t="s">
        <v>19</v>
      </c>
      <c r="E291">
        <v>643</v>
      </c>
      <c r="F291">
        <v>7000</v>
      </c>
      <c r="G291">
        <v>7840</v>
      </c>
      <c r="H291">
        <v>1400</v>
      </c>
      <c r="I291" t="s">
        <v>12</v>
      </c>
    </row>
    <row r="292" spans="1:9" x14ac:dyDescent="0.3">
      <c r="A292">
        <v>2021</v>
      </c>
      <c r="B292" t="s">
        <v>38</v>
      </c>
      <c r="C292" t="s">
        <v>16</v>
      </c>
      <c r="D292" t="s">
        <v>20</v>
      </c>
      <c r="E292">
        <v>455</v>
      </c>
      <c r="F292">
        <v>5036.46</v>
      </c>
      <c r="G292">
        <v>5128.0320000000002</v>
      </c>
      <c r="H292">
        <v>1007.292</v>
      </c>
      <c r="I292" t="s">
        <v>12</v>
      </c>
    </row>
    <row r="293" spans="1:9" x14ac:dyDescent="0.3">
      <c r="A293">
        <v>2021</v>
      </c>
      <c r="B293" t="s">
        <v>38</v>
      </c>
      <c r="C293" t="s">
        <v>18</v>
      </c>
      <c r="D293" t="s">
        <v>21</v>
      </c>
      <c r="E293">
        <v>345</v>
      </c>
      <c r="F293">
        <v>7700</v>
      </c>
      <c r="G293">
        <v>7840</v>
      </c>
      <c r="H293">
        <v>1540</v>
      </c>
      <c r="I293" t="s">
        <v>12</v>
      </c>
    </row>
    <row r="294" spans="1:9" x14ac:dyDescent="0.3">
      <c r="A294">
        <v>2021</v>
      </c>
      <c r="B294" t="s">
        <v>38</v>
      </c>
      <c r="C294" t="s">
        <v>14</v>
      </c>
      <c r="D294" t="s">
        <v>22</v>
      </c>
      <c r="E294">
        <v>122</v>
      </c>
      <c r="F294">
        <v>110</v>
      </c>
      <c r="G294">
        <v>112</v>
      </c>
      <c r="H294">
        <v>22</v>
      </c>
      <c r="I294" t="s">
        <v>12</v>
      </c>
    </row>
    <row r="295" spans="1:9" x14ac:dyDescent="0.3">
      <c r="A295">
        <v>2021</v>
      </c>
      <c r="B295" t="s">
        <v>38</v>
      </c>
      <c r="C295" t="s">
        <v>23</v>
      </c>
      <c r="D295" t="s">
        <v>24</v>
      </c>
      <c r="E295">
        <v>78</v>
      </c>
      <c r="F295">
        <v>5034.92</v>
      </c>
      <c r="G295">
        <v>5126.4639999999999</v>
      </c>
      <c r="H295">
        <v>1006.984</v>
      </c>
      <c r="I295" t="s">
        <v>12</v>
      </c>
    </row>
    <row r="296" spans="1:9" x14ac:dyDescent="0.3">
      <c r="A296">
        <v>2021</v>
      </c>
      <c r="B296" t="s">
        <v>38</v>
      </c>
      <c r="C296" t="s">
        <v>23</v>
      </c>
      <c r="D296" t="s">
        <v>25</v>
      </c>
      <c r="E296">
        <v>76</v>
      </c>
      <c r="F296">
        <v>5034.5899999999992</v>
      </c>
      <c r="G296">
        <v>5126.1279999999997</v>
      </c>
      <c r="H296">
        <v>1006.9179999999999</v>
      </c>
      <c r="I296" t="s">
        <v>12</v>
      </c>
    </row>
    <row r="297" spans="1:9" x14ac:dyDescent="0.3">
      <c r="A297">
        <v>2021</v>
      </c>
      <c r="B297" t="s">
        <v>38</v>
      </c>
      <c r="C297" t="s">
        <v>23</v>
      </c>
      <c r="D297" t="s">
        <v>26</v>
      </c>
      <c r="E297">
        <v>46</v>
      </c>
      <c r="F297">
        <v>230</v>
      </c>
      <c r="G297">
        <v>224</v>
      </c>
      <c r="H297">
        <v>46</v>
      </c>
      <c r="I297" t="s">
        <v>12</v>
      </c>
    </row>
    <row r="298" spans="1:9" x14ac:dyDescent="0.3">
      <c r="A298">
        <v>2021</v>
      </c>
      <c r="B298" t="s">
        <v>38</v>
      </c>
      <c r="C298" t="s">
        <v>23</v>
      </c>
      <c r="D298" t="s">
        <v>27</v>
      </c>
      <c r="E298">
        <v>34</v>
      </c>
      <c r="F298">
        <v>5263.32</v>
      </c>
      <c r="G298">
        <v>5126.0160000000005</v>
      </c>
      <c r="H298">
        <v>1052.664</v>
      </c>
      <c r="I298" t="s">
        <v>12</v>
      </c>
    </row>
    <row r="299" spans="1:9" x14ac:dyDescent="0.3">
      <c r="A299">
        <v>2021</v>
      </c>
      <c r="B299" t="s">
        <v>38</v>
      </c>
      <c r="C299" t="s">
        <v>14</v>
      </c>
      <c r="D299" t="s">
        <v>28</v>
      </c>
      <c r="E299">
        <v>7</v>
      </c>
      <c r="F299">
        <v>230</v>
      </c>
      <c r="G299">
        <v>224</v>
      </c>
      <c r="H299">
        <v>46</v>
      </c>
      <c r="I299" t="s">
        <v>33</v>
      </c>
    </row>
    <row r="300" spans="1:9" x14ac:dyDescent="0.3">
      <c r="A300">
        <v>2021</v>
      </c>
      <c r="B300" t="s">
        <v>38</v>
      </c>
      <c r="C300" t="s">
        <v>23</v>
      </c>
      <c r="D300" t="s">
        <v>30</v>
      </c>
      <c r="E300">
        <v>3</v>
      </c>
      <c r="F300">
        <v>5263.8950000000004</v>
      </c>
      <c r="G300">
        <v>5126.576</v>
      </c>
      <c r="H300">
        <v>1052.7790000000002</v>
      </c>
      <c r="I300" t="s">
        <v>33</v>
      </c>
    </row>
    <row r="301" spans="1:9" x14ac:dyDescent="0.3">
      <c r="A301">
        <v>2021</v>
      </c>
      <c r="B301" t="s">
        <v>38</v>
      </c>
      <c r="C301" t="s">
        <v>29</v>
      </c>
      <c r="D301" t="s">
        <v>29</v>
      </c>
      <c r="E301">
        <v>2</v>
      </c>
      <c r="F301">
        <v>7590</v>
      </c>
      <c r="G301">
        <v>7392</v>
      </c>
      <c r="H301">
        <v>1518</v>
      </c>
      <c r="I301" t="s">
        <v>33</v>
      </c>
    </row>
    <row r="302" spans="1:9" x14ac:dyDescent="0.3">
      <c r="A302">
        <v>2021</v>
      </c>
      <c r="B302" t="s">
        <v>39</v>
      </c>
      <c r="C302" t="s">
        <v>10</v>
      </c>
      <c r="D302" t="s">
        <v>11</v>
      </c>
      <c r="E302">
        <v>3566</v>
      </c>
      <c r="F302">
        <v>5263.8950000000004</v>
      </c>
      <c r="G302">
        <v>5126.576</v>
      </c>
      <c r="H302">
        <v>1052.7790000000002</v>
      </c>
      <c r="I302" t="s">
        <v>33</v>
      </c>
    </row>
    <row r="303" spans="1:9" x14ac:dyDescent="0.3">
      <c r="A303">
        <v>2021</v>
      </c>
      <c r="B303" t="s">
        <v>39</v>
      </c>
      <c r="C303" t="s">
        <v>10</v>
      </c>
      <c r="D303" t="s">
        <v>13</v>
      </c>
      <c r="E303">
        <v>2498</v>
      </c>
      <c r="F303">
        <v>8800</v>
      </c>
      <c r="G303">
        <v>8960</v>
      </c>
      <c r="H303">
        <v>1760</v>
      </c>
      <c r="I303" t="s">
        <v>33</v>
      </c>
    </row>
    <row r="304" spans="1:9" x14ac:dyDescent="0.3">
      <c r="A304">
        <v>2021</v>
      </c>
      <c r="B304" t="s">
        <v>39</v>
      </c>
      <c r="C304" t="s">
        <v>14</v>
      </c>
      <c r="D304" t="s">
        <v>15</v>
      </c>
      <c r="E304">
        <v>1245</v>
      </c>
      <c r="F304">
        <v>5034.92</v>
      </c>
      <c r="G304">
        <v>5126.4639999999999</v>
      </c>
      <c r="H304">
        <v>1006.984</v>
      </c>
      <c r="I304" t="s">
        <v>33</v>
      </c>
    </row>
    <row r="305" spans="1:9" x14ac:dyDescent="0.3">
      <c r="A305">
        <v>2021</v>
      </c>
      <c r="B305" t="s">
        <v>39</v>
      </c>
      <c r="C305" t="s">
        <v>16</v>
      </c>
      <c r="D305" t="s">
        <v>17</v>
      </c>
      <c r="E305">
        <v>644</v>
      </c>
      <c r="F305">
        <v>6317.85</v>
      </c>
      <c r="G305">
        <v>6432.72</v>
      </c>
      <c r="H305">
        <v>1263.5700000000002</v>
      </c>
      <c r="I305" t="s">
        <v>33</v>
      </c>
    </row>
    <row r="306" spans="1:9" x14ac:dyDescent="0.3">
      <c r="A306">
        <v>2021</v>
      </c>
      <c r="B306" t="s">
        <v>39</v>
      </c>
      <c r="C306" t="s">
        <v>18</v>
      </c>
      <c r="D306" t="s">
        <v>19</v>
      </c>
      <c r="E306">
        <v>643</v>
      </c>
      <c r="F306">
        <v>7700</v>
      </c>
      <c r="G306">
        <v>7840</v>
      </c>
      <c r="H306">
        <v>1540</v>
      </c>
      <c r="I306" t="s">
        <v>33</v>
      </c>
    </row>
    <row r="307" spans="1:9" x14ac:dyDescent="0.3">
      <c r="A307">
        <v>2021</v>
      </c>
      <c r="B307" t="s">
        <v>39</v>
      </c>
      <c r="C307" t="s">
        <v>16</v>
      </c>
      <c r="D307" t="s">
        <v>20</v>
      </c>
      <c r="E307">
        <v>455</v>
      </c>
      <c r="F307">
        <v>5036.46</v>
      </c>
      <c r="G307">
        <v>5128.0320000000002</v>
      </c>
      <c r="H307">
        <v>1007.292</v>
      </c>
      <c r="I307" t="s">
        <v>33</v>
      </c>
    </row>
    <row r="308" spans="1:9" x14ac:dyDescent="0.3">
      <c r="A308">
        <v>2021</v>
      </c>
      <c r="B308" t="s">
        <v>39</v>
      </c>
      <c r="C308" t="s">
        <v>18</v>
      </c>
      <c r="D308" t="s">
        <v>21</v>
      </c>
      <c r="E308">
        <v>345</v>
      </c>
      <c r="F308">
        <v>7700</v>
      </c>
      <c r="G308">
        <v>7840</v>
      </c>
      <c r="H308">
        <v>1540</v>
      </c>
      <c r="I308" t="s">
        <v>33</v>
      </c>
    </row>
    <row r="309" spans="1:9" x14ac:dyDescent="0.3">
      <c r="A309">
        <v>2021</v>
      </c>
      <c r="B309" t="s">
        <v>39</v>
      </c>
      <c r="C309" t="s">
        <v>14</v>
      </c>
      <c r="D309" t="s">
        <v>22</v>
      </c>
      <c r="E309">
        <v>122</v>
      </c>
      <c r="F309">
        <v>110</v>
      </c>
      <c r="G309">
        <v>112</v>
      </c>
      <c r="H309">
        <v>22</v>
      </c>
      <c r="I309" t="s">
        <v>33</v>
      </c>
    </row>
    <row r="310" spans="1:9" x14ac:dyDescent="0.3">
      <c r="A310">
        <v>2021</v>
      </c>
      <c r="B310" t="s">
        <v>39</v>
      </c>
      <c r="C310" t="s">
        <v>23</v>
      </c>
      <c r="D310" t="s">
        <v>24</v>
      </c>
      <c r="E310">
        <v>78</v>
      </c>
      <c r="F310">
        <v>5034.92</v>
      </c>
      <c r="G310">
        <v>5126.4639999999999</v>
      </c>
      <c r="H310">
        <v>1006.984</v>
      </c>
      <c r="I310" t="s">
        <v>33</v>
      </c>
    </row>
    <row r="311" spans="1:9" x14ac:dyDescent="0.3">
      <c r="A311">
        <v>2021</v>
      </c>
      <c r="B311" t="s">
        <v>39</v>
      </c>
      <c r="C311" t="s">
        <v>23</v>
      </c>
      <c r="D311" t="s">
        <v>25</v>
      </c>
      <c r="E311">
        <v>76</v>
      </c>
      <c r="F311">
        <v>4576.8999999999996</v>
      </c>
      <c r="G311">
        <v>5126.1279999999997</v>
      </c>
      <c r="H311">
        <v>915.38</v>
      </c>
      <c r="I311" t="s">
        <v>33</v>
      </c>
    </row>
    <row r="312" spans="1:9" x14ac:dyDescent="0.3">
      <c r="A312">
        <v>2021</v>
      </c>
      <c r="B312" t="s">
        <v>39</v>
      </c>
      <c r="C312" t="s">
        <v>23</v>
      </c>
      <c r="D312" t="s">
        <v>26</v>
      </c>
      <c r="E312">
        <v>46</v>
      </c>
      <c r="F312">
        <v>200</v>
      </c>
      <c r="G312">
        <v>224</v>
      </c>
      <c r="H312">
        <v>40</v>
      </c>
      <c r="I312" t="s">
        <v>33</v>
      </c>
    </row>
    <row r="313" spans="1:9" x14ac:dyDescent="0.3">
      <c r="A313">
        <v>2021</v>
      </c>
      <c r="B313" t="s">
        <v>39</v>
      </c>
      <c r="C313" t="s">
        <v>23</v>
      </c>
      <c r="D313" t="s">
        <v>27</v>
      </c>
      <c r="E313">
        <v>34</v>
      </c>
      <c r="F313">
        <v>4576.8</v>
      </c>
      <c r="G313">
        <v>5126.0160000000005</v>
      </c>
      <c r="H313">
        <v>915.36000000000013</v>
      </c>
      <c r="I313" t="s">
        <v>33</v>
      </c>
    </row>
    <row r="314" spans="1:9" x14ac:dyDescent="0.3">
      <c r="A314">
        <v>2021</v>
      </c>
      <c r="B314" t="s">
        <v>39</v>
      </c>
      <c r="C314" t="s">
        <v>14</v>
      </c>
      <c r="D314" t="s">
        <v>28</v>
      </c>
      <c r="E314">
        <v>7</v>
      </c>
      <c r="F314">
        <v>200</v>
      </c>
      <c r="G314">
        <v>224</v>
      </c>
      <c r="H314">
        <v>40</v>
      </c>
      <c r="I314" t="s">
        <v>33</v>
      </c>
    </row>
    <row r="315" spans="1:9" x14ac:dyDescent="0.3">
      <c r="A315">
        <v>2021</v>
      </c>
      <c r="B315" t="s">
        <v>39</v>
      </c>
      <c r="C315" t="s">
        <v>23</v>
      </c>
      <c r="D315" t="s">
        <v>30</v>
      </c>
      <c r="E315">
        <v>3</v>
      </c>
      <c r="F315">
        <v>4577.3</v>
      </c>
      <c r="G315">
        <v>5126.576</v>
      </c>
      <c r="H315">
        <v>915.46</v>
      </c>
      <c r="I315" t="s">
        <v>33</v>
      </c>
    </row>
    <row r="316" spans="1:9" x14ac:dyDescent="0.3">
      <c r="A316">
        <v>2021</v>
      </c>
      <c r="B316" t="s">
        <v>39</v>
      </c>
      <c r="C316" t="s">
        <v>29</v>
      </c>
      <c r="D316" t="s">
        <v>29</v>
      </c>
      <c r="E316">
        <v>2</v>
      </c>
      <c r="F316">
        <v>6600</v>
      </c>
      <c r="G316">
        <v>7392</v>
      </c>
      <c r="H316">
        <v>1320</v>
      </c>
      <c r="I316" t="s">
        <v>33</v>
      </c>
    </row>
    <row r="317" spans="1:9" x14ac:dyDescent="0.3">
      <c r="A317">
        <v>2021</v>
      </c>
      <c r="B317" t="s">
        <v>40</v>
      </c>
      <c r="C317" t="s">
        <v>10</v>
      </c>
      <c r="D317" t="s">
        <v>11</v>
      </c>
      <c r="E317">
        <v>3566</v>
      </c>
      <c r="F317">
        <v>4577.3</v>
      </c>
      <c r="G317">
        <v>5126.576</v>
      </c>
      <c r="H317">
        <v>915.46</v>
      </c>
      <c r="I317" t="s">
        <v>33</v>
      </c>
    </row>
    <row r="318" spans="1:9" x14ac:dyDescent="0.3">
      <c r="A318">
        <v>2021</v>
      </c>
      <c r="B318" t="s">
        <v>40</v>
      </c>
      <c r="C318" t="s">
        <v>10</v>
      </c>
      <c r="D318" t="s">
        <v>13</v>
      </c>
      <c r="E318">
        <v>2498</v>
      </c>
      <c r="F318">
        <v>8000</v>
      </c>
      <c r="G318">
        <v>8960</v>
      </c>
      <c r="H318">
        <v>1600</v>
      </c>
      <c r="I318" t="s">
        <v>33</v>
      </c>
    </row>
    <row r="319" spans="1:9" x14ac:dyDescent="0.3">
      <c r="A319">
        <v>2021</v>
      </c>
      <c r="B319" t="s">
        <v>40</v>
      </c>
      <c r="C319" t="s">
        <v>14</v>
      </c>
      <c r="D319" t="s">
        <v>15</v>
      </c>
      <c r="E319">
        <v>1245</v>
      </c>
      <c r="F319">
        <v>4577.2</v>
      </c>
      <c r="G319">
        <v>5126.4639999999999</v>
      </c>
      <c r="H319">
        <v>915.44</v>
      </c>
      <c r="I319" t="s">
        <v>33</v>
      </c>
    </row>
    <row r="320" spans="1:9" x14ac:dyDescent="0.3">
      <c r="A320">
        <v>2021</v>
      </c>
      <c r="B320" t="s">
        <v>40</v>
      </c>
      <c r="C320" t="s">
        <v>16</v>
      </c>
      <c r="D320" t="s">
        <v>17</v>
      </c>
      <c r="E320">
        <v>644</v>
      </c>
      <c r="F320">
        <v>5743.5</v>
      </c>
      <c r="G320">
        <v>6432.72</v>
      </c>
      <c r="H320">
        <v>1148.7</v>
      </c>
      <c r="I320" t="s">
        <v>33</v>
      </c>
    </row>
    <row r="321" spans="1:9" x14ac:dyDescent="0.3">
      <c r="A321">
        <v>2021</v>
      </c>
      <c r="B321" t="s">
        <v>40</v>
      </c>
      <c r="C321" t="s">
        <v>18</v>
      </c>
      <c r="D321" t="s">
        <v>19</v>
      </c>
      <c r="E321">
        <v>643</v>
      </c>
      <c r="F321">
        <v>7000</v>
      </c>
      <c r="G321">
        <v>7840</v>
      </c>
      <c r="H321">
        <v>1400</v>
      </c>
      <c r="I321" t="s">
        <v>33</v>
      </c>
    </row>
    <row r="322" spans="1:9" x14ac:dyDescent="0.3">
      <c r="A322">
        <v>2021</v>
      </c>
      <c r="B322" t="s">
        <v>40</v>
      </c>
      <c r="C322" t="s">
        <v>16</v>
      </c>
      <c r="D322" t="s">
        <v>20</v>
      </c>
      <c r="E322">
        <v>455</v>
      </c>
      <c r="F322">
        <v>4578.6000000000004</v>
      </c>
      <c r="G322">
        <v>5128.0320000000002</v>
      </c>
      <c r="H322">
        <v>915.72000000000014</v>
      </c>
      <c r="I322" t="s">
        <v>12</v>
      </c>
    </row>
    <row r="323" spans="1:9" x14ac:dyDescent="0.3">
      <c r="A323">
        <v>2021</v>
      </c>
      <c r="B323" t="s">
        <v>40</v>
      </c>
      <c r="C323" t="s">
        <v>18</v>
      </c>
      <c r="D323" t="s">
        <v>21</v>
      </c>
      <c r="E323">
        <v>345</v>
      </c>
      <c r="F323">
        <v>7000</v>
      </c>
      <c r="G323">
        <v>7840</v>
      </c>
      <c r="H323">
        <v>1400</v>
      </c>
      <c r="I323" t="s">
        <v>12</v>
      </c>
    </row>
    <row r="324" spans="1:9" x14ac:dyDescent="0.3">
      <c r="A324">
        <v>2021</v>
      </c>
      <c r="B324" t="s">
        <v>40</v>
      </c>
      <c r="C324" t="s">
        <v>14</v>
      </c>
      <c r="D324" t="s">
        <v>22</v>
      </c>
      <c r="E324">
        <v>122</v>
      </c>
      <c r="F324">
        <v>100</v>
      </c>
      <c r="G324">
        <v>112</v>
      </c>
      <c r="H324">
        <v>20</v>
      </c>
      <c r="I324" t="s">
        <v>12</v>
      </c>
    </row>
    <row r="325" spans="1:9" x14ac:dyDescent="0.3">
      <c r="A325">
        <v>2021</v>
      </c>
      <c r="B325" t="s">
        <v>40</v>
      </c>
      <c r="C325" t="s">
        <v>23</v>
      </c>
      <c r="D325" t="s">
        <v>24</v>
      </c>
      <c r="E325">
        <v>78</v>
      </c>
      <c r="F325">
        <v>4577.2</v>
      </c>
      <c r="G325">
        <v>5126.4639999999999</v>
      </c>
      <c r="H325">
        <v>915.44</v>
      </c>
      <c r="I325" t="s">
        <v>12</v>
      </c>
    </row>
    <row r="326" spans="1:9" x14ac:dyDescent="0.3">
      <c r="A326">
        <v>2021</v>
      </c>
      <c r="B326" t="s">
        <v>40</v>
      </c>
      <c r="C326" t="s">
        <v>23</v>
      </c>
      <c r="D326" t="s">
        <v>25</v>
      </c>
      <c r="E326">
        <v>76</v>
      </c>
      <c r="F326">
        <v>4576.8999999999996</v>
      </c>
      <c r="G326">
        <v>5126.1279999999997</v>
      </c>
      <c r="H326">
        <v>915.38</v>
      </c>
      <c r="I326" t="s">
        <v>12</v>
      </c>
    </row>
    <row r="327" spans="1:9" x14ac:dyDescent="0.3">
      <c r="A327">
        <v>2021</v>
      </c>
      <c r="B327" t="s">
        <v>40</v>
      </c>
      <c r="C327" t="s">
        <v>23</v>
      </c>
      <c r="D327" t="s">
        <v>26</v>
      </c>
      <c r="E327">
        <v>46</v>
      </c>
      <c r="F327">
        <v>200</v>
      </c>
      <c r="G327">
        <v>224</v>
      </c>
      <c r="H327">
        <v>40</v>
      </c>
      <c r="I327" t="s">
        <v>12</v>
      </c>
    </row>
    <row r="328" spans="1:9" x14ac:dyDescent="0.3">
      <c r="A328">
        <v>2021</v>
      </c>
      <c r="B328" t="s">
        <v>40</v>
      </c>
      <c r="C328" t="s">
        <v>23</v>
      </c>
      <c r="D328" t="s">
        <v>27</v>
      </c>
      <c r="E328">
        <v>34</v>
      </c>
      <c r="F328">
        <v>4576.8</v>
      </c>
      <c r="G328">
        <v>5126.0160000000005</v>
      </c>
      <c r="H328">
        <v>915.36000000000013</v>
      </c>
      <c r="I328" t="s">
        <v>12</v>
      </c>
    </row>
    <row r="329" spans="1:9" x14ac:dyDescent="0.3">
      <c r="A329">
        <v>2021</v>
      </c>
      <c r="B329" t="s">
        <v>40</v>
      </c>
      <c r="C329" t="s">
        <v>14</v>
      </c>
      <c r="D329" t="s">
        <v>28</v>
      </c>
      <c r="E329">
        <v>7</v>
      </c>
      <c r="F329">
        <v>200</v>
      </c>
      <c r="G329">
        <v>224</v>
      </c>
      <c r="H329">
        <v>40</v>
      </c>
      <c r="I329" t="s">
        <v>12</v>
      </c>
    </row>
    <row r="330" spans="1:9" x14ac:dyDescent="0.3">
      <c r="A330">
        <v>2021</v>
      </c>
      <c r="B330" t="s">
        <v>40</v>
      </c>
      <c r="C330" t="s">
        <v>23</v>
      </c>
      <c r="D330" t="s">
        <v>30</v>
      </c>
      <c r="E330">
        <v>3</v>
      </c>
      <c r="F330">
        <v>4577.3</v>
      </c>
      <c r="G330">
        <v>5126.576</v>
      </c>
      <c r="H330">
        <v>915.46</v>
      </c>
      <c r="I330" t="s">
        <v>12</v>
      </c>
    </row>
    <row r="331" spans="1:9" x14ac:dyDescent="0.3">
      <c r="A331">
        <v>2021</v>
      </c>
      <c r="B331" t="s">
        <v>40</v>
      </c>
      <c r="C331" t="s">
        <v>29</v>
      </c>
      <c r="D331" t="s">
        <v>29</v>
      </c>
      <c r="E331">
        <v>2</v>
      </c>
      <c r="F331">
        <v>6600</v>
      </c>
      <c r="G331">
        <v>7392</v>
      </c>
      <c r="H331">
        <v>1320</v>
      </c>
      <c r="I331" t="s">
        <v>12</v>
      </c>
    </row>
    <row r="332" spans="1:9" x14ac:dyDescent="0.3">
      <c r="A332">
        <v>2021</v>
      </c>
      <c r="B332" t="s">
        <v>41</v>
      </c>
      <c r="C332" t="s">
        <v>10</v>
      </c>
      <c r="D332" t="s">
        <v>11</v>
      </c>
      <c r="E332">
        <v>3566</v>
      </c>
      <c r="F332">
        <v>4577.3</v>
      </c>
      <c r="G332">
        <v>5126.576</v>
      </c>
      <c r="H332">
        <v>915.46</v>
      </c>
      <c r="I332" t="s">
        <v>12</v>
      </c>
    </row>
    <row r="333" spans="1:9" x14ac:dyDescent="0.3">
      <c r="A333">
        <v>2021</v>
      </c>
      <c r="B333" t="s">
        <v>41</v>
      </c>
      <c r="C333" t="s">
        <v>10</v>
      </c>
      <c r="D333" t="s">
        <v>13</v>
      </c>
      <c r="E333">
        <v>2498</v>
      </c>
      <c r="F333">
        <v>8000</v>
      </c>
      <c r="G333">
        <v>8960</v>
      </c>
      <c r="H333">
        <v>1600</v>
      </c>
      <c r="I333" t="s">
        <v>12</v>
      </c>
    </row>
    <row r="334" spans="1:9" x14ac:dyDescent="0.3">
      <c r="A334">
        <v>2021</v>
      </c>
      <c r="B334" t="s">
        <v>41</v>
      </c>
      <c r="C334" t="s">
        <v>14</v>
      </c>
      <c r="D334" t="s">
        <v>15</v>
      </c>
      <c r="E334">
        <v>1245</v>
      </c>
      <c r="F334">
        <v>4577.2</v>
      </c>
      <c r="G334">
        <v>5126.4639999999999</v>
      </c>
      <c r="H334">
        <v>915.44</v>
      </c>
      <c r="I334" t="s">
        <v>12</v>
      </c>
    </row>
    <row r="335" spans="1:9" x14ac:dyDescent="0.3">
      <c r="A335">
        <v>2021</v>
      </c>
      <c r="B335" t="s">
        <v>41</v>
      </c>
      <c r="C335" t="s">
        <v>16</v>
      </c>
      <c r="D335" t="s">
        <v>17</v>
      </c>
      <c r="E335">
        <v>644</v>
      </c>
      <c r="F335">
        <v>5743.5</v>
      </c>
      <c r="G335">
        <v>6432.72</v>
      </c>
      <c r="H335">
        <v>1148.7</v>
      </c>
      <c r="I335" t="s">
        <v>12</v>
      </c>
    </row>
    <row r="336" spans="1:9" x14ac:dyDescent="0.3">
      <c r="A336">
        <v>2021</v>
      </c>
      <c r="B336" t="s">
        <v>41</v>
      </c>
      <c r="C336" t="s">
        <v>18</v>
      </c>
      <c r="D336" t="s">
        <v>19</v>
      </c>
      <c r="E336">
        <v>643</v>
      </c>
      <c r="F336">
        <v>7000</v>
      </c>
      <c r="G336">
        <v>7840</v>
      </c>
      <c r="H336">
        <v>1400</v>
      </c>
      <c r="I336" t="s">
        <v>12</v>
      </c>
    </row>
    <row r="337" spans="1:9" x14ac:dyDescent="0.3">
      <c r="A337">
        <v>2021</v>
      </c>
      <c r="B337" t="s">
        <v>41</v>
      </c>
      <c r="C337" t="s">
        <v>16</v>
      </c>
      <c r="D337" t="s">
        <v>20</v>
      </c>
      <c r="E337">
        <v>455</v>
      </c>
      <c r="F337">
        <v>4578.6000000000004</v>
      </c>
      <c r="G337">
        <v>5128.0320000000002</v>
      </c>
      <c r="H337">
        <v>915.72000000000014</v>
      </c>
      <c r="I337" t="s">
        <v>12</v>
      </c>
    </row>
    <row r="338" spans="1:9" x14ac:dyDescent="0.3">
      <c r="A338">
        <v>2021</v>
      </c>
      <c r="B338" t="s">
        <v>41</v>
      </c>
      <c r="C338" t="s">
        <v>18</v>
      </c>
      <c r="D338" t="s">
        <v>21</v>
      </c>
      <c r="E338">
        <v>345</v>
      </c>
      <c r="F338">
        <v>7000</v>
      </c>
      <c r="G338">
        <v>7840</v>
      </c>
      <c r="H338">
        <v>1400</v>
      </c>
      <c r="I338" t="s">
        <v>12</v>
      </c>
    </row>
    <row r="339" spans="1:9" x14ac:dyDescent="0.3">
      <c r="A339">
        <v>2021</v>
      </c>
      <c r="B339" t="s">
        <v>41</v>
      </c>
      <c r="C339" t="s">
        <v>14</v>
      </c>
      <c r="D339" t="s">
        <v>22</v>
      </c>
      <c r="E339">
        <v>122</v>
      </c>
      <c r="F339">
        <v>100</v>
      </c>
      <c r="G339">
        <v>112</v>
      </c>
      <c r="H339">
        <v>20</v>
      </c>
      <c r="I339" t="s">
        <v>12</v>
      </c>
    </row>
    <row r="340" spans="1:9" x14ac:dyDescent="0.3">
      <c r="A340">
        <v>2021</v>
      </c>
      <c r="B340" t="s">
        <v>41</v>
      </c>
      <c r="C340" t="s">
        <v>23</v>
      </c>
      <c r="D340" t="s">
        <v>24</v>
      </c>
      <c r="E340">
        <v>78</v>
      </c>
      <c r="F340">
        <v>4577.2</v>
      </c>
      <c r="G340">
        <v>5126.4639999999999</v>
      </c>
      <c r="H340">
        <v>915.44</v>
      </c>
      <c r="I340" t="s">
        <v>12</v>
      </c>
    </row>
    <row r="341" spans="1:9" x14ac:dyDescent="0.3">
      <c r="A341">
        <v>2021</v>
      </c>
      <c r="B341" t="s">
        <v>41</v>
      </c>
      <c r="C341" t="s">
        <v>23</v>
      </c>
      <c r="D341" t="s">
        <v>25</v>
      </c>
      <c r="E341">
        <v>76</v>
      </c>
      <c r="F341">
        <v>4576.8999999999996</v>
      </c>
      <c r="G341">
        <v>5126.1279999999997</v>
      </c>
      <c r="H341">
        <v>915.38</v>
      </c>
      <c r="I341" t="s">
        <v>12</v>
      </c>
    </row>
    <row r="342" spans="1:9" x14ac:dyDescent="0.3">
      <c r="A342">
        <v>2021</v>
      </c>
      <c r="B342" t="s">
        <v>41</v>
      </c>
      <c r="C342" t="s">
        <v>23</v>
      </c>
      <c r="D342" t="s">
        <v>26</v>
      </c>
      <c r="E342">
        <v>46</v>
      </c>
      <c r="F342">
        <v>200</v>
      </c>
      <c r="G342">
        <v>224</v>
      </c>
      <c r="H342">
        <v>40</v>
      </c>
      <c r="I342" t="s">
        <v>12</v>
      </c>
    </row>
    <row r="343" spans="1:9" x14ac:dyDescent="0.3">
      <c r="A343">
        <v>2021</v>
      </c>
      <c r="B343" t="s">
        <v>41</v>
      </c>
      <c r="C343" t="s">
        <v>23</v>
      </c>
      <c r="D343" t="s">
        <v>27</v>
      </c>
      <c r="E343">
        <v>34</v>
      </c>
      <c r="F343">
        <v>5492.16</v>
      </c>
      <c r="G343">
        <v>5126.0160000000005</v>
      </c>
      <c r="H343">
        <v>1098.432</v>
      </c>
      <c r="I343" t="s">
        <v>12</v>
      </c>
    </row>
    <row r="344" spans="1:9" x14ac:dyDescent="0.3">
      <c r="A344">
        <v>2021</v>
      </c>
      <c r="B344" t="s">
        <v>41</v>
      </c>
      <c r="C344" t="s">
        <v>14</v>
      </c>
      <c r="D344" t="s">
        <v>28</v>
      </c>
      <c r="E344">
        <v>7</v>
      </c>
      <c r="F344">
        <v>240</v>
      </c>
      <c r="G344">
        <v>224</v>
      </c>
      <c r="H344">
        <v>48</v>
      </c>
      <c r="I344" t="s">
        <v>12</v>
      </c>
    </row>
    <row r="345" spans="1:9" x14ac:dyDescent="0.3">
      <c r="A345">
        <v>2021</v>
      </c>
      <c r="B345" t="s">
        <v>41</v>
      </c>
      <c r="C345" t="s">
        <v>23</v>
      </c>
      <c r="D345" t="s">
        <v>30</v>
      </c>
      <c r="E345">
        <v>3</v>
      </c>
      <c r="F345">
        <v>5492.76</v>
      </c>
      <c r="G345">
        <v>5126.576</v>
      </c>
      <c r="H345">
        <v>1098.5520000000001</v>
      </c>
      <c r="I345" t="s">
        <v>12</v>
      </c>
    </row>
    <row r="346" spans="1:9" x14ac:dyDescent="0.3">
      <c r="A346">
        <v>2021</v>
      </c>
      <c r="B346" t="s">
        <v>41</v>
      </c>
      <c r="C346" t="s">
        <v>29</v>
      </c>
      <c r="D346" t="s">
        <v>29</v>
      </c>
      <c r="E346">
        <v>2</v>
      </c>
      <c r="F346">
        <v>7920</v>
      </c>
      <c r="G346">
        <v>7392</v>
      </c>
      <c r="H346">
        <v>1584</v>
      </c>
      <c r="I346" t="s">
        <v>12</v>
      </c>
    </row>
    <row r="347" spans="1:9" x14ac:dyDescent="0.3">
      <c r="A347">
        <v>2021</v>
      </c>
      <c r="B347" t="s">
        <v>42</v>
      </c>
      <c r="C347" t="s">
        <v>10</v>
      </c>
      <c r="D347" t="s">
        <v>11</v>
      </c>
      <c r="E347">
        <v>3566</v>
      </c>
      <c r="F347">
        <v>4577.3</v>
      </c>
      <c r="G347">
        <v>5126.576</v>
      </c>
      <c r="H347">
        <v>915.46</v>
      </c>
      <c r="I347" t="s">
        <v>12</v>
      </c>
    </row>
    <row r="348" spans="1:9" x14ac:dyDescent="0.3">
      <c r="A348">
        <v>2021</v>
      </c>
      <c r="B348" t="s">
        <v>42</v>
      </c>
      <c r="C348" t="s">
        <v>10</v>
      </c>
      <c r="D348" t="s">
        <v>13</v>
      </c>
      <c r="E348">
        <v>2498</v>
      </c>
      <c r="F348">
        <v>8000</v>
      </c>
      <c r="G348">
        <v>8960</v>
      </c>
      <c r="H348">
        <v>1600</v>
      </c>
      <c r="I348" t="s">
        <v>12</v>
      </c>
    </row>
    <row r="349" spans="1:9" x14ac:dyDescent="0.3">
      <c r="A349">
        <v>2021</v>
      </c>
      <c r="B349" t="s">
        <v>42</v>
      </c>
      <c r="C349" t="s">
        <v>14</v>
      </c>
      <c r="D349" t="s">
        <v>15</v>
      </c>
      <c r="E349">
        <v>1245</v>
      </c>
      <c r="F349">
        <v>4577.2</v>
      </c>
      <c r="G349">
        <v>5126.4639999999999</v>
      </c>
      <c r="H349">
        <v>915.44</v>
      </c>
      <c r="I349" t="s">
        <v>12</v>
      </c>
    </row>
    <row r="350" spans="1:9" x14ac:dyDescent="0.3">
      <c r="A350">
        <v>2021</v>
      </c>
      <c r="B350" t="s">
        <v>42</v>
      </c>
      <c r="C350" t="s">
        <v>16</v>
      </c>
      <c r="D350" t="s">
        <v>17</v>
      </c>
      <c r="E350">
        <v>644</v>
      </c>
      <c r="F350">
        <v>5743.5</v>
      </c>
      <c r="G350">
        <v>6432.72</v>
      </c>
      <c r="H350">
        <v>1148.7</v>
      </c>
      <c r="I350" t="s">
        <v>12</v>
      </c>
    </row>
    <row r="351" spans="1:9" x14ac:dyDescent="0.3">
      <c r="A351">
        <v>2021</v>
      </c>
      <c r="B351" t="s">
        <v>42</v>
      </c>
      <c r="C351" t="s">
        <v>18</v>
      </c>
      <c r="D351" t="s">
        <v>19</v>
      </c>
      <c r="E351">
        <v>643</v>
      </c>
      <c r="F351">
        <v>7000</v>
      </c>
      <c r="G351">
        <v>7840</v>
      </c>
      <c r="H351">
        <v>1400</v>
      </c>
      <c r="I351" t="s">
        <v>12</v>
      </c>
    </row>
    <row r="352" spans="1:9" x14ac:dyDescent="0.3">
      <c r="A352">
        <v>2021</v>
      </c>
      <c r="B352" t="s">
        <v>42</v>
      </c>
      <c r="C352" t="s">
        <v>16</v>
      </c>
      <c r="D352" t="s">
        <v>20</v>
      </c>
      <c r="E352">
        <v>455</v>
      </c>
      <c r="F352">
        <v>4578.6000000000004</v>
      </c>
      <c r="G352">
        <v>5128.0320000000002</v>
      </c>
      <c r="H352">
        <v>915.72000000000014</v>
      </c>
      <c r="I352" t="s">
        <v>12</v>
      </c>
    </row>
    <row r="353" spans="1:9" x14ac:dyDescent="0.3">
      <c r="A353">
        <v>2021</v>
      </c>
      <c r="B353" t="s">
        <v>42</v>
      </c>
      <c r="C353" t="s">
        <v>18</v>
      </c>
      <c r="D353" t="s">
        <v>21</v>
      </c>
      <c r="E353">
        <v>345</v>
      </c>
      <c r="F353">
        <v>7000</v>
      </c>
      <c r="G353">
        <v>7840</v>
      </c>
      <c r="H353">
        <v>1400</v>
      </c>
      <c r="I353" t="s">
        <v>12</v>
      </c>
    </row>
    <row r="354" spans="1:9" x14ac:dyDescent="0.3">
      <c r="A354">
        <v>2021</v>
      </c>
      <c r="B354" t="s">
        <v>42</v>
      </c>
      <c r="C354" t="s">
        <v>14</v>
      </c>
      <c r="D354" t="s">
        <v>22</v>
      </c>
      <c r="E354">
        <v>122</v>
      </c>
      <c r="F354">
        <v>100</v>
      </c>
      <c r="G354">
        <v>112</v>
      </c>
      <c r="H354">
        <v>20</v>
      </c>
      <c r="I354" t="s">
        <v>12</v>
      </c>
    </row>
    <row r="355" spans="1:9" x14ac:dyDescent="0.3">
      <c r="A355">
        <v>2021</v>
      </c>
      <c r="B355" t="s">
        <v>42</v>
      </c>
      <c r="C355" t="s">
        <v>23</v>
      </c>
      <c r="D355" t="s">
        <v>24</v>
      </c>
      <c r="E355">
        <v>78</v>
      </c>
      <c r="F355">
        <v>4577.2</v>
      </c>
      <c r="G355">
        <v>5126.4639999999999</v>
      </c>
      <c r="H355">
        <v>915.44</v>
      </c>
      <c r="I355" t="s">
        <v>12</v>
      </c>
    </row>
    <row r="356" spans="1:9" x14ac:dyDescent="0.3">
      <c r="A356">
        <v>2021</v>
      </c>
      <c r="B356" t="s">
        <v>42</v>
      </c>
      <c r="C356" t="s">
        <v>23</v>
      </c>
      <c r="D356" t="s">
        <v>25</v>
      </c>
      <c r="E356">
        <v>76</v>
      </c>
      <c r="F356">
        <v>4576.8999999999996</v>
      </c>
      <c r="G356">
        <v>5126.1279999999997</v>
      </c>
      <c r="H356">
        <v>915.38</v>
      </c>
      <c r="I356" t="s">
        <v>12</v>
      </c>
    </row>
    <row r="357" spans="1:9" x14ac:dyDescent="0.3">
      <c r="A357">
        <v>2021</v>
      </c>
      <c r="B357" t="s">
        <v>42</v>
      </c>
      <c r="C357" t="s">
        <v>23</v>
      </c>
      <c r="D357" t="s">
        <v>26</v>
      </c>
      <c r="E357">
        <v>46</v>
      </c>
      <c r="F357">
        <v>200</v>
      </c>
      <c r="G357">
        <v>224</v>
      </c>
      <c r="H357">
        <v>40</v>
      </c>
      <c r="I357" t="s">
        <v>12</v>
      </c>
    </row>
    <row r="358" spans="1:9" x14ac:dyDescent="0.3">
      <c r="A358">
        <v>2021</v>
      </c>
      <c r="B358" t="s">
        <v>42</v>
      </c>
      <c r="C358" t="s">
        <v>23</v>
      </c>
      <c r="D358" t="s">
        <v>27</v>
      </c>
      <c r="E358">
        <v>34</v>
      </c>
      <c r="F358">
        <v>4576.8</v>
      </c>
      <c r="G358">
        <v>5126.0160000000005</v>
      </c>
      <c r="H358">
        <v>915.36000000000013</v>
      </c>
      <c r="I358" t="s">
        <v>12</v>
      </c>
    </row>
    <row r="359" spans="1:9" x14ac:dyDescent="0.3">
      <c r="A359">
        <v>2021</v>
      </c>
      <c r="B359" t="s">
        <v>42</v>
      </c>
      <c r="C359" t="s">
        <v>14</v>
      </c>
      <c r="D359" t="s">
        <v>28</v>
      </c>
      <c r="E359">
        <v>7</v>
      </c>
      <c r="F359">
        <v>200</v>
      </c>
      <c r="G359">
        <v>224</v>
      </c>
      <c r="H359">
        <v>40</v>
      </c>
      <c r="I359" t="s">
        <v>12</v>
      </c>
    </row>
    <row r="360" spans="1:9" x14ac:dyDescent="0.3">
      <c r="A360">
        <v>2021</v>
      </c>
      <c r="B360" t="s">
        <v>42</v>
      </c>
      <c r="C360" t="s">
        <v>23</v>
      </c>
      <c r="D360" t="s">
        <v>30</v>
      </c>
      <c r="E360">
        <v>3</v>
      </c>
      <c r="F360">
        <v>4577.3</v>
      </c>
      <c r="G360">
        <v>5126.576</v>
      </c>
      <c r="H360">
        <v>915.46</v>
      </c>
      <c r="I360" t="s">
        <v>12</v>
      </c>
    </row>
    <row r="361" spans="1:9" x14ac:dyDescent="0.3">
      <c r="A361">
        <v>2021</v>
      </c>
      <c r="B361" t="s">
        <v>42</v>
      </c>
      <c r="C361" t="s">
        <v>29</v>
      </c>
      <c r="D361" t="s">
        <v>29</v>
      </c>
      <c r="E361">
        <v>2</v>
      </c>
      <c r="F361">
        <v>6600</v>
      </c>
      <c r="G361">
        <v>7392</v>
      </c>
      <c r="H361">
        <v>1320</v>
      </c>
      <c r="I361" t="s">
        <v>12</v>
      </c>
    </row>
    <row r="362" spans="1:9" x14ac:dyDescent="0.3">
      <c r="A362">
        <v>2022</v>
      </c>
      <c r="B362" t="s">
        <v>9</v>
      </c>
      <c r="C362" t="s">
        <v>10</v>
      </c>
      <c r="D362" t="s">
        <v>11</v>
      </c>
      <c r="E362">
        <v>3566</v>
      </c>
      <c r="F362">
        <v>5492.76</v>
      </c>
      <c r="G362">
        <v>5126.576</v>
      </c>
      <c r="H362">
        <v>1098.5520000000001</v>
      </c>
      <c r="I362" t="s">
        <v>12</v>
      </c>
    </row>
    <row r="363" spans="1:9" x14ac:dyDescent="0.3">
      <c r="A363">
        <v>2022</v>
      </c>
      <c r="B363" t="s">
        <v>9</v>
      </c>
      <c r="C363" t="s">
        <v>10</v>
      </c>
      <c r="D363" t="s">
        <v>13</v>
      </c>
      <c r="E363">
        <v>2498</v>
      </c>
      <c r="F363">
        <v>9600</v>
      </c>
      <c r="G363">
        <v>8960</v>
      </c>
      <c r="H363">
        <v>1920</v>
      </c>
      <c r="I363" t="s">
        <v>12</v>
      </c>
    </row>
    <row r="364" spans="1:9" x14ac:dyDescent="0.3">
      <c r="A364">
        <v>2022</v>
      </c>
      <c r="B364" t="s">
        <v>9</v>
      </c>
      <c r="C364" t="s">
        <v>14</v>
      </c>
      <c r="D364" t="s">
        <v>15</v>
      </c>
      <c r="E364">
        <v>1245</v>
      </c>
      <c r="F364">
        <v>5492.6399999999994</v>
      </c>
      <c r="G364">
        <v>5126.4639999999999</v>
      </c>
      <c r="H364">
        <v>1098.528</v>
      </c>
      <c r="I364" t="s">
        <v>33</v>
      </c>
    </row>
    <row r="365" spans="1:9" x14ac:dyDescent="0.3">
      <c r="A365">
        <v>2022</v>
      </c>
      <c r="B365" t="s">
        <v>9</v>
      </c>
      <c r="C365" t="s">
        <v>16</v>
      </c>
      <c r="D365" t="s">
        <v>17</v>
      </c>
      <c r="E365">
        <v>644</v>
      </c>
      <c r="F365">
        <v>6892.2</v>
      </c>
      <c r="G365">
        <v>6432.72</v>
      </c>
      <c r="H365">
        <v>1378.44</v>
      </c>
      <c r="I365" t="s">
        <v>33</v>
      </c>
    </row>
    <row r="366" spans="1:9" x14ac:dyDescent="0.3">
      <c r="A366">
        <v>2022</v>
      </c>
      <c r="B366" t="s">
        <v>9</v>
      </c>
      <c r="C366" t="s">
        <v>18</v>
      </c>
      <c r="D366" t="s">
        <v>19</v>
      </c>
      <c r="E366">
        <v>643</v>
      </c>
      <c r="F366">
        <v>8400</v>
      </c>
      <c r="G366">
        <v>7840</v>
      </c>
      <c r="H366">
        <v>1680</v>
      </c>
      <c r="I366" t="s">
        <v>33</v>
      </c>
    </row>
    <row r="367" spans="1:9" x14ac:dyDescent="0.3">
      <c r="A367">
        <v>2022</v>
      </c>
      <c r="B367" t="s">
        <v>9</v>
      </c>
      <c r="C367" t="s">
        <v>16</v>
      </c>
      <c r="D367" t="s">
        <v>20</v>
      </c>
      <c r="E367">
        <v>455</v>
      </c>
      <c r="F367">
        <v>5494.3200000000006</v>
      </c>
      <c r="G367">
        <v>5128.0320000000002</v>
      </c>
      <c r="H367">
        <v>1098.8640000000003</v>
      </c>
      <c r="I367" t="s">
        <v>33</v>
      </c>
    </row>
    <row r="368" spans="1:9" x14ac:dyDescent="0.3">
      <c r="A368">
        <v>2022</v>
      </c>
      <c r="B368" t="s">
        <v>9</v>
      </c>
      <c r="C368" t="s">
        <v>18</v>
      </c>
      <c r="D368" t="s">
        <v>21</v>
      </c>
      <c r="E368">
        <v>345</v>
      </c>
      <c r="F368">
        <v>8400</v>
      </c>
      <c r="G368">
        <v>7840</v>
      </c>
      <c r="H368">
        <v>1680</v>
      </c>
      <c r="I368" t="s">
        <v>33</v>
      </c>
    </row>
    <row r="369" spans="1:9" x14ac:dyDescent="0.3">
      <c r="A369">
        <v>2022</v>
      </c>
      <c r="B369" t="s">
        <v>9</v>
      </c>
      <c r="C369" t="s">
        <v>14</v>
      </c>
      <c r="D369" t="s">
        <v>22</v>
      </c>
      <c r="E369">
        <v>122</v>
      </c>
      <c r="F369">
        <v>120</v>
      </c>
      <c r="G369">
        <v>112</v>
      </c>
      <c r="H369">
        <v>24</v>
      </c>
      <c r="I369" t="s">
        <v>33</v>
      </c>
    </row>
    <row r="370" spans="1:9" x14ac:dyDescent="0.3">
      <c r="A370">
        <v>2022</v>
      </c>
      <c r="B370" t="s">
        <v>9</v>
      </c>
      <c r="C370" t="s">
        <v>23</v>
      </c>
      <c r="D370" t="s">
        <v>24</v>
      </c>
      <c r="E370">
        <v>78</v>
      </c>
      <c r="F370">
        <v>2288.6</v>
      </c>
      <c r="G370">
        <v>5126.4639999999999</v>
      </c>
      <c r="H370">
        <v>457.72</v>
      </c>
      <c r="I370" t="s">
        <v>33</v>
      </c>
    </row>
    <row r="371" spans="1:9" x14ac:dyDescent="0.3">
      <c r="A371">
        <v>2022</v>
      </c>
      <c r="B371" t="s">
        <v>9</v>
      </c>
      <c r="C371" t="s">
        <v>23</v>
      </c>
      <c r="D371" t="s">
        <v>25</v>
      </c>
      <c r="E371">
        <v>76</v>
      </c>
      <c r="F371">
        <v>2288.4499999999998</v>
      </c>
      <c r="G371">
        <v>5126.1279999999997</v>
      </c>
      <c r="H371">
        <v>457.69</v>
      </c>
      <c r="I371" t="s">
        <v>33</v>
      </c>
    </row>
    <row r="372" spans="1:9" x14ac:dyDescent="0.3">
      <c r="A372">
        <v>2022</v>
      </c>
      <c r="B372" t="s">
        <v>9</v>
      </c>
      <c r="C372" t="s">
        <v>23</v>
      </c>
      <c r="D372" t="s">
        <v>26</v>
      </c>
      <c r="E372">
        <v>46</v>
      </c>
      <c r="F372">
        <v>100</v>
      </c>
      <c r="G372">
        <v>224</v>
      </c>
      <c r="H372">
        <v>20</v>
      </c>
      <c r="I372" t="s">
        <v>33</v>
      </c>
    </row>
    <row r="373" spans="1:9" x14ac:dyDescent="0.3">
      <c r="A373">
        <v>2022</v>
      </c>
      <c r="B373" t="s">
        <v>9</v>
      </c>
      <c r="C373" t="s">
        <v>23</v>
      </c>
      <c r="D373" t="s">
        <v>27</v>
      </c>
      <c r="E373">
        <v>34</v>
      </c>
      <c r="F373">
        <v>2288.4</v>
      </c>
      <c r="G373">
        <v>5126.0160000000005</v>
      </c>
      <c r="H373">
        <v>457.68000000000006</v>
      </c>
      <c r="I373" t="s">
        <v>33</v>
      </c>
    </row>
    <row r="374" spans="1:9" x14ac:dyDescent="0.3">
      <c r="A374">
        <v>2022</v>
      </c>
      <c r="B374" t="s">
        <v>9</v>
      </c>
      <c r="C374" t="s">
        <v>14</v>
      </c>
      <c r="D374" t="s">
        <v>28</v>
      </c>
      <c r="E374">
        <v>7</v>
      </c>
      <c r="F374">
        <v>200</v>
      </c>
      <c r="G374">
        <v>224</v>
      </c>
      <c r="H374">
        <v>40</v>
      </c>
      <c r="I374" t="s">
        <v>33</v>
      </c>
    </row>
    <row r="375" spans="1:9" x14ac:dyDescent="0.3">
      <c r="A375">
        <v>2022</v>
      </c>
      <c r="B375" t="s">
        <v>9</v>
      </c>
      <c r="C375" t="s">
        <v>29</v>
      </c>
      <c r="D375" t="s">
        <v>29</v>
      </c>
      <c r="E375">
        <v>3</v>
      </c>
      <c r="F375">
        <v>4577.3</v>
      </c>
      <c r="G375">
        <v>7392</v>
      </c>
      <c r="H375">
        <v>915.46</v>
      </c>
      <c r="I375" t="s">
        <v>33</v>
      </c>
    </row>
    <row r="376" spans="1:9" x14ac:dyDescent="0.3">
      <c r="A376">
        <v>2022</v>
      </c>
      <c r="B376" t="s">
        <v>9</v>
      </c>
      <c r="C376" t="s">
        <v>23</v>
      </c>
      <c r="D376" t="s">
        <v>30</v>
      </c>
      <c r="E376">
        <v>3</v>
      </c>
      <c r="F376">
        <v>3300</v>
      </c>
      <c r="G376">
        <v>5126.576</v>
      </c>
      <c r="H376">
        <v>660</v>
      </c>
      <c r="I376" t="s">
        <v>33</v>
      </c>
    </row>
    <row r="377" spans="1:9" x14ac:dyDescent="0.3">
      <c r="A377">
        <v>2022</v>
      </c>
      <c r="B377" t="s">
        <v>31</v>
      </c>
      <c r="C377" t="s">
        <v>10</v>
      </c>
      <c r="D377" t="s">
        <v>11</v>
      </c>
      <c r="E377">
        <v>3566</v>
      </c>
      <c r="F377">
        <v>4577.3</v>
      </c>
      <c r="G377">
        <v>5126.576</v>
      </c>
      <c r="H377">
        <v>915.46</v>
      </c>
      <c r="I377" t="s">
        <v>33</v>
      </c>
    </row>
    <row r="378" spans="1:9" x14ac:dyDescent="0.3">
      <c r="A378">
        <v>2022</v>
      </c>
      <c r="B378" t="s">
        <v>31</v>
      </c>
      <c r="C378" t="s">
        <v>10</v>
      </c>
      <c r="D378" t="s">
        <v>13</v>
      </c>
      <c r="E378">
        <v>2498</v>
      </c>
      <c r="F378">
        <v>8000</v>
      </c>
      <c r="G378">
        <v>8960</v>
      </c>
      <c r="H378">
        <v>1600</v>
      </c>
      <c r="I378" t="s">
        <v>33</v>
      </c>
    </row>
    <row r="379" spans="1:9" x14ac:dyDescent="0.3">
      <c r="A379">
        <v>2022</v>
      </c>
      <c r="B379" t="s">
        <v>31</v>
      </c>
      <c r="C379" t="s">
        <v>14</v>
      </c>
      <c r="D379" t="s">
        <v>15</v>
      </c>
      <c r="E379">
        <v>1245</v>
      </c>
      <c r="F379">
        <v>4577.2</v>
      </c>
      <c r="G379">
        <v>5126.4639999999999</v>
      </c>
      <c r="H379">
        <v>915.44</v>
      </c>
      <c r="I379" t="s">
        <v>33</v>
      </c>
    </row>
    <row r="380" spans="1:9" x14ac:dyDescent="0.3">
      <c r="A380">
        <v>2022</v>
      </c>
      <c r="B380" t="s">
        <v>31</v>
      </c>
      <c r="C380" t="s">
        <v>16</v>
      </c>
      <c r="D380" t="s">
        <v>17</v>
      </c>
      <c r="E380">
        <v>644</v>
      </c>
      <c r="F380">
        <v>5743.5</v>
      </c>
      <c r="G380">
        <v>6432.72</v>
      </c>
      <c r="H380">
        <v>1148.7</v>
      </c>
      <c r="I380" t="s">
        <v>33</v>
      </c>
    </row>
    <row r="381" spans="1:9" x14ac:dyDescent="0.3">
      <c r="A381">
        <v>2022</v>
      </c>
      <c r="B381" t="s">
        <v>31</v>
      </c>
      <c r="C381" t="s">
        <v>18</v>
      </c>
      <c r="D381" t="s">
        <v>19</v>
      </c>
      <c r="E381">
        <v>643</v>
      </c>
      <c r="F381">
        <v>7000</v>
      </c>
      <c r="G381">
        <v>7840</v>
      </c>
      <c r="H381">
        <v>1400</v>
      </c>
      <c r="I381" t="s">
        <v>33</v>
      </c>
    </row>
    <row r="382" spans="1:9" x14ac:dyDescent="0.3">
      <c r="A382">
        <v>2022</v>
      </c>
      <c r="B382" t="s">
        <v>31</v>
      </c>
      <c r="C382" t="s">
        <v>16</v>
      </c>
      <c r="D382" t="s">
        <v>20</v>
      </c>
      <c r="E382">
        <v>455</v>
      </c>
      <c r="F382">
        <v>4578.6000000000004</v>
      </c>
      <c r="G382">
        <v>5128.0320000000002</v>
      </c>
      <c r="H382">
        <v>915.72000000000014</v>
      </c>
      <c r="I382" t="s">
        <v>33</v>
      </c>
    </row>
    <row r="383" spans="1:9" x14ac:dyDescent="0.3">
      <c r="A383">
        <v>2022</v>
      </c>
      <c r="B383" t="s">
        <v>31</v>
      </c>
      <c r="C383" t="s">
        <v>18</v>
      </c>
      <c r="D383" t="s">
        <v>21</v>
      </c>
      <c r="E383">
        <v>345</v>
      </c>
      <c r="F383">
        <v>7000</v>
      </c>
      <c r="G383">
        <v>7840</v>
      </c>
      <c r="H383">
        <v>1400</v>
      </c>
      <c r="I383" t="s">
        <v>33</v>
      </c>
    </row>
    <row r="384" spans="1:9" x14ac:dyDescent="0.3">
      <c r="A384">
        <v>2022</v>
      </c>
      <c r="B384" t="s">
        <v>31</v>
      </c>
      <c r="C384" t="s">
        <v>14</v>
      </c>
      <c r="D384" t="s">
        <v>22</v>
      </c>
      <c r="E384">
        <v>122</v>
      </c>
      <c r="F384">
        <v>100</v>
      </c>
      <c r="G384">
        <v>112</v>
      </c>
      <c r="H384">
        <v>20</v>
      </c>
      <c r="I384" t="s">
        <v>33</v>
      </c>
    </row>
    <row r="385" spans="1:9" x14ac:dyDescent="0.3">
      <c r="A385">
        <v>2022</v>
      </c>
      <c r="B385" t="s">
        <v>31</v>
      </c>
      <c r="C385" t="s">
        <v>23</v>
      </c>
      <c r="D385" t="s">
        <v>24</v>
      </c>
      <c r="E385">
        <v>78</v>
      </c>
      <c r="F385">
        <v>2288.6</v>
      </c>
      <c r="G385">
        <v>5126.4639999999999</v>
      </c>
      <c r="H385">
        <v>457.72</v>
      </c>
      <c r="I385" t="s">
        <v>33</v>
      </c>
    </row>
    <row r="386" spans="1:9" x14ac:dyDescent="0.3">
      <c r="A386">
        <v>2022</v>
      </c>
      <c r="B386" t="s">
        <v>31</v>
      </c>
      <c r="C386" t="s">
        <v>23</v>
      </c>
      <c r="D386" t="s">
        <v>25</v>
      </c>
      <c r="E386">
        <v>76</v>
      </c>
      <c r="F386">
        <v>2288.4499999999998</v>
      </c>
      <c r="G386">
        <v>5126.1279999999997</v>
      </c>
      <c r="H386">
        <v>457.69</v>
      </c>
      <c r="I386" t="s">
        <v>33</v>
      </c>
    </row>
    <row r="387" spans="1:9" x14ac:dyDescent="0.3">
      <c r="A387">
        <v>2022</v>
      </c>
      <c r="B387" t="s">
        <v>31</v>
      </c>
      <c r="C387" t="s">
        <v>23</v>
      </c>
      <c r="D387" t="s">
        <v>26</v>
      </c>
      <c r="E387">
        <v>46</v>
      </c>
      <c r="F387">
        <v>100</v>
      </c>
      <c r="G387">
        <v>224</v>
      </c>
      <c r="H387">
        <v>20</v>
      </c>
      <c r="I387" t="s">
        <v>33</v>
      </c>
    </row>
    <row r="388" spans="1:9" x14ac:dyDescent="0.3">
      <c r="A388">
        <v>2022</v>
      </c>
      <c r="B388" t="s">
        <v>31</v>
      </c>
      <c r="C388" t="s">
        <v>23</v>
      </c>
      <c r="D388" t="s">
        <v>27</v>
      </c>
      <c r="E388">
        <v>34</v>
      </c>
      <c r="F388">
        <v>2288.4</v>
      </c>
      <c r="G388">
        <v>5126.0160000000005</v>
      </c>
      <c r="H388">
        <v>457.68000000000006</v>
      </c>
      <c r="I388" t="s">
        <v>33</v>
      </c>
    </row>
    <row r="389" spans="1:9" x14ac:dyDescent="0.3">
      <c r="A389">
        <v>2022</v>
      </c>
      <c r="B389" t="s">
        <v>31</v>
      </c>
      <c r="C389" t="s">
        <v>14</v>
      </c>
      <c r="D389" t="s">
        <v>28</v>
      </c>
      <c r="E389">
        <v>7</v>
      </c>
      <c r="F389">
        <v>200</v>
      </c>
      <c r="G389">
        <v>224</v>
      </c>
      <c r="H389">
        <v>40</v>
      </c>
      <c r="I389" t="s">
        <v>12</v>
      </c>
    </row>
    <row r="390" spans="1:9" x14ac:dyDescent="0.3">
      <c r="A390">
        <v>2022</v>
      </c>
      <c r="B390" t="s">
        <v>31</v>
      </c>
      <c r="C390" t="s">
        <v>23</v>
      </c>
      <c r="D390" t="s">
        <v>30</v>
      </c>
      <c r="E390">
        <v>3</v>
      </c>
      <c r="F390">
        <v>3300</v>
      </c>
      <c r="G390">
        <v>5126.576</v>
      </c>
      <c r="H390">
        <v>660</v>
      </c>
      <c r="I390" t="s">
        <v>12</v>
      </c>
    </row>
    <row r="391" spans="1:9" x14ac:dyDescent="0.3">
      <c r="A391">
        <v>2022</v>
      </c>
      <c r="B391" t="s">
        <v>31</v>
      </c>
      <c r="C391" t="s">
        <v>29</v>
      </c>
      <c r="D391" t="s">
        <v>29</v>
      </c>
      <c r="E391">
        <v>2</v>
      </c>
      <c r="F391">
        <v>6600</v>
      </c>
      <c r="G391">
        <v>7392</v>
      </c>
      <c r="H391">
        <v>1320</v>
      </c>
      <c r="I391" t="s">
        <v>12</v>
      </c>
    </row>
    <row r="392" spans="1:9" x14ac:dyDescent="0.3">
      <c r="A392">
        <v>2022</v>
      </c>
      <c r="B392" t="s">
        <v>32</v>
      </c>
      <c r="C392" t="s">
        <v>10</v>
      </c>
      <c r="D392" t="s">
        <v>11</v>
      </c>
      <c r="E392">
        <v>3566</v>
      </c>
      <c r="F392">
        <v>4577.3</v>
      </c>
      <c r="G392">
        <v>5126.576</v>
      </c>
      <c r="H392">
        <v>915.46</v>
      </c>
      <c r="I392" t="s">
        <v>12</v>
      </c>
    </row>
    <row r="393" spans="1:9" x14ac:dyDescent="0.3">
      <c r="A393">
        <v>2022</v>
      </c>
      <c r="B393" t="s">
        <v>32</v>
      </c>
      <c r="C393" t="s">
        <v>10</v>
      </c>
      <c r="D393" t="s">
        <v>13</v>
      </c>
      <c r="E393">
        <v>2498</v>
      </c>
      <c r="F393">
        <v>8000</v>
      </c>
      <c r="G393">
        <v>8960</v>
      </c>
      <c r="H393">
        <v>1600</v>
      </c>
      <c r="I393" t="s">
        <v>12</v>
      </c>
    </row>
    <row r="394" spans="1:9" x14ac:dyDescent="0.3">
      <c r="A394">
        <v>2022</v>
      </c>
      <c r="B394" t="s">
        <v>32</v>
      </c>
      <c r="C394" t="s">
        <v>14</v>
      </c>
      <c r="D394" t="s">
        <v>15</v>
      </c>
      <c r="E394">
        <v>1245</v>
      </c>
      <c r="F394">
        <v>4577.2</v>
      </c>
      <c r="G394">
        <v>5126.4639999999999</v>
      </c>
      <c r="H394">
        <v>915.44</v>
      </c>
      <c r="I394" t="s">
        <v>12</v>
      </c>
    </row>
    <row r="395" spans="1:9" x14ac:dyDescent="0.3">
      <c r="A395">
        <v>2022</v>
      </c>
      <c r="B395" t="s">
        <v>32</v>
      </c>
      <c r="C395" t="s">
        <v>16</v>
      </c>
      <c r="D395" t="s">
        <v>17</v>
      </c>
      <c r="E395">
        <v>644</v>
      </c>
      <c r="F395">
        <v>5743.5</v>
      </c>
      <c r="G395">
        <v>6432.72</v>
      </c>
      <c r="H395">
        <v>1148.7</v>
      </c>
      <c r="I395" t="s">
        <v>12</v>
      </c>
    </row>
    <row r="396" spans="1:9" x14ac:dyDescent="0.3">
      <c r="A396">
        <v>2022</v>
      </c>
      <c r="B396" t="s">
        <v>32</v>
      </c>
      <c r="C396" t="s">
        <v>18</v>
      </c>
      <c r="D396" t="s">
        <v>19</v>
      </c>
      <c r="E396">
        <v>643</v>
      </c>
      <c r="F396">
        <v>7000</v>
      </c>
      <c r="G396">
        <v>7840</v>
      </c>
      <c r="H396">
        <v>1400</v>
      </c>
      <c r="I396" t="s">
        <v>12</v>
      </c>
    </row>
    <row r="397" spans="1:9" x14ac:dyDescent="0.3">
      <c r="A397">
        <v>2022</v>
      </c>
      <c r="B397" t="s">
        <v>32</v>
      </c>
      <c r="C397" t="s">
        <v>16</v>
      </c>
      <c r="D397" t="s">
        <v>20</v>
      </c>
      <c r="E397">
        <v>455</v>
      </c>
      <c r="F397">
        <v>4578.6000000000004</v>
      </c>
      <c r="G397">
        <v>5128.0320000000002</v>
      </c>
      <c r="H397">
        <v>915.72000000000014</v>
      </c>
      <c r="I397" t="s">
        <v>12</v>
      </c>
    </row>
    <row r="398" spans="1:9" x14ac:dyDescent="0.3">
      <c r="A398">
        <v>2022</v>
      </c>
      <c r="B398" t="s">
        <v>32</v>
      </c>
      <c r="C398" t="s">
        <v>18</v>
      </c>
      <c r="D398" t="s">
        <v>21</v>
      </c>
      <c r="E398">
        <v>345</v>
      </c>
      <c r="F398">
        <v>7000</v>
      </c>
      <c r="G398">
        <v>7840</v>
      </c>
      <c r="H398">
        <v>1400</v>
      </c>
      <c r="I398" t="s">
        <v>12</v>
      </c>
    </row>
    <row r="399" spans="1:9" x14ac:dyDescent="0.3">
      <c r="A399">
        <v>2022</v>
      </c>
      <c r="B399" t="s">
        <v>32</v>
      </c>
      <c r="C399" t="s">
        <v>14</v>
      </c>
      <c r="D399" t="s">
        <v>22</v>
      </c>
      <c r="E399">
        <v>122</v>
      </c>
      <c r="F399">
        <v>100</v>
      </c>
      <c r="G399">
        <v>112</v>
      </c>
      <c r="H399">
        <v>20</v>
      </c>
      <c r="I399" t="s">
        <v>12</v>
      </c>
    </row>
    <row r="400" spans="1:9" x14ac:dyDescent="0.3">
      <c r="A400">
        <v>2022</v>
      </c>
      <c r="B400" t="s">
        <v>32</v>
      </c>
      <c r="C400" t="s">
        <v>23</v>
      </c>
      <c r="D400" t="s">
        <v>24</v>
      </c>
      <c r="E400">
        <v>78</v>
      </c>
      <c r="F400">
        <v>2288.6</v>
      </c>
      <c r="G400">
        <v>5126.4639999999999</v>
      </c>
      <c r="H400">
        <v>457.72</v>
      </c>
      <c r="I400" t="s">
        <v>12</v>
      </c>
    </row>
    <row r="401" spans="1:9" x14ac:dyDescent="0.3">
      <c r="A401">
        <v>2022</v>
      </c>
      <c r="B401" t="s">
        <v>32</v>
      </c>
      <c r="C401" t="s">
        <v>23</v>
      </c>
      <c r="D401" t="s">
        <v>25</v>
      </c>
      <c r="E401">
        <v>76</v>
      </c>
      <c r="F401">
        <v>2288.4499999999998</v>
      </c>
      <c r="G401">
        <v>5126.1279999999997</v>
      </c>
      <c r="H401">
        <v>457.69</v>
      </c>
      <c r="I401" t="s">
        <v>12</v>
      </c>
    </row>
    <row r="402" spans="1:9" x14ac:dyDescent="0.3">
      <c r="A402">
        <v>2022</v>
      </c>
      <c r="B402" t="s">
        <v>32</v>
      </c>
      <c r="C402" t="s">
        <v>23</v>
      </c>
      <c r="D402" t="s">
        <v>26</v>
      </c>
      <c r="E402">
        <v>46</v>
      </c>
      <c r="F402">
        <v>100</v>
      </c>
      <c r="G402">
        <v>224</v>
      </c>
      <c r="H402">
        <v>20</v>
      </c>
      <c r="I402" t="s">
        <v>12</v>
      </c>
    </row>
    <row r="403" spans="1:9" x14ac:dyDescent="0.3">
      <c r="A403">
        <v>2022</v>
      </c>
      <c r="B403" t="s">
        <v>32</v>
      </c>
      <c r="C403" t="s">
        <v>23</v>
      </c>
      <c r="D403" t="s">
        <v>27</v>
      </c>
      <c r="E403">
        <v>34</v>
      </c>
      <c r="F403">
        <v>2288.4</v>
      </c>
      <c r="G403">
        <v>5126.0160000000005</v>
      </c>
      <c r="H403">
        <v>457.68000000000006</v>
      </c>
      <c r="I403" t="s">
        <v>12</v>
      </c>
    </row>
    <row r="404" spans="1:9" x14ac:dyDescent="0.3">
      <c r="A404">
        <v>2022</v>
      </c>
      <c r="B404" t="s">
        <v>32</v>
      </c>
      <c r="C404" t="s">
        <v>14</v>
      </c>
      <c r="D404" t="s">
        <v>28</v>
      </c>
      <c r="E404">
        <v>7</v>
      </c>
      <c r="F404">
        <v>200</v>
      </c>
      <c r="G404">
        <v>224</v>
      </c>
      <c r="H404">
        <v>40</v>
      </c>
      <c r="I404" t="s">
        <v>12</v>
      </c>
    </row>
    <row r="405" spans="1:9" x14ac:dyDescent="0.3">
      <c r="A405">
        <v>2022</v>
      </c>
      <c r="B405" t="s">
        <v>32</v>
      </c>
      <c r="C405" t="s">
        <v>23</v>
      </c>
      <c r="D405" t="s">
        <v>30</v>
      </c>
      <c r="E405">
        <v>3</v>
      </c>
      <c r="F405">
        <v>2288.65</v>
      </c>
      <c r="G405">
        <v>5126.576</v>
      </c>
      <c r="H405">
        <v>457.73</v>
      </c>
      <c r="I405" t="s">
        <v>12</v>
      </c>
    </row>
    <row r="406" spans="1:9" x14ac:dyDescent="0.3">
      <c r="A406">
        <v>2022</v>
      </c>
      <c r="B406" t="s">
        <v>32</v>
      </c>
      <c r="C406" t="s">
        <v>29</v>
      </c>
      <c r="D406" t="s">
        <v>29</v>
      </c>
      <c r="E406">
        <v>2</v>
      </c>
      <c r="F406">
        <v>6600</v>
      </c>
      <c r="G406">
        <v>7392</v>
      </c>
      <c r="H406">
        <v>1320</v>
      </c>
      <c r="I406" t="s">
        <v>33</v>
      </c>
    </row>
    <row r="407" spans="1:9" x14ac:dyDescent="0.3">
      <c r="A407">
        <v>2022</v>
      </c>
      <c r="B407" t="s">
        <v>34</v>
      </c>
      <c r="C407" t="s">
        <v>10</v>
      </c>
      <c r="D407" t="s">
        <v>11</v>
      </c>
      <c r="E407">
        <v>3566</v>
      </c>
      <c r="F407">
        <v>4577.3</v>
      </c>
      <c r="G407">
        <v>5126.576</v>
      </c>
      <c r="H407">
        <v>915.46</v>
      </c>
      <c r="I407" t="s">
        <v>33</v>
      </c>
    </row>
    <row r="408" spans="1:9" x14ac:dyDescent="0.3">
      <c r="A408">
        <v>2022</v>
      </c>
      <c r="B408" t="s">
        <v>34</v>
      </c>
      <c r="C408" t="s">
        <v>10</v>
      </c>
      <c r="D408" t="s">
        <v>13</v>
      </c>
      <c r="E408">
        <v>2498</v>
      </c>
      <c r="F408">
        <v>8000</v>
      </c>
      <c r="G408">
        <v>8960</v>
      </c>
      <c r="H408">
        <v>1600</v>
      </c>
      <c r="I408" t="s">
        <v>33</v>
      </c>
    </row>
    <row r="409" spans="1:9" x14ac:dyDescent="0.3">
      <c r="A409">
        <v>2022</v>
      </c>
      <c r="B409" t="s">
        <v>34</v>
      </c>
      <c r="C409" t="s">
        <v>14</v>
      </c>
      <c r="D409" t="s">
        <v>15</v>
      </c>
      <c r="E409">
        <v>1245</v>
      </c>
      <c r="F409">
        <v>4577.2</v>
      </c>
      <c r="G409">
        <v>5126.4639999999999</v>
      </c>
      <c r="H409">
        <v>915.44</v>
      </c>
      <c r="I409" t="s">
        <v>33</v>
      </c>
    </row>
    <row r="410" spans="1:9" x14ac:dyDescent="0.3">
      <c r="A410">
        <v>2022</v>
      </c>
      <c r="B410" t="s">
        <v>34</v>
      </c>
      <c r="C410" t="s">
        <v>16</v>
      </c>
      <c r="D410" t="s">
        <v>17</v>
      </c>
      <c r="E410">
        <v>644</v>
      </c>
      <c r="F410">
        <v>5743.5</v>
      </c>
      <c r="G410">
        <v>6432.72</v>
      </c>
      <c r="H410">
        <v>1148.7</v>
      </c>
      <c r="I410" t="s">
        <v>33</v>
      </c>
    </row>
    <row r="411" spans="1:9" x14ac:dyDescent="0.3">
      <c r="A411">
        <v>2022</v>
      </c>
      <c r="B411" t="s">
        <v>34</v>
      </c>
      <c r="C411" t="s">
        <v>18</v>
      </c>
      <c r="D411" t="s">
        <v>19</v>
      </c>
      <c r="E411">
        <v>643</v>
      </c>
      <c r="F411">
        <v>7000</v>
      </c>
      <c r="G411">
        <v>7840</v>
      </c>
      <c r="H411">
        <v>1400</v>
      </c>
      <c r="I411" t="s">
        <v>33</v>
      </c>
    </row>
    <row r="412" spans="1:9" x14ac:dyDescent="0.3">
      <c r="A412">
        <v>2022</v>
      </c>
      <c r="B412" t="s">
        <v>34</v>
      </c>
      <c r="C412" t="s">
        <v>16</v>
      </c>
      <c r="D412" t="s">
        <v>20</v>
      </c>
      <c r="E412">
        <v>455</v>
      </c>
      <c r="F412">
        <v>4578.6000000000004</v>
      </c>
      <c r="G412">
        <v>5128.0320000000002</v>
      </c>
      <c r="H412">
        <v>915.72000000000014</v>
      </c>
      <c r="I412" t="s">
        <v>33</v>
      </c>
    </row>
    <row r="413" spans="1:9" x14ac:dyDescent="0.3">
      <c r="A413">
        <v>2022</v>
      </c>
      <c r="B413" t="s">
        <v>34</v>
      </c>
      <c r="C413" t="s">
        <v>18</v>
      </c>
      <c r="D413" t="s">
        <v>21</v>
      </c>
      <c r="E413">
        <v>345</v>
      </c>
      <c r="F413">
        <v>7000</v>
      </c>
      <c r="G413">
        <v>7840</v>
      </c>
      <c r="H413">
        <v>1400</v>
      </c>
      <c r="I413" t="s">
        <v>33</v>
      </c>
    </row>
    <row r="414" spans="1:9" x14ac:dyDescent="0.3">
      <c r="A414">
        <v>2022</v>
      </c>
      <c r="B414" t="s">
        <v>34</v>
      </c>
      <c r="C414" t="s">
        <v>14</v>
      </c>
      <c r="D414" t="s">
        <v>22</v>
      </c>
      <c r="E414">
        <v>122</v>
      </c>
      <c r="F414">
        <v>100</v>
      </c>
      <c r="G414">
        <v>112</v>
      </c>
      <c r="H414">
        <v>20</v>
      </c>
      <c r="I414" t="s">
        <v>33</v>
      </c>
    </row>
    <row r="415" spans="1:9" x14ac:dyDescent="0.3">
      <c r="A415">
        <v>2022</v>
      </c>
      <c r="B415" t="s">
        <v>34</v>
      </c>
      <c r="C415" t="s">
        <v>23</v>
      </c>
      <c r="D415" t="s">
        <v>24</v>
      </c>
      <c r="E415">
        <v>78</v>
      </c>
      <c r="F415">
        <v>2288.6</v>
      </c>
      <c r="G415">
        <v>5126.4639999999999</v>
      </c>
      <c r="H415">
        <v>457.72</v>
      </c>
      <c r="I415" t="s">
        <v>33</v>
      </c>
    </row>
    <row r="416" spans="1:9" x14ac:dyDescent="0.3">
      <c r="A416">
        <v>2022</v>
      </c>
      <c r="B416" t="s">
        <v>34</v>
      </c>
      <c r="C416" t="s">
        <v>23</v>
      </c>
      <c r="D416" t="s">
        <v>25</v>
      </c>
      <c r="E416">
        <v>76</v>
      </c>
      <c r="F416">
        <v>2288.4499999999998</v>
      </c>
      <c r="G416">
        <v>5126.1279999999997</v>
      </c>
      <c r="H416">
        <v>457.69</v>
      </c>
      <c r="I416" t="s">
        <v>33</v>
      </c>
    </row>
    <row r="417" spans="1:9" x14ac:dyDescent="0.3">
      <c r="A417">
        <v>2022</v>
      </c>
      <c r="B417" t="s">
        <v>34</v>
      </c>
      <c r="C417" t="s">
        <v>23</v>
      </c>
      <c r="D417" t="s">
        <v>26</v>
      </c>
      <c r="E417">
        <v>46</v>
      </c>
      <c r="F417">
        <v>100</v>
      </c>
      <c r="G417">
        <v>224</v>
      </c>
      <c r="H417">
        <v>20</v>
      </c>
      <c r="I417" t="s">
        <v>33</v>
      </c>
    </row>
    <row r="418" spans="1:9" x14ac:dyDescent="0.3">
      <c r="A418">
        <v>2022</v>
      </c>
      <c r="B418" t="s">
        <v>34</v>
      </c>
      <c r="C418" t="s">
        <v>23</v>
      </c>
      <c r="D418" t="s">
        <v>27</v>
      </c>
      <c r="E418">
        <v>34</v>
      </c>
      <c r="F418">
        <v>2288.4</v>
      </c>
      <c r="G418">
        <v>5126.0160000000005</v>
      </c>
      <c r="H418">
        <v>457.68000000000006</v>
      </c>
      <c r="I418" t="s">
        <v>33</v>
      </c>
    </row>
    <row r="419" spans="1:9" x14ac:dyDescent="0.3">
      <c r="A419">
        <v>2022</v>
      </c>
      <c r="B419" t="s">
        <v>34</v>
      </c>
      <c r="C419" t="s">
        <v>14</v>
      </c>
      <c r="D419" t="s">
        <v>28</v>
      </c>
      <c r="E419">
        <v>7</v>
      </c>
      <c r="F419">
        <v>200</v>
      </c>
      <c r="G419">
        <v>224</v>
      </c>
      <c r="H419">
        <v>40</v>
      </c>
      <c r="I419" t="s">
        <v>33</v>
      </c>
    </row>
    <row r="420" spans="1:9" x14ac:dyDescent="0.3">
      <c r="A420">
        <v>2022</v>
      </c>
      <c r="B420" t="s">
        <v>34</v>
      </c>
      <c r="C420" t="s">
        <v>23</v>
      </c>
      <c r="D420" t="s">
        <v>30</v>
      </c>
      <c r="E420">
        <v>3</v>
      </c>
      <c r="F420">
        <v>2288.65</v>
      </c>
      <c r="G420">
        <v>5126.576</v>
      </c>
      <c r="H420">
        <v>457.73</v>
      </c>
      <c r="I420" t="s">
        <v>33</v>
      </c>
    </row>
    <row r="421" spans="1:9" x14ac:dyDescent="0.3">
      <c r="A421">
        <v>2022</v>
      </c>
      <c r="B421" t="s">
        <v>34</v>
      </c>
      <c r="C421" t="s">
        <v>29</v>
      </c>
      <c r="D421" t="s">
        <v>29</v>
      </c>
      <c r="E421">
        <v>2</v>
      </c>
      <c r="F421">
        <v>7920</v>
      </c>
      <c r="G421">
        <v>7392</v>
      </c>
      <c r="H421">
        <v>1584</v>
      </c>
      <c r="I421" t="s">
        <v>33</v>
      </c>
    </row>
    <row r="422" spans="1:9" x14ac:dyDescent="0.3">
      <c r="A422">
        <v>2022</v>
      </c>
      <c r="B422" t="s">
        <v>35</v>
      </c>
      <c r="C422" t="s">
        <v>10</v>
      </c>
      <c r="D422" t="s">
        <v>11</v>
      </c>
      <c r="E422">
        <v>3566</v>
      </c>
      <c r="F422">
        <v>4577.3</v>
      </c>
      <c r="G422">
        <v>5126.576</v>
      </c>
      <c r="H422">
        <v>915.46</v>
      </c>
      <c r="I422" t="s">
        <v>12</v>
      </c>
    </row>
    <row r="423" spans="1:9" x14ac:dyDescent="0.3">
      <c r="A423">
        <v>2022</v>
      </c>
      <c r="B423" t="s">
        <v>35</v>
      </c>
      <c r="C423" t="s">
        <v>10</v>
      </c>
      <c r="D423" t="s">
        <v>13</v>
      </c>
      <c r="E423">
        <v>2498</v>
      </c>
      <c r="F423">
        <v>8800</v>
      </c>
      <c r="G423">
        <v>8960</v>
      </c>
      <c r="H423">
        <v>1760</v>
      </c>
      <c r="I423" t="s">
        <v>12</v>
      </c>
    </row>
    <row r="424" spans="1:9" x14ac:dyDescent="0.3">
      <c r="A424">
        <v>2022</v>
      </c>
      <c r="B424" t="s">
        <v>35</v>
      </c>
      <c r="C424" t="s">
        <v>14</v>
      </c>
      <c r="D424" t="s">
        <v>15</v>
      </c>
      <c r="E424">
        <v>1245</v>
      </c>
      <c r="F424">
        <v>5034.92</v>
      </c>
      <c r="G424">
        <v>5126.4639999999999</v>
      </c>
      <c r="H424">
        <v>1006.984</v>
      </c>
      <c r="I424" t="s">
        <v>12</v>
      </c>
    </row>
    <row r="425" spans="1:9" x14ac:dyDescent="0.3">
      <c r="A425">
        <v>2022</v>
      </c>
      <c r="B425" t="s">
        <v>35</v>
      </c>
      <c r="C425" t="s">
        <v>16</v>
      </c>
      <c r="D425" t="s">
        <v>17</v>
      </c>
      <c r="E425">
        <v>644</v>
      </c>
      <c r="F425">
        <v>6317.85</v>
      </c>
      <c r="G425">
        <v>6432.72</v>
      </c>
      <c r="H425">
        <v>1263.5700000000002</v>
      </c>
      <c r="I425" t="s">
        <v>12</v>
      </c>
    </row>
    <row r="426" spans="1:9" x14ac:dyDescent="0.3">
      <c r="A426">
        <v>2022</v>
      </c>
      <c r="B426" t="s">
        <v>35</v>
      </c>
      <c r="C426" t="s">
        <v>18</v>
      </c>
      <c r="D426" t="s">
        <v>19</v>
      </c>
      <c r="E426">
        <v>643</v>
      </c>
      <c r="F426">
        <v>7700</v>
      </c>
      <c r="G426">
        <v>7840</v>
      </c>
      <c r="H426">
        <v>1540</v>
      </c>
      <c r="I426" t="s">
        <v>12</v>
      </c>
    </row>
    <row r="427" spans="1:9" x14ac:dyDescent="0.3">
      <c r="A427">
        <v>2022</v>
      </c>
      <c r="B427" t="s">
        <v>35</v>
      </c>
      <c r="C427" t="s">
        <v>16</v>
      </c>
      <c r="D427" t="s">
        <v>20</v>
      </c>
      <c r="E427">
        <v>455</v>
      </c>
      <c r="F427">
        <v>5036.46</v>
      </c>
      <c r="G427">
        <v>5128.0320000000002</v>
      </c>
      <c r="H427">
        <v>1007.292</v>
      </c>
      <c r="I427" t="s">
        <v>33</v>
      </c>
    </row>
    <row r="428" spans="1:9" x14ac:dyDescent="0.3">
      <c r="A428">
        <v>2022</v>
      </c>
      <c r="B428" t="s">
        <v>35</v>
      </c>
      <c r="C428" t="s">
        <v>18</v>
      </c>
      <c r="D428" t="s">
        <v>21</v>
      </c>
      <c r="E428">
        <v>345</v>
      </c>
      <c r="F428">
        <v>7700</v>
      </c>
      <c r="G428">
        <v>7840</v>
      </c>
      <c r="H428">
        <v>1540</v>
      </c>
      <c r="I428" t="s">
        <v>33</v>
      </c>
    </row>
    <row r="429" spans="1:9" x14ac:dyDescent="0.3">
      <c r="A429">
        <v>2022</v>
      </c>
      <c r="B429" t="s">
        <v>35</v>
      </c>
      <c r="C429" t="s">
        <v>14</v>
      </c>
      <c r="D429" t="s">
        <v>22</v>
      </c>
      <c r="E429">
        <v>122</v>
      </c>
      <c r="F429">
        <v>110</v>
      </c>
      <c r="G429">
        <v>112</v>
      </c>
      <c r="H429">
        <v>22</v>
      </c>
      <c r="I429" t="s">
        <v>33</v>
      </c>
    </row>
    <row r="430" spans="1:9" x14ac:dyDescent="0.3">
      <c r="A430">
        <v>2022</v>
      </c>
      <c r="B430" t="s">
        <v>35</v>
      </c>
      <c r="C430" t="s">
        <v>23</v>
      </c>
      <c r="D430" t="s">
        <v>24</v>
      </c>
      <c r="E430">
        <v>78</v>
      </c>
      <c r="F430">
        <v>2517.46</v>
      </c>
      <c r="G430">
        <v>5126.4639999999999</v>
      </c>
      <c r="H430">
        <v>503.49200000000002</v>
      </c>
      <c r="I430" t="s">
        <v>33</v>
      </c>
    </row>
    <row r="431" spans="1:9" x14ac:dyDescent="0.3">
      <c r="A431">
        <v>2022</v>
      </c>
      <c r="B431" t="s">
        <v>35</v>
      </c>
      <c r="C431" t="s">
        <v>23</v>
      </c>
      <c r="D431" t="s">
        <v>25</v>
      </c>
      <c r="E431">
        <v>76</v>
      </c>
      <c r="F431">
        <v>2288.4499999999998</v>
      </c>
      <c r="G431">
        <v>5126.1279999999997</v>
      </c>
      <c r="H431">
        <v>457.69</v>
      </c>
      <c r="I431" t="s">
        <v>33</v>
      </c>
    </row>
    <row r="432" spans="1:9" x14ac:dyDescent="0.3">
      <c r="A432">
        <v>2022</v>
      </c>
      <c r="B432" t="s">
        <v>35</v>
      </c>
      <c r="C432" t="s">
        <v>23</v>
      </c>
      <c r="D432" t="s">
        <v>26</v>
      </c>
      <c r="E432">
        <v>46</v>
      </c>
      <c r="F432">
        <v>100</v>
      </c>
      <c r="G432">
        <v>224</v>
      </c>
      <c r="H432">
        <v>20</v>
      </c>
      <c r="I432" t="s">
        <v>33</v>
      </c>
    </row>
    <row r="433" spans="1:9" x14ac:dyDescent="0.3">
      <c r="A433">
        <v>2022</v>
      </c>
      <c r="B433" t="s">
        <v>35</v>
      </c>
      <c r="C433" t="s">
        <v>23</v>
      </c>
      <c r="D433" t="s">
        <v>27</v>
      </c>
      <c r="E433">
        <v>34</v>
      </c>
      <c r="F433">
        <v>2288.4</v>
      </c>
      <c r="G433">
        <v>5126.0160000000005</v>
      </c>
      <c r="H433">
        <v>457.68000000000006</v>
      </c>
      <c r="I433" t="s">
        <v>33</v>
      </c>
    </row>
    <row r="434" spans="1:9" x14ac:dyDescent="0.3">
      <c r="A434">
        <v>2022</v>
      </c>
      <c r="B434" t="s">
        <v>35</v>
      </c>
      <c r="C434" t="s">
        <v>14</v>
      </c>
      <c r="D434" t="s">
        <v>28</v>
      </c>
      <c r="E434">
        <v>7</v>
      </c>
      <c r="F434">
        <v>200</v>
      </c>
      <c r="G434">
        <v>224</v>
      </c>
      <c r="H434">
        <v>40</v>
      </c>
      <c r="I434" t="s">
        <v>33</v>
      </c>
    </row>
    <row r="435" spans="1:9" x14ac:dyDescent="0.3">
      <c r="A435">
        <v>2022</v>
      </c>
      <c r="B435" t="s">
        <v>35</v>
      </c>
      <c r="C435" t="s">
        <v>23</v>
      </c>
      <c r="D435" t="s">
        <v>30</v>
      </c>
      <c r="E435">
        <v>3</v>
      </c>
      <c r="F435">
        <v>3300</v>
      </c>
      <c r="G435">
        <v>5126.576</v>
      </c>
      <c r="H435">
        <v>660</v>
      </c>
      <c r="I435" t="s">
        <v>33</v>
      </c>
    </row>
    <row r="436" spans="1:9" x14ac:dyDescent="0.3">
      <c r="A436">
        <v>2022</v>
      </c>
      <c r="B436" t="s">
        <v>35</v>
      </c>
      <c r="C436" t="s">
        <v>29</v>
      </c>
      <c r="D436" t="s">
        <v>29</v>
      </c>
      <c r="E436">
        <v>2</v>
      </c>
      <c r="F436">
        <v>4577.3</v>
      </c>
      <c r="G436">
        <v>7392</v>
      </c>
      <c r="H436">
        <v>915.46</v>
      </c>
      <c r="I436" t="s">
        <v>12</v>
      </c>
    </row>
    <row r="437" spans="1:9" x14ac:dyDescent="0.3">
      <c r="A437">
        <v>2022</v>
      </c>
      <c r="B437" t="s">
        <v>36</v>
      </c>
      <c r="C437" t="s">
        <v>10</v>
      </c>
      <c r="D437" t="s">
        <v>11</v>
      </c>
      <c r="E437">
        <v>3566</v>
      </c>
      <c r="F437">
        <v>4577.3</v>
      </c>
      <c r="G437">
        <v>5126.576</v>
      </c>
      <c r="H437">
        <v>915.46</v>
      </c>
      <c r="I437" t="s">
        <v>33</v>
      </c>
    </row>
    <row r="438" spans="1:9" x14ac:dyDescent="0.3">
      <c r="A438">
        <v>2022</v>
      </c>
      <c r="B438" t="s">
        <v>36</v>
      </c>
      <c r="C438" t="s">
        <v>10</v>
      </c>
      <c r="D438" t="s">
        <v>13</v>
      </c>
      <c r="E438">
        <v>2498</v>
      </c>
      <c r="F438">
        <v>8000</v>
      </c>
      <c r="G438">
        <v>8960</v>
      </c>
      <c r="H438">
        <v>1600</v>
      </c>
      <c r="I438" t="s">
        <v>12</v>
      </c>
    </row>
    <row r="439" spans="1:9" x14ac:dyDescent="0.3">
      <c r="A439">
        <v>2022</v>
      </c>
      <c r="B439" t="s">
        <v>36</v>
      </c>
      <c r="C439" t="s">
        <v>14</v>
      </c>
      <c r="D439" t="s">
        <v>15</v>
      </c>
      <c r="E439">
        <v>1245</v>
      </c>
      <c r="F439">
        <v>4577.2</v>
      </c>
      <c r="G439">
        <v>5126.4639999999999</v>
      </c>
      <c r="H439">
        <v>915.44</v>
      </c>
      <c r="I439" t="s">
        <v>12</v>
      </c>
    </row>
    <row r="440" spans="1:9" x14ac:dyDescent="0.3">
      <c r="A440">
        <v>2022</v>
      </c>
      <c r="B440" t="s">
        <v>36</v>
      </c>
      <c r="C440" t="s">
        <v>16</v>
      </c>
      <c r="D440" t="s">
        <v>17</v>
      </c>
      <c r="E440">
        <v>644</v>
      </c>
      <c r="F440">
        <v>5743.5</v>
      </c>
      <c r="G440">
        <v>6432.72</v>
      </c>
      <c r="H440">
        <v>1148.7</v>
      </c>
      <c r="I440" t="s">
        <v>12</v>
      </c>
    </row>
    <row r="441" spans="1:9" x14ac:dyDescent="0.3">
      <c r="A441">
        <v>2022</v>
      </c>
      <c r="B441" t="s">
        <v>36</v>
      </c>
      <c r="C441" t="s">
        <v>18</v>
      </c>
      <c r="D441" t="s">
        <v>19</v>
      </c>
      <c r="E441">
        <v>643</v>
      </c>
      <c r="F441">
        <v>7000</v>
      </c>
      <c r="G441">
        <v>7840</v>
      </c>
      <c r="H441">
        <v>1400</v>
      </c>
      <c r="I441" t="s">
        <v>12</v>
      </c>
    </row>
    <row r="442" spans="1:9" x14ac:dyDescent="0.3">
      <c r="A442">
        <v>2022</v>
      </c>
      <c r="B442" t="s">
        <v>36</v>
      </c>
      <c r="C442" t="s">
        <v>16</v>
      </c>
      <c r="D442" t="s">
        <v>20</v>
      </c>
      <c r="E442">
        <v>455</v>
      </c>
      <c r="F442">
        <v>4578.6000000000004</v>
      </c>
      <c r="G442">
        <v>5128.0320000000002</v>
      </c>
      <c r="H442">
        <v>915.72000000000014</v>
      </c>
      <c r="I442" t="s">
        <v>12</v>
      </c>
    </row>
    <row r="443" spans="1:9" x14ac:dyDescent="0.3">
      <c r="A443">
        <v>2022</v>
      </c>
      <c r="B443" t="s">
        <v>36</v>
      </c>
      <c r="C443" t="s">
        <v>18</v>
      </c>
      <c r="D443" t="s">
        <v>21</v>
      </c>
      <c r="E443">
        <v>345</v>
      </c>
      <c r="F443">
        <v>7000</v>
      </c>
      <c r="G443">
        <v>7840</v>
      </c>
      <c r="H443">
        <v>1400</v>
      </c>
      <c r="I443" t="s">
        <v>12</v>
      </c>
    </row>
    <row r="444" spans="1:9" x14ac:dyDescent="0.3">
      <c r="A444">
        <v>2022</v>
      </c>
      <c r="B444" t="s">
        <v>36</v>
      </c>
      <c r="C444" t="s">
        <v>14</v>
      </c>
      <c r="D444" t="s">
        <v>22</v>
      </c>
      <c r="E444">
        <v>122</v>
      </c>
      <c r="F444">
        <v>100</v>
      </c>
      <c r="G444">
        <v>112</v>
      </c>
      <c r="H444">
        <v>20</v>
      </c>
      <c r="I444" t="s">
        <v>12</v>
      </c>
    </row>
    <row r="445" spans="1:9" x14ac:dyDescent="0.3">
      <c r="A445">
        <v>2022</v>
      </c>
      <c r="B445" t="s">
        <v>36</v>
      </c>
      <c r="C445" t="s">
        <v>23</v>
      </c>
      <c r="D445" t="s">
        <v>24</v>
      </c>
      <c r="E445">
        <v>78</v>
      </c>
      <c r="F445">
        <v>2288.6</v>
      </c>
      <c r="G445">
        <v>5126.4639999999999</v>
      </c>
      <c r="H445">
        <v>457.72</v>
      </c>
      <c r="I445" t="s">
        <v>12</v>
      </c>
    </row>
    <row r="446" spans="1:9" x14ac:dyDescent="0.3">
      <c r="A446">
        <v>2022</v>
      </c>
      <c r="B446" t="s">
        <v>36</v>
      </c>
      <c r="C446" t="s">
        <v>23</v>
      </c>
      <c r="D446" t="s">
        <v>25</v>
      </c>
      <c r="E446">
        <v>76</v>
      </c>
      <c r="F446">
        <v>2288.4499999999998</v>
      </c>
      <c r="G446">
        <v>5126.1279999999997</v>
      </c>
      <c r="H446">
        <v>457.69</v>
      </c>
      <c r="I446" t="s">
        <v>12</v>
      </c>
    </row>
    <row r="447" spans="1:9" x14ac:dyDescent="0.3">
      <c r="A447">
        <v>2022</v>
      </c>
      <c r="B447" t="s">
        <v>36</v>
      </c>
      <c r="C447" t="s">
        <v>23</v>
      </c>
      <c r="D447" t="s">
        <v>26</v>
      </c>
      <c r="E447">
        <v>46</v>
      </c>
      <c r="F447">
        <v>100</v>
      </c>
      <c r="G447">
        <v>224</v>
      </c>
      <c r="H447">
        <v>20</v>
      </c>
      <c r="I447" t="s">
        <v>12</v>
      </c>
    </row>
    <row r="448" spans="1:9" x14ac:dyDescent="0.3">
      <c r="A448">
        <v>2022</v>
      </c>
      <c r="B448" t="s">
        <v>36</v>
      </c>
      <c r="C448" t="s">
        <v>23</v>
      </c>
      <c r="D448" t="s">
        <v>27</v>
      </c>
      <c r="E448">
        <v>34</v>
      </c>
      <c r="F448">
        <v>2288.4</v>
      </c>
      <c r="G448">
        <v>5126.0160000000005</v>
      </c>
      <c r="H448">
        <v>457.68000000000006</v>
      </c>
      <c r="I448" t="s">
        <v>12</v>
      </c>
    </row>
    <row r="449" spans="1:9" x14ac:dyDescent="0.3">
      <c r="A449">
        <v>2022</v>
      </c>
      <c r="B449" t="s">
        <v>36</v>
      </c>
      <c r="C449" t="s">
        <v>14</v>
      </c>
      <c r="D449" t="s">
        <v>28</v>
      </c>
      <c r="E449">
        <v>7</v>
      </c>
      <c r="F449">
        <v>200</v>
      </c>
      <c r="G449">
        <v>224</v>
      </c>
      <c r="H449">
        <v>40</v>
      </c>
      <c r="I449" t="s">
        <v>12</v>
      </c>
    </row>
    <row r="450" spans="1:9" x14ac:dyDescent="0.3">
      <c r="A450">
        <v>2022</v>
      </c>
      <c r="B450" t="s">
        <v>36</v>
      </c>
      <c r="C450" t="s">
        <v>29</v>
      </c>
      <c r="D450" t="s">
        <v>29</v>
      </c>
      <c r="E450">
        <v>3</v>
      </c>
      <c r="F450">
        <v>4577.3</v>
      </c>
      <c r="G450">
        <v>7392</v>
      </c>
      <c r="H450">
        <v>915.46</v>
      </c>
      <c r="I450" t="s">
        <v>12</v>
      </c>
    </row>
    <row r="451" spans="1:9" x14ac:dyDescent="0.3">
      <c r="A451">
        <v>2022</v>
      </c>
      <c r="B451" t="s">
        <v>36</v>
      </c>
      <c r="C451" t="s">
        <v>23</v>
      </c>
      <c r="D451" t="s">
        <v>30</v>
      </c>
      <c r="E451">
        <v>3</v>
      </c>
      <c r="F451">
        <v>2288.65</v>
      </c>
      <c r="G451">
        <v>5126.576</v>
      </c>
      <c r="H451">
        <v>457.73</v>
      </c>
      <c r="I451" t="s">
        <v>12</v>
      </c>
    </row>
    <row r="452" spans="1:9" x14ac:dyDescent="0.3">
      <c r="A452">
        <v>2022</v>
      </c>
      <c r="B452" t="s">
        <v>37</v>
      </c>
      <c r="C452" t="s">
        <v>10</v>
      </c>
      <c r="D452" t="s">
        <v>11</v>
      </c>
      <c r="E452">
        <v>3566</v>
      </c>
      <c r="F452">
        <v>4577.3</v>
      </c>
      <c r="G452">
        <v>5126.576</v>
      </c>
      <c r="H452">
        <v>915.46</v>
      </c>
      <c r="I452" t="s">
        <v>12</v>
      </c>
    </row>
    <row r="453" spans="1:9" x14ac:dyDescent="0.3">
      <c r="A453">
        <v>2022</v>
      </c>
      <c r="B453" t="s">
        <v>37</v>
      </c>
      <c r="C453" t="s">
        <v>10</v>
      </c>
      <c r="D453" t="s">
        <v>13</v>
      </c>
      <c r="E453">
        <v>2498</v>
      </c>
      <c r="F453">
        <v>8000</v>
      </c>
      <c r="G453">
        <v>8960</v>
      </c>
      <c r="H453">
        <v>1600</v>
      </c>
      <c r="I453" t="s">
        <v>12</v>
      </c>
    </row>
    <row r="454" spans="1:9" x14ac:dyDescent="0.3">
      <c r="A454">
        <v>2022</v>
      </c>
      <c r="B454" t="s">
        <v>37</v>
      </c>
      <c r="C454" t="s">
        <v>14</v>
      </c>
      <c r="D454" t="s">
        <v>15</v>
      </c>
      <c r="E454">
        <v>1245</v>
      </c>
      <c r="F454">
        <v>4577.2</v>
      </c>
      <c r="G454">
        <v>5126.4639999999999</v>
      </c>
      <c r="H454">
        <v>915.44</v>
      </c>
      <c r="I454" t="s">
        <v>12</v>
      </c>
    </row>
    <row r="455" spans="1:9" x14ac:dyDescent="0.3">
      <c r="A455">
        <v>2022</v>
      </c>
      <c r="B455" t="s">
        <v>37</v>
      </c>
      <c r="C455" t="s">
        <v>16</v>
      </c>
      <c r="D455" t="s">
        <v>17</v>
      </c>
      <c r="E455">
        <v>644</v>
      </c>
      <c r="F455">
        <v>5743.5</v>
      </c>
      <c r="G455">
        <v>6432.72</v>
      </c>
      <c r="H455">
        <v>1148.7</v>
      </c>
      <c r="I455" t="s">
        <v>12</v>
      </c>
    </row>
    <row r="456" spans="1:9" x14ac:dyDescent="0.3">
      <c r="A456">
        <v>2022</v>
      </c>
      <c r="B456" t="s">
        <v>37</v>
      </c>
      <c r="C456" t="s">
        <v>18</v>
      </c>
      <c r="D456" t="s">
        <v>19</v>
      </c>
      <c r="E456">
        <v>643</v>
      </c>
      <c r="F456">
        <v>7000</v>
      </c>
      <c r="G456">
        <v>7840</v>
      </c>
      <c r="H456">
        <v>1400</v>
      </c>
      <c r="I456" t="s">
        <v>12</v>
      </c>
    </row>
    <row r="457" spans="1:9" x14ac:dyDescent="0.3">
      <c r="A457">
        <v>2022</v>
      </c>
      <c r="B457" t="s">
        <v>37</v>
      </c>
      <c r="C457" t="s">
        <v>16</v>
      </c>
      <c r="D457" t="s">
        <v>20</v>
      </c>
      <c r="E457">
        <v>455</v>
      </c>
      <c r="F457">
        <v>4578.6000000000004</v>
      </c>
      <c r="G457">
        <v>5128.0320000000002</v>
      </c>
      <c r="H457">
        <v>915.72000000000014</v>
      </c>
      <c r="I457" t="s">
        <v>12</v>
      </c>
    </row>
    <row r="458" spans="1:9" x14ac:dyDescent="0.3">
      <c r="A458">
        <v>2022</v>
      </c>
      <c r="B458" t="s">
        <v>37</v>
      </c>
      <c r="C458" t="s">
        <v>18</v>
      </c>
      <c r="D458" t="s">
        <v>21</v>
      </c>
      <c r="E458">
        <v>345</v>
      </c>
      <c r="F458">
        <v>7000</v>
      </c>
      <c r="G458">
        <v>7840</v>
      </c>
      <c r="H458">
        <v>1400</v>
      </c>
      <c r="I458" t="s">
        <v>12</v>
      </c>
    </row>
    <row r="459" spans="1:9" x14ac:dyDescent="0.3">
      <c r="A459">
        <v>2022</v>
      </c>
      <c r="B459" t="s">
        <v>37</v>
      </c>
      <c r="C459" t="s">
        <v>14</v>
      </c>
      <c r="D459" t="s">
        <v>22</v>
      </c>
      <c r="E459">
        <v>122</v>
      </c>
      <c r="F459">
        <v>100</v>
      </c>
      <c r="G459">
        <v>112</v>
      </c>
      <c r="H459">
        <v>20</v>
      </c>
      <c r="I459" t="s">
        <v>12</v>
      </c>
    </row>
    <row r="460" spans="1:9" x14ac:dyDescent="0.3">
      <c r="A460">
        <v>2022</v>
      </c>
      <c r="B460" t="s">
        <v>37</v>
      </c>
      <c r="C460" t="s">
        <v>23</v>
      </c>
      <c r="D460" t="s">
        <v>24</v>
      </c>
      <c r="E460">
        <v>78</v>
      </c>
      <c r="F460">
        <v>2288.6</v>
      </c>
      <c r="G460">
        <v>5126.4639999999999</v>
      </c>
      <c r="H460">
        <v>457.72</v>
      </c>
      <c r="I460" t="s">
        <v>12</v>
      </c>
    </row>
    <row r="461" spans="1:9" x14ac:dyDescent="0.3">
      <c r="A461">
        <v>2022</v>
      </c>
      <c r="B461" t="s">
        <v>37</v>
      </c>
      <c r="C461" t="s">
        <v>23</v>
      </c>
      <c r="D461" t="s">
        <v>25</v>
      </c>
      <c r="E461">
        <v>76</v>
      </c>
      <c r="F461">
        <v>2288.4499999999998</v>
      </c>
      <c r="G461">
        <v>5126.1279999999997</v>
      </c>
      <c r="H461">
        <v>457.69</v>
      </c>
      <c r="I461" t="s">
        <v>12</v>
      </c>
    </row>
    <row r="462" spans="1:9" x14ac:dyDescent="0.3">
      <c r="A462">
        <v>2022</v>
      </c>
      <c r="B462" t="s">
        <v>37</v>
      </c>
      <c r="C462" t="s">
        <v>23</v>
      </c>
      <c r="D462" t="s">
        <v>26</v>
      </c>
      <c r="E462">
        <v>46</v>
      </c>
      <c r="F462">
        <v>100</v>
      </c>
      <c r="G462">
        <v>224</v>
      </c>
      <c r="H462">
        <v>20</v>
      </c>
      <c r="I462" t="s">
        <v>12</v>
      </c>
    </row>
    <row r="463" spans="1:9" x14ac:dyDescent="0.3">
      <c r="A463">
        <v>2022</v>
      </c>
      <c r="B463" t="s">
        <v>37</v>
      </c>
      <c r="C463" t="s">
        <v>23</v>
      </c>
      <c r="D463" t="s">
        <v>27</v>
      </c>
      <c r="E463">
        <v>34</v>
      </c>
      <c r="F463">
        <v>2288.4</v>
      </c>
      <c r="G463">
        <v>5126.0160000000005</v>
      </c>
      <c r="H463">
        <v>457.68000000000006</v>
      </c>
      <c r="I463" t="s">
        <v>12</v>
      </c>
    </row>
    <row r="464" spans="1:9" x14ac:dyDescent="0.3">
      <c r="A464">
        <v>2022</v>
      </c>
      <c r="B464" t="s">
        <v>37</v>
      </c>
      <c r="C464" t="s">
        <v>14</v>
      </c>
      <c r="D464" t="s">
        <v>28</v>
      </c>
      <c r="E464">
        <v>7</v>
      </c>
      <c r="F464">
        <v>200</v>
      </c>
      <c r="G464">
        <v>224</v>
      </c>
      <c r="H464">
        <v>40</v>
      </c>
      <c r="I464" t="s">
        <v>12</v>
      </c>
    </row>
    <row r="465" spans="1:9" x14ac:dyDescent="0.3">
      <c r="A465">
        <v>2022</v>
      </c>
      <c r="B465" t="s">
        <v>37</v>
      </c>
      <c r="C465" t="s">
        <v>23</v>
      </c>
      <c r="D465" t="s">
        <v>30</v>
      </c>
      <c r="E465">
        <v>3</v>
      </c>
      <c r="F465">
        <v>2288.65</v>
      </c>
      <c r="G465">
        <v>5126.576</v>
      </c>
      <c r="H465">
        <v>457.73</v>
      </c>
      <c r="I465" t="s">
        <v>12</v>
      </c>
    </row>
    <row r="466" spans="1:9" x14ac:dyDescent="0.3">
      <c r="A466">
        <v>2022</v>
      </c>
      <c r="B466" t="s">
        <v>37</v>
      </c>
      <c r="C466" t="s">
        <v>29</v>
      </c>
      <c r="D466" t="s">
        <v>29</v>
      </c>
      <c r="E466">
        <v>2</v>
      </c>
      <c r="F466">
        <v>6600</v>
      </c>
      <c r="G466">
        <v>7392</v>
      </c>
      <c r="H466">
        <v>1320</v>
      </c>
      <c r="I466" t="s">
        <v>12</v>
      </c>
    </row>
    <row r="467" spans="1:9" x14ac:dyDescent="0.3">
      <c r="A467">
        <v>2022</v>
      </c>
      <c r="B467" t="s">
        <v>38</v>
      </c>
      <c r="C467" t="s">
        <v>10</v>
      </c>
      <c r="D467" t="s">
        <v>11</v>
      </c>
      <c r="E467">
        <v>3566</v>
      </c>
      <c r="F467">
        <v>4577.3</v>
      </c>
      <c r="G467">
        <v>5126.576</v>
      </c>
      <c r="H467">
        <v>915.46</v>
      </c>
      <c r="I467" t="s">
        <v>12</v>
      </c>
    </row>
    <row r="468" spans="1:9" x14ac:dyDescent="0.3">
      <c r="A468">
        <v>2022</v>
      </c>
      <c r="B468" t="s">
        <v>38</v>
      </c>
      <c r="C468" t="s">
        <v>10</v>
      </c>
      <c r="D468" t="s">
        <v>13</v>
      </c>
      <c r="E468">
        <v>2498</v>
      </c>
      <c r="F468">
        <v>8000</v>
      </c>
      <c r="G468">
        <v>8960</v>
      </c>
      <c r="H468">
        <v>1600</v>
      </c>
      <c r="I468" t="s">
        <v>12</v>
      </c>
    </row>
    <row r="469" spans="1:9" x14ac:dyDescent="0.3">
      <c r="A469">
        <v>2022</v>
      </c>
      <c r="B469" t="s">
        <v>38</v>
      </c>
      <c r="C469" t="s">
        <v>14</v>
      </c>
      <c r="D469" t="s">
        <v>15</v>
      </c>
      <c r="E469">
        <v>1245</v>
      </c>
      <c r="F469">
        <v>4577.2</v>
      </c>
      <c r="G469">
        <v>5126.4639999999999</v>
      </c>
      <c r="H469">
        <v>915.44</v>
      </c>
      <c r="I469" t="s">
        <v>12</v>
      </c>
    </row>
    <row r="470" spans="1:9" x14ac:dyDescent="0.3">
      <c r="A470">
        <v>2022</v>
      </c>
      <c r="B470" t="s">
        <v>38</v>
      </c>
      <c r="C470" t="s">
        <v>16</v>
      </c>
      <c r="D470" t="s">
        <v>17</v>
      </c>
      <c r="E470">
        <v>644</v>
      </c>
      <c r="F470">
        <v>5743.5</v>
      </c>
      <c r="G470">
        <v>6432.72</v>
      </c>
      <c r="H470">
        <v>1148.7</v>
      </c>
      <c r="I470" t="s">
        <v>12</v>
      </c>
    </row>
    <row r="471" spans="1:9" x14ac:dyDescent="0.3">
      <c r="A471">
        <v>2022</v>
      </c>
      <c r="B471" t="s">
        <v>38</v>
      </c>
      <c r="C471" t="s">
        <v>18</v>
      </c>
      <c r="D471" t="s">
        <v>19</v>
      </c>
      <c r="E471">
        <v>643</v>
      </c>
      <c r="F471">
        <v>7000</v>
      </c>
      <c r="G471">
        <v>7840</v>
      </c>
      <c r="H471">
        <v>1400</v>
      </c>
      <c r="I471" t="s">
        <v>12</v>
      </c>
    </row>
    <row r="472" spans="1:9" x14ac:dyDescent="0.3">
      <c r="A472">
        <v>2022</v>
      </c>
      <c r="B472" t="s">
        <v>38</v>
      </c>
      <c r="C472" t="s">
        <v>16</v>
      </c>
      <c r="D472" t="s">
        <v>20</v>
      </c>
      <c r="E472">
        <v>455</v>
      </c>
      <c r="F472">
        <v>5036.46</v>
      </c>
      <c r="G472">
        <v>5128.0320000000002</v>
      </c>
      <c r="H472">
        <v>1007.292</v>
      </c>
      <c r="I472" t="s">
        <v>12</v>
      </c>
    </row>
    <row r="473" spans="1:9" x14ac:dyDescent="0.3">
      <c r="A473">
        <v>2022</v>
      </c>
      <c r="B473" t="s">
        <v>38</v>
      </c>
      <c r="C473" t="s">
        <v>18</v>
      </c>
      <c r="D473" t="s">
        <v>21</v>
      </c>
      <c r="E473">
        <v>345</v>
      </c>
      <c r="F473">
        <v>7700</v>
      </c>
      <c r="G473">
        <v>7840</v>
      </c>
      <c r="H473">
        <v>1540</v>
      </c>
      <c r="I473" t="s">
        <v>12</v>
      </c>
    </row>
    <row r="474" spans="1:9" x14ac:dyDescent="0.3">
      <c r="A474">
        <v>2022</v>
      </c>
      <c r="B474" t="s">
        <v>38</v>
      </c>
      <c r="C474" t="s">
        <v>14</v>
      </c>
      <c r="D474" t="s">
        <v>22</v>
      </c>
      <c r="E474">
        <v>122</v>
      </c>
      <c r="F474">
        <v>110</v>
      </c>
      <c r="G474">
        <v>112</v>
      </c>
      <c r="H474">
        <v>22</v>
      </c>
      <c r="I474" t="s">
        <v>12</v>
      </c>
    </row>
    <row r="475" spans="1:9" x14ac:dyDescent="0.3">
      <c r="A475">
        <v>2022</v>
      </c>
      <c r="B475" t="s">
        <v>38</v>
      </c>
      <c r="C475" t="s">
        <v>23</v>
      </c>
      <c r="D475" t="s">
        <v>24</v>
      </c>
      <c r="E475">
        <v>78</v>
      </c>
      <c r="F475">
        <v>2517.46</v>
      </c>
      <c r="G475">
        <v>5126.4639999999999</v>
      </c>
      <c r="H475">
        <v>503.49200000000002</v>
      </c>
      <c r="I475" t="s">
        <v>12</v>
      </c>
    </row>
    <row r="476" spans="1:9" x14ac:dyDescent="0.3">
      <c r="A476">
        <v>2022</v>
      </c>
      <c r="B476" t="s">
        <v>38</v>
      </c>
      <c r="C476" t="s">
        <v>23</v>
      </c>
      <c r="D476" t="s">
        <v>25</v>
      </c>
      <c r="E476">
        <v>76</v>
      </c>
      <c r="F476">
        <v>2517.2949999999996</v>
      </c>
      <c r="G476">
        <v>5126.1279999999997</v>
      </c>
      <c r="H476">
        <v>503.45899999999995</v>
      </c>
      <c r="I476" t="s">
        <v>12</v>
      </c>
    </row>
    <row r="477" spans="1:9" x14ac:dyDescent="0.3">
      <c r="A477">
        <v>2022</v>
      </c>
      <c r="B477" t="s">
        <v>38</v>
      </c>
      <c r="C477" t="s">
        <v>23</v>
      </c>
      <c r="D477" t="s">
        <v>26</v>
      </c>
      <c r="E477">
        <v>46</v>
      </c>
      <c r="F477">
        <v>115</v>
      </c>
      <c r="G477">
        <v>224</v>
      </c>
      <c r="H477">
        <v>23</v>
      </c>
      <c r="I477" t="s">
        <v>12</v>
      </c>
    </row>
    <row r="478" spans="1:9" x14ac:dyDescent="0.3">
      <c r="A478">
        <v>2022</v>
      </c>
      <c r="B478" t="s">
        <v>38</v>
      </c>
      <c r="C478" t="s">
        <v>23</v>
      </c>
      <c r="D478" t="s">
        <v>27</v>
      </c>
      <c r="E478">
        <v>34</v>
      </c>
      <c r="F478">
        <v>2631.66</v>
      </c>
      <c r="G478">
        <v>5126.0160000000005</v>
      </c>
      <c r="H478">
        <v>526.33199999999999</v>
      </c>
      <c r="I478" t="s">
        <v>12</v>
      </c>
    </row>
    <row r="479" spans="1:9" x14ac:dyDescent="0.3">
      <c r="A479">
        <v>2022</v>
      </c>
      <c r="B479" t="s">
        <v>38</v>
      </c>
      <c r="C479" t="s">
        <v>14</v>
      </c>
      <c r="D479" t="s">
        <v>28</v>
      </c>
      <c r="E479">
        <v>7</v>
      </c>
      <c r="F479">
        <v>230</v>
      </c>
      <c r="G479">
        <v>224</v>
      </c>
      <c r="H479">
        <v>46</v>
      </c>
      <c r="I479" t="s">
        <v>12</v>
      </c>
    </row>
    <row r="480" spans="1:9" x14ac:dyDescent="0.3">
      <c r="A480">
        <v>2022</v>
      </c>
      <c r="B480" t="s">
        <v>38</v>
      </c>
      <c r="C480" t="s">
        <v>23</v>
      </c>
      <c r="D480" t="s">
        <v>30</v>
      </c>
      <c r="E480">
        <v>3</v>
      </c>
      <c r="F480">
        <v>2631.9475000000002</v>
      </c>
      <c r="G480">
        <v>5126.576</v>
      </c>
      <c r="H480">
        <v>526.38950000000011</v>
      </c>
      <c r="I480" t="s">
        <v>12</v>
      </c>
    </row>
    <row r="481" spans="1:9" x14ac:dyDescent="0.3">
      <c r="A481">
        <v>2022</v>
      </c>
      <c r="B481" t="s">
        <v>38</v>
      </c>
      <c r="C481" t="s">
        <v>29</v>
      </c>
      <c r="D481" t="s">
        <v>29</v>
      </c>
      <c r="E481">
        <v>2</v>
      </c>
      <c r="F481">
        <v>7590</v>
      </c>
      <c r="G481">
        <v>7392</v>
      </c>
      <c r="H481">
        <v>1518</v>
      </c>
      <c r="I481" t="s">
        <v>12</v>
      </c>
    </row>
    <row r="482" spans="1:9" x14ac:dyDescent="0.3">
      <c r="A482">
        <v>2022</v>
      </c>
      <c r="B482" t="s">
        <v>39</v>
      </c>
      <c r="C482" t="s">
        <v>10</v>
      </c>
      <c r="D482" t="s">
        <v>11</v>
      </c>
      <c r="E482">
        <v>3566</v>
      </c>
      <c r="F482">
        <v>4577.3</v>
      </c>
      <c r="G482">
        <v>5126.576</v>
      </c>
      <c r="H482">
        <v>915.46</v>
      </c>
      <c r="I482" t="s">
        <v>12</v>
      </c>
    </row>
    <row r="483" spans="1:9" x14ac:dyDescent="0.3">
      <c r="A483">
        <v>2022</v>
      </c>
      <c r="B483" t="s">
        <v>39</v>
      </c>
      <c r="C483" t="s">
        <v>10</v>
      </c>
      <c r="D483" t="s">
        <v>13</v>
      </c>
      <c r="E483">
        <v>2498</v>
      </c>
      <c r="F483">
        <v>8000</v>
      </c>
      <c r="G483">
        <v>8960</v>
      </c>
      <c r="H483">
        <v>1600</v>
      </c>
      <c r="I483" t="s">
        <v>12</v>
      </c>
    </row>
    <row r="484" spans="1:9" x14ac:dyDescent="0.3">
      <c r="A484">
        <v>2022</v>
      </c>
      <c r="B484" t="s">
        <v>39</v>
      </c>
      <c r="C484" t="s">
        <v>14</v>
      </c>
      <c r="D484" t="s">
        <v>15</v>
      </c>
      <c r="E484">
        <v>1245</v>
      </c>
      <c r="F484">
        <v>4577.2</v>
      </c>
      <c r="G484">
        <v>5126.4639999999999</v>
      </c>
      <c r="H484">
        <v>915.44</v>
      </c>
      <c r="I484" t="s">
        <v>12</v>
      </c>
    </row>
    <row r="485" spans="1:9" x14ac:dyDescent="0.3">
      <c r="A485">
        <v>2022</v>
      </c>
      <c r="B485" t="s">
        <v>39</v>
      </c>
      <c r="C485" t="s">
        <v>16</v>
      </c>
      <c r="D485" t="s">
        <v>17</v>
      </c>
      <c r="E485">
        <v>644</v>
      </c>
      <c r="F485">
        <v>5743.5</v>
      </c>
      <c r="G485">
        <v>6432.72</v>
      </c>
      <c r="H485">
        <v>1148.7</v>
      </c>
      <c r="I485" t="s">
        <v>12</v>
      </c>
    </row>
    <row r="486" spans="1:9" x14ac:dyDescent="0.3">
      <c r="A486">
        <v>2022</v>
      </c>
      <c r="B486" t="s">
        <v>39</v>
      </c>
      <c r="C486" t="s">
        <v>18</v>
      </c>
      <c r="D486" t="s">
        <v>19</v>
      </c>
      <c r="E486">
        <v>643</v>
      </c>
      <c r="F486">
        <v>7000</v>
      </c>
      <c r="G486">
        <v>7840</v>
      </c>
      <c r="H486">
        <v>1400</v>
      </c>
      <c r="I486" t="s">
        <v>12</v>
      </c>
    </row>
    <row r="487" spans="1:9" x14ac:dyDescent="0.3">
      <c r="A487">
        <v>2022</v>
      </c>
      <c r="B487" t="s">
        <v>39</v>
      </c>
      <c r="C487" t="s">
        <v>16</v>
      </c>
      <c r="D487" t="s">
        <v>20</v>
      </c>
      <c r="E487">
        <v>455</v>
      </c>
      <c r="F487">
        <v>4578.6000000000004</v>
      </c>
      <c r="G487">
        <v>5128.0320000000002</v>
      </c>
      <c r="H487">
        <v>915.72000000000014</v>
      </c>
      <c r="I487" t="s">
        <v>12</v>
      </c>
    </row>
    <row r="488" spans="1:9" x14ac:dyDescent="0.3">
      <c r="A488">
        <v>2022</v>
      </c>
      <c r="B488" t="s">
        <v>39</v>
      </c>
      <c r="C488" t="s">
        <v>18</v>
      </c>
      <c r="D488" t="s">
        <v>21</v>
      </c>
      <c r="E488">
        <v>345</v>
      </c>
      <c r="F488">
        <v>7000</v>
      </c>
      <c r="G488">
        <v>7840</v>
      </c>
      <c r="H488">
        <v>1400</v>
      </c>
      <c r="I488" t="s">
        <v>12</v>
      </c>
    </row>
    <row r="489" spans="1:9" x14ac:dyDescent="0.3">
      <c r="A489">
        <v>2022</v>
      </c>
      <c r="B489" t="s">
        <v>39</v>
      </c>
      <c r="C489" t="s">
        <v>14</v>
      </c>
      <c r="D489" t="s">
        <v>22</v>
      </c>
      <c r="E489">
        <v>122</v>
      </c>
      <c r="F489">
        <v>100</v>
      </c>
      <c r="G489">
        <v>112</v>
      </c>
      <c r="H489">
        <v>20</v>
      </c>
      <c r="I489" t="s">
        <v>12</v>
      </c>
    </row>
    <row r="490" spans="1:9" x14ac:dyDescent="0.3">
      <c r="A490">
        <v>2022</v>
      </c>
      <c r="B490" t="s">
        <v>39</v>
      </c>
      <c r="C490" t="s">
        <v>23</v>
      </c>
      <c r="D490" t="s">
        <v>24</v>
      </c>
      <c r="E490">
        <v>78</v>
      </c>
      <c r="F490">
        <v>2288.6</v>
      </c>
      <c r="G490">
        <v>5126.4639999999999</v>
      </c>
      <c r="H490">
        <v>457.72</v>
      </c>
      <c r="I490" t="s">
        <v>12</v>
      </c>
    </row>
    <row r="491" spans="1:9" x14ac:dyDescent="0.3">
      <c r="A491">
        <v>2022</v>
      </c>
      <c r="B491" t="s">
        <v>39</v>
      </c>
      <c r="C491" t="s">
        <v>23</v>
      </c>
      <c r="D491" t="s">
        <v>25</v>
      </c>
      <c r="E491">
        <v>76</v>
      </c>
      <c r="F491">
        <v>2288.4499999999998</v>
      </c>
      <c r="G491">
        <v>5126.1279999999997</v>
      </c>
      <c r="H491">
        <v>457.69</v>
      </c>
      <c r="I491" t="s">
        <v>12</v>
      </c>
    </row>
    <row r="492" spans="1:9" x14ac:dyDescent="0.3">
      <c r="A492">
        <v>2022</v>
      </c>
      <c r="B492" t="s">
        <v>39</v>
      </c>
      <c r="C492" t="s">
        <v>23</v>
      </c>
      <c r="D492" t="s">
        <v>26</v>
      </c>
      <c r="E492">
        <v>46</v>
      </c>
      <c r="F492">
        <v>100</v>
      </c>
      <c r="G492">
        <v>224</v>
      </c>
      <c r="H492">
        <v>20</v>
      </c>
      <c r="I492" t="s">
        <v>12</v>
      </c>
    </row>
    <row r="493" spans="1:9" x14ac:dyDescent="0.3">
      <c r="A493">
        <v>2022</v>
      </c>
      <c r="B493" t="s">
        <v>39</v>
      </c>
      <c r="C493" t="s">
        <v>23</v>
      </c>
      <c r="D493" t="s">
        <v>27</v>
      </c>
      <c r="E493">
        <v>34</v>
      </c>
      <c r="F493">
        <v>2746.08</v>
      </c>
      <c r="G493">
        <v>5126.0160000000005</v>
      </c>
      <c r="H493">
        <v>549.21600000000001</v>
      </c>
      <c r="I493" t="s">
        <v>12</v>
      </c>
    </row>
    <row r="494" spans="1:9" x14ac:dyDescent="0.3">
      <c r="A494">
        <v>2022</v>
      </c>
      <c r="B494" t="s">
        <v>39</v>
      </c>
      <c r="C494" t="s">
        <v>14</v>
      </c>
      <c r="D494" t="s">
        <v>28</v>
      </c>
      <c r="E494">
        <v>7</v>
      </c>
      <c r="F494">
        <v>240</v>
      </c>
      <c r="G494">
        <v>224</v>
      </c>
      <c r="H494">
        <v>48</v>
      </c>
      <c r="I494" t="s">
        <v>12</v>
      </c>
    </row>
    <row r="495" spans="1:9" x14ac:dyDescent="0.3">
      <c r="A495">
        <v>2022</v>
      </c>
      <c r="B495" t="s">
        <v>39</v>
      </c>
      <c r="C495" t="s">
        <v>23</v>
      </c>
      <c r="D495" t="s">
        <v>30</v>
      </c>
      <c r="E495">
        <v>3</v>
      </c>
      <c r="F495">
        <v>2746.38</v>
      </c>
      <c r="G495">
        <v>5126.576</v>
      </c>
      <c r="H495">
        <v>549.27600000000007</v>
      </c>
      <c r="I495" t="s">
        <v>12</v>
      </c>
    </row>
    <row r="496" spans="1:9" x14ac:dyDescent="0.3">
      <c r="A496">
        <v>2022</v>
      </c>
      <c r="B496" t="s">
        <v>39</v>
      </c>
      <c r="C496" t="s">
        <v>29</v>
      </c>
      <c r="D496" t="s">
        <v>29</v>
      </c>
      <c r="E496">
        <v>2</v>
      </c>
      <c r="F496">
        <v>7920</v>
      </c>
      <c r="G496">
        <v>7392</v>
      </c>
      <c r="H496">
        <v>1584</v>
      </c>
      <c r="I496" t="s">
        <v>12</v>
      </c>
    </row>
    <row r="497" spans="1:9" x14ac:dyDescent="0.3">
      <c r="A497">
        <v>2022</v>
      </c>
      <c r="B497" t="s">
        <v>40</v>
      </c>
      <c r="C497" t="s">
        <v>10</v>
      </c>
      <c r="D497" t="s">
        <v>11</v>
      </c>
      <c r="E497">
        <v>3566</v>
      </c>
      <c r="F497">
        <v>5035.0300000000007</v>
      </c>
      <c r="G497">
        <v>5126.576</v>
      </c>
      <c r="H497">
        <v>1007.0060000000002</v>
      </c>
      <c r="I497" t="s">
        <v>12</v>
      </c>
    </row>
    <row r="498" spans="1:9" x14ac:dyDescent="0.3">
      <c r="A498">
        <v>2022</v>
      </c>
      <c r="B498" t="s">
        <v>40</v>
      </c>
      <c r="C498" t="s">
        <v>10</v>
      </c>
      <c r="D498" t="s">
        <v>13</v>
      </c>
      <c r="E498">
        <v>2498</v>
      </c>
      <c r="F498">
        <v>9200</v>
      </c>
      <c r="G498">
        <v>8960</v>
      </c>
      <c r="H498">
        <v>1840</v>
      </c>
      <c r="I498" t="s">
        <v>12</v>
      </c>
    </row>
    <row r="499" spans="1:9" x14ac:dyDescent="0.3">
      <c r="A499">
        <v>2022</v>
      </c>
      <c r="B499" t="s">
        <v>40</v>
      </c>
      <c r="C499" t="s">
        <v>14</v>
      </c>
      <c r="D499" t="s">
        <v>15</v>
      </c>
      <c r="E499">
        <v>1245</v>
      </c>
      <c r="F499">
        <v>5263.78</v>
      </c>
      <c r="G499">
        <v>5126.4639999999999</v>
      </c>
      <c r="H499">
        <v>1052.7560000000001</v>
      </c>
      <c r="I499" t="s">
        <v>12</v>
      </c>
    </row>
    <row r="500" spans="1:9" x14ac:dyDescent="0.3">
      <c r="A500">
        <v>2022</v>
      </c>
      <c r="B500" t="s">
        <v>40</v>
      </c>
      <c r="C500" t="s">
        <v>16</v>
      </c>
      <c r="D500" t="s">
        <v>17</v>
      </c>
      <c r="E500">
        <v>644</v>
      </c>
      <c r="F500">
        <v>6605.0249999999996</v>
      </c>
      <c r="G500">
        <v>6432.72</v>
      </c>
      <c r="H500">
        <v>1321.0050000000001</v>
      </c>
      <c r="I500" t="s">
        <v>12</v>
      </c>
    </row>
    <row r="501" spans="1:9" x14ac:dyDescent="0.3">
      <c r="A501">
        <v>2022</v>
      </c>
      <c r="B501" t="s">
        <v>40</v>
      </c>
      <c r="C501" t="s">
        <v>18</v>
      </c>
      <c r="D501" t="s">
        <v>19</v>
      </c>
      <c r="E501">
        <v>643</v>
      </c>
      <c r="F501">
        <v>8400</v>
      </c>
      <c r="G501">
        <v>7840</v>
      </c>
      <c r="H501">
        <v>1680</v>
      </c>
      <c r="I501" t="s">
        <v>12</v>
      </c>
    </row>
    <row r="502" spans="1:9" x14ac:dyDescent="0.3">
      <c r="A502">
        <v>2022</v>
      </c>
      <c r="B502" t="s">
        <v>40</v>
      </c>
      <c r="C502" t="s">
        <v>16</v>
      </c>
      <c r="D502" t="s">
        <v>20</v>
      </c>
      <c r="E502">
        <v>455</v>
      </c>
      <c r="F502">
        <v>5494.3200000000006</v>
      </c>
      <c r="G502">
        <v>5128.0320000000002</v>
      </c>
      <c r="H502">
        <v>1098.8640000000003</v>
      </c>
      <c r="I502" t="s">
        <v>12</v>
      </c>
    </row>
    <row r="503" spans="1:9" x14ac:dyDescent="0.3">
      <c r="A503">
        <v>2022</v>
      </c>
      <c r="B503" t="s">
        <v>40</v>
      </c>
      <c r="C503" t="s">
        <v>18</v>
      </c>
      <c r="D503" t="s">
        <v>21</v>
      </c>
      <c r="E503">
        <v>345</v>
      </c>
      <c r="F503">
        <v>8400</v>
      </c>
      <c r="G503">
        <v>7840</v>
      </c>
      <c r="H503">
        <v>1680</v>
      </c>
      <c r="I503" t="s">
        <v>12</v>
      </c>
    </row>
    <row r="504" spans="1:9" x14ac:dyDescent="0.3">
      <c r="A504">
        <v>2022</v>
      </c>
      <c r="B504" t="s">
        <v>40</v>
      </c>
      <c r="C504" t="s">
        <v>14</v>
      </c>
      <c r="D504" t="s">
        <v>22</v>
      </c>
      <c r="E504">
        <v>122</v>
      </c>
      <c r="F504">
        <v>120</v>
      </c>
      <c r="G504">
        <v>112</v>
      </c>
      <c r="H504">
        <v>24</v>
      </c>
      <c r="I504" t="s">
        <v>12</v>
      </c>
    </row>
    <row r="505" spans="1:9" x14ac:dyDescent="0.3">
      <c r="A505">
        <v>2022</v>
      </c>
      <c r="B505" t="s">
        <v>40</v>
      </c>
      <c r="C505" t="s">
        <v>23</v>
      </c>
      <c r="D505" t="s">
        <v>24</v>
      </c>
      <c r="E505">
        <v>78</v>
      </c>
      <c r="F505">
        <v>2517.46</v>
      </c>
      <c r="G505">
        <v>5126.4639999999999</v>
      </c>
      <c r="H505">
        <v>503.49200000000002</v>
      </c>
      <c r="I505" t="s">
        <v>12</v>
      </c>
    </row>
    <row r="506" spans="1:9" x14ac:dyDescent="0.3">
      <c r="A506">
        <v>2022</v>
      </c>
      <c r="B506" t="s">
        <v>40</v>
      </c>
      <c r="C506" t="s">
        <v>23</v>
      </c>
      <c r="D506" t="s">
        <v>25</v>
      </c>
      <c r="E506">
        <v>76</v>
      </c>
      <c r="F506">
        <v>2517.2949999999996</v>
      </c>
      <c r="G506">
        <v>5126.1279999999997</v>
      </c>
      <c r="H506">
        <v>503.45899999999995</v>
      </c>
      <c r="I506" t="s">
        <v>12</v>
      </c>
    </row>
    <row r="507" spans="1:9" x14ac:dyDescent="0.3">
      <c r="A507">
        <v>2022</v>
      </c>
      <c r="B507" t="s">
        <v>40</v>
      </c>
      <c r="C507" t="s">
        <v>23</v>
      </c>
      <c r="D507" t="s">
        <v>26</v>
      </c>
      <c r="E507">
        <v>46</v>
      </c>
      <c r="F507">
        <v>110</v>
      </c>
      <c r="G507">
        <v>224</v>
      </c>
      <c r="H507">
        <v>22</v>
      </c>
      <c r="I507" t="s">
        <v>12</v>
      </c>
    </row>
    <row r="508" spans="1:9" x14ac:dyDescent="0.3">
      <c r="A508">
        <v>2022</v>
      </c>
      <c r="B508" t="s">
        <v>40</v>
      </c>
      <c r="C508" t="s">
        <v>23</v>
      </c>
      <c r="D508" t="s">
        <v>27</v>
      </c>
      <c r="E508">
        <v>34</v>
      </c>
      <c r="F508">
        <v>2517.2400000000002</v>
      </c>
      <c r="G508">
        <v>5126.0160000000005</v>
      </c>
      <c r="H508">
        <v>503.44800000000009</v>
      </c>
      <c r="I508" t="s">
        <v>12</v>
      </c>
    </row>
    <row r="509" spans="1:9" x14ac:dyDescent="0.3">
      <c r="A509">
        <v>2022</v>
      </c>
      <c r="B509" t="s">
        <v>40</v>
      </c>
      <c r="C509" t="s">
        <v>14</v>
      </c>
      <c r="D509" t="s">
        <v>28</v>
      </c>
      <c r="E509">
        <v>7</v>
      </c>
      <c r="F509">
        <v>220</v>
      </c>
      <c r="G509">
        <v>224</v>
      </c>
      <c r="H509">
        <v>44</v>
      </c>
      <c r="I509" t="s">
        <v>12</v>
      </c>
    </row>
    <row r="510" spans="1:9" x14ac:dyDescent="0.3">
      <c r="A510">
        <v>2022</v>
      </c>
      <c r="B510" t="s">
        <v>40</v>
      </c>
      <c r="C510" t="s">
        <v>23</v>
      </c>
      <c r="D510" t="s">
        <v>30</v>
      </c>
      <c r="E510">
        <v>3</v>
      </c>
      <c r="F510">
        <v>2517.5150000000003</v>
      </c>
      <c r="G510">
        <v>5126.576</v>
      </c>
      <c r="H510">
        <v>503.5030000000001</v>
      </c>
      <c r="I510" t="s">
        <v>12</v>
      </c>
    </row>
    <row r="511" spans="1:9" x14ac:dyDescent="0.3">
      <c r="A511">
        <v>2022</v>
      </c>
      <c r="B511" t="s">
        <v>40</v>
      </c>
      <c r="C511" t="s">
        <v>29</v>
      </c>
      <c r="D511" t="s">
        <v>29</v>
      </c>
      <c r="E511">
        <v>2</v>
      </c>
      <c r="F511">
        <v>7260</v>
      </c>
      <c r="G511">
        <v>7392</v>
      </c>
      <c r="H511">
        <v>1452</v>
      </c>
      <c r="I511" t="s">
        <v>12</v>
      </c>
    </row>
    <row r="512" spans="1:9" x14ac:dyDescent="0.3">
      <c r="A512">
        <v>2022</v>
      </c>
      <c r="B512" t="s">
        <v>41</v>
      </c>
      <c r="C512" t="s">
        <v>10</v>
      </c>
      <c r="D512" t="s">
        <v>11</v>
      </c>
      <c r="E512">
        <v>3566</v>
      </c>
      <c r="F512">
        <v>5263.8950000000004</v>
      </c>
      <c r="G512">
        <v>5126.576</v>
      </c>
      <c r="H512">
        <v>1052.7790000000002</v>
      </c>
      <c r="I512" t="s">
        <v>12</v>
      </c>
    </row>
    <row r="513" spans="1:9" x14ac:dyDescent="0.3">
      <c r="A513">
        <v>2022</v>
      </c>
      <c r="B513" t="s">
        <v>41</v>
      </c>
      <c r="C513" t="s">
        <v>10</v>
      </c>
      <c r="D513" t="s">
        <v>13</v>
      </c>
      <c r="E513">
        <v>2498</v>
      </c>
      <c r="F513">
        <v>8800</v>
      </c>
      <c r="G513">
        <v>8960</v>
      </c>
      <c r="H513">
        <v>1760</v>
      </c>
      <c r="I513" t="s">
        <v>12</v>
      </c>
    </row>
    <row r="514" spans="1:9" x14ac:dyDescent="0.3">
      <c r="A514">
        <v>2022</v>
      </c>
      <c r="B514" t="s">
        <v>41</v>
      </c>
      <c r="C514" t="s">
        <v>14</v>
      </c>
      <c r="D514" t="s">
        <v>15</v>
      </c>
      <c r="E514">
        <v>1245</v>
      </c>
      <c r="F514">
        <v>5034.92</v>
      </c>
      <c r="G514">
        <v>5126.4639999999999</v>
      </c>
      <c r="H514">
        <v>1006.984</v>
      </c>
      <c r="I514" t="s">
        <v>12</v>
      </c>
    </row>
    <row r="515" spans="1:9" x14ac:dyDescent="0.3">
      <c r="A515">
        <v>2022</v>
      </c>
      <c r="B515" t="s">
        <v>41</v>
      </c>
      <c r="C515" t="s">
        <v>16</v>
      </c>
      <c r="D515" t="s">
        <v>17</v>
      </c>
      <c r="E515">
        <v>644</v>
      </c>
      <c r="F515">
        <v>6317.85</v>
      </c>
      <c r="G515">
        <v>6432.72</v>
      </c>
      <c r="H515">
        <v>1263.5700000000002</v>
      </c>
      <c r="I515" t="s">
        <v>12</v>
      </c>
    </row>
    <row r="516" spans="1:9" x14ac:dyDescent="0.3">
      <c r="A516">
        <v>2022</v>
      </c>
      <c r="B516" t="s">
        <v>41</v>
      </c>
      <c r="C516" t="s">
        <v>18</v>
      </c>
      <c r="D516" t="s">
        <v>19</v>
      </c>
      <c r="E516">
        <v>643</v>
      </c>
      <c r="F516">
        <v>7700</v>
      </c>
      <c r="G516">
        <v>7840</v>
      </c>
      <c r="H516">
        <v>1540</v>
      </c>
      <c r="I516" t="s">
        <v>12</v>
      </c>
    </row>
    <row r="517" spans="1:9" x14ac:dyDescent="0.3">
      <c r="A517">
        <v>2022</v>
      </c>
      <c r="B517" t="s">
        <v>41</v>
      </c>
      <c r="C517" t="s">
        <v>16</v>
      </c>
      <c r="D517" t="s">
        <v>20</v>
      </c>
      <c r="E517">
        <v>455</v>
      </c>
      <c r="F517">
        <v>5036.46</v>
      </c>
      <c r="G517">
        <v>5128.0320000000002</v>
      </c>
      <c r="H517">
        <v>1007.292</v>
      </c>
      <c r="I517" t="s">
        <v>12</v>
      </c>
    </row>
    <row r="518" spans="1:9" x14ac:dyDescent="0.3">
      <c r="A518">
        <v>2022</v>
      </c>
      <c r="B518" t="s">
        <v>41</v>
      </c>
      <c r="C518" t="s">
        <v>18</v>
      </c>
      <c r="D518" t="s">
        <v>21</v>
      </c>
      <c r="E518">
        <v>345</v>
      </c>
      <c r="F518">
        <v>7700</v>
      </c>
      <c r="G518">
        <v>7840</v>
      </c>
      <c r="H518">
        <v>1540</v>
      </c>
      <c r="I518" t="s">
        <v>12</v>
      </c>
    </row>
    <row r="519" spans="1:9" x14ac:dyDescent="0.3">
      <c r="A519">
        <v>2022</v>
      </c>
      <c r="B519" t="s">
        <v>41</v>
      </c>
      <c r="C519" t="s">
        <v>14</v>
      </c>
      <c r="D519" t="s">
        <v>22</v>
      </c>
      <c r="E519">
        <v>122</v>
      </c>
      <c r="F519">
        <v>110</v>
      </c>
      <c r="G519">
        <v>112</v>
      </c>
      <c r="H519">
        <v>22</v>
      </c>
      <c r="I519" t="s">
        <v>12</v>
      </c>
    </row>
    <row r="520" spans="1:9" x14ac:dyDescent="0.3">
      <c r="A520">
        <v>2022</v>
      </c>
      <c r="B520" t="s">
        <v>41</v>
      </c>
      <c r="C520" t="s">
        <v>23</v>
      </c>
      <c r="D520" t="s">
        <v>24</v>
      </c>
      <c r="E520">
        <v>78</v>
      </c>
      <c r="F520">
        <v>2517.46</v>
      </c>
      <c r="G520">
        <v>5126.4639999999999</v>
      </c>
      <c r="H520">
        <v>503.49200000000002</v>
      </c>
      <c r="I520" t="s">
        <v>12</v>
      </c>
    </row>
    <row r="521" spans="1:9" x14ac:dyDescent="0.3">
      <c r="A521">
        <v>2022</v>
      </c>
      <c r="B521" t="s">
        <v>41</v>
      </c>
      <c r="C521" t="s">
        <v>23</v>
      </c>
      <c r="D521" t="s">
        <v>25</v>
      </c>
      <c r="E521">
        <v>76</v>
      </c>
      <c r="F521">
        <v>2288.4499999999998</v>
      </c>
      <c r="G521">
        <v>5126.1279999999997</v>
      </c>
      <c r="H521">
        <v>457.69</v>
      </c>
      <c r="I521" t="s">
        <v>12</v>
      </c>
    </row>
    <row r="522" spans="1:9" x14ac:dyDescent="0.3">
      <c r="A522">
        <v>2022</v>
      </c>
      <c r="B522" t="s">
        <v>41</v>
      </c>
      <c r="C522" t="s">
        <v>23</v>
      </c>
      <c r="D522" t="s">
        <v>26</v>
      </c>
      <c r="E522">
        <v>46</v>
      </c>
      <c r="F522">
        <v>100</v>
      </c>
      <c r="G522">
        <v>224</v>
      </c>
      <c r="H522">
        <v>20</v>
      </c>
      <c r="I522" t="s">
        <v>12</v>
      </c>
    </row>
    <row r="523" spans="1:9" x14ac:dyDescent="0.3">
      <c r="A523">
        <v>2022</v>
      </c>
      <c r="B523" t="s">
        <v>41</v>
      </c>
      <c r="C523" t="s">
        <v>23</v>
      </c>
      <c r="D523" t="s">
        <v>27</v>
      </c>
      <c r="E523">
        <v>34</v>
      </c>
      <c r="F523">
        <v>2288.4</v>
      </c>
      <c r="G523">
        <v>5126.0160000000005</v>
      </c>
      <c r="H523">
        <v>457.68000000000006</v>
      </c>
      <c r="I523" t="s">
        <v>33</v>
      </c>
    </row>
    <row r="524" spans="1:9" x14ac:dyDescent="0.3">
      <c r="A524">
        <v>2022</v>
      </c>
      <c r="B524" t="s">
        <v>41</v>
      </c>
      <c r="C524" t="s">
        <v>14</v>
      </c>
      <c r="D524" t="s">
        <v>28</v>
      </c>
      <c r="E524">
        <v>7</v>
      </c>
      <c r="F524">
        <v>200</v>
      </c>
      <c r="G524">
        <v>224</v>
      </c>
      <c r="H524">
        <v>40</v>
      </c>
      <c r="I524" t="s">
        <v>33</v>
      </c>
    </row>
    <row r="525" spans="1:9" x14ac:dyDescent="0.3">
      <c r="A525">
        <v>2022</v>
      </c>
      <c r="B525" t="s">
        <v>41</v>
      </c>
      <c r="C525" t="s">
        <v>23</v>
      </c>
      <c r="D525" t="s">
        <v>30</v>
      </c>
      <c r="E525">
        <v>3</v>
      </c>
      <c r="F525">
        <v>2288.65</v>
      </c>
      <c r="G525">
        <v>5126.576</v>
      </c>
      <c r="H525">
        <v>457.73</v>
      </c>
      <c r="I525" t="s">
        <v>33</v>
      </c>
    </row>
    <row r="526" spans="1:9" x14ac:dyDescent="0.3">
      <c r="A526">
        <v>2022</v>
      </c>
      <c r="B526" t="s">
        <v>41</v>
      </c>
      <c r="C526" t="s">
        <v>29</v>
      </c>
      <c r="D526" t="s">
        <v>29</v>
      </c>
      <c r="E526">
        <v>2</v>
      </c>
      <c r="F526">
        <v>6600</v>
      </c>
      <c r="G526">
        <v>7392</v>
      </c>
      <c r="H526">
        <v>1320</v>
      </c>
      <c r="I526" t="s">
        <v>33</v>
      </c>
    </row>
    <row r="527" spans="1:9" x14ac:dyDescent="0.3">
      <c r="A527">
        <v>2022</v>
      </c>
      <c r="B527" t="s">
        <v>42</v>
      </c>
      <c r="C527" t="s">
        <v>10</v>
      </c>
      <c r="D527" t="s">
        <v>11</v>
      </c>
      <c r="E527">
        <v>3566</v>
      </c>
      <c r="F527">
        <v>4577.3</v>
      </c>
      <c r="G527">
        <v>5126.576</v>
      </c>
      <c r="H527">
        <v>915.46</v>
      </c>
      <c r="I527" t="s">
        <v>33</v>
      </c>
    </row>
    <row r="528" spans="1:9" x14ac:dyDescent="0.3">
      <c r="A528">
        <v>2022</v>
      </c>
      <c r="B528" t="s">
        <v>42</v>
      </c>
      <c r="C528" t="s">
        <v>10</v>
      </c>
      <c r="D528" t="s">
        <v>13</v>
      </c>
      <c r="E528">
        <v>2498</v>
      </c>
      <c r="F528">
        <v>8000</v>
      </c>
      <c r="G528">
        <v>8960</v>
      </c>
      <c r="H528">
        <v>1600</v>
      </c>
      <c r="I528" t="s">
        <v>33</v>
      </c>
    </row>
    <row r="529" spans="1:9" x14ac:dyDescent="0.3">
      <c r="A529">
        <v>2022</v>
      </c>
      <c r="B529" t="s">
        <v>42</v>
      </c>
      <c r="C529" t="s">
        <v>14</v>
      </c>
      <c r="D529" t="s">
        <v>15</v>
      </c>
      <c r="E529">
        <v>1245</v>
      </c>
      <c r="F529">
        <v>4577.2</v>
      </c>
      <c r="G529">
        <v>5126.4639999999999</v>
      </c>
      <c r="H529">
        <v>915.44</v>
      </c>
      <c r="I529" t="s">
        <v>33</v>
      </c>
    </row>
    <row r="530" spans="1:9" x14ac:dyDescent="0.3">
      <c r="A530">
        <v>2022</v>
      </c>
      <c r="B530" t="s">
        <v>42</v>
      </c>
      <c r="C530" t="s">
        <v>16</v>
      </c>
      <c r="D530" t="s">
        <v>17</v>
      </c>
      <c r="E530">
        <v>644</v>
      </c>
      <c r="F530">
        <v>5743.5</v>
      </c>
      <c r="G530">
        <v>6432.72</v>
      </c>
      <c r="H530">
        <v>1148.7</v>
      </c>
      <c r="I530" t="s">
        <v>33</v>
      </c>
    </row>
    <row r="531" spans="1:9" x14ac:dyDescent="0.3">
      <c r="A531">
        <v>2022</v>
      </c>
      <c r="B531" t="s">
        <v>42</v>
      </c>
      <c r="C531" t="s">
        <v>18</v>
      </c>
      <c r="D531" t="s">
        <v>19</v>
      </c>
      <c r="E531">
        <v>643</v>
      </c>
      <c r="F531">
        <v>7000</v>
      </c>
      <c r="G531">
        <v>7840</v>
      </c>
      <c r="H531">
        <v>1400</v>
      </c>
      <c r="I531" t="s">
        <v>33</v>
      </c>
    </row>
    <row r="532" spans="1:9" x14ac:dyDescent="0.3">
      <c r="A532">
        <v>2022</v>
      </c>
      <c r="B532" t="s">
        <v>42</v>
      </c>
      <c r="C532" t="s">
        <v>16</v>
      </c>
      <c r="D532" t="s">
        <v>20</v>
      </c>
      <c r="E532">
        <v>455</v>
      </c>
      <c r="F532">
        <v>4578.6000000000004</v>
      </c>
      <c r="G532">
        <v>5128.0320000000002</v>
      </c>
      <c r="H532">
        <v>915.72000000000014</v>
      </c>
      <c r="I532" t="s">
        <v>33</v>
      </c>
    </row>
    <row r="533" spans="1:9" x14ac:dyDescent="0.3">
      <c r="A533">
        <v>2022</v>
      </c>
      <c r="B533" t="s">
        <v>42</v>
      </c>
      <c r="C533" t="s">
        <v>18</v>
      </c>
      <c r="D533" t="s">
        <v>21</v>
      </c>
      <c r="E533">
        <v>345</v>
      </c>
      <c r="F533">
        <v>7000</v>
      </c>
      <c r="G533">
        <v>7840</v>
      </c>
      <c r="H533">
        <v>1400</v>
      </c>
      <c r="I533" t="s">
        <v>33</v>
      </c>
    </row>
    <row r="534" spans="1:9" x14ac:dyDescent="0.3">
      <c r="A534">
        <v>2022</v>
      </c>
      <c r="B534" t="s">
        <v>42</v>
      </c>
      <c r="C534" t="s">
        <v>14</v>
      </c>
      <c r="D534" t="s">
        <v>22</v>
      </c>
      <c r="E534">
        <v>122</v>
      </c>
      <c r="F534">
        <v>100</v>
      </c>
      <c r="G534">
        <v>112</v>
      </c>
      <c r="H534">
        <v>20</v>
      </c>
      <c r="I534" t="s">
        <v>33</v>
      </c>
    </row>
    <row r="535" spans="1:9" x14ac:dyDescent="0.3">
      <c r="A535">
        <v>2022</v>
      </c>
      <c r="B535" t="s">
        <v>42</v>
      </c>
      <c r="C535" t="s">
        <v>23</v>
      </c>
      <c r="D535" t="s">
        <v>24</v>
      </c>
      <c r="E535">
        <v>78</v>
      </c>
      <c r="F535">
        <v>2288.6</v>
      </c>
      <c r="G535">
        <v>5126.4639999999999</v>
      </c>
      <c r="H535">
        <v>457.72</v>
      </c>
      <c r="I535" t="s">
        <v>33</v>
      </c>
    </row>
    <row r="536" spans="1:9" x14ac:dyDescent="0.3">
      <c r="A536">
        <v>2022</v>
      </c>
      <c r="B536" t="s">
        <v>42</v>
      </c>
      <c r="C536" t="s">
        <v>23</v>
      </c>
      <c r="D536" t="s">
        <v>25</v>
      </c>
      <c r="E536">
        <v>76</v>
      </c>
      <c r="F536">
        <v>2288.4499999999998</v>
      </c>
      <c r="G536">
        <v>5126.1279999999997</v>
      </c>
      <c r="H536">
        <v>457.69</v>
      </c>
      <c r="I536" t="s">
        <v>33</v>
      </c>
    </row>
    <row r="537" spans="1:9" x14ac:dyDescent="0.3">
      <c r="A537">
        <v>2022</v>
      </c>
      <c r="B537" t="s">
        <v>42</v>
      </c>
      <c r="C537" t="s">
        <v>23</v>
      </c>
      <c r="D537" t="s">
        <v>26</v>
      </c>
      <c r="E537">
        <v>46</v>
      </c>
      <c r="F537">
        <v>100</v>
      </c>
      <c r="G537">
        <v>224</v>
      </c>
      <c r="H537">
        <v>20</v>
      </c>
      <c r="I537" t="s">
        <v>33</v>
      </c>
    </row>
    <row r="538" spans="1:9" x14ac:dyDescent="0.3">
      <c r="A538">
        <v>2022</v>
      </c>
      <c r="B538" t="s">
        <v>42</v>
      </c>
      <c r="C538" t="s">
        <v>23</v>
      </c>
      <c r="D538" t="s">
        <v>27</v>
      </c>
      <c r="E538">
        <v>34</v>
      </c>
      <c r="F538">
        <v>2288.4</v>
      </c>
      <c r="G538">
        <v>5126.0160000000005</v>
      </c>
      <c r="H538">
        <v>457.68000000000006</v>
      </c>
      <c r="I538" t="s">
        <v>33</v>
      </c>
    </row>
    <row r="539" spans="1:9" x14ac:dyDescent="0.3">
      <c r="A539">
        <v>2022</v>
      </c>
      <c r="B539" t="s">
        <v>42</v>
      </c>
      <c r="C539" t="s">
        <v>14</v>
      </c>
      <c r="D539" t="s">
        <v>28</v>
      </c>
      <c r="E539">
        <v>7</v>
      </c>
      <c r="F539">
        <v>200</v>
      </c>
      <c r="G539">
        <v>224</v>
      </c>
      <c r="H539">
        <v>40</v>
      </c>
      <c r="I539" t="s">
        <v>33</v>
      </c>
    </row>
    <row r="540" spans="1:9" x14ac:dyDescent="0.3">
      <c r="A540">
        <v>2022</v>
      </c>
      <c r="B540" t="s">
        <v>42</v>
      </c>
      <c r="C540" t="s">
        <v>23</v>
      </c>
      <c r="D540" t="s">
        <v>30</v>
      </c>
      <c r="E540">
        <v>3</v>
      </c>
      <c r="F540">
        <v>2288.65</v>
      </c>
      <c r="G540">
        <v>5126.576</v>
      </c>
      <c r="H540">
        <v>457.73</v>
      </c>
      <c r="I540" t="s">
        <v>33</v>
      </c>
    </row>
    <row r="541" spans="1:9" x14ac:dyDescent="0.3">
      <c r="A541">
        <v>2022</v>
      </c>
      <c r="B541" t="s">
        <v>42</v>
      </c>
      <c r="C541" t="s">
        <v>29</v>
      </c>
      <c r="D541" t="s">
        <v>29</v>
      </c>
      <c r="E541">
        <v>2</v>
      </c>
      <c r="F541">
        <v>6600</v>
      </c>
      <c r="G541">
        <v>7392</v>
      </c>
      <c r="H541">
        <v>1320</v>
      </c>
      <c r="I541" t="s">
        <v>33</v>
      </c>
    </row>
    <row r="542" spans="1:9" x14ac:dyDescent="0.3">
      <c r="A542">
        <v>2023</v>
      </c>
      <c r="B542" t="s">
        <v>9</v>
      </c>
      <c r="C542" t="s">
        <v>10</v>
      </c>
      <c r="D542" t="s">
        <v>11</v>
      </c>
      <c r="E542">
        <v>3566</v>
      </c>
      <c r="F542">
        <v>5492.76</v>
      </c>
      <c r="G542">
        <v>5126.576</v>
      </c>
      <c r="H542">
        <v>1098.5520000000001</v>
      </c>
      <c r="I542" t="s">
        <v>33</v>
      </c>
    </row>
    <row r="543" spans="1:9" x14ac:dyDescent="0.3">
      <c r="A543">
        <v>2023</v>
      </c>
      <c r="B543" t="s">
        <v>9</v>
      </c>
      <c r="C543" t="s">
        <v>10</v>
      </c>
      <c r="D543" t="s">
        <v>13</v>
      </c>
      <c r="E543">
        <v>2498</v>
      </c>
      <c r="F543">
        <v>9600</v>
      </c>
      <c r="G543">
        <v>8960</v>
      </c>
      <c r="H543">
        <v>1920</v>
      </c>
      <c r="I543" t="s">
        <v>33</v>
      </c>
    </row>
    <row r="544" spans="1:9" x14ac:dyDescent="0.3">
      <c r="A544">
        <v>2023</v>
      </c>
      <c r="B544" t="s">
        <v>9</v>
      </c>
      <c r="C544" t="s">
        <v>14</v>
      </c>
      <c r="D544" t="s">
        <v>15</v>
      </c>
      <c r="E544">
        <v>1245</v>
      </c>
      <c r="F544">
        <v>5492.6399999999994</v>
      </c>
      <c r="G544">
        <v>5126.4639999999999</v>
      </c>
      <c r="H544">
        <v>1098.528</v>
      </c>
      <c r="I544" t="s">
        <v>33</v>
      </c>
    </row>
    <row r="545" spans="1:9" x14ac:dyDescent="0.3">
      <c r="A545">
        <v>2023</v>
      </c>
      <c r="B545" t="s">
        <v>9</v>
      </c>
      <c r="C545" t="s">
        <v>16</v>
      </c>
      <c r="D545" t="s">
        <v>17</v>
      </c>
      <c r="E545">
        <v>644</v>
      </c>
      <c r="F545">
        <v>6892.2</v>
      </c>
      <c r="G545">
        <v>6432.72</v>
      </c>
      <c r="H545">
        <v>1378.44</v>
      </c>
      <c r="I545" t="s">
        <v>33</v>
      </c>
    </row>
    <row r="546" spans="1:9" x14ac:dyDescent="0.3">
      <c r="A546">
        <v>2023</v>
      </c>
      <c r="B546" t="s">
        <v>9</v>
      </c>
      <c r="C546" t="s">
        <v>18</v>
      </c>
      <c r="D546" t="s">
        <v>19</v>
      </c>
      <c r="E546">
        <v>643</v>
      </c>
      <c r="F546">
        <v>8400</v>
      </c>
      <c r="G546">
        <v>7840</v>
      </c>
      <c r="H546">
        <v>1680</v>
      </c>
      <c r="I546" t="s">
        <v>12</v>
      </c>
    </row>
    <row r="547" spans="1:9" x14ac:dyDescent="0.3">
      <c r="A547">
        <v>2023</v>
      </c>
      <c r="B547" t="s">
        <v>9</v>
      </c>
      <c r="C547" t="s">
        <v>16</v>
      </c>
      <c r="D547" t="s">
        <v>20</v>
      </c>
      <c r="E547">
        <v>455</v>
      </c>
      <c r="F547">
        <v>5494.3200000000006</v>
      </c>
      <c r="G547">
        <v>5128.0320000000002</v>
      </c>
      <c r="H547">
        <v>1098.8640000000003</v>
      </c>
      <c r="I547" t="s">
        <v>12</v>
      </c>
    </row>
    <row r="548" spans="1:9" x14ac:dyDescent="0.3">
      <c r="A548">
        <v>2023</v>
      </c>
      <c r="B548" t="s">
        <v>9</v>
      </c>
      <c r="C548" t="s">
        <v>18</v>
      </c>
      <c r="D548" t="s">
        <v>21</v>
      </c>
      <c r="E548">
        <v>345</v>
      </c>
      <c r="F548">
        <v>8400</v>
      </c>
      <c r="G548">
        <v>7840</v>
      </c>
      <c r="H548">
        <v>1680</v>
      </c>
      <c r="I548" t="s">
        <v>12</v>
      </c>
    </row>
    <row r="549" spans="1:9" x14ac:dyDescent="0.3">
      <c r="A549">
        <v>2023</v>
      </c>
      <c r="B549" t="s">
        <v>9</v>
      </c>
      <c r="C549" t="s">
        <v>14</v>
      </c>
      <c r="D549" t="s">
        <v>22</v>
      </c>
      <c r="E549">
        <v>122</v>
      </c>
      <c r="F549">
        <v>120</v>
      </c>
      <c r="G549">
        <v>112</v>
      </c>
      <c r="H549">
        <v>24</v>
      </c>
      <c r="I549" t="s">
        <v>12</v>
      </c>
    </row>
    <row r="550" spans="1:9" x14ac:dyDescent="0.3">
      <c r="A550">
        <v>2023</v>
      </c>
      <c r="B550" t="s">
        <v>9</v>
      </c>
      <c r="C550" t="s">
        <v>23</v>
      </c>
      <c r="D550" t="s">
        <v>24</v>
      </c>
      <c r="E550">
        <v>78</v>
      </c>
      <c r="F550">
        <v>2288.6</v>
      </c>
      <c r="G550">
        <v>5126.4639999999999</v>
      </c>
      <c r="H550">
        <v>457.72</v>
      </c>
      <c r="I550" t="s">
        <v>12</v>
      </c>
    </row>
    <row r="551" spans="1:9" x14ac:dyDescent="0.3">
      <c r="A551">
        <v>2023</v>
      </c>
      <c r="B551" t="s">
        <v>9</v>
      </c>
      <c r="C551" t="s">
        <v>23</v>
      </c>
      <c r="D551" t="s">
        <v>25</v>
      </c>
      <c r="E551">
        <v>76</v>
      </c>
      <c r="F551">
        <v>2288.4499999999998</v>
      </c>
      <c r="G551">
        <v>5126.1279999999997</v>
      </c>
      <c r="H551">
        <v>457.69</v>
      </c>
      <c r="I551" t="s">
        <v>12</v>
      </c>
    </row>
    <row r="552" spans="1:9" x14ac:dyDescent="0.3">
      <c r="A552">
        <v>2023</v>
      </c>
      <c r="B552" t="s">
        <v>9</v>
      </c>
      <c r="C552" t="s">
        <v>23</v>
      </c>
      <c r="D552" t="s">
        <v>26</v>
      </c>
      <c r="E552">
        <v>46</v>
      </c>
      <c r="F552">
        <v>100</v>
      </c>
      <c r="G552">
        <v>224</v>
      </c>
      <c r="H552">
        <v>20</v>
      </c>
      <c r="I552" t="s">
        <v>12</v>
      </c>
    </row>
    <row r="553" spans="1:9" x14ac:dyDescent="0.3">
      <c r="A553">
        <v>2023</v>
      </c>
      <c r="B553" t="s">
        <v>9</v>
      </c>
      <c r="C553" t="s">
        <v>23</v>
      </c>
      <c r="D553" t="s">
        <v>27</v>
      </c>
      <c r="E553">
        <v>34</v>
      </c>
      <c r="F553">
        <v>2288.4</v>
      </c>
      <c r="G553">
        <v>5126.0160000000005</v>
      </c>
      <c r="H553">
        <v>457.68000000000006</v>
      </c>
      <c r="I553" t="s">
        <v>12</v>
      </c>
    </row>
    <row r="554" spans="1:9" x14ac:dyDescent="0.3">
      <c r="A554">
        <v>2023</v>
      </c>
      <c r="B554" t="s">
        <v>9</v>
      </c>
      <c r="C554" t="s">
        <v>14</v>
      </c>
      <c r="D554" t="s">
        <v>28</v>
      </c>
      <c r="E554">
        <v>7</v>
      </c>
      <c r="F554">
        <v>200</v>
      </c>
      <c r="G554">
        <v>224</v>
      </c>
      <c r="H554">
        <v>40</v>
      </c>
      <c r="I554" t="s">
        <v>12</v>
      </c>
    </row>
    <row r="555" spans="1:9" x14ac:dyDescent="0.3">
      <c r="A555">
        <v>2023</v>
      </c>
      <c r="B555" t="s">
        <v>9</v>
      </c>
      <c r="C555" t="s">
        <v>29</v>
      </c>
      <c r="D555" t="s">
        <v>29</v>
      </c>
      <c r="E555">
        <v>3</v>
      </c>
      <c r="F555">
        <v>4577.3</v>
      </c>
      <c r="G555">
        <v>7392</v>
      </c>
      <c r="H555">
        <v>915.46</v>
      </c>
      <c r="I555" t="s">
        <v>12</v>
      </c>
    </row>
    <row r="556" spans="1:9" x14ac:dyDescent="0.3">
      <c r="A556">
        <v>2023</v>
      </c>
      <c r="B556" t="s">
        <v>9</v>
      </c>
      <c r="C556" t="s">
        <v>23</v>
      </c>
      <c r="D556" t="s">
        <v>30</v>
      </c>
      <c r="E556">
        <v>3</v>
      </c>
      <c r="F556">
        <v>3300</v>
      </c>
      <c r="G556">
        <v>5126.576</v>
      </c>
      <c r="H556">
        <v>660</v>
      </c>
      <c r="I556" t="s">
        <v>12</v>
      </c>
    </row>
    <row r="557" spans="1:9" x14ac:dyDescent="0.3">
      <c r="A557">
        <v>2023</v>
      </c>
      <c r="B557" t="s">
        <v>31</v>
      </c>
      <c r="C557" t="s">
        <v>10</v>
      </c>
      <c r="D557" t="s">
        <v>11</v>
      </c>
      <c r="E557">
        <v>3566</v>
      </c>
      <c r="F557">
        <v>4577.3</v>
      </c>
      <c r="G557">
        <v>5126.576</v>
      </c>
      <c r="H557">
        <v>915.46</v>
      </c>
      <c r="I557" t="s">
        <v>12</v>
      </c>
    </row>
    <row r="558" spans="1:9" x14ac:dyDescent="0.3">
      <c r="A558">
        <v>2023</v>
      </c>
      <c r="B558" t="s">
        <v>31</v>
      </c>
      <c r="C558" t="s">
        <v>10</v>
      </c>
      <c r="D558" t="s">
        <v>13</v>
      </c>
      <c r="E558">
        <v>2498</v>
      </c>
      <c r="F558">
        <v>8000</v>
      </c>
      <c r="G558">
        <v>8960</v>
      </c>
      <c r="H558">
        <v>1600</v>
      </c>
      <c r="I558" t="s">
        <v>12</v>
      </c>
    </row>
    <row r="559" spans="1:9" x14ac:dyDescent="0.3">
      <c r="A559">
        <v>2023</v>
      </c>
      <c r="B559" t="s">
        <v>31</v>
      </c>
      <c r="C559" t="s">
        <v>14</v>
      </c>
      <c r="D559" t="s">
        <v>15</v>
      </c>
      <c r="E559">
        <v>1245</v>
      </c>
      <c r="F559">
        <v>4577.2</v>
      </c>
      <c r="G559">
        <v>5126.4639999999999</v>
      </c>
      <c r="H559">
        <v>915.44</v>
      </c>
      <c r="I559" t="s">
        <v>12</v>
      </c>
    </row>
    <row r="560" spans="1:9" x14ac:dyDescent="0.3">
      <c r="A560">
        <v>2023</v>
      </c>
      <c r="B560" t="s">
        <v>31</v>
      </c>
      <c r="C560" t="s">
        <v>16</v>
      </c>
      <c r="D560" t="s">
        <v>17</v>
      </c>
      <c r="E560">
        <v>644</v>
      </c>
      <c r="F560">
        <v>5743.5</v>
      </c>
      <c r="G560">
        <v>6432.72</v>
      </c>
      <c r="H560">
        <v>1148.7</v>
      </c>
      <c r="I560" t="s">
        <v>12</v>
      </c>
    </row>
    <row r="561" spans="1:9" x14ac:dyDescent="0.3">
      <c r="A561">
        <v>2023</v>
      </c>
      <c r="B561" t="s">
        <v>31</v>
      </c>
      <c r="C561" t="s">
        <v>18</v>
      </c>
      <c r="D561" t="s">
        <v>19</v>
      </c>
      <c r="E561">
        <v>643</v>
      </c>
      <c r="F561">
        <v>7000</v>
      </c>
      <c r="G561">
        <v>7840</v>
      </c>
      <c r="H561">
        <v>1400</v>
      </c>
      <c r="I561" t="s">
        <v>12</v>
      </c>
    </row>
    <row r="562" spans="1:9" x14ac:dyDescent="0.3">
      <c r="A562">
        <v>2023</v>
      </c>
      <c r="B562" t="s">
        <v>31</v>
      </c>
      <c r="C562" t="s">
        <v>16</v>
      </c>
      <c r="D562" t="s">
        <v>20</v>
      </c>
      <c r="E562">
        <v>455</v>
      </c>
      <c r="F562">
        <v>4578.6000000000004</v>
      </c>
      <c r="G562">
        <v>5128.0320000000002</v>
      </c>
      <c r="H562">
        <v>915.72000000000014</v>
      </c>
      <c r="I562" t="s">
        <v>12</v>
      </c>
    </row>
    <row r="563" spans="1:9" x14ac:dyDescent="0.3">
      <c r="A563">
        <v>2023</v>
      </c>
      <c r="B563" t="s">
        <v>31</v>
      </c>
      <c r="C563" t="s">
        <v>18</v>
      </c>
      <c r="D563" t="s">
        <v>21</v>
      </c>
      <c r="E563">
        <v>345</v>
      </c>
      <c r="F563">
        <v>7000</v>
      </c>
      <c r="G563">
        <v>7840</v>
      </c>
      <c r="H563">
        <v>1400</v>
      </c>
      <c r="I563" t="s">
        <v>12</v>
      </c>
    </row>
    <row r="564" spans="1:9" x14ac:dyDescent="0.3">
      <c r="A564">
        <v>2023</v>
      </c>
      <c r="B564" t="s">
        <v>31</v>
      </c>
      <c r="C564" t="s">
        <v>14</v>
      </c>
      <c r="D564" t="s">
        <v>22</v>
      </c>
      <c r="E564">
        <v>122</v>
      </c>
      <c r="F564">
        <v>100</v>
      </c>
      <c r="G564">
        <v>112</v>
      </c>
      <c r="H564">
        <v>20</v>
      </c>
      <c r="I564" t="s">
        <v>12</v>
      </c>
    </row>
    <row r="565" spans="1:9" x14ac:dyDescent="0.3">
      <c r="A565">
        <v>2023</v>
      </c>
      <c r="B565" t="s">
        <v>31</v>
      </c>
      <c r="C565" t="s">
        <v>23</v>
      </c>
      <c r="D565" t="s">
        <v>24</v>
      </c>
      <c r="E565">
        <v>78</v>
      </c>
      <c r="F565">
        <v>2288.6</v>
      </c>
      <c r="G565">
        <v>5126.4639999999999</v>
      </c>
      <c r="H565">
        <v>457.72</v>
      </c>
      <c r="I565" t="s">
        <v>12</v>
      </c>
    </row>
    <row r="566" spans="1:9" x14ac:dyDescent="0.3">
      <c r="A566">
        <v>2023</v>
      </c>
      <c r="B566" t="s">
        <v>31</v>
      </c>
      <c r="C566" t="s">
        <v>23</v>
      </c>
      <c r="D566" t="s">
        <v>25</v>
      </c>
      <c r="E566">
        <v>76</v>
      </c>
      <c r="F566">
        <v>2288.4499999999998</v>
      </c>
      <c r="G566">
        <v>5126.1279999999997</v>
      </c>
      <c r="H566">
        <v>457.69</v>
      </c>
      <c r="I566" t="s">
        <v>12</v>
      </c>
    </row>
    <row r="567" spans="1:9" x14ac:dyDescent="0.3">
      <c r="A567">
        <v>2023</v>
      </c>
      <c r="B567" t="s">
        <v>31</v>
      </c>
      <c r="C567" t="s">
        <v>23</v>
      </c>
      <c r="D567" t="s">
        <v>26</v>
      </c>
      <c r="E567">
        <v>46</v>
      </c>
      <c r="F567">
        <v>100</v>
      </c>
      <c r="G567">
        <v>224</v>
      </c>
      <c r="H567">
        <v>20</v>
      </c>
      <c r="I567" t="s">
        <v>12</v>
      </c>
    </row>
    <row r="568" spans="1:9" x14ac:dyDescent="0.3">
      <c r="A568">
        <v>2023</v>
      </c>
      <c r="B568" t="s">
        <v>31</v>
      </c>
      <c r="C568" t="s">
        <v>23</v>
      </c>
      <c r="D568" t="s">
        <v>27</v>
      </c>
      <c r="E568">
        <v>34</v>
      </c>
      <c r="F568">
        <v>2288.4</v>
      </c>
      <c r="G568">
        <v>5126.0160000000005</v>
      </c>
      <c r="H568">
        <v>457.68000000000006</v>
      </c>
      <c r="I568" t="s">
        <v>12</v>
      </c>
    </row>
    <row r="569" spans="1:9" x14ac:dyDescent="0.3">
      <c r="A569">
        <v>2023</v>
      </c>
      <c r="B569" t="s">
        <v>31</v>
      </c>
      <c r="C569" t="s">
        <v>14</v>
      </c>
      <c r="D569" t="s">
        <v>28</v>
      </c>
      <c r="E569">
        <v>7</v>
      </c>
      <c r="F569">
        <v>200</v>
      </c>
      <c r="G569">
        <v>224</v>
      </c>
      <c r="H569">
        <v>40</v>
      </c>
      <c r="I569" t="s">
        <v>12</v>
      </c>
    </row>
    <row r="570" spans="1:9" x14ac:dyDescent="0.3">
      <c r="A570">
        <v>2023</v>
      </c>
      <c r="B570" t="s">
        <v>31</v>
      </c>
      <c r="C570" t="s">
        <v>23</v>
      </c>
      <c r="D570" t="s">
        <v>30</v>
      </c>
      <c r="E570">
        <v>3</v>
      </c>
      <c r="F570">
        <v>3300</v>
      </c>
      <c r="G570">
        <v>5126.576</v>
      </c>
      <c r="H570">
        <v>660</v>
      </c>
      <c r="I570" t="s">
        <v>12</v>
      </c>
    </row>
    <row r="571" spans="1:9" x14ac:dyDescent="0.3">
      <c r="A571">
        <v>2023</v>
      </c>
      <c r="B571" t="s">
        <v>31</v>
      </c>
      <c r="C571" t="s">
        <v>29</v>
      </c>
      <c r="D571" t="s">
        <v>29</v>
      </c>
      <c r="E571">
        <v>2</v>
      </c>
      <c r="F571">
        <v>6600</v>
      </c>
      <c r="G571">
        <v>7392</v>
      </c>
      <c r="H571">
        <v>1320</v>
      </c>
      <c r="I571" t="s">
        <v>12</v>
      </c>
    </row>
    <row r="572" spans="1:9" x14ac:dyDescent="0.3">
      <c r="A572">
        <v>2023</v>
      </c>
      <c r="B572" t="s">
        <v>32</v>
      </c>
      <c r="C572" t="s">
        <v>10</v>
      </c>
      <c r="D572" t="s">
        <v>11</v>
      </c>
      <c r="E572">
        <v>3566</v>
      </c>
      <c r="F572">
        <v>4577.3</v>
      </c>
      <c r="G572">
        <v>5126.576</v>
      </c>
      <c r="H572">
        <v>915.46</v>
      </c>
      <c r="I572" t="s">
        <v>12</v>
      </c>
    </row>
    <row r="573" spans="1:9" x14ac:dyDescent="0.3">
      <c r="A573">
        <v>2023</v>
      </c>
      <c r="B573" t="s">
        <v>32</v>
      </c>
      <c r="C573" t="s">
        <v>10</v>
      </c>
      <c r="D573" t="s">
        <v>13</v>
      </c>
      <c r="E573">
        <v>2498</v>
      </c>
      <c r="F573">
        <v>8000</v>
      </c>
      <c r="G573">
        <v>8960</v>
      </c>
      <c r="H573">
        <v>1600</v>
      </c>
      <c r="I573" t="s">
        <v>12</v>
      </c>
    </row>
    <row r="574" spans="1:9" x14ac:dyDescent="0.3">
      <c r="A574">
        <v>2023</v>
      </c>
      <c r="B574" t="s">
        <v>32</v>
      </c>
      <c r="C574" t="s">
        <v>14</v>
      </c>
      <c r="D574" t="s">
        <v>15</v>
      </c>
      <c r="E574">
        <v>1245</v>
      </c>
      <c r="F574">
        <v>4577.2</v>
      </c>
      <c r="G574">
        <v>5126.4639999999999</v>
      </c>
      <c r="H574">
        <v>915.44</v>
      </c>
      <c r="I574" t="s">
        <v>12</v>
      </c>
    </row>
    <row r="575" spans="1:9" x14ac:dyDescent="0.3">
      <c r="A575">
        <v>2023</v>
      </c>
      <c r="B575" t="s">
        <v>32</v>
      </c>
      <c r="C575" t="s">
        <v>16</v>
      </c>
      <c r="D575" t="s">
        <v>17</v>
      </c>
      <c r="E575">
        <v>644</v>
      </c>
      <c r="F575">
        <v>10000</v>
      </c>
      <c r="G575">
        <v>6432.72</v>
      </c>
      <c r="H575">
        <v>2000</v>
      </c>
      <c r="I575" t="s">
        <v>12</v>
      </c>
    </row>
    <row r="576" spans="1:9" x14ac:dyDescent="0.3">
      <c r="A576">
        <v>2023</v>
      </c>
      <c r="B576" t="s">
        <v>32</v>
      </c>
      <c r="C576" t="s">
        <v>18</v>
      </c>
      <c r="D576" t="s">
        <v>19</v>
      </c>
      <c r="E576">
        <v>643</v>
      </c>
      <c r="F576">
        <v>7000</v>
      </c>
      <c r="G576">
        <v>7840</v>
      </c>
      <c r="H576">
        <v>1400</v>
      </c>
      <c r="I576" t="s">
        <v>12</v>
      </c>
    </row>
    <row r="577" spans="1:9" x14ac:dyDescent="0.3">
      <c r="A577">
        <v>2023</v>
      </c>
      <c r="B577" t="s">
        <v>32</v>
      </c>
      <c r="C577" t="s">
        <v>16</v>
      </c>
      <c r="D577" t="s">
        <v>20</v>
      </c>
      <c r="E577">
        <v>455</v>
      </c>
      <c r="F577">
        <v>4578.6000000000004</v>
      </c>
      <c r="G577">
        <v>5128.0320000000002</v>
      </c>
      <c r="H577">
        <v>915.72000000000014</v>
      </c>
      <c r="I577" t="s">
        <v>12</v>
      </c>
    </row>
    <row r="578" spans="1:9" x14ac:dyDescent="0.3">
      <c r="A578">
        <v>2023</v>
      </c>
      <c r="B578" t="s">
        <v>32</v>
      </c>
      <c r="C578" t="s">
        <v>18</v>
      </c>
      <c r="D578" t="s">
        <v>21</v>
      </c>
      <c r="E578">
        <v>345</v>
      </c>
      <c r="F578">
        <v>7000</v>
      </c>
      <c r="G578">
        <v>7840</v>
      </c>
      <c r="H578">
        <v>1400</v>
      </c>
      <c r="I578" t="s">
        <v>12</v>
      </c>
    </row>
    <row r="579" spans="1:9" x14ac:dyDescent="0.3">
      <c r="A579">
        <v>2023</v>
      </c>
      <c r="B579" t="s">
        <v>32</v>
      </c>
      <c r="C579" t="s">
        <v>14</v>
      </c>
      <c r="D579" t="s">
        <v>22</v>
      </c>
      <c r="E579">
        <v>122</v>
      </c>
      <c r="F579">
        <v>100</v>
      </c>
      <c r="G579">
        <v>112</v>
      </c>
      <c r="H579">
        <v>20</v>
      </c>
      <c r="I579" t="s">
        <v>12</v>
      </c>
    </row>
    <row r="580" spans="1:9" x14ac:dyDescent="0.3">
      <c r="A580">
        <v>2023</v>
      </c>
      <c r="B580" t="s">
        <v>32</v>
      </c>
      <c r="C580" t="s">
        <v>23</v>
      </c>
      <c r="D580" t="s">
        <v>24</v>
      </c>
      <c r="E580">
        <v>78</v>
      </c>
      <c r="F580">
        <v>2288.6</v>
      </c>
      <c r="G580">
        <v>5126.4639999999999</v>
      </c>
      <c r="H580">
        <v>457.72</v>
      </c>
      <c r="I580" t="s">
        <v>12</v>
      </c>
    </row>
    <row r="581" spans="1:9" x14ac:dyDescent="0.3">
      <c r="A581">
        <v>2023</v>
      </c>
      <c r="B581" t="s">
        <v>32</v>
      </c>
      <c r="C581" t="s">
        <v>23</v>
      </c>
      <c r="D581" t="s">
        <v>25</v>
      </c>
      <c r="E581">
        <v>76</v>
      </c>
      <c r="F581">
        <v>2288.4499999999998</v>
      </c>
      <c r="G581">
        <v>5126.1279999999997</v>
      </c>
      <c r="H581">
        <v>457.69</v>
      </c>
      <c r="I581" t="s">
        <v>12</v>
      </c>
    </row>
    <row r="582" spans="1:9" x14ac:dyDescent="0.3">
      <c r="A582">
        <v>2023</v>
      </c>
      <c r="B582" t="s">
        <v>32</v>
      </c>
      <c r="C582" t="s">
        <v>23</v>
      </c>
      <c r="D582" t="s">
        <v>26</v>
      </c>
      <c r="E582">
        <v>46</v>
      </c>
      <c r="F582">
        <v>100</v>
      </c>
      <c r="G582">
        <v>224</v>
      </c>
      <c r="H582">
        <v>20</v>
      </c>
      <c r="I582" t="s">
        <v>12</v>
      </c>
    </row>
    <row r="583" spans="1:9" x14ac:dyDescent="0.3">
      <c r="A583">
        <v>2023</v>
      </c>
      <c r="B583" t="s">
        <v>32</v>
      </c>
      <c r="C583" t="s">
        <v>23</v>
      </c>
      <c r="D583" t="s">
        <v>27</v>
      </c>
      <c r="E583">
        <v>34</v>
      </c>
      <c r="F583">
        <v>2288.4</v>
      </c>
      <c r="G583">
        <v>5126.0160000000005</v>
      </c>
      <c r="H583">
        <v>457.68000000000006</v>
      </c>
      <c r="I583" t="s">
        <v>12</v>
      </c>
    </row>
    <row r="584" spans="1:9" x14ac:dyDescent="0.3">
      <c r="A584">
        <v>2023</v>
      </c>
      <c r="B584" t="s">
        <v>32</v>
      </c>
      <c r="C584" t="s">
        <v>14</v>
      </c>
      <c r="D584" t="s">
        <v>28</v>
      </c>
      <c r="E584">
        <v>7</v>
      </c>
      <c r="F584">
        <v>200</v>
      </c>
      <c r="G584">
        <v>224</v>
      </c>
      <c r="H584">
        <v>40</v>
      </c>
      <c r="I584" t="s">
        <v>12</v>
      </c>
    </row>
    <row r="585" spans="1:9" x14ac:dyDescent="0.3">
      <c r="A585">
        <v>2023</v>
      </c>
      <c r="B585" t="s">
        <v>32</v>
      </c>
      <c r="C585" t="s">
        <v>23</v>
      </c>
      <c r="D585" t="s">
        <v>30</v>
      </c>
      <c r="E585">
        <v>3</v>
      </c>
      <c r="F585">
        <v>2288.65</v>
      </c>
      <c r="G585">
        <v>5126.576</v>
      </c>
      <c r="H585">
        <v>457.73</v>
      </c>
      <c r="I585" t="s">
        <v>12</v>
      </c>
    </row>
    <row r="586" spans="1:9" x14ac:dyDescent="0.3">
      <c r="A586">
        <v>2023</v>
      </c>
      <c r="B586" t="s">
        <v>32</v>
      </c>
      <c r="C586" t="s">
        <v>29</v>
      </c>
      <c r="D586" t="s">
        <v>29</v>
      </c>
      <c r="E586">
        <v>2</v>
      </c>
      <c r="F586">
        <v>6600</v>
      </c>
      <c r="G586">
        <v>7392</v>
      </c>
      <c r="H586">
        <v>1320</v>
      </c>
      <c r="I586" t="s">
        <v>12</v>
      </c>
    </row>
    <row r="587" spans="1:9" x14ac:dyDescent="0.3">
      <c r="A587">
        <v>2023</v>
      </c>
      <c r="B587" t="s">
        <v>34</v>
      </c>
      <c r="C587" t="s">
        <v>10</v>
      </c>
      <c r="D587" t="s">
        <v>11</v>
      </c>
      <c r="E587">
        <v>3566</v>
      </c>
      <c r="F587">
        <v>4577.3</v>
      </c>
      <c r="G587">
        <v>5126.576</v>
      </c>
      <c r="H587">
        <v>915.46</v>
      </c>
      <c r="I587" t="s">
        <v>12</v>
      </c>
    </row>
    <row r="588" spans="1:9" x14ac:dyDescent="0.3">
      <c r="A588">
        <v>2023</v>
      </c>
      <c r="B588" t="s">
        <v>34</v>
      </c>
      <c r="C588" t="s">
        <v>10</v>
      </c>
      <c r="D588" t="s">
        <v>13</v>
      </c>
      <c r="E588">
        <v>2498</v>
      </c>
      <c r="F588">
        <v>8000</v>
      </c>
      <c r="G588">
        <v>8960</v>
      </c>
      <c r="H588">
        <v>1600</v>
      </c>
      <c r="I588" t="s">
        <v>33</v>
      </c>
    </row>
    <row r="589" spans="1:9" x14ac:dyDescent="0.3">
      <c r="A589">
        <v>2023</v>
      </c>
      <c r="B589" t="s">
        <v>34</v>
      </c>
      <c r="C589" t="s">
        <v>14</v>
      </c>
      <c r="D589" t="s">
        <v>15</v>
      </c>
      <c r="E589">
        <v>1245</v>
      </c>
      <c r="F589">
        <v>4577.2</v>
      </c>
      <c r="G589">
        <v>5126.4639999999999</v>
      </c>
      <c r="H589">
        <v>915.44</v>
      </c>
      <c r="I589" t="s">
        <v>33</v>
      </c>
    </row>
    <row r="590" spans="1:9" x14ac:dyDescent="0.3">
      <c r="A590">
        <v>2023</v>
      </c>
      <c r="B590" t="s">
        <v>34</v>
      </c>
      <c r="C590" t="s">
        <v>16</v>
      </c>
      <c r="D590" t="s">
        <v>17</v>
      </c>
      <c r="E590">
        <v>644</v>
      </c>
      <c r="F590">
        <v>15000</v>
      </c>
      <c r="G590">
        <v>6432.72</v>
      </c>
      <c r="H590">
        <v>3000</v>
      </c>
      <c r="I590" t="s">
        <v>33</v>
      </c>
    </row>
    <row r="591" spans="1:9" x14ac:dyDescent="0.3">
      <c r="A591">
        <v>2023</v>
      </c>
      <c r="B591" t="s">
        <v>34</v>
      </c>
      <c r="C591" t="s">
        <v>18</v>
      </c>
      <c r="D591" t="s">
        <v>19</v>
      </c>
      <c r="E591">
        <v>643</v>
      </c>
      <c r="F591">
        <v>7000</v>
      </c>
      <c r="G591">
        <v>7840</v>
      </c>
      <c r="H591">
        <v>1400</v>
      </c>
      <c r="I591" t="s">
        <v>33</v>
      </c>
    </row>
    <row r="592" spans="1:9" x14ac:dyDescent="0.3">
      <c r="A592">
        <v>2023</v>
      </c>
      <c r="B592" t="s">
        <v>34</v>
      </c>
      <c r="C592" t="s">
        <v>16</v>
      </c>
      <c r="D592" t="s">
        <v>20</v>
      </c>
      <c r="E592">
        <v>455</v>
      </c>
      <c r="F592">
        <v>14000</v>
      </c>
      <c r="G592">
        <v>5128.0320000000002</v>
      </c>
      <c r="H592">
        <v>2800</v>
      </c>
      <c r="I592" t="s">
        <v>33</v>
      </c>
    </row>
    <row r="593" spans="1:9" x14ac:dyDescent="0.3">
      <c r="A593">
        <v>2023</v>
      </c>
      <c r="B593" t="s">
        <v>34</v>
      </c>
      <c r="C593" t="s">
        <v>18</v>
      </c>
      <c r="D593" t="s">
        <v>21</v>
      </c>
      <c r="E593">
        <v>345</v>
      </c>
      <c r="F593">
        <v>7000</v>
      </c>
      <c r="G593">
        <v>7840</v>
      </c>
      <c r="H593">
        <v>1400</v>
      </c>
      <c r="I593" t="s">
        <v>33</v>
      </c>
    </row>
    <row r="594" spans="1:9" x14ac:dyDescent="0.3">
      <c r="A594">
        <v>2023</v>
      </c>
      <c r="B594" t="s">
        <v>34</v>
      </c>
      <c r="C594" t="s">
        <v>14</v>
      </c>
      <c r="D594" t="s">
        <v>22</v>
      </c>
      <c r="E594">
        <v>122</v>
      </c>
      <c r="F594">
        <v>100</v>
      </c>
      <c r="G594">
        <v>112</v>
      </c>
      <c r="H594">
        <v>20</v>
      </c>
      <c r="I594" t="s">
        <v>33</v>
      </c>
    </row>
    <row r="595" spans="1:9" x14ac:dyDescent="0.3">
      <c r="A595">
        <v>2023</v>
      </c>
      <c r="B595" t="s">
        <v>34</v>
      </c>
      <c r="C595" t="s">
        <v>23</v>
      </c>
      <c r="D595" t="s">
        <v>24</v>
      </c>
      <c r="E595">
        <v>78</v>
      </c>
      <c r="F595">
        <v>2288.6</v>
      </c>
      <c r="G595">
        <v>5126.4639999999999</v>
      </c>
      <c r="H595">
        <v>457.72</v>
      </c>
      <c r="I595" t="s">
        <v>33</v>
      </c>
    </row>
    <row r="596" spans="1:9" x14ac:dyDescent="0.3">
      <c r="A596">
        <v>2023</v>
      </c>
      <c r="B596" t="s">
        <v>34</v>
      </c>
      <c r="C596" t="s">
        <v>23</v>
      </c>
      <c r="D596" t="s">
        <v>25</v>
      </c>
      <c r="E596">
        <v>76</v>
      </c>
      <c r="F596">
        <v>2288.4499999999998</v>
      </c>
      <c r="G596">
        <v>5126.1279999999997</v>
      </c>
      <c r="H596">
        <v>457.69</v>
      </c>
      <c r="I596" t="s">
        <v>33</v>
      </c>
    </row>
    <row r="597" spans="1:9" x14ac:dyDescent="0.3">
      <c r="A597">
        <v>2023</v>
      </c>
      <c r="B597" t="s">
        <v>34</v>
      </c>
      <c r="C597" t="s">
        <v>23</v>
      </c>
      <c r="D597" t="s">
        <v>26</v>
      </c>
      <c r="E597">
        <v>46</v>
      </c>
      <c r="F597">
        <v>100</v>
      </c>
      <c r="G597">
        <v>224</v>
      </c>
      <c r="H597">
        <v>20</v>
      </c>
      <c r="I597" t="s">
        <v>33</v>
      </c>
    </row>
    <row r="598" spans="1:9" x14ac:dyDescent="0.3">
      <c r="A598">
        <v>2023</v>
      </c>
      <c r="B598" t="s">
        <v>34</v>
      </c>
      <c r="C598" t="s">
        <v>23</v>
      </c>
      <c r="D598" t="s">
        <v>27</v>
      </c>
      <c r="E598">
        <v>34</v>
      </c>
      <c r="F598">
        <v>2288.4</v>
      </c>
      <c r="G598">
        <v>5126.0160000000005</v>
      </c>
      <c r="H598">
        <v>457.68000000000006</v>
      </c>
      <c r="I598" t="s">
        <v>33</v>
      </c>
    </row>
    <row r="599" spans="1:9" x14ac:dyDescent="0.3">
      <c r="A599">
        <v>2023</v>
      </c>
      <c r="B599" t="s">
        <v>34</v>
      </c>
      <c r="C599" t="s">
        <v>14</v>
      </c>
      <c r="D599" t="s">
        <v>28</v>
      </c>
      <c r="E599">
        <v>7</v>
      </c>
      <c r="F599">
        <v>200</v>
      </c>
      <c r="G599">
        <v>224</v>
      </c>
      <c r="H599">
        <v>40</v>
      </c>
      <c r="I599" t="s">
        <v>33</v>
      </c>
    </row>
    <row r="600" spans="1:9" x14ac:dyDescent="0.3">
      <c r="A600">
        <v>2023</v>
      </c>
      <c r="B600" t="s">
        <v>34</v>
      </c>
      <c r="C600" t="s">
        <v>23</v>
      </c>
      <c r="D600" t="s">
        <v>30</v>
      </c>
      <c r="E600">
        <v>3</v>
      </c>
      <c r="F600">
        <v>2288.65</v>
      </c>
      <c r="G600">
        <v>5126.576</v>
      </c>
      <c r="H600">
        <v>457.73</v>
      </c>
      <c r="I600" t="s">
        <v>33</v>
      </c>
    </row>
    <row r="601" spans="1:9" x14ac:dyDescent="0.3">
      <c r="A601">
        <v>2023</v>
      </c>
      <c r="B601" t="s">
        <v>34</v>
      </c>
      <c r="C601" t="s">
        <v>29</v>
      </c>
      <c r="D601" t="s">
        <v>29</v>
      </c>
      <c r="E601">
        <v>2</v>
      </c>
      <c r="F601">
        <v>7920</v>
      </c>
      <c r="G601">
        <v>7392</v>
      </c>
      <c r="H601">
        <v>1584</v>
      </c>
      <c r="I601" t="s">
        <v>33</v>
      </c>
    </row>
    <row r="602" spans="1:9" x14ac:dyDescent="0.3">
      <c r="A602">
        <v>2023</v>
      </c>
      <c r="B602" t="s">
        <v>35</v>
      </c>
      <c r="C602" t="s">
        <v>10</v>
      </c>
      <c r="D602" t="s">
        <v>11</v>
      </c>
      <c r="E602">
        <v>3566</v>
      </c>
      <c r="F602">
        <v>4577.3</v>
      </c>
      <c r="G602">
        <v>5126.576</v>
      </c>
      <c r="H602">
        <v>915.46</v>
      </c>
      <c r="I602" t="s">
        <v>33</v>
      </c>
    </row>
    <row r="603" spans="1:9" x14ac:dyDescent="0.3">
      <c r="A603">
        <v>2023</v>
      </c>
      <c r="B603" t="s">
        <v>35</v>
      </c>
      <c r="C603" t="s">
        <v>10</v>
      </c>
      <c r="D603" t="s">
        <v>13</v>
      </c>
      <c r="E603">
        <v>2498</v>
      </c>
      <c r="F603">
        <v>8800</v>
      </c>
      <c r="G603">
        <v>8960</v>
      </c>
      <c r="H603">
        <v>1760</v>
      </c>
      <c r="I603" t="s">
        <v>33</v>
      </c>
    </row>
    <row r="604" spans="1:9" x14ac:dyDescent="0.3">
      <c r="A604">
        <v>2023</v>
      </c>
      <c r="B604" t="s">
        <v>35</v>
      </c>
      <c r="C604" t="s">
        <v>14</v>
      </c>
      <c r="D604" t="s">
        <v>15</v>
      </c>
      <c r="E604">
        <v>1245</v>
      </c>
      <c r="F604">
        <v>5034.92</v>
      </c>
      <c r="G604">
        <v>5126.4639999999999</v>
      </c>
      <c r="H604">
        <v>1006.984</v>
      </c>
      <c r="I604" t="s">
        <v>33</v>
      </c>
    </row>
    <row r="605" spans="1:9" x14ac:dyDescent="0.3">
      <c r="A605">
        <v>2023</v>
      </c>
      <c r="B605" t="s">
        <v>35</v>
      </c>
      <c r="C605" t="s">
        <v>16</v>
      </c>
      <c r="D605" t="s">
        <v>17</v>
      </c>
      <c r="E605">
        <v>644</v>
      </c>
      <c r="F605">
        <v>6317.85</v>
      </c>
      <c r="G605">
        <v>6432.72</v>
      </c>
      <c r="H605">
        <v>1263.5700000000002</v>
      </c>
      <c r="I605" t="s">
        <v>33</v>
      </c>
    </row>
    <row r="606" spans="1:9" x14ac:dyDescent="0.3">
      <c r="A606">
        <v>2023</v>
      </c>
      <c r="B606" t="s">
        <v>35</v>
      </c>
      <c r="C606" t="s">
        <v>18</v>
      </c>
      <c r="D606" t="s">
        <v>19</v>
      </c>
      <c r="E606">
        <v>643</v>
      </c>
      <c r="F606">
        <v>7700</v>
      </c>
      <c r="G606">
        <v>7840</v>
      </c>
      <c r="H606">
        <v>1540</v>
      </c>
      <c r="I606" t="s">
        <v>33</v>
      </c>
    </row>
    <row r="607" spans="1:9" x14ac:dyDescent="0.3">
      <c r="A607">
        <v>2023</v>
      </c>
      <c r="B607" t="s">
        <v>35</v>
      </c>
      <c r="C607" t="s">
        <v>16</v>
      </c>
      <c r="D607" t="s">
        <v>20</v>
      </c>
      <c r="E607">
        <v>455</v>
      </c>
      <c r="F607">
        <v>5036.46</v>
      </c>
      <c r="G607">
        <v>5128.0320000000002</v>
      </c>
      <c r="H607">
        <v>1007.292</v>
      </c>
      <c r="I607" t="s">
        <v>33</v>
      </c>
    </row>
    <row r="608" spans="1:9" x14ac:dyDescent="0.3">
      <c r="A608">
        <v>2023</v>
      </c>
      <c r="B608" t="s">
        <v>35</v>
      </c>
      <c r="C608" t="s">
        <v>18</v>
      </c>
      <c r="D608" t="s">
        <v>21</v>
      </c>
      <c r="E608">
        <v>345</v>
      </c>
      <c r="F608">
        <v>7700</v>
      </c>
      <c r="G608">
        <v>7840</v>
      </c>
      <c r="H608">
        <v>1540</v>
      </c>
      <c r="I608" t="s">
        <v>33</v>
      </c>
    </row>
    <row r="609" spans="1:9" x14ac:dyDescent="0.3">
      <c r="A609">
        <v>2023</v>
      </c>
      <c r="B609" t="s">
        <v>35</v>
      </c>
      <c r="C609" t="s">
        <v>14</v>
      </c>
      <c r="D609" t="s">
        <v>22</v>
      </c>
      <c r="E609">
        <v>122</v>
      </c>
      <c r="F609">
        <v>110</v>
      </c>
      <c r="G609">
        <v>112</v>
      </c>
      <c r="H609">
        <v>22</v>
      </c>
      <c r="I609" t="s">
        <v>33</v>
      </c>
    </row>
    <row r="610" spans="1:9" x14ac:dyDescent="0.3">
      <c r="A610">
        <v>2023</v>
      </c>
      <c r="B610" t="s">
        <v>35</v>
      </c>
      <c r="C610" t="s">
        <v>23</v>
      </c>
      <c r="D610" t="s">
        <v>24</v>
      </c>
      <c r="E610">
        <v>78</v>
      </c>
      <c r="F610">
        <v>2517.46</v>
      </c>
      <c r="G610">
        <v>5126.4639999999999</v>
      </c>
      <c r="H610">
        <v>503.49200000000002</v>
      </c>
      <c r="I610" t="s">
        <v>33</v>
      </c>
    </row>
    <row r="611" spans="1:9" x14ac:dyDescent="0.3">
      <c r="A611">
        <v>2023</v>
      </c>
      <c r="B611" t="s">
        <v>35</v>
      </c>
      <c r="C611" t="s">
        <v>23</v>
      </c>
      <c r="D611" t="s">
        <v>25</v>
      </c>
      <c r="E611">
        <v>76</v>
      </c>
      <c r="F611">
        <v>2288.4499999999998</v>
      </c>
      <c r="G611">
        <v>5126.1279999999997</v>
      </c>
      <c r="H611">
        <v>457.69</v>
      </c>
      <c r="I611" t="s">
        <v>33</v>
      </c>
    </row>
    <row r="612" spans="1:9" x14ac:dyDescent="0.3">
      <c r="A612">
        <v>2023</v>
      </c>
      <c r="B612" t="s">
        <v>35</v>
      </c>
      <c r="C612" t="s">
        <v>23</v>
      </c>
      <c r="D612" t="s">
        <v>26</v>
      </c>
      <c r="E612">
        <v>46</v>
      </c>
      <c r="F612">
        <v>100</v>
      </c>
      <c r="G612">
        <v>224</v>
      </c>
      <c r="H612">
        <v>20</v>
      </c>
      <c r="I612" t="s">
        <v>33</v>
      </c>
    </row>
    <row r="613" spans="1:9" x14ac:dyDescent="0.3">
      <c r="A613">
        <v>2023</v>
      </c>
      <c r="B613" t="s">
        <v>35</v>
      </c>
      <c r="C613" t="s">
        <v>23</v>
      </c>
      <c r="D613" t="s">
        <v>27</v>
      </c>
      <c r="E613">
        <v>34</v>
      </c>
      <c r="F613">
        <v>2288.4</v>
      </c>
      <c r="G613">
        <v>5126.0160000000005</v>
      </c>
      <c r="H613">
        <v>457.68000000000006</v>
      </c>
      <c r="I613" t="s">
        <v>12</v>
      </c>
    </row>
    <row r="614" spans="1:9" x14ac:dyDescent="0.3">
      <c r="A614">
        <v>2023</v>
      </c>
      <c r="B614" t="s">
        <v>35</v>
      </c>
      <c r="C614" t="s">
        <v>14</v>
      </c>
      <c r="D614" t="s">
        <v>28</v>
      </c>
      <c r="E614">
        <v>7</v>
      </c>
      <c r="F614">
        <v>200</v>
      </c>
      <c r="G614">
        <v>224</v>
      </c>
      <c r="H614">
        <v>40</v>
      </c>
      <c r="I614" t="s">
        <v>12</v>
      </c>
    </row>
    <row r="615" spans="1:9" x14ac:dyDescent="0.3">
      <c r="A615">
        <v>2023</v>
      </c>
      <c r="B615" t="s">
        <v>35</v>
      </c>
      <c r="C615" t="s">
        <v>23</v>
      </c>
      <c r="D615" t="s">
        <v>30</v>
      </c>
      <c r="E615">
        <v>3</v>
      </c>
      <c r="F615">
        <v>3300</v>
      </c>
      <c r="G615">
        <v>5126.576</v>
      </c>
      <c r="H615">
        <v>660</v>
      </c>
      <c r="I615" t="s">
        <v>12</v>
      </c>
    </row>
    <row r="616" spans="1:9" x14ac:dyDescent="0.3">
      <c r="A616">
        <v>2023</v>
      </c>
      <c r="B616" t="s">
        <v>35</v>
      </c>
      <c r="C616" t="s">
        <v>29</v>
      </c>
      <c r="D616" t="s">
        <v>29</v>
      </c>
      <c r="E616">
        <v>2</v>
      </c>
      <c r="F616">
        <v>4577.3</v>
      </c>
      <c r="G616">
        <v>7392</v>
      </c>
      <c r="H616">
        <v>915.46</v>
      </c>
      <c r="I616" t="s">
        <v>12</v>
      </c>
    </row>
    <row r="617" spans="1:9" x14ac:dyDescent="0.3">
      <c r="A617">
        <v>2023</v>
      </c>
      <c r="B617" t="s">
        <v>36</v>
      </c>
      <c r="C617" t="s">
        <v>10</v>
      </c>
      <c r="D617" t="s">
        <v>11</v>
      </c>
      <c r="E617">
        <v>3566</v>
      </c>
      <c r="F617">
        <v>4577.3</v>
      </c>
      <c r="G617">
        <v>5126.576</v>
      </c>
      <c r="H617">
        <v>915.46</v>
      </c>
      <c r="I617" t="s">
        <v>12</v>
      </c>
    </row>
    <row r="618" spans="1:9" x14ac:dyDescent="0.3">
      <c r="A618">
        <v>2023</v>
      </c>
      <c r="B618" t="s">
        <v>36</v>
      </c>
      <c r="C618" t="s">
        <v>10</v>
      </c>
      <c r="D618" t="s">
        <v>13</v>
      </c>
      <c r="E618">
        <v>2498</v>
      </c>
      <c r="F618">
        <v>8000</v>
      </c>
      <c r="G618">
        <v>8960</v>
      </c>
      <c r="H618">
        <v>1600</v>
      </c>
      <c r="I618" t="s">
        <v>12</v>
      </c>
    </row>
    <row r="619" spans="1:9" x14ac:dyDescent="0.3">
      <c r="A619">
        <v>2023</v>
      </c>
      <c r="B619" t="s">
        <v>36</v>
      </c>
      <c r="C619" t="s">
        <v>14</v>
      </c>
      <c r="D619" t="s">
        <v>15</v>
      </c>
      <c r="E619">
        <v>1245</v>
      </c>
      <c r="F619">
        <v>4577.2</v>
      </c>
      <c r="G619">
        <v>5126.4639999999999</v>
      </c>
      <c r="H619">
        <v>915.44</v>
      </c>
      <c r="I619" t="s">
        <v>12</v>
      </c>
    </row>
    <row r="620" spans="1:9" x14ac:dyDescent="0.3">
      <c r="A620">
        <v>2023</v>
      </c>
      <c r="B620" t="s">
        <v>36</v>
      </c>
      <c r="C620" t="s">
        <v>16</v>
      </c>
      <c r="D620" t="s">
        <v>17</v>
      </c>
      <c r="E620">
        <v>644</v>
      </c>
      <c r="F620">
        <v>10000</v>
      </c>
      <c r="G620">
        <v>6432.72</v>
      </c>
      <c r="H620">
        <v>2000</v>
      </c>
      <c r="I620" t="s">
        <v>12</v>
      </c>
    </row>
    <row r="621" spans="1:9" x14ac:dyDescent="0.3">
      <c r="A621">
        <v>2023</v>
      </c>
      <c r="B621" t="s">
        <v>36</v>
      </c>
      <c r="C621" t="s">
        <v>18</v>
      </c>
      <c r="D621" t="s">
        <v>19</v>
      </c>
      <c r="E621">
        <v>643</v>
      </c>
      <c r="F621">
        <v>7000</v>
      </c>
      <c r="G621">
        <v>7840</v>
      </c>
      <c r="H621">
        <v>1400</v>
      </c>
      <c r="I621" t="s">
        <v>12</v>
      </c>
    </row>
    <row r="622" spans="1:9" x14ac:dyDescent="0.3">
      <c r="A622">
        <v>2023</v>
      </c>
      <c r="B622" t="s">
        <v>36</v>
      </c>
      <c r="C622" t="s">
        <v>16</v>
      </c>
      <c r="D622" t="s">
        <v>20</v>
      </c>
      <c r="E622">
        <v>455</v>
      </c>
      <c r="F622">
        <v>8000</v>
      </c>
      <c r="G622">
        <v>5128.0320000000002</v>
      </c>
      <c r="H622">
        <v>1600</v>
      </c>
      <c r="I622" t="s">
        <v>12</v>
      </c>
    </row>
    <row r="623" spans="1:9" x14ac:dyDescent="0.3">
      <c r="A623">
        <v>2023</v>
      </c>
      <c r="B623" t="s">
        <v>36</v>
      </c>
      <c r="C623" t="s">
        <v>18</v>
      </c>
      <c r="D623" t="s">
        <v>21</v>
      </c>
      <c r="E623">
        <v>345</v>
      </c>
      <c r="F623">
        <v>7000</v>
      </c>
      <c r="G623">
        <v>7840</v>
      </c>
      <c r="H623">
        <v>1400</v>
      </c>
      <c r="I623" t="s">
        <v>12</v>
      </c>
    </row>
    <row r="624" spans="1:9" x14ac:dyDescent="0.3">
      <c r="A624">
        <v>2023</v>
      </c>
      <c r="B624" t="s">
        <v>36</v>
      </c>
      <c r="C624" t="s">
        <v>14</v>
      </c>
      <c r="D624" t="s">
        <v>22</v>
      </c>
      <c r="E624">
        <v>122</v>
      </c>
      <c r="F624">
        <v>100</v>
      </c>
      <c r="G624">
        <v>112</v>
      </c>
      <c r="H624">
        <v>20</v>
      </c>
      <c r="I624" t="s">
        <v>12</v>
      </c>
    </row>
    <row r="625" spans="1:9" x14ac:dyDescent="0.3">
      <c r="A625">
        <v>2023</v>
      </c>
      <c r="B625" t="s">
        <v>36</v>
      </c>
      <c r="C625" t="s">
        <v>23</v>
      </c>
      <c r="D625" t="s">
        <v>24</v>
      </c>
      <c r="E625">
        <v>78</v>
      </c>
      <c r="F625">
        <v>2288.6</v>
      </c>
      <c r="G625">
        <v>5126.4639999999999</v>
      </c>
      <c r="H625">
        <v>457.72</v>
      </c>
      <c r="I625" t="s">
        <v>12</v>
      </c>
    </row>
    <row r="626" spans="1:9" x14ac:dyDescent="0.3">
      <c r="A626">
        <v>2023</v>
      </c>
      <c r="B626" t="s">
        <v>36</v>
      </c>
      <c r="C626" t="s">
        <v>23</v>
      </c>
      <c r="D626" t="s">
        <v>25</v>
      </c>
      <c r="E626">
        <v>76</v>
      </c>
      <c r="F626">
        <v>2288.4499999999998</v>
      </c>
      <c r="G626">
        <v>5126.1279999999997</v>
      </c>
      <c r="H626">
        <v>457.69</v>
      </c>
      <c r="I626" t="s">
        <v>12</v>
      </c>
    </row>
    <row r="627" spans="1:9" x14ac:dyDescent="0.3">
      <c r="A627">
        <v>2023</v>
      </c>
      <c r="B627" t="s">
        <v>36</v>
      </c>
      <c r="C627" t="s">
        <v>23</v>
      </c>
      <c r="D627" t="s">
        <v>26</v>
      </c>
      <c r="E627">
        <v>46</v>
      </c>
      <c r="F627">
        <v>100</v>
      </c>
      <c r="G627">
        <v>224</v>
      </c>
      <c r="H627">
        <v>20</v>
      </c>
      <c r="I627" t="s">
        <v>12</v>
      </c>
    </row>
    <row r="628" spans="1:9" x14ac:dyDescent="0.3">
      <c r="A628">
        <v>2023</v>
      </c>
      <c r="B628" t="s">
        <v>36</v>
      </c>
      <c r="C628" t="s">
        <v>23</v>
      </c>
      <c r="D628" t="s">
        <v>27</v>
      </c>
      <c r="E628">
        <v>34</v>
      </c>
      <c r="F628">
        <v>2288.4</v>
      </c>
      <c r="G628">
        <v>5126.0160000000005</v>
      </c>
      <c r="H628">
        <v>457.68000000000006</v>
      </c>
      <c r="I628" t="s">
        <v>12</v>
      </c>
    </row>
    <row r="629" spans="1:9" x14ac:dyDescent="0.3">
      <c r="A629">
        <v>2023</v>
      </c>
      <c r="B629" t="s">
        <v>36</v>
      </c>
      <c r="C629" t="s">
        <v>14</v>
      </c>
      <c r="D629" t="s">
        <v>28</v>
      </c>
      <c r="E629">
        <v>7</v>
      </c>
      <c r="F629">
        <v>200</v>
      </c>
      <c r="G629">
        <v>224</v>
      </c>
      <c r="H629">
        <v>40</v>
      </c>
      <c r="I629" t="s">
        <v>12</v>
      </c>
    </row>
    <row r="630" spans="1:9" x14ac:dyDescent="0.3">
      <c r="A630">
        <v>2023</v>
      </c>
      <c r="B630" t="s">
        <v>36</v>
      </c>
      <c r="C630" t="s">
        <v>29</v>
      </c>
      <c r="D630" t="s">
        <v>29</v>
      </c>
      <c r="E630">
        <v>3</v>
      </c>
      <c r="F630">
        <v>4577.3</v>
      </c>
      <c r="G630">
        <v>7392</v>
      </c>
      <c r="H630">
        <v>915.46</v>
      </c>
      <c r="I630" t="s">
        <v>33</v>
      </c>
    </row>
    <row r="631" spans="1:9" x14ac:dyDescent="0.3">
      <c r="A631">
        <v>2023</v>
      </c>
      <c r="B631" t="s">
        <v>36</v>
      </c>
      <c r="C631" t="s">
        <v>23</v>
      </c>
      <c r="D631" t="s">
        <v>30</v>
      </c>
      <c r="E631">
        <v>3</v>
      </c>
      <c r="F631">
        <v>2288.65</v>
      </c>
      <c r="G631">
        <v>5126.576</v>
      </c>
      <c r="H631">
        <v>457.73</v>
      </c>
      <c r="I631" t="s">
        <v>33</v>
      </c>
    </row>
    <row r="632" spans="1:9" x14ac:dyDescent="0.3">
      <c r="A632">
        <v>2023</v>
      </c>
      <c r="B632" t="s">
        <v>37</v>
      </c>
      <c r="C632" t="s">
        <v>10</v>
      </c>
      <c r="D632" t="s">
        <v>11</v>
      </c>
      <c r="E632">
        <v>3566</v>
      </c>
      <c r="F632">
        <v>4577.3</v>
      </c>
      <c r="G632">
        <v>5126.576</v>
      </c>
      <c r="H632">
        <v>915.46</v>
      </c>
      <c r="I632" t="s">
        <v>33</v>
      </c>
    </row>
    <row r="633" spans="1:9" x14ac:dyDescent="0.3">
      <c r="A633">
        <v>2023</v>
      </c>
      <c r="B633" t="s">
        <v>37</v>
      </c>
      <c r="C633" t="s">
        <v>10</v>
      </c>
      <c r="D633" t="s">
        <v>13</v>
      </c>
      <c r="E633">
        <v>2498</v>
      </c>
      <c r="F633">
        <v>8000</v>
      </c>
      <c r="G633">
        <v>8960</v>
      </c>
      <c r="H633">
        <v>1600</v>
      </c>
      <c r="I633" t="s">
        <v>33</v>
      </c>
    </row>
    <row r="634" spans="1:9" x14ac:dyDescent="0.3">
      <c r="A634">
        <v>2023</v>
      </c>
      <c r="B634" t="s">
        <v>37</v>
      </c>
      <c r="C634" t="s">
        <v>14</v>
      </c>
      <c r="D634" t="s">
        <v>15</v>
      </c>
      <c r="E634">
        <v>1245</v>
      </c>
      <c r="F634">
        <v>4577.2</v>
      </c>
      <c r="G634">
        <v>5126.4639999999999</v>
      </c>
      <c r="H634">
        <v>915.44</v>
      </c>
      <c r="I634" t="s">
        <v>33</v>
      </c>
    </row>
    <row r="635" spans="1:9" x14ac:dyDescent="0.3">
      <c r="A635">
        <v>2023</v>
      </c>
      <c r="B635" t="s">
        <v>37</v>
      </c>
      <c r="C635" t="s">
        <v>16</v>
      </c>
      <c r="D635" t="s">
        <v>17</v>
      </c>
      <c r="E635">
        <v>644</v>
      </c>
      <c r="F635">
        <v>5743.5</v>
      </c>
      <c r="G635">
        <v>6432.72</v>
      </c>
      <c r="H635">
        <v>1148.7</v>
      </c>
      <c r="I635" t="s">
        <v>33</v>
      </c>
    </row>
    <row r="636" spans="1:9" x14ac:dyDescent="0.3">
      <c r="A636">
        <v>2023</v>
      </c>
      <c r="B636" t="s">
        <v>37</v>
      </c>
      <c r="C636" t="s">
        <v>18</v>
      </c>
      <c r="D636" t="s">
        <v>19</v>
      </c>
      <c r="E636">
        <v>643</v>
      </c>
      <c r="F636">
        <v>7000</v>
      </c>
      <c r="G636">
        <v>7840</v>
      </c>
      <c r="H636">
        <v>1400</v>
      </c>
      <c r="I636" t="s">
        <v>33</v>
      </c>
    </row>
    <row r="637" spans="1:9" x14ac:dyDescent="0.3">
      <c r="A637">
        <v>2023</v>
      </c>
      <c r="B637" t="s">
        <v>37</v>
      </c>
      <c r="C637" t="s">
        <v>16</v>
      </c>
      <c r="D637" t="s">
        <v>20</v>
      </c>
      <c r="E637">
        <v>455</v>
      </c>
      <c r="F637">
        <v>4578.6000000000004</v>
      </c>
      <c r="G637">
        <v>5128.0320000000002</v>
      </c>
      <c r="H637">
        <v>915.72000000000014</v>
      </c>
      <c r="I637" t="s">
        <v>33</v>
      </c>
    </row>
    <row r="638" spans="1:9" x14ac:dyDescent="0.3">
      <c r="A638">
        <v>2023</v>
      </c>
      <c r="B638" t="s">
        <v>37</v>
      </c>
      <c r="C638" t="s">
        <v>18</v>
      </c>
      <c r="D638" t="s">
        <v>21</v>
      </c>
      <c r="E638">
        <v>345</v>
      </c>
      <c r="F638">
        <v>7000</v>
      </c>
      <c r="G638">
        <v>7840</v>
      </c>
      <c r="H638">
        <v>1400</v>
      </c>
      <c r="I638" t="s">
        <v>33</v>
      </c>
    </row>
    <row r="639" spans="1:9" x14ac:dyDescent="0.3">
      <c r="A639">
        <v>2023</v>
      </c>
      <c r="B639" t="s">
        <v>37</v>
      </c>
      <c r="C639" t="s">
        <v>14</v>
      </c>
      <c r="D639" t="s">
        <v>22</v>
      </c>
      <c r="E639">
        <v>122</v>
      </c>
      <c r="F639">
        <v>100</v>
      </c>
      <c r="G639">
        <v>112</v>
      </c>
      <c r="H639">
        <v>20</v>
      </c>
      <c r="I639" t="s">
        <v>33</v>
      </c>
    </row>
    <row r="640" spans="1:9" x14ac:dyDescent="0.3">
      <c r="A640">
        <v>2023</v>
      </c>
      <c r="B640" t="s">
        <v>37</v>
      </c>
      <c r="C640" t="s">
        <v>23</v>
      </c>
      <c r="D640" t="s">
        <v>24</v>
      </c>
      <c r="E640">
        <v>78</v>
      </c>
      <c r="F640">
        <v>2288.6</v>
      </c>
      <c r="G640">
        <v>5126.4639999999999</v>
      </c>
      <c r="H640">
        <v>457.72</v>
      </c>
      <c r="I640" t="s">
        <v>33</v>
      </c>
    </row>
    <row r="641" spans="1:9" x14ac:dyDescent="0.3">
      <c r="A641">
        <v>2023</v>
      </c>
      <c r="B641" t="s">
        <v>37</v>
      </c>
      <c r="C641" t="s">
        <v>23</v>
      </c>
      <c r="D641" t="s">
        <v>25</v>
      </c>
      <c r="E641">
        <v>76</v>
      </c>
      <c r="F641">
        <v>2288.4499999999998</v>
      </c>
      <c r="G641">
        <v>5126.1279999999997</v>
      </c>
      <c r="H641">
        <v>457.69</v>
      </c>
      <c r="I641" t="s">
        <v>33</v>
      </c>
    </row>
    <row r="642" spans="1:9" x14ac:dyDescent="0.3">
      <c r="A642">
        <v>2023</v>
      </c>
      <c r="B642" t="s">
        <v>37</v>
      </c>
      <c r="C642" t="s">
        <v>23</v>
      </c>
      <c r="D642" t="s">
        <v>26</v>
      </c>
      <c r="E642">
        <v>46</v>
      </c>
      <c r="F642">
        <v>100</v>
      </c>
      <c r="G642">
        <v>224</v>
      </c>
      <c r="H642">
        <v>20</v>
      </c>
      <c r="I642" t="s">
        <v>33</v>
      </c>
    </row>
    <row r="643" spans="1:9" x14ac:dyDescent="0.3">
      <c r="A643">
        <v>2023</v>
      </c>
      <c r="B643" t="s">
        <v>37</v>
      </c>
      <c r="C643" t="s">
        <v>23</v>
      </c>
      <c r="D643" t="s">
        <v>27</v>
      </c>
      <c r="E643">
        <v>34</v>
      </c>
      <c r="F643">
        <v>2288.4</v>
      </c>
      <c r="G643">
        <v>5126.0160000000005</v>
      </c>
      <c r="H643">
        <v>457.68000000000006</v>
      </c>
      <c r="I643" t="s">
        <v>33</v>
      </c>
    </row>
    <row r="644" spans="1:9" x14ac:dyDescent="0.3">
      <c r="A644">
        <v>2023</v>
      </c>
      <c r="B644" t="s">
        <v>37</v>
      </c>
      <c r="C644" t="s">
        <v>14</v>
      </c>
      <c r="D644" t="s">
        <v>28</v>
      </c>
      <c r="E644">
        <v>7</v>
      </c>
      <c r="F644">
        <v>200</v>
      </c>
      <c r="G644">
        <v>224</v>
      </c>
      <c r="H644">
        <v>40</v>
      </c>
      <c r="I644" t="s">
        <v>33</v>
      </c>
    </row>
    <row r="645" spans="1:9" x14ac:dyDescent="0.3">
      <c r="A645">
        <v>2023</v>
      </c>
      <c r="B645" t="s">
        <v>37</v>
      </c>
      <c r="C645" t="s">
        <v>23</v>
      </c>
      <c r="D645" t="s">
        <v>30</v>
      </c>
      <c r="E645">
        <v>3</v>
      </c>
      <c r="F645">
        <v>2288.65</v>
      </c>
      <c r="G645">
        <v>5126.576</v>
      </c>
      <c r="H645">
        <v>457.73</v>
      </c>
      <c r="I645" t="s">
        <v>33</v>
      </c>
    </row>
    <row r="646" spans="1:9" x14ac:dyDescent="0.3">
      <c r="A646">
        <v>2023</v>
      </c>
      <c r="B646" t="s">
        <v>37</v>
      </c>
      <c r="C646" t="s">
        <v>29</v>
      </c>
      <c r="D646" t="s">
        <v>29</v>
      </c>
      <c r="E646">
        <v>2</v>
      </c>
      <c r="F646">
        <v>6600</v>
      </c>
      <c r="G646">
        <v>7392</v>
      </c>
      <c r="H646">
        <v>1320</v>
      </c>
      <c r="I646" t="s">
        <v>12</v>
      </c>
    </row>
    <row r="647" spans="1:9" x14ac:dyDescent="0.3">
      <c r="A647">
        <v>2023</v>
      </c>
      <c r="B647" t="s">
        <v>38</v>
      </c>
      <c r="C647" t="s">
        <v>10</v>
      </c>
      <c r="D647" t="s">
        <v>11</v>
      </c>
      <c r="E647">
        <v>3566</v>
      </c>
      <c r="F647">
        <v>4577.3</v>
      </c>
      <c r="G647">
        <v>5126.576</v>
      </c>
      <c r="H647">
        <v>915.46</v>
      </c>
      <c r="I647" t="s">
        <v>12</v>
      </c>
    </row>
    <row r="648" spans="1:9" x14ac:dyDescent="0.3">
      <c r="A648">
        <v>2023</v>
      </c>
      <c r="B648" t="s">
        <v>38</v>
      </c>
      <c r="C648" t="s">
        <v>10</v>
      </c>
      <c r="D648" t="s">
        <v>13</v>
      </c>
      <c r="E648">
        <v>2498</v>
      </c>
      <c r="F648">
        <v>8000</v>
      </c>
      <c r="G648">
        <v>8960</v>
      </c>
      <c r="H648">
        <v>1600</v>
      </c>
      <c r="I648" t="s">
        <v>12</v>
      </c>
    </row>
    <row r="649" spans="1:9" x14ac:dyDescent="0.3">
      <c r="A649">
        <v>2023</v>
      </c>
      <c r="B649" t="s">
        <v>38</v>
      </c>
      <c r="C649" t="s">
        <v>14</v>
      </c>
      <c r="D649" t="s">
        <v>15</v>
      </c>
      <c r="E649">
        <v>1245</v>
      </c>
      <c r="F649">
        <v>4577.2</v>
      </c>
      <c r="G649">
        <v>5126.4639999999999</v>
      </c>
      <c r="H649">
        <v>915.44</v>
      </c>
      <c r="I649" t="s">
        <v>12</v>
      </c>
    </row>
    <row r="650" spans="1:9" x14ac:dyDescent="0.3">
      <c r="A650">
        <v>2023</v>
      </c>
      <c r="B650" t="s">
        <v>38</v>
      </c>
      <c r="C650" t="s">
        <v>16</v>
      </c>
      <c r="D650" t="s">
        <v>17</v>
      </c>
      <c r="E650">
        <v>644</v>
      </c>
      <c r="F650">
        <v>5743.5</v>
      </c>
      <c r="G650">
        <v>6432.72</v>
      </c>
      <c r="H650">
        <v>1148.7</v>
      </c>
      <c r="I650" t="s">
        <v>12</v>
      </c>
    </row>
    <row r="651" spans="1:9" x14ac:dyDescent="0.3">
      <c r="A651">
        <v>2023</v>
      </c>
      <c r="B651" t="s">
        <v>38</v>
      </c>
      <c r="C651" t="s">
        <v>18</v>
      </c>
      <c r="D651" t="s">
        <v>19</v>
      </c>
      <c r="E651">
        <v>643</v>
      </c>
      <c r="F651">
        <v>7000</v>
      </c>
      <c r="G651">
        <v>7840</v>
      </c>
      <c r="H651">
        <v>1400</v>
      </c>
      <c r="I651" t="s">
        <v>33</v>
      </c>
    </row>
    <row r="652" spans="1:9" x14ac:dyDescent="0.3">
      <c r="A652">
        <v>2023</v>
      </c>
      <c r="B652" t="s">
        <v>38</v>
      </c>
      <c r="C652" t="s">
        <v>16</v>
      </c>
      <c r="D652" t="s">
        <v>20</v>
      </c>
      <c r="E652">
        <v>455</v>
      </c>
      <c r="F652">
        <v>5036.46</v>
      </c>
      <c r="G652">
        <v>5128.0320000000002</v>
      </c>
      <c r="H652">
        <v>1007.292</v>
      </c>
      <c r="I652" t="s">
        <v>33</v>
      </c>
    </row>
    <row r="653" spans="1:9" x14ac:dyDescent="0.3">
      <c r="A653">
        <v>2023</v>
      </c>
      <c r="B653" t="s">
        <v>38</v>
      </c>
      <c r="C653" t="s">
        <v>18</v>
      </c>
      <c r="D653" t="s">
        <v>21</v>
      </c>
      <c r="E653">
        <v>345</v>
      </c>
      <c r="F653">
        <v>7700</v>
      </c>
      <c r="G653">
        <v>7840</v>
      </c>
      <c r="H653">
        <v>1540</v>
      </c>
      <c r="I653" t="s">
        <v>33</v>
      </c>
    </row>
    <row r="654" spans="1:9" x14ac:dyDescent="0.3">
      <c r="A654">
        <v>2023</v>
      </c>
      <c r="B654" t="s">
        <v>38</v>
      </c>
      <c r="C654" t="s">
        <v>14</v>
      </c>
      <c r="D654" t="s">
        <v>22</v>
      </c>
      <c r="E654">
        <v>122</v>
      </c>
      <c r="F654">
        <v>110</v>
      </c>
      <c r="G654">
        <v>112</v>
      </c>
      <c r="H654">
        <v>22</v>
      </c>
      <c r="I654" t="s">
        <v>33</v>
      </c>
    </row>
    <row r="655" spans="1:9" x14ac:dyDescent="0.3">
      <c r="A655">
        <v>2023</v>
      </c>
      <c r="B655" t="s">
        <v>38</v>
      </c>
      <c r="C655" t="s">
        <v>23</v>
      </c>
      <c r="D655" t="s">
        <v>24</v>
      </c>
      <c r="E655">
        <v>78</v>
      </c>
      <c r="F655">
        <v>2517.46</v>
      </c>
      <c r="G655">
        <v>5126.4639999999999</v>
      </c>
      <c r="H655">
        <v>503.49200000000002</v>
      </c>
      <c r="I655" t="s">
        <v>33</v>
      </c>
    </row>
    <row r="656" spans="1:9" x14ac:dyDescent="0.3">
      <c r="A656">
        <v>2023</v>
      </c>
      <c r="B656" t="s">
        <v>38</v>
      </c>
      <c r="C656" t="s">
        <v>23</v>
      </c>
      <c r="D656" t="s">
        <v>25</v>
      </c>
      <c r="E656">
        <v>76</v>
      </c>
      <c r="F656">
        <v>2517.2949999999996</v>
      </c>
      <c r="G656">
        <v>5126.1279999999997</v>
      </c>
      <c r="H656">
        <v>503.45899999999995</v>
      </c>
      <c r="I656" t="s">
        <v>33</v>
      </c>
    </row>
    <row r="657" spans="1:9" x14ac:dyDescent="0.3">
      <c r="A657">
        <v>2023</v>
      </c>
      <c r="B657" t="s">
        <v>38</v>
      </c>
      <c r="C657" t="s">
        <v>23</v>
      </c>
      <c r="D657" t="s">
        <v>26</v>
      </c>
      <c r="E657">
        <v>46</v>
      </c>
      <c r="F657">
        <v>115</v>
      </c>
      <c r="G657">
        <v>224</v>
      </c>
      <c r="H657">
        <v>23</v>
      </c>
      <c r="I657" t="s">
        <v>33</v>
      </c>
    </row>
    <row r="658" spans="1:9" x14ac:dyDescent="0.3">
      <c r="A658">
        <v>2023</v>
      </c>
      <c r="B658" t="s">
        <v>38</v>
      </c>
      <c r="C658" t="s">
        <v>23</v>
      </c>
      <c r="D658" t="s">
        <v>27</v>
      </c>
      <c r="E658">
        <v>34</v>
      </c>
      <c r="F658">
        <v>2631.66</v>
      </c>
      <c r="G658">
        <v>5126.0160000000005</v>
      </c>
      <c r="H658">
        <v>526.33199999999999</v>
      </c>
      <c r="I658" t="s">
        <v>33</v>
      </c>
    </row>
    <row r="659" spans="1:9" x14ac:dyDescent="0.3">
      <c r="A659">
        <v>2023</v>
      </c>
      <c r="B659" t="s">
        <v>38</v>
      </c>
      <c r="C659" t="s">
        <v>14</v>
      </c>
      <c r="D659" t="s">
        <v>28</v>
      </c>
      <c r="E659">
        <v>7</v>
      </c>
      <c r="F659">
        <v>230</v>
      </c>
      <c r="G659">
        <v>224</v>
      </c>
      <c r="H659">
        <v>46</v>
      </c>
      <c r="I659" t="s">
        <v>33</v>
      </c>
    </row>
    <row r="660" spans="1:9" x14ac:dyDescent="0.3">
      <c r="A660">
        <v>2023</v>
      </c>
      <c r="B660" t="s">
        <v>38</v>
      </c>
      <c r="C660" t="s">
        <v>23</v>
      </c>
      <c r="D660" t="s">
        <v>30</v>
      </c>
      <c r="E660">
        <v>3</v>
      </c>
      <c r="F660">
        <v>2631.9475000000002</v>
      </c>
      <c r="G660">
        <v>5126.576</v>
      </c>
      <c r="H660">
        <v>526.38950000000011</v>
      </c>
      <c r="I660" t="s">
        <v>12</v>
      </c>
    </row>
    <row r="661" spans="1:9" x14ac:dyDescent="0.3">
      <c r="A661">
        <v>2023</v>
      </c>
      <c r="B661" t="s">
        <v>38</v>
      </c>
      <c r="C661" t="s">
        <v>29</v>
      </c>
      <c r="D661" t="s">
        <v>29</v>
      </c>
      <c r="E661">
        <v>2</v>
      </c>
      <c r="F661">
        <v>7590</v>
      </c>
      <c r="G661">
        <v>7392</v>
      </c>
      <c r="H661">
        <v>1518</v>
      </c>
      <c r="I661" t="s">
        <v>33</v>
      </c>
    </row>
    <row r="662" spans="1:9" x14ac:dyDescent="0.3">
      <c r="A662">
        <v>2023</v>
      </c>
      <c r="B662" t="s">
        <v>39</v>
      </c>
      <c r="C662" t="s">
        <v>10</v>
      </c>
      <c r="D662" t="s">
        <v>11</v>
      </c>
      <c r="E662">
        <v>3566</v>
      </c>
      <c r="F662">
        <v>4577.3</v>
      </c>
      <c r="G662">
        <v>5126.576</v>
      </c>
      <c r="H662">
        <v>915.46</v>
      </c>
      <c r="I662" t="s">
        <v>33</v>
      </c>
    </row>
    <row r="663" spans="1:9" x14ac:dyDescent="0.3">
      <c r="A663">
        <v>2023</v>
      </c>
      <c r="B663" t="s">
        <v>39</v>
      </c>
      <c r="C663" t="s">
        <v>10</v>
      </c>
      <c r="D663" t="s">
        <v>13</v>
      </c>
      <c r="E663">
        <v>2498</v>
      </c>
      <c r="F663">
        <v>8000</v>
      </c>
      <c r="G663">
        <v>8960</v>
      </c>
      <c r="H663">
        <v>1600</v>
      </c>
      <c r="I663" t="s">
        <v>33</v>
      </c>
    </row>
    <row r="664" spans="1:9" x14ac:dyDescent="0.3">
      <c r="A664">
        <v>2023</v>
      </c>
      <c r="B664" t="s">
        <v>39</v>
      </c>
      <c r="C664" t="s">
        <v>14</v>
      </c>
      <c r="D664" t="s">
        <v>15</v>
      </c>
      <c r="E664">
        <v>1245</v>
      </c>
      <c r="F664">
        <v>4577.2</v>
      </c>
      <c r="G664">
        <v>5126.4639999999999</v>
      </c>
      <c r="H664">
        <v>915.44</v>
      </c>
      <c r="I664" t="s">
        <v>33</v>
      </c>
    </row>
    <row r="665" spans="1:9" x14ac:dyDescent="0.3">
      <c r="A665">
        <v>2023</v>
      </c>
      <c r="B665" t="s">
        <v>39</v>
      </c>
      <c r="C665" t="s">
        <v>16</v>
      </c>
      <c r="D665" t="s">
        <v>17</v>
      </c>
      <c r="E665">
        <v>644</v>
      </c>
      <c r="F665">
        <v>5743.5</v>
      </c>
      <c r="G665">
        <v>6432.72</v>
      </c>
      <c r="H665">
        <v>1148.7</v>
      </c>
      <c r="I665" t="s">
        <v>33</v>
      </c>
    </row>
    <row r="666" spans="1:9" x14ac:dyDescent="0.3">
      <c r="A666">
        <v>2023</v>
      </c>
      <c r="B666" t="s">
        <v>39</v>
      </c>
      <c r="C666" t="s">
        <v>18</v>
      </c>
      <c r="D666" t="s">
        <v>19</v>
      </c>
      <c r="E666">
        <v>643</v>
      </c>
      <c r="F666">
        <v>7000</v>
      </c>
      <c r="G666">
        <v>7840</v>
      </c>
      <c r="H666">
        <v>1400</v>
      </c>
      <c r="I666" t="s">
        <v>33</v>
      </c>
    </row>
    <row r="667" spans="1:9" x14ac:dyDescent="0.3">
      <c r="A667">
        <v>2023</v>
      </c>
      <c r="B667" t="s">
        <v>39</v>
      </c>
      <c r="C667" t="s">
        <v>16</v>
      </c>
      <c r="D667" t="s">
        <v>20</v>
      </c>
      <c r="E667">
        <v>455</v>
      </c>
      <c r="F667">
        <v>4578.6000000000004</v>
      </c>
      <c r="G667">
        <v>5128.0320000000002</v>
      </c>
      <c r="H667">
        <v>915.72000000000014</v>
      </c>
      <c r="I667" t="s">
        <v>33</v>
      </c>
    </row>
    <row r="668" spans="1:9" x14ac:dyDescent="0.3">
      <c r="A668">
        <v>2023</v>
      </c>
      <c r="B668" t="s">
        <v>39</v>
      </c>
      <c r="C668" t="s">
        <v>18</v>
      </c>
      <c r="D668" t="s">
        <v>21</v>
      </c>
      <c r="E668">
        <v>345</v>
      </c>
      <c r="F668">
        <v>7000</v>
      </c>
      <c r="G668">
        <v>7840</v>
      </c>
      <c r="H668">
        <v>1400</v>
      </c>
      <c r="I668" t="s">
        <v>33</v>
      </c>
    </row>
    <row r="669" spans="1:9" x14ac:dyDescent="0.3">
      <c r="A669">
        <v>2023</v>
      </c>
      <c r="B669" t="s">
        <v>39</v>
      </c>
      <c r="C669" t="s">
        <v>14</v>
      </c>
      <c r="D669" t="s">
        <v>22</v>
      </c>
      <c r="E669">
        <v>122</v>
      </c>
      <c r="F669">
        <v>100</v>
      </c>
      <c r="G669">
        <v>112</v>
      </c>
      <c r="H669">
        <v>20</v>
      </c>
      <c r="I669" t="s">
        <v>33</v>
      </c>
    </row>
    <row r="670" spans="1:9" x14ac:dyDescent="0.3">
      <c r="A670">
        <v>2023</v>
      </c>
      <c r="B670" t="s">
        <v>39</v>
      </c>
      <c r="C670" t="s">
        <v>23</v>
      </c>
      <c r="D670" t="s">
        <v>24</v>
      </c>
      <c r="E670">
        <v>78</v>
      </c>
      <c r="F670">
        <v>2288.6</v>
      </c>
      <c r="G670">
        <v>5126.4639999999999</v>
      </c>
      <c r="H670">
        <v>457.72</v>
      </c>
      <c r="I670" t="s">
        <v>33</v>
      </c>
    </row>
    <row r="671" spans="1:9" x14ac:dyDescent="0.3">
      <c r="A671">
        <v>2023</v>
      </c>
      <c r="B671" t="s">
        <v>39</v>
      </c>
      <c r="C671" t="s">
        <v>23</v>
      </c>
      <c r="D671" t="s">
        <v>25</v>
      </c>
      <c r="E671">
        <v>76</v>
      </c>
      <c r="F671">
        <v>2288.4499999999998</v>
      </c>
      <c r="G671">
        <v>5126.1279999999997</v>
      </c>
      <c r="H671">
        <v>457.69</v>
      </c>
      <c r="I671" t="s">
        <v>33</v>
      </c>
    </row>
    <row r="672" spans="1:9" x14ac:dyDescent="0.3">
      <c r="A672">
        <v>2023</v>
      </c>
      <c r="B672" t="s">
        <v>39</v>
      </c>
      <c r="C672" t="s">
        <v>23</v>
      </c>
      <c r="D672" t="s">
        <v>26</v>
      </c>
      <c r="E672">
        <v>46</v>
      </c>
      <c r="F672">
        <v>100</v>
      </c>
      <c r="G672">
        <v>224</v>
      </c>
      <c r="H672">
        <v>20</v>
      </c>
      <c r="I672" t="s">
        <v>33</v>
      </c>
    </row>
    <row r="673" spans="1:9" x14ac:dyDescent="0.3">
      <c r="A673">
        <v>2023</v>
      </c>
      <c r="B673" t="s">
        <v>39</v>
      </c>
      <c r="C673" t="s">
        <v>23</v>
      </c>
      <c r="D673" t="s">
        <v>27</v>
      </c>
      <c r="E673">
        <v>34</v>
      </c>
      <c r="F673">
        <v>2746.08</v>
      </c>
      <c r="G673">
        <v>5126.0160000000005</v>
      </c>
      <c r="H673">
        <v>549.21600000000001</v>
      </c>
      <c r="I673" t="s">
        <v>33</v>
      </c>
    </row>
    <row r="674" spans="1:9" x14ac:dyDescent="0.3">
      <c r="A674">
        <v>2023</v>
      </c>
      <c r="B674" t="s">
        <v>39</v>
      </c>
      <c r="C674" t="s">
        <v>14</v>
      </c>
      <c r="D674" t="s">
        <v>28</v>
      </c>
      <c r="E674">
        <v>7</v>
      </c>
      <c r="F674">
        <v>240</v>
      </c>
      <c r="G674">
        <v>224</v>
      </c>
      <c r="H674">
        <v>48</v>
      </c>
      <c r="I674" t="s">
        <v>33</v>
      </c>
    </row>
    <row r="675" spans="1:9" x14ac:dyDescent="0.3">
      <c r="A675">
        <v>2023</v>
      </c>
      <c r="B675" t="s">
        <v>39</v>
      </c>
      <c r="C675" t="s">
        <v>23</v>
      </c>
      <c r="D675" t="s">
        <v>30</v>
      </c>
      <c r="E675">
        <v>3</v>
      </c>
      <c r="F675">
        <v>2746.38</v>
      </c>
      <c r="G675">
        <v>5126.576</v>
      </c>
      <c r="H675">
        <v>549.27600000000007</v>
      </c>
      <c r="I675" t="s">
        <v>33</v>
      </c>
    </row>
    <row r="676" spans="1:9" x14ac:dyDescent="0.3">
      <c r="A676">
        <v>2023</v>
      </c>
      <c r="B676" t="s">
        <v>39</v>
      </c>
      <c r="C676" t="s">
        <v>29</v>
      </c>
      <c r="D676" t="s">
        <v>29</v>
      </c>
      <c r="E676">
        <v>2</v>
      </c>
      <c r="F676">
        <v>7920</v>
      </c>
      <c r="G676">
        <v>7392</v>
      </c>
      <c r="H676">
        <v>1584</v>
      </c>
      <c r="I676" t="s">
        <v>33</v>
      </c>
    </row>
    <row r="677" spans="1:9" x14ac:dyDescent="0.3">
      <c r="A677">
        <v>2023</v>
      </c>
      <c r="B677" t="s">
        <v>40</v>
      </c>
      <c r="C677" t="s">
        <v>10</v>
      </c>
      <c r="D677" t="s">
        <v>11</v>
      </c>
      <c r="E677">
        <v>3566</v>
      </c>
      <c r="F677">
        <v>5035.0300000000007</v>
      </c>
      <c r="G677">
        <v>5126.576</v>
      </c>
      <c r="H677">
        <v>1007.0060000000002</v>
      </c>
      <c r="I677" t="s">
        <v>33</v>
      </c>
    </row>
    <row r="678" spans="1:9" x14ac:dyDescent="0.3">
      <c r="A678">
        <v>2023</v>
      </c>
      <c r="B678" t="s">
        <v>40</v>
      </c>
      <c r="C678" t="s">
        <v>10</v>
      </c>
      <c r="D678" t="s">
        <v>13</v>
      </c>
      <c r="E678">
        <v>2498</v>
      </c>
      <c r="F678">
        <v>9200</v>
      </c>
      <c r="G678">
        <v>8960</v>
      </c>
      <c r="H678">
        <v>1840</v>
      </c>
      <c r="I678" t="s">
        <v>33</v>
      </c>
    </row>
    <row r="679" spans="1:9" x14ac:dyDescent="0.3">
      <c r="A679">
        <v>2023</v>
      </c>
      <c r="B679" t="s">
        <v>40</v>
      </c>
      <c r="C679" t="s">
        <v>14</v>
      </c>
      <c r="D679" t="s">
        <v>15</v>
      </c>
      <c r="E679">
        <v>1245</v>
      </c>
      <c r="F679">
        <v>5263.78</v>
      </c>
      <c r="G679">
        <v>5126.4639999999999</v>
      </c>
      <c r="H679">
        <v>1052.7560000000001</v>
      </c>
      <c r="I679" t="s">
        <v>33</v>
      </c>
    </row>
    <row r="680" spans="1:9" x14ac:dyDescent="0.3">
      <c r="A680">
        <v>2023</v>
      </c>
      <c r="B680" t="s">
        <v>40</v>
      </c>
      <c r="C680" t="s">
        <v>16</v>
      </c>
      <c r="D680" t="s">
        <v>17</v>
      </c>
      <c r="E680">
        <v>644</v>
      </c>
      <c r="F680">
        <v>6605.0249999999996</v>
      </c>
      <c r="G680">
        <v>6432.72</v>
      </c>
      <c r="H680">
        <v>1321.0050000000001</v>
      </c>
      <c r="I680" t="s">
        <v>33</v>
      </c>
    </row>
    <row r="681" spans="1:9" x14ac:dyDescent="0.3">
      <c r="A681">
        <v>2023</v>
      </c>
      <c r="B681" t="s">
        <v>40</v>
      </c>
      <c r="C681" t="s">
        <v>18</v>
      </c>
      <c r="D681" t="s">
        <v>19</v>
      </c>
      <c r="E681">
        <v>643</v>
      </c>
      <c r="F681">
        <v>8400</v>
      </c>
      <c r="G681">
        <v>7840</v>
      </c>
      <c r="H681">
        <v>1680</v>
      </c>
      <c r="I681" t="s">
        <v>33</v>
      </c>
    </row>
    <row r="682" spans="1:9" x14ac:dyDescent="0.3">
      <c r="A682">
        <v>2023</v>
      </c>
      <c r="B682" t="s">
        <v>40</v>
      </c>
      <c r="C682" t="s">
        <v>16</v>
      </c>
      <c r="D682" t="s">
        <v>20</v>
      </c>
      <c r="E682">
        <v>455</v>
      </c>
      <c r="F682">
        <v>5494.3200000000006</v>
      </c>
      <c r="G682">
        <v>5128.0320000000002</v>
      </c>
      <c r="H682">
        <v>1098.8640000000003</v>
      </c>
      <c r="I682" t="s">
        <v>33</v>
      </c>
    </row>
    <row r="683" spans="1:9" x14ac:dyDescent="0.3">
      <c r="A683">
        <v>2023</v>
      </c>
      <c r="B683" t="s">
        <v>40</v>
      </c>
      <c r="C683" t="s">
        <v>18</v>
      </c>
      <c r="D683" t="s">
        <v>21</v>
      </c>
      <c r="E683">
        <v>345</v>
      </c>
      <c r="F683">
        <v>8400</v>
      </c>
      <c r="G683">
        <v>7840</v>
      </c>
      <c r="H683">
        <v>1680</v>
      </c>
      <c r="I683" t="s">
        <v>33</v>
      </c>
    </row>
    <row r="684" spans="1:9" x14ac:dyDescent="0.3">
      <c r="A684">
        <v>2023</v>
      </c>
      <c r="B684" t="s">
        <v>40</v>
      </c>
      <c r="C684" t="s">
        <v>14</v>
      </c>
      <c r="D684" t="s">
        <v>22</v>
      </c>
      <c r="E684">
        <v>122</v>
      </c>
      <c r="F684">
        <v>120</v>
      </c>
      <c r="G684">
        <v>112</v>
      </c>
      <c r="H684">
        <v>24</v>
      </c>
      <c r="I684" t="s">
        <v>33</v>
      </c>
    </row>
    <row r="685" spans="1:9" x14ac:dyDescent="0.3">
      <c r="A685">
        <v>2023</v>
      </c>
      <c r="B685" t="s">
        <v>40</v>
      </c>
      <c r="C685" t="s">
        <v>23</v>
      </c>
      <c r="D685" t="s">
        <v>24</v>
      </c>
      <c r="E685">
        <v>78</v>
      </c>
      <c r="F685">
        <v>2517.46</v>
      </c>
      <c r="G685">
        <v>5126.4639999999999</v>
      </c>
      <c r="H685">
        <v>503.49200000000002</v>
      </c>
      <c r="I685" t="s">
        <v>33</v>
      </c>
    </row>
    <row r="686" spans="1:9" x14ac:dyDescent="0.3">
      <c r="A686">
        <v>2023</v>
      </c>
      <c r="B686" t="s">
        <v>40</v>
      </c>
      <c r="C686" t="s">
        <v>23</v>
      </c>
      <c r="D686" t="s">
        <v>25</v>
      </c>
      <c r="E686">
        <v>76</v>
      </c>
      <c r="F686">
        <v>2517.2949999999996</v>
      </c>
      <c r="G686">
        <v>5126.1279999999997</v>
      </c>
      <c r="H686">
        <v>503.45899999999995</v>
      </c>
      <c r="I686" t="s">
        <v>33</v>
      </c>
    </row>
    <row r="687" spans="1:9" x14ac:dyDescent="0.3">
      <c r="A687">
        <v>2023</v>
      </c>
      <c r="B687" t="s">
        <v>40</v>
      </c>
      <c r="C687" t="s">
        <v>23</v>
      </c>
      <c r="D687" t="s">
        <v>26</v>
      </c>
      <c r="E687">
        <v>46</v>
      </c>
      <c r="F687">
        <v>110</v>
      </c>
      <c r="G687">
        <v>224</v>
      </c>
      <c r="H687">
        <v>22</v>
      </c>
      <c r="I687" t="s">
        <v>33</v>
      </c>
    </row>
    <row r="688" spans="1:9" x14ac:dyDescent="0.3">
      <c r="A688">
        <v>2023</v>
      </c>
      <c r="B688" t="s">
        <v>40</v>
      </c>
      <c r="C688" t="s">
        <v>23</v>
      </c>
      <c r="D688" t="s">
        <v>27</v>
      </c>
      <c r="E688">
        <v>34</v>
      </c>
      <c r="F688">
        <v>2517.2400000000002</v>
      </c>
      <c r="G688">
        <v>5126.0160000000005</v>
      </c>
      <c r="H688">
        <v>503.44800000000009</v>
      </c>
      <c r="I688" t="s">
        <v>33</v>
      </c>
    </row>
    <row r="689" spans="1:9" x14ac:dyDescent="0.3">
      <c r="A689">
        <v>2023</v>
      </c>
      <c r="B689" t="s">
        <v>40</v>
      </c>
      <c r="C689" t="s">
        <v>14</v>
      </c>
      <c r="D689" t="s">
        <v>28</v>
      </c>
      <c r="E689">
        <v>7</v>
      </c>
      <c r="F689">
        <v>220</v>
      </c>
      <c r="G689">
        <v>224</v>
      </c>
      <c r="H689">
        <v>44</v>
      </c>
      <c r="I689" t="s">
        <v>33</v>
      </c>
    </row>
    <row r="690" spans="1:9" x14ac:dyDescent="0.3">
      <c r="A690">
        <v>2023</v>
      </c>
      <c r="B690" t="s">
        <v>40</v>
      </c>
      <c r="C690" t="s">
        <v>23</v>
      </c>
      <c r="D690" t="s">
        <v>30</v>
      </c>
      <c r="E690">
        <v>3</v>
      </c>
      <c r="F690">
        <v>2517.5150000000003</v>
      </c>
      <c r="G690">
        <v>5126.576</v>
      </c>
      <c r="H690">
        <v>503.5030000000001</v>
      </c>
      <c r="I690" t="s">
        <v>33</v>
      </c>
    </row>
    <row r="691" spans="1:9" x14ac:dyDescent="0.3">
      <c r="A691">
        <v>2023</v>
      </c>
      <c r="B691" t="s">
        <v>40</v>
      </c>
      <c r="C691" t="s">
        <v>29</v>
      </c>
      <c r="D691" t="s">
        <v>29</v>
      </c>
      <c r="E691">
        <v>2</v>
      </c>
      <c r="F691">
        <v>7260</v>
      </c>
      <c r="G691">
        <v>7392</v>
      </c>
      <c r="H691">
        <v>1452</v>
      </c>
      <c r="I691" t="s">
        <v>33</v>
      </c>
    </row>
    <row r="692" spans="1:9" x14ac:dyDescent="0.3">
      <c r="A692">
        <v>2023</v>
      </c>
      <c r="B692" t="s">
        <v>41</v>
      </c>
      <c r="C692" t="s">
        <v>10</v>
      </c>
      <c r="D692" t="s">
        <v>11</v>
      </c>
      <c r="E692">
        <v>3566</v>
      </c>
      <c r="F692">
        <v>5263.8950000000004</v>
      </c>
      <c r="G692">
        <v>5126.576</v>
      </c>
      <c r="H692">
        <v>1052.7790000000002</v>
      </c>
      <c r="I692" t="s">
        <v>33</v>
      </c>
    </row>
    <row r="693" spans="1:9" x14ac:dyDescent="0.3">
      <c r="A693">
        <v>2023</v>
      </c>
      <c r="B693" t="s">
        <v>41</v>
      </c>
      <c r="C693" t="s">
        <v>10</v>
      </c>
      <c r="D693" t="s">
        <v>13</v>
      </c>
      <c r="E693">
        <v>2498</v>
      </c>
      <c r="F693">
        <v>8800</v>
      </c>
      <c r="G693">
        <v>8960</v>
      </c>
      <c r="H693">
        <v>1760</v>
      </c>
      <c r="I693" t="s">
        <v>33</v>
      </c>
    </row>
    <row r="694" spans="1:9" x14ac:dyDescent="0.3">
      <c r="A694">
        <v>2023</v>
      </c>
      <c r="B694" t="s">
        <v>41</v>
      </c>
      <c r="C694" t="s">
        <v>14</v>
      </c>
      <c r="D694" t="s">
        <v>15</v>
      </c>
      <c r="E694">
        <v>1245</v>
      </c>
      <c r="F694">
        <v>5034.92</v>
      </c>
      <c r="G694">
        <v>5126.4639999999999</v>
      </c>
      <c r="H694">
        <v>1006.984</v>
      </c>
      <c r="I694" t="s">
        <v>33</v>
      </c>
    </row>
    <row r="695" spans="1:9" x14ac:dyDescent="0.3">
      <c r="A695">
        <v>2023</v>
      </c>
      <c r="B695" t="s">
        <v>41</v>
      </c>
      <c r="C695" t="s">
        <v>16</v>
      </c>
      <c r="D695" t="s">
        <v>17</v>
      </c>
      <c r="E695">
        <v>644</v>
      </c>
      <c r="F695">
        <v>22000</v>
      </c>
      <c r="G695">
        <v>6432.72</v>
      </c>
      <c r="H695">
        <v>4400</v>
      </c>
      <c r="I695" t="s">
        <v>33</v>
      </c>
    </row>
    <row r="696" spans="1:9" x14ac:dyDescent="0.3">
      <c r="A696">
        <v>2023</v>
      </c>
      <c r="B696" t="s">
        <v>41</v>
      </c>
      <c r="C696" t="s">
        <v>18</v>
      </c>
      <c r="D696" t="s">
        <v>19</v>
      </c>
      <c r="E696">
        <v>643</v>
      </c>
      <c r="F696">
        <v>7700</v>
      </c>
      <c r="G696">
        <v>7840</v>
      </c>
      <c r="H696">
        <v>1540</v>
      </c>
      <c r="I696" t="s">
        <v>33</v>
      </c>
    </row>
    <row r="697" spans="1:9" x14ac:dyDescent="0.3">
      <c r="A697">
        <v>2023</v>
      </c>
      <c r="B697" t="s">
        <v>41</v>
      </c>
      <c r="C697" t="s">
        <v>16</v>
      </c>
      <c r="D697" t="s">
        <v>20</v>
      </c>
      <c r="E697">
        <v>455</v>
      </c>
      <c r="F697">
        <v>11111</v>
      </c>
      <c r="G697">
        <v>5128.0320000000002</v>
      </c>
      <c r="H697">
        <v>2222.2000000000003</v>
      </c>
      <c r="I697" t="s">
        <v>33</v>
      </c>
    </row>
    <row r="698" spans="1:9" x14ac:dyDescent="0.3">
      <c r="A698">
        <v>2023</v>
      </c>
      <c r="B698" t="s">
        <v>41</v>
      </c>
      <c r="C698" t="s">
        <v>18</v>
      </c>
      <c r="D698" t="s">
        <v>21</v>
      </c>
      <c r="E698">
        <v>345</v>
      </c>
      <c r="F698">
        <v>7700</v>
      </c>
      <c r="G698">
        <v>7840</v>
      </c>
      <c r="H698">
        <v>1540</v>
      </c>
      <c r="I698" t="s">
        <v>33</v>
      </c>
    </row>
    <row r="699" spans="1:9" x14ac:dyDescent="0.3">
      <c r="A699">
        <v>2023</v>
      </c>
      <c r="B699" t="s">
        <v>41</v>
      </c>
      <c r="C699" t="s">
        <v>14</v>
      </c>
      <c r="D699" t="s">
        <v>22</v>
      </c>
      <c r="E699">
        <v>122</v>
      </c>
      <c r="F699">
        <v>110</v>
      </c>
      <c r="G699">
        <v>112</v>
      </c>
      <c r="H699">
        <v>22</v>
      </c>
      <c r="I699" t="s">
        <v>33</v>
      </c>
    </row>
    <row r="700" spans="1:9" x14ac:dyDescent="0.3">
      <c r="A700">
        <v>2023</v>
      </c>
      <c r="B700" t="s">
        <v>41</v>
      </c>
      <c r="C700" t="s">
        <v>23</v>
      </c>
      <c r="D700" t="s">
        <v>24</v>
      </c>
      <c r="E700">
        <v>78</v>
      </c>
      <c r="F700">
        <v>2517.46</v>
      </c>
      <c r="G700">
        <v>5126.4639999999999</v>
      </c>
      <c r="H700">
        <v>503.49200000000002</v>
      </c>
      <c r="I700" t="s">
        <v>33</v>
      </c>
    </row>
    <row r="701" spans="1:9" x14ac:dyDescent="0.3">
      <c r="A701">
        <v>2023</v>
      </c>
      <c r="B701" t="s">
        <v>41</v>
      </c>
      <c r="C701" t="s">
        <v>23</v>
      </c>
      <c r="D701" t="s">
        <v>25</v>
      </c>
      <c r="E701">
        <v>76</v>
      </c>
      <c r="F701">
        <v>2288.4499999999998</v>
      </c>
      <c r="G701">
        <v>5126.1279999999997</v>
      </c>
      <c r="H701">
        <v>457.69</v>
      </c>
      <c r="I701" t="s">
        <v>33</v>
      </c>
    </row>
    <row r="702" spans="1:9" x14ac:dyDescent="0.3">
      <c r="A702">
        <v>2023</v>
      </c>
      <c r="B702" t="s">
        <v>41</v>
      </c>
      <c r="C702" t="s">
        <v>23</v>
      </c>
      <c r="D702" t="s">
        <v>26</v>
      </c>
      <c r="E702">
        <v>46</v>
      </c>
      <c r="F702">
        <v>100</v>
      </c>
      <c r="G702">
        <v>224</v>
      </c>
      <c r="H702">
        <v>20</v>
      </c>
      <c r="I702" t="s">
        <v>33</v>
      </c>
    </row>
    <row r="703" spans="1:9" x14ac:dyDescent="0.3">
      <c r="A703">
        <v>2023</v>
      </c>
      <c r="B703" t="s">
        <v>41</v>
      </c>
      <c r="C703" t="s">
        <v>23</v>
      </c>
      <c r="D703" t="s">
        <v>27</v>
      </c>
      <c r="E703">
        <v>34</v>
      </c>
      <c r="F703">
        <v>2288.4</v>
      </c>
      <c r="G703">
        <v>5126.0160000000005</v>
      </c>
      <c r="H703">
        <v>457.68000000000006</v>
      </c>
      <c r="I703" t="s">
        <v>33</v>
      </c>
    </row>
    <row r="704" spans="1:9" x14ac:dyDescent="0.3">
      <c r="A704">
        <v>2023</v>
      </c>
      <c r="B704" t="s">
        <v>41</v>
      </c>
      <c r="C704" t="s">
        <v>14</v>
      </c>
      <c r="D704" t="s">
        <v>28</v>
      </c>
      <c r="E704">
        <v>7</v>
      </c>
      <c r="F704">
        <v>200</v>
      </c>
      <c r="G704">
        <v>224</v>
      </c>
      <c r="H704">
        <v>40</v>
      </c>
      <c r="I704" t="s">
        <v>33</v>
      </c>
    </row>
    <row r="705" spans="1:9" x14ac:dyDescent="0.3">
      <c r="A705">
        <v>2023</v>
      </c>
      <c r="B705" t="s">
        <v>41</v>
      </c>
      <c r="C705" t="s">
        <v>23</v>
      </c>
      <c r="D705" t="s">
        <v>30</v>
      </c>
      <c r="E705">
        <v>3</v>
      </c>
      <c r="F705">
        <v>2288.65</v>
      </c>
      <c r="G705">
        <v>5126.576</v>
      </c>
      <c r="H705">
        <v>457.73</v>
      </c>
      <c r="I705" t="s">
        <v>33</v>
      </c>
    </row>
    <row r="706" spans="1:9" x14ac:dyDescent="0.3">
      <c r="A706">
        <v>2023</v>
      </c>
      <c r="B706" t="s">
        <v>41</v>
      </c>
      <c r="C706" t="s">
        <v>29</v>
      </c>
      <c r="D706" t="s">
        <v>29</v>
      </c>
      <c r="E706">
        <v>2</v>
      </c>
      <c r="F706">
        <v>6600</v>
      </c>
      <c r="G706">
        <v>7392</v>
      </c>
      <c r="H706">
        <v>1320</v>
      </c>
      <c r="I706" t="s">
        <v>33</v>
      </c>
    </row>
    <row r="707" spans="1:9" x14ac:dyDescent="0.3">
      <c r="A707">
        <v>2023</v>
      </c>
      <c r="B707" t="s">
        <v>42</v>
      </c>
      <c r="C707" t="s">
        <v>10</v>
      </c>
      <c r="D707" t="s">
        <v>11</v>
      </c>
      <c r="E707">
        <v>3566</v>
      </c>
      <c r="F707">
        <v>4577.3</v>
      </c>
      <c r="G707">
        <v>5126.576</v>
      </c>
      <c r="H707">
        <v>915.46</v>
      </c>
      <c r="I707" t="s">
        <v>33</v>
      </c>
    </row>
    <row r="708" spans="1:9" x14ac:dyDescent="0.3">
      <c r="A708">
        <v>2023</v>
      </c>
      <c r="B708" t="s">
        <v>42</v>
      </c>
      <c r="C708" t="s">
        <v>10</v>
      </c>
      <c r="D708" t="s">
        <v>13</v>
      </c>
      <c r="E708">
        <v>2498</v>
      </c>
      <c r="F708">
        <v>8000</v>
      </c>
      <c r="G708">
        <v>8960</v>
      </c>
      <c r="H708">
        <v>1600</v>
      </c>
      <c r="I708" t="s">
        <v>33</v>
      </c>
    </row>
    <row r="709" spans="1:9" x14ac:dyDescent="0.3">
      <c r="A709">
        <v>2023</v>
      </c>
      <c r="B709" t="s">
        <v>42</v>
      </c>
      <c r="C709" t="s">
        <v>14</v>
      </c>
      <c r="D709" t="s">
        <v>15</v>
      </c>
      <c r="E709">
        <v>1245</v>
      </c>
      <c r="F709">
        <v>4577.2</v>
      </c>
      <c r="G709">
        <v>5126.4639999999999</v>
      </c>
      <c r="H709">
        <v>915.44</v>
      </c>
      <c r="I709" t="s">
        <v>33</v>
      </c>
    </row>
    <row r="710" spans="1:9" x14ac:dyDescent="0.3">
      <c r="A710">
        <v>2023</v>
      </c>
      <c r="B710" t="s">
        <v>42</v>
      </c>
      <c r="C710" t="s">
        <v>16</v>
      </c>
      <c r="D710" t="s">
        <v>17</v>
      </c>
      <c r="E710">
        <v>644</v>
      </c>
      <c r="F710">
        <v>5743.5</v>
      </c>
      <c r="G710">
        <v>6432.72</v>
      </c>
      <c r="H710">
        <v>1148.7</v>
      </c>
      <c r="I710" t="s">
        <v>33</v>
      </c>
    </row>
    <row r="711" spans="1:9" x14ac:dyDescent="0.3">
      <c r="A711">
        <v>2023</v>
      </c>
      <c r="B711" t="s">
        <v>42</v>
      </c>
      <c r="C711" t="s">
        <v>18</v>
      </c>
      <c r="D711" t="s">
        <v>19</v>
      </c>
      <c r="E711">
        <v>643</v>
      </c>
      <c r="F711">
        <v>7000</v>
      </c>
      <c r="G711">
        <v>7840</v>
      </c>
      <c r="H711">
        <v>1400</v>
      </c>
      <c r="I711" t="s">
        <v>33</v>
      </c>
    </row>
    <row r="712" spans="1:9" x14ac:dyDescent="0.3">
      <c r="A712">
        <v>2023</v>
      </c>
      <c r="B712" t="s">
        <v>42</v>
      </c>
      <c r="C712" t="s">
        <v>16</v>
      </c>
      <c r="D712" t="s">
        <v>20</v>
      </c>
      <c r="E712">
        <v>455</v>
      </c>
      <c r="F712">
        <v>4578.6000000000004</v>
      </c>
      <c r="G712">
        <v>5128.0320000000002</v>
      </c>
      <c r="H712">
        <v>915.72000000000014</v>
      </c>
      <c r="I712" t="s">
        <v>33</v>
      </c>
    </row>
    <row r="713" spans="1:9" x14ac:dyDescent="0.3">
      <c r="A713">
        <v>2023</v>
      </c>
      <c r="B713" t="s">
        <v>42</v>
      </c>
      <c r="C713" t="s">
        <v>18</v>
      </c>
      <c r="D713" t="s">
        <v>21</v>
      </c>
      <c r="E713">
        <v>345</v>
      </c>
      <c r="F713">
        <v>7000</v>
      </c>
      <c r="G713">
        <v>7840</v>
      </c>
      <c r="H713">
        <v>1400</v>
      </c>
      <c r="I713" t="s">
        <v>33</v>
      </c>
    </row>
    <row r="714" spans="1:9" x14ac:dyDescent="0.3">
      <c r="A714">
        <v>2023</v>
      </c>
      <c r="B714" t="s">
        <v>42</v>
      </c>
      <c r="C714" t="s">
        <v>14</v>
      </c>
      <c r="D714" t="s">
        <v>22</v>
      </c>
      <c r="E714">
        <v>122</v>
      </c>
      <c r="F714">
        <v>100</v>
      </c>
      <c r="G714">
        <v>112</v>
      </c>
      <c r="H714">
        <v>20</v>
      </c>
      <c r="I714" t="s">
        <v>33</v>
      </c>
    </row>
    <row r="715" spans="1:9" x14ac:dyDescent="0.3">
      <c r="A715">
        <v>2023</v>
      </c>
      <c r="B715" t="s">
        <v>42</v>
      </c>
      <c r="C715" t="s">
        <v>23</v>
      </c>
      <c r="D715" t="s">
        <v>24</v>
      </c>
      <c r="E715">
        <v>78</v>
      </c>
      <c r="F715">
        <v>2288.6</v>
      </c>
      <c r="G715">
        <v>5126.4639999999999</v>
      </c>
      <c r="H715">
        <v>457.72</v>
      </c>
      <c r="I715" t="s">
        <v>33</v>
      </c>
    </row>
    <row r="716" spans="1:9" x14ac:dyDescent="0.3">
      <c r="A716">
        <v>2023</v>
      </c>
      <c r="B716" t="s">
        <v>42</v>
      </c>
      <c r="C716" t="s">
        <v>23</v>
      </c>
      <c r="D716" t="s">
        <v>25</v>
      </c>
      <c r="E716">
        <v>76</v>
      </c>
      <c r="F716">
        <v>2288.4499999999998</v>
      </c>
      <c r="G716">
        <v>5126.1279999999997</v>
      </c>
      <c r="H716">
        <v>457.69</v>
      </c>
      <c r="I716" t="s">
        <v>33</v>
      </c>
    </row>
    <row r="717" spans="1:9" x14ac:dyDescent="0.3">
      <c r="A717">
        <v>2023</v>
      </c>
      <c r="B717" t="s">
        <v>42</v>
      </c>
      <c r="C717" t="s">
        <v>23</v>
      </c>
      <c r="D717" t="s">
        <v>26</v>
      </c>
      <c r="E717">
        <v>46</v>
      </c>
      <c r="F717">
        <v>100</v>
      </c>
      <c r="G717">
        <v>224</v>
      </c>
      <c r="H717">
        <v>20</v>
      </c>
      <c r="I717" t="s">
        <v>33</v>
      </c>
    </row>
    <row r="718" spans="1:9" x14ac:dyDescent="0.3">
      <c r="A718">
        <v>2023</v>
      </c>
      <c r="B718" t="s">
        <v>42</v>
      </c>
      <c r="C718" t="s">
        <v>23</v>
      </c>
      <c r="D718" t="s">
        <v>27</v>
      </c>
      <c r="E718">
        <v>34</v>
      </c>
      <c r="F718">
        <v>2288.4</v>
      </c>
      <c r="G718">
        <v>5126.0160000000005</v>
      </c>
      <c r="H718">
        <v>457.68000000000006</v>
      </c>
      <c r="I718" t="s">
        <v>33</v>
      </c>
    </row>
    <row r="719" spans="1:9" x14ac:dyDescent="0.3">
      <c r="A719">
        <v>2023</v>
      </c>
      <c r="B719" t="s">
        <v>42</v>
      </c>
      <c r="C719" t="s">
        <v>14</v>
      </c>
      <c r="D719" t="s">
        <v>28</v>
      </c>
      <c r="E719">
        <v>7</v>
      </c>
      <c r="F719">
        <v>200</v>
      </c>
      <c r="G719">
        <v>224</v>
      </c>
      <c r="H719">
        <v>40</v>
      </c>
      <c r="I719" t="s">
        <v>33</v>
      </c>
    </row>
    <row r="720" spans="1:9" x14ac:dyDescent="0.3">
      <c r="A720">
        <v>2023</v>
      </c>
      <c r="B720" t="s">
        <v>42</v>
      </c>
      <c r="C720" t="s">
        <v>23</v>
      </c>
      <c r="D720" t="s">
        <v>30</v>
      </c>
      <c r="E720">
        <v>3</v>
      </c>
      <c r="F720">
        <v>2288.65</v>
      </c>
      <c r="G720">
        <v>5126.576</v>
      </c>
      <c r="H720">
        <v>457.73</v>
      </c>
      <c r="I720" t="s">
        <v>33</v>
      </c>
    </row>
    <row r="721" spans="1:9" x14ac:dyDescent="0.3">
      <c r="A721">
        <v>2023</v>
      </c>
      <c r="B721" t="s">
        <v>42</v>
      </c>
      <c r="C721" t="s">
        <v>29</v>
      </c>
      <c r="D721" t="s">
        <v>29</v>
      </c>
      <c r="E721">
        <v>2</v>
      </c>
      <c r="F721">
        <v>6600</v>
      </c>
      <c r="G721">
        <v>7392</v>
      </c>
      <c r="H721">
        <v>1320</v>
      </c>
      <c r="I721" t="s">
        <v>33</v>
      </c>
    </row>
    <row r="722" spans="1:9" x14ac:dyDescent="0.3">
      <c r="A722">
        <v>2024</v>
      </c>
      <c r="B722" t="s">
        <v>9</v>
      </c>
      <c r="C722" t="s">
        <v>10</v>
      </c>
      <c r="D722" t="s">
        <v>11</v>
      </c>
      <c r="E722">
        <v>3566</v>
      </c>
      <c r="F722">
        <v>4577.3</v>
      </c>
      <c r="G722">
        <v>5126.576</v>
      </c>
      <c r="H722">
        <v>915.46</v>
      </c>
      <c r="I722" t="s">
        <v>33</v>
      </c>
    </row>
    <row r="723" spans="1:9" x14ac:dyDescent="0.3">
      <c r="A723">
        <v>2024</v>
      </c>
      <c r="B723" t="s">
        <v>9</v>
      </c>
      <c r="C723" t="s">
        <v>10</v>
      </c>
      <c r="D723" t="s">
        <v>13</v>
      </c>
      <c r="E723">
        <v>2498</v>
      </c>
      <c r="F723">
        <v>8000</v>
      </c>
      <c r="G723">
        <v>8960</v>
      </c>
      <c r="H723">
        <v>1600</v>
      </c>
      <c r="I723" t="s">
        <v>33</v>
      </c>
    </row>
    <row r="724" spans="1:9" x14ac:dyDescent="0.3">
      <c r="A724">
        <v>2024</v>
      </c>
      <c r="B724" t="s">
        <v>9</v>
      </c>
      <c r="C724" t="s">
        <v>14</v>
      </c>
      <c r="D724" t="s">
        <v>15</v>
      </c>
      <c r="E724">
        <v>1245</v>
      </c>
      <c r="F724">
        <v>4577.2</v>
      </c>
      <c r="G724">
        <v>5126.4639999999999</v>
      </c>
      <c r="H724">
        <v>915.44</v>
      </c>
      <c r="I724" t="s">
        <v>33</v>
      </c>
    </row>
    <row r="725" spans="1:9" x14ac:dyDescent="0.3">
      <c r="A725">
        <v>2024</v>
      </c>
      <c r="B725" t="s">
        <v>9</v>
      </c>
      <c r="C725" t="s">
        <v>16</v>
      </c>
      <c r="D725" t="s">
        <v>17</v>
      </c>
      <c r="E725">
        <v>644</v>
      </c>
      <c r="F725">
        <v>5743.5</v>
      </c>
      <c r="G725">
        <v>6432.72</v>
      </c>
      <c r="H725">
        <v>1148.7</v>
      </c>
      <c r="I725" t="s">
        <v>33</v>
      </c>
    </row>
    <row r="726" spans="1:9" x14ac:dyDescent="0.3">
      <c r="A726">
        <v>2024</v>
      </c>
      <c r="B726" t="s">
        <v>9</v>
      </c>
      <c r="C726" t="s">
        <v>18</v>
      </c>
      <c r="D726" t="s">
        <v>19</v>
      </c>
      <c r="E726">
        <v>643</v>
      </c>
      <c r="F726">
        <v>7000</v>
      </c>
      <c r="G726">
        <v>7840</v>
      </c>
      <c r="H726">
        <v>1400</v>
      </c>
      <c r="I726" t="s">
        <v>33</v>
      </c>
    </row>
    <row r="727" spans="1:9" x14ac:dyDescent="0.3">
      <c r="A727">
        <v>2024</v>
      </c>
      <c r="B727" t="s">
        <v>9</v>
      </c>
      <c r="C727" t="s">
        <v>16</v>
      </c>
      <c r="D727" t="s">
        <v>20</v>
      </c>
      <c r="E727">
        <v>455</v>
      </c>
      <c r="F727">
        <v>4578.6000000000004</v>
      </c>
      <c r="G727">
        <v>5128.0320000000002</v>
      </c>
      <c r="H727">
        <v>915.72000000000014</v>
      </c>
      <c r="I727" t="s">
        <v>33</v>
      </c>
    </row>
    <row r="728" spans="1:9" x14ac:dyDescent="0.3">
      <c r="A728">
        <v>2024</v>
      </c>
      <c r="B728" t="s">
        <v>9</v>
      </c>
      <c r="C728" t="s">
        <v>18</v>
      </c>
      <c r="D728" t="s">
        <v>21</v>
      </c>
      <c r="E728">
        <v>345</v>
      </c>
      <c r="F728">
        <v>7000</v>
      </c>
      <c r="G728">
        <v>7840</v>
      </c>
      <c r="H728">
        <v>1400</v>
      </c>
      <c r="I728" t="s">
        <v>33</v>
      </c>
    </row>
    <row r="729" spans="1:9" x14ac:dyDescent="0.3">
      <c r="A729">
        <v>2024</v>
      </c>
      <c r="B729" t="s">
        <v>9</v>
      </c>
      <c r="C729" t="s">
        <v>14</v>
      </c>
      <c r="D729" t="s">
        <v>22</v>
      </c>
      <c r="E729">
        <v>122</v>
      </c>
      <c r="F729">
        <v>100</v>
      </c>
      <c r="G729">
        <v>112</v>
      </c>
      <c r="H729">
        <v>20</v>
      </c>
      <c r="I729" t="s">
        <v>33</v>
      </c>
    </row>
    <row r="730" spans="1:9" x14ac:dyDescent="0.3">
      <c r="A730">
        <v>2024</v>
      </c>
      <c r="B730" t="s">
        <v>9</v>
      </c>
      <c r="C730" t="s">
        <v>23</v>
      </c>
      <c r="D730" t="s">
        <v>24</v>
      </c>
      <c r="E730">
        <v>78</v>
      </c>
      <c r="F730">
        <v>4577.2</v>
      </c>
      <c r="G730">
        <v>5126.4639999999999</v>
      </c>
      <c r="H730">
        <v>915.44</v>
      </c>
      <c r="I730" t="s">
        <v>33</v>
      </c>
    </row>
    <row r="731" spans="1:9" x14ac:dyDescent="0.3">
      <c r="A731">
        <v>2024</v>
      </c>
      <c r="B731" t="s">
        <v>9</v>
      </c>
      <c r="C731" t="s">
        <v>23</v>
      </c>
      <c r="D731" t="s">
        <v>25</v>
      </c>
      <c r="E731">
        <v>76</v>
      </c>
      <c r="F731">
        <v>4576.8999999999996</v>
      </c>
      <c r="G731">
        <v>5126.1279999999997</v>
      </c>
      <c r="H731">
        <v>915.38</v>
      </c>
      <c r="I731" t="s">
        <v>33</v>
      </c>
    </row>
    <row r="732" spans="1:9" x14ac:dyDescent="0.3">
      <c r="A732">
        <v>2024</v>
      </c>
      <c r="B732" t="s">
        <v>9</v>
      </c>
      <c r="C732" t="s">
        <v>23</v>
      </c>
      <c r="D732" t="s">
        <v>26</v>
      </c>
      <c r="E732">
        <v>46</v>
      </c>
      <c r="F732">
        <v>200</v>
      </c>
      <c r="G732">
        <v>224</v>
      </c>
      <c r="H732">
        <v>40</v>
      </c>
      <c r="I732" t="s">
        <v>33</v>
      </c>
    </row>
    <row r="733" spans="1:9" x14ac:dyDescent="0.3">
      <c r="A733">
        <v>2024</v>
      </c>
      <c r="B733" t="s">
        <v>9</v>
      </c>
      <c r="C733" t="s">
        <v>23</v>
      </c>
      <c r="D733" t="s">
        <v>27</v>
      </c>
      <c r="E733">
        <v>34</v>
      </c>
      <c r="F733">
        <v>4576.8</v>
      </c>
      <c r="G733">
        <v>5126.0160000000005</v>
      </c>
      <c r="H733">
        <v>915.36000000000013</v>
      </c>
      <c r="I733" t="s">
        <v>33</v>
      </c>
    </row>
    <row r="734" spans="1:9" x14ac:dyDescent="0.3">
      <c r="A734">
        <v>2024</v>
      </c>
      <c r="B734" t="s">
        <v>9</v>
      </c>
      <c r="C734" t="s">
        <v>14</v>
      </c>
      <c r="D734" t="s">
        <v>28</v>
      </c>
      <c r="E734">
        <v>7</v>
      </c>
      <c r="F734">
        <v>200</v>
      </c>
      <c r="G734">
        <v>224</v>
      </c>
      <c r="H734">
        <v>40</v>
      </c>
      <c r="I734" t="s">
        <v>33</v>
      </c>
    </row>
    <row r="735" spans="1:9" x14ac:dyDescent="0.3">
      <c r="A735">
        <v>2024</v>
      </c>
      <c r="B735" t="s">
        <v>9</v>
      </c>
      <c r="C735" t="s">
        <v>29</v>
      </c>
      <c r="D735" t="s">
        <v>29</v>
      </c>
      <c r="E735">
        <v>3</v>
      </c>
      <c r="F735">
        <v>6600</v>
      </c>
      <c r="G735">
        <v>7392</v>
      </c>
      <c r="H735">
        <v>1320</v>
      </c>
      <c r="I735" t="s">
        <v>33</v>
      </c>
    </row>
    <row r="736" spans="1:9" x14ac:dyDescent="0.3">
      <c r="A736">
        <v>2024</v>
      </c>
      <c r="B736" t="s">
        <v>9</v>
      </c>
      <c r="C736" t="s">
        <v>23</v>
      </c>
      <c r="D736" t="s">
        <v>30</v>
      </c>
      <c r="E736">
        <v>3</v>
      </c>
      <c r="F736">
        <v>4577.3</v>
      </c>
      <c r="G736">
        <v>5126.576</v>
      </c>
      <c r="H736">
        <v>915.46</v>
      </c>
      <c r="I736" t="s">
        <v>33</v>
      </c>
    </row>
    <row r="737" spans="1:9" x14ac:dyDescent="0.3">
      <c r="A737">
        <v>2024</v>
      </c>
      <c r="B737" t="s">
        <v>31</v>
      </c>
      <c r="C737" t="s">
        <v>10</v>
      </c>
      <c r="D737" t="s">
        <v>11</v>
      </c>
      <c r="E737">
        <v>3566</v>
      </c>
      <c r="F737">
        <v>4577.3</v>
      </c>
      <c r="G737">
        <v>5126.576</v>
      </c>
      <c r="H737">
        <v>915.46</v>
      </c>
      <c r="I737" t="s">
        <v>33</v>
      </c>
    </row>
    <row r="738" spans="1:9" x14ac:dyDescent="0.3">
      <c r="A738">
        <v>2024</v>
      </c>
      <c r="B738" t="s">
        <v>31</v>
      </c>
      <c r="C738" t="s">
        <v>10</v>
      </c>
      <c r="D738" t="s">
        <v>13</v>
      </c>
      <c r="E738">
        <v>2498</v>
      </c>
      <c r="F738">
        <v>8000</v>
      </c>
      <c r="G738">
        <v>8960</v>
      </c>
      <c r="H738">
        <v>1600</v>
      </c>
      <c r="I738" t="s">
        <v>33</v>
      </c>
    </row>
    <row r="739" spans="1:9" x14ac:dyDescent="0.3">
      <c r="A739">
        <v>2024</v>
      </c>
      <c r="B739" t="s">
        <v>31</v>
      </c>
      <c r="C739" t="s">
        <v>14</v>
      </c>
      <c r="D739" t="s">
        <v>15</v>
      </c>
      <c r="E739">
        <v>1245</v>
      </c>
      <c r="F739">
        <v>4577.2</v>
      </c>
      <c r="G739">
        <v>5126.4639999999999</v>
      </c>
      <c r="H739">
        <v>915.44</v>
      </c>
      <c r="I739" t="s">
        <v>33</v>
      </c>
    </row>
    <row r="740" spans="1:9" x14ac:dyDescent="0.3">
      <c r="A740">
        <v>2024</v>
      </c>
      <c r="B740" t="s">
        <v>31</v>
      </c>
      <c r="C740" t="s">
        <v>16</v>
      </c>
      <c r="D740" t="s">
        <v>17</v>
      </c>
      <c r="E740">
        <v>644</v>
      </c>
      <c r="F740">
        <v>5743.5</v>
      </c>
      <c r="G740">
        <v>6432.72</v>
      </c>
      <c r="H740">
        <v>1148.7</v>
      </c>
      <c r="I740" t="s">
        <v>33</v>
      </c>
    </row>
    <row r="741" spans="1:9" x14ac:dyDescent="0.3">
      <c r="A741">
        <v>2024</v>
      </c>
      <c r="B741" t="s">
        <v>31</v>
      </c>
      <c r="C741" t="s">
        <v>18</v>
      </c>
      <c r="D741" t="s">
        <v>19</v>
      </c>
      <c r="E741">
        <v>643</v>
      </c>
      <c r="F741">
        <v>7000</v>
      </c>
      <c r="G741">
        <v>7840</v>
      </c>
      <c r="H741">
        <v>1400</v>
      </c>
      <c r="I741" t="s">
        <v>33</v>
      </c>
    </row>
    <row r="742" spans="1:9" x14ac:dyDescent="0.3">
      <c r="A742">
        <v>2024</v>
      </c>
      <c r="B742" t="s">
        <v>31</v>
      </c>
      <c r="C742" t="s">
        <v>16</v>
      </c>
      <c r="D742" t="s">
        <v>20</v>
      </c>
      <c r="E742">
        <v>455</v>
      </c>
      <c r="F742">
        <v>4578.6000000000004</v>
      </c>
      <c r="G742">
        <v>5128.0320000000002</v>
      </c>
      <c r="H742">
        <v>915.72000000000014</v>
      </c>
      <c r="I742" t="s">
        <v>33</v>
      </c>
    </row>
    <row r="743" spans="1:9" x14ac:dyDescent="0.3">
      <c r="A743">
        <v>2024</v>
      </c>
      <c r="B743" t="s">
        <v>31</v>
      </c>
      <c r="C743" t="s">
        <v>18</v>
      </c>
      <c r="D743" t="s">
        <v>21</v>
      </c>
      <c r="E743">
        <v>345</v>
      </c>
      <c r="F743">
        <v>7000</v>
      </c>
      <c r="G743">
        <v>7840</v>
      </c>
      <c r="H743">
        <v>1400</v>
      </c>
      <c r="I743" t="s">
        <v>33</v>
      </c>
    </row>
    <row r="744" spans="1:9" x14ac:dyDescent="0.3">
      <c r="A744">
        <v>2024</v>
      </c>
      <c r="B744" t="s">
        <v>31</v>
      </c>
      <c r="C744" t="s">
        <v>14</v>
      </c>
      <c r="D744" t="s">
        <v>22</v>
      </c>
      <c r="E744">
        <v>122</v>
      </c>
      <c r="F744">
        <v>100</v>
      </c>
      <c r="G744">
        <v>112</v>
      </c>
      <c r="H744">
        <v>20</v>
      </c>
      <c r="I744" t="s">
        <v>33</v>
      </c>
    </row>
    <row r="745" spans="1:9" x14ac:dyDescent="0.3">
      <c r="A745">
        <v>2024</v>
      </c>
      <c r="B745" t="s">
        <v>31</v>
      </c>
      <c r="C745" t="s">
        <v>23</v>
      </c>
      <c r="D745" t="s">
        <v>24</v>
      </c>
      <c r="E745">
        <v>78</v>
      </c>
      <c r="F745">
        <v>4577.2</v>
      </c>
      <c r="G745">
        <v>5126.4639999999999</v>
      </c>
      <c r="H745">
        <v>915.44</v>
      </c>
      <c r="I745" t="s">
        <v>33</v>
      </c>
    </row>
    <row r="746" spans="1:9" x14ac:dyDescent="0.3">
      <c r="A746">
        <v>2024</v>
      </c>
      <c r="B746" t="s">
        <v>31</v>
      </c>
      <c r="C746" t="s">
        <v>23</v>
      </c>
      <c r="D746" t="s">
        <v>25</v>
      </c>
      <c r="E746">
        <v>76</v>
      </c>
      <c r="F746">
        <v>4576.8999999999996</v>
      </c>
      <c r="G746">
        <v>5126.1279999999997</v>
      </c>
      <c r="H746">
        <v>915.38</v>
      </c>
      <c r="I746" t="s">
        <v>33</v>
      </c>
    </row>
    <row r="747" spans="1:9" x14ac:dyDescent="0.3">
      <c r="A747">
        <v>2024</v>
      </c>
      <c r="B747" t="s">
        <v>31</v>
      </c>
      <c r="C747" t="s">
        <v>23</v>
      </c>
      <c r="D747" t="s">
        <v>26</v>
      </c>
      <c r="E747">
        <v>46</v>
      </c>
      <c r="F747">
        <v>200</v>
      </c>
      <c r="G747">
        <v>224</v>
      </c>
      <c r="H747">
        <v>40</v>
      </c>
      <c r="I747" t="s">
        <v>33</v>
      </c>
    </row>
    <row r="748" spans="1:9" x14ac:dyDescent="0.3">
      <c r="A748">
        <v>2024</v>
      </c>
      <c r="B748" t="s">
        <v>31</v>
      </c>
      <c r="C748" t="s">
        <v>23</v>
      </c>
      <c r="D748" t="s">
        <v>27</v>
      </c>
      <c r="E748">
        <v>34</v>
      </c>
      <c r="F748">
        <v>4576.8</v>
      </c>
      <c r="G748">
        <v>5126.0160000000005</v>
      </c>
      <c r="H748">
        <v>915.36000000000013</v>
      </c>
      <c r="I748" t="s">
        <v>33</v>
      </c>
    </row>
    <row r="749" spans="1:9" x14ac:dyDescent="0.3">
      <c r="A749">
        <v>2024</v>
      </c>
      <c r="B749" t="s">
        <v>31</v>
      </c>
      <c r="C749" t="s">
        <v>14</v>
      </c>
      <c r="D749" t="s">
        <v>28</v>
      </c>
      <c r="E749">
        <v>7</v>
      </c>
      <c r="F749">
        <v>200</v>
      </c>
      <c r="G749">
        <v>224</v>
      </c>
      <c r="H749">
        <v>40</v>
      </c>
      <c r="I749" t="s">
        <v>33</v>
      </c>
    </row>
    <row r="750" spans="1:9" x14ac:dyDescent="0.3">
      <c r="A750">
        <v>2024</v>
      </c>
      <c r="B750" t="s">
        <v>31</v>
      </c>
      <c r="C750" t="s">
        <v>23</v>
      </c>
      <c r="D750" t="s">
        <v>30</v>
      </c>
      <c r="E750">
        <v>3</v>
      </c>
      <c r="F750">
        <v>4577.3</v>
      </c>
      <c r="G750">
        <v>5126.576</v>
      </c>
      <c r="H750">
        <v>915.46</v>
      </c>
      <c r="I750" t="s">
        <v>33</v>
      </c>
    </row>
    <row r="751" spans="1:9" x14ac:dyDescent="0.3">
      <c r="A751">
        <v>2024</v>
      </c>
      <c r="B751" t="s">
        <v>31</v>
      </c>
      <c r="C751" t="s">
        <v>29</v>
      </c>
      <c r="D751" t="s">
        <v>29</v>
      </c>
      <c r="E751">
        <v>2</v>
      </c>
      <c r="F751">
        <v>6600</v>
      </c>
      <c r="G751">
        <v>7392</v>
      </c>
      <c r="H751">
        <v>1320</v>
      </c>
      <c r="I751" t="s">
        <v>33</v>
      </c>
    </row>
    <row r="752" spans="1:9" x14ac:dyDescent="0.3">
      <c r="A752">
        <v>2024</v>
      </c>
      <c r="B752" t="s">
        <v>32</v>
      </c>
      <c r="C752" t="s">
        <v>10</v>
      </c>
      <c r="D752" t="s">
        <v>11</v>
      </c>
      <c r="E752">
        <v>3566</v>
      </c>
      <c r="F752">
        <v>4577.3</v>
      </c>
      <c r="G752">
        <v>5126.576</v>
      </c>
      <c r="H752">
        <v>915.46</v>
      </c>
      <c r="I752" t="s">
        <v>33</v>
      </c>
    </row>
    <row r="753" spans="1:9" x14ac:dyDescent="0.3">
      <c r="A753">
        <v>2024</v>
      </c>
      <c r="B753" t="s">
        <v>32</v>
      </c>
      <c r="C753" t="s">
        <v>10</v>
      </c>
      <c r="D753" t="s">
        <v>13</v>
      </c>
      <c r="E753">
        <v>2498</v>
      </c>
      <c r="F753">
        <v>8000</v>
      </c>
      <c r="G753">
        <v>8960</v>
      </c>
      <c r="H753">
        <v>1600</v>
      </c>
      <c r="I753" t="s">
        <v>33</v>
      </c>
    </row>
    <row r="754" spans="1:9" x14ac:dyDescent="0.3">
      <c r="A754">
        <v>2024</v>
      </c>
      <c r="B754" t="s">
        <v>32</v>
      </c>
      <c r="C754" t="s">
        <v>14</v>
      </c>
      <c r="D754" t="s">
        <v>15</v>
      </c>
      <c r="E754">
        <v>1245</v>
      </c>
      <c r="F754">
        <v>4577.2</v>
      </c>
      <c r="G754">
        <v>5126.4639999999999</v>
      </c>
      <c r="H754">
        <v>915.44</v>
      </c>
      <c r="I754" t="s">
        <v>33</v>
      </c>
    </row>
    <row r="755" spans="1:9" x14ac:dyDescent="0.3">
      <c r="A755">
        <v>2024</v>
      </c>
      <c r="B755" t="s">
        <v>32</v>
      </c>
      <c r="C755" t="s">
        <v>16</v>
      </c>
      <c r="D755" t="s">
        <v>17</v>
      </c>
      <c r="E755">
        <v>644</v>
      </c>
      <c r="F755">
        <v>5743.5</v>
      </c>
      <c r="G755">
        <v>6432.72</v>
      </c>
      <c r="H755">
        <v>1148.7</v>
      </c>
      <c r="I755" t="s">
        <v>12</v>
      </c>
    </row>
    <row r="756" spans="1:9" x14ac:dyDescent="0.3">
      <c r="A756">
        <v>2024</v>
      </c>
      <c r="B756" t="s">
        <v>32</v>
      </c>
      <c r="C756" t="s">
        <v>18</v>
      </c>
      <c r="D756" t="s">
        <v>19</v>
      </c>
      <c r="E756">
        <v>643</v>
      </c>
      <c r="F756">
        <v>7000</v>
      </c>
      <c r="G756">
        <v>7840</v>
      </c>
      <c r="H756">
        <v>1400</v>
      </c>
      <c r="I756" t="s">
        <v>12</v>
      </c>
    </row>
    <row r="757" spans="1:9" x14ac:dyDescent="0.3">
      <c r="A757">
        <v>2024</v>
      </c>
      <c r="B757" t="s">
        <v>32</v>
      </c>
      <c r="C757" t="s">
        <v>16</v>
      </c>
      <c r="D757" t="s">
        <v>20</v>
      </c>
      <c r="E757">
        <v>455</v>
      </c>
      <c r="F757">
        <v>4578.6000000000004</v>
      </c>
      <c r="G757">
        <v>5128.0320000000002</v>
      </c>
      <c r="H757">
        <v>915.72000000000014</v>
      </c>
      <c r="I757" t="s">
        <v>12</v>
      </c>
    </row>
    <row r="758" spans="1:9" x14ac:dyDescent="0.3">
      <c r="A758">
        <v>2024</v>
      </c>
      <c r="B758" t="s">
        <v>32</v>
      </c>
      <c r="C758" t="s">
        <v>18</v>
      </c>
      <c r="D758" t="s">
        <v>21</v>
      </c>
      <c r="E758">
        <v>345</v>
      </c>
      <c r="F758">
        <v>7000</v>
      </c>
      <c r="G758">
        <v>7840</v>
      </c>
      <c r="H758">
        <v>1400</v>
      </c>
      <c r="I758" t="s">
        <v>12</v>
      </c>
    </row>
    <row r="759" spans="1:9" x14ac:dyDescent="0.3">
      <c r="A759">
        <v>2024</v>
      </c>
      <c r="B759" t="s">
        <v>32</v>
      </c>
      <c r="C759" t="s">
        <v>14</v>
      </c>
      <c r="D759" t="s">
        <v>22</v>
      </c>
      <c r="E759">
        <v>122</v>
      </c>
      <c r="F759">
        <v>100</v>
      </c>
      <c r="G759">
        <v>112</v>
      </c>
      <c r="H759">
        <v>20</v>
      </c>
      <c r="I759" t="s">
        <v>12</v>
      </c>
    </row>
    <row r="760" spans="1:9" x14ac:dyDescent="0.3">
      <c r="A760">
        <v>2024</v>
      </c>
      <c r="B760" t="s">
        <v>32</v>
      </c>
      <c r="C760" t="s">
        <v>23</v>
      </c>
      <c r="D760" t="s">
        <v>24</v>
      </c>
      <c r="E760">
        <v>78</v>
      </c>
      <c r="F760">
        <v>4577.2</v>
      </c>
      <c r="G760">
        <v>5126.4639999999999</v>
      </c>
      <c r="H760">
        <v>915.44</v>
      </c>
      <c r="I760" t="s">
        <v>12</v>
      </c>
    </row>
    <row r="761" spans="1:9" x14ac:dyDescent="0.3">
      <c r="A761">
        <v>2024</v>
      </c>
      <c r="B761" t="s">
        <v>32</v>
      </c>
      <c r="C761" t="s">
        <v>23</v>
      </c>
      <c r="D761" t="s">
        <v>25</v>
      </c>
      <c r="E761">
        <v>76</v>
      </c>
      <c r="F761">
        <v>4576.8999999999996</v>
      </c>
      <c r="G761">
        <v>5126.1279999999997</v>
      </c>
      <c r="H761">
        <v>915.38</v>
      </c>
      <c r="I761" t="s">
        <v>12</v>
      </c>
    </row>
    <row r="762" spans="1:9" x14ac:dyDescent="0.3">
      <c r="A762">
        <v>2024</v>
      </c>
      <c r="B762" t="s">
        <v>32</v>
      </c>
      <c r="C762" t="s">
        <v>23</v>
      </c>
      <c r="D762" t="s">
        <v>26</v>
      </c>
      <c r="E762">
        <v>46</v>
      </c>
      <c r="F762">
        <v>200</v>
      </c>
      <c r="G762">
        <v>224</v>
      </c>
      <c r="H762">
        <v>40</v>
      </c>
      <c r="I762" t="s">
        <v>12</v>
      </c>
    </row>
    <row r="763" spans="1:9" x14ac:dyDescent="0.3">
      <c r="A763">
        <v>2024</v>
      </c>
      <c r="B763" t="s">
        <v>32</v>
      </c>
      <c r="C763" t="s">
        <v>23</v>
      </c>
      <c r="D763" t="s">
        <v>27</v>
      </c>
      <c r="E763">
        <v>34</v>
      </c>
      <c r="F763">
        <v>4576.8</v>
      </c>
      <c r="G763">
        <v>5126.0160000000005</v>
      </c>
      <c r="H763">
        <v>915.36000000000013</v>
      </c>
      <c r="I763" t="s">
        <v>12</v>
      </c>
    </row>
    <row r="764" spans="1:9" x14ac:dyDescent="0.3">
      <c r="A764">
        <v>2024</v>
      </c>
      <c r="B764" t="s">
        <v>32</v>
      </c>
      <c r="C764" t="s">
        <v>14</v>
      </c>
      <c r="D764" t="s">
        <v>28</v>
      </c>
      <c r="E764">
        <v>7</v>
      </c>
      <c r="F764">
        <v>200</v>
      </c>
      <c r="G764">
        <v>224</v>
      </c>
      <c r="H764">
        <v>40</v>
      </c>
      <c r="I764" t="s">
        <v>12</v>
      </c>
    </row>
    <row r="765" spans="1:9" x14ac:dyDescent="0.3">
      <c r="A765">
        <v>2024</v>
      </c>
      <c r="B765" t="s">
        <v>32</v>
      </c>
      <c r="C765" t="s">
        <v>23</v>
      </c>
      <c r="D765" t="s">
        <v>30</v>
      </c>
      <c r="E765">
        <v>3</v>
      </c>
      <c r="F765">
        <v>4577.3</v>
      </c>
      <c r="G765">
        <v>5126.576</v>
      </c>
      <c r="H765">
        <v>915.46</v>
      </c>
      <c r="I765" t="s">
        <v>12</v>
      </c>
    </row>
    <row r="766" spans="1:9" x14ac:dyDescent="0.3">
      <c r="A766">
        <v>2024</v>
      </c>
      <c r="B766" t="s">
        <v>32</v>
      </c>
      <c r="C766" t="s">
        <v>29</v>
      </c>
      <c r="D766" t="s">
        <v>29</v>
      </c>
      <c r="E766">
        <v>2</v>
      </c>
      <c r="F766">
        <v>6600</v>
      </c>
      <c r="G766">
        <v>7392</v>
      </c>
      <c r="H766">
        <v>1320</v>
      </c>
      <c r="I766" t="s">
        <v>12</v>
      </c>
    </row>
    <row r="767" spans="1:9" x14ac:dyDescent="0.3">
      <c r="A767">
        <v>2024</v>
      </c>
      <c r="B767" t="s">
        <v>34</v>
      </c>
      <c r="C767" t="s">
        <v>10</v>
      </c>
      <c r="D767" t="s">
        <v>11</v>
      </c>
      <c r="E767">
        <v>3566</v>
      </c>
      <c r="F767">
        <v>4577.3</v>
      </c>
      <c r="G767">
        <v>5126.576</v>
      </c>
      <c r="H767">
        <v>915.46</v>
      </c>
      <c r="I767" t="s">
        <v>12</v>
      </c>
    </row>
    <row r="768" spans="1:9" x14ac:dyDescent="0.3">
      <c r="A768">
        <v>2024</v>
      </c>
      <c r="B768" t="s">
        <v>34</v>
      </c>
      <c r="C768" t="s">
        <v>10</v>
      </c>
      <c r="D768" t="s">
        <v>13</v>
      </c>
      <c r="E768">
        <v>2498</v>
      </c>
      <c r="F768">
        <v>8000</v>
      </c>
      <c r="G768">
        <v>8960</v>
      </c>
      <c r="H768">
        <v>1600</v>
      </c>
      <c r="I768" t="s">
        <v>12</v>
      </c>
    </row>
    <row r="769" spans="1:9" x14ac:dyDescent="0.3">
      <c r="A769">
        <v>2024</v>
      </c>
      <c r="B769" t="s">
        <v>34</v>
      </c>
      <c r="C769" t="s">
        <v>14</v>
      </c>
      <c r="D769" t="s">
        <v>15</v>
      </c>
      <c r="E769">
        <v>1245</v>
      </c>
      <c r="F769">
        <v>4577.2</v>
      </c>
      <c r="G769">
        <v>5126.4639999999999</v>
      </c>
      <c r="H769">
        <v>915.44</v>
      </c>
      <c r="I769" t="s">
        <v>12</v>
      </c>
    </row>
    <row r="770" spans="1:9" x14ac:dyDescent="0.3">
      <c r="A770">
        <v>2024</v>
      </c>
      <c r="B770" t="s">
        <v>34</v>
      </c>
      <c r="C770" t="s">
        <v>16</v>
      </c>
      <c r="D770" t="s">
        <v>17</v>
      </c>
      <c r="E770">
        <v>644</v>
      </c>
      <c r="F770">
        <v>5743.5</v>
      </c>
      <c r="G770">
        <v>6432.72</v>
      </c>
      <c r="H770">
        <v>1148.7</v>
      </c>
      <c r="I770" t="s">
        <v>12</v>
      </c>
    </row>
    <row r="771" spans="1:9" x14ac:dyDescent="0.3">
      <c r="A771">
        <v>2024</v>
      </c>
      <c r="B771" t="s">
        <v>34</v>
      </c>
      <c r="C771" t="s">
        <v>18</v>
      </c>
      <c r="D771" t="s">
        <v>19</v>
      </c>
      <c r="E771">
        <v>643</v>
      </c>
      <c r="F771">
        <v>7000</v>
      </c>
      <c r="G771">
        <v>7840</v>
      </c>
      <c r="H771">
        <v>1400</v>
      </c>
      <c r="I771" t="s">
        <v>12</v>
      </c>
    </row>
    <row r="772" spans="1:9" x14ac:dyDescent="0.3">
      <c r="A772">
        <v>2024</v>
      </c>
      <c r="B772" t="s">
        <v>34</v>
      </c>
      <c r="C772" t="s">
        <v>16</v>
      </c>
      <c r="D772" t="s">
        <v>20</v>
      </c>
      <c r="E772">
        <v>455</v>
      </c>
      <c r="F772">
        <v>4578.6000000000004</v>
      </c>
      <c r="G772">
        <v>5128.0320000000002</v>
      </c>
      <c r="H772">
        <v>915.72000000000014</v>
      </c>
      <c r="I772" t="s">
        <v>12</v>
      </c>
    </row>
    <row r="773" spans="1:9" x14ac:dyDescent="0.3">
      <c r="A773">
        <v>2024</v>
      </c>
      <c r="B773" t="s">
        <v>34</v>
      </c>
      <c r="C773" t="s">
        <v>18</v>
      </c>
      <c r="D773" t="s">
        <v>21</v>
      </c>
      <c r="E773">
        <v>345</v>
      </c>
      <c r="F773">
        <v>7000</v>
      </c>
      <c r="G773">
        <v>7840</v>
      </c>
      <c r="H773">
        <v>1400</v>
      </c>
      <c r="I773" t="s">
        <v>12</v>
      </c>
    </row>
    <row r="774" spans="1:9" x14ac:dyDescent="0.3">
      <c r="A774">
        <v>2024</v>
      </c>
      <c r="B774" t="s">
        <v>34</v>
      </c>
      <c r="C774" t="s">
        <v>14</v>
      </c>
      <c r="D774" t="s">
        <v>22</v>
      </c>
      <c r="E774">
        <v>122</v>
      </c>
      <c r="F774">
        <v>100</v>
      </c>
      <c r="G774">
        <v>112</v>
      </c>
      <c r="H774">
        <v>20</v>
      </c>
      <c r="I774" t="s">
        <v>12</v>
      </c>
    </row>
    <row r="775" spans="1:9" x14ac:dyDescent="0.3">
      <c r="A775">
        <v>2024</v>
      </c>
      <c r="B775" t="s">
        <v>34</v>
      </c>
      <c r="C775" t="s">
        <v>23</v>
      </c>
      <c r="D775" t="s">
        <v>24</v>
      </c>
      <c r="E775">
        <v>78</v>
      </c>
      <c r="F775">
        <v>4577.2</v>
      </c>
      <c r="G775">
        <v>5126.4639999999999</v>
      </c>
      <c r="H775">
        <v>915.44</v>
      </c>
      <c r="I775" t="s">
        <v>12</v>
      </c>
    </row>
    <row r="776" spans="1:9" x14ac:dyDescent="0.3">
      <c r="A776">
        <v>2024</v>
      </c>
      <c r="B776" t="s">
        <v>34</v>
      </c>
      <c r="C776" t="s">
        <v>23</v>
      </c>
      <c r="D776" t="s">
        <v>25</v>
      </c>
      <c r="E776">
        <v>76</v>
      </c>
      <c r="F776">
        <v>4576.8999999999996</v>
      </c>
      <c r="G776">
        <v>5126.1279999999997</v>
      </c>
      <c r="H776">
        <v>915.38</v>
      </c>
      <c r="I776" t="s">
        <v>12</v>
      </c>
    </row>
    <row r="777" spans="1:9" x14ac:dyDescent="0.3">
      <c r="A777">
        <v>2024</v>
      </c>
      <c r="B777" t="s">
        <v>34</v>
      </c>
      <c r="C777" t="s">
        <v>23</v>
      </c>
      <c r="D777" t="s">
        <v>26</v>
      </c>
      <c r="E777">
        <v>46</v>
      </c>
      <c r="F777">
        <v>200</v>
      </c>
      <c r="G777">
        <v>224</v>
      </c>
      <c r="H777">
        <v>40</v>
      </c>
      <c r="I777" t="s">
        <v>12</v>
      </c>
    </row>
    <row r="778" spans="1:9" x14ac:dyDescent="0.3">
      <c r="A778">
        <v>2024</v>
      </c>
      <c r="B778" t="s">
        <v>34</v>
      </c>
      <c r="C778" t="s">
        <v>23</v>
      </c>
      <c r="D778" t="s">
        <v>27</v>
      </c>
      <c r="E778">
        <v>34</v>
      </c>
      <c r="F778">
        <v>4576.8</v>
      </c>
      <c r="G778">
        <v>5126.0160000000005</v>
      </c>
      <c r="H778">
        <v>915.36000000000013</v>
      </c>
      <c r="I778" t="s">
        <v>12</v>
      </c>
    </row>
    <row r="779" spans="1:9" x14ac:dyDescent="0.3">
      <c r="A779">
        <v>2024</v>
      </c>
      <c r="B779" t="s">
        <v>34</v>
      </c>
      <c r="C779" t="s">
        <v>14</v>
      </c>
      <c r="D779" t="s">
        <v>28</v>
      </c>
      <c r="E779">
        <v>7</v>
      </c>
      <c r="F779">
        <v>200</v>
      </c>
      <c r="G779">
        <v>224</v>
      </c>
      <c r="H779">
        <v>40</v>
      </c>
      <c r="I779" t="s">
        <v>12</v>
      </c>
    </row>
    <row r="780" spans="1:9" x14ac:dyDescent="0.3">
      <c r="A780">
        <v>2024</v>
      </c>
      <c r="B780" t="s">
        <v>34</v>
      </c>
      <c r="C780" t="s">
        <v>23</v>
      </c>
      <c r="D780" t="s">
        <v>30</v>
      </c>
      <c r="E780">
        <v>3</v>
      </c>
      <c r="F780">
        <v>4577.3</v>
      </c>
      <c r="G780">
        <v>5126.576</v>
      </c>
      <c r="H780">
        <v>915.46</v>
      </c>
      <c r="I780" t="s">
        <v>12</v>
      </c>
    </row>
    <row r="781" spans="1:9" x14ac:dyDescent="0.3">
      <c r="A781">
        <v>2024</v>
      </c>
      <c r="B781" t="s">
        <v>34</v>
      </c>
      <c r="C781" t="s">
        <v>29</v>
      </c>
      <c r="D781" t="s">
        <v>29</v>
      </c>
      <c r="E781">
        <v>2</v>
      </c>
      <c r="F781">
        <v>6600</v>
      </c>
      <c r="G781">
        <v>7392</v>
      </c>
      <c r="H781">
        <v>1320</v>
      </c>
      <c r="I781" t="s">
        <v>12</v>
      </c>
    </row>
    <row r="782" spans="1:9" x14ac:dyDescent="0.3">
      <c r="A782">
        <v>2024</v>
      </c>
      <c r="B782" t="s">
        <v>35</v>
      </c>
      <c r="C782" t="s">
        <v>10</v>
      </c>
      <c r="D782" t="s">
        <v>11</v>
      </c>
      <c r="E782">
        <v>3566</v>
      </c>
      <c r="F782">
        <v>4577.3</v>
      </c>
      <c r="G782">
        <v>5126.576</v>
      </c>
      <c r="H782">
        <v>915.46</v>
      </c>
      <c r="I782" t="s">
        <v>12</v>
      </c>
    </row>
    <row r="783" spans="1:9" x14ac:dyDescent="0.3">
      <c r="A783">
        <v>2024</v>
      </c>
      <c r="B783" t="s">
        <v>35</v>
      </c>
      <c r="C783" t="s">
        <v>10</v>
      </c>
      <c r="D783" t="s">
        <v>13</v>
      </c>
      <c r="E783">
        <v>2498</v>
      </c>
      <c r="F783">
        <v>8000</v>
      </c>
      <c r="G783">
        <v>8960</v>
      </c>
      <c r="H783">
        <v>1600</v>
      </c>
      <c r="I783" t="s">
        <v>12</v>
      </c>
    </row>
    <row r="784" spans="1:9" x14ac:dyDescent="0.3">
      <c r="A784">
        <v>2024</v>
      </c>
      <c r="B784" t="s">
        <v>35</v>
      </c>
      <c r="C784" t="s">
        <v>14</v>
      </c>
      <c r="D784" t="s">
        <v>15</v>
      </c>
      <c r="E784">
        <v>1245</v>
      </c>
      <c r="F784">
        <v>4577.2</v>
      </c>
      <c r="G784">
        <v>5126.4639999999999</v>
      </c>
      <c r="H784">
        <v>915.44</v>
      </c>
      <c r="I784" t="s">
        <v>12</v>
      </c>
    </row>
    <row r="785" spans="1:9" x14ac:dyDescent="0.3">
      <c r="A785">
        <v>2024</v>
      </c>
      <c r="B785" t="s">
        <v>35</v>
      </c>
      <c r="C785" t="s">
        <v>16</v>
      </c>
      <c r="D785" t="s">
        <v>17</v>
      </c>
      <c r="E785">
        <v>644</v>
      </c>
      <c r="F785">
        <v>5743.5</v>
      </c>
      <c r="G785">
        <v>6432.72</v>
      </c>
      <c r="H785">
        <v>1148.7</v>
      </c>
      <c r="I785" t="s">
        <v>12</v>
      </c>
    </row>
    <row r="786" spans="1:9" x14ac:dyDescent="0.3">
      <c r="A786">
        <v>2024</v>
      </c>
      <c r="B786" t="s">
        <v>35</v>
      </c>
      <c r="C786" t="s">
        <v>18</v>
      </c>
      <c r="D786" t="s">
        <v>19</v>
      </c>
      <c r="E786">
        <v>643</v>
      </c>
      <c r="F786">
        <v>7000</v>
      </c>
      <c r="G786">
        <v>7840</v>
      </c>
      <c r="H786">
        <v>1400</v>
      </c>
      <c r="I786" t="s">
        <v>12</v>
      </c>
    </row>
    <row r="787" spans="1:9" x14ac:dyDescent="0.3">
      <c r="A787">
        <v>2024</v>
      </c>
      <c r="B787" t="s">
        <v>35</v>
      </c>
      <c r="C787" t="s">
        <v>16</v>
      </c>
      <c r="D787" t="s">
        <v>20</v>
      </c>
      <c r="E787">
        <v>455</v>
      </c>
      <c r="F787">
        <v>4578.6000000000004</v>
      </c>
      <c r="G787">
        <v>5128.0320000000002</v>
      </c>
      <c r="H787">
        <v>915.72000000000014</v>
      </c>
      <c r="I787" t="s">
        <v>12</v>
      </c>
    </row>
    <row r="788" spans="1:9" x14ac:dyDescent="0.3">
      <c r="A788">
        <v>2024</v>
      </c>
      <c r="B788" t="s">
        <v>35</v>
      </c>
      <c r="C788" t="s">
        <v>18</v>
      </c>
      <c r="D788" t="s">
        <v>21</v>
      </c>
      <c r="E788">
        <v>345</v>
      </c>
      <c r="F788">
        <v>7000</v>
      </c>
      <c r="G788">
        <v>7840</v>
      </c>
      <c r="H788">
        <v>1400</v>
      </c>
      <c r="I788" t="s">
        <v>12</v>
      </c>
    </row>
    <row r="789" spans="1:9" x14ac:dyDescent="0.3">
      <c r="A789">
        <v>2024</v>
      </c>
      <c r="B789" t="s">
        <v>35</v>
      </c>
      <c r="C789" t="s">
        <v>14</v>
      </c>
      <c r="D789" t="s">
        <v>22</v>
      </c>
      <c r="E789">
        <v>122</v>
      </c>
      <c r="F789">
        <v>100</v>
      </c>
      <c r="G789">
        <v>112</v>
      </c>
      <c r="H789">
        <v>20</v>
      </c>
      <c r="I789" t="s">
        <v>12</v>
      </c>
    </row>
    <row r="790" spans="1:9" x14ac:dyDescent="0.3">
      <c r="A790">
        <v>2024</v>
      </c>
      <c r="B790" t="s">
        <v>35</v>
      </c>
      <c r="C790" t="s">
        <v>23</v>
      </c>
      <c r="D790" t="s">
        <v>24</v>
      </c>
      <c r="E790">
        <v>78</v>
      </c>
      <c r="F790">
        <v>4577.2</v>
      </c>
      <c r="G790">
        <v>5126.4639999999999</v>
      </c>
      <c r="H790">
        <v>915.44</v>
      </c>
      <c r="I790" t="s">
        <v>12</v>
      </c>
    </row>
    <row r="791" spans="1:9" x14ac:dyDescent="0.3">
      <c r="A791">
        <v>2024</v>
      </c>
      <c r="B791" t="s">
        <v>35</v>
      </c>
      <c r="C791" t="s">
        <v>23</v>
      </c>
      <c r="D791" t="s">
        <v>25</v>
      </c>
      <c r="E791">
        <v>76</v>
      </c>
      <c r="F791">
        <v>4576.8999999999996</v>
      </c>
      <c r="G791">
        <v>5126.1279999999997</v>
      </c>
      <c r="H791">
        <v>915.38</v>
      </c>
      <c r="I791" t="s">
        <v>12</v>
      </c>
    </row>
    <row r="792" spans="1:9" x14ac:dyDescent="0.3">
      <c r="A792">
        <v>2024</v>
      </c>
      <c r="B792" t="s">
        <v>35</v>
      </c>
      <c r="C792" t="s">
        <v>23</v>
      </c>
      <c r="D792" t="s">
        <v>26</v>
      </c>
      <c r="E792">
        <v>46</v>
      </c>
      <c r="F792">
        <v>200</v>
      </c>
      <c r="G792">
        <v>224</v>
      </c>
      <c r="H792">
        <v>40</v>
      </c>
      <c r="I792" t="s">
        <v>12</v>
      </c>
    </row>
    <row r="793" spans="1:9" x14ac:dyDescent="0.3">
      <c r="A793">
        <v>2024</v>
      </c>
      <c r="B793" t="s">
        <v>35</v>
      </c>
      <c r="C793" t="s">
        <v>23</v>
      </c>
      <c r="D793" t="s">
        <v>27</v>
      </c>
      <c r="E793">
        <v>34</v>
      </c>
      <c r="F793">
        <v>4576.8</v>
      </c>
      <c r="G793">
        <v>5126.0160000000005</v>
      </c>
      <c r="H793">
        <v>915.36000000000013</v>
      </c>
      <c r="I793" t="s">
        <v>12</v>
      </c>
    </row>
    <row r="794" spans="1:9" x14ac:dyDescent="0.3">
      <c r="A794">
        <v>2024</v>
      </c>
      <c r="B794" t="s">
        <v>35</v>
      </c>
      <c r="C794" t="s">
        <v>14</v>
      </c>
      <c r="D794" t="s">
        <v>28</v>
      </c>
      <c r="E794">
        <v>7</v>
      </c>
      <c r="F794">
        <v>200</v>
      </c>
      <c r="G794">
        <v>224</v>
      </c>
      <c r="H794">
        <v>40</v>
      </c>
      <c r="I794" t="s">
        <v>12</v>
      </c>
    </row>
    <row r="795" spans="1:9" x14ac:dyDescent="0.3">
      <c r="A795">
        <v>2024</v>
      </c>
      <c r="B795" t="s">
        <v>35</v>
      </c>
      <c r="C795" t="s">
        <v>23</v>
      </c>
      <c r="D795" t="s">
        <v>30</v>
      </c>
      <c r="E795">
        <v>3</v>
      </c>
      <c r="F795">
        <v>4577.3</v>
      </c>
      <c r="G795">
        <v>5126.576</v>
      </c>
      <c r="H795">
        <v>915.46</v>
      </c>
      <c r="I795" t="s">
        <v>12</v>
      </c>
    </row>
    <row r="796" spans="1:9" x14ac:dyDescent="0.3">
      <c r="A796">
        <v>2024</v>
      </c>
      <c r="B796" t="s">
        <v>35</v>
      </c>
      <c r="C796" t="s">
        <v>29</v>
      </c>
      <c r="D796" t="s">
        <v>29</v>
      </c>
      <c r="E796">
        <v>2</v>
      </c>
      <c r="F796">
        <v>6600</v>
      </c>
      <c r="G796">
        <v>7392</v>
      </c>
      <c r="H796">
        <v>1320</v>
      </c>
      <c r="I796" t="s">
        <v>33</v>
      </c>
    </row>
    <row r="797" spans="1:9" x14ac:dyDescent="0.3">
      <c r="A797">
        <v>2024</v>
      </c>
      <c r="B797" t="s">
        <v>36</v>
      </c>
      <c r="C797" t="s">
        <v>10</v>
      </c>
      <c r="D797" t="s">
        <v>11</v>
      </c>
      <c r="E797">
        <v>3566</v>
      </c>
      <c r="F797">
        <v>4577.3</v>
      </c>
      <c r="G797">
        <v>5126.576</v>
      </c>
      <c r="H797">
        <v>915.46</v>
      </c>
      <c r="I797" t="s">
        <v>33</v>
      </c>
    </row>
    <row r="798" spans="1:9" x14ac:dyDescent="0.3">
      <c r="A798">
        <v>2024</v>
      </c>
      <c r="B798" t="s">
        <v>36</v>
      </c>
      <c r="C798" t="s">
        <v>10</v>
      </c>
      <c r="D798" t="s">
        <v>13</v>
      </c>
      <c r="E798">
        <v>2498</v>
      </c>
      <c r="F798">
        <v>8000</v>
      </c>
      <c r="G798">
        <v>8960</v>
      </c>
      <c r="H798">
        <v>1600</v>
      </c>
      <c r="I798" t="s">
        <v>33</v>
      </c>
    </row>
    <row r="799" spans="1:9" x14ac:dyDescent="0.3">
      <c r="A799">
        <v>2024</v>
      </c>
      <c r="B799" t="s">
        <v>36</v>
      </c>
      <c r="C799" t="s">
        <v>14</v>
      </c>
      <c r="D799" t="s">
        <v>15</v>
      </c>
      <c r="E799">
        <v>1245</v>
      </c>
      <c r="F799">
        <v>4577.2</v>
      </c>
      <c r="G799">
        <v>5126.4639999999999</v>
      </c>
      <c r="H799">
        <v>915.44</v>
      </c>
      <c r="I799" t="s">
        <v>33</v>
      </c>
    </row>
    <row r="800" spans="1:9" x14ac:dyDescent="0.3">
      <c r="A800">
        <v>2024</v>
      </c>
      <c r="B800" t="s">
        <v>36</v>
      </c>
      <c r="C800" t="s">
        <v>16</v>
      </c>
      <c r="D800" t="s">
        <v>17</v>
      </c>
      <c r="E800">
        <v>644</v>
      </c>
      <c r="F800">
        <v>5743.5</v>
      </c>
      <c r="G800">
        <v>6432.72</v>
      </c>
      <c r="H800">
        <v>1148.7</v>
      </c>
      <c r="I800" t="s">
        <v>33</v>
      </c>
    </row>
    <row r="801" spans="1:9" x14ac:dyDescent="0.3">
      <c r="A801">
        <v>2024</v>
      </c>
      <c r="B801" t="s">
        <v>36</v>
      </c>
      <c r="C801" t="s">
        <v>18</v>
      </c>
      <c r="D801" t="s">
        <v>19</v>
      </c>
      <c r="E801">
        <v>643</v>
      </c>
      <c r="F801">
        <v>7000</v>
      </c>
      <c r="G801">
        <v>7840</v>
      </c>
      <c r="H801">
        <v>1400</v>
      </c>
      <c r="I801" t="s">
        <v>33</v>
      </c>
    </row>
    <row r="802" spans="1:9" x14ac:dyDescent="0.3">
      <c r="A802">
        <v>2024</v>
      </c>
      <c r="B802" t="s">
        <v>36</v>
      </c>
      <c r="C802" t="s">
        <v>16</v>
      </c>
      <c r="D802" t="s">
        <v>20</v>
      </c>
      <c r="E802">
        <v>455</v>
      </c>
      <c r="F802">
        <v>4578.6000000000004</v>
      </c>
      <c r="G802">
        <v>5128.0320000000002</v>
      </c>
      <c r="H802">
        <v>915.72000000000014</v>
      </c>
      <c r="I802" t="s">
        <v>33</v>
      </c>
    </row>
    <row r="803" spans="1:9" x14ac:dyDescent="0.3">
      <c r="A803">
        <v>2024</v>
      </c>
      <c r="B803" t="s">
        <v>36</v>
      </c>
      <c r="C803" t="s">
        <v>18</v>
      </c>
      <c r="D803" t="s">
        <v>21</v>
      </c>
      <c r="E803">
        <v>345</v>
      </c>
      <c r="F803">
        <v>7000</v>
      </c>
      <c r="G803">
        <v>7840</v>
      </c>
      <c r="H803">
        <v>1400</v>
      </c>
      <c r="I803" t="s">
        <v>33</v>
      </c>
    </row>
    <row r="804" spans="1:9" x14ac:dyDescent="0.3">
      <c r="A804">
        <v>2024</v>
      </c>
      <c r="B804" t="s">
        <v>36</v>
      </c>
      <c r="C804" t="s">
        <v>14</v>
      </c>
      <c r="D804" t="s">
        <v>22</v>
      </c>
      <c r="E804">
        <v>122</v>
      </c>
      <c r="F804">
        <v>100</v>
      </c>
      <c r="G804">
        <v>112</v>
      </c>
      <c r="H804">
        <v>20</v>
      </c>
      <c r="I804" t="s">
        <v>33</v>
      </c>
    </row>
    <row r="805" spans="1:9" x14ac:dyDescent="0.3">
      <c r="A805">
        <v>2024</v>
      </c>
      <c r="B805" t="s">
        <v>36</v>
      </c>
      <c r="C805" t="s">
        <v>23</v>
      </c>
      <c r="D805" t="s">
        <v>24</v>
      </c>
      <c r="E805">
        <v>78</v>
      </c>
      <c r="F805">
        <v>4577.2</v>
      </c>
      <c r="G805">
        <v>5126.4639999999999</v>
      </c>
      <c r="H805">
        <v>915.44</v>
      </c>
      <c r="I805" t="s">
        <v>33</v>
      </c>
    </row>
    <row r="806" spans="1:9" x14ac:dyDescent="0.3">
      <c r="A806">
        <v>2024</v>
      </c>
      <c r="B806" t="s">
        <v>36</v>
      </c>
      <c r="C806" t="s">
        <v>23</v>
      </c>
      <c r="D806" t="s">
        <v>25</v>
      </c>
      <c r="E806">
        <v>76</v>
      </c>
      <c r="F806">
        <v>4576.8999999999996</v>
      </c>
      <c r="G806">
        <v>5126.1279999999997</v>
      </c>
      <c r="H806">
        <v>915.38</v>
      </c>
      <c r="I806" t="s">
        <v>33</v>
      </c>
    </row>
    <row r="807" spans="1:9" x14ac:dyDescent="0.3">
      <c r="A807">
        <v>2024</v>
      </c>
      <c r="B807" t="s">
        <v>36</v>
      </c>
      <c r="C807" t="s">
        <v>23</v>
      </c>
      <c r="D807" t="s">
        <v>26</v>
      </c>
      <c r="E807">
        <v>46</v>
      </c>
      <c r="F807">
        <v>200</v>
      </c>
      <c r="G807">
        <v>224</v>
      </c>
      <c r="H807">
        <v>40</v>
      </c>
      <c r="I807" t="s">
        <v>33</v>
      </c>
    </row>
    <row r="808" spans="1:9" x14ac:dyDescent="0.3">
      <c r="A808">
        <v>2024</v>
      </c>
      <c r="B808" t="s">
        <v>36</v>
      </c>
      <c r="C808" t="s">
        <v>23</v>
      </c>
      <c r="D808" t="s">
        <v>27</v>
      </c>
      <c r="E808">
        <v>34</v>
      </c>
      <c r="F808">
        <v>4576.8</v>
      </c>
      <c r="G808">
        <v>5126.0160000000005</v>
      </c>
      <c r="H808">
        <v>915.36000000000013</v>
      </c>
      <c r="I808" t="s">
        <v>33</v>
      </c>
    </row>
    <row r="809" spans="1:9" x14ac:dyDescent="0.3">
      <c r="A809">
        <v>2024</v>
      </c>
      <c r="B809" t="s">
        <v>36</v>
      </c>
      <c r="C809" t="s">
        <v>14</v>
      </c>
      <c r="D809" t="s">
        <v>28</v>
      </c>
      <c r="E809">
        <v>7</v>
      </c>
      <c r="F809">
        <v>200</v>
      </c>
      <c r="G809">
        <v>224</v>
      </c>
      <c r="H809">
        <v>40</v>
      </c>
      <c r="I809" t="s">
        <v>33</v>
      </c>
    </row>
    <row r="810" spans="1:9" x14ac:dyDescent="0.3">
      <c r="A810">
        <v>2024</v>
      </c>
      <c r="B810" t="s">
        <v>36</v>
      </c>
      <c r="C810" t="s">
        <v>29</v>
      </c>
      <c r="D810" t="s">
        <v>29</v>
      </c>
      <c r="E810">
        <v>3</v>
      </c>
      <c r="F810">
        <v>6600</v>
      </c>
      <c r="G810">
        <v>7392</v>
      </c>
      <c r="H810">
        <v>1320</v>
      </c>
      <c r="I810" t="s">
        <v>33</v>
      </c>
    </row>
    <row r="811" spans="1:9" x14ac:dyDescent="0.3">
      <c r="A811">
        <v>2024</v>
      </c>
      <c r="B811" t="s">
        <v>36</v>
      </c>
      <c r="C811" t="s">
        <v>23</v>
      </c>
      <c r="D811" t="s">
        <v>30</v>
      </c>
      <c r="E811">
        <v>3</v>
      </c>
      <c r="F811">
        <v>4577.3</v>
      </c>
      <c r="G811">
        <v>5126.576</v>
      </c>
      <c r="H811">
        <v>915.46</v>
      </c>
      <c r="I811" t="s">
        <v>33</v>
      </c>
    </row>
    <row r="812" spans="1:9" x14ac:dyDescent="0.3">
      <c r="A812">
        <v>2024</v>
      </c>
      <c r="B812" t="s">
        <v>37</v>
      </c>
      <c r="C812" t="s">
        <v>10</v>
      </c>
      <c r="D812" t="s">
        <v>11</v>
      </c>
      <c r="E812">
        <v>3566</v>
      </c>
      <c r="F812">
        <v>4577.3</v>
      </c>
      <c r="G812">
        <v>5126.576</v>
      </c>
      <c r="H812">
        <v>915.46</v>
      </c>
      <c r="I812" t="s">
        <v>33</v>
      </c>
    </row>
    <row r="813" spans="1:9" x14ac:dyDescent="0.3">
      <c r="A813">
        <v>2024</v>
      </c>
      <c r="B813" t="s">
        <v>37</v>
      </c>
      <c r="C813" t="s">
        <v>10</v>
      </c>
      <c r="D813" t="s">
        <v>13</v>
      </c>
      <c r="E813">
        <v>2498</v>
      </c>
      <c r="F813">
        <v>8000</v>
      </c>
      <c r="G813">
        <v>8960</v>
      </c>
      <c r="H813">
        <v>1600</v>
      </c>
      <c r="I813" t="s">
        <v>33</v>
      </c>
    </row>
    <row r="814" spans="1:9" x14ac:dyDescent="0.3">
      <c r="A814">
        <v>2024</v>
      </c>
      <c r="B814" t="s">
        <v>37</v>
      </c>
      <c r="C814" t="s">
        <v>14</v>
      </c>
      <c r="D814" t="s">
        <v>15</v>
      </c>
      <c r="E814">
        <v>1245</v>
      </c>
      <c r="F814">
        <v>4577.2</v>
      </c>
      <c r="G814">
        <v>5126.4639999999999</v>
      </c>
      <c r="H814">
        <v>915.44</v>
      </c>
      <c r="I814" t="s">
        <v>33</v>
      </c>
    </row>
    <row r="815" spans="1:9" x14ac:dyDescent="0.3">
      <c r="A815">
        <v>2024</v>
      </c>
      <c r="B815" t="s">
        <v>37</v>
      </c>
      <c r="C815" t="s">
        <v>16</v>
      </c>
      <c r="D815" t="s">
        <v>17</v>
      </c>
      <c r="E815">
        <v>644</v>
      </c>
      <c r="F815">
        <v>5743.5</v>
      </c>
      <c r="G815">
        <v>6432.72</v>
      </c>
      <c r="H815">
        <v>1148.7</v>
      </c>
      <c r="I815" t="s">
        <v>33</v>
      </c>
    </row>
    <row r="816" spans="1:9" x14ac:dyDescent="0.3">
      <c r="A816">
        <v>2024</v>
      </c>
      <c r="B816" t="s">
        <v>37</v>
      </c>
      <c r="C816" t="s">
        <v>18</v>
      </c>
      <c r="D816" t="s">
        <v>19</v>
      </c>
      <c r="E816">
        <v>643</v>
      </c>
      <c r="F816">
        <v>7000</v>
      </c>
      <c r="G816">
        <v>7840</v>
      </c>
      <c r="H816">
        <v>1400</v>
      </c>
      <c r="I816" t="s">
        <v>33</v>
      </c>
    </row>
    <row r="817" spans="1:9" x14ac:dyDescent="0.3">
      <c r="A817">
        <v>2024</v>
      </c>
      <c r="B817" t="s">
        <v>37</v>
      </c>
      <c r="C817" t="s">
        <v>16</v>
      </c>
      <c r="D817" t="s">
        <v>20</v>
      </c>
      <c r="E817">
        <v>455</v>
      </c>
      <c r="F817">
        <v>4578.6000000000004</v>
      </c>
      <c r="G817">
        <v>5128.0320000000002</v>
      </c>
      <c r="H817">
        <v>915.72000000000014</v>
      </c>
      <c r="I817" t="s">
        <v>33</v>
      </c>
    </row>
    <row r="818" spans="1:9" x14ac:dyDescent="0.3">
      <c r="A818">
        <v>2024</v>
      </c>
      <c r="B818" t="s">
        <v>37</v>
      </c>
      <c r="C818" t="s">
        <v>18</v>
      </c>
      <c r="D818" t="s">
        <v>21</v>
      </c>
      <c r="E818">
        <v>345</v>
      </c>
      <c r="F818">
        <v>7000</v>
      </c>
      <c r="G818">
        <v>7840</v>
      </c>
      <c r="H818">
        <v>1400</v>
      </c>
      <c r="I818" t="s">
        <v>33</v>
      </c>
    </row>
    <row r="819" spans="1:9" x14ac:dyDescent="0.3">
      <c r="A819">
        <v>2024</v>
      </c>
      <c r="B819" t="s">
        <v>37</v>
      </c>
      <c r="C819" t="s">
        <v>14</v>
      </c>
      <c r="D819" t="s">
        <v>22</v>
      </c>
      <c r="E819">
        <v>122</v>
      </c>
      <c r="F819">
        <v>100</v>
      </c>
      <c r="G819">
        <v>112</v>
      </c>
      <c r="H819">
        <v>20</v>
      </c>
      <c r="I819" t="s">
        <v>12</v>
      </c>
    </row>
    <row r="820" spans="1:9" x14ac:dyDescent="0.3">
      <c r="A820">
        <v>2024</v>
      </c>
      <c r="B820" t="s">
        <v>37</v>
      </c>
      <c r="C820" t="s">
        <v>23</v>
      </c>
      <c r="D820" t="s">
        <v>24</v>
      </c>
      <c r="E820">
        <v>78</v>
      </c>
      <c r="F820">
        <v>4577.2</v>
      </c>
      <c r="G820">
        <v>5126.4639999999999</v>
      </c>
      <c r="H820">
        <v>915.44</v>
      </c>
      <c r="I820" t="s">
        <v>12</v>
      </c>
    </row>
    <row r="821" spans="1:9" x14ac:dyDescent="0.3">
      <c r="A821">
        <v>2024</v>
      </c>
      <c r="B821" t="s">
        <v>37</v>
      </c>
      <c r="C821" t="s">
        <v>23</v>
      </c>
      <c r="D821" t="s">
        <v>25</v>
      </c>
      <c r="E821">
        <v>76</v>
      </c>
      <c r="F821">
        <v>4576.8999999999996</v>
      </c>
      <c r="G821">
        <v>5126.1279999999997</v>
      </c>
      <c r="H821">
        <v>915.38</v>
      </c>
      <c r="I821" t="s">
        <v>12</v>
      </c>
    </row>
    <row r="822" spans="1:9" x14ac:dyDescent="0.3">
      <c r="A822">
        <v>2024</v>
      </c>
      <c r="B822" t="s">
        <v>37</v>
      </c>
      <c r="C822" t="s">
        <v>23</v>
      </c>
      <c r="D822" t="s">
        <v>26</v>
      </c>
      <c r="E822">
        <v>46</v>
      </c>
      <c r="F822">
        <v>200</v>
      </c>
      <c r="G822">
        <v>224</v>
      </c>
      <c r="H822">
        <v>40</v>
      </c>
      <c r="I822" t="s">
        <v>12</v>
      </c>
    </row>
    <row r="823" spans="1:9" x14ac:dyDescent="0.3">
      <c r="A823">
        <v>2024</v>
      </c>
      <c r="B823" t="s">
        <v>37</v>
      </c>
      <c r="C823" t="s">
        <v>23</v>
      </c>
      <c r="D823" t="s">
        <v>27</v>
      </c>
      <c r="E823">
        <v>34</v>
      </c>
      <c r="F823">
        <v>4576.8</v>
      </c>
      <c r="G823">
        <v>5126.0160000000005</v>
      </c>
      <c r="H823">
        <v>915.36000000000013</v>
      </c>
      <c r="I823" t="s">
        <v>12</v>
      </c>
    </row>
    <row r="824" spans="1:9" x14ac:dyDescent="0.3">
      <c r="A824">
        <v>2024</v>
      </c>
      <c r="B824" t="s">
        <v>37</v>
      </c>
      <c r="C824" t="s">
        <v>14</v>
      </c>
      <c r="D824" t="s">
        <v>28</v>
      </c>
      <c r="E824">
        <v>7</v>
      </c>
      <c r="F824">
        <v>200</v>
      </c>
      <c r="G824">
        <v>224</v>
      </c>
      <c r="H824">
        <v>40</v>
      </c>
      <c r="I824" t="s">
        <v>12</v>
      </c>
    </row>
    <row r="825" spans="1:9" x14ac:dyDescent="0.3">
      <c r="A825">
        <v>2024</v>
      </c>
      <c r="B825" t="s">
        <v>37</v>
      </c>
      <c r="C825" t="s">
        <v>23</v>
      </c>
      <c r="D825" t="s">
        <v>30</v>
      </c>
      <c r="E825">
        <v>3</v>
      </c>
      <c r="F825">
        <v>4577.3</v>
      </c>
      <c r="G825">
        <v>5126.576</v>
      </c>
      <c r="H825">
        <v>915.46</v>
      </c>
      <c r="I825" t="s">
        <v>12</v>
      </c>
    </row>
    <row r="826" spans="1:9" x14ac:dyDescent="0.3">
      <c r="A826">
        <v>2024</v>
      </c>
      <c r="B826" t="s">
        <v>37</v>
      </c>
      <c r="C826" t="s">
        <v>29</v>
      </c>
      <c r="D826" t="s">
        <v>29</v>
      </c>
      <c r="E826">
        <v>2</v>
      </c>
      <c r="F826">
        <v>6600</v>
      </c>
      <c r="G826">
        <v>7392</v>
      </c>
      <c r="H826">
        <v>1320</v>
      </c>
      <c r="I826" t="s">
        <v>12</v>
      </c>
    </row>
    <row r="827" spans="1:9" x14ac:dyDescent="0.3">
      <c r="A827">
        <v>2024</v>
      </c>
      <c r="B827" t="s">
        <v>38</v>
      </c>
      <c r="C827" t="s">
        <v>10</v>
      </c>
      <c r="D827" t="s">
        <v>11</v>
      </c>
      <c r="E827">
        <v>3566</v>
      </c>
      <c r="F827">
        <v>4577.3</v>
      </c>
      <c r="G827">
        <v>5126.576</v>
      </c>
      <c r="H827">
        <v>915.46</v>
      </c>
      <c r="I827" t="s">
        <v>12</v>
      </c>
    </row>
    <row r="828" spans="1:9" x14ac:dyDescent="0.3">
      <c r="A828">
        <v>2024</v>
      </c>
      <c r="B828" t="s">
        <v>38</v>
      </c>
      <c r="C828" t="s">
        <v>10</v>
      </c>
      <c r="D828" t="s">
        <v>13</v>
      </c>
      <c r="E828">
        <v>2498</v>
      </c>
      <c r="F828">
        <v>8000</v>
      </c>
      <c r="G828">
        <v>8960</v>
      </c>
      <c r="H828">
        <v>1600</v>
      </c>
      <c r="I828" t="s">
        <v>12</v>
      </c>
    </row>
    <row r="829" spans="1:9" x14ac:dyDescent="0.3">
      <c r="A829">
        <v>2024</v>
      </c>
      <c r="B829" t="s">
        <v>38</v>
      </c>
      <c r="C829" t="s">
        <v>14</v>
      </c>
      <c r="D829" t="s">
        <v>15</v>
      </c>
      <c r="E829">
        <v>1245</v>
      </c>
      <c r="F829">
        <v>4577.2</v>
      </c>
      <c r="G829">
        <v>5126.4639999999999</v>
      </c>
      <c r="H829">
        <v>915.44</v>
      </c>
      <c r="I829" t="s">
        <v>12</v>
      </c>
    </row>
    <row r="830" spans="1:9" x14ac:dyDescent="0.3">
      <c r="A830">
        <v>2024</v>
      </c>
      <c r="B830" t="s">
        <v>38</v>
      </c>
      <c r="C830" t="s">
        <v>16</v>
      </c>
      <c r="D830" t="s">
        <v>17</v>
      </c>
      <c r="E830">
        <v>644</v>
      </c>
      <c r="F830">
        <v>5743.5</v>
      </c>
      <c r="G830">
        <v>6432.72</v>
      </c>
      <c r="H830">
        <v>1148.7</v>
      </c>
      <c r="I830" t="s">
        <v>12</v>
      </c>
    </row>
    <row r="831" spans="1:9" x14ac:dyDescent="0.3">
      <c r="A831">
        <v>2024</v>
      </c>
      <c r="B831" t="s">
        <v>38</v>
      </c>
      <c r="C831" t="s">
        <v>18</v>
      </c>
      <c r="D831" t="s">
        <v>19</v>
      </c>
      <c r="E831">
        <v>643</v>
      </c>
      <c r="F831">
        <v>7000</v>
      </c>
      <c r="G831">
        <v>7840</v>
      </c>
      <c r="H831">
        <v>1400</v>
      </c>
      <c r="I831" t="s">
        <v>12</v>
      </c>
    </row>
    <row r="832" spans="1:9" x14ac:dyDescent="0.3">
      <c r="A832">
        <v>2024</v>
      </c>
      <c r="B832" t="s">
        <v>38</v>
      </c>
      <c r="C832" t="s">
        <v>16</v>
      </c>
      <c r="D832" t="s">
        <v>20</v>
      </c>
      <c r="E832">
        <v>455</v>
      </c>
      <c r="F832">
        <v>4578.6000000000004</v>
      </c>
      <c r="G832">
        <v>5128.0320000000002</v>
      </c>
      <c r="H832">
        <v>915.72000000000014</v>
      </c>
      <c r="I832" t="s">
        <v>12</v>
      </c>
    </row>
    <row r="833" spans="1:9" x14ac:dyDescent="0.3">
      <c r="A833">
        <v>2024</v>
      </c>
      <c r="B833" t="s">
        <v>38</v>
      </c>
      <c r="C833" t="s">
        <v>18</v>
      </c>
      <c r="D833" t="s">
        <v>21</v>
      </c>
      <c r="E833">
        <v>345</v>
      </c>
      <c r="F833">
        <v>7000</v>
      </c>
      <c r="G833">
        <v>7840</v>
      </c>
      <c r="H833">
        <v>1400</v>
      </c>
      <c r="I833" t="s">
        <v>12</v>
      </c>
    </row>
    <row r="834" spans="1:9" x14ac:dyDescent="0.3">
      <c r="A834">
        <v>2024</v>
      </c>
      <c r="B834" t="s">
        <v>38</v>
      </c>
      <c r="C834" t="s">
        <v>14</v>
      </c>
      <c r="D834" t="s">
        <v>22</v>
      </c>
      <c r="E834">
        <v>122</v>
      </c>
      <c r="F834">
        <v>100</v>
      </c>
      <c r="G834">
        <v>112</v>
      </c>
      <c r="H834">
        <v>20</v>
      </c>
      <c r="I834" t="s">
        <v>12</v>
      </c>
    </row>
    <row r="835" spans="1:9" x14ac:dyDescent="0.3">
      <c r="A835">
        <v>2024</v>
      </c>
      <c r="B835" t="s">
        <v>38</v>
      </c>
      <c r="C835" t="s">
        <v>23</v>
      </c>
      <c r="D835" t="s">
        <v>24</v>
      </c>
      <c r="E835">
        <v>78</v>
      </c>
      <c r="F835">
        <v>4577.2</v>
      </c>
      <c r="G835">
        <v>5126.4639999999999</v>
      </c>
      <c r="H835">
        <v>915.44</v>
      </c>
      <c r="I835" t="s">
        <v>12</v>
      </c>
    </row>
    <row r="836" spans="1:9" x14ac:dyDescent="0.3">
      <c r="A836">
        <v>2024</v>
      </c>
      <c r="B836" t="s">
        <v>38</v>
      </c>
      <c r="C836" t="s">
        <v>23</v>
      </c>
      <c r="D836" t="s">
        <v>25</v>
      </c>
      <c r="E836">
        <v>76</v>
      </c>
      <c r="F836">
        <v>4576.8999999999996</v>
      </c>
      <c r="G836">
        <v>5126.1279999999997</v>
      </c>
      <c r="H836">
        <v>915.38</v>
      </c>
      <c r="I836" t="s">
        <v>12</v>
      </c>
    </row>
    <row r="837" spans="1:9" x14ac:dyDescent="0.3">
      <c r="A837">
        <v>2024</v>
      </c>
      <c r="B837" t="s">
        <v>38</v>
      </c>
      <c r="C837" t="s">
        <v>23</v>
      </c>
      <c r="D837" t="s">
        <v>26</v>
      </c>
      <c r="E837">
        <v>46</v>
      </c>
      <c r="F837">
        <v>200</v>
      </c>
      <c r="G837">
        <v>224</v>
      </c>
      <c r="H837">
        <v>40</v>
      </c>
      <c r="I837" t="s">
        <v>12</v>
      </c>
    </row>
    <row r="838" spans="1:9" x14ac:dyDescent="0.3">
      <c r="A838">
        <v>2024</v>
      </c>
      <c r="B838" t="s">
        <v>38</v>
      </c>
      <c r="C838" t="s">
        <v>23</v>
      </c>
      <c r="D838" t="s">
        <v>27</v>
      </c>
      <c r="E838">
        <v>34</v>
      </c>
      <c r="F838">
        <v>4576.8</v>
      </c>
      <c r="G838">
        <v>5126.0160000000005</v>
      </c>
      <c r="H838">
        <v>915.36000000000013</v>
      </c>
      <c r="I838" t="s">
        <v>12</v>
      </c>
    </row>
    <row r="839" spans="1:9" x14ac:dyDescent="0.3">
      <c r="A839">
        <v>2024</v>
      </c>
      <c r="B839" t="s">
        <v>38</v>
      </c>
      <c r="C839" t="s">
        <v>14</v>
      </c>
      <c r="D839" t="s">
        <v>28</v>
      </c>
      <c r="E839">
        <v>7</v>
      </c>
      <c r="F839">
        <v>200</v>
      </c>
      <c r="G839">
        <v>224</v>
      </c>
      <c r="H839">
        <v>40</v>
      </c>
      <c r="I839" t="s">
        <v>12</v>
      </c>
    </row>
    <row r="840" spans="1:9" x14ac:dyDescent="0.3">
      <c r="A840">
        <v>2024</v>
      </c>
      <c r="B840" t="s">
        <v>38</v>
      </c>
      <c r="C840" t="s">
        <v>23</v>
      </c>
      <c r="D840" t="s">
        <v>30</v>
      </c>
      <c r="E840">
        <v>3</v>
      </c>
      <c r="F840">
        <v>4577.3</v>
      </c>
      <c r="G840">
        <v>5126.576</v>
      </c>
      <c r="H840">
        <v>915.46</v>
      </c>
      <c r="I840" t="s">
        <v>12</v>
      </c>
    </row>
    <row r="841" spans="1:9" x14ac:dyDescent="0.3">
      <c r="A841">
        <v>2024</v>
      </c>
      <c r="B841" t="s">
        <v>38</v>
      </c>
      <c r="C841" t="s">
        <v>29</v>
      </c>
      <c r="D841" t="s">
        <v>29</v>
      </c>
      <c r="E841">
        <v>2</v>
      </c>
      <c r="F841">
        <v>6600</v>
      </c>
      <c r="G841">
        <v>7392</v>
      </c>
      <c r="H841">
        <v>1320</v>
      </c>
      <c r="I841" t="s">
        <v>12</v>
      </c>
    </row>
    <row r="842" spans="1:9" x14ac:dyDescent="0.3">
      <c r="A842">
        <v>2024</v>
      </c>
      <c r="B842" t="s">
        <v>39</v>
      </c>
      <c r="C842" t="s">
        <v>10</v>
      </c>
      <c r="D842" t="s">
        <v>11</v>
      </c>
      <c r="E842">
        <v>3566</v>
      </c>
      <c r="F842">
        <v>4577.3</v>
      </c>
      <c r="G842">
        <v>5126.576</v>
      </c>
      <c r="H842">
        <v>915.46</v>
      </c>
      <c r="I842" t="s">
        <v>12</v>
      </c>
    </row>
    <row r="843" spans="1:9" x14ac:dyDescent="0.3">
      <c r="A843">
        <v>2024</v>
      </c>
      <c r="B843" t="s">
        <v>39</v>
      </c>
      <c r="C843" t="s">
        <v>10</v>
      </c>
      <c r="D843" t="s">
        <v>13</v>
      </c>
      <c r="E843">
        <v>2498</v>
      </c>
      <c r="F843">
        <v>8000</v>
      </c>
      <c r="G843">
        <v>8960</v>
      </c>
      <c r="H843">
        <v>1600</v>
      </c>
      <c r="I843" t="s">
        <v>12</v>
      </c>
    </row>
    <row r="844" spans="1:9" x14ac:dyDescent="0.3">
      <c r="A844">
        <v>2024</v>
      </c>
      <c r="B844" t="s">
        <v>39</v>
      </c>
      <c r="C844" t="s">
        <v>14</v>
      </c>
      <c r="D844" t="s">
        <v>15</v>
      </c>
      <c r="E844">
        <v>1245</v>
      </c>
      <c r="F844">
        <v>4577.2</v>
      </c>
      <c r="G844">
        <v>5126.4639999999999</v>
      </c>
      <c r="H844">
        <v>915.44</v>
      </c>
      <c r="I844" t="s">
        <v>12</v>
      </c>
    </row>
    <row r="845" spans="1:9" x14ac:dyDescent="0.3">
      <c r="A845">
        <v>2024</v>
      </c>
      <c r="B845" t="s">
        <v>39</v>
      </c>
      <c r="C845" t="s">
        <v>16</v>
      </c>
      <c r="D845" t="s">
        <v>17</v>
      </c>
      <c r="E845">
        <v>644</v>
      </c>
      <c r="F845">
        <v>5743.5</v>
      </c>
      <c r="G845">
        <v>6432.72</v>
      </c>
      <c r="H845">
        <v>1148.7</v>
      </c>
      <c r="I845" t="s">
        <v>12</v>
      </c>
    </row>
    <row r="846" spans="1:9" x14ac:dyDescent="0.3">
      <c r="A846">
        <v>2024</v>
      </c>
      <c r="B846" t="s">
        <v>39</v>
      </c>
      <c r="C846" t="s">
        <v>18</v>
      </c>
      <c r="D846" t="s">
        <v>19</v>
      </c>
      <c r="E846">
        <v>643</v>
      </c>
      <c r="F846">
        <v>7000</v>
      </c>
      <c r="G846">
        <v>7840</v>
      </c>
      <c r="H846">
        <v>1400</v>
      </c>
      <c r="I846" t="s">
        <v>12</v>
      </c>
    </row>
    <row r="847" spans="1:9" x14ac:dyDescent="0.3">
      <c r="A847">
        <v>2024</v>
      </c>
      <c r="B847" t="s">
        <v>39</v>
      </c>
      <c r="C847" t="s">
        <v>16</v>
      </c>
      <c r="D847" t="s">
        <v>20</v>
      </c>
      <c r="E847">
        <v>455</v>
      </c>
      <c r="F847">
        <v>4578.6000000000004</v>
      </c>
      <c r="G847">
        <v>5128.0320000000002</v>
      </c>
      <c r="H847">
        <v>915.72000000000014</v>
      </c>
      <c r="I847" t="s">
        <v>12</v>
      </c>
    </row>
    <row r="848" spans="1:9" x14ac:dyDescent="0.3">
      <c r="A848">
        <v>2024</v>
      </c>
      <c r="B848" t="s">
        <v>39</v>
      </c>
      <c r="C848" t="s">
        <v>18</v>
      </c>
      <c r="D848" t="s">
        <v>21</v>
      </c>
      <c r="E848">
        <v>345</v>
      </c>
      <c r="F848">
        <v>7000</v>
      </c>
      <c r="G848">
        <v>7840</v>
      </c>
      <c r="H848">
        <v>1400</v>
      </c>
      <c r="I848" t="s">
        <v>12</v>
      </c>
    </row>
    <row r="849" spans="1:9" x14ac:dyDescent="0.3">
      <c r="A849">
        <v>2024</v>
      </c>
      <c r="B849" t="s">
        <v>39</v>
      </c>
      <c r="C849" t="s">
        <v>14</v>
      </c>
      <c r="D849" t="s">
        <v>22</v>
      </c>
      <c r="E849">
        <v>122</v>
      </c>
      <c r="F849">
        <v>100</v>
      </c>
      <c r="G849">
        <v>112</v>
      </c>
      <c r="H849">
        <v>20</v>
      </c>
      <c r="I849" t="s">
        <v>12</v>
      </c>
    </row>
    <row r="850" spans="1:9" x14ac:dyDescent="0.3">
      <c r="A850">
        <v>2024</v>
      </c>
      <c r="B850" t="s">
        <v>39</v>
      </c>
      <c r="C850" t="s">
        <v>23</v>
      </c>
      <c r="D850" t="s">
        <v>24</v>
      </c>
      <c r="E850">
        <v>78</v>
      </c>
      <c r="F850">
        <v>4577.2</v>
      </c>
      <c r="G850">
        <v>5126.4639999999999</v>
      </c>
      <c r="H850">
        <v>915.44</v>
      </c>
      <c r="I850" t="s">
        <v>12</v>
      </c>
    </row>
    <row r="851" spans="1:9" x14ac:dyDescent="0.3">
      <c r="A851">
        <v>2024</v>
      </c>
      <c r="B851" t="s">
        <v>39</v>
      </c>
      <c r="C851" t="s">
        <v>23</v>
      </c>
      <c r="D851" t="s">
        <v>25</v>
      </c>
      <c r="E851">
        <v>76</v>
      </c>
      <c r="F851">
        <v>4576.8999999999996</v>
      </c>
      <c r="G851">
        <v>5126.1279999999997</v>
      </c>
      <c r="H851">
        <v>915.38</v>
      </c>
      <c r="I851" t="s">
        <v>12</v>
      </c>
    </row>
    <row r="852" spans="1:9" x14ac:dyDescent="0.3">
      <c r="A852">
        <v>2024</v>
      </c>
      <c r="B852" t="s">
        <v>39</v>
      </c>
      <c r="C852" t="s">
        <v>23</v>
      </c>
      <c r="D852" t="s">
        <v>26</v>
      </c>
      <c r="E852">
        <v>46</v>
      </c>
      <c r="F852">
        <v>200</v>
      </c>
      <c r="G852">
        <v>224</v>
      </c>
      <c r="H852">
        <v>40</v>
      </c>
      <c r="I852" t="s">
        <v>12</v>
      </c>
    </row>
    <row r="853" spans="1:9" x14ac:dyDescent="0.3">
      <c r="A853">
        <v>2024</v>
      </c>
      <c r="B853" t="s">
        <v>39</v>
      </c>
      <c r="C853" t="s">
        <v>23</v>
      </c>
      <c r="D853" t="s">
        <v>27</v>
      </c>
      <c r="E853">
        <v>34</v>
      </c>
      <c r="F853">
        <v>4576.8</v>
      </c>
      <c r="G853">
        <v>5126.0160000000005</v>
      </c>
      <c r="H853">
        <v>915.36000000000013</v>
      </c>
      <c r="I853" t="s">
        <v>12</v>
      </c>
    </row>
    <row r="854" spans="1:9" x14ac:dyDescent="0.3">
      <c r="A854">
        <v>2024</v>
      </c>
      <c r="B854" t="s">
        <v>39</v>
      </c>
      <c r="C854" t="s">
        <v>14</v>
      </c>
      <c r="D854" t="s">
        <v>28</v>
      </c>
      <c r="E854">
        <v>7</v>
      </c>
      <c r="F854">
        <v>200</v>
      </c>
      <c r="G854">
        <v>224</v>
      </c>
      <c r="H854">
        <v>40</v>
      </c>
      <c r="I854" t="s">
        <v>12</v>
      </c>
    </row>
    <row r="855" spans="1:9" x14ac:dyDescent="0.3">
      <c r="A855">
        <v>2024</v>
      </c>
      <c r="B855" t="s">
        <v>39</v>
      </c>
      <c r="C855" t="s">
        <v>23</v>
      </c>
      <c r="D855" t="s">
        <v>30</v>
      </c>
      <c r="E855">
        <v>3</v>
      </c>
      <c r="F855">
        <v>4577.3</v>
      </c>
      <c r="G855">
        <v>5126.576</v>
      </c>
      <c r="H855">
        <v>915.46</v>
      </c>
      <c r="I855" t="s">
        <v>12</v>
      </c>
    </row>
    <row r="856" spans="1:9" x14ac:dyDescent="0.3">
      <c r="A856">
        <v>2024</v>
      </c>
      <c r="B856" t="s">
        <v>39</v>
      </c>
      <c r="C856" t="s">
        <v>29</v>
      </c>
      <c r="D856" t="s">
        <v>29</v>
      </c>
      <c r="E856">
        <v>2</v>
      </c>
      <c r="F856">
        <v>6600</v>
      </c>
      <c r="G856">
        <v>7392</v>
      </c>
      <c r="H856">
        <v>1320</v>
      </c>
      <c r="I856" t="s">
        <v>12</v>
      </c>
    </row>
    <row r="857" spans="1:9" x14ac:dyDescent="0.3">
      <c r="A857">
        <v>2024</v>
      </c>
      <c r="B857" t="s">
        <v>40</v>
      </c>
      <c r="C857" t="s">
        <v>10</v>
      </c>
      <c r="D857" t="s">
        <v>11</v>
      </c>
      <c r="E857">
        <v>3566</v>
      </c>
      <c r="F857">
        <v>4577.3</v>
      </c>
      <c r="G857">
        <v>5126.576</v>
      </c>
      <c r="H857">
        <v>915.46</v>
      </c>
      <c r="I857" t="s">
        <v>12</v>
      </c>
    </row>
    <row r="858" spans="1:9" x14ac:dyDescent="0.3">
      <c r="A858">
        <v>2024</v>
      </c>
      <c r="B858" t="s">
        <v>40</v>
      </c>
      <c r="C858" t="s">
        <v>10</v>
      </c>
      <c r="D858" t="s">
        <v>13</v>
      </c>
      <c r="E858">
        <v>2498</v>
      </c>
      <c r="F858">
        <v>8000</v>
      </c>
      <c r="G858">
        <v>8960</v>
      </c>
      <c r="H858">
        <v>1600</v>
      </c>
      <c r="I858" t="s">
        <v>12</v>
      </c>
    </row>
    <row r="859" spans="1:9" x14ac:dyDescent="0.3">
      <c r="A859">
        <v>2024</v>
      </c>
      <c r="B859" t="s">
        <v>40</v>
      </c>
      <c r="C859" t="s">
        <v>14</v>
      </c>
      <c r="D859" t="s">
        <v>15</v>
      </c>
      <c r="E859">
        <v>1245</v>
      </c>
      <c r="F859">
        <v>4577.2</v>
      </c>
      <c r="G859">
        <v>5126.4639999999999</v>
      </c>
      <c r="H859">
        <v>915.44</v>
      </c>
      <c r="I859" t="s">
        <v>12</v>
      </c>
    </row>
    <row r="860" spans="1:9" x14ac:dyDescent="0.3">
      <c r="A860">
        <v>2024</v>
      </c>
      <c r="B860" t="s">
        <v>40</v>
      </c>
      <c r="C860" t="s">
        <v>16</v>
      </c>
      <c r="D860" t="s">
        <v>17</v>
      </c>
      <c r="E860">
        <v>644</v>
      </c>
      <c r="F860">
        <v>5743.5</v>
      </c>
      <c r="G860">
        <v>6432.72</v>
      </c>
      <c r="H860">
        <v>1148.7</v>
      </c>
      <c r="I860" t="s">
        <v>12</v>
      </c>
    </row>
    <row r="861" spans="1:9" x14ac:dyDescent="0.3">
      <c r="A861">
        <v>2024</v>
      </c>
      <c r="B861" t="s">
        <v>40</v>
      </c>
      <c r="C861" t="s">
        <v>18</v>
      </c>
      <c r="D861" t="s">
        <v>19</v>
      </c>
      <c r="E861">
        <v>643</v>
      </c>
      <c r="F861">
        <v>7000</v>
      </c>
      <c r="G861">
        <v>7840</v>
      </c>
      <c r="H861">
        <v>1400</v>
      </c>
      <c r="I861" t="s">
        <v>33</v>
      </c>
    </row>
    <row r="862" spans="1:9" x14ac:dyDescent="0.3">
      <c r="A862">
        <v>2024</v>
      </c>
      <c r="B862" t="s">
        <v>40</v>
      </c>
      <c r="C862" t="s">
        <v>16</v>
      </c>
      <c r="D862" t="s">
        <v>20</v>
      </c>
      <c r="E862">
        <v>455</v>
      </c>
      <c r="F862">
        <v>4578.6000000000004</v>
      </c>
      <c r="G862">
        <v>5128.0320000000002</v>
      </c>
      <c r="H862">
        <v>915.72000000000014</v>
      </c>
      <c r="I862" t="s">
        <v>33</v>
      </c>
    </row>
    <row r="863" spans="1:9" x14ac:dyDescent="0.3">
      <c r="A863">
        <v>2024</v>
      </c>
      <c r="B863" t="s">
        <v>40</v>
      </c>
      <c r="C863" t="s">
        <v>18</v>
      </c>
      <c r="D863" t="s">
        <v>21</v>
      </c>
      <c r="E863">
        <v>345</v>
      </c>
      <c r="F863">
        <v>7000</v>
      </c>
      <c r="G863">
        <v>7840</v>
      </c>
      <c r="H863">
        <v>1400</v>
      </c>
      <c r="I863" t="s">
        <v>33</v>
      </c>
    </row>
    <row r="864" spans="1:9" x14ac:dyDescent="0.3">
      <c r="A864">
        <v>2024</v>
      </c>
      <c r="B864" t="s">
        <v>40</v>
      </c>
      <c r="C864" t="s">
        <v>14</v>
      </c>
      <c r="D864" t="s">
        <v>22</v>
      </c>
      <c r="E864">
        <v>122</v>
      </c>
      <c r="F864">
        <v>100</v>
      </c>
      <c r="G864">
        <v>112</v>
      </c>
      <c r="H864">
        <v>20</v>
      </c>
      <c r="I864" t="s">
        <v>33</v>
      </c>
    </row>
    <row r="865" spans="1:9" x14ac:dyDescent="0.3">
      <c r="A865">
        <v>2024</v>
      </c>
      <c r="B865" t="s">
        <v>40</v>
      </c>
      <c r="C865" t="s">
        <v>23</v>
      </c>
      <c r="D865" t="s">
        <v>24</v>
      </c>
      <c r="E865">
        <v>78</v>
      </c>
      <c r="F865">
        <v>4577.2</v>
      </c>
      <c r="G865">
        <v>5126.4639999999999</v>
      </c>
      <c r="H865">
        <v>915.44</v>
      </c>
      <c r="I865" t="s">
        <v>33</v>
      </c>
    </row>
    <row r="866" spans="1:9" x14ac:dyDescent="0.3">
      <c r="A866">
        <v>2024</v>
      </c>
      <c r="B866" t="s">
        <v>40</v>
      </c>
      <c r="C866" t="s">
        <v>23</v>
      </c>
      <c r="D866" t="s">
        <v>25</v>
      </c>
      <c r="E866">
        <v>76</v>
      </c>
      <c r="F866">
        <v>4576.8999999999996</v>
      </c>
      <c r="G866">
        <v>5126.1279999999997</v>
      </c>
      <c r="H866">
        <v>915.38</v>
      </c>
      <c r="I866" t="s">
        <v>33</v>
      </c>
    </row>
    <row r="867" spans="1:9" x14ac:dyDescent="0.3">
      <c r="A867">
        <v>2024</v>
      </c>
      <c r="B867" t="s">
        <v>40</v>
      </c>
      <c r="C867" t="s">
        <v>23</v>
      </c>
      <c r="D867" t="s">
        <v>26</v>
      </c>
      <c r="E867">
        <v>46</v>
      </c>
      <c r="F867">
        <v>200</v>
      </c>
      <c r="G867">
        <v>224</v>
      </c>
      <c r="H867">
        <v>40</v>
      </c>
      <c r="I867" t="s">
        <v>33</v>
      </c>
    </row>
    <row r="868" spans="1:9" x14ac:dyDescent="0.3">
      <c r="A868">
        <v>2024</v>
      </c>
      <c r="B868" t="s">
        <v>40</v>
      </c>
      <c r="C868" t="s">
        <v>23</v>
      </c>
      <c r="D868" t="s">
        <v>27</v>
      </c>
      <c r="E868">
        <v>34</v>
      </c>
      <c r="F868">
        <v>4576.8</v>
      </c>
      <c r="G868">
        <v>5126.0160000000005</v>
      </c>
      <c r="H868">
        <v>915.36000000000013</v>
      </c>
      <c r="I868" t="s">
        <v>33</v>
      </c>
    </row>
    <row r="869" spans="1:9" x14ac:dyDescent="0.3">
      <c r="A869">
        <v>2024</v>
      </c>
      <c r="B869" t="s">
        <v>40</v>
      </c>
      <c r="C869" t="s">
        <v>14</v>
      </c>
      <c r="D869" t="s">
        <v>28</v>
      </c>
      <c r="E869">
        <v>7</v>
      </c>
      <c r="F869">
        <v>200</v>
      </c>
      <c r="G869">
        <v>224</v>
      </c>
      <c r="H869">
        <v>40</v>
      </c>
      <c r="I869" t="s">
        <v>33</v>
      </c>
    </row>
    <row r="870" spans="1:9" x14ac:dyDescent="0.3">
      <c r="A870">
        <v>2024</v>
      </c>
      <c r="B870" t="s">
        <v>40</v>
      </c>
      <c r="C870" t="s">
        <v>23</v>
      </c>
      <c r="D870" t="s">
        <v>30</v>
      </c>
      <c r="E870">
        <v>3</v>
      </c>
      <c r="F870">
        <v>4577.3</v>
      </c>
      <c r="G870">
        <v>5126.576</v>
      </c>
      <c r="H870">
        <v>915.46</v>
      </c>
      <c r="I870" t="s">
        <v>33</v>
      </c>
    </row>
    <row r="871" spans="1:9" x14ac:dyDescent="0.3">
      <c r="A871">
        <v>2024</v>
      </c>
      <c r="B871" t="s">
        <v>40</v>
      </c>
      <c r="C871" t="s">
        <v>29</v>
      </c>
      <c r="D871" t="s">
        <v>29</v>
      </c>
      <c r="E871">
        <v>2</v>
      </c>
      <c r="F871">
        <v>6600</v>
      </c>
      <c r="G871">
        <v>7392</v>
      </c>
      <c r="H871">
        <v>1320</v>
      </c>
      <c r="I871" t="s">
        <v>33</v>
      </c>
    </row>
    <row r="872" spans="1:9" x14ac:dyDescent="0.3">
      <c r="A872">
        <v>2024</v>
      </c>
      <c r="B872" t="s">
        <v>41</v>
      </c>
      <c r="C872" t="s">
        <v>10</v>
      </c>
      <c r="D872" t="s">
        <v>11</v>
      </c>
      <c r="E872">
        <v>3566</v>
      </c>
      <c r="F872">
        <v>4577.3</v>
      </c>
      <c r="G872">
        <v>5126.576</v>
      </c>
      <c r="H872">
        <v>915.46</v>
      </c>
      <c r="I872" t="s">
        <v>33</v>
      </c>
    </row>
    <row r="873" spans="1:9" x14ac:dyDescent="0.3">
      <c r="A873">
        <v>2024</v>
      </c>
      <c r="B873" t="s">
        <v>41</v>
      </c>
      <c r="C873" t="s">
        <v>10</v>
      </c>
      <c r="D873" t="s">
        <v>13</v>
      </c>
      <c r="E873">
        <v>2498</v>
      </c>
      <c r="F873">
        <v>8000</v>
      </c>
      <c r="G873">
        <v>8960</v>
      </c>
      <c r="H873">
        <v>1600</v>
      </c>
      <c r="I873" t="s">
        <v>33</v>
      </c>
    </row>
    <row r="874" spans="1:9" x14ac:dyDescent="0.3">
      <c r="A874">
        <v>2024</v>
      </c>
      <c r="B874" t="s">
        <v>41</v>
      </c>
      <c r="C874" t="s">
        <v>14</v>
      </c>
      <c r="D874" t="s">
        <v>15</v>
      </c>
      <c r="E874">
        <v>1245</v>
      </c>
      <c r="F874">
        <v>4577.2</v>
      </c>
      <c r="G874">
        <v>5126.4639999999999</v>
      </c>
      <c r="H874">
        <v>915.44</v>
      </c>
      <c r="I874" t="s">
        <v>33</v>
      </c>
    </row>
    <row r="875" spans="1:9" x14ac:dyDescent="0.3">
      <c r="A875">
        <v>2024</v>
      </c>
      <c r="B875" t="s">
        <v>41</v>
      </c>
      <c r="C875" t="s">
        <v>16</v>
      </c>
      <c r="D875" t="s">
        <v>17</v>
      </c>
      <c r="E875">
        <v>644</v>
      </c>
      <c r="F875">
        <v>5743.5</v>
      </c>
      <c r="G875">
        <v>6432.72</v>
      </c>
      <c r="H875">
        <v>1148.7</v>
      </c>
      <c r="I875" t="s">
        <v>33</v>
      </c>
    </row>
    <row r="876" spans="1:9" x14ac:dyDescent="0.3">
      <c r="A876">
        <v>2024</v>
      </c>
      <c r="B876" t="s">
        <v>41</v>
      </c>
      <c r="C876" t="s">
        <v>18</v>
      </c>
      <c r="D876" t="s">
        <v>19</v>
      </c>
      <c r="E876">
        <v>643</v>
      </c>
      <c r="F876">
        <v>7000</v>
      </c>
      <c r="G876">
        <v>7840</v>
      </c>
      <c r="H876">
        <v>1400</v>
      </c>
      <c r="I876" t="s">
        <v>33</v>
      </c>
    </row>
    <row r="877" spans="1:9" x14ac:dyDescent="0.3">
      <c r="A877">
        <v>2024</v>
      </c>
      <c r="B877" t="s">
        <v>41</v>
      </c>
      <c r="C877" t="s">
        <v>16</v>
      </c>
      <c r="D877" t="s">
        <v>20</v>
      </c>
      <c r="E877">
        <v>455</v>
      </c>
      <c r="F877">
        <v>4578.6000000000004</v>
      </c>
      <c r="G877">
        <v>5128.0320000000002</v>
      </c>
      <c r="H877">
        <v>915.72000000000014</v>
      </c>
      <c r="I877" t="s">
        <v>33</v>
      </c>
    </row>
    <row r="878" spans="1:9" x14ac:dyDescent="0.3">
      <c r="A878">
        <v>2024</v>
      </c>
      <c r="B878" t="s">
        <v>41</v>
      </c>
      <c r="C878" t="s">
        <v>18</v>
      </c>
      <c r="D878" t="s">
        <v>21</v>
      </c>
      <c r="E878">
        <v>345</v>
      </c>
      <c r="F878">
        <v>7000</v>
      </c>
      <c r="G878">
        <v>7840</v>
      </c>
      <c r="H878">
        <v>1400</v>
      </c>
      <c r="I878" t="s">
        <v>33</v>
      </c>
    </row>
    <row r="879" spans="1:9" x14ac:dyDescent="0.3">
      <c r="A879">
        <v>2024</v>
      </c>
      <c r="B879" t="s">
        <v>41</v>
      </c>
      <c r="C879" t="s">
        <v>14</v>
      </c>
      <c r="D879" t="s">
        <v>22</v>
      </c>
      <c r="E879">
        <v>122</v>
      </c>
      <c r="F879">
        <v>100</v>
      </c>
      <c r="G879">
        <v>112</v>
      </c>
      <c r="H879">
        <v>20</v>
      </c>
      <c r="I879" t="s">
        <v>33</v>
      </c>
    </row>
    <row r="880" spans="1:9" x14ac:dyDescent="0.3">
      <c r="A880">
        <v>2024</v>
      </c>
      <c r="B880" t="s">
        <v>41</v>
      </c>
      <c r="C880" t="s">
        <v>23</v>
      </c>
      <c r="D880" t="s">
        <v>24</v>
      </c>
      <c r="E880">
        <v>78</v>
      </c>
      <c r="F880">
        <v>4577.2</v>
      </c>
      <c r="G880">
        <v>5126.4639999999999</v>
      </c>
      <c r="H880">
        <v>915.44</v>
      </c>
      <c r="I880" t="s">
        <v>33</v>
      </c>
    </row>
    <row r="881" spans="1:9" x14ac:dyDescent="0.3">
      <c r="A881">
        <v>2024</v>
      </c>
      <c r="B881" t="s">
        <v>41</v>
      </c>
      <c r="C881" t="s">
        <v>23</v>
      </c>
      <c r="D881" t="s">
        <v>25</v>
      </c>
      <c r="E881">
        <v>76</v>
      </c>
      <c r="F881">
        <v>4576.8999999999996</v>
      </c>
      <c r="G881">
        <v>5126.1279999999997</v>
      </c>
      <c r="H881">
        <v>915.38</v>
      </c>
      <c r="I881" t="s">
        <v>33</v>
      </c>
    </row>
    <row r="882" spans="1:9" x14ac:dyDescent="0.3">
      <c r="A882">
        <v>2024</v>
      </c>
      <c r="B882" t="s">
        <v>41</v>
      </c>
      <c r="C882" t="s">
        <v>23</v>
      </c>
      <c r="D882" t="s">
        <v>26</v>
      </c>
      <c r="E882">
        <v>46</v>
      </c>
      <c r="F882">
        <v>200</v>
      </c>
      <c r="G882">
        <v>224</v>
      </c>
      <c r="H882">
        <v>40</v>
      </c>
      <c r="I882" t="s">
        <v>33</v>
      </c>
    </row>
    <row r="883" spans="1:9" x14ac:dyDescent="0.3">
      <c r="A883">
        <v>2024</v>
      </c>
      <c r="B883" t="s">
        <v>41</v>
      </c>
      <c r="C883" t="s">
        <v>23</v>
      </c>
      <c r="D883" t="s">
        <v>27</v>
      </c>
      <c r="E883">
        <v>34</v>
      </c>
      <c r="F883">
        <v>4576.8</v>
      </c>
      <c r="G883">
        <v>5126.0160000000005</v>
      </c>
      <c r="H883">
        <v>915.36000000000013</v>
      </c>
      <c r="I883" t="s">
        <v>33</v>
      </c>
    </row>
    <row r="884" spans="1:9" x14ac:dyDescent="0.3">
      <c r="A884">
        <v>2024</v>
      </c>
      <c r="B884" t="s">
        <v>41</v>
      </c>
      <c r="C884" t="s">
        <v>14</v>
      </c>
      <c r="D884" t="s">
        <v>28</v>
      </c>
      <c r="E884">
        <v>7</v>
      </c>
      <c r="F884">
        <v>200</v>
      </c>
      <c r="G884">
        <v>224</v>
      </c>
      <c r="H884">
        <v>40</v>
      </c>
      <c r="I884" t="s">
        <v>33</v>
      </c>
    </row>
    <row r="885" spans="1:9" x14ac:dyDescent="0.3">
      <c r="A885">
        <v>2024</v>
      </c>
      <c r="B885" t="s">
        <v>41</v>
      </c>
      <c r="C885" t="s">
        <v>23</v>
      </c>
      <c r="D885" t="s">
        <v>30</v>
      </c>
      <c r="E885">
        <v>3</v>
      </c>
      <c r="F885">
        <v>4577.3</v>
      </c>
      <c r="G885">
        <v>5126.576</v>
      </c>
      <c r="H885">
        <v>915.46</v>
      </c>
      <c r="I885" t="s">
        <v>33</v>
      </c>
    </row>
    <row r="886" spans="1:9" x14ac:dyDescent="0.3">
      <c r="A886">
        <v>2024</v>
      </c>
      <c r="B886" t="s">
        <v>41</v>
      </c>
      <c r="C886" t="s">
        <v>29</v>
      </c>
      <c r="D886" t="s">
        <v>29</v>
      </c>
      <c r="E886">
        <v>2</v>
      </c>
      <c r="F886">
        <v>6600</v>
      </c>
      <c r="G886">
        <v>7392</v>
      </c>
      <c r="H886">
        <v>1320</v>
      </c>
      <c r="I886" t="s">
        <v>12</v>
      </c>
    </row>
    <row r="887" spans="1:9" x14ac:dyDescent="0.3">
      <c r="A887">
        <v>2024</v>
      </c>
      <c r="B887" t="s">
        <v>42</v>
      </c>
      <c r="C887" t="s">
        <v>10</v>
      </c>
      <c r="D887" t="s">
        <v>11</v>
      </c>
      <c r="E887">
        <v>3566</v>
      </c>
      <c r="F887">
        <v>4577.3</v>
      </c>
      <c r="G887">
        <v>5126.576</v>
      </c>
      <c r="H887">
        <v>915.46</v>
      </c>
      <c r="I887" t="s">
        <v>12</v>
      </c>
    </row>
    <row r="888" spans="1:9" x14ac:dyDescent="0.3">
      <c r="A888">
        <v>2024</v>
      </c>
      <c r="B888" t="s">
        <v>42</v>
      </c>
      <c r="C888" t="s">
        <v>10</v>
      </c>
      <c r="D888" t="s">
        <v>13</v>
      </c>
      <c r="E888">
        <v>2498</v>
      </c>
      <c r="F888">
        <v>8000</v>
      </c>
      <c r="G888">
        <v>8960</v>
      </c>
      <c r="H888">
        <v>1600</v>
      </c>
      <c r="I888" t="s">
        <v>12</v>
      </c>
    </row>
    <row r="889" spans="1:9" x14ac:dyDescent="0.3">
      <c r="A889">
        <v>2024</v>
      </c>
      <c r="B889" t="s">
        <v>42</v>
      </c>
      <c r="C889" t="s">
        <v>14</v>
      </c>
      <c r="D889" t="s">
        <v>15</v>
      </c>
      <c r="E889">
        <v>1245</v>
      </c>
      <c r="F889">
        <v>4577.2</v>
      </c>
      <c r="G889">
        <v>5126.4639999999999</v>
      </c>
      <c r="H889">
        <v>915.44</v>
      </c>
      <c r="I889" t="s">
        <v>12</v>
      </c>
    </row>
    <row r="890" spans="1:9" x14ac:dyDescent="0.3">
      <c r="A890">
        <v>2024</v>
      </c>
      <c r="B890" t="s">
        <v>42</v>
      </c>
      <c r="C890" t="s">
        <v>16</v>
      </c>
      <c r="D890" t="s">
        <v>17</v>
      </c>
      <c r="E890">
        <v>644</v>
      </c>
      <c r="F890">
        <v>5743.5</v>
      </c>
      <c r="G890">
        <v>6432.72</v>
      </c>
      <c r="H890">
        <v>1148.7</v>
      </c>
      <c r="I890" t="s">
        <v>12</v>
      </c>
    </row>
    <row r="891" spans="1:9" x14ac:dyDescent="0.3">
      <c r="A891">
        <v>2024</v>
      </c>
      <c r="B891" t="s">
        <v>42</v>
      </c>
      <c r="C891" t="s">
        <v>18</v>
      </c>
      <c r="D891" t="s">
        <v>19</v>
      </c>
      <c r="E891">
        <v>643</v>
      </c>
      <c r="F891">
        <v>7000</v>
      </c>
      <c r="G891">
        <v>7840</v>
      </c>
      <c r="H891">
        <v>1400</v>
      </c>
      <c r="I891" t="s">
        <v>12</v>
      </c>
    </row>
    <row r="892" spans="1:9" x14ac:dyDescent="0.3">
      <c r="A892">
        <v>2024</v>
      </c>
      <c r="B892" t="s">
        <v>42</v>
      </c>
      <c r="C892" t="s">
        <v>16</v>
      </c>
      <c r="D892" t="s">
        <v>20</v>
      </c>
      <c r="E892">
        <v>455</v>
      </c>
      <c r="F892">
        <v>4578.6000000000004</v>
      </c>
      <c r="G892">
        <v>5128.0320000000002</v>
      </c>
      <c r="H892">
        <v>915.72000000000014</v>
      </c>
      <c r="I892" t="s">
        <v>12</v>
      </c>
    </row>
    <row r="893" spans="1:9" x14ac:dyDescent="0.3">
      <c r="A893">
        <v>2024</v>
      </c>
      <c r="B893" t="s">
        <v>42</v>
      </c>
      <c r="C893" t="s">
        <v>18</v>
      </c>
      <c r="D893" t="s">
        <v>21</v>
      </c>
      <c r="E893">
        <v>345</v>
      </c>
      <c r="F893">
        <v>7000</v>
      </c>
      <c r="G893">
        <v>7840</v>
      </c>
      <c r="H893">
        <v>1400</v>
      </c>
      <c r="I893" t="s">
        <v>12</v>
      </c>
    </row>
    <row r="894" spans="1:9" x14ac:dyDescent="0.3">
      <c r="A894">
        <v>2024</v>
      </c>
      <c r="B894" t="s">
        <v>42</v>
      </c>
      <c r="C894" t="s">
        <v>14</v>
      </c>
      <c r="D894" t="s">
        <v>22</v>
      </c>
      <c r="E894">
        <v>122</v>
      </c>
      <c r="F894">
        <v>100</v>
      </c>
      <c r="G894">
        <v>112</v>
      </c>
      <c r="H894">
        <v>20</v>
      </c>
      <c r="I894" t="s">
        <v>12</v>
      </c>
    </row>
    <row r="895" spans="1:9" x14ac:dyDescent="0.3">
      <c r="A895">
        <v>2024</v>
      </c>
      <c r="B895" t="s">
        <v>42</v>
      </c>
      <c r="C895" t="s">
        <v>23</v>
      </c>
      <c r="D895" t="s">
        <v>24</v>
      </c>
      <c r="E895">
        <v>78</v>
      </c>
      <c r="F895">
        <v>4577.2</v>
      </c>
      <c r="G895">
        <v>5126.4639999999999</v>
      </c>
      <c r="H895">
        <v>915.44</v>
      </c>
      <c r="I895" t="s">
        <v>12</v>
      </c>
    </row>
    <row r="896" spans="1:9" x14ac:dyDescent="0.3">
      <c r="A896">
        <v>2024</v>
      </c>
      <c r="B896" t="s">
        <v>42</v>
      </c>
      <c r="C896" t="s">
        <v>23</v>
      </c>
      <c r="D896" t="s">
        <v>25</v>
      </c>
      <c r="E896">
        <v>76</v>
      </c>
      <c r="F896">
        <v>4576.8999999999996</v>
      </c>
      <c r="G896">
        <v>5126.1279999999997</v>
      </c>
      <c r="H896">
        <v>915.38</v>
      </c>
      <c r="I896" t="s">
        <v>12</v>
      </c>
    </row>
    <row r="897" spans="1:9" x14ac:dyDescent="0.3">
      <c r="A897">
        <v>2024</v>
      </c>
      <c r="B897" t="s">
        <v>42</v>
      </c>
      <c r="C897" t="s">
        <v>23</v>
      </c>
      <c r="D897" t="s">
        <v>26</v>
      </c>
      <c r="E897">
        <v>46</v>
      </c>
      <c r="F897">
        <v>200</v>
      </c>
      <c r="G897">
        <v>224</v>
      </c>
      <c r="H897">
        <v>40</v>
      </c>
      <c r="I897" t="s">
        <v>12</v>
      </c>
    </row>
    <row r="898" spans="1:9" x14ac:dyDescent="0.3">
      <c r="A898">
        <v>2024</v>
      </c>
      <c r="B898" t="s">
        <v>42</v>
      </c>
      <c r="C898" t="s">
        <v>23</v>
      </c>
      <c r="D898" t="s">
        <v>27</v>
      </c>
      <c r="E898">
        <v>34</v>
      </c>
      <c r="F898">
        <v>4576.8</v>
      </c>
      <c r="G898">
        <v>5126.0160000000005</v>
      </c>
      <c r="H898">
        <v>915.36000000000013</v>
      </c>
      <c r="I898" t="s">
        <v>12</v>
      </c>
    </row>
    <row r="899" spans="1:9" x14ac:dyDescent="0.3">
      <c r="A899">
        <v>2024</v>
      </c>
      <c r="B899" t="s">
        <v>42</v>
      </c>
      <c r="C899" t="s">
        <v>14</v>
      </c>
      <c r="D899" t="s">
        <v>28</v>
      </c>
      <c r="E899">
        <v>7</v>
      </c>
      <c r="F899">
        <v>200</v>
      </c>
      <c r="G899">
        <v>224</v>
      </c>
      <c r="H899">
        <v>40</v>
      </c>
      <c r="I899" t="s">
        <v>12</v>
      </c>
    </row>
    <row r="900" spans="1:9" x14ac:dyDescent="0.3">
      <c r="A900">
        <v>2024</v>
      </c>
      <c r="B900" t="s">
        <v>42</v>
      </c>
      <c r="C900" t="s">
        <v>23</v>
      </c>
      <c r="D900" t="s">
        <v>30</v>
      </c>
      <c r="E900">
        <v>3</v>
      </c>
      <c r="F900">
        <v>4577.3</v>
      </c>
      <c r="G900">
        <v>5126.576</v>
      </c>
      <c r="H900">
        <v>915.46</v>
      </c>
      <c r="I900" t="s">
        <v>12</v>
      </c>
    </row>
    <row r="901" spans="1:9" x14ac:dyDescent="0.3">
      <c r="A901">
        <v>2024</v>
      </c>
      <c r="B901" t="s">
        <v>42</v>
      </c>
      <c r="C901" t="s">
        <v>29</v>
      </c>
      <c r="D901" t="s">
        <v>29</v>
      </c>
      <c r="E901">
        <v>2</v>
      </c>
      <c r="F901">
        <v>6600</v>
      </c>
      <c r="G901">
        <v>7392</v>
      </c>
      <c r="H901">
        <v>1320</v>
      </c>
      <c r="I901" t="s">
        <v>12</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ADACA-2F80-4E9F-A0CA-DE14C60A2ABD}">
  <sheetPr>
    <tabColor rgb="FFC00000"/>
  </sheetPr>
  <dimension ref="A1:R27"/>
  <sheetViews>
    <sheetView workbookViewId="0">
      <selection activeCell="F7" sqref="F7"/>
    </sheetView>
  </sheetViews>
  <sheetFormatPr defaultRowHeight="14.4" x14ac:dyDescent="0.3"/>
  <cols>
    <col min="1" max="1" width="12.5546875" bestFit="1" customWidth="1"/>
    <col min="2" max="4" width="13.88671875" bestFit="1" customWidth="1"/>
    <col min="5" max="5" width="12.5546875" bestFit="1" customWidth="1"/>
    <col min="6" max="6" width="13.88671875" bestFit="1" customWidth="1"/>
    <col min="7" max="7" width="20.88671875" bestFit="1" customWidth="1"/>
    <col min="16" max="16" width="16.21875" customWidth="1"/>
    <col min="17" max="17" width="9.21875" customWidth="1"/>
  </cols>
  <sheetData>
    <row r="1" spans="1:18" x14ac:dyDescent="0.3">
      <c r="A1" s="2" t="s">
        <v>43</v>
      </c>
      <c r="B1" t="s">
        <v>45</v>
      </c>
      <c r="C1" t="s">
        <v>46</v>
      </c>
      <c r="D1" t="s">
        <v>47</v>
      </c>
      <c r="E1" t="s">
        <v>48</v>
      </c>
      <c r="F1" t="s">
        <v>49</v>
      </c>
    </row>
    <row r="2" spans="1:18" x14ac:dyDescent="0.3">
      <c r="A2" s="3" t="s">
        <v>23</v>
      </c>
      <c r="B2" s="5">
        <v>908441.70000000054</v>
      </c>
      <c r="C2" s="4">
        <v>0.23014151854147233</v>
      </c>
      <c r="D2">
        <v>1</v>
      </c>
      <c r="E2">
        <v>1</v>
      </c>
      <c r="F2">
        <f>IF(GETPIVOTDATA("Sum of Income",$A$1,"Income sources","Advertising")=MAX(B2:B7),GETPIVOTDATA("Sum of Income",$A$1,"Income sources","Advertising"),"")</f>
        <v>908441.70000000054</v>
      </c>
    </row>
    <row r="3" spans="1:18" x14ac:dyDescent="0.3">
      <c r="A3" s="3" t="s">
        <v>29</v>
      </c>
      <c r="B3" s="5">
        <v>396733.79999999993</v>
      </c>
      <c r="C3" s="4">
        <v>0.10050718630455725</v>
      </c>
      <c r="D3">
        <v>2</v>
      </c>
      <c r="E3">
        <v>2</v>
      </c>
      <c r="F3" t="str">
        <f>IF(GETPIVOTDATA("Sum of Income",$A$1,"Income sources","Asset sale")=MAX(B2:B7),GETPIVOTDATA("Sum of Income",$A$2,"Income sources","Advertising"),"")</f>
        <v/>
      </c>
    </row>
    <row r="4" spans="1:18" x14ac:dyDescent="0.3">
      <c r="A4" s="3" t="s">
        <v>10</v>
      </c>
      <c r="B4" s="5">
        <v>776132.81500000064</v>
      </c>
      <c r="C4" s="4">
        <v>0.19662283736421135</v>
      </c>
      <c r="D4">
        <v>3</v>
      </c>
      <c r="E4">
        <v>3</v>
      </c>
      <c r="F4" t="str">
        <f>IF(GETPIVOTDATA("Sum of Income",$A$1,"Income sources","Licensing")=MAX(B2:B7),GETPIVOTDATA("Sum of Income",$A$3,"Income sources","Advertising"),"")</f>
        <v/>
      </c>
    </row>
    <row r="5" spans="1:18" x14ac:dyDescent="0.3">
      <c r="A5" s="3" t="s">
        <v>14</v>
      </c>
      <c r="B5" s="5">
        <v>307374.0100000003</v>
      </c>
      <c r="C5" s="4">
        <v>7.7869082211419541E-2</v>
      </c>
      <c r="D5">
        <v>4</v>
      </c>
      <c r="E5">
        <v>4</v>
      </c>
      <c r="F5" t="str">
        <f>IF(GETPIVOTDATA("Sum of Income",$A$1,"Income sources","Renting")=MAX(B2:B7),GETPIVOTDATA("Sum of Income",$A$4,"Income sources","Advertising"),"")</f>
        <v/>
      </c>
    </row>
    <row r="6" spans="1:18" x14ac:dyDescent="0.3">
      <c r="A6" s="3" t="s">
        <v>16</v>
      </c>
      <c r="B6" s="5">
        <v>691419.41999999958</v>
      </c>
      <c r="C6" s="4">
        <v>0.17516183511596162</v>
      </c>
      <c r="D6">
        <v>5</v>
      </c>
      <c r="E6">
        <v>5</v>
      </c>
      <c r="F6" t="str">
        <f>IF(GETPIVOTDATA("Sum of Income",$A$1,"Income sources","Subscription")=MAX(B2:B7),GETPIVOTDATA("Sum of Income",$A$5,"Income sources","Advertising"),"")</f>
        <v/>
      </c>
    </row>
    <row r="7" spans="1:18" x14ac:dyDescent="0.3">
      <c r="A7" s="3" t="s">
        <v>18</v>
      </c>
      <c r="B7" s="5">
        <v>867216</v>
      </c>
      <c r="C7" s="4">
        <v>0.21969754046237788</v>
      </c>
      <c r="D7">
        <v>6</v>
      </c>
      <c r="E7">
        <v>6</v>
      </c>
      <c r="F7" t="str">
        <f>IF(GETPIVOTDATA("Sum of Income",$A$1,"Income sources","Usage fees")=MAX(B2:B7),GETPIVOTDATA("Sum of Income",$A$6,"Income sources","Advertising"),"")</f>
        <v/>
      </c>
    </row>
    <row r="8" spans="1:18" x14ac:dyDescent="0.3">
      <c r="A8" s="3" t="s">
        <v>44</v>
      </c>
      <c r="B8" s="9">
        <v>3947317.745000001</v>
      </c>
      <c r="C8" s="4">
        <v>1</v>
      </c>
      <c r="P8" t="s">
        <v>50</v>
      </c>
      <c r="Q8" t="s">
        <v>5</v>
      </c>
      <c r="R8" t="s">
        <v>51</v>
      </c>
    </row>
    <row r="9" spans="1:18" x14ac:dyDescent="0.3">
      <c r="P9" s="3" t="s">
        <v>23</v>
      </c>
      <c r="Q9" s="5">
        <f>GETPIVOTDATA("Sum of Income",$A$1,"Income sources","Advertising")</f>
        <v>908441.70000000054</v>
      </c>
      <c r="R9" s="6">
        <f>GETPIVOTDATA("Sum of Income2",$A$1,"Income sources","Advertising")*100</f>
        <v>23.014151854147233</v>
      </c>
    </row>
    <row r="10" spans="1:18" x14ac:dyDescent="0.3">
      <c r="P10" s="3" t="s">
        <v>29</v>
      </c>
      <c r="Q10" s="5">
        <f>GETPIVOTDATA("Sum of Income",$A$1,"Income sources","Asset sale")</f>
        <v>396733.79999999993</v>
      </c>
      <c r="R10" s="6">
        <f>GETPIVOTDATA("Sum of Income2",$A$1,"Income sources","Asset sale")*100</f>
        <v>10.050718630455725</v>
      </c>
    </row>
    <row r="11" spans="1:18" x14ac:dyDescent="0.3">
      <c r="P11" s="3" t="s">
        <v>10</v>
      </c>
      <c r="Q11" s="5">
        <f>GETPIVOTDATA("Sum of Income",$A$1,"Income sources","Licensing")</f>
        <v>776132.81500000064</v>
      </c>
      <c r="R11" s="6">
        <f>GETPIVOTDATA("Sum of Income2",$A$1,"Income sources","Licensing")*100</f>
        <v>19.662283736421134</v>
      </c>
    </row>
    <row r="12" spans="1:18" x14ac:dyDescent="0.3">
      <c r="P12" s="3" t="s">
        <v>14</v>
      </c>
      <c r="Q12" s="5">
        <f>GETPIVOTDATA("Sum of Income",$A$1,"Income sources","Renting")</f>
        <v>307374.0100000003</v>
      </c>
      <c r="R12" s="6">
        <f>GETPIVOTDATA("Sum of Income2",$A$1,"Income sources","Renting")*100</f>
        <v>7.786908221141954</v>
      </c>
    </row>
    <row r="13" spans="1:18" x14ac:dyDescent="0.3">
      <c r="P13" s="3" t="s">
        <v>16</v>
      </c>
      <c r="Q13" s="5">
        <f>GETPIVOTDATA("Sum of Income",$A$1,"Income sources","Subscription")</f>
        <v>691419.41999999958</v>
      </c>
      <c r="R13" s="6">
        <f>GETPIVOTDATA("Sum of Income2",$A$1,"Income sources","Subscription")*100</f>
        <v>17.516183511596161</v>
      </c>
    </row>
    <row r="14" spans="1:18" x14ac:dyDescent="0.3">
      <c r="C14" t="s">
        <v>45</v>
      </c>
      <c r="E14" s="2" t="s">
        <v>43</v>
      </c>
      <c r="F14" t="s">
        <v>45</v>
      </c>
      <c r="P14" s="3" t="s">
        <v>18</v>
      </c>
      <c r="Q14" s="5">
        <f>GETPIVOTDATA("Sum of Income",$A$1,"Income sources","Usage fees")</f>
        <v>867216</v>
      </c>
      <c r="R14" s="6">
        <f>GETPIVOTDATA("Sum of Income2",$A$1,"Income sources","Usage fees")*100</f>
        <v>21.969754046237789</v>
      </c>
    </row>
    <row r="15" spans="1:18" x14ac:dyDescent="0.3">
      <c r="C15" s="9">
        <v>3947317.7449999978</v>
      </c>
      <c r="E15" s="3" t="s">
        <v>9</v>
      </c>
      <c r="F15" s="9">
        <v>352630.74000000005</v>
      </c>
    </row>
    <row r="16" spans="1:18" x14ac:dyDescent="0.3">
      <c r="E16" s="3" t="s">
        <v>31</v>
      </c>
      <c r="F16" s="9">
        <v>320228.30000000005</v>
      </c>
    </row>
    <row r="17" spans="5:6" x14ac:dyDescent="0.3">
      <c r="E17" s="3" t="s">
        <v>32</v>
      </c>
      <c r="F17" s="9">
        <v>318928</v>
      </c>
    </row>
    <row r="18" spans="5:6" x14ac:dyDescent="0.3">
      <c r="E18" s="3" t="s">
        <v>34</v>
      </c>
      <c r="F18" s="9">
        <v>338553.7</v>
      </c>
    </row>
    <row r="19" spans="5:6" x14ac:dyDescent="0.3">
      <c r="E19" s="3" t="s">
        <v>35</v>
      </c>
      <c r="F19" s="9">
        <v>330065.99999999994</v>
      </c>
    </row>
    <row r="20" spans="5:6" x14ac:dyDescent="0.3">
      <c r="E20" s="3" t="s">
        <v>36</v>
      </c>
      <c r="F20" s="9">
        <v>319548.3</v>
      </c>
    </row>
    <row r="21" spans="5:6" x14ac:dyDescent="0.3">
      <c r="E21" s="3" t="s">
        <v>37</v>
      </c>
      <c r="F21" s="9">
        <v>315915.8</v>
      </c>
    </row>
    <row r="22" spans="5:6" x14ac:dyDescent="0.3">
      <c r="E22" s="3" t="s">
        <v>38</v>
      </c>
      <c r="F22" s="9">
        <v>327116.43</v>
      </c>
    </row>
    <row r="23" spans="5:6" x14ac:dyDescent="0.3">
      <c r="E23" s="3" t="s">
        <v>39</v>
      </c>
      <c r="F23" s="9">
        <v>325310.86500000005</v>
      </c>
    </row>
    <row r="24" spans="5:6" x14ac:dyDescent="0.3">
      <c r="E24" s="3" t="s">
        <v>40</v>
      </c>
      <c r="F24" s="9">
        <v>333009.73000000004</v>
      </c>
    </row>
    <row r="25" spans="5:6" x14ac:dyDescent="0.3">
      <c r="E25" s="3" t="s">
        <v>41</v>
      </c>
      <c r="F25" s="9">
        <v>350094.08000000002</v>
      </c>
    </row>
    <row r="26" spans="5:6" x14ac:dyDescent="0.3">
      <c r="E26" s="3" t="s">
        <v>42</v>
      </c>
      <c r="F26" s="9">
        <v>315915.8</v>
      </c>
    </row>
    <row r="27" spans="5:6" x14ac:dyDescent="0.3">
      <c r="E27" s="3" t="s">
        <v>44</v>
      </c>
      <c r="F27" s="9">
        <v>3947317.7450000001</v>
      </c>
    </row>
  </sheetData>
  <pageMargins left="0.7" right="0.7" top="0.75" bottom="0.75" header="0.3" footer="0.3"/>
  <drawing r:id="rId4"/>
  <tableParts count="1">
    <tablePart r:id="rId5"/>
  </tableParts>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FBCFD-DB9F-4BA2-B76F-790DF3BAF4C3}">
  <sheetPr>
    <tabColor rgb="FFC00000"/>
  </sheetPr>
  <dimension ref="A1:J24"/>
  <sheetViews>
    <sheetView workbookViewId="0">
      <selection activeCell="I11" sqref="I11"/>
    </sheetView>
  </sheetViews>
  <sheetFormatPr defaultRowHeight="14.4" x14ac:dyDescent="0.3"/>
  <cols>
    <col min="1" max="1" width="12.5546875" bestFit="1" customWidth="1"/>
    <col min="2" max="3" width="20.88671875" bestFit="1" customWidth="1"/>
    <col min="9" max="9" width="12.5546875" bestFit="1" customWidth="1"/>
    <col min="10" max="10" width="20.88671875" bestFit="1" customWidth="1"/>
  </cols>
  <sheetData>
    <row r="1" spans="1:10" x14ac:dyDescent="0.3">
      <c r="A1" s="2" t="s">
        <v>43</v>
      </c>
      <c r="B1" t="s">
        <v>52</v>
      </c>
    </row>
    <row r="2" spans="1:10" x14ac:dyDescent="0.3">
      <c r="A2" s="3" t="s">
        <v>9</v>
      </c>
      <c r="B2">
        <v>70526.14800000003</v>
      </c>
    </row>
    <row r="3" spans="1:10" x14ac:dyDescent="0.3">
      <c r="A3" s="3" t="s">
        <v>31</v>
      </c>
      <c r="B3">
        <v>64045.66</v>
      </c>
    </row>
    <row r="4" spans="1:10" x14ac:dyDescent="0.3">
      <c r="A4" s="3" t="s">
        <v>32</v>
      </c>
      <c r="B4">
        <v>63785.600000000013</v>
      </c>
    </row>
    <row r="5" spans="1:10" x14ac:dyDescent="0.3">
      <c r="A5" s="3" t="s">
        <v>34</v>
      </c>
      <c r="B5">
        <v>67710.74000000002</v>
      </c>
    </row>
    <row r="6" spans="1:10" x14ac:dyDescent="0.3">
      <c r="A6" s="3" t="s">
        <v>35</v>
      </c>
      <c r="B6">
        <v>66013.2</v>
      </c>
    </row>
    <row r="7" spans="1:10" x14ac:dyDescent="0.3">
      <c r="A7" s="3" t="s">
        <v>36</v>
      </c>
      <c r="B7">
        <v>63909.660000000011</v>
      </c>
    </row>
    <row r="8" spans="1:10" x14ac:dyDescent="0.3">
      <c r="A8" s="3" t="s">
        <v>37</v>
      </c>
      <c r="B8">
        <v>63183.160000000011</v>
      </c>
    </row>
    <row r="9" spans="1:10" x14ac:dyDescent="0.3">
      <c r="A9" s="3" t="s">
        <v>38</v>
      </c>
      <c r="B9">
        <v>65423.286</v>
      </c>
    </row>
    <row r="10" spans="1:10" x14ac:dyDescent="0.3">
      <c r="A10" s="3" t="s">
        <v>39</v>
      </c>
      <c r="B10">
        <v>65062.173000000003</v>
      </c>
    </row>
    <row r="11" spans="1:10" x14ac:dyDescent="0.3">
      <c r="A11" s="3" t="s">
        <v>40</v>
      </c>
      <c r="B11">
        <v>66601.945999999996</v>
      </c>
      <c r="I11" s="2" t="s">
        <v>43</v>
      </c>
      <c r="J11" t="s">
        <v>52</v>
      </c>
    </row>
    <row r="12" spans="1:10" x14ac:dyDescent="0.3">
      <c r="A12" s="3" t="s">
        <v>41</v>
      </c>
      <c r="B12">
        <v>70018.816000000021</v>
      </c>
      <c r="I12" s="3" t="s">
        <v>9</v>
      </c>
      <c r="J12" s="9">
        <v>70526.14800000003</v>
      </c>
    </row>
    <row r="13" spans="1:10" x14ac:dyDescent="0.3">
      <c r="A13" s="3" t="s">
        <v>42</v>
      </c>
      <c r="B13">
        <v>63183.160000000011</v>
      </c>
      <c r="I13" s="3" t="s">
        <v>31</v>
      </c>
      <c r="J13" s="9">
        <v>64045.66</v>
      </c>
    </row>
    <row r="14" spans="1:10" x14ac:dyDescent="0.3">
      <c r="A14" s="3" t="s">
        <v>44</v>
      </c>
      <c r="B14">
        <v>789463.54900000012</v>
      </c>
      <c r="I14" s="3" t="s">
        <v>32</v>
      </c>
      <c r="J14" s="9">
        <v>63785.600000000013</v>
      </c>
    </row>
    <row r="15" spans="1:10" x14ac:dyDescent="0.3">
      <c r="I15" s="3" t="s">
        <v>34</v>
      </c>
      <c r="J15" s="9">
        <v>67710.74000000002</v>
      </c>
    </row>
    <row r="16" spans="1:10" x14ac:dyDescent="0.3">
      <c r="I16" s="3" t="s">
        <v>35</v>
      </c>
      <c r="J16" s="9">
        <v>66013.2</v>
      </c>
    </row>
    <row r="17" spans="9:10" x14ac:dyDescent="0.3">
      <c r="I17" s="3" t="s">
        <v>36</v>
      </c>
      <c r="J17" s="9">
        <v>63909.660000000011</v>
      </c>
    </row>
    <row r="18" spans="9:10" x14ac:dyDescent="0.3">
      <c r="I18" s="3" t="s">
        <v>37</v>
      </c>
      <c r="J18" s="9">
        <v>63183.160000000011</v>
      </c>
    </row>
    <row r="19" spans="9:10" x14ac:dyDescent="0.3">
      <c r="I19" s="3" t="s">
        <v>38</v>
      </c>
      <c r="J19" s="9">
        <v>65423.286</v>
      </c>
    </row>
    <row r="20" spans="9:10" x14ac:dyDescent="0.3">
      <c r="I20" s="3" t="s">
        <v>39</v>
      </c>
      <c r="J20" s="9">
        <v>65062.173000000003</v>
      </c>
    </row>
    <row r="21" spans="9:10" x14ac:dyDescent="0.3">
      <c r="I21" s="3" t="s">
        <v>40</v>
      </c>
      <c r="J21" s="9">
        <v>66601.945999999996</v>
      </c>
    </row>
    <row r="22" spans="9:10" x14ac:dyDescent="0.3">
      <c r="I22" s="3" t="s">
        <v>41</v>
      </c>
      <c r="J22" s="9">
        <v>70018.816000000021</v>
      </c>
    </row>
    <row r="23" spans="9:10" x14ac:dyDescent="0.3">
      <c r="I23" s="3" t="s">
        <v>42</v>
      </c>
      <c r="J23" s="9">
        <v>63183.160000000011</v>
      </c>
    </row>
    <row r="24" spans="9:10" x14ac:dyDescent="0.3">
      <c r="I24" s="3" t="s">
        <v>44</v>
      </c>
      <c r="J24" s="9">
        <v>789463.54900000012</v>
      </c>
    </row>
  </sheetData>
  <pageMargins left="0.7" right="0.7" top="0.75" bottom="0.75" header="0.3" footer="0.3"/>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79B7F-317D-45A8-B165-A4E8B151F1F8}">
  <sheetPr>
    <tabColor rgb="FFC00000"/>
  </sheetPr>
  <dimension ref="A1:AG37"/>
  <sheetViews>
    <sheetView workbookViewId="0">
      <selection activeCell="L7" sqref="L7"/>
    </sheetView>
  </sheetViews>
  <sheetFormatPr defaultRowHeight="14.4" x14ac:dyDescent="0.3"/>
  <cols>
    <col min="1" max="1" width="22.6640625" bestFit="1" customWidth="1"/>
    <col min="2" max="2" width="13.88671875" bestFit="1" customWidth="1"/>
    <col min="15" max="15" width="26.6640625" bestFit="1" customWidth="1"/>
    <col min="16" max="16" width="13.44140625" bestFit="1" customWidth="1"/>
    <col min="29" max="29" width="22.6640625" bestFit="1" customWidth="1"/>
    <col min="30" max="30" width="20.88671875" bestFit="1" customWidth="1"/>
    <col min="32" max="32" width="22.6640625" bestFit="1" customWidth="1"/>
    <col min="33" max="33" width="20.88671875" bestFit="1" customWidth="1"/>
  </cols>
  <sheetData>
    <row r="1" spans="1:33" x14ac:dyDescent="0.3">
      <c r="A1" s="2" t="s">
        <v>43</v>
      </c>
      <c r="B1" t="s">
        <v>45</v>
      </c>
    </row>
    <row r="2" spans="1:33" x14ac:dyDescent="0.3">
      <c r="A2" s="3" t="s">
        <v>29</v>
      </c>
      <c r="B2" s="9">
        <v>396733.79999999993</v>
      </c>
    </row>
    <row r="3" spans="1:33" x14ac:dyDescent="0.3">
      <c r="A3" s="3" t="s">
        <v>26</v>
      </c>
      <c r="B3" s="9">
        <v>9720</v>
      </c>
    </row>
    <row r="4" spans="1:33" x14ac:dyDescent="0.3">
      <c r="A4" s="3" t="s">
        <v>15</v>
      </c>
      <c r="B4" s="9">
        <v>282870.96000000025</v>
      </c>
    </row>
    <row r="5" spans="1:33" x14ac:dyDescent="0.3">
      <c r="A5" s="3" t="s">
        <v>24</v>
      </c>
      <c r="B5" s="9">
        <v>223825.08000000016</v>
      </c>
      <c r="O5" s="2" t="s">
        <v>43</v>
      </c>
      <c r="P5" t="s">
        <v>53</v>
      </c>
    </row>
    <row r="6" spans="1:33" x14ac:dyDescent="0.3">
      <c r="A6" s="3" t="s">
        <v>13</v>
      </c>
      <c r="B6" s="9">
        <v>494400</v>
      </c>
      <c r="O6" s="3" t="s">
        <v>12</v>
      </c>
      <c r="P6" s="9">
        <v>496685.19800000009</v>
      </c>
      <c r="AC6" s="2" t="s">
        <v>43</v>
      </c>
      <c r="AD6" t="s">
        <v>52</v>
      </c>
      <c r="AF6" s="2" t="s">
        <v>43</v>
      </c>
      <c r="AG6" t="s">
        <v>52</v>
      </c>
    </row>
    <row r="7" spans="1:33" x14ac:dyDescent="0.3">
      <c r="A7" s="3" t="s">
        <v>25</v>
      </c>
      <c r="B7" s="9">
        <v>221979.65000000005</v>
      </c>
      <c r="O7" s="7" t="s">
        <v>29</v>
      </c>
      <c r="P7" s="9">
        <v>12825.76</v>
      </c>
      <c r="AC7" s="3" t="s">
        <v>29</v>
      </c>
      <c r="AD7" s="9">
        <v>79346.759999999995</v>
      </c>
      <c r="AF7" s="3" t="s">
        <v>29</v>
      </c>
      <c r="AG7" s="9">
        <v>79346.759999999995</v>
      </c>
    </row>
    <row r="8" spans="1:33" x14ac:dyDescent="0.3">
      <c r="A8" s="3" t="s">
        <v>28</v>
      </c>
      <c r="B8" s="9">
        <v>15716.3</v>
      </c>
      <c r="O8" s="7" t="s">
        <v>26</v>
      </c>
      <c r="P8" s="9">
        <v>11263.09</v>
      </c>
      <c r="AC8" s="3" t="s">
        <v>26</v>
      </c>
      <c r="AD8" s="9">
        <v>1944</v>
      </c>
      <c r="AF8" s="3" t="s">
        <v>26</v>
      </c>
      <c r="AG8" s="9">
        <v>1944</v>
      </c>
    </row>
    <row r="9" spans="1:33" x14ac:dyDescent="0.3">
      <c r="A9" s="3" t="s">
        <v>21</v>
      </c>
      <c r="B9" s="9">
        <v>435316</v>
      </c>
      <c r="O9" s="7" t="s">
        <v>15</v>
      </c>
      <c r="P9" s="9">
        <v>60237.120000000003</v>
      </c>
      <c r="AC9" s="3" t="s">
        <v>15</v>
      </c>
      <c r="AD9" s="9">
        <v>56574.192000000032</v>
      </c>
      <c r="AF9" s="3" t="s">
        <v>15</v>
      </c>
      <c r="AG9" s="9">
        <v>56574.192000000032</v>
      </c>
    </row>
    <row r="10" spans="1:33" x14ac:dyDescent="0.3">
      <c r="A10" s="3" t="s">
        <v>22</v>
      </c>
      <c r="B10" s="9">
        <v>8786.75</v>
      </c>
      <c r="O10" s="7" t="s">
        <v>24</v>
      </c>
      <c r="P10" s="9">
        <v>3018</v>
      </c>
      <c r="AC10" s="3" t="s">
        <v>24</v>
      </c>
      <c r="AD10" s="9">
        <v>44765.01600000004</v>
      </c>
      <c r="AF10" s="3" t="s">
        <v>24</v>
      </c>
      <c r="AG10" s="9">
        <v>44765.01600000004</v>
      </c>
    </row>
    <row r="11" spans="1:33" x14ac:dyDescent="0.3">
      <c r="A11" s="3" t="s">
        <v>20</v>
      </c>
      <c r="B11" s="9">
        <v>303019.46999999991</v>
      </c>
      <c r="O11" s="7" t="s">
        <v>13</v>
      </c>
      <c r="P11" s="9">
        <v>104997.28</v>
      </c>
      <c r="AC11" s="3" t="s">
        <v>13</v>
      </c>
      <c r="AD11" s="9">
        <v>98880</v>
      </c>
      <c r="AF11" s="3" t="s">
        <v>13</v>
      </c>
      <c r="AG11" s="9">
        <v>98880</v>
      </c>
    </row>
    <row r="12" spans="1:33" x14ac:dyDescent="0.3">
      <c r="A12" s="3" t="s">
        <v>17</v>
      </c>
      <c r="B12" s="9">
        <v>388399.95000000007</v>
      </c>
      <c r="O12" s="7" t="s">
        <v>25</v>
      </c>
      <c r="P12" s="9">
        <v>14373.181999999999</v>
      </c>
      <c r="AC12" s="3" t="s">
        <v>25</v>
      </c>
      <c r="AD12" s="9">
        <v>44395.929999999942</v>
      </c>
      <c r="AF12" s="3" t="s">
        <v>25</v>
      </c>
      <c r="AG12" s="9">
        <v>44395.929999999942</v>
      </c>
    </row>
    <row r="13" spans="1:33" x14ac:dyDescent="0.3">
      <c r="A13" s="3" t="s">
        <v>19</v>
      </c>
      <c r="B13" s="9">
        <v>431900</v>
      </c>
      <c r="O13" s="7" t="s">
        <v>28</v>
      </c>
      <c r="P13" s="9">
        <v>11482.293000000001</v>
      </c>
      <c r="AC13" s="3" t="s">
        <v>28</v>
      </c>
      <c r="AD13" s="9">
        <v>3143.26</v>
      </c>
      <c r="AF13" s="3" t="s">
        <v>28</v>
      </c>
      <c r="AG13" s="9">
        <v>3143.26</v>
      </c>
    </row>
    <row r="14" spans="1:33" x14ac:dyDescent="0.3">
      <c r="A14" s="3" t="s">
        <v>11</v>
      </c>
      <c r="B14" s="9">
        <v>281732.81499999971</v>
      </c>
      <c r="O14" s="7" t="s">
        <v>21</v>
      </c>
      <c r="P14" s="9">
        <v>18321.167999999998</v>
      </c>
      <c r="AC14" s="3" t="s">
        <v>21</v>
      </c>
      <c r="AD14" s="9">
        <v>87063.2</v>
      </c>
      <c r="AF14" s="3" t="s">
        <v>21</v>
      </c>
      <c r="AG14" s="9">
        <v>87063.2</v>
      </c>
    </row>
    <row r="15" spans="1:33" x14ac:dyDescent="0.3">
      <c r="A15" s="3" t="s">
        <v>30</v>
      </c>
      <c r="B15" s="9">
        <v>228653.76999999987</v>
      </c>
      <c r="O15" s="7" t="s">
        <v>22</v>
      </c>
      <c r="P15" s="9">
        <v>10860.736000000001</v>
      </c>
      <c r="AC15" s="3" t="s">
        <v>22</v>
      </c>
      <c r="AD15" s="9">
        <v>1757.35</v>
      </c>
      <c r="AF15" s="3" t="s">
        <v>22</v>
      </c>
      <c r="AG15" s="9">
        <v>1757.35</v>
      </c>
    </row>
    <row r="16" spans="1:33" x14ac:dyDescent="0.3">
      <c r="A16" s="3" t="s">
        <v>27</v>
      </c>
      <c r="B16" s="9">
        <v>224263.19999999978</v>
      </c>
      <c r="O16" s="7" t="s">
        <v>20</v>
      </c>
      <c r="P16" s="9">
        <v>18571.262500000001</v>
      </c>
      <c r="AC16" s="3" t="s">
        <v>20</v>
      </c>
      <c r="AD16" s="9">
        <v>60603.894000000037</v>
      </c>
      <c r="AF16" s="3" t="s">
        <v>20</v>
      </c>
      <c r="AG16" s="9">
        <v>60603.894000000037</v>
      </c>
    </row>
    <row r="17" spans="15:33" x14ac:dyDescent="0.3">
      <c r="O17" s="7" t="s">
        <v>17</v>
      </c>
      <c r="P17" s="9">
        <v>28595.198499999999</v>
      </c>
      <c r="AC17" s="3" t="s">
        <v>17</v>
      </c>
      <c r="AD17" s="9">
        <v>77679.989999999947</v>
      </c>
      <c r="AF17" s="3" t="s">
        <v>17</v>
      </c>
      <c r="AG17" s="9">
        <v>77679.989999999947</v>
      </c>
    </row>
    <row r="18" spans="15:33" x14ac:dyDescent="0.3">
      <c r="O18" s="7" t="s">
        <v>19</v>
      </c>
      <c r="P18" s="9">
        <v>32230.400000000001</v>
      </c>
      <c r="AC18" s="3" t="s">
        <v>19</v>
      </c>
      <c r="AD18" s="9">
        <v>86380</v>
      </c>
      <c r="AF18" s="3" t="s">
        <v>19</v>
      </c>
      <c r="AG18" s="9">
        <v>86380</v>
      </c>
    </row>
    <row r="19" spans="15:33" x14ac:dyDescent="0.3">
      <c r="O19" s="7" t="s">
        <v>11</v>
      </c>
      <c r="P19" s="9">
        <v>142470.198</v>
      </c>
      <c r="AC19" s="3" t="s">
        <v>11</v>
      </c>
      <c r="AD19" s="9">
        <v>56346.562999999973</v>
      </c>
      <c r="AF19" s="3" t="s">
        <v>11</v>
      </c>
      <c r="AG19" s="9">
        <v>56346.562999999973</v>
      </c>
    </row>
    <row r="20" spans="15:33" x14ac:dyDescent="0.3">
      <c r="O20" s="7" t="s">
        <v>30</v>
      </c>
      <c r="P20" s="9">
        <v>13057.03</v>
      </c>
      <c r="AC20" s="3" t="s">
        <v>30</v>
      </c>
      <c r="AD20" s="9">
        <v>45730.753999999979</v>
      </c>
      <c r="AF20" s="3" t="s">
        <v>30</v>
      </c>
      <c r="AG20" s="9">
        <v>45730.753999999979</v>
      </c>
    </row>
    <row r="21" spans="15:33" x14ac:dyDescent="0.3">
      <c r="O21" s="7" t="s">
        <v>27</v>
      </c>
      <c r="P21" s="9">
        <v>14382.48</v>
      </c>
      <c r="AC21" s="3" t="s">
        <v>27</v>
      </c>
      <c r="AD21" s="9">
        <v>44852.640000000021</v>
      </c>
      <c r="AF21" s="3" t="s">
        <v>27</v>
      </c>
      <c r="AG21" s="9">
        <v>44852.640000000021</v>
      </c>
    </row>
    <row r="22" spans="15:33" x14ac:dyDescent="0.3">
      <c r="O22" s="3" t="s">
        <v>33</v>
      </c>
      <c r="P22" s="9">
        <v>233462</v>
      </c>
      <c r="AF22" s="3" t="s">
        <v>44</v>
      </c>
      <c r="AG22" s="9">
        <v>789463.54899999988</v>
      </c>
    </row>
    <row r="23" spans="15:33" x14ac:dyDescent="0.3">
      <c r="O23" s="7" t="s">
        <v>29</v>
      </c>
      <c r="P23" s="9">
        <v>52</v>
      </c>
    </row>
    <row r="24" spans="15:33" x14ac:dyDescent="0.3">
      <c r="O24" s="7" t="s">
        <v>26</v>
      </c>
      <c r="P24" s="9">
        <v>1104</v>
      </c>
    </row>
    <row r="25" spans="15:33" x14ac:dyDescent="0.3">
      <c r="O25" s="7" t="s">
        <v>15</v>
      </c>
      <c r="P25" s="9">
        <v>31125</v>
      </c>
    </row>
    <row r="26" spans="15:33" x14ac:dyDescent="0.3">
      <c r="O26" s="7" t="s">
        <v>24</v>
      </c>
      <c r="P26" s="9">
        <v>1872</v>
      </c>
    </row>
    <row r="27" spans="15:33" x14ac:dyDescent="0.3">
      <c r="O27" s="7" t="s">
        <v>13</v>
      </c>
      <c r="P27" s="9">
        <v>59952</v>
      </c>
    </row>
    <row r="28" spans="15:33" x14ac:dyDescent="0.3">
      <c r="O28" s="7" t="s">
        <v>25</v>
      </c>
      <c r="P28" s="9">
        <v>1824</v>
      </c>
    </row>
    <row r="29" spans="15:33" x14ac:dyDescent="0.3">
      <c r="O29" s="7" t="s">
        <v>28</v>
      </c>
      <c r="P29" s="9">
        <v>168</v>
      </c>
    </row>
    <row r="30" spans="15:33" x14ac:dyDescent="0.3">
      <c r="O30" s="7" t="s">
        <v>21</v>
      </c>
      <c r="P30" s="9">
        <v>8625</v>
      </c>
    </row>
    <row r="31" spans="15:33" x14ac:dyDescent="0.3">
      <c r="O31" s="7" t="s">
        <v>22</v>
      </c>
      <c r="P31" s="9">
        <v>2928</v>
      </c>
    </row>
    <row r="32" spans="15:33" x14ac:dyDescent="0.3">
      <c r="O32" s="7" t="s">
        <v>20</v>
      </c>
      <c r="P32" s="9">
        <v>11375</v>
      </c>
    </row>
    <row r="33" spans="15:16" x14ac:dyDescent="0.3">
      <c r="O33" s="7" t="s">
        <v>17</v>
      </c>
      <c r="P33" s="9">
        <v>15456</v>
      </c>
    </row>
    <row r="34" spans="15:16" x14ac:dyDescent="0.3">
      <c r="O34" s="7" t="s">
        <v>19</v>
      </c>
      <c r="P34" s="9">
        <v>16075</v>
      </c>
    </row>
    <row r="35" spans="15:16" x14ac:dyDescent="0.3">
      <c r="O35" s="7" t="s">
        <v>11</v>
      </c>
      <c r="P35" s="9">
        <v>82018</v>
      </c>
    </row>
    <row r="36" spans="15:16" x14ac:dyDescent="0.3">
      <c r="O36" s="7" t="s">
        <v>30</v>
      </c>
      <c r="P36" s="9">
        <v>72</v>
      </c>
    </row>
    <row r="37" spans="15:16" x14ac:dyDescent="0.3">
      <c r="O37" s="7" t="s">
        <v>27</v>
      </c>
      <c r="P37" s="9">
        <v>816</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E1393-2A6E-472C-874F-48251219D0BF}">
  <sheetPr>
    <tabColor rgb="FFC00000"/>
  </sheetPr>
  <dimension ref="A1:W39"/>
  <sheetViews>
    <sheetView topLeftCell="J1" workbookViewId="0">
      <selection activeCell="V24" sqref="V24"/>
    </sheetView>
  </sheetViews>
  <sheetFormatPr defaultRowHeight="14.4" x14ac:dyDescent="0.3"/>
  <cols>
    <col min="1" max="1" width="12.5546875" bestFit="1" customWidth="1"/>
    <col min="2" max="2" width="13.44140625" bestFit="1" customWidth="1"/>
    <col min="11" max="11" width="13.44140625" bestFit="1" customWidth="1"/>
    <col min="17" max="17" width="22.6640625" bestFit="1" customWidth="1"/>
    <col min="18" max="18" width="13.44140625" bestFit="1" customWidth="1"/>
    <col min="22" max="22" width="12.5546875" bestFit="1" customWidth="1"/>
    <col min="23" max="23" width="13.44140625" bestFit="1" customWidth="1"/>
  </cols>
  <sheetData>
    <row r="1" spans="1:20" x14ac:dyDescent="0.3">
      <c r="A1" s="2" t="s">
        <v>43</v>
      </c>
      <c r="B1" t="s">
        <v>53</v>
      </c>
      <c r="C1" t="s">
        <v>47</v>
      </c>
      <c r="D1" t="s">
        <v>54</v>
      </c>
      <c r="E1" t="s">
        <v>48</v>
      </c>
    </row>
    <row r="2" spans="1:20" x14ac:dyDescent="0.3">
      <c r="A2" s="3" t="s">
        <v>23</v>
      </c>
      <c r="B2" s="9">
        <v>61781.781999999999</v>
      </c>
      <c r="C2">
        <v>1</v>
      </c>
      <c r="D2">
        <f>GETPIVOTDATA("Counts",$A$1,"Income sources","Advertising")</f>
        <v>61781.781999999999</v>
      </c>
      <c r="E2">
        <v>3</v>
      </c>
    </row>
    <row r="3" spans="1:20" x14ac:dyDescent="0.3">
      <c r="A3" s="3" t="s">
        <v>29</v>
      </c>
      <c r="B3" s="9">
        <v>12877.76</v>
      </c>
      <c r="C3">
        <v>2</v>
      </c>
      <c r="D3">
        <f>GETPIVOTDATA("Counts",$A$1,"Income sources","Asset sale")</f>
        <v>12877.76</v>
      </c>
      <c r="E3">
        <v>5</v>
      </c>
    </row>
    <row r="4" spans="1:20" x14ac:dyDescent="0.3">
      <c r="A4" s="3" t="s">
        <v>10</v>
      </c>
      <c r="B4" s="9">
        <v>389437.478</v>
      </c>
      <c r="C4">
        <v>3</v>
      </c>
      <c r="D4">
        <f>GETPIVOTDATA("Counts",$A$1,"Income sources","Licensing")</f>
        <v>389437.478</v>
      </c>
      <c r="E4">
        <v>2</v>
      </c>
    </row>
    <row r="5" spans="1:20" x14ac:dyDescent="0.3">
      <c r="A5" s="3" t="s">
        <v>14</v>
      </c>
      <c r="B5" s="9">
        <v>116801.149</v>
      </c>
      <c r="C5">
        <v>4</v>
      </c>
      <c r="D5">
        <f>GETPIVOTDATA("Counts",$A$1,"Income sources","Renting")</f>
        <v>116801.149</v>
      </c>
      <c r="E5">
        <v>6</v>
      </c>
    </row>
    <row r="6" spans="1:20" x14ac:dyDescent="0.3">
      <c r="A6" s="3" t="s">
        <v>16</v>
      </c>
      <c r="B6" s="9">
        <v>73997.460999999996</v>
      </c>
      <c r="C6">
        <v>5</v>
      </c>
      <c r="D6">
        <f>GETPIVOTDATA("Counts",$A$1,"Income sources","Subscription")</f>
        <v>73997.460999999996</v>
      </c>
      <c r="E6">
        <v>1</v>
      </c>
      <c r="R6" t="s">
        <v>53</v>
      </c>
      <c r="S6" t="s">
        <v>55</v>
      </c>
      <c r="T6" t="s">
        <v>56</v>
      </c>
    </row>
    <row r="7" spans="1:20" x14ac:dyDescent="0.3">
      <c r="A7" s="3" t="s">
        <v>18</v>
      </c>
      <c r="B7" s="9">
        <v>75251.567999999999</v>
      </c>
      <c r="C7">
        <v>6</v>
      </c>
      <c r="D7">
        <f>GETPIVOTDATA("Counts",$A$1,"Income sources","Usage fees")</f>
        <v>75251.567999999999</v>
      </c>
      <c r="E7">
        <v>4</v>
      </c>
      <c r="R7" s="9">
        <v>730147.19800000009</v>
      </c>
      <c r="S7">
        <v>1</v>
      </c>
      <c r="T7">
        <v>1</v>
      </c>
    </row>
    <row r="24" spans="11:23" x14ac:dyDescent="0.3">
      <c r="Q24" s="2" t="s">
        <v>43</v>
      </c>
      <c r="R24" t="s">
        <v>53</v>
      </c>
      <c r="V24" s="2" t="s">
        <v>43</v>
      </c>
      <c r="W24" t="s">
        <v>53</v>
      </c>
    </row>
    <row r="25" spans="11:23" x14ac:dyDescent="0.3">
      <c r="Q25" s="3" t="s">
        <v>29</v>
      </c>
      <c r="R25" s="9">
        <v>12877.76</v>
      </c>
      <c r="V25" s="3" t="s">
        <v>12</v>
      </c>
      <c r="W25" s="9">
        <v>496685.19800000009</v>
      </c>
    </row>
    <row r="26" spans="11:23" x14ac:dyDescent="0.3">
      <c r="Q26" s="3" t="s">
        <v>26</v>
      </c>
      <c r="R26" s="9">
        <v>12367.09</v>
      </c>
      <c r="V26" s="3" t="s">
        <v>33</v>
      </c>
      <c r="W26" s="9">
        <v>233462</v>
      </c>
    </row>
    <row r="27" spans="11:23" x14ac:dyDescent="0.3">
      <c r="Q27" s="3" t="s">
        <v>15</v>
      </c>
      <c r="R27" s="9">
        <v>91362.12</v>
      </c>
    </row>
    <row r="28" spans="11:23" x14ac:dyDescent="0.3">
      <c r="Q28" s="3" t="s">
        <v>24</v>
      </c>
      <c r="R28" s="9">
        <v>4890</v>
      </c>
    </row>
    <row r="29" spans="11:23" x14ac:dyDescent="0.3">
      <c r="Q29" s="3" t="s">
        <v>13</v>
      </c>
      <c r="R29" s="9">
        <v>164949.28</v>
      </c>
    </row>
    <row r="30" spans="11:23" x14ac:dyDescent="0.3">
      <c r="K30" t="s">
        <v>53</v>
      </c>
      <c r="Q30" s="3" t="s">
        <v>25</v>
      </c>
      <c r="R30" s="9">
        <v>16197.181999999999</v>
      </c>
    </row>
    <row r="31" spans="11:23" x14ac:dyDescent="0.3">
      <c r="K31" s="9">
        <v>730147.19800000009</v>
      </c>
      <c r="Q31" s="3" t="s">
        <v>28</v>
      </c>
      <c r="R31" s="9">
        <v>11650.293000000001</v>
      </c>
    </row>
    <row r="32" spans="11:23" x14ac:dyDescent="0.3">
      <c r="Q32" s="3" t="s">
        <v>21</v>
      </c>
      <c r="R32" s="9">
        <v>26946.167999999998</v>
      </c>
    </row>
    <row r="33" spans="17:18" x14ac:dyDescent="0.3">
      <c r="Q33" s="3" t="s">
        <v>22</v>
      </c>
      <c r="R33" s="9">
        <v>13788.736000000001</v>
      </c>
    </row>
    <row r="34" spans="17:18" x14ac:dyDescent="0.3">
      <c r="Q34" s="3" t="s">
        <v>20</v>
      </c>
      <c r="R34" s="9">
        <v>29946.262500000001</v>
      </c>
    </row>
    <row r="35" spans="17:18" x14ac:dyDescent="0.3">
      <c r="Q35" s="3" t="s">
        <v>17</v>
      </c>
      <c r="R35" s="9">
        <v>44051.198499999999</v>
      </c>
    </row>
    <row r="36" spans="17:18" x14ac:dyDescent="0.3">
      <c r="Q36" s="3" t="s">
        <v>19</v>
      </c>
      <c r="R36" s="9">
        <v>48305.4</v>
      </c>
    </row>
    <row r="37" spans="17:18" x14ac:dyDescent="0.3">
      <c r="Q37" s="3" t="s">
        <v>11</v>
      </c>
      <c r="R37" s="9">
        <v>224488.198</v>
      </c>
    </row>
    <row r="38" spans="17:18" x14ac:dyDescent="0.3">
      <c r="Q38" s="3" t="s">
        <v>30</v>
      </c>
      <c r="R38" s="9">
        <v>13129.03</v>
      </c>
    </row>
    <row r="39" spans="17:18" x14ac:dyDescent="0.3">
      <c r="Q39" s="3" t="s">
        <v>27</v>
      </c>
      <c r="R39" s="9">
        <v>15198.48</v>
      </c>
    </row>
  </sheetData>
  <pageMargins left="0.7" right="0.7" top="0.75" bottom="0.75" header="0.3" footer="0.3"/>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EF4E8-9497-4665-9B76-79D5323CAB7D}">
  <sheetPr>
    <tabColor rgb="FFC00000"/>
  </sheetPr>
  <dimension ref="A1"/>
  <sheetViews>
    <sheetView showGridLines="0" showRowColHeaders="0" zoomScale="106" workbookViewId="0">
      <selection activeCell="E3" sqref="E3"/>
    </sheetView>
  </sheetViews>
  <sheetFormatPr defaultRowHeight="14.4" x14ac:dyDescent="0.3"/>
  <cols>
    <col min="1" max="16384" width="8.88671875" style="1"/>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F2592-827E-4D5A-BDC8-BE2F2A28A07E}">
  <sheetPr>
    <tabColor rgb="FFC00000"/>
  </sheetPr>
  <dimension ref="U11:V25"/>
  <sheetViews>
    <sheetView showGridLines="0" showRowColHeaders="0" topLeftCell="F1" workbookViewId="0"/>
  </sheetViews>
  <sheetFormatPr defaultRowHeight="14.4" x14ac:dyDescent="0.3"/>
  <cols>
    <col min="1" max="16384" width="8.88671875" style="1"/>
  </cols>
  <sheetData>
    <row r="11" spans="21:22" x14ac:dyDescent="0.3">
      <c r="U11" s="8" t="str">
        <f>'Global Analysis'!AC7</f>
        <v>Asset sale</v>
      </c>
      <c r="V11" s="8">
        <f>'Global Analysis'!AD7</f>
        <v>79346.759999999995</v>
      </c>
    </row>
    <row r="12" spans="21:22" x14ac:dyDescent="0.3">
      <c r="U12" s="8" t="str">
        <f>'Global Analysis'!AC8</f>
        <v>Company Website</v>
      </c>
      <c r="V12" s="8">
        <f>'Global Analysis'!AD8</f>
        <v>1944</v>
      </c>
    </row>
    <row r="13" spans="21:22" x14ac:dyDescent="0.3">
      <c r="U13" s="8" t="str">
        <f>'Global Analysis'!AC9</f>
        <v>Equipments</v>
      </c>
      <c r="V13" s="8">
        <f>'Global Analysis'!AD9</f>
        <v>56574.192000000032</v>
      </c>
    </row>
    <row r="14" spans="21:22" x14ac:dyDescent="0.3">
      <c r="U14" s="8" t="str">
        <f>'Global Analysis'!AC10</f>
        <v>Facebook Page</v>
      </c>
      <c r="V14" s="8">
        <f>'Global Analysis'!AD10</f>
        <v>44765.01600000004</v>
      </c>
    </row>
    <row r="15" spans="21:22" x14ac:dyDescent="0.3">
      <c r="U15" s="8" t="str">
        <f>'Global Analysis'!AC11</f>
        <v>Floating License</v>
      </c>
      <c r="V15" s="8">
        <f>'Global Analysis'!AD11</f>
        <v>98880</v>
      </c>
    </row>
    <row r="16" spans="21:22" x14ac:dyDescent="0.3">
      <c r="U16" s="8" t="str">
        <f>'Global Analysis'!AC12</f>
        <v>Google Ad</v>
      </c>
      <c r="V16" s="8">
        <f>'Global Analysis'!AD12</f>
        <v>44395.929999999942</v>
      </c>
    </row>
    <row r="17" spans="21:22" x14ac:dyDescent="0.3">
      <c r="U17" s="8" t="str">
        <f>'Global Analysis'!AC13</f>
        <v>Lands</v>
      </c>
      <c r="V17" s="8">
        <f>'Global Analysis'!AD13</f>
        <v>3143.26</v>
      </c>
    </row>
    <row r="18" spans="21:22" x14ac:dyDescent="0.3">
      <c r="U18" s="8" t="str">
        <f>'Global Analysis'!AC14</f>
        <v xml:space="preserve">New </v>
      </c>
      <c r="V18" s="8">
        <f>'Global Analysis'!AD14</f>
        <v>87063.2</v>
      </c>
    </row>
    <row r="19" spans="21:22" x14ac:dyDescent="0.3">
      <c r="U19" s="8" t="str">
        <f>'Global Analysis'!AC15</f>
        <v>Offices</v>
      </c>
      <c r="V19" s="8">
        <f>'Global Analysis'!AD15</f>
        <v>1757.35</v>
      </c>
    </row>
    <row r="20" spans="21:22" x14ac:dyDescent="0.3">
      <c r="U20" s="8" t="str">
        <f>'Global Analysis'!AC16</f>
        <v>Premium</v>
      </c>
      <c r="V20" s="8">
        <f>'Global Analysis'!AD16</f>
        <v>60603.894000000037</v>
      </c>
    </row>
    <row r="21" spans="21:22" x14ac:dyDescent="0.3">
      <c r="U21" s="8" t="str">
        <f>'Global Analysis'!AC17</f>
        <v>Prime</v>
      </c>
      <c r="V21" s="8">
        <f>'Global Analysis'!AD17</f>
        <v>77679.989999999947</v>
      </c>
    </row>
    <row r="22" spans="21:22" x14ac:dyDescent="0.3">
      <c r="U22" s="8" t="str">
        <f>'Global Analysis'!AC18</f>
        <v>Renewal</v>
      </c>
      <c r="V22" s="8">
        <f>'Global Analysis'!AD18</f>
        <v>86380</v>
      </c>
    </row>
    <row r="23" spans="21:22" x14ac:dyDescent="0.3">
      <c r="U23" s="8" t="str">
        <f>'Global Analysis'!AC19</f>
        <v>Software Metered License</v>
      </c>
      <c r="V23" s="8">
        <f>'Global Analysis'!AD19</f>
        <v>56346.562999999973</v>
      </c>
    </row>
    <row r="24" spans="21:22" x14ac:dyDescent="0.3">
      <c r="U24" s="8" t="str">
        <f>'Global Analysis'!AC20</f>
        <v>Television Ad</v>
      </c>
      <c r="V24" s="8">
        <f>'Global Analysis'!AD20</f>
        <v>45730.753999999979</v>
      </c>
    </row>
    <row r="25" spans="21:22" x14ac:dyDescent="0.3">
      <c r="U25" s="8" t="str">
        <f>'Global Analysis'!AC21</f>
        <v>Youtube Channel</v>
      </c>
      <c r="V25" s="8">
        <f>'Global Analysis'!AD21</f>
        <v>44852.640000000021</v>
      </c>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2823C-DC29-4338-97F3-34CCEF5D41D8}">
  <sheetPr>
    <tabColor rgb="FFC00000"/>
  </sheetPr>
  <dimension ref="T6:U11"/>
  <sheetViews>
    <sheetView showGridLines="0" showRowColHeaders="0" workbookViewId="0"/>
  </sheetViews>
  <sheetFormatPr defaultRowHeight="14.4" x14ac:dyDescent="0.3"/>
  <cols>
    <col min="1" max="16384" width="8.88671875" style="1"/>
  </cols>
  <sheetData>
    <row r="6" spans="20:21" x14ac:dyDescent="0.3">
      <c r="T6" s="8" t="str">
        <f>'Sales analysis'!A2</f>
        <v>Advertising</v>
      </c>
      <c r="U6" s="8">
        <f>'Sales analysis'!D2</f>
        <v>61781.781999999999</v>
      </c>
    </row>
    <row r="7" spans="20:21" x14ac:dyDescent="0.3">
      <c r="T7" s="8" t="str">
        <f>'Sales analysis'!A3</f>
        <v>Asset sale</v>
      </c>
      <c r="U7" s="8">
        <f>'Sales analysis'!D3</f>
        <v>12877.76</v>
      </c>
    </row>
    <row r="8" spans="20:21" x14ac:dyDescent="0.3">
      <c r="T8" s="8" t="str">
        <f>'Sales analysis'!A4</f>
        <v>Licensing</v>
      </c>
      <c r="U8" s="8">
        <f>'Sales analysis'!D4</f>
        <v>389437.478</v>
      </c>
    </row>
    <row r="9" spans="20:21" x14ac:dyDescent="0.3">
      <c r="T9" s="8" t="str">
        <f>'Sales analysis'!A5</f>
        <v>Renting</v>
      </c>
      <c r="U9" s="8">
        <f>'Sales analysis'!D5</f>
        <v>116801.149</v>
      </c>
    </row>
    <row r="10" spans="20:21" x14ac:dyDescent="0.3">
      <c r="T10" s="8" t="str">
        <f>'Sales analysis'!A6</f>
        <v>Subscription</v>
      </c>
      <c r="U10" s="8">
        <f>'Sales analysis'!D6</f>
        <v>73997.460999999996</v>
      </c>
    </row>
    <row r="11" spans="20:21" x14ac:dyDescent="0.3">
      <c r="T11" s="8" t="str">
        <f>'Sales analysis'!A7</f>
        <v>Usage fees</v>
      </c>
      <c r="U11" s="8">
        <f>'Sales analysis'!D7</f>
        <v>75251.567999999999</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6B9C4-3AF5-4519-A960-E9428810213D}">
  <sheetPr>
    <tabColor rgb="FFC00000"/>
  </sheetPr>
  <dimension ref="A1"/>
  <sheetViews>
    <sheetView showGridLines="0" showRowColHeaders="0" tabSelected="1" workbookViewId="0"/>
  </sheetViews>
  <sheetFormatPr defaultRowHeight="14.4" x14ac:dyDescent="0.3"/>
  <cols>
    <col min="1" max="16384" width="8.88671875" style="1"/>
  </cols>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14C87D5-CFF6-44A6-AAA5-3652E49A12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FInance Data</vt:lpstr>
      <vt:lpstr>Pivot Analysis</vt:lpstr>
      <vt:lpstr>Income Analysis</vt:lpstr>
      <vt:lpstr>Global Analysis</vt:lpstr>
      <vt:lpstr>Sales analysis</vt:lpstr>
      <vt:lpstr>Income sources</vt:lpstr>
      <vt:lpstr>Global </vt:lpstr>
      <vt:lpstr>Sales</vt:lpstr>
      <vt:lpstr>Project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bunny akula</dc:creator>
  <cp:lastModifiedBy>David bunny akula</cp:lastModifiedBy>
  <dcterms:created xsi:type="dcterms:W3CDTF">2023-04-28T17:36:08Z</dcterms:created>
  <dcterms:modified xsi:type="dcterms:W3CDTF">2023-05-14T06:22:22Z</dcterms:modified>
</cp:coreProperties>
</file>