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ak\Desktop\"/>
    </mc:Choice>
  </mc:AlternateContent>
  <xr:revisionPtr revIDLastSave="0" documentId="8_{FAE2D997-E9EA-4D55-81DD-D364BDF45860}" xr6:coauthVersionLast="47" xr6:coauthVersionMax="47" xr10:uidLastSave="{00000000-0000-0000-0000-000000000000}"/>
  <bookViews>
    <workbookView xWindow="-120" yWindow="-120" windowWidth="29040" windowHeight="15720" tabRatio="851" xr2:uid="{300C6315-99F6-4954-987F-0CF1FAB2B66E}"/>
  </bookViews>
  <sheets>
    <sheet name="Bireysel Krediler" sheetId="1" r:id="rId1"/>
    <sheet name="Kefil Olunan Krediler" sheetId="2" r:id="rId2"/>
    <sheet name="Bireysel Sorunlu Krediler" sheetId="3" r:id="rId3"/>
    <sheet name="KRS Skorları" sheetId="4" r:id="rId4"/>
    <sheet name="Ticari Kredi Limit Risk" sheetId="5" r:id="rId5"/>
    <sheet name="Teminat Bilgileri" sheetId="6" r:id="rId6"/>
    <sheet name="İlişkili Müşteri Listesi" sheetId="7" r:id="rId7"/>
    <sheet name="Kredi Türü Limit Risk Bilgileri" sheetId="8" r:id="rId8"/>
    <sheet name="Memzuç Bilgileri" sheetId="9" r:id="rId9"/>
    <sheet name="Çalışılan Banka Sayısı" sheetId="10" r:id="rId10"/>
    <sheet name="Risk Grubu - Memzuç Bilgileri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1" l="1"/>
  <c r="B12" i="11"/>
  <c r="B13" i="11" s="1"/>
  <c r="F9" i="11"/>
  <c r="C9" i="11"/>
  <c r="H9" i="11" s="1"/>
  <c r="F8" i="11"/>
  <c r="C8" i="11"/>
  <c r="H8" i="11" s="1"/>
  <c r="F7" i="11"/>
  <c r="D7" i="11"/>
  <c r="D12" i="11" s="1"/>
  <c r="D13" i="11" s="1"/>
  <c r="E4" i="11"/>
  <c r="H4" i="11" s="1"/>
  <c r="E3" i="11"/>
  <c r="H3" i="11" s="1"/>
  <c r="F2" i="11"/>
  <c r="E2" i="11"/>
  <c r="D12" i="9"/>
  <c r="D13" i="9" s="1"/>
  <c r="C12" i="9"/>
  <c r="C13" i="9" s="1"/>
  <c r="B12" i="9"/>
  <c r="B13" i="9" s="1"/>
  <c r="F9" i="9"/>
  <c r="C9" i="9"/>
  <c r="H9" i="9" s="1"/>
  <c r="F8" i="9"/>
  <c r="C8" i="9"/>
  <c r="H8" i="9" s="1"/>
  <c r="H7" i="9"/>
  <c r="F7" i="9"/>
  <c r="D7" i="9"/>
  <c r="C7" i="9"/>
  <c r="E4" i="9"/>
  <c r="H4" i="9" s="1"/>
  <c r="E3" i="9"/>
  <c r="H3" i="9" s="1"/>
  <c r="E2" i="9"/>
  <c r="F13" i="9" s="1"/>
  <c r="F9" i="5"/>
  <c r="E9" i="5"/>
  <c r="C9" i="5"/>
  <c r="G8" i="5"/>
  <c r="I8" i="5" s="1"/>
  <c r="D8" i="5"/>
  <c r="G7" i="5"/>
  <c r="I7" i="5" s="1"/>
  <c r="D7" i="5"/>
  <c r="G6" i="5"/>
  <c r="I6" i="5" s="1"/>
  <c r="D6" i="5"/>
  <c r="G5" i="5"/>
  <c r="I5" i="5" s="1"/>
  <c r="D5" i="5"/>
  <c r="G4" i="5"/>
  <c r="I4" i="5" s="1"/>
  <c r="D4" i="5"/>
  <c r="G3" i="5"/>
  <c r="I3" i="5" s="1"/>
  <c r="D3" i="5"/>
  <c r="G2" i="5"/>
  <c r="G9" i="5" s="1"/>
  <c r="I9" i="5" s="1"/>
  <c r="D2" i="5"/>
  <c r="E13" i="11" l="1"/>
  <c r="C7" i="11"/>
  <c r="H2" i="11"/>
  <c r="E12" i="11"/>
  <c r="F3" i="11"/>
  <c r="F4" i="11"/>
  <c r="F2" i="9"/>
  <c r="H2" i="9"/>
  <c r="E12" i="9"/>
  <c r="F3" i="9"/>
  <c r="H12" i="9"/>
  <c r="F4" i="9"/>
  <c r="E13" i="9"/>
  <c r="H5" i="5"/>
  <c r="H6" i="5"/>
  <c r="H2" i="5"/>
  <c r="H7" i="5"/>
  <c r="I2" i="5"/>
  <c r="H3" i="5"/>
  <c r="H8" i="5"/>
  <c r="H4" i="5"/>
  <c r="H7" i="11" l="1"/>
  <c r="C12" i="11"/>
  <c r="F12" i="11"/>
  <c r="H13" i="11"/>
  <c r="H13" i="9"/>
  <c r="F12" i="9"/>
  <c r="C13" i="11" l="1"/>
  <c r="H12" i="11"/>
</calcChain>
</file>

<file path=xl/sharedStrings.xml><?xml version="1.0" encoding="utf-8"?>
<sst xmlns="http://schemas.openxmlformats.org/spreadsheetml/2006/main" count="217" uniqueCount="95">
  <si>
    <t>Kredi Türü</t>
  </si>
  <si>
    <t>Limit</t>
  </si>
  <si>
    <t>Risk</t>
  </si>
  <si>
    <t>Geciken Risk</t>
  </si>
  <si>
    <t>Ödeme Durumu</t>
  </si>
  <si>
    <t>Açık Kayıtlar</t>
  </si>
  <si>
    <t>Kapalı Kayıtlar</t>
  </si>
  <si>
    <t>Bireysel Krediler</t>
  </si>
  <si>
    <t>Kredi Kartları</t>
  </si>
  <si>
    <t>KMH</t>
  </si>
  <si>
    <t>İdari Takip Adedi</t>
  </si>
  <si>
    <t>Son İdari Takip Bakiyesi</t>
  </si>
  <si>
    <t>Kanuni Takip Sayısı</t>
  </si>
  <si>
    <t>Son Kanuni Takip Bakiyesi</t>
  </si>
  <si>
    <t>Son İhbar Tarihi</t>
  </si>
  <si>
    <t>Açıklama</t>
  </si>
  <si>
    <t>KKB Skoru</t>
  </si>
  <si>
    <t/>
  </si>
  <si>
    <t>TBE Sonucu</t>
  </si>
  <si>
    <t>TKN Sonucu</t>
  </si>
  <si>
    <t>Risk / Limit</t>
  </si>
  <si>
    <t>Risk / Ciro</t>
  </si>
  <si>
    <t>Bankalar</t>
  </si>
  <si>
    <t>Veri Tarihi</t>
  </si>
  <si>
    <t>Tüm Limit Payı</t>
  </si>
  <si>
    <t>Nakdi Risk</t>
  </si>
  <si>
    <t>G.Nakdi Risk</t>
  </si>
  <si>
    <t>Toplam Risk</t>
  </si>
  <si>
    <t>Tüm Risk Payı</t>
  </si>
  <si>
    <t>Risk / Limit Oranı</t>
  </si>
  <si>
    <t>Sınıf</t>
  </si>
  <si>
    <t>Gecikme Gün Sayısı</t>
  </si>
  <si>
    <t>Geciken Hesap Sayısı</t>
  </si>
  <si>
    <t>Toplam Geciken Tutar</t>
  </si>
  <si>
    <t>Banka-001</t>
  </si>
  <si>
    <t>Banka-002</t>
  </si>
  <si>
    <t>Banka-003</t>
  </si>
  <si>
    <t>Banka-004</t>
  </si>
  <si>
    <t>Banka-005</t>
  </si>
  <si>
    <t>Banka-006</t>
  </si>
  <si>
    <t>ING</t>
  </si>
  <si>
    <t>TOPLAM</t>
  </si>
  <si>
    <t>-</t>
  </si>
  <si>
    <t>1.Grup</t>
  </si>
  <si>
    <t>2.Grup</t>
  </si>
  <si>
    <t>3.Grup</t>
  </si>
  <si>
    <t>4.Grup</t>
  </si>
  <si>
    <t>5.Grup</t>
  </si>
  <si>
    <t>Toplam Teminat Tutarı</t>
  </si>
  <si>
    <t>Toplam Limit</t>
  </si>
  <si>
    <t>Risk / Teminat Oranı</t>
  </si>
  <si>
    <t>Limit / Teminat Oranı</t>
  </si>
  <si>
    <t>Unvan</t>
  </si>
  <si>
    <t>İlişki Tipi</t>
  </si>
  <si>
    <t>ID Tipi</t>
  </si>
  <si>
    <t>VKN/ TCKN</t>
  </si>
  <si>
    <t>Bankamız Müşterisi mi?</t>
  </si>
  <si>
    <t>Risk Grubunda mı?</t>
  </si>
  <si>
    <t>AAAAAAA</t>
  </si>
  <si>
    <t>Hissedar</t>
  </si>
  <si>
    <t>VKN</t>
  </si>
  <si>
    <t>Evet</t>
  </si>
  <si>
    <t>TTTTTTTTT</t>
  </si>
  <si>
    <t>CCCCCCCC</t>
  </si>
  <si>
    <t>İştirak</t>
  </si>
  <si>
    <t>Hayır</t>
  </si>
  <si>
    <t>Tarih</t>
  </si>
  <si>
    <t>Risk Kodu</t>
  </si>
  <si>
    <t>Risk Kodu Açıklama</t>
  </si>
  <si>
    <t>1-12 Ay Risk</t>
  </si>
  <si>
    <t>12-24 Ay Risk</t>
  </si>
  <si>
    <t>24 Ay üzeri Risk</t>
  </si>
  <si>
    <t>Reeskont</t>
  </si>
  <si>
    <t>Tahakkuk Temerrüdü</t>
  </si>
  <si>
    <t>2023 - 04</t>
  </si>
  <si>
    <t>Faktöring GN Risk (TL)</t>
  </si>
  <si>
    <t>Nakdi Krediler (TL)</t>
  </si>
  <si>
    <t>001</t>
  </si>
  <si>
    <t>Genel Limit</t>
  </si>
  <si>
    <t>GN Krediler Teminat Mektupları (TL)</t>
  </si>
  <si>
    <t>GN Krediler (YP)</t>
  </si>
  <si>
    <t>2023 - 05</t>
  </si>
  <si>
    <t>2023 - 06</t>
  </si>
  <si>
    <t>Dönem: 2023 / 10</t>
  </si>
  <si>
    <t>KV Risk</t>
  </si>
  <si>
    <t>OUV Risk</t>
  </si>
  <si>
    <t>KV / Toplam Risk</t>
  </si>
  <si>
    <t>Bankamız</t>
  </si>
  <si>
    <t>Nakdi</t>
  </si>
  <si>
    <t>G.Nakdi</t>
  </si>
  <si>
    <t>Faiz Kom. Tah.</t>
  </si>
  <si>
    <t>Tas. Ol. Alacaklar</t>
  </si>
  <si>
    <t>Diğer Bankalar</t>
  </si>
  <si>
    <t>Bankamız Payı</t>
  </si>
  <si>
    <t>Çalışılan Banka Sayısı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</si>
</sst>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quotePrefix="1"/>
    <xf numFmtId="0" fontId="2" fillId="0" borderId="1" xfId="0" applyFont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3" fontId="0" fillId="0" borderId="1" xfId="0" quotePrefix="1" applyNumberFormat="1" applyBorder="1" applyAlignment="1">
      <alignment horizontal="center" vertical="center"/>
    </xf>
    <xf numFmtId="3" fontId="0" fillId="0" borderId="3" xfId="0" quotePrefix="1" applyNumberFormat="1" applyBorder="1" applyAlignment="1">
      <alignment vertical="center"/>
    </xf>
    <xf numFmtId="3" fontId="0" fillId="0" borderId="4" xfId="0" quotePrefix="1" applyNumberFormat="1" applyBorder="1" applyAlignment="1">
      <alignment vertical="center"/>
    </xf>
    <xf numFmtId="3" fontId="0" fillId="0" borderId="5" xfId="0" quotePrefix="1" applyNumberFormat="1" applyBorder="1" applyAlignment="1">
      <alignment vertic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732E-7ED5-48C3-B642-6FE10AF8FA11}">
  <dimension ref="A1:G5"/>
  <sheetViews>
    <sheetView tabSelected="1" workbookViewId="0">
      <selection activeCell="C16" sqref="C16"/>
    </sheetView>
  </sheetViews>
  <sheetFormatPr defaultRowHeight="15" x14ac:dyDescent="0.25"/>
  <cols>
    <col min="1" max="1" width="15.85546875" bestFit="1" customWidth="1"/>
  </cols>
  <sheetData>
    <row r="1" spans="1:7" x14ac:dyDescent="0.25">
      <c r="A1" s="2" t="s">
        <v>16</v>
      </c>
      <c r="B1" s="2">
        <v>0</v>
      </c>
      <c r="C1" s="3" t="s">
        <v>17</v>
      </c>
      <c r="D1" s="3" t="s">
        <v>17</v>
      </c>
      <c r="E1" s="3" t="s">
        <v>17</v>
      </c>
      <c r="F1" s="3" t="s">
        <v>17</v>
      </c>
      <c r="G1" s="3" t="s">
        <v>17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s="1" t="s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177F-EE19-4B51-8F27-1D110F8FA0F6}">
  <dimension ref="A1:B11"/>
  <sheetViews>
    <sheetView workbookViewId="0">
      <selection sqref="A1:B11"/>
    </sheetView>
  </sheetViews>
  <sheetFormatPr defaultRowHeight="15" x14ac:dyDescent="0.25"/>
  <sheetData>
    <row r="1" spans="1:2" x14ac:dyDescent="0.25">
      <c r="A1" s="15" t="s">
        <v>66</v>
      </c>
      <c r="B1" s="15" t="s">
        <v>94</v>
      </c>
    </row>
    <row r="2" spans="1:2" x14ac:dyDescent="0.25">
      <c r="A2" s="16">
        <v>44927</v>
      </c>
      <c r="B2" s="15">
        <v>4</v>
      </c>
    </row>
    <row r="3" spans="1:2" x14ac:dyDescent="0.25">
      <c r="A3" s="16">
        <v>44958</v>
      </c>
      <c r="B3" s="15">
        <v>4</v>
      </c>
    </row>
    <row r="4" spans="1:2" x14ac:dyDescent="0.25">
      <c r="A4" s="16">
        <v>44986</v>
      </c>
      <c r="B4" s="15">
        <v>4</v>
      </c>
    </row>
    <row r="5" spans="1:2" x14ac:dyDescent="0.25">
      <c r="A5" s="16">
        <v>45017</v>
      </c>
      <c r="B5" s="15">
        <v>4</v>
      </c>
    </row>
    <row r="6" spans="1:2" x14ac:dyDescent="0.25">
      <c r="A6" s="16">
        <v>45047</v>
      </c>
      <c r="B6" s="15">
        <v>4</v>
      </c>
    </row>
    <row r="7" spans="1:2" x14ac:dyDescent="0.25">
      <c r="A7" s="16">
        <v>45078</v>
      </c>
      <c r="B7" s="15">
        <v>7</v>
      </c>
    </row>
    <row r="8" spans="1:2" x14ac:dyDescent="0.25">
      <c r="A8" s="16">
        <v>45108</v>
      </c>
      <c r="B8" s="15">
        <v>7</v>
      </c>
    </row>
    <row r="9" spans="1:2" x14ac:dyDescent="0.25">
      <c r="A9" s="16">
        <v>45139</v>
      </c>
      <c r="B9" s="15">
        <v>7</v>
      </c>
    </row>
    <row r="10" spans="1:2" x14ac:dyDescent="0.25">
      <c r="A10" s="16">
        <v>45170</v>
      </c>
      <c r="B10" s="15">
        <v>7</v>
      </c>
    </row>
    <row r="11" spans="1:2" x14ac:dyDescent="0.25">
      <c r="A11" s="16">
        <v>45200</v>
      </c>
      <c r="B11" s="15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D749D-EBED-4DCE-8B6A-83CC3048D80D}">
  <dimension ref="A1:H13"/>
  <sheetViews>
    <sheetView workbookViewId="0">
      <selection activeCell="L18" sqref="L18"/>
    </sheetView>
  </sheetViews>
  <sheetFormatPr defaultRowHeight="15" x14ac:dyDescent="0.25"/>
  <sheetData>
    <row r="1" spans="1:8" x14ac:dyDescent="0.25">
      <c r="A1" s="6" t="s">
        <v>83</v>
      </c>
      <c r="B1" s="6" t="s">
        <v>1</v>
      </c>
      <c r="C1" s="6" t="s">
        <v>84</v>
      </c>
      <c r="D1" s="6" t="s">
        <v>85</v>
      </c>
      <c r="E1" s="6" t="s">
        <v>27</v>
      </c>
      <c r="F1" s="6" t="s">
        <v>20</v>
      </c>
      <c r="G1" s="6" t="s">
        <v>21</v>
      </c>
      <c r="H1" s="6" t="s">
        <v>86</v>
      </c>
    </row>
    <row r="2" spans="1:8" x14ac:dyDescent="0.25">
      <c r="A2" s="6" t="s">
        <v>87</v>
      </c>
      <c r="B2" s="8">
        <v>1000000</v>
      </c>
      <c r="C2" s="8">
        <v>155000</v>
      </c>
      <c r="D2" s="8">
        <v>550000</v>
      </c>
      <c r="E2" s="8">
        <f>C2+D2</f>
        <v>705000</v>
      </c>
      <c r="F2" s="9">
        <f>E2/B2</f>
        <v>0.70499999999999996</v>
      </c>
      <c r="G2" s="9">
        <v>0.18</v>
      </c>
      <c r="H2" s="9">
        <f>C2/E2</f>
        <v>0.21985815602836881</v>
      </c>
    </row>
    <row r="3" spans="1:8" x14ac:dyDescent="0.25">
      <c r="A3" s="6" t="s">
        <v>88</v>
      </c>
      <c r="B3" s="8">
        <v>500000</v>
      </c>
      <c r="C3" s="8">
        <v>50000</v>
      </c>
      <c r="D3" s="8">
        <v>250000</v>
      </c>
      <c r="E3" s="8">
        <f t="shared" ref="E3:E4" si="0">C3+D3</f>
        <v>300000</v>
      </c>
      <c r="F3" s="9">
        <f t="shared" ref="F3:F4" si="1">E3/B3</f>
        <v>0.6</v>
      </c>
      <c r="G3" s="9">
        <v>0.1</v>
      </c>
      <c r="H3" s="9">
        <f t="shared" ref="H3:H4" si="2">C3/E3</f>
        <v>0.16666666666666666</v>
      </c>
    </row>
    <row r="4" spans="1:8" x14ac:dyDescent="0.25">
      <c r="A4" s="6" t="s">
        <v>89</v>
      </c>
      <c r="B4" s="8">
        <v>500000</v>
      </c>
      <c r="C4" s="8">
        <v>105000</v>
      </c>
      <c r="D4" s="8">
        <v>300000</v>
      </c>
      <c r="E4" s="8">
        <f t="shared" si="0"/>
        <v>405000</v>
      </c>
      <c r="F4" s="9">
        <f t="shared" si="1"/>
        <v>0.81</v>
      </c>
      <c r="G4" s="9">
        <v>0.08</v>
      </c>
      <c r="H4" s="9">
        <f t="shared" si="2"/>
        <v>0.25925925925925924</v>
      </c>
    </row>
    <row r="5" spans="1:8" x14ac:dyDescent="0.25">
      <c r="A5" s="6" t="s">
        <v>90</v>
      </c>
      <c r="B5" s="8">
        <v>0</v>
      </c>
      <c r="C5" s="8">
        <v>0</v>
      </c>
      <c r="D5" s="8">
        <v>0</v>
      </c>
      <c r="E5" s="8">
        <v>0</v>
      </c>
      <c r="F5" s="9" t="s">
        <v>42</v>
      </c>
      <c r="G5" s="9" t="s">
        <v>42</v>
      </c>
      <c r="H5" s="6" t="s">
        <v>42</v>
      </c>
    </row>
    <row r="6" spans="1:8" x14ac:dyDescent="0.25">
      <c r="A6" s="6" t="s">
        <v>91</v>
      </c>
      <c r="B6" s="8">
        <v>0</v>
      </c>
      <c r="C6" s="8">
        <v>0</v>
      </c>
      <c r="D6" s="8">
        <v>0</v>
      </c>
      <c r="E6" s="8">
        <v>0</v>
      </c>
      <c r="F6" s="9" t="s">
        <v>42</v>
      </c>
      <c r="G6" s="9" t="s">
        <v>42</v>
      </c>
      <c r="H6" s="6" t="s">
        <v>42</v>
      </c>
    </row>
    <row r="7" spans="1:8" x14ac:dyDescent="0.25">
      <c r="A7" s="6" t="s">
        <v>92</v>
      </c>
      <c r="B7" s="8">
        <v>2000000</v>
      </c>
      <c r="C7" s="8">
        <f>E7-D7</f>
        <v>926750</v>
      </c>
      <c r="D7" s="8">
        <f>SUM(D8:D9)</f>
        <v>658250</v>
      </c>
      <c r="E7" s="8">
        <v>1585000</v>
      </c>
      <c r="F7" s="9">
        <f t="shared" ref="F7:F9" si="3">E7/B7</f>
        <v>0.79249999999999998</v>
      </c>
      <c r="G7" s="9">
        <v>0.2</v>
      </c>
      <c r="H7" s="9">
        <f>C7/E7</f>
        <v>0.5847003154574133</v>
      </c>
    </row>
    <row r="8" spans="1:8" x14ac:dyDescent="0.25">
      <c r="A8" s="6" t="s">
        <v>88</v>
      </c>
      <c r="B8" s="8">
        <v>1000000</v>
      </c>
      <c r="C8" s="8">
        <f t="shared" ref="C8:C9" si="4">E8-D8</f>
        <v>301750</v>
      </c>
      <c r="D8" s="8">
        <v>283250</v>
      </c>
      <c r="E8" s="8">
        <v>585000</v>
      </c>
      <c r="F8" s="9">
        <f t="shared" si="3"/>
        <v>0.58499999999999996</v>
      </c>
      <c r="G8" s="9">
        <v>0.1</v>
      </c>
      <c r="H8" s="9">
        <f t="shared" ref="H8:H9" si="5">C8/E8</f>
        <v>0.51581196581196587</v>
      </c>
    </row>
    <row r="9" spans="1:8" x14ac:dyDescent="0.25">
      <c r="A9" s="6" t="s">
        <v>89</v>
      </c>
      <c r="B9" s="8">
        <v>1000000</v>
      </c>
      <c r="C9" s="8">
        <f t="shared" si="4"/>
        <v>625000</v>
      </c>
      <c r="D9" s="8">
        <v>375000</v>
      </c>
      <c r="E9" s="8">
        <v>1000000</v>
      </c>
      <c r="F9" s="9">
        <f t="shared" si="3"/>
        <v>1</v>
      </c>
      <c r="G9" s="9">
        <v>0.1</v>
      </c>
      <c r="H9" s="9">
        <f t="shared" si="5"/>
        <v>0.625</v>
      </c>
    </row>
    <row r="10" spans="1:8" x14ac:dyDescent="0.25">
      <c r="A10" s="6" t="s">
        <v>90</v>
      </c>
      <c r="B10" s="8">
        <v>0</v>
      </c>
      <c r="C10" s="8">
        <v>0</v>
      </c>
      <c r="D10" s="8">
        <v>0</v>
      </c>
      <c r="E10" s="8">
        <v>0</v>
      </c>
      <c r="F10" s="9" t="s">
        <v>42</v>
      </c>
      <c r="G10" s="9" t="s">
        <v>42</v>
      </c>
      <c r="H10" s="9" t="s">
        <v>42</v>
      </c>
    </row>
    <row r="11" spans="1:8" x14ac:dyDescent="0.25">
      <c r="A11" s="6" t="s">
        <v>91</v>
      </c>
      <c r="B11" s="8">
        <v>0</v>
      </c>
      <c r="C11" s="8">
        <v>0</v>
      </c>
      <c r="D11" s="8">
        <v>0</v>
      </c>
      <c r="E11" s="8">
        <v>0</v>
      </c>
      <c r="F11" s="9" t="s">
        <v>42</v>
      </c>
      <c r="G11" s="9" t="s">
        <v>42</v>
      </c>
      <c r="H11" s="9" t="s">
        <v>42</v>
      </c>
    </row>
    <row r="12" spans="1:8" x14ac:dyDescent="0.25">
      <c r="A12" s="6" t="s">
        <v>41</v>
      </c>
      <c r="B12" s="8">
        <f>B2+B7</f>
        <v>3000000</v>
      </c>
      <c r="C12" s="8">
        <f t="shared" ref="C12:E12" si="6">C2+C7</f>
        <v>1081750</v>
      </c>
      <c r="D12" s="8">
        <f t="shared" si="6"/>
        <v>1208250</v>
      </c>
      <c r="E12" s="8">
        <f t="shared" si="6"/>
        <v>2290000</v>
      </c>
      <c r="F12" s="9">
        <f t="shared" ref="F12" si="7">E12/B12</f>
        <v>0.76333333333333331</v>
      </c>
      <c r="G12" s="9">
        <v>0.25</v>
      </c>
      <c r="H12" s="9">
        <f t="shared" ref="H12" si="8">C12/E12</f>
        <v>0.47237991266375545</v>
      </c>
    </row>
    <row r="13" spans="1:8" x14ac:dyDescent="0.25">
      <c r="A13" s="6" t="s">
        <v>93</v>
      </c>
      <c r="B13" s="9">
        <f>B2/B12</f>
        <v>0.33333333333333331</v>
      </c>
      <c r="C13" s="9">
        <f t="shared" ref="C13:E13" si="9">C2/C12</f>
        <v>0.14328634157614975</v>
      </c>
      <c r="D13" s="9">
        <f t="shared" si="9"/>
        <v>0.4552038071591144</v>
      </c>
      <c r="E13" s="9">
        <f t="shared" si="9"/>
        <v>0.30786026200873362</v>
      </c>
      <c r="F13" s="9">
        <f>E2/B12</f>
        <v>0.23499999999999999</v>
      </c>
      <c r="G13" s="9">
        <v>0.1</v>
      </c>
      <c r="H13" s="9">
        <f>C2/E12</f>
        <v>6.768558951965066E-2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40F26-1406-414D-98F9-F25983BE9C5D}">
  <dimension ref="A1:E4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7</v>
      </c>
      <c r="B2" s="1">
        <v>0</v>
      </c>
      <c r="C2" s="1">
        <v>0</v>
      </c>
      <c r="D2" s="1">
        <v>0</v>
      </c>
      <c r="E2" s="1">
        <v>0</v>
      </c>
    </row>
    <row r="3" spans="1:5" x14ac:dyDescent="0.25">
      <c r="A3" s="1" t="s">
        <v>8</v>
      </c>
      <c r="B3" s="1">
        <v>0</v>
      </c>
      <c r="C3" s="1">
        <v>0</v>
      </c>
      <c r="D3" s="1">
        <v>0</v>
      </c>
      <c r="E3" s="1">
        <v>0</v>
      </c>
    </row>
    <row r="4" spans="1:5" x14ac:dyDescent="0.25">
      <c r="A4" s="1" t="s">
        <v>9</v>
      </c>
      <c r="B4" s="1">
        <v>0</v>
      </c>
      <c r="C4" s="1">
        <v>0</v>
      </c>
      <c r="D4" s="1">
        <v>0</v>
      </c>
      <c r="E4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817E9-7B54-4331-99CA-4CA95DA7AA86}">
  <dimension ref="A1:F2"/>
  <sheetViews>
    <sheetView workbookViewId="0">
      <selection sqref="A1:F2"/>
    </sheetView>
  </sheetViews>
  <sheetFormatPr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220C-5C17-4E59-B928-8E548E02C025}">
  <dimension ref="A1:B4"/>
  <sheetViews>
    <sheetView workbookViewId="0">
      <selection activeCell="J35" sqref="J35"/>
    </sheetView>
  </sheetViews>
  <sheetFormatPr defaultRowHeight="15" x14ac:dyDescent="0.25"/>
  <sheetData>
    <row r="1" spans="1:2" x14ac:dyDescent="0.25">
      <c r="A1" s="4" t="s">
        <v>18</v>
      </c>
      <c r="B1" s="4">
        <v>255</v>
      </c>
    </row>
    <row r="2" spans="1:2" x14ac:dyDescent="0.25">
      <c r="A2" s="1" t="s">
        <v>19</v>
      </c>
      <c r="B2" s="1">
        <v>0</v>
      </c>
    </row>
    <row r="3" spans="1:2" x14ac:dyDescent="0.25">
      <c r="A3" s="1" t="s">
        <v>20</v>
      </c>
      <c r="B3" s="1">
        <v>53</v>
      </c>
    </row>
    <row r="4" spans="1:2" x14ac:dyDescent="0.25">
      <c r="A4" s="1" t="s">
        <v>21</v>
      </c>
      <c r="B4" s="5">
        <v>27.6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40EB-6CB3-4AEE-AE87-AFD408CEB9D7}">
  <dimension ref="A1:M9"/>
  <sheetViews>
    <sheetView workbookViewId="0">
      <selection sqref="A1:M9"/>
    </sheetView>
  </sheetViews>
  <sheetFormatPr defaultRowHeight="15" x14ac:dyDescent="0.25"/>
  <sheetData>
    <row r="1" spans="1:13" x14ac:dyDescent="0.25">
      <c r="A1" s="6" t="s">
        <v>22</v>
      </c>
      <c r="B1" s="6" t="s">
        <v>23</v>
      </c>
      <c r="C1" s="6" t="s">
        <v>1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</row>
    <row r="2" spans="1:13" x14ac:dyDescent="0.25">
      <c r="A2" s="6" t="s">
        <v>34</v>
      </c>
      <c r="B2" s="7">
        <v>45245</v>
      </c>
      <c r="C2" s="8">
        <v>1000000</v>
      </c>
      <c r="D2" s="9" t="e">
        <f>C2/$C$39</f>
        <v>#DIV/0!</v>
      </c>
      <c r="E2" s="8">
        <v>0</v>
      </c>
      <c r="F2" s="8">
        <v>500000</v>
      </c>
      <c r="G2" s="8">
        <f>E2+F2</f>
        <v>500000</v>
      </c>
      <c r="H2" s="9" t="e">
        <f>G2/$G$39</f>
        <v>#DIV/0!</v>
      </c>
      <c r="I2" s="9">
        <f>G2/C2</f>
        <v>0.5</v>
      </c>
      <c r="J2" s="6">
        <v>1</v>
      </c>
      <c r="K2" s="6">
        <v>0</v>
      </c>
      <c r="L2" s="6">
        <v>0</v>
      </c>
      <c r="M2" s="6">
        <v>0</v>
      </c>
    </row>
    <row r="3" spans="1:13" x14ac:dyDescent="0.25">
      <c r="A3" s="6" t="s">
        <v>35</v>
      </c>
      <c r="B3" s="7">
        <v>45245</v>
      </c>
      <c r="C3" s="8">
        <v>600000</v>
      </c>
      <c r="D3" s="9" t="e">
        <f>C3/$C$39</f>
        <v>#DIV/0!</v>
      </c>
      <c r="E3" s="8">
        <v>0</v>
      </c>
      <c r="F3" s="8">
        <v>0</v>
      </c>
      <c r="G3" s="8">
        <f t="shared" ref="G3:G8" si="0">E3+F3</f>
        <v>0</v>
      </c>
      <c r="H3" s="9" t="e">
        <f>G3/$G$39</f>
        <v>#DIV/0!</v>
      </c>
      <c r="I3" s="9">
        <f t="shared" ref="I3:I8" si="1">G3/C3</f>
        <v>0</v>
      </c>
      <c r="J3" s="6">
        <v>1</v>
      </c>
      <c r="K3" s="6">
        <v>0</v>
      </c>
      <c r="L3" s="6">
        <v>0</v>
      </c>
      <c r="M3" s="6">
        <v>0</v>
      </c>
    </row>
    <row r="4" spans="1:13" x14ac:dyDescent="0.25">
      <c r="A4" s="6" t="s">
        <v>36</v>
      </c>
      <c r="B4" s="7">
        <v>45245</v>
      </c>
      <c r="C4" s="8">
        <v>100000</v>
      </c>
      <c r="D4" s="9" t="e">
        <f>C4/$C$39</f>
        <v>#DIV/0!</v>
      </c>
      <c r="E4" s="8">
        <v>50000</v>
      </c>
      <c r="F4" s="8">
        <v>20000</v>
      </c>
      <c r="G4" s="8">
        <f t="shared" si="0"/>
        <v>70000</v>
      </c>
      <c r="H4" s="9" t="e">
        <f>G4/$G$39</f>
        <v>#DIV/0!</v>
      </c>
      <c r="I4" s="9">
        <f t="shared" si="1"/>
        <v>0.7</v>
      </c>
      <c r="J4" s="6">
        <v>1</v>
      </c>
      <c r="K4" s="6">
        <v>0</v>
      </c>
      <c r="L4" s="6">
        <v>0</v>
      </c>
      <c r="M4" s="6">
        <v>0</v>
      </c>
    </row>
    <row r="5" spans="1:13" x14ac:dyDescent="0.25">
      <c r="A5" s="6" t="s">
        <v>37</v>
      </c>
      <c r="B5" s="7">
        <v>45245</v>
      </c>
      <c r="C5" s="8">
        <v>3000000</v>
      </c>
      <c r="D5" s="9" t="e">
        <f>C5/$C$39</f>
        <v>#DIV/0!</v>
      </c>
      <c r="E5" s="8">
        <v>2000000</v>
      </c>
      <c r="F5" s="8">
        <v>500000</v>
      </c>
      <c r="G5" s="8">
        <f t="shared" si="0"/>
        <v>2500000</v>
      </c>
      <c r="H5" s="9" t="e">
        <f>G5/$G$39</f>
        <v>#DIV/0!</v>
      </c>
      <c r="I5" s="9">
        <f t="shared" si="1"/>
        <v>0.83333333333333337</v>
      </c>
      <c r="J5" s="6">
        <v>1</v>
      </c>
      <c r="K5" s="6">
        <v>0</v>
      </c>
      <c r="L5" s="6">
        <v>0</v>
      </c>
      <c r="M5" s="6">
        <v>0</v>
      </c>
    </row>
    <row r="6" spans="1:13" x14ac:dyDescent="0.25">
      <c r="A6" s="6" t="s">
        <v>38</v>
      </c>
      <c r="B6" s="7">
        <v>45245</v>
      </c>
      <c r="C6" s="8">
        <v>7000000</v>
      </c>
      <c r="D6" s="9" t="e">
        <f>C6/$C$39</f>
        <v>#DIV/0!</v>
      </c>
      <c r="E6" s="8">
        <v>5000000</v>
      </c>
      <c r="F6" s="8">
        <v>0</v>
      </c>
      <c r="G6" s="8">
        <f t="shared" si="0"/>
        <v>5000000</v>
      </c>
      <c r="H6" s="9" t="e">
        <f>G6/$G$39</f>
        <v>#DIV/0!</v>
      </c>
      <c r="I6" s="9">
        <f t="shared" si="1"/>
        <v>0.7142857142857143</v>
      </c>
      <c r="J6" s="6">
        <v>1</v>
      </c>
      <c r="K6" s="6">
        <v>0</v>
      </c>
      <c r="L6" s="6">
        <v>0</v>
      </c>
      <c r="M6" s="6">
        <v>0</v>
      </c>
    </row>
    <row r="7" spans="1:13" x14ac:dyDescent="0.25">
      <c r="A7" s="6" t="s">
        <v>39</v>
      </c>
      <c r="B7" s="7">
        <v>45245</v>
      </c>
      <c r="C7" s="8">
        <v>5000000</v>
      </c>
      <c r="D7" s="9" t="e">
        <f>C7/$C$39</f>
        <v>#DIV/0!</v>
      </c>
      <c r="E7" s="8">
        <v>4000000</v>
      </c>
      <c r="F7" s="8">
        <v>0</v>
      </c>
      <c r="G7" s="8">
        <f t="shared" si="0"/>
        <v>4000000</v>
      </c>
      <c r="H7" s="9" t="e">
        <f>G7/$G$39</f>
        <v>#DIV/0!</v>
      </c>
      <c r="I7" s="9">
        <f t="shared" si="1"/>
        <v>0.8</v>
      </c>
      <c r="J7" s="6">
        <v>1</v>
      </c>
      <c r="K7" s="6">
        <v>0</v>
      </c>
      <c r="L7" s="6">
        <v>0</v>
      </c>
      <c r="M7" s="6">
        <v>0</v>
      </c>
    </row>
    <row r="8" spans="1:13" x14ac:dyDescent="0.25">
      <c r="A8" s="6" t="s">
        <v>40</v>
      </c>
      <c r="B8" s="7">
        <v>45245</v>
      </c>
      <c r="C8" s="8">
        <v>2000000</v>
      </c>
      <c r="D8" s="9" t="e">
        <f>C8/$C$39</f>
        <v>#DIV/0!</v>
      </c>
      <c r="E8" s="8">
        <v>1900000</v>
      </c>
      <c r="F8" s="8">
        <v>0</v>
      </c>
      <c r="G8" s="8">
        <f t="shared" si="0"/>
        <v>1900000</v>
      </c>
      <c r="H8" s="9" t="e">
        <f>G8/$G$39</f>
        <v>#DIV/0!</v>
      </c>
      <c r="I8" s="9">
        <f t="shared" si="1"/>
        <v>0.95</v>
      </c>
      <c r="J8" s="6">
        <v>1</v>
      </c>
      <c r="K8" s="6">
        <v>0</v>
      </c>
      <c r="L8" s="6">
        <v>0</v>
      </c>
      <c r="M8" s="6">
        <v>0</v>
      </c>
    </row>
    <row r="9" spans="1:13" x14ac:dyDescent="0.25">
      <c r="A9" s="6" t="s">
        <v>41</v>
      </c>
      <c r="B9" s="10" t="s">
        <v>42</v>
      </c>
      <c r="C9" s="8">
        <f>SUM(C2:C8)</f>
        <v>18700000</v>
      </c>
      <c r="D9" s="11" t="s">
        <v>42</v>
      </c>
      <c r="E9" s="8">
        <f>SUM(E2:E8)</f>
        <v>12950000</v>
      </c>
      <c r="F9" s="8">
        <f>SUM(F2:F8)</f>
        <v>1020000</v>
      </c>
      <c r="G9" s="8">
        <f>SUM(G2:G8)</f>
        <v>13970000</v>
      </c>
      <c r="H9" s="11" t="s">
        <v>42</v>
      </c>
      <c r="I9" s="9">
        <f>G9/C9</f>
        <v>0.74705882352941178</v>
      </c>
      <c r="J9" s="12" t="s">
        <v>42</v>
      </c>
      <c r="K9" s="13" t="s">
        <v>42</v>
      </c>
      <c r="L9" s="13" t="s">
        <v>42</v>
      </c>
      <c r="M9" s="14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EB9A-15DC-4124-BFC4-EB9A5A10F463}">
  <dimension ref="A1:K9"/>
  <sheetViews>
    <sheetView workbookViewId="0">
      <selection activeCell="N26" sqref="N26"/>
    </sheetView>
  </sheetViews>
  <sheetFormatPr defaultRowHeight="15" x14ac:dyDescent="0.25"/>
  <sheetData>
    <row r="1" spans="1:11" x14ac:dyDescent="0.25">
      <c r="A1" s="6" t="s">
        <v>22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48</v>
      </c>
      <c r="H1" s="6" t="s">
        <v>27</v>
      </c>
      <c r="I1" s="6" t="s">
        <v>49</v>
      </c>
      <c r="J1" s="6" t="s">
        <v>50</v>
      </c>
      <c r="K1" s="6" t="s">
        <v>51</v>
      </c>
    </row>
    <row r="2" spans="1:11" x14ac:dyDescent="0.25">
      <c r="A2" s="6" t="s">
        <v>34</v>
      </c>
      <c r="B2" s="8">
        <v>0</v>
      </c>
      <c r="C2" s="8">
        <v>0</v>
      </c>
      <c r="D2" s="8">
        <v>1000000</v>
      </c>
      <c r="E2" s="8">
        <v>0</v>
      </c>
      <c r="F2" s="8">
        <v>0</v>
      </c>
      <c r="G2" s="8">
        <v>1000000</v>
      </c>
      <c r="H2" s="8">
        <v>500000</v>
      </c>
      <c r="I2" s="8">
        <v>1000000</v>
      </c>
      <c r="J2" s="9">
        <v>2</v>
      </c>
      <c r="K2" s="9">
        <v>1</v>
      </c>
    </row>
    <row r="3" spans="1:11" x14ac:dyDescent="0.25">
      <c r="A3" s="6" t="s">
        <v>35</v>
      </c>
      <c r="B3" s="8">
        <v>0</v>
      </c>
      <c r="C3" s="8">
        <v>500000</v>
      </c>
      <c r="D3" s="8">
        <v>0</v>
      </c>
      <c r="E3" s="8">
        <v>0</v>
      </c>
      <c r="F3" s="8">
        <v>0</v>
      </c>
      <c r="G3" s="8">
        <v>500000</v>
      </c>
      <c r="H3" s="8">
        <v>0</v>
      </c>
      <c r="I3" s="8">
        <v>600000</v>
      </c>
      <c r="J3" s="9">
        <v>0</v>
      </c>
      <c r="K3" s="9">
        <v>0.83333333333333337</v>
      </c>
    </row>
    <row r="4" spans="1:11" x14ac:dyDescent="0.25">
      <c r="A4" s="6" t="s">
        <v>36</v>
      </c>
      <c r="B4" s="8">
        <v>250000</v>
      </c>
      <c r="C4" s="8">
        <v>0</v>
      </c>
      <c r="D4" s="8">
        <v>0</v>
      </c>
      <c r="E4" s="8">
        <v>100000</v>
      </c>
      <c r="F4" s="8">
        <v>0</v>
      </c>
      <c r="G4" s="8">
        <v>350000</v>
      </c>
      <c r="H4" s="8">
        <v>70000</v>
      </c>
      <c r="I4" s="8">
        <v>100000</v>
      </c>
      <c r="J4" s="9">
        <v>5</v>
      </c>
      <c r="K4" s="9">
        <v>3.5</v>
      </c>
    </row>
    <row r="5" spans="1:11" x14ac:dyDescent="0.25">
      <c r="A5" s="6" t="s">
        <v>37</v>
      </c>
      <c r="B5" s="8">
        <v>0</v>
      </c>
      <c r="C5" s="8">
        <v>300000</v>
      </c>
      <c r="D5" s="8">
        <v>0</v>
      </c>
      <c r="E5" s="8">
        <v>0</v>
      </c>
      <c r="F5" s="8">
        <v>200000</v>
      </c>
      <c r="G5" s="8">
        <v>300000</v>
      </c>
      <c r="H5" s="8">
        <v>2500000</v>
      </c>
      <c r="I5" s="8">
        <v>3000000</v>
      </c>
      <c r="J5" s="9">
        <v>0.12</v>
      </c>
      <c r="K5" s="9">
        <v>0.1</v>
      </c>
    </row>
    <row r="6" spans="1:11" x14ac:dyDescent="0.25">
      <c r="A6" s="6" t="s">
        <v>38</v>
      </c>
      <c r="B6" s="8">
        <v>300000</v>
      </c>
      <c r="C6" s="8">
        <v>0</v>
      </c>
      <c r="D6" s="8">
        <v>0</v>
      </c>
      <c r="E6" s="8">
        <v>0</v>
      </c>
      <c r="F6" s="8">
        <v>800000</v>
      </c>
      <c r="G6" s="8">
        <v>300000</v>
      </c>
      <c r="H6" s="8">
        <v>5000000</v>
      </c>
      <c r="I6" s="8">
        <v>7000000</v>
      </c>
      <c r="J6" s="9">
        <v>0.06</v>
      </c>
      <c r="K6" s="9">
        <v>4.2857142857142858E-2</v>
      </c>
    </row>
    <row r="7" spans="1:11" x14ac:dyDescent="0.25">
      <c r="A7" s="6" t="s">
        <v>39</v>
      </c>
      <c r="B7" s="8">
        <v>500000</v>
      </c>
      <c r="C7" s="8">
        <v>0</v>
      </c>
      <c r="D7" s="8">
        <v>200000</v>
      </c>
      <c r="E7" s="8">
        <v>0</v>
      </c>
      <c r="F7" s="8">
        <v>1000000</v>
      </c>
      <c r="G7" s="8">
        <v>700000</v>
      </c>
      <c r="H7" s="8">
        <v>4000000</v>
      </c>
      <c r="I7" s="8">
        <v>5000000</v>
      </c>
      <c r="J7" s="9">
        <v>0.17499999999999999</v>
      </c>
      <c r="K7" s="9">
        <v>0.14000000000000001</v>
      </c>
    </row>
    <row r="8" spans="1:11" x14ac:dyDescent="0.25">
      <c r="A8" s="6" t="s">
        <v>40</v>
      </c>
      <c r="B8" s="8">
        <v>100000</v>
      </c>
      <c r="C8" s="8">
        <v>200000</v>
      </c>
      <c r="D8" s="8">
        <v>700000</v>
      </c>
      <c r="E8" s="8">
        <v>0</v>
      </c>
      <c r="F8" s="8">
        <v>0</v>
      </c>
      <c r="G8" s="8">
        <v>1000000</v>
      </c>
      <c r="H8" s="8">
        <v>1900000</v>
      </c>
      <c r="I8" s="8">
        <v>2000000</v>
      </c>
      <c r="J8" s="9">
        <v>0.52631578947368418</v>
      </c>
      <c r="K8" s="9">
        <v>0.5</v>
      </c>
    </row>
    <row r="9" spans="1:11" x14ac:dyDescent="0.25">
      <c r="A9" s="6" t="s">
        <v>41</v>
      </c>
      <c r="B9" s="8">
        <v>1150000</v>
      </c>
      <c r="C9" s="8">
        <v>1000000</v>
      </c>
      <c r="D9" s="8">
        <v>1900000</v>
      </c>
      <c r="E9" s="8">
        <v>100000</v>
      </c>
      <c r="F9" s="8">
        <v>2000000</v>
      </c>
      <c r="G9" s="8">
        <v>4150000</v>
      </c>
      <c r="H9" s="8">
        <v>13970000</v>
      </c>
      <c r="I9" s="8">
        <v>18700000</v>
      </c>
      <c r="J9" s="9">
        <v>0.29706513958482461</v>
      </c>
      <c r="K9" s="9">
        <v>0.22192513368983957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0DCE-7DC4-44CC-8386-1A2698E0942C}">
  <dimension ref="A1:F4"/>
  <sheetViews>
    <sheetView workbookViewId="0">
      <selection activeCell="G14" sqref="G14"/>
    </sheetView>
  </sheetViews>
  <sheetFormatPr defaultRowHeight="15" x14ac:dyDescent="0.25"/>
  <sheetData>
    <row r="1" spans="1:6" x14ac:dyDescent="0.25">
      <c r="A1" s="6" t="s">
        <v>52</v>
      </c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</row>
    <row r="2" spans="1:6" x14ac:dyDescent="0.25">
      <c r="A2" s="6" t="s">
        <v>58</v>
      </c>
      <c r="B2" s="6" t="s">
        <v>59</v>
      </c>
      <c r="C2" s="6" t="s">
        <v>60</v>
      </c>
      <c r="D2" s="6">
        <v>123123123</v>
      </c>
      <c r="E2" s="6" t="s">
        <v>61</v>
      </c>
      <c r="F2" s="6" t="s">
        <v>61</v>
      </c>
    </row>
    <row r="3" spans="1:6" x14ac:dyDescent="0.25">
      <c r="A3" s="6" t="s">
        <v>62</v>
      </c>
      <c r="B3" s="6" t="s">
        <v>59</v>
      </c>
      <c r="C3" s="6" t="s">
        <v>60</v>
      </c>
      <c r="D3" s="6">
        <v>324234234</v>
      </c>
      <c r="E3" s="6" t="s">
        <v>61</v>
      </c>
      <c r="F3" s="6" t="s">
        <v>61</v>
      </c>
    </row>
    <row r="4" spans="1:6" x14ac:dyDescent="0.25">
      <c r="A4" s="6" t="s">
        <v>63</v>
      </c>
      <c r="B4" s="6" t="s">
        <v>64</v>
      </c>
      <c r="C4" s="6" t="s">
        <v>60</v>
      </c>
      <c r="D4" s="6">
        <v>234234234</v>
      </c>
      <c r="E4" s="6" t="s">
        <v>65</v>
      </c>
      <c r="F4" s="6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8AB7-D99C-49EA-AE3E-6A3EAD7E659A}">
  <dimension ref="A1:J19"/>
  <sheetViews>
    <sheetView workbookViewId="0">
      <selection sqref="A1:J19"/>
    </sheetView>
  </sheetViews>
  <sheetFormatPr defaultRowHeight="15" x14ac:dyDescent="0.25"/>
  <sheetData>
    <row r="1" spans="1:10" x14ac:dyDescent="0.25">
      <c r="A1" s="6" t="s">
        <v>66</v>
      </c>
      <c r="B1" s="6" t="s">
        <v>67</v>
      </c>
      <c r="C1" s="6" t="s">
        <v>68</v>
      </c>
      <c r="D1" s="6" t="s">
        <v>1</v>
      </c>
      <c r="E1" s="6" t="s">
        <v>2</v>
      </c>
      <c r="F1" s="6" t="s">
        <v>69</v>
      </c>
      <c r="G1" s="6" t="s">
        <v>70</v>
      </c>
      <c r="H1" s="6" t="s">
        <v>71</v>
      </c>
      <c r="I1" s="6" t="s">
        <v>72</v>
      </c>
      <c r="J1" s="6" t="s">
        <v>73</v>
      </c>
    </row>
    <row r="2" spans="1:10" x14ac:dyDescent="0.25">
      <c r="A2" s="6" t="s">
        <v>74</v>
      </c>
      <c r="B2" s="6">
        <v>702</v>
      </c>
      <c r="C2" s="6" t="s">
        <v>75</v>
      </c>
      <c r="D2" s="8">
        <v>1850000</v>
      </c>
      <c r="E2" s="8">
        <v>1550000</v>
      </c>
      <c r="F2" s="8">
        <v>50000</v>
      </c>
      <c r="G2" s="8">
        <v>1000000</v>
      </c>
      <c r="H2" s="8">
        <v>500000</v>
      </c>
      <c r="I2" s="8">
        <v>132500</v>
      </c>
      <c r="J2" s="8">
        <v>0</v>
      </c>
    </row>
    <row r="3" spans="1:10" x14ac:dyDescent="0.25">
      <c r="A3" s="6" t="s">
        <v>74</v>
      </c>
      <c r="B3" s="6">
        <v>100</v>
      </c>
      <c r="C3" s="6" t="s">
        <v>76</v>
      </c>
      <c r="D3" s="8">
        <v>200000</v>
      </c>
      <c r="E3" s="8">
        <v>200000</v>
      </c>
      <c r="F3" s="8">
        <v>100000</v>
      </c>
      <c r="G3" s="8">
        <v>50000</v>
      </c>
      <c r="H3" s="8">
        <v>0</v>
      </c>
      <c r="I3" s="8">
        <v>0</v>
      </c>
      <c r="J3" s="8">
        <v>0</v>
      </c>
    </row>
    <row r="4" spans="1:10" x14ac:dyDescent="0.25">
      <c r="A4" s="6" t="s">
        <v>74</v>
      </c>
      <c r="B4" s="10" t="s">
        <v>77</v>
      </c>
      <c r="C4" s="6" t="s">
        <v>78</v>
      </c>
      <c r="D4" s="8">
        <v>2000000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</row>
    <row r="5" spans="1:10" x14ac:dyDescent="0.25">
      <c r="A5" s="6" t="s">
        <v>74</v>
      </c>
      <c r="B5" s="6">
        <v>200</v>
      </c>
      <c r="C5" s="6" t="s">
        <v>79</v>
      </c>
      <c r="D5" s="8">
        <v>1069948</v>
      </c>
      <c r="E5" s="8">
        <v>1860547</v>
      </c>
      <c r="F5" s="8">
        <v>949098</v>
      </c>
      <c r="G5" s="8">
        <v>1667337</v>
      </c>
      <c r="H5" s="8">
        <v>1905701</v>
      </c>
      <c r="I5" s="8">
        <v>694866</v>
      </c>
      <c r="J5" s="8">
        <v>0</v>
      </c>
    </row>
    <row r="6" spans="1:10" x14ac:dyDescent="0.25">
      <c r="A6" s="6" t="s">
        <v>74</v>
      </c>
      <c r="B6" s="6">
        <v>120</v>
      </c>
      <c r="C6" s="6" t="s">
        <v>7</v>
      </c>
      <c r="D6" s="8">
        <v>437359</v>
      </c>
      <c r="E6" s="8">
        <v>487415</v>
      </c>
      <c r="F6" s="8">
        <v>1431938</v>
      </c>
      <c r="G6" s="8">
        <v>246122</v>
      </c>
      <c r="H6" s="8">
        <v>1337873</v>
      </c>
      <c r="I6" s="8">
        <v>1250114</v>
      </c>
      <c r="J6" s="8">
        <v>0</v>
      </c>
    </row>
    <row r="7" spans="1:10" x14ac:dyDescent="0.25">
      <c r="A7" s="6" t="s">
        <v>74</v>
      </c>
      <c r="B7" s="6">
        <v>253</v>
      </c>
      <c r="C7" s="6" t="s">
        <v>80</v>
      </c>
      <c r="D7" s="8">
        <v>1438174</v>
      </c>
      <c r="E7" s="8">
        <v>1190373</v>
      </c>
      <c r="F7" s="8">
        <v>285216</v>
      </c>
      <c r="G7" s="8">
        <v>1742650</v>
      </c>
      <c r="H7" s="8">
        <v>1597473</v>
      </c>
      <c r="I7" s="8">
        <v>965324</v>
      </c>
      <c r="J7" s="8">
        <v>0</v>
      </c>
    </row>
    <row r="8" spans="1:10" x14ac:dyDescent="0.25">
      <c r="A8" s="6" t="s">
        <v>81</v>
      </c>
      <c r="B8" s="6">
        <v>702</v>
      </c>
      <c r="C8" s="6" t="s">
        <v>75</v>
      </c>
      <c r="D8" s="8">
        <v>797977</v>
      </c>
      <c r="E8" s="8">
        <v>557103</v>
      </c>
      <c r="F8" s="8">
        <v>919845</v>
      </c>
      <c r="G8" s="8">
        <v>865674</v>
      </c>
      <c r="H8" s="8">
        <v>821916</v>
      </c>
      <c r="I8" s="8">
        <v>1780867</v>
      </c>
      <c r="J8" s="8">
        <v>0</v>
      </c>
    </row>
    <row r="9" spans="1:10" x14ac:dyDescent="0.25">
      <c r="A9" s="6" t="s">
        <v>81</v>
      </c>
      <c r="B9" s="6">
        <v>100</v>
      </c>
      <c r="C9" s="6" t="s">
        <v>76</v>
      </c>
      <c r="D9" s="8">
        <v>546057</v>
      </c>
      <c r="E9" s="8">
        <v>533153</v>
      </c>
      <c r="F9" s="8">
        <v>647078</v>
      </c>
      <c r="G9" s="8">
        <v>649333</v>
      </c>
      <c r="H9" s="8">
        <v>968198</v>
      </c>
      <c r="I9" s="8">
        <v>1735510</v>
      </c>
      <c r="J9" s="8">
        <v>0</v>
      </c>
    </row>
    <row r="10" spans="1:10" x14ac:dyDescent="0.25">
      <c r="A10" s="6" t="s">
        <v>81</v>
      </c>
      <c r="B10" s="10" t="s">
        <v>77</v>
      </c>
      <c r="C10" s="6" t="s">
        <v>78</v>
      </c>
      <c r="D10" s="8">
        <v>716589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6" t="s">
        <v>81</v>
      </c>
      <c r="B11" s="6">
        <v>200</v>
      </c>
      <c r="C11" s="6" t="s">
        <v>79</v>
      </c>
      <c r="D11" s="8">
        <v>470254</v>
      </c>
      <c r="E11" s="8">
        <v>152352</v>
      </c>
      <c r="F11" s="8">
        <v>933277</v>
      </c>
      <c r="G11" s="8">
        <v>1334876</v>
      </c>
      <c r="H11" s="8">
        <v>1979519</v>
      </c>
      <c r="I11" s="8">
        <v>527703</v>
      </c>
      <c r="J11" s="8">
        <v>0</v>
      </c>
    </row>
    <row r="12" spans="1:10" x14ac:dyDescent="0.25">
      <c r="A12" s="6" t="s">
        <v>81</v>
      </c>
      <c r="B12" s="6">
        <v>120</v>
      </c>
      <c r="C12" s="6" t="s">
        <v>7</v>
      </c>
      <c r="D12" s="8">
        <v>1806749</v>
      </c>
      <c r="E12" s="8">
        <v>1651510</v>
      </c>
      <c r="F12" s="8">
        <v>1577825</v>
      </c>
      <c r="G12" s="8">
        <v>1652656</v>
      </c>
      <c r="H12" s="8">
        <v>462696</v>
      </c>
      <c r="I12" s="8">
        <v>641868</v>
      </c>
      <c r="J12" s="8">
        <v>0</v>
      </c>
    </row>
    <row r="13" spans="1:10" x14ac:dyDescent="0.25">
      <c r="A13" s="6" t="s">
        <v>81</v>
      </c>
      <c r="B13" s="6">
        <v>253</v>
      </c>
      <c r="C13" s="6" t="s">
        <v>80</v>
      </c>
      <c r="D13" s="8">
        <v>1969217</v>
      </c>
      <c r="E13" s="8">
        <v>232245</v>
      </c>
      <c r="F13" s="8">
        <v>1690761</v>
      </c>
      <c r="G13" s="8">
        <v>1417100</v>
      </c>
      <c r="H13" s="8">
        <v>666505</v>
      </c>
      <c r="I13" s="8">
        <v>602677</v>
      </c>
      <c r="J13" s="8">
        <v>0</v>
      </c>
    </row>
    <row r="14" spans="1:10" x14ac:dyDescent="0.25">
      <c r="A14" s="6" t="s">
        <v>82</v>
      </c>
      <c r="B14" s="6">
        <v>702</v>
      </c>
      <c r="C14" s="6" t="s">
        <v>75</v>
      </c>
      <c r="D14" s="8">
        <v>916610</v>
      </c>
      <c r="E14" s="8">
        <v>1293291</v>
      </c>
      <c r="F14" s="8">
        <v>660863</v>
      </c>
      <c r="G14" s="8">
        <v>507106</v>
      </c>
      <c r="H14" s="8">
        <v>674538</v>
      </c>
      <c r="I14" s="8">
        <v>1505533</v>
      </c>
      <c r="J14" s="8">
        <v>0</v>
      </c>
    </row>
    <row r="15" spans="1:10" x14ac:dyDescent="0.25">
      <c r="A15" s="6" t="s">
        <v>82</v>
      </c>
      <c r="B15" s="6">
        <v>100</v>
      </c>
      <c r="C15" s="6" t="s">
        <v>76</v>
      </c>
      <c r="D15" s="8">
        <v>240113</v>
      </c>
      <c r="E15" s="8">
        <v>1927883</v>
      </c>
      <c r="F15" s="8">
        <v>1245786</v>
      </c>
      <c r="G15" s="8">
        <v>340996</v>
      </c>
      <c r="H15" s="8">
        <v>1451464</v>
      </c>
      <c r="I15" s="8">
        <v>1793023</v>
      </c>
      <c r="J15" s="8">
        <v>0</v>
      </c>
    </row>
    <row r="16" spans="1:10" x14ac:dyDescent="0.25">
      <c r="A16" s="6" t="s">
        <v>82</v>
      </c>
      <c r="B16" s="10" t="s">
        <v>77</v>
      </c>
      <c r="C16" s="6" t="s">
        <v>78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6" t="s">
        <v>82</v>
      </c>
      <c r="B17" s="6">
        <v>200</v>
      </c>
      <c r="C17" s="6" t="s">
        <v>79</v>
      </c>
      <c r="D17" s="8">
        <v>1368702</v>
      </c>
      <c r="E17" s="8">
        <v>145374</v>
      </c>
      <c r="F17" s="8">
        <v>1431238</v>
      </c>
      <c r="G17" s="8">
        <v>304296</v>
      </c>
      <c r="H17" s="8">
        <v>710266</v>
      </c>
      <c r="I17" s="8">
        <v>1604872</v>
      </c>
      <c r="J17" s="8">
        <v>0</v>
      </c>
    </row>
    <row r="18" spans="1:10" x14ac:dyDescent="0.25">
      <c r="A18" s="6" t="s">
        <v>82</v>
      </c>
      <c r="B18" s="6">
        <v>120</v>
      </c>
      <c r="C18" s="6" t="s">
        <v>7</v>
      </c>
      <c r="D18" s="8">
        <v>354651</v>
      </c>
      <c r="E18" s="8">
        <v>961784</v>
      </c>
      <c r="F18" s="8">
        <v>1552328</v>
      </c>
      <c r="G18" s="8">
        <v>151161</v>
      </c>
      <c r="H18" s="8">
        <v>901055</v>
      </c>
      <c r="I18" s="8">
        <v>1062977</v>
      </c>
      <c r="J18" s="8">
        <v>0</v>
      </c>
    </row>
    <row r="19" spans="1:10" x14ac:dyDescent="0.25">
      <c r="A19" s="6" t="s">
        <v>82</v>
      </c>
      <c r="B19" s="6">
        <v>253</v>
      </c>
      <c r="C19" s="6" t="s">
        <v>80</v>
      </c>
      <c r="D19" s="8">
        <v>237592</v>
      </c>
      <c r="E19" s="8">
        <v>363654</v>
      </c>
      <c r="F19" s="8">
        <v>1190076</v>
      </c>
      <c r="G19" s="8">
        <v>1595403</v>
      </c>
      <c r="H19" s="8">
        <v>454676</v>
      </c>
      <c r="I19" s="8">
        <v>497930</v>
      </c>
      <c r="J19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E22E5-FE2B-4348-BF9D-2C617E2F1D18}">
  <dimension ref="A1:H13"/>
  <sheetViews>
    <sheetView workbookViewId="0">
      <selection sqref="A1:H13"/>
    </sheetView>
  </sheetViews>
  <sheetFormatPr defaultRowHeight="15" x14ac:dyDescent="0.25"/>
  <sheetData>
    <row r="1" spans="1:8" x14ac:dyDescent="0.25">
      <c r="A1" s="6" t="s">
        <v>83</v>
      </c>
      <c r="B1" s="6" t="s">
        <v>1</v>
      </c>
      <c r="C1" s="6" t="s">
        <v>84</v>
      </c>
      <c r="D1" s="6" t="s">
        <v>85</v>
      </c>
      <c r="E1" s="6" t="s">
        <v>27</v>
      </c>
      <c r="F1" s="6" t="s">
        <v>20</v>
      </c>
      <c r="G1" s="6" t="s">
        <v>21</v>
      </c>
      <c r="H1" s="6" t="s">
        <v>86</v>
      </c>
    </row>
    <row r="2" spans="1:8" x14ac:dyDescent="0.25">
      <c r="A2" s="6" t="s">
        <v>87</v>
      </c>
      <c r="B2" s="8">
        <v>1000000</v>
      </c>
      <c r="C2" s="8">
        <v>155000</v>
      </c>
      <c r="D2" s="8">
        <v>550000</v>
      </c>
      <c r="E2" s="8">
        <f>C2+D2</f>
        <v>705000</v>
      </c>
      <c r="F2" s="9">
        <f>E2/B2</f>
        <v>0.70499999999999996</v>
      </c>
      <c r="G2" s="9">
        <v>0.18</v>
      </c>
      <c r="H2" s="9">
        <f>C2/E2</f>
        <v>0.21985815602836881</v>
      </c>
    </row>
    <row r="3" spans="1:8" x14ac:dyDescent="0.25">
      <c r="A3" s="6" t="s">
        <v>88</v>
      </c>
      <c r="B3" s="8">
        <v>500000</v>
      </c>
      <c r="C3" s="8">
        <v>50000</v>
      </c>
      <c r="D3" s="8">
        <v>250000</v>
      </c>
      <c r="E3" s="8">
        <f t="shared" ref="E3:E4" si="0">C3+D3</f>
        <v>300000</v>
      </c>
      <c r="F3" s="9">
        <f t="shared" ref="F3:F12" si="1">E3/B3</f>
        <v>0.6</v>
      </c>
      <c r="G3" s="9">
        <v>0.1</v>
      </c>
      <c r="H3" s="9">
        <f t="shared" ref="H3:H4" si="2">C3/E3</f>
        <v>0.16666666666666666</v>
      </c>
    </row>
    <row r="4" spans="1:8" x14ac:dyDescent="0.25">
      <c r="A4" s="6" t="s">
        <v>89</v>
      </c>
      <c r="B4" s="8">
        <v>500000</v>
      </c>
      <c r="C4" s="8">
        <v>105000</v>
      </c>
      <c r="D4" s="8">
        <v>300000</v>
      </c>
      <c r="E4" s="8">
        <f t="shared" si="0"/>
        <v>405000</v>
      </c>
      <c r="F4" s="9">
        <f t="shared" si="1"/>
        <v>0.81</v>
      </c>
      <c r="G4" s="9">
        <v>0.08</v>
      </c>
      <c r="H4" s="9">
        <f t="shared" si="2"/>
        <v>0.25925925925925924</v>
      </c>
    </row>
    <row r="5" spans="1:8" x14ac:dyDescent="0.25">
      <c r="A5" s="6" t="s">
        <v>90</v>
      </c>
      <c r="B5" s="8">
        <v>0</v>
      </c>
      <c r="C5" s="8">
        <v>0</v>
      </c>
      <c r="D5" s="8">
        <v>0</v>
      </c>
      <c r="E5" s="8">
        <v>0</v>
      </c>
      <c r="F5" s="9" t="s">
        <v>42</v>
      </c>
      <c r="G5" s="9" t="s">
        <v>42</v>
      </c>
      <c r="H5" s="6" t="s">
        <v>42</v>
      </c>
    </row>
    <row r="6" spans="1:8" x14ac:dyDescent="0.25">
      <c r="A6" s="6" t="s">
        <v>91</v>
      </c>
      <c r="B6" s="8">
        <v>0</v>
      </c>
      <c r="C6" s="8">
        <v>0</v>
      </c>
      <c r="D6" s="8">
        <v>0</v>
      </c>
      <c r="E6" s="8">
        <v>0</v>
      </c>
      <c r="F6" s="9" t="s">
        <v>42</v>
      </c>
      <c r="G6" s="9" t="s">
        <v>42</v>
      </c>
      <c r="H6" s="6" t="s">
        <v>42</v>
      </c>
    </row>
    <row r="7" spans="1:8" x14ac:dyDescent="0.25">
      <c r="A7" s="6" t="s">
        <v>92</v>
      </c>
      <c r="B7" s="8">
        <v>2000000</v>
      </c>
      <c r="C7" s="8">
        <f>E7-D7</f>
        <v>926750</v>
      </c>
      <c r="D7" s="8">
        <f>SUM(D8:D9)</f>
        <v>658250</v>
      </c>
      <c r="E7" s="8">
        <v>1585000</v>
      </c>
      <c r="F7" s="9">
        <f t="shared" si="1"/>
        <v>0.79249999999999998</v>
      </c>
      <c r="G7" s="9">
        <v>0.2</v>
      </c>
      <c r="H7" s="9">
        <f>C7/E7</f>
        <v>0.5847003154574133</v>
      </c>
    </row>
    <row r="8" spans="1:8" x14ac:dyDescent="0.25">
      <c r="A8" s="6" t="s">
        <v>88</v>
      </c>
      <c r="B8" s="8">
        <v>1000000</v>
      </c>
      <c r="C8" s="8">
        <f t="shared" ref="C8:C9" si="3">E8-D8</f>
        <v>301750</v>
      </c>
      <c r="D8" s="8">
        <v>283250</v>
      </c>
      <c r="E8" s="8">
        <v>585000</v>
      </c>
      <c r="F8" s="9">
        <f t="shared" si="1"/>
        <v>0.58499999999999996</v>
      </c>
      <c r="G8" s="9">
        <v>0.1</v>
      </c>
      <c r="H8" s="9">
        <f t="shared" ref="H8:H12" si="4">C8/E8</f>
        <v>0.51581196581196587</v>
      </c>
    </row>
    <row r="9" spans="1:8" x14ac:dyDescent="0.25">
      <c r="A9" s="6" t="s">
        <v>89</v>
      </c>
      <c r="B9" s="8">
        <v>1000000</v>
      </c>
      <c r="C9" s="8">
        <f t="shared" si="3"/>
        <v>625000</v>
      </c>
      <c r="D9" s="8">
        <v>375000</v>
      </c>
      <c r="E9" s="8">
        <v>1000000</v>
      </c>
      <c r="F9" s="9">
        <f t="shared" si="1"/>
        <v>1</v>
      </c>
      <c r="G9" s="9">
        <v>0.1</v>
      </c>
      <c r="H9" s="9">
        <f t="shared" si="4"/>
        <v>0.625</v>
      </c>
    </row>
    <row r="10" spans="1:8" x14ac:dyDescent="0.25">
      <c r="A10" s="6" t="s">
        <v>90</v>
      </c>
      <c r="B10" s="8">
        <v>0</v>
      </c>
      <c r="C10" s="8">
        <v>0</v>
      </c>
      <c r="D10" s="8">
        <v>0</v>
      </c>
      <c r="E10" s="8">
        <v>0</v>
      </c>
      <c r="F10" s="9" t="s">
        <v>42</v>
      </c>
      <c r="G10" s="9" t="s">
        <v>42</v>
      </c>
      <c r="H10" s="9" t="s">
        <v>42</v>
      </c>
    </row>
    <row r="11" spans="1:8" x14ac:dyDescent="0.25">
      <c r="A11" s="6" t="s">
        <v>91</v>
      </c>
      <c r="B11" s="8">
        <v>0</v>
      </c>
      <c r="C11" s="8">
        <v>0</v>
      </c>
      <c r="D11" s="8">
        <v>0</v>
      </c>
      <c r="E11" s="8">
        <v>0</v>
      </c>
      <c r="F11" s="9" t="s">
        <v>42</v>
      </c>
      <c r="G11" s="9" t="s">
        <v>42</v>
      </c>
      <c r="H11" s="9" t="s">
        <v>42</v>
      </c>
    </row>
    <row r="12" spans="1:8" x14ac:dyDescent="0.25">
      <c r="A12" s="6" t="s">
        <v>41</v>
      </c>
      <c r="B12" s="8">
        <f>B2+B7</f>
        <v>3000000</v>
      </c>
      <c r="C12" s="8">
        <f t="shared" ref="C12:E12" si="5">C2+C7</f>
        <v>1081750</v>
      </c>
      <c r="D12" s="8">
        <f t="shared" si="5"/>
        <v>1208250</v>
      </c>
      <c r="E12" s="8">
        <f t="shared" si="5"/>
        <v>2290000</v>
      </c>
      <c r="F12" s="9">
        <f t="shared" si="1"/>
        <v>0.76333333333333331</v>
      </c>
      <c r="G12" s="9">
        <v>0.25</v>
      </c>
      <c r="H12" s="9">
        <f t="shared" si="4"/>
        <v>0.47237991266375545</v>
      </c>
    </row>
    <row r="13" spans="1:8" x14ac:dyDescent="0.25">
      <c r="A13" s="6" t="s">
        <v>93</v>
      </c>
      <c r="B13" s="9">
        <f>B2/B12</f>
        <v>0.33333333333333331</v>
      </c>
      <c r="C13" s="9">
        <f t="shared" ref="C13:E13" si="6">C2/C12</f>
        <v>0.14328634157614975</v>
      </c>
      <c r="D13" s="9">
        <f t="shared" si="6"/>
        <v>0.4552038071591144</v>
      </c>
      <c r="E13" s="9">
        <f t="shared" si="6"/>
        <v>0.30786026200873362</v>
      </c>
      <c r="F13" s="9">
        <f>E2/B12</f>
        <v>0.23499999999999999</v>
      </c>
      <c r="G13" s="9">
        <v>0.1</v>
      </c>
      <c r="H13" s="9">
        <f>C2/E12</f>
        <v>6.768558951965066E-2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Bireysel Krediler</vt:lpstr>
      <vt:lpstr>Kefil Olunan Krediler</vt:lpstr>
      <vt:lpstr>Bireysel Sorunlu Krediler</vt:lpstr>
      <vt:lpstr>KRS Skorları</vt:lpstr>
      <vt:lpstr>Ticari Kredi Limit Risk</vt:lpstr>
      <vt:lpstr>Teminat Bilgileri</vt:lpstr>
      <vt:lpstr>İlişkili Müşteri Listesi</vt:lpstr>
      <vt:lpstr>Kredi Türü Limit Risk Bilgileri</vt:lpstr>
      <vt:lpstr>Memzuç Bilgileri</vt:lpstr>
      <vt:lpstr>Çalışılan Banka Sayısı</vt:lpstr>
      <vt:lpstr>Risk Grubu - Memzuç Bilgileri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Marangoz</dc:creator>
  <cp:lastModifiedBy>Burak Marangoz</cp:lastModifiedBy>
  <dcterms:created xsi:type="dcterms:W3CDTF">2023-11-20T18:40:59Z</dcterms:created>
  <dcterms:modified xsi:type="dcterms:W3CDTF">2023-11-20T18:47:05Z</dcterms:modified>
</cp:coreProperties>
</file>