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3"/>
    <sheet state="visible" name="Help" sheetId="2" r:id="rId4"/>
    <sheet state="visible" name="GanttChartPro" sheetId="3" r:id="rId5"/>
    <sheet state="visible" name="TermsOfUse" sheetId="4" r:id="rId6"/>
    <sheet state="hidden" name="©"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Work Breakdown Structure:
Level 1: 1, 2, 3, ...
Level 2: 1.1, 1.2, 1.3,
Level 3: 1.1.1, 1.1.2,
The WBS uses a formula to control the numbering, but the formulas are different for different levels.</t>
      </text>
    </comment>
    <comment authorId="0" ref="B7">
      <text>
        <t xml:space="preserve">Task:
Enter the name of each task and sub-task. Use spaces to indent sub-tasks.</t>
      </text>
    </comment>
    <comment authorId="0" ref="D7">
      <text>
        <t xml:space="preserve">Task Lead
Enter the name of the Task Lead in this column.</t>
      </text>
    </comment>
    <comment authorId="0" ref="E7">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F7">
      <text>
        <t xml:space="preserve">End Date:
Calculated based on the Start Date and the duration of the task.</t>
      </text>
    </comment>
    <comment authorId="0" ref="G7">
      <text>
        <t xml:space="preserve">Duration:
The duration is the number of calendar days for the given task.</t>
      </text>
    </comment>
    <comment authorId="0" ref="H7">
      <text>
        <t xml:space="preserve">Percent Complete:
Update the status of this task by entering the percent complete (between 0% and 100%).</t>
      </text>
    </comment>
    <comment authorId="0" ref="I7">
      <text>
        <t xml:space="preserve">Work Days:
Work Days exclude Saturday and Sunday. The Pro version allows you to use this column as an input.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See the Terms Of Use worksheet and the license agreement on Vertex42.com for information about terms of use, copyright, warranties, and disclaimers. Removing copyright notices is illegal.</t>
      </text>
    </comment>
    <comment authorId="0" ref="C15">
      <text>
        <t xml:space="preserve">This is an example comment.</t>
      </text>
    </comment>
  </commentList>
</comments>
</file>

<file path=xl/sharedStrings.xml><?xml version="1.0" encoding="utf-8"?>
<sst xmlns="http://schemas.openxmlformats.org/spreadsheetml/2006/main" count="194" uniqueCount="151">
  <si>
    <t>Group 3 Banking System</t>
  </si>
  <si>
    <t>Gantt Chart Template © 2012-2020 by Vertex42.com: Licensed for private use only. Do not publish on the internet.</t>
  </si>
  <si>
    <t>CSU East Bay</t>
  </si>
  <si>
    <t>Project Start Date:</t>
  </si>
  <si>
    <t>Display Week:</t>
  </si>
  <si>
    <t>Project Manager:</t>
  </si>
  <si>
    <t>Group 3</t>
  </si>
  <si>
    <t>WBS</t>
  </si>
  <si>
    <t>Task</t>
  </si>
  <si>
    <t>Lead</t>
  </si>
  <si>
    <t>Start</t>
  </si>
  <si>
    <t>End</t>
  </si>
  <si>
    <t>Days</t>
  </si>
  <si>
    <t>%
Done</t>
  </si>
  <si>
    <t>Work
Days</t>
  </si>
  <si>
    <t>Phase 1 Presentation</t>
  </si>
  <si>
    <t>[Name]</t>
  </si>
  <si>
    <t>Requirements</t>
  </si>
  <si>
    <t>Brandon</t>
  </si>
  <si>
    <t>Brief Description</t>
  </si>
  <si>
    <t>Josue, Joshua</t>
  </si>
  <si>
    <t>Goals</t>
  </si>
  <si>
    <t>Nikan, Khadija</t>
  </si>
  <si>
    <t>[Task]</t>
  </si>
  <si>
    <t>[Insert new rows above this one, then hide or delete this row]</t>
  </si>
  <si>
    <t>Phase 2 Presentation</t>
  </si>
  <si>
    <t>UML Documents</t>
  </si>
  <si>
    <t>SRS Documents</t>
  </si>
  <si>
    <t>Class Diagram</t>
  </si>
  <si>
    <t>Sequence Diagram</t>
  </si>
  <si>
    <t>Josue</t>
  </si>
  <si>
    <t>Use Case Diagram</t>
  </si>
  <si>
    <t>Joshua</t>
  </si>
  <si>
    <t>Phase 3</t>
  </si>
  <si>
    <t>Client/Server</t>
  </si>
  <si>
    <t>Cust/Teller Class</t>
  </si>
  <si>
    <t>JC and BC</t>
  </si>
  <si>
    <t>ATM Class</t>
  </si>
  <si>
    <t>GUIs</t>
  </si>
  <si>
    <t>Button Functions</t>
  </si>
  <si>
    <t>Deposit/Withdraw functions</t>
  </si>
  <si>
    <t>JUnit Testing</t>
  </si>
  <si>
    <t>[ Task Category ]</t>
  </si>
  <si>
    <t>TEMPLATE ROWS</t>
  </si>
  <si>
    <t>See the Help worksheet for information about using template rows.</t>
  </si>
  <si>
    <t>[ Task Category (label only) ]</t>
  </si>
  <si>
    <t>[ Task Category (summary) ]</t>
  </si>
  <si>
    <t>[ Level 2 Task ]</t>
  </si>
  <si>
    <t xml:space="preserve"> . [ Level 3 Task ]</t>
  </si>
  <si>
    <t xml:space="preserve"> . . [ Level 4 Task ]</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</si>
  <si>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</si>
  <si>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</si>
  <si>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</si>
  <si>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</si>
  <si>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</si>
  <si>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</si>
  <si>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</si>
  <si>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</si>
  <si>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</si>
  <si>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</si>
  <si>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</si>
  <si>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</si>
  <si>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</si>
  <si>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</si>
  <si>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</si>
  <si>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</si>
  <si>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</si>
  <si>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</si>
  <si>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</si>
  <si>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</si>
  <si>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r>
      <rPr>
        <rFont val="arial,sans,sans-serif"/>
        <b/>
        <color rgb="FF000000"/>
        <sz val="10.0"/>
      </rPr>
      <t>Input Cell</t>
    </r>
    <r>
      <rPr>
        <rFont val="arial,sans,sans-serif"/>
        <color rgb="FF000000"/>
        <sz val="10.0"/>
      </rPr>
      <t xml:space="preserve"> :: Indicates which set of inputs to use</t>
    </r>
  </si>
  <si>
    <r>
      <rPr>
        <rFont val="arial,sans,sans-serif"/>
        <b/>
        <color rgb="FF000000"/>
        <sz val="10.0"/>
      </rPr>
      <t>Completed Task</t>
    </r>
    <r>
      <rPr>
        <rFont val="arial,sans,sans-serif"/>
        <color rgb="FF000000"/>
        <sz val="10.0"/>
      </rPr>
      <t xml:space="preserve"> :: In the Gantt chart, indicates the completed portion of the task</t>
    </r>
  </si>
  <si>
    <r>
      <rPr>
        <rFont val="arial,sans,sans-serif"/>
        <b/>
        <color rgb="FF000000"/>
        <sz val="10.0"/>
      </rPr>
      <t>Incomplete Task</t>
    </r>
    <r>
      <rPr>
        <rFont val="arial,sans,sans-serif"/>
        <color rgb="FF000000"/>
        <sz val="10.0"/>
      </rP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</si>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</sst>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dddd)"/>
    <numFmt numFmtId="165" formatCode="m/d/yyyy h:mm:ss"/>
    <numFmt numFmtId="166" formatCode="d mmm yyyy"/>
    <numFmt numFmtId="167" formatCode="d"/>
    <numFmt numFmtId="168" formatCode="ddd M/dd/yy"/>
  </numFmts>
  <fonts count="33">
    <font>
      <sz val="10.0"/>
      <color rgb="FF000000"/>
      <name val="Arial"/>
    </font>
    <font>
      <sz val="14.0"/>
      <color rgb="FF003366"/>
      <name val="Arial"/>
    </font>
    <font>
      <b/>
      <name val="Arial"/>
    </font>
    <font>
      <u/>
      <color rgb="FF0000FF"/>
      <name val="Arial"/>
    </font>
    <font>
      <i/>
      <sz val="8.0"/>
      <color rgb="FF666666"/>
      <name val="Arial"/>
    </font>
    <font>
      <name val="Arial"/>
    </font>
    <font>
      <sz val="9.0"/>
      <color rgb="FF000000"/>
      <name val="Arial"/>
    </font>
    <font/>
    <font>
      <sz val="8.0"/>
      <color rgb="FF000000"/>
      <name val="Arial"/>
    </font>
    <font>
      <b/>
      <sz val="9.0"/>
      <color rgb="FFFFFFFF"/>
      <name val="Arial"/>
    </font>
    <font>
      <b/>
      <sz val="10.0"/>
      <color rgb="FFFFFFFF"/>
      <name val="Arial"/>
    </font>
    <font>
      <sz val="8.0"/>
      <color rgb="FFFFFFFF"/>
      <name val="Arial"/>
    </font>
    <font>
      <sz val="7.0"/>
      <color rgb="FFFFFFFF"/>
      <name val="Arial"/>
    </font>
    <font>
      <b/>
      <sz val="9.0"/>
      <color rgb="FF000000"/>
      <name val="Arial"/>
    </font>
    <font>
      <sz val="9.0"/>
      <name val="Arial"/>
    </font>
    <font>
      <b/>
      <sz val="10.0"/>
      <color rgb="FF000000"/>
      <name val="Arial"/>
    </font>
    <font>
      <b/>
      <sz val="9.0"/>
      <name val="Arial"/>
    </font>
    <font>
      <b/>
      <sz val="18.0"/>
      <color rgb="FFFFFFFF"/>
      <name val="Arial"/>
    </font>
    <font>
      <b/>
      <sz val="8.0"/>
      <color rgb="FFFFFFFF"/>
      <name val="Arial"/>
    </font>
    <font>
      <u/>
      <sz val="10.0"/>
      <color rgb="FF0000FF"/>
      <name val="Arial"/>
    </font>
    <font>
      <sz val="11.0"/>
      <name val="Arial"/>
    </font>
    <font>
      <b/>
      <sz val="14.0"/>
      <color rgb="FF1C4587"/>
      <name val="Arial"/>
    </font>
    <font>
      <b/>
      <sz val="12.0"/>
      <color rgb="FFFFFFFF"/>
      <name val="Arial"/>
    </font>
    <font>
      <b/>
      <sz val="18.0"/>
      <color rgb="FFFFFFFF"/>
    </font>
    <font>
      <u/>
      <sz val="14.0"/>
      <color rgb="FF0000FF"/>
    </font>
    <font>
      <b/>
    </font>
    <font>
      <u/>
      <sz val="12.0"/>
      <color rgb="FF0000FF"/>
    </font>
    <font>
      <sz val="12.0"/>
      <color rgb="FF000000"/>
    </font>
    <font>
      <sz val="11.0"/>
      <color rgb="FF000000"/>
    </font>
    <font>
      <sz val="11.0"/>
    </font>
    <font>
      <b/>
      <sz val="11.0"/>
      <color rgb="FF000000"/>
    </font>
    <font>
      <u/>
      <sz val="11.0"/>
      <color rgb="FF0000FF"/>
    </font>
    <font>
      <u/>
      <color rgb="FF0000FF"/>
    </font>
  </fonts>
  <fills count="12">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D9D9D9"/>
        <bgColor rgb="FFD9D9D9"/>
      </patternFill>
    </fill>
    <fill>
      <patternFill patternType="solid">
        <fgColor rgb="FFD6F4D9"/>
        <bgColor rgb="FFD6F4D9"/>
      </patternFill>
    </fill>
    <fill>
      <patternFill patternType="solid">
        <fgColor rgb="FF003366"/>
        <bgColor rgb="FF003366"/>
      </patternFill>
    </fill>
    <fill>
      <patternFill patternType="solid">
        <fgColor rgb="FFC9DAF8"/>
        <bgColor rgb="FFC9DAF8"/>
      </patternFill>
    </fill>
    <fill>
      <patternFill patternType="solid">
        <fgColor rgb="FF3C78D8"/>
        <bgColor rgb="FF3C78D8"/>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s>
  <borders count="9">
    <border/>
    <border>
      <bottom style="thin">
        <color rgb="FF999999"/>
      </bottom>
    </border>
    <border>
      <left style="thin">
        <color rgb="FFB7B7B7"/>
      </left>
    </border>
    <border>
      <right style="thin">
        <color rgb="FFB7B7B7"/>
      </right>
    </border>
    <border>
      <bottom style="thin">
        <color rgb="FFEFEFEF"/>
      </bottom>
    </border>
    <border>
      <right style="thin">
        <color rgb="FFCCCCCC"/>
      </right>
      <bottom style="thin">
        <color rgb="FFEFEFEF"/>
      </bottom>
    </border>
    <border>
      <top style="thin">
        <color rgb="FFEFEFEF"/>
      </top>
      <bottom style="thin">
        <color rgb="FFEFEFEF"/>
      </bottom>
    </border>
    <border>
      <top style="thin">
        <color rgb="FFEFEFEF"/>
      </top>
    </border>
    <border>
      <right/>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3" numFmtId="0" xfId="0" applyAlignment="1" applyFont="1">
      <alignment horizontal="center" vertical="center"/>
    </xf>
    <xf borderId="0" fillId="0" fontId="4" numFmtId="0" xfId="0" applyAlignment="1" applyFont="1">
      <alignment readingOrder="0" vertical="center"/>
    </xf>
    <xf borderId="0" fillId="0" fontId="4" numFmtId="0" xfId="0" applyAlignment="1" applyFont="1">
      <alignment readingOrder="0" vertical="center"/>
    </xf>
    <xf borderId="0" fillId="0" fontId="5" numFmtId="0" xfId="0" applyFont="1"/>
    <xf borderId="0" fillId="0" fontId="5" numFmtId="0" xfId="0" applyAlignment="1" applyFont="1">
      <alignment readingOrder="0"/>
    </xf>
    <xf borderId="0" fillId="0" fontId="6" numFmtId="0" xfId="0" applyAlignment="1" applyFont="1">
      <alignment horizontal="left" readingOrder="0" shrinkToFit="0" vertical="bottom" wrapText="0"/>
    </xf>
    <xf borderId="0" fillId="2" fontId="0" numFmtId="0" xfId="0" applyAlignment="1" applyFill="1" applyFont="1">
      <alignment shrinkToFit="0" vertical="bottom" wrapText="0"/>
    </xf>
    <xf borderId="0" fillId="0" fontId="0" numFmtId="0" xfId="0" applyAlignment="1" applyFont="1">
      <alignment horizontal="right" readingOrder="0" shrinkToFit="0" vertical="bottom" wrapText="0"/>
    </xf>
    <xf borderId="1" fillId="0" fontId="0" numFmtId="164" xfId="0" applyAlignment="1" applyBorder="1" applyFont="1" applyNumberFormat="1">
      <alignment horizontal="left" readingOrder="0" shrinkToFit="0" vertical="bottom" wrapText="0"/>
    </xf>
    <xf borderId="1" fillId="0" fontId="7" numFmtId="0" xfId="0" applyBorder="1" applyFont="1"/>
    <xf borderId="1" fillId="0" fontId="0" numFmtId="0" xfId="0" applyAlignment="1" applyBorder="1" applyFont="1">
      <alignment horizontal="center" readingOrder="0" shrinkToFit="0" vertical="bottom" wrapText="0"/>
    </xf>
    <xf borderId="2" fillId="0" fontId="6" numFmtId="165" xfId="0" applyAlignment="1" applyBorder="1" applyFont="1" applyNumberFormat="1">
      <alignment horizontal="center" shrinkToFit="0" vertical="center" wrapText="0"/>
    </xf>
    <xf borderId="3" fillId="0" fontId="7" numFmtId="0" xfId="0" applyBorder="1" applyFont="1"/>
    <xf borderId="0" fillId="0" fontId="0" numFmtId="0" xfId="0" applyAlignment="1" applyFont="1">
      <alignment horizontal="right" readingOrder="0" vertical="center"/>
    </xf>
    <xf borderId="1" fillId="0" fontId="0" numFmtId="0" xfId="0" applyAlignment="1" applyBorder="1" applyFont="1">
      <alignment horizontal="left" readingOrder="0" vertical="center"/>
    </xf>
    <xf borderId="2" fillId="0" fontId="6" numFmtId="166" xfId="0" applyAlignment="1" applyBorder="1" applyFont="1" applyNumberFormat="1">
      <alignment horizontal="center" shrinkToFit="0" vertical="center" wrapText="0"/>
    </xf>
    <xf borderId="2" fillId="0" fontId="8" numFmtId="167" xfId="0" applyAlignment="1" applyBorder="1" applyFont="1" applyNumberFormat="1">
      <alignment horizontal="center" vertical="center"/>
    </xf>
    <xf borderId="0" fillId="0" fontId="8" numFmtId="167" xfId="0" applyAlignment="1" applyFont="1" applyNumberFormat="1">
      <alignment horizontal="center" vertical="center"/>
    </xf>
    <xf borderId="3" fillId="0" fontId="8" numFmtId="167" xfId="0" applyAlignment="1" applyBorder="1" applyFont="1" applyNumberFormat="1">
      <alignment horizontal="center" vertical="center"/>
    </xf>
    <xf borderId="4" fillId="3" fontId="9" numFmtId="0" xfId="0" applyAlignment="1" applyBorder="1" applyFill="1" applyFont="1">
      <alignment readingOrder="0" shrinkToFit="0" vertical="center" wrapText="0"/>
    </xf>
    <xf borderId="4" fillId="3" fontId="9" numFmtId="0" xfId="0" applyAlignment="1" applyBorder="1" applyFont="1">
      <alignment horizontal="left" readingOrder="0" shrinkToFit="0" vertical="center" wrapText="0"/>
    </xf>
    <xf borderId="4" fillId="3" fontId="9" numFmtId="0" xfId="0" applyAlignment="1" applyBorder="1" applyFont="1">
      <alignment horizontal="left" readingOrder="0" vertical="center"/>
    </xf>
    <xf borderId="4" fillId="3" fontId="9" numFmtId="0" xfId="0" applyAlignment="1" applyBorder="1" applyFont="1">
      <alignment horizontal="center" readingOrder="0" shrinkToFit="0" vertical="center" wrapText="0"/>
    </xf>
    <xf borderId="4" fillId="3" fontId="10" numFmtId="0" xfId="0" applyAlignment="1" applyBorder="1" applyFont="1">
      <alignment horizontal="center" readingOrder="0" shrinkToFit="0" vertical="center" wrapText="0"/>
    </xf>
    <xf borderId="4" fillId="3" fontId="9" numFmtId="0" xfId="0" applyAlignment="1" applyBorder="1" applyFont="1">
      <alignment horizontal="center" readingOrder="0" vertical="center"/>
    </xf>
    <xf borderId="4" fillId="3" fontId="11" numFmtId="0" xfId="0" applyAlignment="1" applyBorder="1" applyFont="1">
      <alignment horizontal="center" readingOrder="0" vertical="center"/>
    </xf>
    <xf borderId="4" fillId="3" fontId="12" numFmtId="165" xfId="0" applyAlignment="1" applyBorder="1" applyFont="1" applyNumberFormat="1">
      <alignment horizontal="center" shrinkToFit="0" vertical="center" wrapText="0"/>
    </xf>
    <xf borderId="5" fillId="3" fontId="12" numFmtId="165" xfId="0" applyAlignment="1" applyBorder="1" applyFont="1" applyNumberFormat="1">
      <alignment horizontal="center" shrinkToFit="0" vertical="center" wrapText="0"/>
    </xf>
    <xf borderId="4" fillId="4" fontId="13" numFmtId="0" xfId="0" applyAlignment="1" applyBorder="1" applyFill="1" applyFont="1">
      <alignment horizontal="left" shrinkToFit="0" vertical="center" wrapText="0"/>
    </xf>
    <xf borderId="4" fillId="4" fontId="13" numFmtId="0" xfId="0" applyAlignment="1" applyBorder="1" applyFont="1">
      <alignment readingOrder="0" vertical="center"/>
    </xf>
    <xf borderId="4" fillId="4" fontId="6" numFmtId="0" xfId="0" applyAlignment="1" applyBorder="1" applyFont="1">
      <alignment readingOrder="0" shrinkToFit="0" vertical="center" wrapText="0"/>
    </xf>
    <xf borderId="6" fillId="4" fontId="6" numFmtId="168" xfId="0" applyAlignment="1" applyBorder="1" applyFont="1" applyNumberFormat="1">
      <alignment horizontal="right" shrinkToFit="0" vertical="center" wrapText="0"/>
    </xf>
    <xf borderId="6" fillId="4" fontId="6" numFmtId="168" xfId="0" applyAlignment="1" applyBorder="1" applyFont="1" applyNumberFormat="1">
      <alignment horizontal="right" readingOrder="0" shrinkToFit="0" vertical="center" wrapText="0"/>
    </xf>
    <xf borderId="6" fillId="4" fontId="6" numFmtId="1" xfId="0" applyAlignment="1" applyBorder="1" applyFont="1" applyNumberFormat="1">
      <alignment horizontal="center" shrinkToFit="0" vertical="center" wrapText="0"/>
    </xf>
    <xf borderId="6" fillId="4" fontId="6" numFmtId="9" xfId="0" applyAlignment="1" applyBorder="1" applyFont="1" applyNumberFormat="1">
      <alignment horizontal="center" shrinkToFit="0" vertical="center" wrapText="0"/>
    </xf>
    <xf borderId="6" fillId="4" fontId="6" numFmtId="0" xfId="0" applyAlignment="1" applyBorder="1" applyFont="1">
      <alignment horizontal="center" shrinkToFit="0" vertical="center" wrapText="0"/>
    </xf>
    <xf borderId="6" fillId="0" fontId="6" numFmtId="0" xfId="0" applyAlignment="1" applyBorder="1" applyFont="1">
      <alignment horizontal="left" shrinkToFit="0" vertical="center" wrapText="0"/>
    </xf>
    <xf borderId="6" fillId="0" fontId="6" numFmtId="0" xfId="0" applyAlignment="1" applyBorder="1" applyFont="1">
      <alignment readingOrder="0" vertical="center"/>
    </xf>
    <xf borderId="6" fillId="0" fontId="6" numFmtId="0" xfId="0" applyAlignment="1" applyBorder="1" applyFont="1">
      <alignment readingOrder="0" shrinkToFit="0" vertical="center" wrapText="0"/>
    </xf>
    <xf borderId="6" fillId="5" fontId="6" numFmtId="168" xfId="0" applyAlignment="1" applyBorder="1" applyFill="1" applyFont="1" applyNumberFormat="1">
      <alignment horizontal="right" shrinkToFit="0" vertical="center" wrapText="0"/>
    </xf>
    <xf borderId="6" fillId="0" fontId="6" numFmtId="168" xfId="0" applyAlignment="1" applyBorder="1" applyFont="1" applyNumberFormat="1">
      <alignment horizontal="right" shrinkToFit="0" vertical="center" wrapText="0"/>
    </xf>
    <xf borderId="6" fillId="5" fontId="6" numFmtId="1" xfId="0" applyAlignment="1" applyBorder="1" applyFont="1" applyNumberFormat="1">
      <alignment horizontal="center" readingOrder="0" shrinkToFit="0" vertical="center" wrapText="0"/>
    </xf>
    <xf borderId="6" fillId="5" fontId="6" numFmtId="9" xfId="0" applyAlignment="1" applyBorder="1" applyFont="1" applyNumberFormat="1">
      <alignment horizontal="center" readingOrder="0" shrinkToFit="0" vertical="center" wrapText="0"/>
    </xf>
    <xf borderId="6" fillId="0" fontId="6" numFmtId="1" xfId="0" applyAlignment="1" applyBorder="1" applyFont="1" applyNumberFormat="1">
      <alignment horizontal="center" shrinkToFit="0" vertical="center" wrapText="0"/>
    </xf>
    <xf borderId="6" fillId="0" fontId="6" numFmtId="0" xfId="0" applyAlignment="1" applyBorder="1" applyFont="1">
      <alignment horizontal="center" shrinkToFit="0" vertical="center" wrapText="0"/>
    </xf>
    <xf borderId="6" fillId="0" fontId="6" numFmtId="0" xfId="0" applyAlignment="1" applyBorder="1" applyFont="1">
      <alignment readingOrder="0" vertical="center"/>
    </xf>
    <xf borderId="6" fillId="0" fontId="6" numFmtId="0" xfId="0" applyAlignment="1" applyBorder="1" applyFont="1">
      <alignment shrinkToFit="0" vertical="center" wrapText="0"/>
    </xf>
    <xf borderId="6" fillId="0" fontId="6" numFmtId="165" xfId="0" applyAlignment="1" applyBorder="1" applyFont="1" applyNumberFormat="1">
      <alignment horizontal="right" shrinkToFit="0" vertical="center" wrapText="0"/>
    </xf>
    <xf borderId="6" fillId="0" fontId="6" numFmtId="9" xfId="0" applyAlignment="1" applyBorder="1" applyFont="1" applyNumberFormat="1">
      <alignment horizontal="center" shrinkToFit="0" vertical="center" wrapText="0"/>
    </xf>
    <xf borderId="6" fillId="4" fontId="13" numFmtId="0" xfId="0" applyAlignment="1" applyBorder="1" applyFont="1">
      <alignment horizontal="left" shrinkToFit="0" vertical="center" wrapText="0"/>
    </xf>
    <xf borderId="6" fillId="4" fontId="6" numFmtId="0" xfId="0" applyAlignment="1" applyBorder="1" applyFont="1">
      <alignment readingOrder="0" shrinkToFit="0" vertical="center" wrapText="0"/>
    </xf>
    <xf borderId="6" fillId="5" fontId="6" numFmtId="168" xfId="0" applyAlignment="1" applyBorder="1" applyFont="1" applyNumberFormat="1">
      <alignment horizontal="right" readingOrder="0" shrinkToFit="0" vertical="center" wrapText="0"/>
    </xf>
    <xf borderId="6" fillId="0" fontId="6" numFmtId="168" xfId="0" applyAlignment="1" applyBorder="1" applyFont="1" applyNumberFormat="1">
      <alignment horizontal="right" readingOrder="0" shrinkToFit="0" vertical="center" wrapText="0"/>
    </xf>
    <xf borderId="6" fillId="0" fontId="6" numFmtId="0" xfId="0" applyAlignment="1" applyBorder="1" applyFont="1">
      <alignment readingOrder="0" shrinkToFit="0" vertical="center" wrapText="0"/>
    </xf>
    <xf borderId="6" fillId="0" fontId="6" numFmtId="0" xfId="0" applyAlignment="1" applyBorder="1" applyFont="1">
      <alignment horizontal="left" readingOrder="0" shrinkToFit="0" vertical="center" wrapText="0"/>
    </xf>
    <xf borderId="4" fillId="4" fontId="13" numFmtId="0" xfId="0" applyAlignment="1" applyBorder="1" applyFont="1">
      <alignment readingOrder="0" vertical="center"/>
    </xf>
    <xf borderId="6" fillId="0" fontId="14" numFmtId="165" xfId="0" applyAlignment="1" applyBorder="1" applyFont="1" applyNumberFormat="1">
      <alignment vertical="center"/>
    </xf>
    <xf borderId="6" fillId="0" fontId="14" numFmtId="1" xfId="0" applyAlignment="1" applyBorder="1" applyFont="1" applyNumberFormat="1">
      <alignment vertical="center"/>
    </xf>
    <xf borderId="6" fillId="0" fontId="14" numFmtId="9" xfId="0" applyAlignment="1" applyBorder="1" applyFont="1" applyNumberFormat="1">
      <alignment vertical="center"/>
    </xf>
    <xf borderId="6" fillId="0" fontId="14" numFmtId="0" xfId="0" applyAlignment="1" applyBorder="1" applyFont="1">
      <alignment vertical="center"/>
    </xf>
    <xf borderId="7" fillId="0" fontId="14" numFmtId="0" xfId="0" applyAlignment="1" applyBorder="1" applyFont="1">
      <alignment vertical="center"/>
    </xf>
    <xf borderId="0" fillId="4" fontId="15" numFmtId="0" xfId="0" applyAlignment="1" applyFont="1">
      <alignment readingOrder="0" shrinkToFit="0" vertical="bottom" wrapText="0"/>
    </xf>
    <xf borderId="0" fillId="4" fontId="0" numFmtId="0" xfId="0" applyAlignment="1" applyFont="1">
      <alignment shrinkToFit="0" vertical="bottom" wrapText="0"/>
    </xf>
    <xf borderId="6" fillId="0" fontId="8" numFmtId="0" xfId="0" applyAlignment="1" applyBorder="1" applyFont="1">
      <alignment horizontal="center" shrinkToFit="0" vertical="bottom" wrapText="0"/>
    </xf>
    <xf borderId="0" fillId="4" fontId="6" numFmtId="0" xfId="0" applyAlignment="1" applyFont="1">
      <alignment readingOrder="0"/>
    </xf>
    <xf borderId="0" fillId="4" fontId="8" numFmtId="0" xfId="0" applyAlignment="1" applyFont="1">
      <alignment shrinkToFit="0" vertical="bottom" wrapText="0"/>
    </xf>
    <xf borderId="4" fillId="2" fontId="6" numFmtId="0" xfId="0" applyAlignment="1" applyBorder="1" applyFont="1">
      <alignment horizontal="left" shrinkToFit="0" vertical="bottom" wrapText="0"/>
    </xf>
    <xf borderId="4" fillId="2" fontId="6" numFmtId="0" xfId="0" applyAlignment="1" applyBorder="1" applyFont="1">
      <alignment readingOrder="0"/>
    </xf>
    <xf borderId="4" fillId="2" fontId="6" numFmtId="0" xfId="0" applyAlignment="1" applyBorder="1" applyFont="1">
      <alignment shrinkToFit="0" vertical="bottom" wrapText="0"/>
    </xf>
    <xf borderId="4" fillId="0" fontId="6" numFmtId="165" xfId="0" applyAlignment="1" applyBorder="1" applyFont="1" applyNumberFormat="1">
      <alignment horizontal="right" shrinkToFit="0" vertical="bottom" wrapText="0"/>
    </xf>
    <xf borderId="4" fillId="2" fontId="6" numFmtId="1" xfId="0" applyAlignment="1" applyBorder="1" applyFont="1" applyNumberFormat="1">
      <alignment horizontal="center" shrinkToFit="0" vertical="bottom" wrapText="0"/>
    </xf>
    <xf borderId="4" fillId="2" fontId="6" numFmtId="9" xfId="0" applyAlignment="1" applyBorder="1" applyFont="1" applyNumberFormat="1">
      <alignment horizontal="center" shrinkToFit="0" vertical="bottom" wrapText="0"/>
    </xf>
    <xf borderId="6" fillId="0" fontId="6" numFmtId="0" xfId="0" applyAlignment="1" applyBorder="1" applyFont="1">
      <alignment horizontal="center" shrinkToFit="0" vertical="bottom" wrapText="0"/>
    </xf>
    <xf borderId="6" fillId="4" fontId="16" numFmtId="0" xfId="0" applyAlignment="1" applyBorder="1" applyFont="1">
      <alignment horizontal="left" shrinkToFit="0" vertical="bottom" wrapText="0"/>
    </xf>
    <xf borderId="6" fillId="4" fontId="16" numFmtId="0" xfId="0" applyAlignment="1" applyBorder="1" applyFont="1">
      <alignment readingOrder="0" vertical="bottom"/>
    </xf>
    <xf borderId="6" fillId="4" fontId="14" numFmtId="0" xfId="0" applyAlignment="1" applyBorder="1" applyFont="1">
      <alignment shrinkToFit="0" vertical="bottom" wrapText="0"/>
    </xf>
    <xf borderId="6" fillId="4" fontId="14" numFmtId="168" xfId="0" applyAlignment="1" applyBorder="1" applyFont="1" applyNumberFormat="1">
      <alignment horizontal="right" shrinkToFit="0" vertical="bottom" wrapText="0"/>
    </xf>
    <xf borderId="6" fillId="4" fontId="14" numFmtId="1" xfId="0" applyAlignment="1" applyBorder="1" applyFont="1" applyNumberFormat="1">
      <alignment horizontal="center" shrinkToFit="0" vertical="bottom" wrapText="0"/>
    </xf>
    <xf borderId="6" fillId="4" fontId="14" numFmtId="9" xfId="0" applyAlignment="1" applyBorder="1" applyFont="1" applyNumberFormat="1">
      <alignment vertical="bottom"/>
    </xf>
    <xf borderId="6" fillId="4" fontId="14" numFmtId="1" xfId="0" applyAlignment="1" applyBorder="1" applyFont="1" applyNumberFormat="1">
      <alignment vertical="bottom"/>
    </xf>
    <xf borderId="6" fillId="4" fontId="14" numFmtId="0" xfId="0" applyAlignment="1" applyBorder="1" applyFont="1">
      <alignment vertical="bottom"/>
    </xf>
    <xf borderId="6" fillId="0" fontId="6" numFmtId="0" xfId="0" applyAlignment="1" applyBorder="1" applyFont="1">
      <alignment horizontal="left" shrinkToFit="0" vertical="bottom" wrapText="0"/>
    </xf>
    <xf borderId="6" fillId="0" fontId="6" numFmtId="0" xfId="0" applyAlignment="1" applyBorder="1" applyFont="1">
      <alignment readingOrder="0"/>
    </xf>
    <xf borderId="6" fillId="0" fontId="6" numFmtId="0" xfId="0" applyAlignment="1" applyBorder="1" applyFont="1">
      <alignment shrinkToFit="0" vertical="bottom" wrapText="0"/>
    </xf>
    <xf borderId="6" fillId="5" fontId="6" numFmtId="168" xfId="0" applyAlignment="1" applyBorder="1" applyFont="1" applyNumberFormat="1">
      <alignment horizontal="right" shrinkToFit="0" vertical="bottom" wrapText="0"/>
    </xf>
    <xf borderId="6" fillId="0" fontId="6" numFmtId="168" xfId="0" applyAlignment="1" applyBorder="1" applyFont="1" applyNumberFormat="1">
      <alignment horizontal="right" shrinkToFit="0" vertical="bottom" wrapText="0"/>
    </xf>
    <xf borderId="6" fillId="5" fontId="6" numFmtId="1" xfId="0" applyAlignment="1" applyBorder="1" applyFont="1" applyNumberFormat="1">
      <alignment horizontal="center" readingOrder="0" shrinkToFit="0" vertical="bottom" wrapText="0"/>
    </xf>
    <xf borderId="6" fillId="5" fontId="6" numFmtId="9" xfId="0" applyAlignment="1" applyBorder="1" applyFont="1" applyNumberFormat="1">
      <alignment horizontal="center" readingOrder="0" shrinkToFit="0" vertical="bottom" wrapText="0"/>
    </xf>
    <xf borderId="6" fillId="0" fontId="6" numFmtId="1" xfId="0" applyAlignment="1" applyBorder="1" applyFont="1" applyNumberFormat="1">
      <alignment horizontal="center" shrinkToFit="0" vertical="bottom" wrapText="0"/>
    </xf>
    <xf borderId="6" fillId="0" fontId="6" numFmtId="0" xfId="0" applyAlignment="1" applyBorder="1" applyFont="1">
      <alignment horizontal="left" readingOrder="0" vertical="bottom"/>
    </xf>
    <xf borderId="0" fillId="6" fontId="17" numFmtId="0" xfId="0" applyAlignment="1" applyFill="1" applyFont="1">
      <alignment readingOrder="0" shrinkToFit="0" vertical="center" wrapText="0"/>
    </xf>
    <xf borderId="0" fillId="6" fontId="18" numFmtId="0" xfId="0" applyAlignment="1" applyFont="1">
      <alignment horizontal="right" readingOrder="0" shrinkToFit="0" vertical="center" wrapText="0"/>
    </xf>
    <xf borderId="0" fillId="0" fontId="5" numFmtId="0" xfId="0" applyFont="1"/>
    <xf borderId="0" fillId="0" fontId="6" numFmtId="0" xfId="0" applyAlignment="1" applyFont="1">
      <alignment horizontal="right" readingOrder="0" shrinkToFit="0" vertical="bottom" wrapText="0"/>
    </xf>
    <xf borderId="0" fillId="0" fontId="19" numFmtId="0" xfId="0" applyAlignment="1" applyFont="1">
      <alignment horizontal="center" shrinkToFit="0" vertical="bottom" wrapText="0"/>
    </xf>
    <xf borderId="0" fillId="0" fontId="20" numFmtId="0" xfId="0" applyAlignment="1" applyFont="1">
      <alignment readingOrder="0" shrinkToFit="0" vertical="center" wrapText="0"/>
    </xf>
    <xf borderId="0" fillId="0" fontId="20" numFmtId="0" xfId="0" applyAlignment="1" applyFont="1">
      <alignment vertical="center"/>
    </xf>
    <xf borderId="8" fillId="7" fontId="21" numFmtId="0" xfId="0" applyAlignment="1" applyBorder="1" applyFill="1" applyFont="1">
      <alignment readingOrder="0" shrinkToFit="0" vertical="center" wrapText="0"/>
    </xf>
    <xf borderId="0" fillId="7" fontId="5" numFmtId="0" xfId="0" applyAlignment="1" applyFont="1">
      <alignment vertical="center"/>
    </xf>
    <xf borderId="0" fillId="0" fontId="5" numFmtId="0" xfId="0" applyAlignment="1" applyFont="1">
      <alignment vertical="top"/>
    </xf>
    <xf borderId="0" fillId="0" fontId="0" numFmtId="0" xfId="0" applyAlignment="1" applyFont="1">
      <alignment horizontal="left" readingOrder="0" shrinkToFit="0" vertical="top" wrapText="1"/>
    </xf>
    <xf borderId="0" fillId="0" fontId="0" numFmtId="0" xfId="0" applyAlignment="1" applyFont="1">
      <alignment horizontal="left" shrinkToFit="0" vertical="top" wrapText="0"/>
    </xf>
    <xf borderId="0" fillId="8" fontId="22" numFmtId="0" xfId="0" applyAlignment="1" applyFill="1" applyFont="1">
      <alignment readingOrder="0" shrinkToFit="0" vertical="top" wrapText="0"/>
    </xf>
    <xf borderId="0" fillId="0" fontId="0" numFmtId="0" xfId="0" applyAlignment="1" applyFont="1">
      <alignment readingOrder="0" shrinkToFit="0" vertical="top" wrapText="1"/>
    </xf>
    <xf borderId="0" fillId="0" fontId="0" numFmtId="0" xfId="0" applyAlignment="1" applyFont="1">
      <alignment readingOrder="0" shrinkToFit="0" wrapText="1"/>
    </xf>
    <xf borderId="0" fillId="0" fontId="5" numFmtId="0" xfId="0" applyAlignment="1" applyFont="1">
      <alignment horizontal="right" readingOrder="0" shrinkToFit="0" vertical="top" wrapText="1"/>
    </xf>
    <xf borderId="0" fillId="5" fontId="0" numFmtId="0" xfId="0" applyAlignment="1" applyFont="1">
      <alignment horizontal="center" readingOrder="0" shrinkToFit="0" vertical="bottom" wrapText="0"/>
    </xf>
    <xf borderId="0" fillId="9" fontId="0" numFmtId="0" xfId="0" applyAlignment="1" applyFill="1" applyFont="1">
      <alignment horizontal="center" readingOrder="0" shrinkToFit="0" vertical="bottom" wrapText="0"/>
    </xf>
    <xf borderId="0" fillId="5" fontId="0" numFmtId="0" xfId="0" applyAlignment="1" applyFont="1">
      <alignment readingOrder="0" shrinkToFit="0" vertical="bottom" wrapText="0"/>
    </xf>
    <xf borderId="0" fillId="0" fontId="0" numFmtId="0" xfId="0" applyAlignment="1" applyFont="1">
      <alignment readingOrder="0" shrinkToFit="0" vertical="bottom" wrapText="0"/>
    </xf>
    <xf borderId="0" fillId="10" fontId="8" numFmtId="0" xfId="0" applyAlignment="1" applyFill="1" applyFont="1">
      <alignment readingOrder="0" shrinkToFit="0" vertical="bottom" wrapText="0"/>
    </xf>
    <xf borderId="0" fillId="11" fontId="8" numFmtId="0" xfId="0" applyAlignment="1" applyFill="1" applyFont="1">
      <alignment readingOrder="0" shrinkToFit="0" vertical="bottom" wrapText="0"/>
    </xf>
    <xf borderId="0" fillId="0" fontId="0" numFmtId="0" xfId="0" applyAlignment="1" applyFont="1">
      <alignment readingOrder="0" shrinkToFit="0" vertical="bottom" wrapText="0"/>
    </xf>
    <xf borderId="0" fillId="0" fontId="15" numFmtId="0" xfId="0" applyAlignment="1" applyFont="1">
      <alignment readingOrder="0" shrinkToFit="0" vertical="bottom" wrapText="0"/>
    </xf>
    <xf borderId="0" fillId="0" fontId="0" numFmtId="0" xfId="0" applyAlignment="1" applyFont="1">
      <alignment readingOrder="0" shrinkToFit="0" vertical="bottom" wrapText="1"/>
    </xf>
    <xf borderId="0" fillId="0" fontId="0" numFmtId="0" xfId="0" applyAlignment="1" applyFont="1">
      <alignment shrinkToFit="0" vertical="bottom" wrapText="0"/>
    </xf>
    <xf borderId="0" fillId="0" fontId="15" numFmtId="0" xfId="0" applyAlignment="1" applyFont="1">
      <alignment readingOrder="0" shrinkToFit="0" vertical="bottom" wrapText="0"/>
    </xf>
    <xf borderId="0" fillId="0" fontId="2" numFmtId="0" xfId="0" applyFont="1"/>
    <xf borderId="0" fillId="0" fontId="15" numFmtId="0" xfId="0" applyAlignment="1" applyFont="1">
      <alignment horizontal="right" readingOrder="0" shrinkToFit="0" vertical="bottom" wrapText="0"/>
    </xf>
    <xf borderId="0" fillId="0" fontId="0" numFmtId="0" xfId="0" applyAlignment="1" applyFont="1">
      <alignment horizontal="left" readingOrder="0" shrinkToFit="0" vertical="bottom" wrapText="1"/>
    </xf>
    <xf borderId="0" fillId="0" fontId="0" numFmtId="0" xfId="0" applyAlignment="1" applyFont="1">
      <alignment horizontal="left" readingOrder="0" vertical="bottom"/>
    </xf>
    <xf borderId="0" fillId="0" fontId="0" numFmtId="0" xfId="0" applyAlignment="1" applyFont="1">
      <alignment horizontal="left" readingOrder="0" vertical="bottom"/>
    </xf>
    <xf borderId="0" fillId="0" fontId="5" numFmtId="0" xfId="0" applyAlignment="1" applyFont="1">
      <alignment horizontal="right" readingOrder="0" vertical="top"/>
    </xf>
    <xf borderId="0" fillId="0" fontId="0" numFmtId="0" xfId="0" applyAlignment="1" applyFont="1">
      <alignment horizontal="left" readingOrder="0" shrinkToFit="0" vertical="bottom" wrapText="1"/>
    </xf>
    <xf borderId="0" fillId="0" fontId="5" numFmtId="0" xfId="0" applyAlignment="1" applyFont="1">
      <alignment readingOrder="0" shrinkToFit="0" wrapText="1"/>
    </xf>
    <xf borderId="0" fillId="0" fontId="5" numFmtId="0" xfId="0" applyAlignment="1" applyFont="1">
      <alignment readingOrder="0"/>
    </xf>
    <xf borderId="0" fillId="0" fontId="0" numFmtId="0" xfId="0" applyAlignment="1" applyFont="1">
      <alignment horizontal="left" shrinkToFit="0" vertical="bottom" wrapText="0"/>
    </xf>
    <xf borderId="0" fillId="8" fontId="23" numFmtId="0" xfId="0" applyAlignment="1" applyFont="1">
      <alignment readingOrder="0" vertical="center"/>
    </xf>
    <xf borderId="0" fillId="0" fontId="7" numFmtId="0" xfId="0" applyAlignment="1" applyFont="1">
      <alignment readingOrder="0" shrinkToFit="0" wrapText="1"/>
    </xf>
    <xf borderId="0" fillId="0" fontId="24" numFmtId="0" xfId="0" applyAlignment="1" applyFont="1">
      <alignment readingOrder="0" shrinkToFit="0" wrapText="0"/>
    </xf>
    <xf borderId="0" fillId="0" fontId="25" numFmtId="0" xfId="0" applyAlignment="1" applyFont="1">
      <alignment readingOrder="0"/>
    </xf>
    <xf borderId="0" fillId="0" fontId="7" numFmtId="0" xfId="0" applyAlignment="1" applyFont="1">
      <alignment shrinkToFit="0" wrapText="1"/>
    </xf>
    <xf borderId="0" fillId="0" fontId="26" numFmtId="0" xfId="0" applyAlignment="1" applyFont="1">
      <alignment shrinkToFit="0" wrapText="1"/>
    </xf>
    <xf borderId="0" fillId="0" fontId="27" numFmtId="0" xfId="0" applyAlignment="1" applyFont="1">
      <alignment readingOrder="0" shrinkToFit="0" vertical="top" wrapText="1"/>
    </xf>
    <xf borderId="0" fillId="0" fontId="28" numFmtId="0" xfId="0" applyAlignment="1" applyFont="1">
      <alignment readingOrder="0" shrinkToFit="0" vertical="top" wrapText="1"/>
    </xf>
    <xf borderId="0" fillId="0" fontId="29" numFmtId="0" xfId="0" applyAlignment="1" applyFont="1">
      <alignment shrinkToFit="0" wrapText="1"/>
    </xf>
    <xf borderId="0" fillId="0" fontId="28" numFmtId="0" xfId="0" applyAlignment="1" applyFont="1">
      <alignment readingOrder="0" shrinkToFit="0" vertical="top" wrapText="1"/>
    </xf>
    <xf borderId="0" fillId="0" fontId="30" numFmtId="0" xfId="0" applyAlignment="1" applyFont="1">
      <alignment readingOrder="0" shrinkToFit="0" vertical="top" wrapText="1"/>
    </xf>
    <xf borderId="0" fillId="0" fontId="7" numFmtId="0" xfId="0" applyAlignment="1" applyFont="1">
      <alignment horizontal="left" vertical="center"/>
    </xf>
    <xf borderId="0" fillId="7" fontId="30" numFmtId="0" xfId="0" applyAlignment="1" applyFont="1">
      <alignment horizontal="left" readingOrder="0" shrinkToFit="0" vertical="center" wrapText="1"/>
    </xf>
    <xf borderId="0" fillId="0" fontId="30" numFmtId="0" xfId="0" applyAlignment="1" applyFont="1">
      <alignment readingOrder="0" shrinkToFit="0" vertical="top" wrapText="1"/>
    </xf>
    <xf borderId="0" fillId="0" fontId="31" numFmtId="0" xfId="0" applyAlignment="1" applyFont="1">
      <alignment shrinkToFit="0" vertical="top" wrapText="1"/>
    </xf>
    <xf borderId="0" fillId="0" fontId="7" numFmtId="0" xfId="0" applyAlignment="1" applyFont="1">
      <alignment readingOrder="0"/>
    </xf>
    <xf borderId="0" fillId="0" fontId="32" numFmtId="0" xfId="0" applyAlignment="1" applyFont="1">
      <alignment readingOrder="0"/>
    </xf>
  </cellXfs>
  <cellStyles count="1">
    <cellStyle xfId="0" name="Normal" builtinId="0"/>
  </cellStyles>
  <dxfs count="4">
    <dxf>
      <font>
        <color rgb="FFFFFFFF"/>
      </font>
      <fill>
        <patternFill patternType="solid">
          <fgColor rgb="FFFF0000"/>
          <bgColor rgb="FFFF0000"/>
        </patternFill>
      </fill>
      <border/>
    </dxf>
    <dxf>
      <font>
        <color rgb="FF999999"/>
      </font>
      <fill>
        <patternFill patternType="solid">
          <fgColor rgb="FF999999"/>
          <bgColor rgb="FF999999"/>
        </patternFill>
      </fill>
      <border/>
    </dxf>
    <dxf>
      <font>
        <color rgb="FF6699FF"/>
      </font>
      <fill>
        <patternFill patternType="solid">
          <fgColor rgb="FF3C78D8"/>
          <bgColor rgb="FF3C78D8"/>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83</xdr:row>
      <xdr:rowOff>190500</xdr:rowOff>
    </xdr:from>
    <xdr:ext cx="3505200" cy="17811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7.0" topLeftCell="A8" activePane="bottomLeft" state="frozen"/>
      <selection activeCell="B9" sqref="B9" pane="bottomLeft"/>
    </sheetView>
  </sheetViews>
  <sheetFormatPr customHeight="1" defaultColWidth="12.63" defaultRowHeight="15.75"/>
  <cols>
    <col customWidth="1" min="1" max="1" width="5.5"/>
    <col customWidth="1" min="2" max="2" width="19.13"/>
    <col customWidth="1" min="3" max="4" width="5.75"/>
    <col customWidth="1" min="5" max="6" width="10.5"/>
    <col customWidth="1" min="7" max="7" width="5.38"/>
    <col customWidth="1" min="8" max="8" width="6.13"/>
    <col customWidth="1" min="9" max="9" width="6.0"/>
    <col customWidth="1" min="10" max="10" width="3.25"/>
    <col customWidth="1" min="11" max="66" width="2.0"/>
  </cols>
  <sheetData>
    <row r="1" ht="24.0" customHeight="1">
      <c r="A1" s="1" t="s">
        <v>0</v>
      </c>
      <c r="B1" s="2"/>
      <c r="C1" s="2"/>
      <c r="D1" s="2"/>
      <c r="E1" s="2"/>
      <c r="F1" s="2"/>
      <c r="G1" s="2"/>
      <c r="H1" s="2"/>
      <c r="I1" s="2"/>
      <c r="J1" s="3"/>
      <c r="K1" s="4" t="str">
        <f>HYPERLINK("https://www.vertex42.com/ExcelTemplates/gantt-chart-template-pro.html","Go Pro")</f>
        <v>Go Pro</v>
      </c>
      <c r="R1" s="5" t="s">
        <v>1</v>
      </c>
      <c r="S1" s="6"/>
      <c r="T1" s="6"/>
      <c r="U1" s="6"/>
      <c r="V1" s="6"/>
      <c r="W1" s="6"/>
      <c r="X1" s="6"/>
      <c r="Y1" s="6"/>
      <c r="Z1" s="6"/>
      <c r="AA1" s="6"/>
      <c r="AB1" s="6"/>
      <c r="AC1" s="6"/>
      <c r="AD1" s="6"/>
      <c r="AE1" s="6"/>
      <c r="AF1" s="6"/>
      <c r="AG1" s="6"/>
      <c r="AH1" s="6"/>
      <c r="AI1" s="6"/>
      <c r="AJ1" s="6"/>
      <c r="AK1" s="6"/>
      <c r="AL1" s="6"/>
      <c r="AM1" s="6"/>
      <c r="AN1" s="6"/>
      <c r="AO1" s="6"/>
      <c r="AP1" s="6"/>
      <c r="AQ1" s="6"/>
      <c r="AR1" s="7"/>
      <c r="AS1" s="7"/>
      <c r="AT1" s="7"/>
      <c r="AU1" s="7"/>
      <c r="AV1" s="7"/>
      <c r="AW1" s="7"/>
      <c r="AX1" s="7"/>
      <c r="AY1" s="7"/>
      <c r="AZ1" s="7"/>
      <c r="BA1" s="7"/>
      <c r="BB1" s="7"/>
      <c r="BC1" s="7"/>
      <c r="BD1" s="7"/>
      <c r="BE1" s="7"/>
      <c r="BF1" s="7"/>
      <c r="BG1" s="7"/>
      <c r="BH1" s="7"/>
      <c r="BI1" s="7"/>
      <c r="BJ1" s="7"/>
      <c r="BK1" s="7"/>
      <c r="BL1" s="7"/>
      <c r="BM1" s="7"/>
      <c r="BN1" s="7"/>
    </row>
    <row r="2">
      <c r="A2" s="8" t="s">
        <v>2</v>
      </c>
      <c r="B2" s="9"/>
      <c r="C2" s="9"/>
      <c r="D2" s="9"/>
      <c r="E2" s="7"/>
      <c r="F2" s="7"/>
      <c r="G2" s="7"/>
      <c r="H2" s="10"/>
      <c r="I2" s="8"/>
      <c r="J2" s="7"/>
      <c r="K2" s="8"/>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row>
    <row r="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row>
    <row r="4">
      <c r="A4" s="7"/>
      <c r="B4" s="11" t="s">
        <v>3</v>
      </c>
      <c r="E4" s="12">
        <v>44811.0</v>
      </c>
      <c r="F4" s="13"/>
      <c r="G4" s="11" t="s">
        <v>4</v>
      </c>
      <c r="I4" s="14">
        <v>1.0</v>
      </c>
      <c r="J4" s="7"/>
      <c r="K4" s="15" t="str">
        <f>"Week "&amp;(K6-($E$4-WEEKDAY($E$4,1)+2))/7+1</f>
        <v>Week 1</v>
      </c>
      <c r="Q4" s="16"/>
      <c r="R4" s="15" t="str">
        <f>"Week "&amp;(R6-($E$4-WEEKDAY($E$4,1)+2))/7+1</f>
        <v>Week 2</v>
      </c>
      <c r="X4" s="16"/>
      <c r="Y4" s="15" t="str">
        <f>"Week "&amp;(Y6-($E$4-WEEKDAY($E$4,1)+2))/7+1</f>
        <v>Week 3</v>
      </c>
      <c r="AE4" s="16"/>
      <c r="AF4" s="15" t="str">
        <f>"Week "&amp;(AF6-($E$4-WEEKDAY($E$4,1)+2))/7+1</f>
        <v>Week 4</v>
      </c>
      <c r="AL4" s="16"/>
      <c r="AM4" s="15" t="str">
        <f>"Week "&amp;(AM6-($E$4-WEEKDAY($E$4,1)+2))/7+1</f>
        <v>Week 5</v>
      </c>
      <c r="AS4" s="16"/>
      <c r="AT4" s="15" t="str">
        <f>"Week "&amp;(AT6-($E$4-WEEKDAY($E$4,1)+2))/7+1</f>
        <v>Week 6</v>
      </c>
      <c r="AZ4" s="16"/>
      <c r="BA4" s="15" t="str">
        <f>"Week "&amp;(BA6-($E$4-WEEKDAY($E$4,1)+2))/7+1</f>
        <v>Week 7</v>
      </c>
      <c r="BG4" s="16"/>
      <c r="BH4" s="15" t="str">
        <f>"Week "&amp;(BH6-($E$4-WEEKDAY($E$4,1)+2))/7+1</f>
        <v>Week 8</v>
      </c>
      <c r="BN4" s="16"/>
    </row>
    <row r="5">
      <c r="A5" s="7"/>
      <c r="B5" s="17" t="s">
        <v>5</v>
      </c>
      <c r="E5" s="18" t="s">
        <v>6</v>
      </c>
      <c r="F5" s="13"/>
      <c r="G5" s="7"/>
      <c r="H5" s="7"/>
      <c r="I5" s="7"/>
      <c r="J5" s="7"/>
      <c r="K5" s="19">
        <f>K6</f>
        <v>44809</v>
      </c>
      <c r="Q5" s="16"/>
      <c r="R5" s="19">
        <f>R6</f>
        <v>44816</v>
      </c>
      <c r="X5" s="16"/>
      <c r="Y5" s="19">
        <f>Y6</f>
        <v>44823</v>
      </c>
      <c r="AE5" s="16"/>
      <c r="AF5" s="19">
        <f>AF6</f>
        <v>44830</v>
      </c>
      <c r="AL5" s="16"/>
      <c r="AM5" s="19">
        <f>AM6</f>
        <v>44837</v>
      </c>
      <c r="AS5" s="16"/>
      <c r="AT5" s="19">
        <f>AT6</f>
        <v>44844</v>
      </c>
      <c r="AZ5" s="16"/>
      <c r="BA5" s="19">
        <f>BA6</f>
        <v>44851</v>
      </c>
      <c r="BG5" s="16"/>
      <c r="BH5" s="19">
        <f>BH6</f>
        <v>44858</v>
      </c>
      <c r="BN5" s="16"/>
    </row>
    <row r="6">
      <c r="A6" s="7"/>
      <c r="B6" s="7"/>
      <c r="C6" s="7"/>
      <c r="D6" s="7"/>
      <c r="E6" s="7"/>
      <c r="F6" s="7"/>
      <c r="G6" s="7"/>
      <c r="H6" s="7"/>
      <c r="I6" s="7"/>
      <c r="J6" s="7"/>
      <c r="K6" s="20">
        <f>E4-WEEKDAY(E4,1)+2+7*(I4-1)</f>
        <v>44809</v>
      </c>
      <c r="L6" s="21">
        <f t="shared" ref="L6:BN6" si="1">K6+1</f>
        <v>44810</v>
      </c>
      <c r="M6" s="21">
        <f t="shared" si="1"/>
        <v>44811</v>
      </c>
      <c r="N6" s="21">
        <f t="shared" si="1"/>
        <v>44812</v>
      </c>
      <c r="O6" s="21">
        <f t="shared" si="1"/>
        <v>44813</v>
      </c>
      <c r="P6" s="21">
        <f t="shared" si="1"/>
        <v>44814</v>
      </c>
      <c r="Q6" s="22">
        <f t="shared" si="1"/>
        <v>44815</v>
      </c>
      <c r="R6" s="20">
        <f t="shared" si="1"/>
        <v>44816</v>
      </c>
      <c r="S6" s="21">
        <f t="shared" si="1"/>
        <v>44817</v>
      </c>
      <c r="T6" s="21">
        <f t="shared" si="1"/>
        <v>44818</v>
      </c>
      <c r="U6" s="21">
        <f t="shared" si="1"/>
        <v>44819</v>
      </c>
      <c r="V6" s="21">
        <f t="shared" si="1"/>
        <v>44820</v>
      </c>
      <c r="W6" s="21">
        <f t="shared" si="1"/>
        <v>44821</v>
      </c>
      <c r="X6" s="22">
        <f t="shared" si="1"/>
        <v>44822</v>
      </c>
      <c r="Y6" s="20">
        <f t="shared" si="1"/>
        <v>44823</v>
      </c>
      <c r="Z6" s="21">
        <f t="shared" si="1"/>
        <v>44824</v>
      </c>
      <c r="AA6" s="21">
        <f t="shared" si="1"/>
        <v>44825</v>
      </c>
      <c r="AB6" s="21">
        <f t="shared" si="1"/>
        <v>44826</v>
      </c>
      <c r="AC6" s="21">
        <f t="shared" si="1"/>
        <v>44827</v>
      </c>
      <c r="AD6" s="21">
        <f t="shared" si="1"/>
        <v>44828</v>
      </c>
      <c r="AE6" s="22">
        <f t="shared" si="1"/>
        <v>44829</v>
      </c>
      <c r="AF6" s="20">
        <f t="shared" si="1"/>
        <v>44830</v>
      </c>
      <c r="AG6" s="21">
        <f t="shared" si="1"/>
        <v>44831</v>
      </c>
      <c r="AH6" s="21">
        <f t="shared" si="1"/>
        <v>44832</v>
      </c>
      <c r="AI6" s="21">
        <f t="shared" si="1"/>
        <v>44833</v>
      </c>
      <c r="AJ6" s="21">
        <f t="shared" si="1"/>
        <v>44834</v>
      </c>
      <c r="AK6" s="21">
        <f t="shared" si="1"/>
        <v>44835</v>
      </c>
      <c r="AL6" s="22">
        <f t="shared" si="1"/>
        <v>44836</v>
      </c>
      <c r="AM6" s="20">
        <f t="shared" si="1"/>
        <v>44837</v>
      </c>
      <c r="AN6" s="21">
        <f t="shared" si="1"/>
        <v>44838</v>
      </c>
      <c r="AO6" s="21">
        <f t="shared" si="1"/>
        <v>44839</v>
      </c>
      <c r="AP6" s="21">
        <f t="shared" si="1"/>
        <v>44840</v>
      </c>
      <c r="AQ6" s="21">
        <f t="shared" si="1"/>
        <v>44841</v>
      </c>
      <c r="AR6" s="21">
        <f t="shared" si="1"/>
        <v>44842</v>
      </c>
      <c r="AS6" s="22">
        <f t="shared" si="1"/>
        <v>44843</v>
      </c>
      <c r="AT6" s="20">
        <f t="shared" si="1"/>
        <v>44844</v>
      </c>
      <c r="AU6" s="21">
        <f t="shared" si="1"/>
        <v>44845</v>
      </c>
      <c r="AV6" s="21">
        <f t="shared" si="1"/>
        <v>44846</v>
      </c>
      <c r="AW6" s="21">
        <f t="shared" si="1"/>
        <v>44847</v>
      </c>
      <c r="AX6" s="21">
        <f t="shared" si="1"/>
        <v>44848</v>
      </c>
      <c r="AY6" s="21">
        <f t="shared" si="1"/>
        <v>44849</v>
      </c>
      <c r="AZ6" s="22">
        <f t="shared" si="1"/>
        <v>44850</v>
      </c>
      <c r="BA6" s="20">
        <f t="shared" si="1"/>
        <v>44851</v>
      </c>
      <c r="BB6" s="21">
        <f t="shared" si="1"/>
        <v>44852</v>
      </c>
      <c r="BC6" s="21">
        <f t="shared" si="1"/>
        <v>44853</v>
      </c>
      <c r="BD6" s="21">
        <f t="shared" si="1"/>
        <v>44854</v>
      </c>
      <c r="BE6" s="21">
        <f t="shared" si="1"/>
        <v>44855</v>
      </c>
      <c r="BF6" s="21">
        <f t="shared" si="1"/>
        <v>44856</v>
      </c>
      <c r="BG6" s="22">
        <f t="shared" si="1"/>
        <v>44857</v>
      </c>
      <c r="BH6" s="20">
        <f t="shared" si="1"/>
        <v>44858</v>
      </c>
      <c r="BI6" s="21">
        <f t="shared" si="1"/>
        <v>44859</v>
      </c>
      <c r="BJ6" s="21">
        <f t="shared" si="1"/>
        <v>44860</v>
      </c>
      <c r="BK6" s="21">
        <f t="shared" si="1"/>
        <v>44861</v>
      </c>
      <c r="BL6" s="21">
        <f t="shared" si="1"/>
        <v>44862</v>
      </c>
      <c r="BM6" s="21">
        <f t="shared" si="1"/>
        <v>44863</v>
      </c>
      <c r="BN6" s="22">
        <f t="shared" si="1"/>
        <v>44864</v>
      </c>
    </row>
    <row r="7" ht="22.5" customHeight="1">
      <c r="A7" s="23" t="s">
        <v>7</v>
      </c>
      <c r="B7" s="24" t="s">
        <v>8</v>
      </c>
      <c r="C7" s="25"/>
      <c r="D7" s="25" t="s">
        <v>9</v>
      </c>
      <c r="E7" s="26" t="s">
        <v>10</v>
      </c>
      <c r="F7" s="27" t="s">
        <v>11</v>
      </c>
      <c r="G7" s="28" t="s">
        <v>12</v>
      </c>
      <c r="H7" s="28" t="s">
        <v>13</v>
      </c>
      <c r="I7" s="28" t="s">
        <v>14</v>
      </c>
      <c r="J7" s="29"/>
      <c r="K7" s="30" t="str">
        <f t="shared" ref="K7:BN7" si="2">INDEX({"Su";"M";"T";"W";"Th";"F";"Sa"},WEEKDAY(K6,1))</f>
        <v>M</v>
      </c>
      <c r="L7" s="30" t="str">
        <f t="shared" si="2"/>
        <v>T</v>
      </c>
      <c r="M7" s="30" t="str">
        <f t="shared" si="2"/>
        <v>W</v>
      </c>
      <c r="N7" s="30" t="str">
        <f t="shared" si="2"/>
        <v>Th</v>
      </c>
      <c r="O7" s="30" t="str">
        <f t="shared" si="2"/>
        <v>F</v>
      </c>
      <c r="P7" s="30" t="str">
        <f t="shared" si="2"/>
        <v>Sa</v>
      </c>
      <c r="Q7" s="30" t="str">
        <f t="shared" si="2"/>
        <v>Su</v>
      </c>
      <c r="R7" s="30" t="str">
        <f t="shared" si="2"/>
        <v>M</v>
      </c>
      <c r="S7" s="30" t="str">
        <f t="shared" si="2"/>
        <v>T</v>
      </c>
      <c r="T7" s="30" t="str">
        <f t="shared" si="2"/>
        <v>W</v>
      </c>
      <c r="U7" s="30" t="str">
        <f t="shared" si="2"/>
        <v>Th</v>
      </c>
      <c r="V7" s="30" t="str">
        <f t="shared" si="2"/>
        <v>F</v>
      </c>
      <c r="W7" s="30" t="str">
        <f t="shared" si="2"/>
        <v>Sa</v>
      </c>
      <c r="X7" s="30" t="str">
        <f t="shared" si="2"/>
        <v>Su</v>
      </c>
      <c r="Y7" s="30" t="str">
        <f t="shared" si="2"/>
        <v>M</v>
      </c>
      <c r="Z7" s="30" t="str">
        <f t="shared" si="2"/>
        <v>T</v>
      </c>
      <c r="AA7" s="30" t="str">
        <f t="shared" si="2"/>
        <v>W</v>
      </c>
      <c r="AB7" s="30" t="str">
        <f t="shared" si="2"/>
        <v>Th</v>
      </c>
      <c r="AC7" s="30" t="str">
        <f t="shared" si="2"/>
        <v>F</v>
      </c>
      <c r="AD7" s="30" t="str">
        <f t="shared" si="2"/>
        <v>Sa</v>
      </c>
      <c r="AE7" s="30" t="str">
        <f t="shared" si="2"/>
        <v>Su</v>
      </c>
      <c r="AF7" s="30" t="str">
        <f t="shared" si="2"/>
        <v>M</v>
      </c>
      <c r="AG7" s="30" t="str">
        <f t="shared" si="2"/>
        <v>T</v>
      </c>
      <c r="AH7" s="30" t="str">
        <f t="shared" si="2"/>
        <v>W</v>
      </c>
      <c r="AI7" s="30" t="str">
        <f t="shared" si="2"/>
        <v>Th</v>
      </c>
      <c r="AJ7" s="30" t="str">
        <f t="shared" si="2"/>
        <v>F</v>
      </c>
      <c r="AK7" s="30" t="str">
        <f t="shared" si="2"/>
        <v>Sa</v>
      </c>
      <c r="AL7" s="30" t="str">
        <f t="shared" si="2"/>
        <v>Su</v>
      </c>
      <c r="AM7" s="30" t="str">
        <f t="shared" si="2"/>
        <v>M</v>
      </c>
      <c r="AN7" s="30" t="str">
        <f t="shared" si="2"/>
        <v>T</v>
      </c>
      <c r="AO7" s="30" t="str">
        <f t="shared" si="2"/>
        <v>W</v>
      </c>
      <c r="AP7" s="30" t="str">
        <f t="shared" si="2"/>
        <v>Th</v>
      </c>
      <c r="AQ7" s="30" t="str">
        <f t="shared" si="2"/>
        <v>F</v>
      </c>
      <c r="AR7" s="30" t="str">
        <f t="shared" si="2"/>
        <v>Sa</v>
      </c>
      <c r="AS7" s="30" t="str">
        <f t="shared" si="2"/>
        <v>Su</v>
      </c>
      <c r="AT7" s="30" t="str">
        <f t="shared" si="2"/>
        <v>M</v>
      </c>
      <c r="AU7" s="30" t="str">
        <f t="shared" si="2"/>
        <v>T</v>
      </c>
      <c r="AV7" s="30" t="str">
        <f t="shared" si="2"/>
        <v>W</v>
      </c>
      <c r="AW7" s="30" t="str">
        <f t="shared" si="2"/>
        <v>Th</v>
      </c>
      <c r="AX7" s="30" t="str">
        <f t="shared" si="2"/>
        <v>F</v>
      </c>
      <c r="AY7" s="30" t="str">
        <f t="shared" si="2"/>
        <v>Sa</v>
      </c>
      <c r="AZ7" s="30" t="str">
        <f t="shared" si="2"/>
        <v>Su</v>
      </c>
      <c r="BA7" s="30" t="str">
        <f t="shared" si="2"/>
        <v>M</v>
      </c>
      <c r="BB7" s="30" t="str">
        <f t="shared" si="2"/>
        <v>T</v>
      </c>
      <c r="BC7" s="30" t="str">
        <f t="shared" si="2"/>
        <v>W</v>
      </c>
      <c r="BD7" s="30" t="str">
        <f t="shared" si="2"/>
        <v>Th</v>
      </c>
      <c r="BE7" s="30" t="str">
        <f t="shared" si="2"/>
        <v>F</v>
      </c>
      <c r="BF7" s="30" t="str">
        <f t="shared" si="2"/>
        <v>Sa</v>
      </c>
      <c r="BG7" s="30" t="str">
        <f t="shared" si="2"/>
        <v>Su</v>
      </c>
      <c r="BH7" s="30" t="str">
        <f t="shared" si="2"/>
        <v>M</v>
      </c>
      <c r="BI7" s="30" t="str">
        <f t="shared" si="2"/>
        <v>T</v>
      </c>
      <c r="BJ7" s="30" t="str">
        <f t="shared" si="2"/>
        <v>W</v>
      </c>
      <c r="BK7" s="30" t="str">
        <f t="shared" si="2"/>
        <v>Th</v>
      </c>
      <c r="BL7" s="30" t="str">
        <f t="shared" si="2"/>
        <v>F</v>
      </c>
      <c r="BM7" s="30" t="str">
        <f t="shared" si="2"/>
        <v>Sa</v>
      </c>
      <c r="BN7" s="31" t="str">
        <f t="shared" si="2"/>
        <v>Su</v>
      </c>
    </row>
    <row r="8">
      <c r="A8" s="32" t="str">
        <f>IF(ISERROR(VALUE(SUBSTITUTE(OFFSET(A8,-1,0,1,1),".",""))),"1",IF(ISERROR(FIND("`",SUBSTITUTE(OFFSET(A8,-1,0,1,1),".","`",1))),TEXT(VALUE(OFFSET(A8,-1,0,1,1))+1,"#"),TEXT(VALUE(LEFT(OFFSET(A8,-1,0,1,1),FIND("`",SUBSTITUTE(OFFSET(A8,-1,0,1,1),".","`",1))-1))+1,"#")))</f>
        <v>1</v>
      </c>
      <c r="B8" s="33" t="s">
        <v>15</v>
      </c>
      <c r="C8" s="34"/>
      <c r="D8" s="34" t="s">
        <v>16</v>
      </c>
      <c r="E8" s="35">
        <f>min(E9:E14)</f>
        <v>44811</v>
      </c>
      <c r="F8" s="36">
        <v>44831.0</v>
      </c>
      <c r="G8" s="37">
        <f>F8-E8+1</f>
        <v>21</v>
      </c>
      <c r="H8" s="38"/>
      <c r="I8" s="37">
        <f t="shared" ref="I8:I13" si="3">NETWORKDAYS(E8,F8)</f>
        <v>15</v>
      </c>
      <c r="J8" s="37"/>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row>
    <row r="9">
      <c r="A9" s="40" t="str">
        <f t="shared" ref="A9:A14" si="4">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41" t="s">
        <v>17</v>
      </c>
      <c r="C9" s="42" t="s">
        <v>18</v>
      </c>
      <c r="D9" s="42"/>
      <c r="E9" s="43">
        <f>$E$4</f>
        <v>44811</v>
      </c>
      <c r="F9" s="44">
        <f t="shared" ref="F9:F13" si="5">E9+G9-1</f>
        <v>44814</v>
      </c>
      <c r="G9" s="45">
        <v>4.0</v>
      </c>
      <c r="H9" s="46">
        <v>1.0</v>
      </c>
      <c r="I9" s="47">
        <f t="shared" si="3"/>
        <v>3</v>
      </c>
      <c r="J9" s="47"/>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row>
    <row r="10">
      <c r="A10" s="40" t="str">
        <f t="shared" si="4"/>
        <v>1.2</v>
      </c>
      <c r="B10" s="41" t="s">
        <v>19</v>
      </c>
      <c r="C10" s="42" t="s">
        <v>20</v>
      </c>
      <c r="D10" s="42"/>
      <c r="E10" s="43">
        <f t="shared" ref="E10:E13" si="6">F9+1</f>
        <v>44815</v>
      </c>
      <c r="F10" s="44">
        <f t="shared" si="5"/>
        <v>44818</v>
      </c>
      <c r="G10" s="45">
        <v>4.0</v>
      </c>
      <c r="H10" s="46">
        <v>1.0</v>
      </c>
      <c r="I10" s="47">
        <f t="shared" si="3"/>
        <v>3</v>
      </c>
      <c r="J10" s="47"/>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row>
    <row r="11">
      <c r="A11" s="40" t="str">
        <f t="shared" si="4"/>
        <v>1.3</v>
      </c>
      <c r="B11" s="41" t="s">
        <v>21</v>
      </c>
      <c r="C11" s="42" t="s">
        <v>22</v>
      </c>
      <c r="D11" s="42"/>
      <c r="E11" s="43">
        <f t="shared" si="6"/>
        <v>44819</v>
      </c>
      <c r="F11" s="44">
        <f t="shared" si="5"/>
        <v>44822</v>
      </c>
      <c r="G11" s="45">
        <v>4.0</v>
      </c>
      <c r="H11" s="46">
        <v>1.0</v>
      </c>
      <c r="I11" s="47">
        <f t="shared" si="3"/>
        <v>2</v>
      </c>
      <c r="J11" s="47"/>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row>
    <row r="12">
      <c r="A12" s="40" t="str">
        <f t="shared" si="4"/>
        <v>1.4</v>
      </c>
      <c r="B12" s="49" t="s">
        <v>23</v>
      </c>
      <c r="C12" s="42"/>
      <c r="D12" s="42" t="s">
        <v>16</v>
      </c>
      <c r="E12" s="43">
        <f t="shared" si="6"/>
        <v>44823</v>
      </c>
      <c r="F12" s="44">
        <f t="shared" si="5"/>
        <v>44826</v>
      </c>
      <c r="G12" s="45">
        <v>4.0</v>
      </c>
      <c r="H12" s="46">
        <v>0.0</v>
      </c>
      <c r="I12" s="47">
        <f t="shared" si="3"/>
        <v>4</v>
      </c>
      <c r="J12" s="47"/>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row>
    <row r="13">
      <c r="A13" s="40" t="str">
        <f t="shared" si="4"/>
        <v>1.5</v>
      </c>
      <c r="B13" s="49" t="s">
        <v>23</v>
      </c>
      <c r="C13" s="42"/>
      <c r="D13" s="42" t="s">
        <v>16</v>
      </c>
      <c r="E13" s="43">
        <f t="shared" si="6"/>
        <v>44827</v>
      </c>
      <c r="F13" s="44">
        <f t="shared" si="5"/>
        <v>44830</v>
      </c>
      <c r="G13" s="45">
        <v>4.0</v>
      </c>
      <c r="H13" s="46">
        <v>0.0</v>
      </c>
      <c r="I13" s="47">
        <f t="shared" si="3"/>
        <v>2</v>
      </c>
      <c r="J13" s="47"/>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row>
    <row r="14">
      <c r="A14" s="40" t="str">
        <f t="shared" si="4"/>
        <v>1.6</v>
      </c>
      <c r="B14" s="41" t="s">
        <v>24</v>
      </c>
      <c r="C14" s="50"/>
      <c r="D14" s="50"/>
      <c r="E14" s="51"/>
      <c r="F14" s="51"/>
      <c r="G14" s="47"/>
      <c r="H14" s="52"/>
      <c r="I14" s="47"/>
      <c r="J14" s="47"/>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row>
    <row r="15">
      <c r="A15" s="53" t="str">
        <f>IF(ISERROR(VALUE(SUBSTITUTE(OFFSET(A15,-1,0,1,1),".",""))),"1",IF(ISERROR(FIND("`",SUBSTITUTE(OFFSET(A15,-1,0,1,1),".","`",1))),TEXT(VALUE(OFFSET(A15,-1,0,1,1))+1,"#"),TEXT(VALUE(LEFT(OFFSET(A15,-1,0,1,1),FIND("`",SUBSTITUTE(OFFSET(A15,-1,0,1,1),".","`",1))-1))+1,"#")))</f>
        <v>2</v>
      </c>
      <c r="B15" s="33" t="s">
        <v>25</v>
      </c>
      <c r="C15" s="34"/>
      <c r="D15" s="54"/>
      <c r="E15" s="36">
        <v>44851.0</v>
      </c>
      <c r="F15" s="36">
        <v>44865.0</v>
      </c>
      <c r="G15" s="37">
        <f>F15-E15+1</f>
        <v>15</v>
      </c>
      <c r="H15" s="38"/>
      <c r="I15" s="37">
        <f t="shared" ref="I15:I20" si="7">NETWORKDAYS(E15,F15)</f>
        <v>11</v>
      </c>
      <c r="J15" s="37"/>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c r="A16" s="40" t="str">
        <f t="shared" ref="A16:A21" si="8">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2.1</v>
      </c>
      <c r="B16" s="41" t="s">
        <v>26</v>
      </c>
      <c r="C16" s="50"/>
      <c r="D16" s="50"/>
      <c r="E16" s="55">
        <v>44832.0</v>
      </c>
      <c r="F16" s="44">
        <f>E16+G16-1</f>
        <v>44832</v>
      </c>
      <c r="G16" s="45">
        <v>1.0</v>
      </c>
      <c r="H16" s="46">
        <v>1.0</v>
      </c>
      <c r="I16" s="47">
        <f t="shared" si="7"/>
        <v>1</v>
      </c>
      <c r="J16" s="47"/>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row>
    <row r="17">
      <c r="A17" s="40" t="str">
        <f t="shared" si="8"/>
        <v>2.2</v>
      </c>
      <c r="B17" s="41" t="s">
        <v>27</v>
      </c>
      <c r="C17" s="42" t="s">
        <v>18</v>
      </c>
      <c r="D17" s="42"/>
      <c r="E17" s="55">
        <v>44821.0</v>
      </c>
      <c r="F17" s="56">
        <v>44828.0</v>
      </c>
      <c r="G17" s="45">
        <v>1.0</v>
      </c>
      <c r="H17" s="46">
        <v>1.0</v>
      </c>
      <c r="I17" s="47">
        <f t="shared" si="7"/>
        <v>5</v>
      </c>
      <c r="J17" s="47"/>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row>
    <row r="18">
      <c r="A18" s="40" t="str">
        <f t="shared" si="8"/>
        <v>2.3</v>
      </c>
      <c r="B18" s="41" t="s">
        <v>28</v>
      </c>
      <c r="C18" s="42" t="s">
        <v>18</v>
      </c>
      <c r="D18" s="42"/>
      <c r="E18" s="55">
        <v>44851.0</v>
      </c>
      <c r="F18" s="56">
        <v>44864.0</v>
      </c>
      <c r="G18" s="45">
        <v>1.0</v>
      </c>
      <c r="H18" s="46">
        <v>1.0</v>
      </c>
      <c r="I18" s="47">
        <f t="shared" si="7"/>
        <v>10</v>
      </c>
      <c r="J18" s="47"/>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row>
    <row r="19">
      <c r="A19" s="40" t="str">
        <f t="shared" si="8"/>
        <v>2.4</v>
      </c>
      <c r="B19" s="41" t="s">
        <v>29</v>
      </c>
      <c r="C19" s="42" t="s">
        <v>30</v>
      </c>
      <c r="D19" s="42"/>
      <c r="E19" s="55">
        <v>44851.0</v>
      </c>
      <c r="F19" s="56">
        <v>44864.0</v>
      </c>
      <c r="G19" s="45">
        <v>1.0</v>
      </c>
      <c r="H19" s="46">
        <v>1.0</v>
      </c>
      <c r="I19" s="47">
        <f t="shared" si="7"/>
        <v>10</v>
      </c>
      <c r="J19" s="47"/>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row>
    <row r="20">
      <c r="A20" s="40" t="str">
        <f t="shared" si="8"/>
        <v>2.5</v>
      </c>
      <c r="B20" s="41" t="s">
        <v>31</v>
      </c>
      <c r="C20" s="42" t="s">
        <v>32</v>
      </c>
      <c r="D20" s="50"/>
      <c r="E20" s="55">
        <v>44851.0</v>
      </c>
      <c r="F20" s="56">
        <v>44864.0</v>
      </c>
      <c r="G20" s="45">
        <v>1.0</v>
      </c>
      <c r="H20" s="46">
        <v>1.0</v>
      </c>
      <c r="I20" s="47">
        <f t="shared" si="7"/>
        <v>10</v>
      </c>
      <c r="J20" s="47"/>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row>
    <row r="21">
      <c r="A21" s="40" t="str">
        <f t="shared" si="8"/>
        <v>2.6</v>
      </c>
      <c r="B21" s="41" t="s">
        <v>24</v>
      </c>
      <c r="C21" s="50"/>
      <c r="D21" s="50"/>
      <c r="E21" s="51"/>
      <c r="F21" s="51"/>
      <c r="G21" s="47"/>
      <c r="H21" s="52"/>
      <c r="I21" s="47"/>
      <c r="J21" s="47"/>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row>
    <row r="22">
      <c r="A22" s="53" t="str">
        <f>IF(ISERROR(VALUE(SUBSTITUTE(OFFSET(A22,-1,0,1,1),".",""))),"1",IF(ISERROR(FIND("`",SUBSTITUTE(OFFSET(A22,-1,0,1,1),".","`",1))),TEXT(VALUE(OFFSET(A22,-1,0,1,1))+1,"#"),TEXT(VALUE(LEFT(OFFSET(A22,-1,0,1,1),FIND("`",SUBSTITUTE(OFFSET(A22,-1,0,1,1),".","`",1))-1))+1,"#")))</f>
        <v>3</v>
      </c>
      <c r="B22" s="33" t="s">
        <v>33</v>
      </c>
      <c r="C22" s="34"/>
      <c r="D22" s="54"/>
      <c r="E22" s="36">
        <v>44865.0</v>
      </c>
      <c r="F22" s="36">
        <v>44895.0</v>
      </c>
      <c r="G22" s="37">
        <f>F22-E22+1</f>
        <v>31</v>
      </c>
      <c r="H22" s="38"/>
      <c r="I22" s="37">
        <f t="shared" ref="I22:I29" si="9">NETWORKDAYS(E22,F22)</f>
        <v>23</v>
      </c>
      <c r="J22" s="37"/>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c r="A23" s="40" t="str">
        <f t="shared" ref="A23:A27" si="10">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3.1</v>
      </c>
      <c r="B23" s="41" t="s">
        <v>34</v>
      </c>
      <c r="C23" s="42" t="s">
        <v>32</v>
      </c>
      <c r="D23" s="42"/>
      <c r="E23" s="55">
        <v>44883.0</v>
      </c>
      <c r="F23" s="56">
        <v>44892.0</v>
      </c>
      <c r="G23" s="45">
        <v>1.0</v>
      </c>
      <c r="H23" s="46">
        <v>1.0</v>
      </c>
      <c r="I23" s="47">
        <f t="shared" si="9"/>
        <v>6</v>
      </c>
      <c r="J23" s="47"/>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row>
    <row r="24">
      <c r="A24" s="40" t="str">
        <f t="shared" si="10"/>
        <v>3.2</v>
      </c>
      <c r="B24" s="41" t="s">
        <v>35</v>
      </c>
      <c r="C24" s="42" t="s">
        <v>36</v>
      </c>
      <c r="D24" s="42"/>
      <c r="E24" s="55">
        <v>44883.0</v>
      </c>
      <c r="F24" s="56">
        <v>44892.0</v>
      </c>
      <c r="G24" s="45">
        <v>1.0</v>
      </c>
      <c r="H24" s="46">
        <v>1.0</v>
      </c>
      <c r="I24" s="47">
        <f t="shared" si="9"/>
        <v>6</v>
      </c>
      <c r="J24" s="47"/>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row>
    <row r="25">
      <c r="A25" s="40" t="str">
        <f t="shared" si="10"/>
        <v>3.3</v>
      </c>
      <c r="B25" s="41" t="s">
        <v>37</v>
      </c>
      <c r="C25" s="42" t="s">
        <v>36</v>
      </c>
      <c r="D25" s="57"/>
      <c r="E25" s="55">
        <v>44883.0</v>
      </c>
      <c r="F25" s="56">
        <v>44892.0</v>
      </c>
      <c r="G25" s="45">
        <v>1.0</v>
      </c>
      <c r="H25" s="46">
        <v>1.0</v>
      </c>
      <c r="I25" s="47">
        <f t="shared" si="9"/>
        <v>6</v>
      </c>
      <c r="J25" s="47"/>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row>
    <row r="26">
      <c r="A26" s="40" t="str">
        <f t="shared" si="10"/>
        <v>3.4</v>
      </c>
      <c r="B26" s="41" t="s">
        <v>38</v>
      </c>
      <c r="C26" s="42" t="s">
        <v>18</v>
      </c>
      <c r="D26" s="42"/>
      <c r="E26" s="55">
        <v>44886.0</v>
      </c>
      <c r="F26" s="56">
        <v>44892.0</v>
      </c>
      <c r="G26" s="45">
        <v>1.0</v>
      </c>
      <c r="H26" s="46">
        <v>1.0</v>
      </c>
      <c r="I26" s="47">
        <f t="shared" si="9"/>
        <v>5</v>
      </c>
      <c r="J26" s="47"/>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row>
    <row r="27">
      <c r="A27" s="40" t="str">
        <f t="shared" si="10"/>
        <v>3.5</v>
      </c>
      <c r="B27" s="41" t="s">
        <v>39</v>
      </c>
      <c r="C27" s="42" t="s">
        <v>18</v>
      </c>
      <c r="D27" s="50"/>
      <c r="E27" s="55">
        <v>44886.0</v>
      </c>
      <c r="F27" s="56">
        <v>44892.0</v>
      </c>
      <c r="G27" s="45">
        <v>1.0</v>
      </c>
      <c r="H27" s="46">
        <v>1.0</v>
      </c>
      <c r="I27" s="47">
        <f t="shared" si="9"/>
        <v>5</v>
      </c>
      <c r="J27" s="47"/>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row>
    <row r="28">
      <c r="A28" s="58">
        <v>3.6</v>
      </c>
      <c r="B28" s="41" t="s">
        <v>40</v>
      </c>
      <c r="C28" s="42" t="s">
        <v>36</v>
      </c>
      <c r="D28" s="50"/>
      <c r="E28" s="55">
        <v>44886.0</v>
      </c>
      <c r="F28" s="56">
        <v>44893.0</v>
      </c>
      <c r="G28" s="45">
        <v>1.0</v>
      </c>
      <c r="H28" s="46">
        <v>1.0</v>
      </c>
      <c r="I28" s="47">
        <f t="shared" si="9"/>
        <v>6</v>
      </c>
      <c r="J28" s="47"/>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row>
    <row r="29">
      <c r="A29" s="58">
        <v>3.7</v>
      </c>
      <c r="B29" s="41" t="s">
        <v>41</v>
      </c>
      <c r="C29" s="42" t="s">
        <v>36</v>
      </c>
      <c r="D29" s="50"/>
      <c r="E29" s="55">
        <v>44895.0</v>
      </c>
      <c r="F29" s="56">
        <v>44895.0</v>
      </c>
      <c r="G29" s="45">
        <v>1.0</v>
      </c>
      <c r="H29" s="46">
        <v>1.0</v>
      </c>
      <c r="I29" s="47">
        <f t="shared" si="9"/>
        <v>1</v>
      </c>
      <c r="J29" s="47"/>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row>
    <row r="30">
      <c r="A30" s="40" t="str">
        <f>IF(ISERROR(VALUE(SUBSTITUTE(OFFSET(A30,-1,0,1,1),".",""))),"0.1",IF(ISERROR(FIND("`",SUBSTITUTE(OFFSET(A30,-1,0,1,1),".","`",1))),OFFSET(A30,-1,0,1,1)&amp;".1",LEFT(OFFSET(A30,-1,0,1,1),FIND("`",SUBSTITUTE(OFFSET(A30,-1,0,1,1),".","`",1)))&amp;IF(ISERROR(FIND("`",SUBSTITUTE(OFFSET(A30,-1,0,1,1),".","`",2))),VALUE(RIGHT(OFFSET(A30,-1,0,1,1),LEN(OFFSET(A30,-1,0,1,1))-FIND("`",SUBSTITUTE(OFFSET(A30,-1,0,1,1),".","`",1))))+1,VALUE(MID(OFFSET(A30,-1,0,1,1),FIND("`",SUBSTITUTE(OFFSET(A30,-1,0,1,1),".","`",1))+1,(FIND("`",SUBSTITUTE(OFFSET(A30,-1,0,1,1),".","`",2))-FIND("`",SUBSTITUTE(OFFSET(A30,-1,0,1,1),".","`",1))-1)))+1)))</f>
        <v>3.8</v>
      </c>
      <c r="B30" s="41" t="s">
        <v>24</v>
      </c>
      <c r="C30" s="50"/>
      <c r="D30" s="50"/>
      <c r="E30" s="51"/>
      <c r="F30" s="51"/>
      <c r="G30" s="47"/>
      <c r="H30" s="52"/>
      <c r="I30" s="47"/>
      <c r="J30" s="47"/>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row>
    <row r="31">
      <c r="A31" s="53" t="str">
        <f>IF(ISERROR(VALUE(SUBSTITUTE(OFFSET(A31,-1,0,1,1),".",""))),"1",IF(ISERROR(FIND("`",SUBSTITUTE(OFFSET(A31,-1,0,1,1),".","`",1))),TEXT(VALUE(OFFSET(A31,-1,0,1,1))+1,"#"),TEXT(VALUE(LEFT(OFFSET(A31,-1,0,1,1),FIND("`",SUBSTITUTE(OFFSET(A31,-1,0,1,1),".","`",1))-1))+1,"#")))</f>
        <v>4</v>
      </c>
      <c r="B31" s="59" t="s">
        <v>42</v>
      </c>
      <c r="C31" s="34"/>
      <c r="D31" s="54"/>
      <c r="E31" s="35">
        <f>min(E32:E37)</f>
        <v>44811</v>
      </c>
      <c r="F31" s="35">
        <f>max(F32:F37)</f>
        <v>44815</v>
      </c>
      <c r="G31" s="37">
        <f>F31-E31+1</f>
        <v>5</v>
      </c>
      <c r="H31" s="38"/>
      <c r="I31" s="37">
        <f t="shared" ref="I31:I36" si="11">NETWORKDAYS(E31,F31)</f>
        <v>3</v>
      </c>
      <c r="J31" s="37"/>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row>
    <row r="32">
      <c r="A32" s="40" t="str">
        <f t="shared" ref="A32:A37" si="12">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4.1</v>
      </c>
      <c r="B32" s="49" t="s">
        <v>23</v>
      </c>
      <c r="C32" s="57"/>
      <c r="D32" s="57"/>
      <c r="E32" s="43">
        <f>$E$4</f>
        <v>44811</v>
      </c>
      <c r="F32" s="44">
        <f t="shared" ref="F32:F36" si="13">E32+G32-1</f>
        <v>44811</v>
      </c>
      <c r="G32" s="45">
        <v>1.0</v>
      </c>
      <c r="H32" s="46">
        <v>0.0</v>
      </c>
      <c r="I32" s="47">
        <f t="shared" si="11"/>
        <v>1</v>
      </c>
      <c r="J32" s="47"/>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row>
    <row r="33">
      <c r="A33" s="40" t="str">
        <f t="shared" si="12"/>
        <v>4.2</v>
      </c>
      <c r="B33" s="49" t="s">
        <v>23</v>
      </c>
      <c r="C33" s="57"/>
      <c r="D33" s="57"/>
      <c r="E33" s="43">
        <f t="shared" ref="E33:E36" si="14">F32+1</f>
        <v>44812</v>
      </c>
      <c r="F33" s="44">
        <f t="shared" si="13"/>
        <v>44812</v>
      </c>
      <c r="G33" s="45">
        <v>1.0</v>
      </c>
      <c r="H33" s="46">
        <v>0.0</v>
      </c>
      <c r="I33" s="47">
        <f t="shared" si="11"/>
        <v>1</v>
      </c>
      <c r="J33" s="47"/>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row>
    <row r="34">
      <c r="A34" s="40" t="str">
        <f t="shared" si="12"/>
        <v>4.3</v>
      </c>
      <c r="B34" s="49" t="s">
        <v>23</v>
      </c>
      <c r="C34" s="57"/>
      <c r="D34" s="57"/>
      <c r="E34" s="43">
        <f t="shared" si="14"/>
        <v>44813</v>
      </c>
      <c r="F34" s="44">
        <f t="shared" si="13"/>
        <v>44813</v>
      </c>
      <c r="G34" s="45">
        <v>1.0</v>
      </c>
      <c r="H34" s="46">
        <v>0.0</v>
      </c>
      <c r="I34" s="47">
        <f t="shared" si="11"/>
        <v>1</v>
      </c>
      <c r="J34" s="47"/>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row>
    <row r="35">
      <c r="A35" s="40" t="str">
        <f t="shared" si="12"/>
        <v>4.4</v>
      </c>
      <c r="B35" s="49" t="s">
        <v>23</v>
      </c>
      <c r="C35" s="57"/>
      <c r="D35" s="57"/>
      <c r="E35" s="43">
        <f t="shared" si="14"/>
        <v>44814</v>
      </c>
      <c r="F35" s="44">
        <f t="shared" si="13"/>
        <v>44814</v>
      </c>
      <c r="G35" s="45">
        <v>1.0</v>
      </c>
      <c r="H35" s="46">
        <v>0.0</v>
      </c>
      <c r="I35" s="47">
        <f t="shared" si="11"/>
        <v>0</v>
      </c>
      <c r="J35" s="47"/>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row>
    <row r="36">
      <c r="A36" s="40" t="str">
        <f t="shared" si="12"/>
        <v>4.5</v>
      </c>
      <c r="B36" s="49" t="s">
        <v>23</v>
      </c>
      <c r="C36" s="50"/>
      <c r="D36" s="50"/>
      <c r="E36" s="43">
        <f t="shared" si="14"/>
        <v>44815</v>
      </c>
      <c r="F36" s="44">
        <f t="shared" si="13"/>
        <v>44815</v>
      </c>
      <c r="G36" s="45">
        <v>1.0</v>
      </c>
      <c r="H36" s="46">
        <v>0.0</v>
      </c>
      <c r="I36" s="47">
        <f t="shared" si="11"/>
        <v>0</v>
      </c>
      <c r="J36" s="47"/>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row>
    <row r="37">
      <c r="A37" s="40" t="str">
        <f t="shared" si="12"/>
        <v>4.6</v>
      </c>
      <c r="B37" s="41" t="s">
        <v>24</v>
      </c>
      <c r="C37" s="50"/>
      <c r="D37" s="50"/>
      <c r="E37" s="60"/>
      <c r="F37" s="60"/>
      <c r="G37" s="61"/>
      <c r="H37" s="62"/>
      <c r="I37" s="61"/>
      <c r="J37" s="61"/>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row>
    <row r="38">
      <c r="A38" s="53" t="str">
        <f>IF(ISERROR(VALUE(SUBSTITUTE(OFFSET(A38,-1,0,1,1),".",""))),"1",IF(ISERROR(FIND("`",SUBSTITUTE(OFFSET(A38,-1,0,1,1),".","`",1))),TEXT(VALUE(OFFSET(A38,-1,0,1,1))+1,"#"),TEXT(VALUE(LEFT(OFFSET(A38,-1,0,1,1),FIND("`",SUBSTITUTE(OFFSET(A38,-1,0,1,1),".","`",1))-1))+1,"#")))</f>
        <v>5</v>
      </c>
      <c r="B38" s="59" t="s">
        <v>42</v>
      </c>
      <c r="C38" s="34"/>
      <c r="D38" s="54"/>
      <c r="E38" s="35">
        <f>min(E39:E44)</f>
        <v>44811</v>
      </c>
      <c r="F38" s="35">
        <f>max(F39:F44)</f>
        <v>44815</v>
      </c>
      <c r="G38" s="37">
        <f>F38-E38+1</f>
        <v>5</v>
      </c>
      <c r="H38" s="38"/>
      <c r="I38" s="37">
        <f t="shared" ref="I38:I43" si="15">NETWORKDAYS(E38,F38)</f>
        <v>3</v>
      </c>
      <c r="J38" s="37"/>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c r="A39" s="40" t="str">
        <f t="shared" ref="A39:A44" si="16">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5.1</v>
      </c>
      <c r="B39" s="49" t="s">
        <v>23</v>
      </c>
      <c r="C39" s="57"/>
      <c r="D39" s="57"/>
      <c r="E39" s="43">
        <f>$E$4</f>
        <v>44811</v>
      </c>
      <c r="F39" s="44">
        <f t="shared" ref="F39:F43" si="17">E39+G39-1</f>
        <v>44811</v>
      </c>
      <c r="G39" s="45">
        <v>1.0</v>
      </c>
      <c r="H39" s="46">
        <v>0.0</v>
      </c>
      <c r="I39" s="47">
        <f t="shared" si="15"/>
        <v>1</v>
      </c>
      <c r="J39" s="47"/>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row>
    <row r="40">
      <c r="A40" s="40" t="str">
        <f t="shared" si="16"/>
        <v>5.2</v>
      </c>
      <c r="B40" s="49" t="s">
        <v>23</v>
      </c>
      <c r="C40" s="57"/>
      <c r="D40" s="57"/>
      <c r="E40" s="43">
        <f t="shared" ref="E40:E43" si="18">F39+1</f>
        <v>44812</v>
      </c>
      <c r="F40" s="44">
        <f t="shared" si="17"/>
        <v>44812</v>
      </c>
      <c r="G40" s="45">
        <v>1.0</v>
      </c>
      <c r="H40" s="46">
        <v>0.0</v>
      </c>
      <c r="I40" s="47">
        <f t="shared" si="15"/>
        <v>1</v>
      </c>
      <c r="J40" s="47"/>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row>
    <row r="41">
      <c r="A41" s="40" t="str">
        <f t="shared" si="16"/>
        <v>5.3</v>
      </c>
      <c r="B41" s="49" t="s">
        <v>23</v>
      </c>
      <c r="C41" s="57"/>
      <c r="D41" s="57"/>
      <c r="E41" s="43">
        <f t="shared" si="18"/>
        <v>44813</v>
      </c>
      <c r="F41" s="44">
        <f t="shared" si="17"/>
        <v>44813</v>
      </c>
      <c r="G41" s="45">
        <v>1.0</v>
      </c>
      <c r="H41" s="46">
        <v>0.0</v>
      </c>
      <c r="I41" s="47">
        <f t="shared" si="15"/>
        <v>1</v>
      </c>
      <c r="J41" s="47"/>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row>
    <row r="42">
      <c r="A42" s="40" t="str">
        <f t="shared" si="16"/>
        <v>5.4</v>
      </c>
      <c r="B42" s="49" t="s">
        <v>23</v>
      </c>
      <c r="C42" s="57"/>
      <c r="D42" s="57"/>
      <c r="E42" s="43">
        <f t="shared" si="18"/>
        <v>44814</v>
      </c>
      <c r="F42" s="44">
        <f t="shared" si="17"/>
        <v>44814</v>
      </c>
      <c r="G42" s="45">
        <v>1.0</v>
      </c>
      <c r="H42" s="46">
        <v>0.0</v>
      </c>
      <c r="I42" s="47">
        <f t="shared" si="15"/>
        <v>0</v>
      </c>
      <c r="J42" s="47"/>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row>
    <row r="43">
      <c r="A43" s="40" t="str">
        <f t="shared" si="16"/>
        <v>5.5</v>
      </c>
      <c r="B43" s="49" t="s">
        <v>23</v>
      </c>
      <c r="C43" s="50"/>
      <c r="D43" s="50"/>
      <c r="E43" s="43">
        <f t="shared" si="18"/>
        <v>44815</v>
      </c>
      <c r="F43" s="44">
        <f t="shared" si="17"/>
        <v>44815</v>
      </c>
      <c r="G43" s="45">
        <v>1.0</v>
      </c>
      <c r="H43" s="46">
        <v>0.0</v>
      </c>
      <c r="I43" s="47">
        <f t="shared" si="15"/>
        <v>0</v>
      </c>
      <c r="J43" s="47"/>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row>
    <row r="44">
      <c r="A44" s="40" t="str">
        <f t="shared" si="16"/>
        <v>5.6</v>
      </c>
      <c r="B44" s="41" t="s">
        <v>24</v>
      </c>
      <c r="C44" s="50"/>
      <c r="D44" s="50"/>
      <c r="E44" s="60"/>
      <c r="F44" s="60"/>
      <c r="G44" s="61"/>
      <c r="H44" s="62"/>
      <c r="I44" s="61"/>
      <c r="J44" s="61"/>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row>
    <row r="45">
      <c r="A45" s="63"/>
      <c r="B45" s="63"/>
      <c r="C45" s="63"/>
      <c r="D45" s="63"/>
      <c r="E45" s="63"/>
      <c r="F45" s="63"/>
      <c r="G45" s="63"/>
      <c r="H45" s="63"/>
      <c r="I45" s="63"/>
      <c r="J45" s="63"/>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row>
    <row r="46">
      <c r="A46" s="64"/>
      <c r="B46" s="64"/>
      <c r="C46" s="64"/>
      <c r="D46" s="64"/>
      <c r="E46" s="64"/>
      <c r="F46" s="64"/>
      <c r="G46" s="64"/>
      <c r="H46" s="64"/>
      <c r="I46" s="64"/>
      <c r="J46" s="64"/>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row>
    <row r="47">
      <c r="A47" s="65" t="s">
        <v>43</v>
      </c>
      <c r="C47" s="66"/>
      <c r="D47" s="66"/>
      <c r="E47" s="66"/>
      <c r="F47" s="66"/>
      <c r="G47" s="66"/>
      <c r="H47" s="66"/>
      <c r="I47" s="66"/>
      <c r="J47" s="66"/>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row>
    <row r="48">
      <c r="A48" s="68" t="s">
        <v>44</v>
      </c>
      <c r="G48" s="69"/>
      <c r="H48" s="69"/>
      <c r="I48" s="69"/>
      <c r="J48" s="69"/>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L48" s="67"/>
      <c r="BM48" s="67"/>
      <c r="BN48" s="67"/>
    </row>
    <row r="49">
      <c r="A49" s="70" t="str">
        <f>IF(ISERROR(VALUE(SUBSTITUTE(OFFSET(A49,-1,0,1,1),".",""))),"1",IF(ISERROR(FIND("`",SUBSTITUTE(OFFSET(A49,-1,0,1,1),".","`",1))),TEXT(VALUE(OFFSET(A49,-1,0,1,1))+1,"#"),TEXT(VALUE(LEFT(OFFSET(A49,-1,0,1,1),FIND("`",SUBSTITUTE(OFFSET(A49,-1,0,1,1),".","`",1))-1))+1,"#")))</f>
        <v>1</v>
      </c>
      <c r="B49" s="71" t="s">
        <v>45</v>
      </c>
      <c r="C49" s="72"/>
      <c r="D49" s="72"/>
      <c r="E49" s="73"/>
      <c r="F49" s="73"/>
      <c r="G49" s="74"/>
      <c r="H49" s="75"/>
      <c r="I49" s="74"/>
      <c r="J49" s="74"/>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76"/>
      <c r="BK49" s="76"/>
      <c r="BL49" s="76"/>
      <c r="BM49" s="76"/>
      <c r="BN49" s="76"/>
    </row>
    <row r="50">
      <c r="A50" s="77" t="str">
        <f>IF(ISERROR(VALUE(SUBSTITUTE(OFFSET(A50,-1,0,1,1),".",""))),"1",IF(ISERROR(FIND("`",SUBSTITUTE(OFFSET(A50,-1,0,1,1),".","`",1))),TEXT(VALUE(OFFSET(A50,-1,0,1,1))+1,"#"),TEXT(VALUE(LEFT(OFFSET(A50,-1,0,1,1),FIND("`",SUBSTITUTE(OFFSET(A50,-1,0,1,1),".","`",1))-1))+1,"#")))</f>
        <v>2</v>
      </c>
      <c r="B50" s="78" t="s">
        <v>46</v>
      </c>
      <c r="C50" s="79"/>
      <c r="D50" s="79"/>
      <c r="E50" s="80">
        <f>MIN(E51:E53)</f>
        <v>44811</v>
      </c>
      <c r="F50" s="80">
        <f>MAX(F51:F53)</f>
        <v>44811</v>
      </c>
      <c r="G50" s="81">
        <f>F50-E50+1</f>
        <v>1</v>
      </c>
      <c r="H50" s="82"/>
      <c r="I50" s="81">
        <f t="shared" ref="I50:I53" si="19">NETWORKDAYS(E50,F50)</f>
        <v>1</v>
      </c>
      <c r="J50" s="83"/>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row>
    <row r="51">
      <c r="A51" s="85" t="str">
        <f>IF(ISERROR(VALUE(SUBSTITUTE(OFFSET(A51,-1,0,1,1),".",""))),"0.1",IF(ISERROR(FIND("`",SUBSTITUTE(OFFSET(A51,-1,0,1,1),".","`",1))),OFFSET(A51,-1,0,1,1)&amp;".1",LEFT(OFFSET(A51,-1,0,1,1),FIND("`",SUBSTITUTE(OFFSET(A51,-1,0,1,1),".","`",1)))&amp;IF(ISERROR(FIND("`",SUBSTITUTE(OFFSET(A51,-1,0,1,1),".","`",2))),VALUE(RIGHT(OFFSET(A51,-1,0,1,1),LEN(OFFSET(A51,-1,0,1,1))-FIND("`",SUBSTITUTE(OFFSET(A51,-1,0,1,1),".","`",1))))+1,VALUE(MID(OFFSET(A51,-1,0,1,1),FIND("`",SUBSTITUTE(OFFSET(A51,-1,0,1,1),".","`",1))+1,(FIND("`",SUBSTITUTE(OFFSET(A51,-1,0,1,1),".","`",2))-FIND("`",SUBSTITUTE(OFFSET(A51,-1,0,1,1),".","`",1))-1)))+1)))</f>
        <v>2.1</v>
      </c>
      <c r="B51" s="86" t="s">
        <v>47</v>
      </c>
      <c r="C51" s="87"/>
      <c r="D51" s="87"/>
      <c r="E51" s="88">
        <f t="shared" ref="E51:E53" si="20">$E$4</f>
        <v>44811</v>
      </c>
      <c r="F51" s="89">
        <f t="shared" ref="F51:F53" si="21">E51+G51-1</f>
        <v>44811</v>
      </c>
      <c r="G51" s="90">
        <v>1.0</v>
      </c>
      <c r="H51" s="91">
        <v>0.0</v>
      </c>
      <c r="I51" s="92">
        <f t="shared" si="19"/>
        <v>1</v>
      </c>
      <c r="J51" s="92"/>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row>
    <row r="52">
      <c r="A52" s="85" t="str">
        <f>IF(ISERROR(VALUE(SUBSTITUTE(OFFSET(A52,-1,0,1,1),".",""))),"0.0.1",IF(ISERROR(FIND("`",SUBSTITUTE(OFFSET(A52,-1,0,1,1),".","`",2))),OFFSET(A52,-1,0,1,1)&amp;".1",LEFT(OFFSET(A52,-1,0,1,1),FIND("`",SUBSTITUTE(OFFSET(A52,-1,0,1,1),".","`",2)))&amp;IF(ISERROR(FIND("`",SUBSTITUTE(OFFSET(A52,-1,0,1,1),".","`",3))),VALUE(RIGHT(OFFSET(A52,-1,0,1,1),LEN(OFFSET(A52,-1,0,1,1))-FIND("`",SUBSTITUTE(OFFSET(A52,-1,0,1,1),".","`",2))))+1,VALUE(MID(OFFSET(A52,-1,0,1,1),FIND("`",SUBSTITUTE(OFFSET(A52,-1,0,1,1),".","`",2))+1,(FIND("`",SUBSTITUTE(OFFSET(A52,-1,0,1,1),".","`",3))-FIND("`",SUBSTITUTE(OFFSET(A52,-1,0,1,1),".","`",2))-1)))+1)))</f>
        <v>2.1.1</v>
      </c>
      <c r="B52" s="93" t="s">
        <v>48</v>
      </c>
      <c r="C52" s="87"/>
      <c r="D52" s="87"/>
      <c r="E52" s="88">
        <f t="shared" si="20"/>
        <v>44811</v>
      </c>
      <c r="F52" s="89">
        <f t="shared" si="21"/>
        <v>44811</v>
      </c>
      <c r="G52" s="90">
        <v>1.0</v>
      </c>
      <c r="H52" s="91">
        <v>0.0</v>
      </c>
      <c r="I52" s="92">
        <f t="shared" si="19"/>
        <v>1</v>
      </c>
      <c r="J52" s="92"/>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row>
    <row r="53">
      <c r="A53" s="85" t="str">
        <f>IF(ISERROR(VALUE(SUBSTITUTE(OFFSET(A53,-1,0,1,1),".",""))),"0.0.0.1",IF(ISERROR(FIND("`",SUBSTITUTE(OFFSET(A53,-1,0,1,1),".","`",3))),OFFSET(A53,-1,0,1,1)&amp;".1",LEFT(OFFSET(A53,-1,0,1,1),FIND("`",SUBSTITUTE(OFFSET(A53,-1,0,1,1),".","`",3)))&amp;IF(ISERROR(FIND("`",SUBSTITUTE(OFFSET(A53,-1,0,1,1),".","`",4))),VALUE(RIGHT(OFFSET(A53,-1,0,1,1),LEN(OFFSET(A53,-1,0,1,1))-FIND("`",SUBSTITUTE(OFFSET(A53,-1,0,1,1),".","`",3))))+1,VALUE(MID(OFFSET(A53,-1,0,1,1),FIND("`",SUBSTITUTE(OFFSET(A53,-1,0,1,1),".","`",3))+1,(FIND("`",SUBSTITUTE(OFFSET(A53,-1,0,1,1),".","`",4))-FIND("`",SUBSTITUTE(OFFSET(A53,-1,0,1,1),".","`",3))-1)))+1)))</f>
        <v>2.1.1.1</v>
      </c>
      <c r="B53" s="93" t="s">
        <v>49</v>
      </c>
      <c r="C53" s="87"/>
      <c r="D53" s="87"/>
      <c r="E53" s="88">
        <f t="shared" si="20"/>
        <v>44811</v>
      </c>
      <c r="F53" s="89">
        <f t="shared" si="21"/>
        <v>44811</v>
      </c>
      <c r="G53" s="90">
        <v>1.0</v>
      </c>
      <c r="H53" s="91">
        <v>0.0</v>
      </c>
      <c r="I53" s="92">
        <f t="shared" si="19"/>
        <v>1</v>
      </c>
      <c r="J53" s="92"/>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row>
  </sheetData>
  <mergeCells count="24">
    <mergeCell ref="AF4:AL4"/>
    <mergeCell ref="AM4:AS4"/>
    <mergeCell ref="AT4:AZ4"/>
    <mergeCell ref="BA4:BG4"/>
    <mergeCell ref="BH4:BN4"/>
    <mergeCell ref="AT5:AZ5"/>
    <mergeCell ref="BA5:BG5"/>
    <mergeCell ref="BH5:BN5"/>
    <mergeCell ref="B5:D5"/>
    <mergeCell ref="E5:F5"/>
    <mergeCell ref="K5:Q5"/>
    <mergeCell ref="R5:X5"/>
    <mergeCell ref="Y5:AE5"/>
    <mergeCell ref="AF5:AL5"/>
    <mergeCell ref="AM5:AS5"/>
    <mergeCell ref="A47:B47"/>
    <mergeCell ref="A48:F48"/>
    <mergeCell ref="K1:Q1"/>
    <mergeCell ref="B4:D4"/>
    <mergeCell ref="E4:F4"/>
    <mergeCell ref="G4:H4"/>
    <mergeCell ref="K4:Q4"/>
    <mergeCell ref="R4:X4"/>
    <mergeCell ref="Y4:AE4"/>
  </mergeCells>
  <conditionalFormatting sqref="K6:BN7">
    <cfRule type="expression" dxfId="0" priority="1">
      <formula>K$6=TODAY()</formula>
    </cfRule>
  </conditionalFormatting>
  <conditionalFormatting sqref="K8:BN53">
    <cfRule type="expression" dxfId="1" priority="2">
      <formula>AND(K$6&gt;=$E8,K$6&lt;$E8+ROUNDDOWN($H8*($F8-$E8+1),0))</formula>
    </cfRule>
  </conditionalFormatting>
  <conditionalFormatting sqref="K8:BN53">
    <cfRule type="expression" dxfId="2" priority="3">
      <formula>AND(K$6&gt;=$E8,K$6&lt;=$F8)</formula>
    </cfRule>
  </conditionalFormatting>
  <conditionalFormatting sqref="H7">
    <cfRule type="containsText" dxfId="3" priority="4" operator="containsText" text="Vertex42">
      <formula>NOT(ISERROR(SEARCH(("Vertex42"),(H7))))</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71.63"/>
    <col customWidth="1" min="3" max="3" width="15.5"/>
  </cols>
  <sheetData>
    <row r="1" ht="30.0" customHeight="1">
      <c r="A1" s="94" t="s">
        <v>50</v>
      </c>
      <c r="B1" s="94"/>
      <c r="C1" s="95" t="s">
        <v>51</v>
      </c>
    </row>
    <row r="2">
      <c r="A2" s="96"/>
      <c r="B2" s="97"/>
      <c r="C2" s="98" t="str">
        <f>HYPERLINK("https://www.vertex42.com/about.html","Contact Vertex42")</f>
        <v>Contact Vertex42</v>
      </c>
    </row>
    <row r="3">
      <c r="A3" s="99"/>
      <c r="B3" s="100"/>
      <c r="C3" s="100"/>
    </row>
    <row r="4" ht="22.5" customHeight="1">
      <c r="A4" s="101" t="s">
        <v>52</v>
      </c>
      <c r="B4" s="102"/>
      <c r="C4" s="102"/>
    </row>
    <row r="5" ht="15.0" customHeight="1">
      <c r="A5" s="103"/>
      <c r="B5" s="104" t="s">
        <v>53</v>
      </c>
      <c r="C5" s="96"/>
    </row>
    <row r="6" ht="15.0" customHeight="1">
      <c r="A6" s="103"/>
      <c r="B6" s="105"/>
      <c r="C6" s="96"/>
    </row>
    <row r="7" ht="15.0" customHeight="1">
      <c r="A7" s="103"/>
      <c r="B7" s="104" t="s">
        <v>54</v>
      </c>
      <c r="C7" s="96"/>
    </row>
    <row r="8" ht="18.0" customHeight="1">
      <c r="A8" s="103"/>
      <c r="B8" s="103"/>
      <c r="C8" s="96"/>
    </row>
    <row r="9" ht="15.0" customHeight="1">
      <c r="A9" s="103"/>
      <c r="B9" s="106" t="s">
        <v>55</v>
      </c>
      <c r="C9" s="96"/>
    </row>
    <row r="10" ht="15.0" customHeight="1">
      <c r="A10" s="103"/>
      <c r="B10" s="107" t="s">
        <v>56</v>
      </c>
      <c r="C10" s="96"/>
    </row>
    <row r="11" ht="15.0" customHeight="1">
      <c r="A11" s="96"/>
      <c r="B11" s="108"/>
      <c r="C11" s="96"/>
    </row>
    <row r="12" ht="22.5" customHeight="1">
      <c r="A12" s="101" t="s">
        <v>57</v>
      </c>
      <c r="B12" s="102"/>
      <c r="C12" s="102"/>
    </row>
    <row r="13" ht="15.0" customHeight="1">
      <c r="A13" s="109" t="s">
        <v>58</v>
      </c>
      <c r="B13" s="107" t="s">
        <v>59</v>
      </c>
      <c r="C13" s="110" t="s">
        <v>60</v>
      </c>
    </row>
    <row r="14" ht="15.0" customHeight="1">
      <c r="A14" s="109" t="s">
        <v>58</v>
      </c>
      <c r="B14" s="107" t="s">
        <v>61</v>
      </c>
      <c r="C14" s="96"/>
    </row>
    <row r="15" ht="15.0" customHeight="1">
      <c r="A15" s="109" t="s">
        <v>58</v>
      </c>
      <c r="B15" s="107" t="s">
        <v>62</v>
      </c>
      <c r="C15" s="111" t="s">
        <v>63</v>
      </c>
    </row>
    <row r="16" ht="15.0" customHeight="1">
      <c r="A16" s="109" t="s">
        <v>58</v>
      </c>
      <c r="B16" s="107" t="s">
        <v>64</v>
      </c>
      <c r="C16" s="96"/>
    </row>
    <row r="17" ht="15.0" customHeight="1">
      <c r="A17" s="109" t="s">
        <v>58</v>
      </c>
      <c r="B17" s="107" t="s">
        <v>65</v>
      </c>
      <c r="C17" s="96"/>
    </row>
    <row r="18" ht="15.0" customHeight="1">
      <c r="A18" s="109" t="s">
        <v>58</v>
      </c>
      <c r="B18" s="107" t="s">
        <v>66</v>
      </c>
      <c r="C18" s="96"/>
    </row>
    <row r="19" ht="15.0" customHeight="1">
      <c r="A19" s="109" t="s">
        <v>58</v>
      </c>
      <c r="B19" s="104" t="s">
        <v>67</v>
      </c>
      <c r="C19" s="96"/>
    </row>
    <row r="20" ht="15.0" customHeight="1">
      <c r="A20" s="109" t="s">
        <v>58</v>
      </c>
      <c r="B20" s="107" t="s">
        <v>68</v>
      </c>
      <c r="C20" s="96"/>
    </row>
    <row r="21">
      <c r="A21" s="96"/>
      <c r="B21" s="96"/>
      <c r="C21" s="96"/>
    </row>
    <row r="22" ht="22.5" customHeight="1">
      <c r="A22" s="101" t="s">
        <v>69</v>
      </c>
      <c r="B22" s="102"/>
      <c r="C22" s="102"/>
    </row>
    <row r="23">
      <c r="A23" s="96"/>
      <c r="B23" s="96"/>
      <c r="C23" s="96"/>
    </row>
    <row r="24" ht="15.0" customHeight="1">
      <c r="A24" s="112"/>
      <c r="B24" s="113" t="s">
        <v>70</v>
      </c>
      <c r="C24" s="96"/>
    </row>
    <row r="25" ht="15.0" customHeight="1">
      <c r="A25" s="114"/>
      <c r="B25" s="113" t="s">
        <v>71</v>
      </c>
      <c r="C25" s="96"/>
    </row>
    <row r="26" ht="15.0" customHeight="1">
      <c r="A26" s="115"/>
      <c r="B26" s="113" t="s">
        <v>72</v>
      </c>
      <c r="C26" s="96"/>
    </row>
    <row r="27">
      <c r="A27" s="96"/>
      <c r="B27" s="96"/>
      <c r="C27" s="96"/>
    </row>
    <row r="28" ht="22.5" customHeight="1">
      <c r="A28" s="101" t="s">
        <v>73</v>
      </c>
      <c r="B28" s="102"/>
      <c r="C28" s="102"/>
    </row>
    <row r="29" ht="15.0" customHeight="1">
      <c r="A29" s="96"/>
      <c r="B29" s="116"/>
      <c r="C29" s="96"/>
    </row>
    <row r="30" ht="15.0" customHeight="1">
      <c r="A30" s="96"/>
      <c r="B30" s="117" t="s">
        <v>74</v>
      </c>
      <c r="C30" s="96"/>
    </row>
    <row r="31" ht="15.0" customHeight="1">
      <c r="A31" s="96"/>
      <c r="B31" s="116" t="s">
        <v>75</v>
      </c>
      <c r="C31" s="96"/>
    </row>
    <row r="32" ht="15.0" customHeight="1">
      <c r="A32" s="96"/>
      <c r="B32" s="113" t="s">
        <v>76</v>
      </c>
      <c r="C32" s="96"/>
    </row>
    <row r="33" ht="15.0" customHeight="1">
      <c r="A33" s="96"/>
      <c r="B33" s="113" t="s">
        <v>77</v>
      </c>
      <c r="C33" s="96"/>
    </row>
    <row r="34" ht="15.0" customHeight="1">
      <c r="A34" s="96"/>
      <c r="B34" s="113" t="s">
        <v>78</v>
      </c>
      <c r="C34" s="96"/>
    </row>
    <row r="35" ht="15.0" customHeight="1">
      <c r="A35" s="96"/>
      <c r="B35" s="113"/>
      <c r="C35" s="96"/>
    </row>
    <row r="36" ht="15.0" customHeight="1">
      <c r="A36" s="96"/>
      <c r="B36" s="118" t="s">
        <v>79</v>
      </c>
      <c r="C36" s="96"/>
    </row>
    <row r="37" ht="15.0" customHeight="1">
      <c r="A37" s="96"/>
      <c r="B37" s="119"/>
      <c r="C37" s="96"/>
    </row>
    <row r="38" ht="15.0" customHeight="1">
      <c r="A38" s="96"/>
      <c r="B38" s="117" t="s">
        <v>80</v>
      </c>
      <c r="C38" s="96"/>
    </row>
    <row r="39" ht="15.0" customHeight="1">
      <c r="A39" s="96"/>
      <c r="B39" s="108" t="s">
        <v>81</v>
      </c>
      <c r="C39" s="96"/>
    </row>
    <row r="40" ht="15.0" customHeight="1">
      <c r="A40" s="96"/>
      <c r="B40" s="113"/>
      <c r="C40" s="96"/>
    </row>
    <row r="41" ht="15.0" customHeight="1">
      <c r="A41" s="96"/>
      <c r="B41" s="118" t="s">
        <v>82</v>
      </c>
      <c r="C41" s="96"/>
    </row>
    <row r="42" ht="15.0" customHeight="1">
      <c r="A42" s="96"/>
      <c r="B42" s="119"/>
      <c r="C42" s="96"/>
    </row>
    <row r="43" ht="15.0" customHeight="1">
      <c r="A43" s="96"/>
      <c r="B43" s="118" t="s">
        <v>83</v>
      </c>
      <c r="C43" s="96"/>
    </row>
    <row r="44" ht="15.0" customHeight="1">
      <c r="A44" s="96"/>
      <c r="B44" s="120"/>
      <c r="C44" s="96"/>
    </row>
    <row r="45" ht="15.0" customHeight="1">
      <c r="A45" s="96"/>
      <c r="B45" s="117" t="s">
        <v>84</v>
      </c>
      <c r="C45" s="96"/>
    </row>
    <row r="46" ht="15.0" customHeight="1">
      <c r="A46" s="96"/>
      <c r="B46" s="108" t="s">
        <v>85</v>
      </c>
      <c r="C46" s="96"/>
    </row>
    <row r="47" ht="15.0" customHeight="1">
      <c r="A47" s="96"/>
      <c r="B47" s="119"/>
      <c r="C47" s="96"/>
    </row>
    <row r="48" ht="22.5" customHeight="1">
      <c r="A48" s="101" t="s">
        <v>86</v>
      </c>
      <c r="B48" s="102"/>
      <c r="C48" s="102"/>
    </row>
    <row r="49" ht="15.0" customHeight="1">
      <c r="A49" s="121"/>
      <c r="B49" s="96"/>
      <c r="C49" s="96"/>
    </row>
    <row r="50" ht="15.0" customHeight="1">
      <c r="A50" s="121"/>
      <c r="B50" s="118" t="s">
        <v>87</v>
      </c>
      <c r="C50" s="96"/>
    </row>
    <row r="51" ht="15.0" customHeight="1">
      <c r="A51" s="121"/>
      <c r="B51" s="96"/>
      <c r="C51" s="96"/>
    </row>
    <row r="52" ht="15.0" customHeight="1">
      <c r="A52" s="122" t="s">
        <v>88</v>
      </c>
      <c r="B52" s="117" t="s">
        <v>89</v>
      </c>
      <c r="C52" s="96"/>
    </row>
    <row r="53" ht="15.0" customHeight="1">
      <c r="A53" s="122" t="s">
        <v>90</v>
      </c>
      <c r="B53" s="117" t="s">
        <v>91</v>
      </c>
      <c r="C53" s="96"/>
    </row>
    <row r="54" ht="15.0" customHeight="1">
      <c r="A54" s="122" t="s">
        <v>92</v>
      </c>
      <c r="B54" s="120" t="s">
        <v>93</v>
      </c>
      <c r="C54" s="96"/>
    </row>
    <row r="55" ht="15.0" customHeight="1">
      <c r="A55" s="121"/>
      <c r="B55" s="123" t="s">
        <v>94</v>
      </c>
      <c r="C55" s="96"/>
    </row>
    <row r="56" ht="15.0" customHeight="1">
      <c r="A56" s="121"/>
      <c r="B56" s="123" t="s">
        <v>95</v>
      </c>
      <c r="C56" s="96"/>
    </row>
    <row r="57" ht="15.0" customHeight="1">
      <c r="A57" s="121"/>
      <c r="B57" s="124"/>
      <c r="C57" s="96"/>
    </row>
    <row r="58" ht="15.0" customHeight="1">
      <c r="A58" s="122" t="s">
        <v>96</v>
      </c>
      <c r="B58" s="120" t="s">
        <v>97</v>
      </c>
      <c r="C58" s="96"/>
    </row>
    <row r="59" ht="15.0" customHeight="1">
      <c r="A59" s="121"/>
      <c r="B59" s="124" t="s">
        <v>98</v>
      </c>
      <c r="C59" s="96"/>
    </row>
    <row r="60" ht="15.0" customHeight="1">
      <c r="A60" s="121"/>
      <c r="B60" s="123" t="s">
        <v>99</v>
      </c>
      <c r="C60" s="96"/>
    </row>
    <row r="61" ht="15.0" customHeight="1">
      <c r="A61" s="121"/>
      <c r="B61" s="125"/>
      <c r="C61" s="96"/>
    </row>
    <row r="62" ht="15.0" customHeight="1">
      <c r="A62" s="122" t="s">
        <v>100</v>
      </c>
      <c r="B62" s="120" t="s">
        <v>101</v>
      </c>
      <c r="C62" s="96"/>
    </row>
    <row r="63" ht="15.0" customHeight="1">
      <c r="A63" s="121"/>
      <c r="B63" s="123" t="s">
        <v>102</v>
      </c>
      <c r="C63" s="96"/>
    </row>
    <row r="64" ht="15.0" customHeight="1">
      <c r="A64" s="96"/>
      <c r="B64" s="96"/>
      <c r="C64" s="96"/>
    </row>
    <row r="65" ht="22.5" customHeight="1">
      <c r="A65" s="101" t="s">
        <v>103</v>
      </c>
      <c r="B65" s="102"/>
      <c r="C65" s="102"/>
    </row>
    <row r="66" ht="15.0" customHeight="1">
      <c r="A66" s="122" t="s">
        <v>104</v>
      </c>
      <c r="B66" s="120" t="s">
        <v>105</v>
      </c>
      <c r="C66" s="96"/>
    </row>
    <row r="67" ht="15.0" customHeight="1">
      <c r="A67" s="126" t="s">
        <v>106</v>
      </c>
      <c r="B67" s="127" t="s">
        <v>107</v>
      </c>
      <c r="C67" s="96"/>
    </row>
    <row r="68">
      <c r="A68" s="96"/>
      <c r="B68" s="125" t="s">
        <v>108</v>
      </c>
      <c r="C68" s="96"/>
    </row>
    <row r="69">
      <c r="A69" s="96"/>
      <c r="B69" s="96"/>
      <c r="C69" s="96"/>
    </row>
    <row r="70">
      <c r="A70" s="122" t="s">
        <v>104</v>
      </c>
      <c r="B70" s="120" t="s">
        <v>109</v>
      </c>
      <c r="C70" s="96"/>
    </row>
    <row r="71">
      <c r="A71" s="126" t="s">
        <v>106</v>
      </c>
      <c r="B71" s="124" t="s">
        <v>110</v>
      </c>
      <c r="C71" s="96"/>
    </row>
    <row r="72">
      <c r="A72" s="96"/>
      <c r="B72" s="96"/>
      <c r="C72" s="96"/>
    </row>
    <row r="73">
      <c r="A73" s="122" t="s">
        <v>104</v>
      </c>
      <c r="B73" s="117" t="s">
        <v>111</v>
      </c>
      <c r="C73" s="96"/>
    </row>
    <row r="74">
      <c r="A74" s="126" t="s">
        <v>106</v>
      </c>
      <c r="B74" s="123" t="s">
        <v>112</v>
      </c>
      <c r="C74" s="96"/>
    </row>
    <row r="75">
      <c r="A75" s="96"/>
      <c r="B75" s="96"/>
      <c r="C75" s="96"/>
    </row>
    <row r="76">
      <c r="A76" s="96"/>
      <c r="B76" s="123" t="s">
        <v>113</v>
      </c>
      <c r="C76" s="96"/>
    </row>
    <row r="77">
      <c r="A77" s="96"/>
      <c r="B77" s="96"/>
      <c r="C77" s="96"/>
    </row>
    <row r="78">
      <c r="A78" s="122" t="s">
        <v>104</v>
      </c>
      <c r="B78" s="120" t="s">
        <v>114</v>
      </c>
      <c r="C78" s="96"/>
    </row>
    <row r="79">
      <c r="A79" s="126" t="s">
        <v>106</v>
      </c>
      <c r="B79" s="128" t="s">
        <v>115</v>
      </c>
      <c r="C79" s="96"/>
    </row>
    <row r="80">
      <c r="A80" s="96"/>
      <c r="B80" s="129" t="s">
        <v>116</v>
      </c>
      <c r="C80" s="96"/>
    </row>
    <row r="81">
      <c r="A81" s="96"/>
      <c r="B81" s="96"/>
      <c r="C81" s="96"/>
    </row>
    <row r="82" ht="15.0" customHeight="1">
      <c r="A82" s="122" t="s">
        <v>104</v>
      </c>
      <c r="B82" s="120" t="s">
        <v>117</v>
      </c>
      <c r="C82" s="96"/>
    </row>
    <row r="83" ht="15.0" customHeight="1">
      <c r="A83" s="126" t="s">
        <v>106</v>
      </c>
      <c r="B83" s="123" t="s">
        <v>118</v>
      </c>
      <c r="C83" s="96"/>
    </row>
    <row r="84" ht="15.0" customHeight="1">
      <c r="A84" s="96"/>
      <c r="B84" s="96"/>
      <c r="C84" s="96"/>
    </row>
    <row r="85" ht="15.0" customHeight="1">
      <c r="A85" s="96"/>
      <c r="B85" s="96"/>
      <c r="C85" s="96"/>
    </row>
    <row r="86" ht="15.0" customHeight="1">
      <c r="A86" s="96"/>
      <c r="B86" s="96"/>
      <c r="C86" s="96"/>
    </row>
    <row r="87" ht="15.0" customHeight="1">
      <c r="A87" s="96"/>
      <c r="B87" s="96"/>
      <c r="C87" s="96"/>
    </row>
    <row r="88">
      <c r="A88" s="96"/>
      <c r="B88" s="96"/>
      <c r="C88" s="96"/>
    </row>
    <row r="89">
      <c r="A89" s="96"/>
      <c r="B89" s="96"/>
      <c r="C89" s="96"/>
    </row>
    <row r="90">
      <c r="A90" s="96"/>
      <c r="B90" s="96"/>
      <c r="C90" s="96"/>
    </row>
    <row r="91">
      <c r="A91" s="96"/>
      <c r="B91" s="96"/>
      <c r="C91" s="96"/>
    </row>
    <row r="92">
      <c r="A92" s="96"/>
      <c r="B92" s="96"/>
      <c r="C92" s="96"/>
    </row>
    <row r="93">
      <c r="A93" s="96"/>
      <c r="B93" s="96"/>
      <c r="C93" s="96"/>
    </row>
    <row r="94">
      <c r="A94" s="96"/>
      <c r="B94" s="96"/>
      <c r="C94" s="96"/>
    </row>
    <row r="95" ht="15.0" customHeight="1">
      <c r="A95" s="122" t="s">
        <v>104</v>
      </c>
      <c r="B95" s="120" t="s">
        <v>119</v>
      </c>
      <c r="C95" s="96"/>
    </row>
    <row r="96" ht="15.0" customHeight="1">
      <c r="A96" s="126" t="s">
        <v>106</v>
      </c>
      <c r="B96" s="123" t="s">
        <v>120</v>
      </c>
      <c r="C96" s="96"/>
    </row>
    <row r="97" ht="15.0" customHeight="1">
      <c r="A97" s="96"/>
      <c r="B97" s="96"/>
      <c r="C97" s="96"/>
    </row>
    <row r="98" ht="15.0" customHeight="1">
      <c r="A98" s="96"/>
      <c r="B98" s="130"/>
      <c r="C98" s="9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74.25"/>
    <col customWidth="1" min="3" max="3" width="15.75"/>
  </cols>
  <sheetData>
    <row r="1" ht="30.0" customHeight="1">
      <c r="A1" s="131" t="s">
        <v>121</v>
      </c>
      <c r="B1" s="131"/>
      <c r="C1" s="131"/>
    </row>
    <row r="3">
      <c r="B3" s="132" t="s">
        <v>122</v>
      </c>
    </row>
    <row r="5">
      <c r="B5" s="133" t="str">
        <f>HYPERLINK("https://www.vertex42.com/ExcelTemplates/gantt-chart-template-pro.html","Learn More About Gantt Chart Template Pro")</f>
        <v>Learn More About Gantt Chart Template Pro</v>
      </c>
    </row>
    <row r="7">
      <c r="B7" s="134" t="s">
        <v>123</v>
      </c>
    </row>
    <row r="9" ht="22.5" customHeight="1">
      <c r="A9" s="101" t="s">
        <v>124</v>
      </c>
      <c r="B9" s="102"/>
      <c r="C9" s="102"/>
    </row>
    <row r="10">
      <c r="B10" s="134"/>
    </row>
    <row r="11">
      <c r="B11" s="134" t="s">
        <v>125</v>
      </c>
    </row>
    <row r="12">
      <c r="B12" s="132" t="s">
        <v>126</v>
      </c>
    </row>
    <row r="14">
      <c r="B14" s="134" t="s">
        <v>127</v>
      </c>
    </row>
    <row r="15">
      <c r="B15" s="132" t="s">
        <v>128</v>
      </c>
    </row>
    <row r="17">
      <c r="B17" s="134" t="s">
        <v>129</v>
      </c>
    </row>
    <row r="18">
      <c r="B18" s="132" t="s">
        <v>130</v>
      </c>
    </row>
    <row r="20">
      <c r="B20" s="134" t="s">
        <v>131</v>
      </c>
    </row>
    <row r="21">
      <c r="B21" s="132" t="s">
        <v>132</v>
      </c>
    </row>
    <row r="23">
      <c r="B23" s="134" t="s">
        <v>133</v>
      </c>
    </row>
    <row r="24">
      <c r="B24" s="132" t="s">
        <v>134</v>
      </c>
    </row>
    <row r="38">
      <c r="B38" s="134" t="s">
        <v>135</v>
      </c>
    </row>
    <row r="39">
      <c r="B39" s="132" t="s">
        <v>136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71.5"/>
    <col customWidth="1" min="3" max="3" width="18.88"/>
  </cols>
  <sheetData>
    <row r="1" ht="30.0" customHeight="1">
      <c r="A1" s="131"/>
      <c r="B1" s="131" t="s">
        <v>137</v>
      </c>
      <c r="C1" s="131"/>
    </row>
    <row r="2">
      <c r="B2" s="135"/>
    </row>
    <row r="3">
      <c r="B3" s="136" t="str">
        <f>HYPERLINK("https://www.vertex42.com/ExcelTemplates/excel-gantt-chart.html","Gantt Chart Template for Google Sheets")</f>
        <v>Gantt Chart Template for Google Sheets</v>
      </c>
    </row>
    <row r="4">
      <c r="B4" s="137" t="s">
        <v>138</v>
      </c>
    </row>
    <row r="5">
      <c r="B5" s="135"/>
    </row>
    <row r="6">
      <c r="B6" s="138" t="s">
        <v>139</v>
      </c>
    </row>
    <row r="7">
      <c r="B7" s="139"/>
    </row>
    <row r="8">
      <c r="B8" s="140" t="s">
        <v>140</v>
      </c>
    </row>
    <row r="9">
      <c r="B9" s="139"/>
    </row>
    <row r="10">
      <c r="B10" s="141" t="s">
        <v>141</v>
      </c>
    </row>
    <row r="11">
      <c r="B11" s="139"/>
    </row>
    <row r="12">
      <c r="B12" s="140" t="s">
        <v>142</v>
      </c>
    </row>
    <row r="13">
      <c r="B13" s="140"/>
    </row>
    <row r="14">
      <c r="A14" s="142"/>
      <c r="B14" s="143" t="s">
        <v>143</v>
      </c>
      <c r="C14" s="142"/>
    </row>
    <row r="15">
      <c r="B15" s="139"/>
    </row>
    <row r="16">
      <c r="B16" s="144" t="s">
        <v>144</v>
      </c>
    </row>
    <row r="17">
      <c r="B17" s="138" t="s">
        <v>145</v>
      </c>
    </row>
    <row r="18">
      <c r="B18" s="139"/>
    </row>
    <row r="19">
      <c r="B19" s="144" t="s">
        <v>146</v>
      </c>
    </row>
    <row r="20">
      <c r="B20" s="145" t="str">
        <f>HYPERLINK("https://www.vertex42.com/licensing/EULA_privateuse.html","https://www.vertex42.com/licensing/EULA_privateuse.html")</f>
        <v>https://www.vertex42.com/licensing/EULA_privateuse.html</v>
      </c>
    </row>
    <row r="21">
      <c r="B21" s="139"/>
    </row>
    <row r="22">
      <c r="B22" s="139"/>
    </row>
    <row r="23">
      <c r="B23" s="135"/>
    </row>
    <row r="24">
      <c r="B24" s="135"/>
    </row>
    <row r="25">
      <c r="B25" s="135"/>
    </row>
    <row r="26">
      <c r="B26" s="135"/>
    </row>
    <row r="27" ht="15.0" customHeight="1">
      <c r="B27" s="135"/>
    </row>
    <row r="28" ht="15.0" customHeight="1">
      <c r="B28" s="1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5"/>
  </cols>
  <sheetData>
    <row r="1">
      <c r="A1" s="134" t="s">
        <v>147</v>
      </c>
    </row>
    <row r="2">
      <c r="A2" s="146" t="s">
        <v>148</v>
      </c>
    </row>
    <row r="3">
      <c r="A3" s="146" t="s">
        <v>149</v>
      </c>
    </row>
    <row r="4">
      <c r="A4" s="147" t="s">
        <v>150</v>
      </c>
    </row>
  </sheetData>
  <hyperlinks>
    <hyperlink r:id="rId1" ref="A4"/>
  </hyperlinks>
  <drawing r:id="rId2"/>
</worksheet>
</file>