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tch.sharepoint.com/teams/TS-BINAProjekt/Freigegebene Dokumente/General/Daten/Arbeitsdokumente/"/>
    </mc:Choice>
  </mc:AlternateContent>
  <xr:revisionPtr revIDLastSave="930" documentId="8_{E5A8F647-1DEE-447F-BBB0-887CD912561A}" xr6:coauthVersionLast="47" xr6:coauthVersionMax="47" xr10:uidLastSave="{E3AE8121-D131-4D4F-9F81-86C208B1E72C}"/>
  <bookViews>
    <workbookView xWindow="-120" yWindow="-120" windowWidth="38640" windowHeight="21120" activeTab="6" xr2:uid="{00000000-000D-0000-FFFF-FFFF00000000}"/>
  </bookViews>
  <sheets>
    <sheet name="Übersicht" sheetId="12" r:id="rId1"/>
    <sheet name="2 - EV" sheetId="3" r:id="rId2"/>
    <sheet name="2 EV Fragen 1-15 summiert" sheetId="9" r:id="rId3"/>
    <sheet name="Transformation 1-15" sheetId="8" r:id="rId4"/>
    <sheet name="Transformation 1-15_für PBI" sheetId="11" r:id="rId5"/>
    <sheet name="Tranformation 16-21" sheetId="13" r:id="rId6"/>
    <sheet name="Transformation 24, 25" sheetId="15" r:id="rId7"/>
    <sheet name="Transformation Textfragen" sheetId="5" r:id="rId8"/>
    <sheet name="Transformation Textfragen NEW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5" l="1"/>
  <c r="I5" i="15" s="1"/>
  <c r="J5" i="15"/>
  <c r="K5" i="15"/>
  <c r="L5" i="15"/>
  <c r="M5" i="15" s="1"/>
  <c r="H6" i="15"/>
  <c r="I6" i="15"/>
  <c r="J6" i="15"/>
  <c r="K6" i="15" s="1"/>
  <c r="L6" i="15"/>
  <c r="M6" i="15"/>
  <c r="H7" i="15"/>
  <c r="I7" i="15"/>
  <c r="J7" i="15"/>
  <c r="K7" i="15"/>
  <c r="L7" i="15"/>
  <c r="M7" i="15" s="1"/>
  <c r="G3" i="15"/>
  <c r="G4" i="15"/>
  <c r="G2" i="15"/>
  <c r="E3" i="15"/>
  <c r="E4" i="15"/>
  <c r="E2" i="15"/>
  <c r="F4" i="15"/>
  <c r="F3" i="15"/>
  <c r="F2" i="15"/>
  <c r="D4" i="15"/>
  <c r="D3" i="15"/>
  <c r="D2" i="15"/>
  <c r="Z137" i="3"/>
  <c r="Z129" i="3"/>
  <c r="Z133" i="3"/>
  <c r="Z136" i="3"/>
  <c r="Z135" i="3"/>
  <c r="Z132" i="3"/>
  <c r="Z131" i="3"/>
  <c r="Z128" i="3"/>
  <c r="Z127" i="3"/>
  <c r="Y127" i="3"/>
  <c r="C3" i="15"/>
  <c r="C4" i="15"/>
  <c r="C5" i="15"/>
  <c r="C6" i="15"/>
  <c r="C7" i="15"/>
  <c r="C2" i="15"/>
  <c r="Y134" i="3"/>
  <c r="Y133" i="3"/>
  <c r="Y131" i="3"/>
  <c r="Y130" i="3"/>
  <c r="Y128" i="3"/>
  <c r="C7" i="13"/>
  <c r="C11" i="13"/>
  <c r="C15" i="13"/>
  <c r="C19" i="13"/>
  <c r="C23" i="13"/>
  <c r="C3" i="13"/>
  <c r="C8" i="13"/>
  <c r="C12" i="13"/>
  <c r="C16" i="13"/>
  <c r="C20" i="13"/>
  <c r="C24" i="13"/>
  <c r="C4" i="13"/>
  <c r="C25" i="13"/>
  <c r="C9" i="13"/>
  <c r="C13" i="13"/>
  <c r="C17" i="13"/>
  <c r="C21" i="13"/>
  <c r="C5" i="13"/>
  <c r="D24" i="13"/>
  <c r="D25" i="13"/>
  <c r="D20" i="13"/>
  <c r="D21" i="13"/>
  <c r="D16" i="13"/>
  <c r="D17" i="13"/>
  <c r="D12" i="13"/>
  <c r="D13" i="13"/>
  <c r="D9" i="13"/>
  <c r="D8" i="13"/>
  <c r="D23" i="13"/>
  <c r="D19" i="13"/>
  <c r="D15" i="13"/>
  <c r="D11" i="13"/>
  <c r="D7" i="13"/>
  <c r="D3" i="13"/>
  <c r="D5" i="13"/>
  <c r="D4" i="13"/>
  <c r="R107" i="3"/>
  <c r="C6" i="13" s="1"/>
  <c r="S107" i="3"/>
  <c r="C10" i="13" s="1"/>
  <c r="T107" i="3"/>
  <c r="C14" i="13" s="1"/>
  <c r="U107" i="3"/>
  <c r="C18" i="13" s="1"/>
  <c r="V107" i="3"/>
  <c r="C22" i="13" s="1"/>
  <c r="Q107" i="3"/>
  <c r="C2" i="13" s="1"/>
  <c r="G2" i="12"/>
  <c r="G3" i="12"/>
  <c r="G4" i="12"/>
  <c r="Y10" i="9"/>
  <c r="AA10" i="9"/>
  <c r="AC10" i="9"/>
  <c r="AE10" i="9"/>
  <c r="W10" i="9"/>
  <c r="U10" i="9"/>
  <c r="S10" i="9"/>
  <c r="Q10" i="9"/>
  <c r="O10" i="9"/>
  <c r="M10" i="9"/>
  <c r="K10" i="9"/>
  <c r="I10" i="9"/>
  <c r="G10" i="9"/>
  <c r="E10" i="9"/>
  <c r="C10" i="9"/>
  <c r="P4" i="8"/>
  <c r="P5" i="8"/>
  <c r="P3" i="8"/>
  <c r="O4" i="8"/>
  <c r="O5" i="8"/>
  <c r="O3" i="8"/>
  <c r="N4" i="8"/>
  <c r="N5" i="8"/>
  <c r="N3" i="8"/>
  <c r="M4" i="8"/>
  <c r="M5" i="8"/>
  <c r="M3" i="8"/>
  <c r="L4" i="8"/>
  <c r="L5" i="8"/>
  <c r="L3" i="8"/>
  <c r="K4" i="8"/>
  <c r="K5" i="8"/>
  <c r="K3" i="8"/>
  <c r="J4" i="8"/>
  <c r="J5" i="8"/>
  <c r="J3" i="8"/>
  <c r="I4" i="8"/>
  <c r="I5" i="8"/>
  <c r="I3" i="8"/>
  <c r="H4" i="8"/>
  <c r="H5" i="8"/>
  <c r="H3" i="8"/>
  <c r="G3" i="8"/>
  <c r="G4" i="8"/>
  <c r="G5" i="8"/>
  <c r="F3" i="8"/>
  <c r="F4" i="8"/>
  <c r="F5" i="8"/>
  <c r="E3" i="8"/>
  <c r="E4" i="8"/>
  <c r="E5" i="8"/>
  <c r="D4" i="8"/>
  <c r="D5" i="8"/>
  <c r="D3" i="8"/>
  <c r="C4" i="8"/>
  <c r="C5" i="8"/>
  <c r="C3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5" i="8"/>
  <c r="B4" i="8"/>
  <c r="B3" i="8"/>
  <c r="B2" i="8"/>
  <c r="D97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2" i="5"/>
  <c r="AX136" i="3"/>
  <c r="AX138" i="3"/>
  <c r="AX140" i="3"/>
  <c r="V115" i="3"/>
  <c r="R115" i="3"/>
  <c r="S115" i="3"/>
  <c r="T115" i="3"/>
  <c r="U115" i="3"/>
  <c r="Q115" i="3"/>
  <c r="R113" i="3"/>
  <c r="S113" i="3"/>
  <c r="T113" i="3"/>
  <c r="U113" i="3"/>
  <c r="V113" i="3"/>
  <c r="Q113" i="3"/>
  <c r="AK113" i="3"/>
  <c r="AK111" i="3"/>
  <c r="AK109" i="3"/>
  <c r="AK121" i="3" s="1"/>
  <c r="AK107" i="3"/>
  <c r="AF113" i="3"/>
  <c r="AF111" i="3"/>
  <c r="AF109" i="3"/>
  <c r="AF121" i="3" s="1"/>
  <c r="AF107" i="3"/>
  <c r="AA113" i="3"/>
  <c r="AA111" i="3"/>
  <c r="AA109" i="3"/>
  <c r="AA107" i="3"/>
  <c r="Z119" i="3"/>
  <c r="Z117" i="3"/>
  <c r="Z115" i="3"/>
  <c r="Z113" i="3"/>
  <c r="Z111" i="3"/>
  <c r="Z109" i="3"/>
  <c r="Z107" i="3"/>
  <c r="Y117" i="3"/>
  <c r="Y115" i="3"/>
  <c r="Y113" i="3"/>
  <c r="Y111" i="3"/>
  <c r="Y109" i="3"/>
  <c r="Y107" i="3"/>
  <c r="X117" i="3"/>
  <c r="X115" i="3"/>
  <c r="X109" i="3"/>
  <c r="X113" i="3"/>
  <c r="X111" i="3"/>
  <c r="X107" i="3"/>
  <c r="W117" i="3"/>
  <c r="W115" i="3"/>
  <c r="W113" i="3"/>
  <c r="W111" i="3"/>
  <c r="W109" i="3"/>
  <c r="W107" i="3"/>
  <c r="T109" i="3"/>
  <c r="V120" i="3"/>
  <c r="D22" i="13" s="1"/>
  <c r="R120" i="3"/>
  <c r="D6" i="13" s="1"/>
  <c r="S120" i="3"/>
  <c r="D10" i="13" s="1"/>
  <c r="T120" i="3"/>
  <c r="D14" i="13" s="1"/>
  <c r="U120" i="3"/>
  <c r="D18" i="13" s="1"/>
  <c r="R111" i="3"/>
  <c r="S111" i="3"/>
  <c r="T111" i="3"/>
  <c r="U111" i="3"/>
  <c r="V111" i="3"/>
  <c r="R109" i="3"/>
  <c r="S109" i="3"/>
  <c r="U109" i="3"/>
  <c r="V109" i="3"/>
  <c r="Q111" i="3"/>
  <c r="Q109" i="3"/>
  <c r="Q120" i="3"/>
  <c r="D2" i="13" s="1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B119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B117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B115" i="3"/>
  <c r="B113" i="3"/>
  <c r="B109" i="3"/>
  <c r="B111" i="3"/>
  <c r="D107" i="3"/>
  <c r="C107" i="3"/>
  <c r="E107" i="3"/>
  <c r="F107" i="3"/>
  <c r="G107" i="3"/>
  <c r="H107" i="3"/>
  <c r="I107" i="3"/>
  <c r="J107" i="3"/>
  <c r="K107" i="3"/>
  <c r="L107" i="3"/>
  <c r="M107" i="3"/>
  <c r="M121" i="3" s="1"/>
  <c r="N107" i="3"/>
  <c r="O107" i="3"/>
  <c r="P107" i="3"/>
  <c r="B107" i="3"/>
  <c r="P121" i="3" l="1"/>
  <c r="X121" i="3"/>
  <c r="H121" i="3"/>
  <c r="B121" i="3"/>
  <c r="O121" i="3"/>
  <c r="G121" i="3"/>
  <c r="I121" i="3"/>
  <c r="E121" i="3"/>
  <c r="W121" i="3"/>
  <c r="F121" i="3"/>
  <c r="N121" i="3"/>
  <c r="K121" i="3"/>
  <c r="D121" i="3"/>
  <c r="Z121" i="3"/>
  <c r="C121" i="3"/>
  <c r="L121" i="3"/>
  <c r="J121" i="3"/>
  <c r="Y121" i="3"/>
  <c r="AA121" i="3"/>
</calcChain>
</file>

<file path=xl/sharedStrings.xml><?xml version="1.0" encoding="utf-8"?>
<sst xmlns="http://schemas.openxmlformats.org/spreadsheetml/2006/main" count="4445" uniqueCount="547">
  <si>
    <t>Phase</t>
  </si>
  <si>
    <t>Anzahl Total</t>
  </si>
  <si>
    <t>Anzahl OST</t>
  </si>
  <si>
    <t>Anzahl FHV</t>
  </si>
  <si>
    <t>Anzahl CHG</t>
  </si>
  <si>
    <t>Datei Rohdaten</t>
  </si>
  <si>
    <t>220429_CareTrain_Wissentest-Vor_ohne_Testeingaben</t>
  </si>
  <si>
    <t>OST_I002</t>
  </si>
  <si>
    <t>OST_I001</t>
  </si>
  <si>
    <t>OST_I005</t>
  </si>
  <si>
    <t>OST_I007</t>
  </si>
  <si>
    <t>OST_I008</t>
  </si>
  <si>
    <t>Kontrollsumme</t>
  </si>
  <si>
    <t>studidnr</t>
  </si>
  <si>
    <t>Alter</t>
  </si>
  <si>
    <t>Eingabedatum</t>
  </si>
  <si>
    <t>Speicherdatum</t>
  </si>
  <si>
    <t>Daraus kann noch sehr viel gemacht werden</t>
  </si>
  <si>
    <t>alle Organe / Pathologie</t>
  </si>
  <si>
    <t>mega cool und sympatischer Umgang</t>
  </si>
  <si>
    <t>OST_I003</t>
  </si>
  <si>
    <t>OST_I004</t>
  </si>
  <si>
    <t>andere Organe auch darstellen</t>
  </si>
  <si>
    <t>tolle Studie</t>
  </si>
  <si>
    <t>OST_I006</t>
  </si>
  <si>
    <t>weitere Bereiche des CA, Lungenfunktion etc., Anatomie aufzeigen</t>
  </si>
  <si>
    <t>OST_I009</t>
  </si>
  <si>
    <t>live Bilder</t>
  </si>
  <si>
    <t>Abdomen</t>
  </si>
  <si>
    <t>OST_I010</t>
  </si>
  <si>
    <t>Allgemein alle Organe ersichtlich machen</t>
  </si>
  <si>
    <t>V001</t>
  </si>
  <si>
    <t>Beschreibung was ist und die Folgen, z.B. Stenose</t>
  </si>
  <si>
    <t>V002</t>
  </si>
  <si>
    <t>Lungenauskultation</t>
  </si>
  <si>
    <t>sehr interessante Erfahrung, vielen Dank.</t>
  </si>
  <si>
    <t>V003</t>
  </si>
  <si>
    <t>Bei allen Organen</t>
  </si>
  <si>
    <t>V004</t>
  </si>
  <si>
    <t>Danke dass ich das ausprobieren konnte</t>
  </si>
  <si>
    <t>V005</t>
  </si>
  <si>
    <t>V006</t>
  </si>
  <si>
    <t>Reale Herzdarstellung</t>
  </si>
  <si>
    <t>Lunge, Gastrointestinal</t>
  </si>
  <si>
    <t>V007</t>
  </si>
  <si>
    <t>V008</t>
  </si>
  <si>
    <t>V009</t>
  </si>
  <si>
    <t>weitere Organe</t>
  </si>
  <si>
    <t>man kann es sich vorstellen</t>
  </si>
  <si>
    <t>Anatomie</t>
  </si>
  <si>
    <t>V010</t>
  </si>
  <si>
    <t>V011</t>
  </si>
  <si>
    <t>V012</t>
  </si>
  <si>
    <t>Finde diese Erfindung genial! Hilft sehr beim besseren Verstehen des Stoffs</t>
  </si>
  <si>
    <t>V013</t>
  </si>
  <si>
    <t>V014</t>
  </si>
  <si>
    <t>V015</t>
  </si>
  <si>
    <t>Pathologie, generell Anatomie</t>
  </si>
  <si>
    <t>V016</t>
  </si>
  <si>
    <t>V017</t>
  </si>
  <si>
    <t>V018</t>
  </si>
  <si>
    <t>V019</t>
  </si>
  <si>
    <t>Asessment, Pathologie, Anatomie</t>
  </si>
  <si>
    <t>V020</t>
  </si>
  <si>
    <t>V021</t>
  </si>
  <si>
    <t>Vielleicht bessere Beschreibung der Punkte</t>
  </si>
  <si>
    <t>Lungenuntersuchung</t>
  </si>
  <si>
    <t>V023</t>
  </si>
  <si>
    <t>V024</t>
  </si>
  <si>
    <t>z.B. Lunge</t>
  </si>
  <si>
    <t>V025</t>
  </si>
  <si>
    <t>V026</t>
  </si>
  <si>
    <t>V027</t>
  </si>
  <si>
    <t>In Anatomie</t>
  </si>
  <si>
    <t>V028</t>
  </si>
  <si>
    <t>V029</t>
  </si>
  <si>
    <t>V030</t>
  </si>
  <si>
    <t>eigenes Herz sichtbar machen</t>
  </si>
  <si>
    <t>Verbindung etwas wackelig</t>
  </si>
  <si>
    <t>In versch. Lernveranstaltungen</t>
  </si>
  <si>
    <t>V031</t>
  </si>
  <si>
    <t>Lunge</t>
  </si>
  <si>
    <t>V032</t>
  </si>
  <si>
    <t>Pathologie, Anatomie</t>
  </si>
  <si>
    <t>V033</t>
  </si>
  <si>
    <t>V034</t>
  </si>
  <si>
    <t>Auskultation andere Organe</t>
  </si>
  <si>
    <t>Mehr Funktionen</t>
  </si>
  <si>
    <t>V035</t>
  </si>
  <si>
    <t>V036</t>
  </si>
  <si>
    <t>alles was mit Anatomie in Zusammenhang steht</t>
  </si>
  <si>
    <t>V037</t>
  </si>
  <si>
    <t>V039</t>
  </si>
  <si>
    <t>V038</t>
  </si>
  <si>
    <t>Ausweitung auf andere Organe</t>
  </si>
  <si>
    <t>V040</t>
  </si>
  <si>
    <t>V042</t>
  </si>
  <si>
    <t>V041</t>
  </si>
  <si>
    <t>Anatomie Unterricht</t>
  </si>
  <si>
    <t>V043</t>
  </si>
  <si>
    <t>V044</t>
  </si>
  <si>
    <t>V045</t>
  </si>
  <si>
    <t>Grafik etwas verbessern und Prozessoren beschleunigen</t>
  </si>
  <si>
    <t>Anatomie, Patho, Pathophysiologie</t>
  </si>
  <si>
    <t>V046</t>
  </si>
  <si>
    <t>Andere Sprachen, Latein, Englisch</t>
  </si>
  <si>
    <t>V047</t>
  </si>
  <si>
    <t>V048</t>
  </si>
  <si>
    <t>Noch mehr Funktionen, Organe</t>
  </si>
  <si>
    <t>V049</t>
  </si>
  <si>
    <t>Bereich Lunge</t>
  </si>
  <si>
    <t>V050</t>
  </si>
  <si>
    <t>V051</t>
  </si>
  <si>
    <t>V052</t>
  </si>
  <si>
    <t>V053</t>
  </si>
  <si>
    <t>V054</t>
  </si>
  <si>
    <t>V055</t>
  </si>
  <si>
    <t>CA Lunge</t>
  </si>
  <si>
    <t>V056</t>
  </si>
  <si>
    <t>Bei allen inneren Organen</t>
  </si>
  <si>
    <t>Super</t>
  </si>
  <si>
    <t>V057</t>
  </si>
  <si>
    <t>Bessere Anweisung, wo was zu finden ist und was das bedeutet</t>
  </si>
  <si>
    <t>V058</t>
  </si>
  <si>
    <t>Sehr  interessant so etwas mal gesehen zu haben</t>
  </si>
  <si>
    <t>V059</t>
  </si>
  <si>
    <t>Stenose und Vierherzinsuffizienz eher gering Erklennbar</t>
  </si>
  <si>
    <t>Ev Lunge</t>
  </si>
  <si>
    <t>V060</t>
  </si>
  <si>
    <t>V061</t>
  </si>
  <si>
    <t>Andere KK, Features</t>
  </si>
  <si>
    <t>V062</t>
  </si>
  <si>
    <t>CHG_001</t>
  </si>
  <si>
    <t>CHG_017</t>
  </si>
  <si>
    <t>Bereits in der Grundausbildung in der Anatomielehre</t>
  </si>
  <si>
    <t>CHG_002</t>
  </si>
  <si>
    <t>siehe oben, Blutfluss</t>
  </si>
  <si>
    <t>So dass 1. und 2. Herzton und Klappenschluss sichtbar</t>
  </si>
  <si>
    <t>CHG_003</t>
  </si>
  <si>
    <t>weitere Organe wie z. B. Lunge</t>
  </si>
  <si>
    <t>CHG_004</t>
  </si>
  <si>
    <t>Klinisches Assesment Abdomen</t>
  </si>
  <si>
    <t>CH6_005</t>
  </si>
  <si>
    <t>CHG_006</t>
  </si>
  <si>
    <t>Vermehrt im Unterricht einsetzbar um Lerneffekt zu verbessern</t>
  </si>
  <si>
    <t>Weitere Organsysteme wie zum Beispiel Lunge</t>
  </si>
  <si>
    <t>CHG_007</t>
  </si>
  <si>
    <t>Lunge, Niere, Verdauung, Gehirn</t>
  </si>
  <si>
    <t>Super, Danke</t>
  </si>
  <si>
    <t>CHG_008</t>
  </si>
  <si>
    <t>CHG_009</t>
  </si>
  <si>
    <t>Lunge, VR Vorlesung</t>
  </si>
  <si>
    <t>CHG_010</t>
  </si>
  <si>
    <t>CHG_011</t>
  </si>
  <si>
    <t>CHG_012</t>
  </si>
  <si>
    <t>CHG_013</t>
  </si>
  <si>
    <t>Alle Organe, Mehr Krankheitsbilder</t>
  </si>
  <si>
    <t>Filme Herz, Lunge, Organe abspielen</t>
  </si>
  <si>
    <t>Gute Sache, bin auf die Weiterentwicklung gespannt</t>
  </si>
  <si>
    <t>CHG_014</t>
  </si>
  <si>
    <t>Ganze Anatomie, Organe, Knochen, Sehnen darstellen</t>
  </si>
  <si>
    <t>Super cooles Projekt</t>
  </si>
  <si>
    <t>CHG_015</t>
  </si>
  <si>
    <t>Insuffizeienz, Stenose verdeutlichen</t>
  </si>
  <si>
    <t>Lunge, Abdomen</t>
  </si>
  <si>
    <t>CHG_016</t>
  </si>
  <si>
    <t>CHG_018</t>
  </si>
  <si>
    <t>noch etwas differenzierter</t>
  </si>
  <si>
    <t>CHG_019</t>
  </si>
  <si>
    <t>CHG_020</t>
  </si>
  <si>
    <t xml:space="preserve">in Anatomie- und Physiologieunterricht </t>
  </si>
  <si>
    <t>CHG_021</t>
  </si>
  <si>
    <t>CHG_022</t>
  </si>
  <si>
    <t>Bilder vom kranken Herz</t>
  </si>
  <si>
    <t>CHG_023</t>
  </si>
  <si>
    <t>Bild verschwindet bei zu wenig Abstand - dies korrigieren</t>
  </si>
  <si>
    <t>CHG_024</t>
  </si>
  <si>
    <t>CHG_025</t>
  </si>
  <si>
    <t>funktionierte nicht weiss nicht, warum</t>
  </si>
  <si>
    <t>CHG_026</t>
  </si>
  <si>
    <t>weitere Anomalien nebst Aortenstenose und Mitralinsuffizienz</t>
  </si>
  <si>
    <t>CHG_027</t>
  </si>
  <si>
    <t>bei Brillen mit Blaulichtfilter geht es nicht und bei Brillen mit starker Korrektur ist es schwierig</t>
  </si>
  <si>
    <t>EKG neben Herz, damit man die Kurve versteht</t>
  </si>
  <si>
    <t>Darm, Bauch, Lunge</t>
  </si>
  <si>
    <t>Mir war nach der Nutzung der Brille schlecht</t>
  </si>
  <si>
    <t>CHG_028</t>
  </si>
  <si>
    <t>Bei allen Organsystemen</t>
  </si>
  <si>
    <t>CHG_029</t>
  </si>
  <si>
    <t>V022</t>
  </si>
  <si>
    <t>Allgemein beim Lernen der Venen und Arterien</t>
  </si>
  <si>
    <t>Sehr gut gemacht!</t>
  </si>
  <si>
    <t>220429_CareTrain_Wissentest-NACH_ohne_Testeingaben</t>
  </si>
  <si>
    <t>220429_CareTrain-Evaluation-Studierende_ohne_Testeingaben</t>
  </si>
  <si>
    <t>Phase 1</t>
  </si>
  <si>
    <t>Phase 2</t>
  </si>
  <si>
    <t>Phase 3</t>
  </si>
  <si>
    <t>Geschlecht</t>
  </si>
  <si>
    <t>Beschäftigungsgrad</t>
  </si>
  <si>
    <t>Arbeiten Praxis</t>
  </si>
  <si>
    <t>Erfahrungen mit Herzauskultation</t>
  </si>
  <si>
    <t>Vorbildung 1</t>
  </si>
  <si>
    <t>keine Antwort</t>
  </si>
  <si>
    <t>weiblich</t>
  </si>
  <si>
    <t>männlich</t>
  </si>
  <si>
    <t>FH Dornbirn</t>
  </si>
  <si>
    <t>Hochschule Gesundheit Careum</t>
  </si>
  <si>
    <t>OST Ostschweizer Fachhochschule</t>
  </si>
  <si>
    <t>BSc Pflege Vollzeit</t>
  </si>
  <si>
    <t>BSc Pflege BB</t>
  </si>
  <si>
    <t>BSc Pflege BBHBB</t>
  </si>
  <si>
    <t>MAS Careum</t>
  </si>
  <si>
    <t>DAS Palliative Care</t>
  </si>
  <si>
    <t>andere</t>
  </si>
  <si>
    <t>Fachangestellte Gesundheit</t>
  </si>
  <si>
    <t>Fachmatura</t>
  </si>
  <si>
    <t>Matura</t>
  </si>
  <si>
    <t>Diplomausbildung Pflege</t>
  </si>
  <si>
    <t>viel (20 bis 50 Herzauskultationen)</t>
  </si>
  <si>
    <t>wenig (weniger als 20 Herzauskultationen)</t>
  </si>
  <si>
    <t>keine</t>
  </si>
  <si>
    <t>nein</t>
  </si>
  <si>
    <t>ja</t>
  </si>
  <si>
    <t>stimmt ganz</t>
  </si>
  <si>
    <t>stimmt eher</t>
  </si>
  <si>
    <t>stimmt teils / teils</t>
  </si>
  <si>
    <t>stimmt eher nicht</t>
  </si>
  <si>
    <t>stimmt gar nicht</t>
  </si>
  <si>
    <t>keine Beurteilung</t>
  </si>
  <si>
    <t>geistige Anforderungen</t>
  </si>
  <si>
    <t>körperliche Anforderungen</t>
  </si>
  <si>
    <t>zeitliche Anforderungen</t>
  </si>
  <si>
    <t>Leistung</t>
  </si>
  <si>
    <t>Anstrengung</t>
  </si>
  <si>
    <t>Frustration</t>
  </si>
  <si>
    <t>AR-App beim Lernen angewendet</t>
  </si>
  <si>
    <t>AR-App beim Spiel angewendet</t>
  </si>
  <si>
    <t>Oft (täglich)</t>
  </si>
  <si>
    <t>Regelmässig (wöchentlich)</t>
  </si>
  <si>
    <t>Selten (1-mal im Monat oder weniger)</t>
  </si>
  <si>
    <t>Nie</t>
  </si>
  <si>
    <t>Ja</t>
  </si>
  <si>
    <t>Eher ja</t>
  </si>
  <si>
    <t>Eher nein</t>
  </si>
  <si>
    <t>Nutzen der AR-App</t>
  </si>
  <si>
    <t>Sehr hoher Nutzen</t>
  </si>
  <si>
    <t>Hoher Nutzen</t>
  </si>
  <si>
    <t>teils / teils</t>
  </si>
  <si>
    <t>Wenig Nutzen</t>
  </si>
  <si>
    <t>Name der Hochschule</t>
  </si>
  <si>
    <t>Name Studiengang</t>
  </si>
  <si>
    <t>Vorbildung 2 (falls bei Vorbildung  mehr als 1 Angabe gemacht wurde)</t>
  </si>
  <si>
    <t>Nein</t>
  </si>
  <si>
    <t>Was ich sonst noch sagen möchte</t>
  </si>
  <si>
    <t>Für alle Organsysteme. Es würde helfen sie in der Grundbildung oder besser HF lernen die Auskultation kann man dann einfacher ableiten für Anatomie ist es besser</t>
  </si>
  <si>
    <t>Empfand die Möglichkeit die Herztöne zu simulieren und zu hören als sehr hilfreich</t>
  </si>
  <si>
    <t>War eine tolle Erfahrung, würde ich gerne öfter machen</t>
  </si>
  <si>
    <t>Super App steckt riesiges Potential drin</t>
  </si>
  <si>
    <t xml:space="preserve">Die Hoffnung und Ziele die Ausklutationspunkte zu finden unterstützt die App nicht. Die Darstellung und Konnektivität ist erstaunlich. </t>
  </si>
  <si>
    <t>Herzlichen Dank für die Möglichkeit diese 3D zu sehen</t>
  </si>
  <si>
    <t>merci für diese Chance</t>
  </si>
  <si>
    <t>Bei den verschiedenen Auskultationspunkten die verschiedenen Geräusche hören, wäre hilfreich</t>
  </si>
  <si>
    <t>Toll wäre es, wenn man den Herzton der Person hören könnte, also den realen Herzton und das Herz beim Schlagen und Tönen beobachten könnte. Es bräuchte mehr Zeit</t>
  </si>
  <si>
    <t>Verbesserungsmöglichkeiten ja/nein</t>
  </si>
  <si>
    <t>Verbesserungsmöglichkeiten Inhalt</t>
  </si>
  <si>
    <t>Weiterentwicklung AR-App ja/nein</t>
  </si>
  <si>
    <t>Weiterentwicklung AR-App Inhalt</t>
  </si>
  <si>
    <t>Andere Körperteile</t>
  </si>
  <si>
    <t>bei jedem Praxisanteil wo es hilfreich wäre, man lernt so viel besser und schneller</t>
  </si>
  <si>
    <t>Allgemein in allen Fächern , die im Zusammenhang mit dem Körper stehen, um ein besseres Vorstellungsvermögen zu erhalten</t>
  </si>
  <si>
    <t>Bei allen anatomischen Übungen</t>
  </si>
  <si>
    <t>Lunge anhören</t>
  </si>
  <si>
    <t>Überall wo spielerisches Lernen möglich ist, z. B. Lunge, Phsyiologie...</t>
  </si>
  <si>
    <t>Um Darmgeräusche abzuhören, Lunge</t>
  </si>
  <si>
    <t>Allgemeine Körperlehre/Organsysteme</t>
  </si>
  <si>
    <t>Grundsätzlich Physiologie und Pahtologie der einzelnen Organe</t>
  </si>
  <si>
    <t>grundsätzlich vielseitig einsetzbar bei Anatomie und Physiologie</t>
  </si>
  <si>
    <t>Fliessendes Blut keine Blutplättchen</t>
  </si>
  <si>
    <t>genaueres erklären der Benutzung von der Einstellung</t>
  </si>
  <si>
    <t>Frage Nr.</t>
  </si>
  <si>
    <t>Die Anleitung war in der
AR-Applikation einfach zu befolgen.</t>
  </si>
  <si>
    <t>Die mündliche Instruktion
war gut verständlich.</t>
  </si>
  <si>
    <t>Es ist leicht, die Befunde der Herzaus-
kultation mit diesem AR-App zu verstehen.</t>
  </si>
  <si>
    <t>Die AR-App hilft mir, die Befunde
der Herzauskultation konkret vorzustellen.</t>
  </si>
  <si>
    <t>Die AR-App hilft im Besonderen,
Auskultationsbefund, Anatomie,
Physiologie und Pathologie
zu verknüpfen.</t>
  </si>
  <si>
    <t>Mit dem AR-App zu lernen,
hat Spass gemacht.</t>
  </si>
  <si>
    <t>Ich denke, dass ich dieses
AR-App häufig verwenden
möchte.</t>
  </si>
  <si>
    <t>Die AR-App ist unnötig
kompliziert.</t>
  </si>
  <si>
    <t>Die AR-App ist einfach
zu bedienen.</t>
  </si>
  <si>
    <t>Der technische Support vor 
und während der ersten
Anwendung ist notwendig.</t>
  </si>
  <si>
    <t>Die verschiedenen Funktionen
dieser AR-App sind gut integriert.</t>
  </si>
  <si>
    <t>Die verschiedenen Funktionen
sind übersichtlich und
logisch angeordnet.</t>
  </si>
  <si>
    <t>Ich kann mir vorstellen,
dass die meisten
Studierenden schnell
mit der AR-App zurecht-
kommen.</t>
  </si>
  <si>
    <t>Ich fand die AR-App
umständlich zu
bedienen.</t>
  </si>
  <si>
    <t>Ich hatte vor der Anwendung
der AR-App viele Fragen, die
mir der technische Support
beantworten musste, bevor
ich beginnen konnte.</t>
  </si>
  <si>
    <t>Ergänzungen, Muskeln und Nieren, Herz ausführlicher beschriften</t>
  </si>
  <si>
    <t>Differenzierung der Geräusche auf die Auskultationspunkte</t>
  </si>
  <si>
    <t>mehr Körperabschnitte sehen</t>
  </si>
  <si>
    <t>noch mehr Herzkrankeheiten hören/sehen</t>
  </si>
  <si>
    <t>Es wäre sehr toll sein eigenes Herz zu sehen, evtl. die umliegenden Gewebe, Organe</t>
  </si>
  <si>
    <t>Man könnte das App für alle Organe anwenden , es war sehr eindrücklich und hilfreich bei Lunge und den Lungengeräuschen</t>
  </si>
  <si>
    <t>andere Herzgeräusche</t>
  </si>
  <si>
    <t>Herzerkrankungen können gezeigt werden</t>
  </si>
  <si>
    <t>Ausgewählte KK auch sehen können</t>
  </si>
  <si>
    <t>Ganzer Körper und Extemitäten</t>
  </si>
  <si>
    <t>Weitere Organe wie Lunge abbilden</t>
  </si>
  <si>
    <t>gleiche Anwendung aufs Handy und für weitere Organe und Krankheitsbilder anwenden</t>
  </si>
  <si>
    <t>Herztöne verschiedene, mehr Geräusche, sollte auch alleine nutzbar sein</t>
  </si>
  <si>
    <t>Bei Herzgeräuschen wäre es hilfreich wenn nicht alle Punkte gelich tönen würden, sondern real nur am richtigen Punkt z.B Aortastenose nur bei der Aortaklappe</t>
  </si>
  <si>
    <t>Andere Organsysteme, mehr Herztöne, Varianten, Geräusche</t>
  </si>
  <si>
    <t>Teilweise Menu nicht scharf oder drücken funktioniert teilweise nicht so schnell</t>
  </si>
  <si>
    <t>Grösse vorne bei der Brille</t>
  </si>
  <si>
    <t>Mehr Möglichkeiten in Bezug auf Herzprobleme, Ansicht Koronarien</t>
  </si>
  <si>
    <t>Könnte noch mehr ausgebaut werden</t>
  </si>
  <si>
    <t>Blutfluss feiner darstellen, Vorhöfe und Aorta öffnen</t>
  </si>
  <si>
    <t>Mehr Optionen, welche genutzt werden können (Lungenkreislauf)</t>
  </si>
  <si>
    <t>mehr Herzgeräusche und andere Funktionen</t>
  </si>
  <si>
    <t>Verständnis</t>
  </si>
  <si>
    <t>Virtuelle Fälle zuerst hören und dann erraten was das ist</t>
  </si>
  <si>
    <t>Beim Echo zusätzlich mit Farben arbeiten wie beim geöffneten Herz</t>
  </si>
  <si>
    <t>Herztöne/Geräusche lauter/leiser dort wo man gerade auskultiert</t>
  </si>
  <si>
    <t>Einflussfaktoren ausgrenzen (Bsp. farbige Lichtquellen, Störgeräusche)</t>
  </si>
  <si>
    <t>etwas realistischere, bessere Darstellung der Geräusche</t>
  </si>
  <si>
    <t>Mehr KK-Bilder , klare grafische Darstllungen</t>
  </si>
  <si>
    <t>Pathologiesche Töne an gewünschten Stellen platzieren</t>
  </si>
  <si>
    <t>etwas mehr Zeit zuerst üben ohne, dann mit Brille</t>
  </si>
  <si>
    <t>Könnte für das Geld unfangreicher und zuverlässiger sein</t>
  </si>
  <si>
    <t>mehr Sonderfälle inszenieren</t>
  </si>
  <si>
    <t>Bei der Wahl der Geräusche erscheint eine kurze Beschreibung</t>
  </si>
  <si>
    <t>Wo könnte die Technik der AR im Rahmen Ihres Studiums auch noch eingesetzt werden?</t>
  </si>
  <si>
    <t>Patho- und Physiologielehre</t>
  </si>
  <si>
    <t>Um andere Organe und Arterien sehen zu können, wie sie funktionieren</t>
  </si>
  <si>
    <t>allgemein Anatomie zusätzlich</t>
  </si>
  <si>
    <t>Bei Lungenuntersuchung und L-Auskultation und weiterhin im Rahmen der LV-Pflegeassessment</t>
  </si>
  <si>
    <t>Anatomie Gehirn, Lunge, Verdauung, Pathologie Lunge</t>
  </si>
  <si>
    <t>Pflegeassesment</t>
  </si>
  <si>
    <t>Lungenauskultation, Anatomie</t>
  </si>
  <si>
    <t>Kombination mit Unterricht</t>
  </si>
  <si>
    <t>Andere Organe als das Herz ansehen zum Verständnis der Anatomie</t>
  </si>
  <si>
    <t>Lungenädem, Lungenembolie, Geburtsvorgang</t>
  </si>
  <si>
    <t>Diverse Organe, Hirnschichten-/Lappen</t>
  </si>
  <si>
    <t>Physiologische und pathologische Abläufe im Körper</t>
  </si>
  <si>
    <t>Es sollte im Unterricht mehr Zeit eingeplant werden</t>
  </si>
  <si>
    <t>Hat Spass gemachtes auszuprobieren. Jedoch würde ich es nicht oft verwenden, aber zum Verständnis ganz grosse Klasse</t>
  </si>
  <si>
    <t>Sehr gute Idee, hilfreich für die bildliche Vorstellung</t>
  </si>
  <si>
    <t>Bin sehr fasziniert und finde es ist eine tolle Erfnidnung und sicher beim Lernen hilfreich</t>
  </si>
  <si>
    <t>Das Visuelle erleichtert die Umsetzung, kann individuell auf die Person abgestimmt genutzt werden</t>
  </si>
  <si>
    <t>Stimmt eher</t>
  </si>
  <si>
    <t>Stimmt teils / teils</t>
  </si>
  <si>
    <t>Stimmt eher nicht</t>
  </si>
  <si>
    <t>Stimmt gar nicht</t>
  </si>
  <si>
    <t>Typ 1</t>
  </si>
  <si>
    <t>Typ 2</t>
  </si>
  <si>
    <t>Typ 3</t>
  </si>
  <si>
    <t>Median</t>
  </si>
  <si>
    <t>1. Quartil</t>
  </si>
  <si>
    <t>3. Quartil</t>
  </si>
  <si>
    <t>Durchschnitt</t>
  </si>
  <si>
    <r>
      <t xml:space="preserve">ACHTUNG: </t>
    </r>
    <r>
      <rPr>
        <b/>
        <sz val="12"/>
        <rFont val="Calibri"/>
        <family val="2"/>
        <scheme val="minor"/>
      </rPr>
      <t>Fragen sind teils positiv, teil negativ gestellt ! Das heisst, ich muss die Antworten teilweise umkehren !!!</t>
    </r>
  </si>
  <si>
    <t>Hilfsreicher Einsatz AR-App im Unterrichtablauf</t>
  </si>
  <si>
    <t>Eher Ja</t>
  </si>
  <si>
    <t>Eher Nein</t>
  </si>
  <si>
    <t>Kein Nutzen</t>
  </si>
  <si>
    <t>Keine Antwort</t>
  </si>
  <si>
    <t>Keine Beurteilung</t>
  </si>
  <si>
    <t>Wo könnte Technik AR-App im Studium sonst noch eingesetzt werden, ja/nein</t>
  </si>
  <si>
    <t>Öftere Nutzung</t>
  </si>
  <si>
    <t>Es war mega cool und eine tolle Erfahrung</t>
  </si>
  <si>
    <t>Vielen Dank für die Möglichkeit der Erfahrung. Es ist ein tolles Projekt.</t>
  </si>
  <si>
    <t>Beschreibung der Folgen</t>
  </si>
  <si>
    <t>Weitere Sprachen</t>
  </si>
  <si>
    <t>Ausweitung auf ganzer Körper und Extremitäten</t>
  </si>
  <si>
    <t>Funktionsabläufe verfolgen (Essen von der Einnahme bis zur Ausscheidung)</t>
  </si>
  <si>
    <t>Funkionsabläufe verfolgen. Essen von der einnahme bis zur Ausscheidung</t>
  </si>
  <si>
    <t>In Grundausbildung in Anatomielehre inkludieren</t>
  </si>
  <si>
    <t>Unterschiedliche Herztöne bei Auskultationspunkten</t>
  </si>
  <si>
    <t>Blutfluss feiner darstellen</t>
  </si>
  <si>
    <t>Abwechselnd normale Stethoskope zum Hören, Mehr Bündigkeit</t>
  </si>
  <si>
    <t>(weitere) Herzkrankheiten anzeigen</t>
  </si>
  <si>
    <t>mehr Körperabschnitte inkludieren</t>
  </si>
  <si>
    <t>Vermehrter Einsatz im Unterricht für höheren Lerneffekt</t>
  </si>
  <si>
    <t>Note Cedric: Lunge wird oft erwähnt bei "weitere Organe"</t>
  </si>
  <si>
    <t>Bessere Wiedergabe der Geräusche</t>
  </si>
  <si>
    <t>Kurze akkustische Beschreibung was falsch ist bie Klappenfehler</t>
  </si>
  <si>
    <t>27a Transformation Cedric</t>
  </si>
  <si>
    <t>27b Transformation Cedric</t>
  </si>
  <si>
    <t>Herz ausführlicher beschriften</t>
  </si>
  <si>
    <t>Darstellung der umliegenden Gewebe und Organe</t>
  </si>
  <si>
    <t>Bild verschwindet bei zu wenig Abstand</t>
  </si>
  <si>
    <t>Bessere Technik</t>
  </si>
  <si>
    <t>Probleme bei Lesebrillen mit Blaulichtfilter und starker Korrektur</t>
  </si>
  <si>
    <t>bessere Grafik, bessere Geräteleistung</t>
  </si>
  <si>
    <t>Störfaktoren wie Lichtquellen und andere Geräusche ausgrenzen</t>
  </si>
  <si>
    <t>29a Transformation Cedric</t>
  </si>
  <si>
    <t>29b Transformation Cedric</t>
  </si>
  <si>
    <t>-</t>
  </si>
  <si>
    <t>Unterrichtsablauf</t>
  </si>
  <si>
    <t>mehr Vorbereitungszeit, zuerst ohne Brille üben</t>
  </si>
  <si>
    <t>abwechselnd normale Stethoskope verwenden</t>
  </si>
  <si>
    <t>mehr Sonderfälle aufführen</t>
  </si>
  <si>
    <t>Fliessendes Blut darstellen statt Blutplättchen</t>
  </si>
  <si>
    <t>Bei Wahl der Geräusche zusätzliche Beschreibung aufführen</t>
  </si>
  <si>
    <t>Genauere Erklärung der richtigen Nutzung</t>
  </si>
  <si>
    <t>Verbindung war etwas unstabil</t>
  </si>
  <si>
    <t>Öftere Nutzung der AR-App</t>
  </si>
  <si>
    <t>Gerät war etwas unzuverlässig</t>
  </si>
  <si>
    <t>Bessere Beschreibung der Auskultationspunkten</t>
  </si>
  <si>
    <t>Akkustische Beschreibung was falsch ist bei Klappenfehler</t>
  </si>
  <si>
    <t>Blutfuss feiner darstellen</t>
  </si>
  <si>
    <t>Virtuelle Fälle zuerst hören, dann erraten was es ist</t>
  </si>
  <si>
    <t>Stenose und Herzinsuffizienz verdeutlichen</t>
  </si>
  <si>
    <t>Bilder vom kranken Herz anzeigen</t>
  </si>
  <si>
    <t>EKG neben Herz anzeigen</t>
  </si>
  <si>
    <t>damit man die Kurve versteht</t>
  </si>
  <si>
    <t>Transformierte Antwort 1</t>
  </si>
  <si>
    <t>Transformierte Antwort 2</t>
  </si>
  <si>
    <t>Weitere Bemerkungen für Beschreibung der Antworten in Arbeit (Word)</t>
  </si>
  <si>
    <t>Anwendung aufs Smartphone bringen</t>
  </si>
  <si>
    <t>31a Transformation Cedric</t>
  </si>
  <si>
    <t>31b Transformation Cedric</t>
  </si>
  <si>
    <t>Pathologie</t>
  </si>
  <si>
    <t>In der Grundausbildung oder HF</t>
  </si>
  <si>
    <t>Physiologielehre</t>
  </si>
  <si>
    <t>Arterien</t>
  </si>
  <si>
    <t>Lunge / Lungenauskultation</t>
  </si>
  <si>
    <t>Gastrointestinal</t>
  </si>
  <si>
    <t>31c Transformation Cedric</t>
  </si>
  <si>
    <t>Pflegeassessment</t>
  </si>
  <si>
    <t>Gehirn</t>
  </si>
  <si>
    <t>31d Transformation Cedric</t>
  </si>
  <si>
    <t>31e Transformation Cedric</t>
  </si>
  <si>
    <t>1. Antwort</t>
  </si>
  <si>
    <t>2. Antwort</t>
  </si>
  <si>
    <t>5. Antwort</t>
  </si>
  <si>
    <t>4. Antwort</t>
  </si>
  <si>
    <t>3. Antwort</t>
  </si>
  <si>
    <t>Pathophysiologie</t>
  </si>
  <si>
    <t>Venen und Arterien</t>
  </si>
  <si>
    <t>Darm</t>
  </si>
  <si>
    <t>Bauch</t>
  </si>
  <si>
    <t>Knochen und Sehnen</t>
  </si>
  <si>
    <t>Hirnschichten-/Lappen</t>
  </si>
  <si>
    <t>Geburtsvorgang</t>
  </si>
  <si>
    <t>Niere</t>
  </si>
  <si>
    <t xml:space="preserve">Klinisches Assessment </t>
  </si>
  <si>
    <t>Überall wo spielerisches Lernen möglich ist</t>
  </si>
  <si>
    <t>1. / 2. Herzton und Klappenschluss sichtbar machen</t>
  </si>
  <si>
    <t>Weitere Funktionen</t>
  </si>
  <si>
    <t>mehrere Funktionen einbauen</t>
  </si>
  <si>
    <t>Reale Herzdarstellung / Realer Herzschlag eigenes Herz</t>
  </si>
  <si>
    <t>mehr Zeit einplanen</t>
  </si>
  <si>
    <t>Frage macht nicht so Sinn !</t>
  </si>
  <si>
    <t>Sinngemäss gleiche Frage wie 1 !</t>
  </si>
  <si>
    <t>Transformation Cedric: Plegeausbildung ja/nein</t>
  </si>
  <si>
    <t>Hohe Korrelation zwischen Pflegeausbildung Ja und Hochschule Careum --&gt; was ist nun für das (bessere) Resultat verantwortlich ?!?</t>
  </si>
  <si>
    <t xml:space="preserve">Muster Pflegeausbildung Ja und Careum Ja =&gt; gleiche Werte ist wieder zu erkennen </t>
  </si>
  <si>
    <t>Ist logisch, weil Dornbirn fast keine Personen mit Pflegeausbildung hat</t>
  </si>
  <si>
    <t>Koronararterien anzeigen</t>
  </si>
  <si>
    <t>Min.</t>
  </si>
  <si>
    <t>Max.</t>
  </si>
  <si>
    <t>Konsolidierte Antworten Verbesserungen / Weiterentwicklungen</t>
  </si>
  <si>
    <r>
      <t xml:space="preserve">Andere </t>
    </r>
    <r>
      <rPr>
        <sz val="11"/>
        <color rgb="FFFF0000"/>
        <rFont val="Calibri"/>
        <family val="2"/>
        <scheme val="minor"/>
      </rPr>
      <t>(unten werden VOR und NACH abgebildet)</t>
    </r>
  </si>
  <si>
    <t>Abitur</t>
  </si>
  <si>
    <t>1 Jahr Medizinstudium</t>
  </si>
  <si>
    <t>Berufsmaturität</t>
  </si>
  <si>
    <t>Fachangestellte Gesundheit (ohne BMS)</t>
  </si>
  <si>
    <t>Nachdiplomstudium Intensivpflege</t>
  </si>
  <si>
    <t>Rettungssanitäterin HF</t>
  </si>
  <si>
    <t>Ergotherapeutin HF</t>
  </si>
  <si>
    <t>Praxisassistentin</t>
  </si>
  <si>
    <t>Lehre Einzelhandel</t>
  </si>
  <si>
    <t>Bachelor Musik</t>
  </si>
  <si>
    <t>Studienbefähigungsprüfung</t>
  </si>
  <si>
    <t>Pharmazeutisch kaufmännische Assistenz</t>
  </si>
  <si>
    <t>Freiwilliges soziales Jahr</t>
  </si>
  <si>
    <t>andere / n/a</t>
  </si>
  <si>
    <t>Ja = 8</t>
  </si>
  <si>
    <t>Nein = 18</t>
  </si>
  <si>
    <t>~ungefähre Aufteilung</t>
  </si>
  <si>
    <t>Insgesamt</t>
  </si>
  <si>
    <t>Sortierung</t>
  </si>
  <si>
    <t>1_Die mündliche Instruktion
war gut verständlich.</t>
  </si>
  <si>
    <t>ANz1</t>
  </si>
  <si>
    <t>2_Die Anleitung war in der
AR-Applikation einfach zu befolgen.</t>
  </si>
  <si>
    <t>Anz2</t>
  </si>
  <si>
    <t>3_Es ist leicht, die Befunde der Herzaus-
kultation mit diesem AR-App zu verstehen.</t>
  </si>
  <si>
    <t>Anz3</t>
  </si>
  <si>
    <t>4_Die AR-App hilft mir, die Befunde
der Herzauskultation konkret vorzustellen.</t>
  </si>
  <si>
    <t>Anz4</t>
  </si>
  <si>
    <t>5_Die AR-App hilft im Besonderen,
Auskultationsbefund, Anatomie,
Physiologie und Pathologie
zu verknüpfen.</t>
  </si>
  <si>
    <t>Anz5</t>
  </si>
  <si>
    <t>6_Mit dem AR-App zu lernen,
hat Spass gemacht.</t>
  </si>
  <si>
    <t>Anz6</t>
  </si>
  <si>
    <t>7_Ich denke, dass ich dieses
AR-App häufig verwenden
möchte.</t>
  </si>
  <si>
    <t>Anz7</t>
  </si>
  <si>
    <t>8_Die AR-App ist unnötig
kompliziert.</t>
  </si>
  <si>
    <t>Anz8</t>
  </si>
  <si>
    <t>9_Die AR-App ist einfach
zu bedienen.</t>
  </si>
  <si>
    <t>Anz9</t>
  </si>
  <si>
    <t>10_Der technische Support vor 
und während der ersten
Anwendung ist notwendig.</t>
  </si>
  <si>
    <t>Anz10</t>
  </si>
  <si>
    <t>11_Die verschiedenen Funktionen
dieser AR-App sind gut integriert.</t>
  </si>
  <si>
    <t>Anz11</t>
  </si>
  <si>
    <t>12_Die verschiedenen Funktionen
sind übersichtlich und
logisch angeordnet.</t>
  </si>
  <si>
    <t>Anz12</t>
  </si>
  <si>
    <t>13_Ich kann mir vorstellen,
dass die meisten
Studierenden schnell
mit der AR-App zurecht-
kommen.</t>
  </si>
  <si>
    <t>Anz13</t>
  </si>
  <si>
    <t>14_Ich fand die AR-App
umständlich zu
bedienen.</t>
  </si>
  <si>
    <t>Anz14</t>
  </si>
  <si>
    <t>15_Ich hatte vor der Anwendung
der AR-App viele Fragen, die
mir der technische Support
beantworten musste, bevor
ich beginnen konnte.</t>
  </si>
  <si>
    <t>Anz15</t>
  </si>
  <si>
    <t>Hochschule</t>
  </si>
  <si>
    <t>1_Die mündliche Instruktion war gut verständlich.</t>
  </si>
  <si>
    <t>2_Die Anleitung war in der AR-Applikation einfach zu befolgen.</t>
  </si>
  <si>
    <t>3_Es ist leicht, die Befunde der Herzauskultation mit diesem AR-App zu verstehen.</t>
  </si>
  <si>
    <t>4_Die AR-App hilft mir, die Befunde der Herzauskultation konkret vorzustellen.</t>
  </si>
  <si>
    <t>5_Die AR-App hilft im Besonderen, Auskultationsbefund, Anatomie, Physiologie und Pathologie zu verknüpfen.</t>
  </si>
  <si>
    <t>6_Mit dem AR-App zu lernen, hat Spass gemacht.</t>
  </si>
  <si>
    <t>7_Ich denke, dass ich dieses AR-App häufig verwenden möchte.</t>
  </si>
  <si>
    <t>8_Die AR-App ist unnötig kompliziert.</t>
  </si>
  <si>
    <t>9_Die AR-App ist einfach zu bedienen.</t>
  </si>
  <si>
    <t>10_Der technische Support vor und während der ersten Anwendung ist notwendig.</t>
  </si>
  <si>
    <t>11_Die verschiedenen Funktionen dieser AR-App sind gut integriert.</t>
  </si>
  <si>
    <t>12_Die verschiedenen Funktionen sind übersichtlich und logisch angeordnet.</t>
  </si>
  <si>
    <t>13_Ich kann mir vorstellen, dass die meisten Studierenden schnell mit der AR-App zurechtkommen.</t>
  </si>
  <si>
    <t>14_Ich fand die AR-App umständlich zu bedienen.</t>
  </si>
  <si>
    <t>15_Ich hatte vor der Anwendung der AR-App viele Fragen, die mir der technische Support beantworten musste, bevor ich beginnen konnte.</t>
  </si>
  <si>
    <t>Unterrichtsablauf anders</t>
  </si>
  <si>
    <t>Bessere Erklärung richtige Nutzung</t>
  </si>
  <si>
    <t>Reale Herzdarstellung / Herzschlag eigenes Herz</t>
  </si>
  <si>
    <t>weitere Herzkrankheiten anzeigen</t>
  </si>
  <si>
    <t>Anwendung aufs Smartphone</t>
  </si>
  <si>
    <t>Stenose &amp; Herzinsuffizienz verdeutlichen</t>
  </si>
  <si>
    <t>EKG anzeigen</t>
  </si>
  <si>
    <t>Darstellung umliegende Gewebe, Organe, Koronararterien</t>
  </si>
  <si>
    <t xml:space="preserve">Weitere Funktionen / mehr Sonderfälle </t>
  </si>
  <si>
    <t>Vermehrter Einsatz im Unterricht</t>
  </si>
  <si>
    <t>In Grundausbildung Anatomielehre inkludieren</t>
  </si>
  <si>
    <t xml:space="preserve">1. / 2. Herzton inkludieren </t>
  </si>
  <si>
    <t>Bessere Beschreibung Auskultationspunkte</t>
  </si>
  <si>
    <t xml:space="preserve">Klappenschluss sichtbar machen </t>
  </si>
  <si>
    <t>Beschreibung was falsch ist bei Klappenfehler</t>
  </si>
  <si>
    <t xml:space="preserve">Blutfluss feiner darstellen </t>
  </si>
  <si>
    <t>Klinisches Assessment</t>
  </si>
  <si>
    <t>Venen / Arterien</t>
  </si>
  <si>
    <t>Fragenr.</t>
  </si>
  <si>
    <t>Antworten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</si>
</sst>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C30D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/>
    </fill>
    <fill>
      <patternFill patternType="lightDown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21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0" fontId="3" fillId="2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3" fillId="4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2" fontId="3" fillId="0" borderId="0" xfId="0" applyNumberFormat="1" applyFont="1" applyAlignment="1">
      <alignment vertical="top"/>
    </xf>
    <xf numFmtId="0" fontId="0" fillId="5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8" borderId="0" xfId="0" applyFill="1" applyAlignment="1">
      <alignment vertical="top"/>
    </xf>
    <xf numFmtId="0" fontId="10" fillId="0" borderId="0" xfId="0" applyFont="1" applyAlignment="1">
      <alignment vertical="top"/>
    </xf>
    <xf numFmtId="0" fontId="0" fillId="10" borderId="0" xfId="0" applyFill="1" applyAlignment="1">
      <alignment vertical="top"/>
    </xf>
    <xf numFmtId="0" fontId="1" fillId="11" borderId="0" xfId="0" applyFont="1" applyFill="1" applyAlignment="1">
      <alignment vertical="top" wrapText="1"/>
    </xf>
    <xf numFmtId="0" fontId="1" fillId="12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13" borderId="0" xfId="0" applyFont="1" applyFill="1" applyAlignment="1">
      <alignment vertical="top" wrapText="1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9" borderId="2" xfId="0" applyFill="1" applyBorder="1" applyAlignment="1">
      <alignment vertical="top"/>
    </xf>
    <xf numFmtId="0" fontId="3" fillId="0" borderId="2" xfId="0" applyFont="1" applyBorder="1" applyAlignment="1">
      <alignment vertical="top"/>
    </xf>
    <xf numFmtId="0" fontId="1" fillId="10" borderId="0" xfId="0" applyFont="1" applyFill="1" applyAlignment="1">
      <alignment horizontal="left" vertical="top"/>
    </xf>
    <xf numFmtId="0" fontId="4" fillId="0" borderId="3" xfId="0" applyFont="1" applyBorder="1"/>
    <xf numFmtId="0" fontId="1" fillId="0" borderId="4" xfId="0" applyFont="1" applyBorder="1" applyAlignment="1">
      <alignment horizontal="left"/>
    </xf>
    <xf numFmtId="164" fontId="1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/>
    </xf>
    <xf numFmtId="0" fontId="0" fillId="0" borderId="0" xfId="0" applyAlignment="1"/>
    <xf numFmtId="0" fontId="0" fillId="12" borderId="0" xfId="0" applyFont="1" applyFill="1" applyAlignment="1">
      <alignment vertical="top" wrapText="1"/>
    </xf>
    <xf numFmtId="0" fontId="0" fillId="11" borderId="0" xfId="0" applyFont="1" applyFill="1" applyAlignment="1">
      <alignment vertical="top" wrapText="1"/>
    </xf>
    <xf numFmtId="0" fontId="0" fillId="0" borderId="0" xfId="0" applyFont="1" applyAlignment="1">
      <alignment wrapText="1"/>
    </xf>
    <xf numFmtId="2" fontId="14" fillId="0" borderId="5" xfId="0" applyNumberFormat="1" applyFont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2" fontId="0" fillId="0" borderId="0" xfId="0" applyNumberFormat="1" applyAlignment="1"/>
    <xf numFmtId="0" fontId="0" fillId="12" borderId="0" xfId="0" applyFill="1" applyAlignment="1">
      <alignment vertical="top" wrapText="1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right" vertical="top"/>
    </xf>
    <xf numFmtId="0" fontId="1" fillId="0" borderId="2" xfId="0" applyFont="1" applyFill="1" applyBorder="1" applyAlignment="1">
      <alignment vertical="top"/>
    </xf>
    <xf numFmtId="0" fontId="1" fillId="0" borderId="0" xfId="0" applyFont="1" applyFill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0" fillId="0" borderId="2" xfId="0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0" fillId="0" borderId="0" xfId="0" quotePrefix="1" applyFill="1" applyAlignment="1">
      <alignment vertical="top"/>
    </xf>
    <xf numFmtId="0" fontId="10" fillId="0" borderId="0" xfId="0" applyFont="1" applyFill="1" applyAlignment="1">
      <alignment vertical="top"/>
    </xf>
    <xf numFmtId="0" fontId="11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13" fillId="6" borderId="0" xfId="0" applyFont="1" applyFill="1" applyAlignment="1">
      <alignment horizontal="right"/>
    </xf>
    <xf numFmtId="0" fontId="0" fillId="6" borderId="0" xfId="0" applyFill="1"/>
    <xf numFmtId="2" fontId="0" fillId="0" borderId="0" xfId="0" applyNumberFormat="1"/>
    <xf numFmtId="0" fontId="1" fillId="0" borderId="0" xfId="0" applyFont="1" applyFill="1"/>
    <xf numFmtId="0" fontId="0" fillId="0" borderId="0" xfId="0" applyFill="1"/>
    <xf numFmtId="0" fontId="13" fillId="14" borderId="0" xfId="0" applyFont="1" applyFill="1" applyAlignment="1">
      <alignment horizontal="right"/>
    </xf>
    <xf numFmtId="0" fontId="0" fillId="14" borderId="0" xfId="0" applyFill="1"/>
    <xf numFmtId="0" fontId="13" fillId="14" borderId="4" xfId="0" applyFont="1" applyFill="1" applyBorder="1" applyAlignment="1">
      <alignment horizontal="right"/>
    </xf>
    <xf numFmtId="0" fontId="0" fillId="14" borderId="4" xfId="0" applyFill="1" applyBorder="1"/>
    <xf numFmtId="2" fontId="0" fillId="3" borderId="4" xfId="0" applyNumberFormat="1" applyFill="1" applyBorder="1"/>
    <xf numFmtId="165" fontId="0" fillId="0" borderId="0" xfId="0" applyNumberFormat="1" applyFill="1" applyBorder="1"/>
    <xf numFmtId="2" fontId="0" fillId="0" borderId="0" xfId="0" applyNumberFormat="1" applyFill="1" applyBorder="1"/>
    <xf numFmtId="0" fontId="0" fillId="0" borderId="0" xfId="0" applyFill="1" applyBorder="1"/>
    <xf numFmtId="165" fontId="0" fillId="3" borderId="0" xfId="0" applyNumberFormat="1" applyFill="1" applyBorder="1"/>
    <xf numFmtId="2" fontId="0" fillId="3" borderId="0" xfId="0" applyNumberFormat="1" applyFill="1" applyBorder="1"/>
    <xf numFmtId="165" fontId="0" fillId="3" borderId="4" xfId="0" applyNumberFormat="1" applyFill="1" applyBorder="1"/>
    <xf numFmtId="2" fontId="0" fillId="3" borderId="0" xfId="0" applyNumberFormat="1" applyFill="1"/>
    <xf numFmtId="2" fontId="0" fillId="0" borderId="0" xfId="0" applyNumberFormat="1" applyFill="1"/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10" fontId="0" fillId="0" borderId="0" xfId="1" applyNumberFormat="1" applyFont="1" applyAlignment="1">
      <alignment horizontal="right" vertical="top"/>
    </xf>
    <xf numFmtId="0" fontId="13" fillId="0" borderId="4" xfId="0" applyFont="1" applyFill="1" applyBorder="1" applyAlignment="1">
      <alignment horizontal="right"/>
    </xf>
    <xf numFmtId="0" fontId="13" fillId="0" borderId="0" xfId="0" applyFont="1" applyFill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vertical="top"/>
    </xf>
    <xf numFmtId="0" fontId="0" fillId="0" borderId="0" xfId="0" applyFill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0" fillId="0" borderId="4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15" borderId="4" xfId="0" applyFill="1" applyBorder="1" applyAlignment="1">
      <alignment horizontal="center" vertical="top"/>
    </xf>
    <xf numFmtId="0" fontId="0" fillId="15" borderId="7" xfId="0" applyFill="1" applyBorder="1" applyAlignment="1">
      <alignment horizontal="center"/>
    </xf>
    <xf numFmtId="0" fontId="3" fillId="15" borderId="0" xfId="0" applyFont="1" applyFill="1" applyBorder="1" applyAlignment="1">
      <alignment horizontal="center" vertical="top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 vertical="top"/>
    </xf>
    <xf numFmtId="0" fontId="0" fillId="16" borderId="0" xfId="0" applyFill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10" fontId="3" fillId="0" borderId="4" xfId="1" applyNumberFormat="1" applyFont="1" applyBorder="1" applyAlignment="1">
      <alignment horizontal="left" vertical="top"/>
    </xf>
    <xf numFmtId="10" fontId="3" fillId="0" borderId="0" xfId="1" applyNumberFormat="1" applyFont="1" applyBorder="1" applyAlignment="1">
      <alignment horizontal="left" vertical="top"/>
    </xf>
    <xf numFmtId="10" fontId="3" fillId="0" borderId="7" xfId="1" applyNumberFormat="1" applyFont="1" applyBorder="1" applyAlignment="1">
      <alignment horizontal="left" vertical="top"/>
    </xf>
    <xf numFmtId="10" fontId="3" fillId="0" borderId="2" xfId="1" applyNumberFormat="1" applyFont="1" applyBorder="1" applyAlignment="1">
      <alignment horizontal="left" vertical="top"/>
    </xf>
    <xf numFmtId="10" fontId="3" fillId="0" borderId="4" xfId="1" applyNumberFormat="1" applyFont="1" applyFill="1" applyBorder="1" applyAlignment="1">
      <alignment horizontal="left"/>
    </xf>
    <xf numFmtId="10" fontId="3" fillId="0" borderId="0" xfId="1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Übersicht!$D$1</c:f>
              <c:strCache>
                <c:ptCount val="1"/>
                <c:pt idx="0">
                  <c:v>Anzahl OST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Übersicht!$A$2:$A$4</c:f>
              <c:strCache>
                <c:ptCount val="3"/>
                <c:pt idx="0">
                  <c:v>Phase 3</c:v>
                </c:pt>
                <c:pt idx="1">
                  <c:v>Phase 2</c:v>
                </c:pt>
                <c:pt idx="2">
                  <c:v>Phase 1</c:v>
                </c:pt>
              </c:strCache>
            </c:strRef>
          </c:cat>
          <c:val>
            <c:numRef>
              <c:f>Übersicht!$D$2:$D$4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3-4F1C-9A19-256477862E59}"/>
            </c:ext>
          </c:extLst>
        </c:ser>
        <c:ser>
          <c:idx val="2"/>
          <c:order val="2"/>
          <c:tx>
            <c:strRef>
              <c:f>Übersicht!$E$1</c:f>
              <c:strCache>
                <c:ptCount val="1"/>
                <c:pt idx="0">
                  <c:v>Anzahl FHV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Übersicht!$A$2:$A$4</c:f>
              <c:strCache>
                <c:ptCount val="3"/>
                <c:pt idx="0">
                  <c:v>Phase 3</c:v>
                </c:pt>
                <c:pt idx="1">
                  <c:v>Phase 2</c:v>
                </c:pt>
                <c:pt idx="2">
                  <c:v>Phase 1</c:v>
                </c:pt>
              </c:strCache>
            </c:strRef>
          </c:cat>
          <c:val>
            <c:numRef>
              <c:f>Übersicht!$E$2:$E$4</c:f>
              <c:numCache>
                <c:formatCode>General</c:formatCode>
                <c:ptCount val="3"/>
                <c:pt idx="0">
                  <c:v>64</c:v>
                </c:pt>
                <c:pt idx="1">
                  <c:v>62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3-4F1C-9A19-256477862E59}"/>
            </c:ext>
          </c:extLst>
        </c:ser>
        <c:ser>
          <c:idx val="3"/>
          <c:order val="3"/>
          <c:tx>
            <c:strRef>
              <c:f>Übersicht!$F$1</c:f>
              <c:strCache>
                <c:ptCount val="1"/>
                <c:pt idx="0">
                  <c:v>Anzahl CHG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Übersicht!$A$2:$A$4</c:f>
              <c:strCache>
                <c:ptCount val="3"/>
                <c:pt idx="0">
                  <c:v>Phase 3</c:v>
                </c:pt>
                <c:pt idx="1">
                  <c:v>Phase 2</c:v>
                </c:pt>
                <c:pt idx="2">
                  <c:v>Phase 1</c:v>
                </c:pt>
              </c:strCache>
            </c:strRef>
          </c:cat>
          <c:val>
            <c:numRef>
              <c:f>Übersicht!$F$2:$F$4</c:f>
              <c:numCache>
                <c:formatCode>General</c:formatCode>
                <c:ptCount val="3"/>
                <c:pt idx="0">
                  <c:v>43</c:v>
                </c:pt>
                <c:pt idx="1">
                  <c:v>29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D3-4F1C-9A19-256477862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5772472"/>
        <c:axId val="805770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Übersicht!$C$1</c15:sqref>
                        </c15:formulaRef>
                      </c:ext>
                    </c:extLst>
                    <c:strCache>
                      <c:ptCount val="1"/>
                      <c:pt idx="0">
                        <c:v>Anzahl Total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Übersicht!$A$2:$A$4</c15:sqref>
                        </c15:formulaRef>
                      </c:ext>
                    </c:extLst>
                    <c:strCache>
                      <c:ptCount val="3"/>
                      <c:pt idx="0">
                        <c:v>Phase 3</c:v>
                      </c:pt>
                      <c:pt idx="1">
                        <c:v>Phase 2</c:v>
                      </c:pt>
                      <c:pt idx="2">
                        <c:v>Phase 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Übersicht!$C$2:$C$4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117</c:v>
                      </c:pt>
                      <c:pt idx="1">
                        <c:v>101</c:v>
                      </c:pt>
                      <c:pt idx="2">
                        <c:v>119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0D3-4F1C-9A19-256477862E59}"/>
                  </c:ext>
                </c:extLst>
              </c15:ser>
            </c15:filteredBarSeries>
          </c:ext>
        </c:extLst>
      </c:barChart>
      <c:catAx>
        <c:axId val="805772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805770504"/>
        <c:crosses val="autoZero"/>
        <c:auto val="1"/>
        <c:lblAlgn val="ctr"/>
        <c:lblOffset val="100"/>
        <c:noMultiLvlLbl val="0"/>
      </c:catAx>
      <c:valAx>
        <c:axId val="80577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80577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1711325</xdr:colOff>
      <xdr:row>6</xdr:row>
      <xdr:rowOff>149225</xdr:rowOff>
    </xdr:from>
    <xdr:to>
      <xdr:col>5</xdr:col>
      <xdr:colOff>215900</xdr:colOff>
      <xdr:row>21</xdr:row>
      <xdr:rowOff>130175</xdr:rowOff>
    </xdr:to>
    <xdr:graphicFrame macro="">
      <xdr:nvGraphicFramePr>
        <xdr:cNvPr id="14" name="Diagramm 1">
          <a:extLst>
            <a:ext uri="{FF2B5EF4-FFF2-40B4-BE49-F238E27FC236}">
              <a16:creationId xmlns:a16="http://schemas.microsoft.com/office/drawing/2014/main" id="{77E07EEB-787E-4BC1-A782-25C8E281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6FFE-1EDA-49D7-A449-3F34259EBFCB}">
  <dimension ref="A1:G4"/>
  <sheetViews>
    <sheetView workbookViewId="0"/>
  </sheetViews>
  <sheetFormatPr defaultRowHeight="15" x14ac:dyDescent="0.25"/>
  <cols>
    <col min="2" max="2" width="55.42578125" bestFit="1" customWidth="1"/>
    <col min="3" max="3" width="11.140625" bestFit="1" customWidth="1"/>
    <col min="4" max="5" width="10.140625" bestFit="1" customWidth="1"/>
    <col min="6" max="6" width="10.5703125" bestFit="1" customWidth="1"/>
    <col min="7" max="7" width="14" bestFit="1" customWidth="1"/>
  </cols>
  <sheetData>
    <row r="1" spans="1:7" s="1" customFormat="1" x14ac:dyDescent="0.25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12</v>
      </c>
    </row>
    <row r="2" spans="1:7" ht="14.45" x14ac:dyDescent="0.25">
      <c r="A2" s="4" t="s">
        <v>196</v>
      </c>
      <c r="B2" s="4" t="s">
        <v>192</v>
      </c>
      <c r="C2" s="4">
        <v>117</v>
      </c>
      <c r="D2" s="4">
        <v>10</v>
      </c>
      <c r="E2" s="4">
        <v>64</v>
      </c>
      <c r="F2" s="4">
        <v>43</v>
      </c>
      <c r="G2" s="4">
        <f>SUM(D2:F2)</f>
        <v>117</v>
      </c>
    </row>
    <row r="3" spans="1:7" ht="14.45" x14ac:dyDescent="0.25">
      <c r="A3" s="4" t="s">
        <v>195</v>
      </c>
      <c r="B3" s="4" t="s">
        <v>193</v>
      </c>
      <c r="C3" s="4">
        <v>101</v>
      </c>
      <c r="D3" s="4">
        <v>10</v>
      </c>
      <c r="E3" s="4">
        <v>62</v>
      </c>
      <c r="F3" s="4">
        <v>29</v>
      </c>
      <c r="G3" s="4">
        <f>SUM(D3:F3)</f>
        <v>101</v>
      </c>
    </row>
    <row r="4" spans="1:7" ht="14.45" x14ac:dyDescent="0.25">
      <c r="A4" s="4" t="s">
        <v>194</v>
      </c>
      <c r="B4" s="4" t="s">
        <v>6</v>
      </c>
      <c r="C4" s="4">
        <v>119</v>
      </c>
      <c r="D4" s="4">
        <v>14</v>
      </c>
      <c r="E4" s="4">
        <v>58</v>
      </c>
      <c r="F4" s="4">
        <v>47</v>
      </c>
      <c r="G4" s="4">
        <f>SUM(D4:F4)</f>
        <v>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3141-B709-4CB1-9425-99C5514A9B27}">
  <dimension ref="A1:BD141"/>
  <sheetViews>
    <sheetView topLeftCell="V100" zoomScaleNormal="100" workbookViewId="0">
      <selection activeCell="Z141" sqref="Z141"/>
    </sheetView>
  </sheetViews>
  <sheetFormatPr defaultColWidth="11.42578125" defaultRowHeight="15" x14ac:dyDescent="0.25"/>
  <cols>
    <col min="1" max="1" width="8.5703125" style="8" bestFit="1" customWidth="1"/>
    <col min="2" max="2" width="23.140625" style="8" bestFit="1" customWidth="1"/>
    <col min="3" max="3" width="31.85546875" style="8" bestFit="1" customWidth="1"/>
    <col min="4" max="4" width="37.85546875" style="8" bestFit="1" customWidth="1"/>
    <col min="5" max="5" width="37.5703125" style="8" bestFit="1" customWidth="1"/>
    <col min="6" max="6" width="28.85546875" style="8" bestFit="1" customWidth="1"/>
    <col min="7" max="7" width="24.140625" style="8" bestFit="1" customWidth="1"/>
    <col min="8" max="8" width="23.42578125" style="8" bestFit="1" customWidth="1"/>
    <col min="9" max="9" width="20.28515625" style="8" bestFit="1" customWidth="1"/>
    <col min="10" max="10" width="19.85546875" style="8" bestFit="1" customWidth="1"/>
    <col min="11" max="11" width="24" style="8" bestFit="1" customWidth="1"/>
    <col min="12" max="12" width="29.5703125" style="8" bestFit="1" customWidth="1"/>
    <col min="13" max="13" width="27.28515625" style="8" bestFit="1" customWidth="1"/>
    <col min="14" max="14" width="21.5703125" style="8" bestFit="1" customWidth="1"/>
    <col min="15" max="15" width="17.7109375" style="8" bestFit="1" customWidth="1"/>
    <col min="16" max="16" width="25.7109375" style="8" bestFit="1" customWidth="1"/>
    <col min="17" max="22" width="18.28515625" style="8" customWidth="1"/>
    <col min="23" max="23" width="35.7109375" style="8" customWidth="1"/>
    <col min="24" max="24" width="36.85546875" style="8" customWidth="1"/>
    <col min="25" max="25" width="31.140625" style="8" bestFit="1" customWidth="1"/>
    <col min="26" max="26" width="22.42578125" style="8" customWidth="1"/>
    <col min="27" max="27" width="25.28515625" style="31" customWidth="1"/>
    <col min="28" max="28" width="80.85546875" style="5" customWidth="1"/>
    <col min="29" max="31" width="39.5703125" style="5" customWidth="1"/>
    <col min="32" max="32" width="21.5703125" style="5" customWidth="1"/>
    <col min="33" max="33" width="74.28515625" style="5" customWidth="1"/>
    <col min="34" max="36" width="30.7109375" style="5" customWidth="1"/>
    <col min="37" max="37" width="27.42578125" style="5" customWidth="1"/>
    <col min="38" max="38" width="117" style="5" customWidth="1" collapsed="1"/>
    <col min="39" max="43" width="23.42578125" style="5" customWidth="1"/>
    <col min="44" max="44" width="155.28515625" style="56" bestFit="1" customWidth="1"/>
    <col min="45" max="45" width="13.140625" style="8" bestFit="1" customWidth="1"/>
    <col min="46" max="46" width="10.42578125" style="8" bestFit="1" customWidth="1"/>
    <col min="47" max="47" width="30.28515625" style="8" bestFit="1" customWidth="1"/>
    <col min="48" max="48" width="17" style="8" bestFit="1" customWidth="1"/>
    <col min="49" max="49" width="24" style="8" bestFit="1" customWidth="1"/>
    <col min="50" max="50" width="30.28515625" style="8" customWidth="1"/>
    <col min="51" max="51" width="20.42578125" style="8" customWidth="1"/>
    <col min="52" max="52" width="37.42578125" style="8" bestFit="1" customWidth="1"/>
    <col min="53" max="53" width="13.85546875" style="8" bestFit="1" customWidth="1"/>
    <col min="54" max="54" width="17.42578125" style="8" bestFit="1" customWidth="1"/>
    <col min="55" max="55" width="13.140625" style="8" bestFit="1" customWidth="1"/>
    <col min="56" max="56" width="13.7109375" style="8" bestFit="1" customWidth="1"/>
    <col min="57" max="16383" width="10.85546875" style="8" bestFit="1" customWidth="1"/>
    <col min="16384" max="16384" width="10.85546875" style="8" customWidth="1"/>
  </cols>
  <sheetData>
    <row r="1" spans="1:56" s="9" customFormat="1" x14ac:dyDescent="0.25">
      <c r="A1" s="9" t="s">
        <v>279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>
        <v>25</v>
      </c>
      <c r="AA1" s="29">
        <v>26</v>
      </c>
      <c r="AB1" s="51">
        <v>27</v>
      </c>
      <c r="AC1" s="52" t="s">
        <v>384</v>
      </c>
      <c r="AD1" s="52" t="s">
        <v>385</v>
      </c>
      <c r="AE1" s="52"/>
      <c r="AF1" s="51">
        <v>28</v>
      </c>
      <c r="AG1" s="51">
        <v>29</v>
      </c>
      <c r="AH1" s="52" t="s">
        <v>393</v>
      </c>
      <c r="AI1" s="52" t="s">
        <v>394</v>
      </c>
      <c r="AJ1" s="52"/>
      <c r="AK1" s="51">
        <v>30</v>
      </c>
      <c r="AL1" s="51">
        <v>31</v>
      </c>
      <c r="AM1" s="52" t="s">
        <v>418</v>
      </c>
      <c r="AN1" s="52" t="s">
        <v>419</v>
      </c>
      <c r="AO1" s="52" t="s">
        <v>426</v>
      </c>
      <c r="AP1" s="52" t="s">
        <v>429</v>
      </c>
      <c r="AQ1" s="52" t="s">
        <v>430</v>
      </c>
      <c r="AR1" s="53">
        <v>32</v>
      </c>
      <c r="AS1" s="9">
        <v>33</v>
      </c>
      <c r="AT1" s="9">
        <v>34</v>
      </c>
      <c r="AU1" s="9">
        <v>35</v>
      </c>
      <c r="AV1" s="9">
        <v>36</v>
      </c>
      <c r="AW1" s="9">
        <v>38</v>
      </c>
      <c r="AX1" s="9">
        <v>39</v>
      </c>
      <c r="AZ1" s="9">
        <v>40</v>
      </c>
      <c r="BA1" s="9">
        <v>41</v>
      </c>
      <c r="BB1" s="9">
        <v>42</v>
      </c>
    </row>
    <row r="2" spans="1:56" s="7" customFormat="1" ht="120" x14ac:dyDescent="0.25">
      <c r="A2" s="7" t="s">
        <v>13</v>
      </c>
      <c r="B2" s="26" t="s">
        <v>281</v>
      </c>
      <c r="C2" s="26" t="s">
        <v>280</v>
      </c>
      <c r="D2" s="26" t="s">
        <v>282</v>
      </c>
      <c r="E2" s="26" t="s">
        <v>283</v>
      </c>
      <c r="F2" s="26" t="s">
        <v>284</v>
      </c>
      <c r="G2" s="26" t="s">
        <v>285</v>
      </c>
      <c r="H2" s="26" t="s">
        <v>286</v>
      </c>
      <c r="I2" s="25" t="s">
        <v>287</v>
      </c>
      <c r="J2" s="26" t="s">
        <v>288</v>
      </c>
      <c r="K2" s="25" t="s">
        <v>289</v>
      </c>
      <c r="L2" s="26" t="s">
        <v>290</v>
      </c>
      <c r="M2" s="26" t="s">
        <v>291</v>
      </c>
      <c r="N2" s="26" t="s">
        <v>292</v>
      </c>
      <c r="O2" s="25" t="s">
        <v>293</v>
      </c>
      <c r="P2" s="25" t="s">
        <v>294</v>
      </c>
      <c r="Q2" s="25" t="s">
        <v>229</v>
      </c>
      <c r="R2" s="25" t="s">
        <v>230</v>
      </c>
      <c r="S2" s="25" t="s">
        <v>231</v>
      </c>
      <c r="T2" s="26" t="s">
        <v>232</v>
      </c>
      <c r="U2" s="25" t="s">
        <v>233</v>
      </c>
      <c r="V2" s="25" t="s">
        <v>234</v>
      </c>
      <c r="W2" s="27" t="s">
        <v>235</v>
      </c>
      <c r="X2" s="27" t="s">
        <v>236</v>
      </c>
      <c r="Y2" s="27" t="s">
        <v>359</v>
      </c>
      <c r="Z2" s="27" t="s">
        <v>244</v>
      </c>
      <c r="AA2" s="30" t="s">
        <v>263</v>
      </c>
      <c r="AB2" s="54" t="s">
        <v>264</v>
      </c>
      <c r="AC2" s="54" t="s">
        <v>414</v>
      </c>
      <c r="AD2" s="54" t="s">
        <v>415</v>
      </c>
      <c r="AE2" s="54" t="s">
        <v>416</v>
      </c>
      <c r="AF2" s="54" t="s">
        <v>265</v>
      </c>
      <c r="AG2" s="54" t="s">
        <v>266</v>
      </c>
      <c r="AH2" s="54" t="s">
        <v>414</v>
      </c>
      <c r="AI2" s="54" t="s">
        <v>415</v>
      </c>
      <c r="AJ2" s="54" t="s">
        <v>416</v>
      </c>
      <c r="AK2" s="54" t="s">
        <v>365</v>
      </c>
      <c r="AL2" s="54" t="s">
        <v>329</v>
      </c>
      <c r="AM2" s="54" t="s">
        <v>431</v>
      </c>
      <c r="AN2" s="54" t="s">
        <v>432</v>
      </c>
      <c r="AO2" s="54" t="s">
        <v>435</v>
      </c>
      <c r="AP2" s="54" t="s">
        <v>434</v>
      </c>
      <c r="AQ2" s="54" t="s">
        <v>433</v>
      </c>
      <c r="AR2" s="55" t="s">
        <v>253</v>
      </c>
      <c r="AS2" s="28" t="s">
        <v>14</v>
      </c>
      <c r="AT2" s="7" t="s">
        <v>197</v>
      </c>
      <c r="AU2" s="28" t="s">
        <v>249</v>
      </c>
      <c r="AV2" s="7" t="s">
        <v>250</v>
      </c>
      <c r="AW2" s="7" t="s">
        <v>201</v>
      </c>
      <c r="AX2" s="7" t="s">
        <v>251</v>
      </c>
      <c r="AY2" s="28" t="s">
        <v>453</v>
      </c>
      <c r="AZ2" s="7" t="s">
        <v>200</v>
      </c>
      <c r="BA2" s="7" t="s">
        <v>199</v>
      </c>
      <c r="BB2" s="7" t="s">
        <v>198</v>
      </c>
      <c r="BC2" s="7" t="s">
        <v>15</v>
      </c>
      <c r="BD2" s="7" t="s">
        <v>16</v>
      </c>
    </row>
    <row r="3" spans="1:56" x14ac:dyDescent="0.25">
      <c r="A3" s="8" t="s">
        <v>8</v>
      </c>
      <c r="B3" s="8" t="s">
        <v>223</v>
      </c>
      <c r="C3" s="8" t="s">
        <v>223</v>
      </c>
      <c r="D3" s="8" t="s">
        <v>223</v>
      </c>
      <c r="E3" s="8" t="s">
        <v>223</v>
      </c>
      <c r="F3" s="8" t="s">
        <v>223</v>
      </c>
      <c r="G3" s="8" t="s">
        <v>223</v>
      </c>
      <c r="H3" s="8" t="s">
        <v>223</v>
      </c>
      <c r="I3" s="8" t="s">
        <v>227</v>
      </c>
      <c r="J3" s="8" t="s">
        <v>223</v>
      </c>
      <c r="K3" s="8" t="s">
        <v>223</v>
      </c>
      <c r="L3" s="8" t="s">
        <v>223</v>
      </c>
      <c r="M3" s="8" t="s">
        <v>223</v>
      </c>
      <c r="N3" s="8" t="s">
        <v>223</v>
      </c>
      <c r="O3" s="8" t="s">
        <v>227</v>
      </c>
      <c r="P3" s="8" t="s">
        <v>227</v>
      </c>
      <c r="Q3" s="8">
        <v>1</v>
      </c>
      <c r="R3" s="8">
        <v>1</v>
      </c>
      <c r="S3" s="8">
        <v>4.5</v>
      </c>
      <c r="T3" s="8">
        <v>2</v>
      </c>
      <c r="U3" s="8">
        <v>1</v>
      </c>
      <c r="V3" s="8">
        <v>1.5</v>
      </c>
      <c r="W3" s="8" t="s">
        <v>240</v>
      </c>
      <c r="X3" s="8" t="s">
        <v>240</v>
      </c>
      <c r="Y3" s="8" t="s">
        <v>241</v>
      </c>
      <c r="Z3" s="8" t="s">
        <v>245</v>
      </c>
      <c r="AA3" s="31" t="s">
        <v>222</v>
      </c>
      <c r="AB3" s="5" t="s">
        <v>295</v>
      </c>
      <c r="AC3" s="5" t="s">
        <v>47</v>
      </c>
      <c r="AD3" s="5" t="s">
        <v>386</v>
      </c>
      <c r="AF3" s="5" t="s">
        <v>221</v>
      </c>
      <c r="AK3" s="5" t="s">
        <v>202</v>
      </c>
      <c r="AS3" s="8">
        <v>30</v>
      </c>
      <c r="AT3" s="8" t="s">
        <v>203</v>
      </c>
      <c r="AU3" s="8" t="s">
        <v>207</v>
      </c>
      <c r="AV3" s="8" t="s">
        <v>210</v>
      </c>
      <c r="AW3" s="8" t="s">
        <v>215</v>
      </c>
      <c r="AX3" s="8" t="s">
        <v>202</v>
      </c>
      <c r="AY3" s="8" t="s">
        <v>252</v>
      </c>
      <c r="AZ3" s="8" t="s">
        <v>220</v>
      </c>
      <c r="BA3" s="8" t="s">
        <v>241</v>
      </c>
      <c r="BB3" s="8">
        <v>60</v>
      </c>
      <c r="BC3" s="11">
        <v>44642</v>
      </c>
      <c r="BD3" s="10">
        <v>0.31153935185185183</v>
      </c>
    </row>
    <row r="4" spans="1:56" x14ac:dyDescent="0.25">
      <c r="A4" s="8" t="s">
        <v>7</v>
      </c>
      <c r="B4" s="8" t="s">
        <v>223</v>
      </c>
      <c r="C4" s="8" t="s">
        <v>223</v>
      </c>
      <c r="D4" s="8" t="s">
        <v>224</v>
      </c>
      <c r="E4" s="8" t="s">
        <v>223</v>
      </c>
      <c r="F4" s="8" t="s">
        <v>223</v>
      </c>
      <c r="G4" s="8" t="s">
        <v>223</v>
      </c>
      <c r="H4" s="8" t="s">
        <v>223</v>
      </c>
      <c r="I4" s="8" t="s">
        <v>227</v>
      </c>
      <c r="J4" s="8" t="s">
        <v>223</v>
      </c>
      <c r="K4" s="8" t="s">
        <v>224</v>
      </c>
      <c r="L4" s="8" t="s">
        <v>223</v>
      </c>
      <c r="M4" s="8" t="s">
        <v>223</v>
      </c>
      <c r="N4" s="8" t="s">
        <v>223</v>
      </c>
      <c r="O4" s="8" t="s">
        <v>227</v>
      </c>
      <c r="P4" s="8" t="s">
        <v>225</v>
      </c>
      <c r="Q4" s="8">
        <v>2</v>
      </c>
      <c r="R4" s="8">
        <v>2</v>
      </c>
      <c r="S4" s="8">
        <v>2</v>
      </c>
      <c r="T4" s="8">
        <v>8</v>
      </c>
      <c r="U4" s="8">
        <v>5</v>
      </c>
      <c r="V4" s="8">
        <v>1</v>
      </c>
      <c r="W4" s="8" t="s">
        <v>228</v>
      </c>
      <c r="X4" s="8" t="s">
        <v>237</v>
      </c>
      <c r="Y4" s="8" t="s">
        <v>241</v>
      </c>
      <c r="Z4" s="8" t="s">
        <v>245</v>
      </c>
      <c r="AA4" s="31" t="s">
        <v>222</v>
      </c>
      <c r="AB4" s="5" t="s">
        <v>17</v>
      </c>
      <c r="AF4" s="5" t="s">
        <v>221</v>
      </c>
      <c r="AK4" s="5" t="s">
        <v>222</v>
      </c>
      <c r="AL4" s="5" t="s">
        <v>18</v>
      </c>
      <c r="AM4" s="5" t="s">
        <v>47</v>
      </c>
      <c r="AN4" s="5" t="s">
        <v>420</v>
      </c>
      <c r="AR4" s="56" t="s">
        <v>19</v>
      </c>
      <c r="AS4" s="8">
        <v>29</v>
      </c>
      <c r="AT4" s="8" t="s">
        <v>203</v>
      </c>
      <c r="AU4" s="8" t="s">
        <v>207</v>
      </c>
      <c r="AV4" s="8" t="s">
        <v>210</v>
      </c>
      <c r="AW4" s="8" t="s">
        <v>215</v>
      </c>
      <c r="AX4" s="8" t="s">
        <v>202</v>
      </c>
      <c r="AY4" s="8" t="s">
        <v>252</v>
      </c>
      <c r="AZ4" s="8" t="s">
        <v>220</v>
      </c>
      <c r="BA4" s="8" t="s">
        <v>241</v>
      </c>
      <c r="BB4" s="8">
        <v>60</v>
      </c>
      <c r="BC4" s="11">
        <v>44642</v>
      </c>
      <c r="BD4" s="10">
        <v>0.31179398148148146</v>
      </c>
    </row>
    <row r="5" spans="1:56" ht="30" x14ac:dyDescent="0.25">
      <c r="A5" s="8" t="s">
        <v>20</v>
      </c>
      <c r="B5" s="8" t="s">
        <v>224</v>
      </c>
      <c r="C5" s="8" t="s">
        <v>223</v>
      </c>
      <c r="D5" s="8" t="s">
        <v>223</v>
      </c>
      <c r="E5" s="8" t="s">
        <v>224</v>
      </c>
      <c r="F5" s="8" t="s">
        <v>223</v>
      </c>
      <c r="G5" s="8" t="s">
        <v>223</v>
      </c>
      <c r="H5" s="8" t="s">
        <v>224</v>
      </c>
      <c r="I5" s="8" t="s">
        <v>227</v>
      </c>
      <c r="J5" s="8" t="s">
        <v>224</v>
      </c>
      <c r="K5" s="8" t="s">
        <v>225</v>
      </c>
      <c r="L5" s="8" t="s">
        <v>223</v>
      </c>
      <c r="M5" s="8" t="s">
        <v>224</v>
      </c>
      <c r="N5" s="8" t="s">
        <v>224</v>
      </c>
      <c r="O5" s="8" t="s">
        <v>224</v>
      </c>
      <c r="P5" s="8" t="s">
        <v>226</v>
      </c>
      <c r="Q5" s="8">
        <v>6</v>
      </c>
      <c r="R5" s="8">
        <v>2.5</v>
      </c>
      <c r="S5" s="8">
        <v>1.5</v>
      </c>
      <c r="T5" s="8">
        <v>6.5</v>
      </c>
      <c r="U5" s="8">
        <v>2.5</v>
      </c>
      <c r="V5" s="8">
        <v>3.5</v>
      </c>
      <c r="W5" s="8" t="s">
        <v>240</v>
      </c>
      <c r="X5" s="8" t="s">
        <v>240</v>
      </c>
      <c r="Y5" s="8" t="s">
        <v>242</v>
      </c>
      <c r="Z5" s="8" t="s">
        <v>246</v>
      </c>
      <c r="AA5" s="31" t="s">
        <v>221</v>
      </c>
      <c r="AF5" s="5" t="s">
        <v>221</v>
      </c>
      <c r="AK5" s="5" t="s">
        <v>222</v>
      </c>
      <c r="AL5" s="57" t="s">
        <v>254</v>
      </c>
      <c r="AM5" s="57" t="s">
        <v>47</v>
      </c>
      <c r="AN5" s="57" t="s">
        <v>421</v>
      </c>
      <c r="AO5" s="57"/>
      <c r="AP5" s="57"/>
      <c r="AQ5" s="57"/>
      <c r="AS5" s="8">
        <v>27</v>
      </c>
      <c r="AT5" s="8" t="s">
        <v>203</v>
      </c>
      <c r="AU5" s="8" t="s">
        <v>207</v>
      </c>
      <c r="AV5" s="8" t="s">
        <v>210</v>
      </c>
      <c r="AW5" s="8" t="s">
        <v>215</v>
      </c>
      <c r="AX5" s="8" t="s">
        <v>202</v>
      </c>
      <c r="AY5" s="8" t="s">
        <v>252</v>
      </c>
      <c r="AZ5" s="8" t="s">
        <v>220</v>
      </c>
      <c r="BA5" s="8" t="s">
        <v>241</v>
      </c>
      <c r="BB5" s="8">
        <v>40</v>
      </c>
      <c r="BC5" s="11">
        <v>44642</v>
      </c>
      <c r="BD5" s="10">
        <v>0.31215277777777778</v>
      </c>
    </row>
    <row r="6" spans="1:56" x14ac:dyDescent="0.25">
      <c r="A6" s="8" t="s">
        <v>21</v>
      </c>
      <c r="B6" s="8" t="s">
        <v>223</v>
      </c>
      <c r="C6" s="8" t="s">
        <v>223</v>
      </c>
      <c r="D6" s="8" t="s">
        <v>225</v>
      </c>
      <c r="E6" s="8" t="s">
        <v>223</v>
      </c>
      <c r="F6" s="8" t="s">
        <v>223</v>
      </c>
      <c r="G6" s="8" t="s">
        <v>223</v>
      </c>
      <c r="H6" s="8" t="s">
        <v>223</v>
      </c>
      <c r="I6" s="8" t="s">
        <v>227</v>
      </c>
      <c r="J6" s="8" t="s">
        <v>223</v>
      </c>
      <c r="K6" s="8" t="s">
        <v>224</v>
      </c>
      <c r="L6" s="8" t="s">
        <v>223</v>
      </c>
      <c r="M6" s="8" t="s">
        <v>223</v>
      </c>
      <c r="N6" s="8" t="s">
        <v>224</v>
      </c>
      <c r="O6" s="8" t="s">
        <v>226</v>
      </c>
      <c r="P6" s="8" t="s">
        <v>225</v>
      </c>
      <c r="Q6" s="8">
        <v>11</v>
      </c>
      <c r="R6" s="8">
        <v>7</v>
      </c>
      <c r="S6" s="8">
        <v>2.5</v>
      </c>
      <c r="T6" s="8">
        <v>5</v>
      </c>
      <c r="U6" s="8">
        <v>1</v>
      </c>
      <c r="V6" s="8">
        <v>1.5</v>
      </c>
      <c r="W6" s="8" t="s">
        <v>240</v>
      </c>
      <c r="X6" s="8" t="s">
        <v>239</v>
      </c>
      <c r="Y6" s="8" t="s">
        <v>241</v>
      </c>
      <c r="Z6" s="8" t="s">
        <v>245</v>
      </c>
      <c r="AA6" s="31" t="s">
        <v>222</v>
      </c>
      <c r="AB6" s="5" t="s">
        <v>22</v>
      </c>
      <c r="AC6" s="5" t="s">
        <v>47</v>
      </c>
      <c r="AF6" s="5" t="s">
        <v>221</v>
      </c>
      <c r="AK6" s="5" t="s">
        <v>222</v>
      </c>
      <c r="AL6" s="5" t="s">
        <v>330</v>
      </c>
      <c r="AM6" s="5" t="s">
        <v>420</v>
      </c>
      <c r="AN6" s="5" t="s">
        <v>422</v>
      </c>
      <c r="AR6" s="56" t="s">
        <v>23</v>
      </c>
      <c r="AS6" s="8">
        <v>29</v>
      </c>
      <c r="AT6" s="8" t="s">
        <v>203</v>
      </c>
      <c r="AU6" s="8" t="s">
        <v>207</v>
      </c>
      <c r="AV6" s="8" t="s">
        <v>210</v>
      </c>
      <c r="AW6" s="8" t="s">
        <v>215</v>
      </c>
      <c r="AX6" s="8" t="s">
        <v>217</v>
      </c>
      <c r="AY6" s="8" t="s">
        <v>241</v>
      </c>
      <c r="AZ6" s="8" t="s">
        <v>220</v>
      </c>
      <c r="BA6" s="8" t="s">
        <v>241</v>
      </c>
      <c r="BB6" s="8">
        <v>60</v>
      </c>
      <c r="BC6" s="11">
        <v>44642</v>
      </c>
      <c r="BD6" s="10">
        <v>0.31243055555555554</v>
      </c>
    </row>
    <row r="7" spans="1:56" x14ac:dyDescent="0.25">
      <c r="A7" s="8" t="s">
        <v>9</v>
      </c>
      <c r="B7" s="8" t="s">
        <v>224</v>
      </c>
      <c r="C7" s="8" t="s">
        <v>224</v>
      </c>
      <c r="D7" s="8" t="s">
        <v>224</v>
      </c>
      <c r="E7" s="8" t="s">
        <v>224</v>
      </c>
      <c r="F7" s="8" t="s">
        <v>224</v>
      </c>
      <c r="G7" s="8" t="s">
        <v>224</v>
      </c>
      <c r="H7" s="8" t="s">
        <v>224</v>
      </c>
      <c r="I7" s="8" t="s">
        <v>226</v>
      </c>
      <c r="J7" s="8" t="s">
        <v>224</v>
      </c>
      <c r="K7" s="8" t="s">
        <v>224</v>
      </c>
      <c r="L7" s="8" t="s">
        <v>224</v>
      </c>
      <c r="M7" s="8" t="s">
        <v>224</v>
      </c>
      <c r="N7" s="8" t="s">
        <v>224</v>
      </c>
      <c r="O7" s="8" t="s">
        <v>226</v>
      </c>
      <c r="P7" s="8" t="s">
        <v>226</v>
      </c>
      <c r="Q7" s="8">
        <v>1.5</v>
      </c>
      <c r="R7" s="8">
        <v>7.5</v>
      </c>
      <c r="S7" s="8">
        <v>6</v>
      </c>
      <c r="T7" s="8">
        <v>5</v>
      </c>
      <c r="U7" s="8">
        <v>4</v>
      </c>
      <c r="V7" s="8">
        <v>6</v>
      </c>
      <c r="W7" s="8" t="s">
        <v>240</v>
      </c>
      <c r="X7" s="8" t="s">
        <v>240</v>
      </c>
      <c r="Y7" s="8" t="s">
        <v>242</v>
      </c>
      <c r="Z7" s="8" t="s">
        <v>246</v>
      </c>
      <c r="AA7" s="31" t="s">
        <v>221</v>
      </c>
      <c r="AF7" s="5" t="s">
        <v>221</v>
      </c>
      <c r="AK7" s="5" t="s">
        <v>221</v>
      </c>
      <c r="AS7" s="8">
        <v>24</v>
      </c>
      <c r="AT7" s="8" t="s">
        <v>203</v>
      </c>
      <c r="AU7" s="8" t="s">
        <v>207</v>
      </c>
      <c r="AV7" s="8" t="s">
        <v>210</v>
      </c>
      <c r="AW7" s="8" t="s">
        <v>217</v>
      </c>
      <c r="AX7" s="8" t="s">
        <v>214</v>
      </c>
      <c r="AY7" s="8" t="s">
        <v>241</v>
      </c>
      <c r="AZ7" s="8" t="s">
        <v>220</v>
      </c>
      <c r="BA7" s="8" t="s">
        <v>241</v>
      </c>
      <c r="BB7" s="8">
        <v>70</v>
      </c>
      <c r="BC7" s="11">
        <v>44642</v>
      </c>
      <c r="BD7" s="10">
        <v>0.31266203703703704</v>
      </c>
    </row>
    <row r="8" spans="1:56" x14ac:dyDescent="0.25">
      <c r="A8" s="8" t="s">
        <v>24</v>
      </c>
      <c r="B8" s="8" t="s">
        <v>224</v>
      </c>
      <c r="C8" s="8" t="s">
        <v>223</v>
      </c>
      <c r="D8" s="8" t="s">
        <v>225</v>
      </c>
      <c r="E8" s="8" t="s">
        <v>224</v>
      </c>
      <c r="F8" s="8" t="s">
        <v>223</v>
      </c>
      <c r="G8" s="8" t="s">
        <v>224</v>
      </c>
      <c r="H8" s="8" t="s">
        <v>225</v>
      </c>
      <c r="I8" s="8" t="s">
        <v>227</v>
      </c>
      <c r="J8" s="8" t="s">
        <v>224</v>
      </c>
      <c r="K8" s="8" t="s">
        <v>225</v>
      </c>
      <c r="L8" s="8" t="s">
        <v>224</v>
      </c>
      <c r="M8" s="8" t="s">
        <v>224</v>
      </c>
      <c r="N8" s="8" t="s">
        <v>224</v>
      </c>
      <c r="O8" s="8" t="s">
        <v>224</v>
      </c>
      <c r="P8" s="8" t="s">
        <v>226</v>
      </c>
      <c r="Q8" s="8">
        <v>4.5</v>
      </c>
      <c r="R8" s="8">
        <v>5</v>
      </c>
      <c r="S8" s="8">
        <v>4.5</v>
      </c>
      <c r="T8" s="8">
        <v>7</v>
      </c>
      <c r="U8" s="8">
        <v>4</v>
      </c>
      <c r="V8" s="8">
        <v>2</v>
      </c>
      <c r="W8" s="8" t="s">
        <v>240</v>
      </c>
      <c r="X8" s="8" t="s">
        <v>240</v>
      </c>
      <c r="Y8" s="8" t="s">
        <v>242</v>
      </c>
      <c r="Z8" s="8" t="s">
        <v>247</v>
      </c>
      <c r="AA8" s="31" t="s">
        <v>221</v>
      </c>
      <c r="AF8" s="5" t="s">
        <v>221</v>
      </c>
      <c r="AK8" s="5" t="s">
        <v>221</v>
      </c>
      <c r="AS8" s="8">
        <v>25</v>
      </c>
      <c r="AT8" s="8" t="s">
        <v>204</v>
      </c>
      <c r="AU8" s="8" t="s">
        <v>207</v>
      </c>
      <c r="AV8" s="8" t="s">
        <v>210</v>
      </c>
      <c r="AW8" s="8" t="s">
        <v>215</v>
      </c>
      <c r="AX8" s="8" t="s">
        <v>217</v>
      </c>
      <c r="AY8" s="8" t="s">
        <v>241</v>
      </c>
      <c r="AZ8" s="8" t="s">
        <v>220</v>
      </c>
      <c r="BA8" s="8" t="s">
        <v>241</v>
      </c>
      <c r="BB8" s="8">
        <v>80</v>
      </c>
      <c r="BC8" s="11">
        <v>44642</v>
      </c>
      <c r="BD8" s="10">
        <v>0.31287037037037035</v>
      </c>
    </row>
    <row r="9" spans="1:56" x14ac:dyDescent="0.25">
      <c r="A9" s="8" t="s">
        <v>10</v>
      </c>
      <c r="B9" s="8" t="s">
        <v>223</v>
      </c>
      <c r="C9" s="8" t="s">
        <v>223</v>
      </c>
      <c r="D9" s="8" t="s">
        <v>223</v>
      </c>
      <c r="E9" s="8" t="s">
        <v>224</v>
      </c>
      <c r="F9" s="8" t="s">
        <v>224</v>
      </c>
      <c r="G9" s="8" t="s">
        <v>223</v>
      </c>
      <c r="H9" s="8" t="s">
        <v>223</v>
      </c>
      <c r="I9" s="8" t="s">
        <v>227</v>
      </c>
      <c r="J9" s="8" t="s">
        <v>223</v>
      </c>
      <c r="K9" s="8" t="s">
        <v>224</v>
      </c>
      <c r="L9" s="8" t="s">
        <v>224</v>
      </c>
      <c r="M9" s="8" t="s">
        <v>223</v>
      </c>
      <c r="N9" s="8" t="s">
        <v>224</v>
      </c>
      <c r="O9" s="8" t="s">
        <v>227</v>
      </c>
      <c r="P9" s="8" t="s">
        <v>226</v>
      </c>
      <c r="Q9" s="8">
        <v>2</v>
      </c>
      <c r="R9" s="8">
        <v>2</v>
      </c>
      <c r="S9" s="8">
        <v>3</v>
      </c>
      <c r="T9" s="8">
        <v>2</v>
      </c>
      <c r="U9" s="8">
        <v>2</v>
      </c>
      <c r="V9" s="8">
        <v>1</v>
      </c>
      <c r="W9" s="8" t="s">
        <v>240</v>
      </c>
      <c r="X9" s="8" t="s">
        <v>240</v>
      </c>
      <c r="Y9" s="8" t="s">
        <v>241</v>
      </c>
      <c r="Z9" s="8" t="s">
        <v>246</v>
      </c>
      <c r="AA9" s="31" t="s">
        <v>221</v>
      </c>
      <c r="AF9" s="5" t="s">
        <v>221</v>
      </c>
      <c r="AK9" s="5" t="s">
        <v>221</v>
      </c>
      <c r="AS9" s="8">
        <v>23</v>
      </c>
      <c r="AT9" s="8" t="s">
        <v>203</v>
      </c>
      <c r="AU9" s="8" t="s">
        <v>207</v>
      </c>
      <c r="AV9" s="8" t="s">
        <v>210</v>
      </c>
      <c r="AW9" s="8" t="s">
        <v>217</v>
      </c>
      <c r="AX9" s="8" t="s">
        <v>202</v>
      </c>
      <c r="AY9" s="8" t="s">
        <v>241</v>
      </c>
      <c r="AZ9" s="8" t="s">
        <v>219</v>
      </c>
      <c r="BA9" s="8" t="s">
        <v>241</v>
      </c>
      <c r="BB9" s="8">
        <v>50</v>
      </c>
      <c r="BC9" s="11">
        <v>44642</v>
      </c>
      <c r="BD9" s="10">
        <v>0.31319444444444444</v>
      </c>
    </row>
    <row r="10" spans="1:56" x14ac:dyDescent="0.25">
      <c r="A10" s="8" t="s">
        <v>11</v>
      </c>
      <c r="B10" s="8" t="s">
        <v>223</v>
      </c>
      <c r="C10" s="8" t="s">
        <v>223</v>
      </c>
      <c r="D10" s="8" t="s">
        <v>224</v>
      </c>
      <c r="E10" s="8" t="s">
        <v>223</v>
      </c>
      <c r="F10" s="8" t="s">
        <v>224</v>
      </c>
      <c r="G10" s="8" t="s">
        <v>223</v>
      </c>
      <c r="H10" s="8" t="s">
        <v>225</v>
      </c>
      <c r="I10" s="8" t="s">
        <v>227</v>
      </c>
      <c r="J10" s="8" t="s">
        <v>224</v>
      </c>
      <c r="K10" s="8" t="s">
        <v>223</v>
      </c>
      <c r="L10" s="8" t="s">
        <v>224</v>
      </c>
      <c r="M10" s="8" t="s">
        <v>223</v>
      </c>
      <c r="N10" s="8" t="s">
        <v>223</v>
      </c>
      <c r="O10" s="8" t="s">
        <v>226</v>
      </c>
      <c r="P10" s="8" t="s">
        <v>227</v>
      </c>
      <c r="Q10" s="8">
        <v>7</v>
      </c>
      <c r="R10" s="8">
        <v>2</v>
      </c>
      <c r="S10" s="8">
        <v>2</v>
      </c>
      <c r="T10" s="8">
        <v>3</v>
      </c>
      <c r="U10" s="8">
        <v>6</v>
      </c>
      <c r="V10" s="8">
        <v>1</v>
      </c>
      <c r="W10" s="8" t="s">
        <v>240</v>
      </c>
      <c r="X10" s="8" t="s">
        <v>240</v>
      </c>
      <c r="Y10" s="8" t="s">
        <v>241</v>
      </c>
      <c r="Z10" s="8" t="s">
        <v>245</v>
      </c>
      <c r="AA10" s="31" t="s">
        <v>202</v>
      </c>
      <c r="AF10" s="5" t="s">
        <v>221</v>
      </c>
      <c r="AK10" s="5" t="s">
        <v>222</v>
      </c>
      <c r="AL10" s="5" t="s">
        <v>25</v>
      </c>
      <c r="AM10" s="5" t="s">
        <v>424</v>
      </c>
      <c r="AN10" s="5" t="s">
        <v>49</v>
      </c>
      <c r="AR10" s="56" t="s">
        <v>255</v>
      </c>
      <c r="AS10" s="8">
        <v>26</v>
      </c>
      <c r="AT10" s="8" t="s">
        <v>203</v>
      </c>
      <c r="AU10" s="8" t="s">
        <v>207</v>
      </c>
      <c r="AV10" s="8" t="s">
        <v>210</v>
      </c>
      <c r="AW10" s="8" t="s">
        <v>216</v>
      </c>
      <c r="AX10" s="8" t="s">
        <v>217</v>
      </c>
      <c r="AY10" s="8" t="s">
        <v>241</v>
      </c>
      <c r="AZ10" s="8" t="s">
        <v>220</v>
      </c>
      <c r="BA10" s="8" t="s">
        <v>241</v>
      </c>
      <c r="BB10" s="8">
        <v>60</v>
      </c>
      <c r="BC10" s="11">
        <v>44642</v>
      </c>
      <c r="BD10" s="10">
        <v>0.31346064814814817</v>
      </c>
    </row>
    <row r="11" spans="1:56" x14ac:dyDescent="0.25">
      <c r="A11" s="8" t="s">
        <v>26</v>
      </c>
      <c r="B11" s="8" t="s">
        <v>223</v>
      </c>
      <c r="C11" s="8" t="s">
        <v>223</v>
      </c>
      <c r="D11" s="8" t="s">
        <v>224</v>
      </c>
      <c r="E11" s="8" t="s">
        <v>224</v>
      </c>
      <c r="F11" s="8" t="s">
        <v>223</v>
      </c>
      <c r="G11" s="8" t="s">
        <v>223</v>
      </c>
      <c r="H11" s="8" t="s">
        <v>224</v>
      </c>
      <c r="I11" s="8" t="s">
        <v>226</v>
      </c>
      <c r="J11" s="8" t="s">
        <v>223</v>
      </c>
      <c r="K11" s="8" t="s">
        <v>223</v>
      </c>
      <c r="L11" s="8" t="s">
        <v>223</v>
      </c>
      <c r="M11" s="8" t="s">
        <v>223</v>
      </c>
      <c r="N11" s="8" t="s">
        <v>224</v>
      </c>
      <c r="O11" s="8" t="s">
        <v>226</v>
      </c>
      <c r="P11" s="8" t="s">
        <v>227</v>
      </c>
      <c r="Q11" s="8">
        <v>8</v>
      </c>
      <c r="R11" s="8">
        <v>3</v>
      </c>
      <c r="S11" s="8">
        <v>5</v>
      </c>
      <c r="T11" s="8">
        <v>5</v>
      </c>
      <c r="U11" s="8">
        <v>4</v>
      </c>
      <c r="V11" s="8">
        <v>2</v>
      </c>
      <c r="W11" s="8" t="s">
        <v>240</v>
      </c>
      <c r="X11" s="8" t="s">
        <v>240</v>
      </c>
      <c r="Y11" s="8" t="s">
        <v>242</v>
      </c>
      <c r="Z11" s="8" t="s">
        <v>247</v>
      </c>
      <c r="AA11" s="31" t="s">
        <v>202</v>
      </c>
      <c r="AB11" s="5" t="s">
        <v>27</v>
      </c>
      <c r="AC11" s="5" t="s">
        <v>449</v>
      </c>
      <c r="AF11" s="5" t="s">
        <v>221</v>
      </c>
      <c r="AK11" s="5" t="s">
        <v>202</v>
      </c>
      <c r="AL11" s="5" t="s">
        <v>28</v>
      </c>
      <c r="AM11" s="5" t="s">
        <v>28</v>
      </c>
      <c r="AS11" s="8">
        <v>24</v>
      </c>
      <c r="AT11" s="8" t="s">
        <v>203</v>
      </c>
      <c r="AU11" s="8" t="s">
        <v>207</v>
      </c>
      <c r="AV11" s="8" t="s">
        <v>210</v>
      </c>
      <c r="AW11" s="8" t="s">
        <v>216</v>
      </c>
      <c r="AX11" s="8" t="s">
        <v>217</v>
      </c>
      <c r="AY11" s="8" t="s">
        <v>241</v>
      </c>
      <c r="AZ11" s="8" t="s">
        <v>219</v>
      </c>
      <c r="BA11" s="8" t="s">
        <v>241</v>
      </c>
      <c r="BB11" s="8">
        <v>55</v>
      </c>
      <c r="BC11" s="11">
        <v>44642</v>
      </c>
      <c r="BD11" s="10">
        <v>0.31368055555555557</v>
      </c>
    </row>
    <row r="12" spans="1:56" x14ac:dyDescent="0.25">
      <c r="A12" s="8" t="s">
        <v>29</v>
      </c>
      <c r="B12" s="8" t="s">
        <v>223</v>
      </c>
      <c r="C12" s="8" t="s">
        <v>224</v>
      </c>
      <c r="D12" s="8" t="s">
        <v>224</v>
      </c>
      <c r="E12" s="8" t="s">
        <v>223</v>
      </c>
      <c r="F12" s="8" t="s">
        <v>223</v>
      </c>
      <c r="G12" s="8" t="s">
        <v>223</v>
      </c>
      <c r="H12" s="8" t="s">
        <v>223</v>
      </c>
      <c r="I12" s="8" t="s">
        <v>227</v>
      </c>
      <c r="J12" s="8" t="s">
        <v>224</v>
      </c>
      <c r="K12" s="8" t="s">
        <v>223</v>
      </c>
      <c r="L12" s="8" t="s">
        <v>224</v>
      </c>
      <c r="M12" s="8" t="s">
        <v>223</v>
      </c>
      <c r="N12" s="8" t="s">
        <v>223</v>
      </c>
      <c r="O12" s="8" t="s">
        <v>226</v>
      </c>
      <c r="P12" s="8" t="s">
        <v>227</v>
      </c>
      <c r="Q12" s="8">
        <v>1.25</v>
      </c>
      <c r="R12" s="8">
        <v>1.25</v>
      </c>
      <c r="S12" s="8">
        <v>1</v>
      </c>
      <c r="T12" s="8">
        <v>1</v>
      </c>
      <c r="U12" s="8">
        <v>2</v>
      </c>
      <c r="V12" s="8">
        <v>1</v>
      </c>
      <c r="W12" s="8" t="s">
        <v>240</v>
      </c>
      <c r="X12" s="8" t="s">
        <v>240</v>
      </c>
      <c r="Y12" s="8" t="s">
        <v>241</v>
      </c>
      <c r="Z12" s="8" t="s">
        <v>245</v>
      </c>
      <c r="AA12" s="31" t="s">
        <v>202</v>
      </c>
      <c r="AF12" s="5" t="s">
        <v>221</v>
      </c>
      <c r="AK12" s="5" t="s">
        <v>202</v>
      </c>
      <c r="AL12" s="5" t="s">
        <v>30</v>
      </c>
      <c r="AM12" s="5" t="s">
        <v>47</v>
      </c>
      <c r="AS12" s="8">
        <v>25</v>
      </c>
      <c r="AT12" s="8" t="s">
        <v>203</v>
      </c>
      <c r="AU12" s="8" t="s">
        <v>207</v>
      </c>
      <c r="AV12" s="8" t="s">
        <v>210</v>
      </c>
      <c r="AW12" s="8" t="s">
        <v>217</v>
      </c>
      <c r="AX12" s="8" t="s">
        <v>202</v>
      </c>
      <c r="AY12" s="8" t="s">
        <v>241</v>
      </c>
      <c r="AZ12" s="8" t="s">
        <v>220</v>
      </c>
      <c r="BA12" s="8" t="s">
        <v>241</v>
      </c>
      <c r="BB12" s="8">
        <v>50</v>
      </c>
      <c r="BC12" s="11">
        <v>44642</v>
      </c>
      <c r="BD12" s="10">
        <v>0.31398148148148147</v>
      </c>
    </row>
    <row r="13" spans="1:56" x14ac:dyDescent="0.25">
      <c r="A13" s="8" t="s">
        <v>31</v>
      </c>
      <c r="B13" s="8" t="s">
        <v>223</v>
      </c>
      <c r="C13" s="8" t="s">
        <v>223</v>
      </c>
      <c r="D13" s="8" t="s">
        <v>223</v>
      </c>
      <c r="E13" s="8" t="s">
        <v>223</v>
      </c>
      <c r="F13" s="8" t="s">
        <v>223</v>
      </c>
      <c r="G13" s="8" t="s">
        <v>223</v>
      </c>
      <c r="H13" s="8" t="s">
        <v>223</v>
      </c>
      <c r="I13" s="8" t="s">
        <v>227</v>
      </c>
      <c r="J13" s="8" t="s">
        <v>223</v>
      </c>
      <c r="K13" s="8" t="s">
        <v>224</v>
      </c>
      <c r="L13" s="8" t="s">
        <v>223</v>
      </c>
      <c r="M13" s="8" t="s">
        <v>223</v>
      </c>
      <c r="N13" s="8" t="s">
        <v>223</v>
      </c>
      <c r="O13" s="8" t="s">
        <v>223</v>
      </c>
      <c r="P13" s="8" t="s">
        <v>227</v>
      </c>
      <c r="Q13" s="8">
        <v>1</v>
      </c>
      <c r="R13" s="8">
        <v>1</v>
      </c>
      <c r="S13" s="8">
        <v>4</v>
      </c>
      <c r="T13" s="8">
        <v>1</v>
      </c>
      <c r="U13" s="8">
        <v>6</v>
      </c>
      <c r="V13" s="8">
        <v>1</v>
      </c>
      <c r="W13" s="8" t="s">
        <v>240</v>
      </c>
      <c r="X13" s="8" t="s">
        <v>240</v>
      </c>
      <c r="Y13" s="8" t="s">
        <v>241</v>
      </c>
      <c r="Z13" s="8" t="s">
        <v>245</v>
      </c>
      <c r="AA13" s="31" t="s">
        <v>222</v>
      </c>
      <c r="AB13" s="5" t="s">
        <v>32</v>
      </c>
      <c r="AC13" s="5" t="s">
        <v>369</v>
      </c>
      <c r="AF13" s="5" t="s">
        <v>222</v>
      </c>
      <c r="AG13" s="5" t="s">
        <v>32</v>
      </c>
      <c r="AH13" s="58" t="s">
        <v>395</v>
      </c>
      <c r="AK13" s="5" t="s">
        <v>202</v>
      </c>
      <c r="AS13" s="8">
        <v>21</v>
      </c>
      <c r="AT13" s="8" t="s">
        <v>204</v>
      </c>
      <c r="AU13" s="8" t="s">
        <v>205</v>
      </c>
      <c r="AV13" s="8" t="s">
        <v>202</v>
      </c>
      <c r="AW13" s="8" t="s">
        <v>215</v>
      </c>
      <c r="AX13" s="8" t="s">
        <v>202</v>
      </c>
      <c r="AY13" s="8" t="s">
        <v>252</v>
      </c>
      <c r="AZ13" s="8" t="s">
        <v>220</v>
      </c>
      <c r="BA13" s="8" t="s">
        <v>252</v>
      </c>
      <c r="BB13" s="8">
        <v>0</v>
      </c>
      <c r="BC13" s="11">
        <v>44642</v>
      </c>
      <c r="BD13" s="10">
        <v>0.69936342592592593</v>
      </c>
    </row>
    <row r="14" spans="1:56" x14ac:dyDescent="0.25">
      <c r="A14" s="8" t="s">
        <v>33</v>
      </c>
      <c r="B14" s="8" t="s">
        <v>223</v>
      </c>
      <c r="C14" s="8" t="s">
        <v>223</v>
      </c>
      <c r="D14" s="8" t="s">
        <v>223</v>
      </c>
      <c r="E14" s="8" t="s">
        <v>223</v>
      </c>
      <c r="F14" s="8" t="s">
        <v>223</v>
      </c>
      <c r="G14" s="8" t="s">
        <v>223</v>
      </c>
      <c r="H14" s="8" t="s">
        <v>224</v>
      </c>
      <c r="I14" s="8" t="s">
        <v>224</v>
      </c>
      <c r="J14" s="8" t="s">
        <v>225</v>
      </c>
      <c r="K14" s="8" t="s">
        <v>223</v>
      </c>
      <c r="L14" s="8" t="s">
        <v>225</v>
      </c>
      <c r="M14" s="8" t="s">
        <v>223</v>
      </c>
      <c r="N14" s="8" t="s">
        <v>223</v>
      </c>
      <c r="O14" s="8" t="s">
        <v>226</v>
      </c>
      <c r="P14" s="8" t="s">
        <v>227</v>
      </c>
      <c r="Q14" s="8">
        <v>8.5</v>
      </c>
      <c r="R14" s="8">
        <v>10.5</v>
      </c>
      <c r="S14" s="8">
        <v>3.5</v>
      </c>
      <c r="T14" s="8">
        <v>6</v>
      </c>
      <c r="U14" s="8">
        <v>7</v>
      </c>
      <c r="V14" s="8">
        <v>3</v>
      </c>
      <c r="W14" s="8" t="s">
        <v>240</v>
      </c>
      <c r="X14" s="8" t="s">
        <v>240</v>
      </c>
      <c r="Y14" s="8" t="s">
        <v>241</v>
      </c>
      <c r="Z14" s="8" t="s">
        <v>247</v>
      </c>
      <c r="AA14" s="31" t="s">
        <v>222</v>
      </c>
      <c r="AB14" s="5" t="s">
        <v>296</v>
      </c>
      <c r="AC14" s="5" t="s">
        <v>375</v>
      </c>
      <c r="AF14" s="5" t="s">
        <v>222</v>
      </c>
      <c r="AG14" s="5" t="s">
        <v>328</v>
      </c>
      <c r="AH14" s="5" t="s">
        <v>401</v>
      </c>
      <c r="AK14" s="5" t="s">
        <v>222</v>
      </c>
      <c r="AL14" s="5" t="s">
        <v>34</v>
      </c>
      <c r="AM14" s="5" t="s">
        <v>424</v>
      </c>
      <c r="AR14" s="56" t="s">
        <v>35</v>
      </c>
      <c r="AS14" s="8" t="s">
        <v>202</v>
      </c>
      <c r="AT14" s="8" t="s">
        <v>203</v>
      </c>
      <c r="AU14" s="8" t="s">
        <v>205</v>
      </c>
      <c r="AV14" s="8" t="s">
        <v>208</v>
      </c>
      <c r="AW14" s="8" t="s">
        <v>202</v>
      </c>
      <c r="AX14" s="8" t="s">
        <v>202</v>
      </c>
      <c r="AY14" s="8" t="s">
        <v>252</v>
      </c>
      <c r="AZ14" s="8" t="s">
        <v>202</v>
      </c>
      <c r="BA14" s="8" t="s">
        <v>202</v>
      </c>
      <c r="BB14" s="8" t="s">
        <v>202</v>
      </c>
      <c r="BC14" s="11">
        <v>44642</v>
      </c>
      <c r="BD14" s="10">
        <v>0.66471064814814818</v>
      </c>
    </row>
    <row r="15" spans="1:56" x14ac:dyDescent="0.25">
      <c r="A15" s="8" t="s">
        <v>36</v>
      </c>
      <c r="B15" s="8" t="s">
        <v>223</v>
      </c>
      <c r="C15" s="8" t="s">
        <v>223</v>
      </c>
      <c r="D15" s="8" t="s">
        <v>223</v>
      </c>
      <c r="E15" s="8" t="s">
        <v>223</v>
      </c>
      <c r="F15" s="8" t="s">
        <v>223</v>
      </c>
      <c r="G15" s="8" t="s">
        <v>223</v>
      </c>
      <c r="H15" s="8" t="s">
        <v>223</v>
      </c>
      <c r="I15" s="8" t="s">
        <v>227</v>
      </c>
      <c r="J15" s="8" t="s">
        <v>223</v>
      </c>
      <c r="K15" s="8" t="s">
        <v>225</v>
      </c>
      <c r="L15" s="8" t="s">
        <v>223</v>
      </c>
      <c r="M15" s="8" t="s">
        <v>223</v>
      </c>
      <c r="N15" s="8" t="s">
        <v>224</v>
      </c>
      <c r="O15" s="8" t="s">
        <v>227</v>
      </c>
      <c r="P15" s="8" t="s">
        <v>227</v>
      </c>
      <c r="Q15" s="8">
        <v>4</v>
      </c>
      <c r="R15" s="8">
        <v>1</v>
      </c>
      <c r="S15" s="8">
        <v>8</v>
      </c>
      <c r="T15" s="8">
        <v>2</v>
      </c>
      <c r="U15" s="8">
        <v>7</v>
      </c>
      <c r="V15" s="8">
        <v>1</v>
      </c>
      <c r="W15" s="8" t="s">
        <v>240</v>
      </c>
      <c r="X15" s="8" t="s">
        <v>202</v>
      </c>
      <c r="Y15" s="8" t="s">
        <v>241</v>
      </c>
      <c r="Z15" s="8" t="s">
        <v>245</v>
      </c>
      <c r="AA15" s="31" t="s">
        <v>221</v>
      </c>
      <c r="AC15" s="5" t="s">
        <v>396</v>
      </c>
      <c r="AE15" s="5" t="s">
        <v>450</v>
      </c>
      <c r="AF15" s="5" t="s">
        <v>221</v>
      </c>
      <c r="AK15" s="5" t="s">
        <v>222</v>
      </c>
      <c r="AL15" s="5" t="s">
        <v>37</v>
      </c>
      <c r="AM15" s="5" t="s">
        <v>47</v>
      </c>
      <c r="AR15" s="56" t="s">
        <v>342</v>
      </c>
      <c r="AS15" s="8">
        <v>19</v>
      </c>
      <c r="AT15" s="8" t="s">
        <v>203</v>
      </c>
      <c r="AU15" s="8" t="s">
        <v>205</v>
      </c>
      <c r="AV15" s="8" t="s">
        <v>208</v>
      </c>
      <c r="AW15" s="8" t="s">
        <v>215</v>
      </c>
      <c r="AX15" s="8" t="s">
        <v>202</v>
      </c>
      <c r="AY15" s="8" t="s">
        <v>252</v>
      </c>
      <c r="AZ15" s="8" t="s">
        <v>220</v>
      </c>
      <c r="BB15" s="8" t="s">
        <v>202</v>
      </c>
      <c r="BC15" s="11">
        <v>44642</v>
      </c>
      <c r="BD15" s="10">
        <v>0.69072916666666673</v>
      </c>
    </row>
    <row r="16" spans="1:56" x14ac:dyDescent="0.25">
      <c r="A16" s="8" t="s">
        <v>38</v>
      </c>
      <c r="B16" s="8" t="s">
        <v>223</v>
      </c>
      <c r="C16" s="8" t="s">
        <v>223</v>
      </c>
      <c r="D16" s="8" t="s">
        <v>223</v>
      </c>
      <c r="E16" s="8" t="s">
        <v>223</v>
      </c>
      <c r="F16" s="8" t="s">
        <v>223</v>
      </c>
      <c r="G16" s="8" t="s">
        <v>223</v>
      </c>
      <c r="H16" s="8" t="s">
        <v>223</v>
      </c>
      <c r="I16" s="8" t="s">
        <v>227</v>
      </c>
      <c r="J16" s="8" t="s">
        <v>223</v>
      </c>
      <c r="K16" s="8" t="s">
        <v>225</v>
      </c>
      <c r="L16" s="8" t="s">
        <v>224</v>
      </c>
      <c r="M16" s="8" t="s">
        <v>227</v>
      </c>
      <c r="N16" s="8" t="s">
        <v>224</v>
      </c>
      <c r="O16" s="8" t="s">
        <v>227</v>
      </c>
      <c r="P16" s="8" t="s">
        <v>226</v>
      </c>
      <c r="Q16" s="8">
        <v>4</v>
      </c>
      <c r="R16" s="8">
        <v>6</v>
      </c>
      <c r="S16" s="8">
        <v>2</v>
      </c>
      <c r="T16" s="8">
        <v>2</v>
      </c>
      <c r="U16" s="8">
        <v>2</v>
      </c>
      <c r="V16" s="8">
        <v>1</v>
      </c>
      <c r="W16" s="8" t="s">
        <v>240</v>
      </c>
      <c r="X16" s="8" t="s">
        <v>240</v>
      </c>
      <c r="Y16" s="8" t="s">
        <v>241</v>
      </c>
      <c r="Z16" s="8" t="s">
        <v>245</v>
      </c>
      <c r="AA16" s="31" t="s">
        <v>202</v>
      </c>
      <c r="AF16" s="5" t="s">
        <v>222</v>
      </c>
      <c r="AG16" s="5" t="s">
        <v>277</v>
      </c>
      <c r="AH16" s="5" t="s">
        <v>400</v>
      </c>
      <c r="AK16" s="5" t="s">
        <v>222</v>
      </c>
      <c r="AL16" s="5" t="s">
        <v>331</v>
      </c>
      <c r="AM16" s="5" t="s">
        <v>47</v>
      </c>
      <c r="AN16" s="5" t="s">
        <v>423</v>
      </c>
      <c r="AR16" s="56" t="s">
        <v>39</v>
      </c>
      <c r="AS16" s="8">
        <v>21</v>
      </c>
      <c r="AT16" s="8" t="s">
        <v>203</v>
      </c>
      <c r="AU16" s="8" t="s">
        <v>205</v>
      </c>
      <c r="AV16" s="8" t="s">
        <v>208</v>
      </c>
      <c r="AW16" s="20" t="s">
        <v>213</v>
      </c>
      <c r="AX16" s="20" t="s">
        <v>213</v>
      </c>
      <c r="AY16" s="24" t="s">
        <v>241</v>
      </c>
      <c r="AZ16" s="8" t="s">
        <v>220</v>
      </c>
      <c r="BB16" s="8">
        <v>0</v>
      </c>
      <c r="BC16" s="11">
        <v>44642</v>
      </c>
      <c r="BD16" s="10">
        <v>0.69526620370370373</v>
      </c>
    </row>
    <row r="17" spans="1:56" x14ac:dyDescent="0.25">
      <c r="A17" s="8" t="s">
        <v>40</v>
      </c>
      <c r="B17" s="8" t="s">
        <v>223</v>
      </c>
      <c r="C17" s="8" t="s">
        <v>223</v>
      </c>
      <c r="D17" s="8" t="s">
        <v>223</v>
      </c>
      <c r="E17" s="8" t="s">
        <v>223</v>
      </c>
      <c r="F17" s="8" t="s">
        <v>223</v>
      </c>
      <c r="G17" s="8" t="s">
        <v>223</v>
      </c>
      <c r="H17" s="8" t="s">
        <v>223</v>
      </c>
      <c r="I17" s="8" t="s">
        <v>227</v>
      </c>
      <c r="J17" s="8" t="s">
        <v>223</v>
      </c>
      <c r="K17" s="8" t="s">
        <v>225</v>
      </c>
      <c r="L17" s="8" t="s">
        <v>223</v>
      </c>
      <c r="M17" s="8" t="s">
        <v>223</v>
      </c>
      <c r="N17" s="8" t="s">
        <v>223</v>
      </c>
      <c r="O17" s="8" t="s">
        <v>227</v>
      </c>
      <c r="P17" s="8" t="s">
        <v>227</v>
      </c>
      <c r="Q17" s="8">
        <v>3</v>
      </c>
      <c r="R17" s="8">
        <v>1</v>
      </c>
      <c r="S17" s="8">
        <v>2.5</v>
      </c>
      <c r="T17" s="8">
        <v>1</v>
      </c>
      <c r="U17" s="8">
        <v>2</v>
      </c>
      <c r="V17" s="8">
        <v>1</v>
      </c>
      <c r="W17" s="8" t="s">
        <v>240</v>
      </c>
      <c r="X17" s="8" t="s">
        <v>240</v>
      </c>
      <c r="Y17" s="8" t="s">
        <v>241</v>
      </c>
      <c r="Z17" s="8" t="s">
        <v>245</v>
      </c>
      <c r="AA17" s="31" t="s">
        <v>221</v>
      </c>
      <c r="AF17" s="5" t="s">
        <v>221</v>
      </c>
      <c r="AK17" s="5" t="s">
        <v>222</v>
      </c>
      <c r="AL17" s="5" t="s">
        <v>332</v>
      </c>
      <c r="AM17" s="5" t="s">
        <v>49</v>
      </c>
      <c r="AS17" s="8">
        <v>25</v>
      </c>
      <c r="AT17" s="8" t="s">
        <v>203</v>
      </c>
      <c r="AU17" s="8" t="s">
        <v>205</v>
      </c>
      <c r="AV17" s="8" t="s">
        <v>208</v>
      </c>
      <c r="AW17" s="20" t="s">
        <v>213</v>
      </c>
      <c r="AX17" s="8" t="s">
        <v>202</v>
      </c>
      <c r="AY17" s="24" t="s">
        <v>241</v>
      </c>
      <c r="AZ17" s="8" t="s">
        <v>219</v>
      </c>
      <c r="BA17" s="8" t="s">
        <v>252</v>
      </c>
      <c r="BB17" s="8">
        <v>0</v>
      </c>
      <c r="BC17" s="11">
        <v>44648</v>
      </c>
      <c r="BD17" s="10">
        <v>0.60267361111111117</v>
      </c>
    </row>
    <row r="18" spans="1:56" x14ac:dyDescent="0.25">
      <c r="A18" s="8" t="s">
        <v>41</v>
      </c>
      <c r="B18" s="8" t="s">
        <v>223</v>
      </c>
      <c r="C18" s="8" t="s">
        <v>223</v>
      </c>
      <c r="D18" s="8" t="s">
        <v>223</v>
      </c>
      <c r="E18" s="8" t="s">
        <v>223</v>
      </c>
      <c r="F18" s="8" t="s">
        <v>223</v>
      </c>
      <c r="G18" s="8" t="s">
        <v>223</v>
      </c>
      <c r="H18" s="8" t="s">
        <v>223</v>
      </c>
      <c r="I18" s="8" t="s">
        <v>202</v>
      </c>
      <c r="J18" s="8" t="s">
        <v>223</v>
      </c>
      <c r="K18" s="8" t="s">
        <v>223</v>
      </c>
      <c r="L18" s="8" t="s">
        <v>223</v>
      </c>
      <c r="M18" s="8" t="s">
        <v>223</v>
      </c>
      <c r="N18" s="8" t="s">
        <v>223</v>
      </c>
      <c r="O18" s="8" t="s">
        <v>223</v>
      </c>
      <c r="P18" s="8" t="s">
        <v>202</v>
      </c>
      <c r="Q18" s="8">
        <v>2</v>
      </c>
      <c r="R18" s="8">
        <v>1</v>
      </c>
      <c r="S18" s="8">
        <v>2</v>
      </c>
      <c r="T18" s="8">
        <v>3</v>
      </c>
      <c r="U18" s="8">
        <v>2</v>
      </c>
      <c r="V18" s="8">
        <v>1</v>
      </c>
      <c r="W18" s="8" t="s">
        <v>240</v>
      </c>
      <c r="X18" s="8" t="s">
        <v>240</v>
      </c>
      <c r="Y18" s="8" t="s">
        <v>242</v>
      </c>
      <c r="Z18" s="8" t="s">
        <v>246</v>
      </c>
      <c r="AA18" s="31" t="s">
        <v>222</v>
      </c>
      <c r="AB18" s="5" t="s">
        <v>42</v>
      </c>
      <c r="AC18" s="5" t="s">
        <v>449</v>
      </c>
      <c r="AF18" s="5" t="s">
        <v>222</v>
      </c>
      <c r="AG18" s="5" t="s">
        <v>327</v>
      </c>
      <c r="AH18" s="5" t="s">
        <v>399</v>
      </c>
      <c r="AK18" s="5" t="s">
        <v>222</v>
      </c>
      <c r="AL18" s="5" t="s">
        <v>43</v>
      </c>
      <c r="AM18" s="5" t="s">
        <v>424</v>
      </c>
      <c r="AN18" s="5" t="s">
        <v>425</v>
      </c>
      <c r="AS18" s="8">
        <v>47</v>
      </c>
      <c r="AT18" s="8" t="s">
        <v>204</v>
      </c>
      <c r="AU18" s="8" t="s">
        <v>205</v>
      </c>
      <c r="AV18" s="8" t="s">
        <v>208</v>
      </c>
      <c r="AW18" s="8" t="s">
        <v>216</v>
      </c>
      <c r="AX18" s="8" t="s">
        <v>202</v>
      </c>
      <c r="AY18" s="8" t="s">
        <v>252</v>
      </c>
      <c r="AZ18" s="8" t="s">
        <v>220</v>
      </c>
      <c r="BA18" s="8" t="s">
        <v>252</v>
      </c>
      <c r="BB18" s="8">
        <v>0</v>
      </c>
      <c r="BC18" s="11">
        <v>44648</v>
      </c>
      <c r="BD18" s="10">
        <v>0.61751157407407409</v>
      </c>
    </row>
    <row r="19" spans="1:56" x14ac:dyDescent="0.25">
      <c r="A19" s="8" t="s">
        <v>44</v>
      </c>
      <c r="B19" s="8" t="s">
        <v>223</v>
      </c>
      <c r="C19" s="8" t="s">
        <v>223</v>
      </c>
      <c r="D19" s="8" t="s">
        <v>223</v>
      </c>
      <c r="E19" s="8" t="s">
        <v>224</v>
      </c>
      <c r="F19" s="8" t="s">
        <v>224</v>
      </c>
      <c r="G19" s="8" t="s">
        <v>223</v>
      </c>
      <c r="H19" s="8" t="s">
        <v>224</v>
      </c>
      <c r="I19" s="8" t="s">
        <v>227</v>
      </c>
      <c r="J19" s="8" t="s">
        <v>224</v>
      </c>
      <c r="K19" s="8" t="s">
        <v>223</v>
      </c>
      <c r="L19" s="8" t="s">
        <v>223</v>
      </c>
      <c r="M19" s="8" t="s">
        <v>224</v>
      </c>
      <c r="N19" s="8" t="s">
        <v>224</v>
      </c>
      <c r="O19" s="8" t="s">
        <v>223</v>
      </c>
      <c r="P19" s="8" t="s">
        <v>225</v>
      </c>
      <c r="Q19" s="8">
        <v>6</v>
      </c>
      <c r="R19" s="8">
        <v>6</v>
      </c>
      <c r="S19" s="8">
        <v>9</v>
      </c>
      <c r="T19" s="8">
        <v>9</v>
      </c>
      <c r="U19" s="8">
        <v>6</v>
      </c>
      <c r="V19" s="8">
        <v>1</v>
      </c>
      <c r="W19" s="8" t="s">
        <v>240</v>
      </c>
      <c r="X19" s="8" t="s">
        <v>240</v>
      </c>
      <c r="Y19" s="8" t="s">
        <v>242</v>
      </c>
      <c r="Z19" s="8" t="s">
        <v>246</v>
      </c>
      <c r="AA19" s="31" t="s">
        <v>222</v>
      </c>
      <c r="AB19" s="5" t="s">
        <v>316</v>
      </c>
      <c r="AC19" s="5" t="s">
        <v>375</v>
      </c>
      <c r="AF19" s="5" t="s">
        <v>221</v>
      </c>
      <c r="AK19" s="5" t="s">
        <v>221</v>
      </c>
      <c r="AS19" s="8" t="s">
        <v>202</v>
      </c>
      <c r="AT19" s="8" t="s">
        <v>203</v>
      </c>
      <c r="AU19" s="8" t="s">
        <v>205</v>
      </c>
      <c r="AV19" s="8" t="s">
        <v>208</v>
      </c>
      <c r="AW19" s="8" t="s">
        <v>202</v>
      </c>
      <c r="AX19" s="8" t="s">
        <v>202</v>
      </c>
      <c r="AY19" s="8" t="s">
        <v>252</v>
      </c>
      <c r="AZ19" s="8" t="s">
        <v>202</v>
      </c>
      <c r="BA19" s="8" t="s">
        <v>202</v>
      </c>
      <c r="BB19" s="8" t="s">
        <v>202</v>
      </c>
      <c r="BC19" s="11">
        <v>44648</v>
      </c>
      <c r="BD19" s="10">
        <v>0.62177083333333327</v>
      </c>
    </row>
    <row r="20" spans="1:56" x14ac:dyDescent="0.25">
      <c r="A20" s="8" t="s">
        <v>45</v>
      </c>
      <c r="B20" s="8" t="s">
        <v>223</v>
      </c>
      <c r="C20" s="8" t="s">
        <v>223</v>
      </c>
      <c r="D20" s="8" t="s">
        <v>223</v>
      </c>
      <c r="E20" s="8" t="s">
        <v>223</v>
      </c>
      <c r="F20" s="8" t="s">
        <v>223</v>
      </c>
      <c r="G20" s="8" t="s">
        <v>224</v>
      </c>
      <c r="H20" s="8" t="s">
        <v>225</v>
      </c>
      <c r="I20" s="8" t="s">
        <v>226</v>
      </c>
      <c r="J20" s="8" t="s">
        <v>224</v>
      </c>
      <c r="K20" s="8" t="s">
        <v>224</v>
      </c>
      <c r="L20" s="8" t="s">
        <v>223</v>
      </c>
      <c r="M20" s="8" t="s">
        <v>223</v>
      </c>
      <c r="N20" s="8" t="s">
        <v>223</v>
      </c>
      <c r="O20" s="8" t="s">
        <v>226</v>
      </c>
      <c r="P20" s="8" t="s">
        <v>227</v>
      </c>
      <c r="Q20" s="8">
        <v>3.5</v>
      </c>
      <c r="R20" s="8">
        <v>4.5</v>
      </c>
      <c r="S20" s="8">
        <v>1.5</v>
      </c>
      <c r="T20" s="8">
        <v>5.5</v>
      </c>
      <c r="U20" s="8">
        <v>4.5</v>
      </c>
      <c r="V20" s="8">
        <v>2</v>
      </c>
      <c r="W20" s="8" t="s">
        <v>240</v>
      </c>
      <c r="X20" s="8" t="s">
        <v>240</v>
      </c>
      <c r="Y20" s="8" t="s">
        <v>242</v>
      </c>
      <c r="Z20" s="8" t="s">
        <v>246</v>
      </c>
      <c r="AA20" s="31" t="s">
        <v>221</v>
      </c>
      <c r="AF20" s="5" t="s">
        <v>221</v>
      </c>
      <c r="AK20" s="5" t="s">
        <v>221</v>
      </c>
      <c r="AS20" s="8">
        <v>19</v>
      </c>
      <c r="AT20" s="8" t="s">
        <v>203</v>
      </c>
      <c r="AU20" s="8" t="s">
        <v>205</v>
      </c>
      <c r="AV20" s="8" t="s">
        <v>208</v>
      </c>
      <c r="AW20" s="8" t="s">
        <v>216</v>
      </c>
      <c r="AX20" s="8" t="s">
        <v>202</v>
      </c>
      <c r="AY20" s="8" t="s">
        <v>252</v>
      </c>
      <c r="AZ20" s="8" t="s">
        <v>219</v>
      </c>
      <c r="BA20" s="8" t="s">
        <v>252</v>
      </c>
      <c r="BB20" s="8">
        <v>0</v>
      </c>
      <c r="BC20" s="11">
        <v>44648</v>
      </c>
      <c r="BD20" s="10">
        <v>0.65591435185185187</v>
      </c>
    </row>
    <row r="21" spans="1:56" x14ac:dyDescent="0.25">
      <c r="A21" s="8" t="s">
        <v>46</v>
      </c>
      <c r="B21" s="8" t="s">
        <v>223</v>
      </c>
      <c r="C21" s="8" t="s">
        <v>223</v>
      </c>
      <c r="D21" s="8" t="s">
        <v>223</v>
      </c>
      <c r="E21" s="8" t="s">
        <v>223</v>
      </c>
      <c r="F21" s="8" t="s">
        <v>223</v>
      </c>
      <c r="G21" s="8" t="s">
        <v>223</v>
      </c>
      <c r="H21" s="8" t="s">
        <v>223</v>
      </c>
      <c r="I21" s="8" t="s">
        <v>227</v>
      </c>
      <c r="J21" s="8" t="s">
        <v>224</v>
      </c>
      <c r="K21" s="8" t="s">
        <v>225</v>
      </c>
      <c r="L21" s="8" t="s">
        <v>224</v>
      </c>
      <c r="M21" s="8" t="s">
        <v>223</v>
      </c>
      <c r="N21" s="8" t="s">
        <v>223</v>
      </c>
      <c r="O21" s="8" t="s">
        <v>227</v>
      </c>
      <c r="P21" s="8" t="s">
        <v>225</v>
      </c>
      <c r="Q21" s="8">
        <v>2.5</v>
      </c>
      <c r="R21" s="8">
        <v>2.5</v>
      </c>
      <c r="S21" s="8">
        <v>1</v>
      </c>
      <c r="T21" s="8">
        <v>9</v>
      </c>
      <c r="U21" s="8">
        <v>2</v>
      </c>
      <c r="V21" s="8">
        <v>1</v>
      </c>
      <c r="W21" s="8" t="s">
        <v>240</v>
      </c>
      <c r="X21" s="8" t="s">
        <v>240</v>
      </c>
      <c r="Y21" s="8" t="s">
        <v>241</v>
      </c>
      <c r="Z21" s="8" t="s">
        <v>245</v>
      </c>
      <c r="AA21" s="31" t="s">
        <v>222</v>
      </c>
      <c r="AB21" s="5" t="s">
        <v>47</v>
      </c>
      <c r="AC21" s="5" t="s">
        <v>47</v>
      </c>
      <c r="AF21" s="5" t="s">
        <v>222</v>
      </c>
      <c r="AG21" s="5" t="s">
        <v>48</v>
      </c>
      <c r="AH21" s="58" t="s">
        <v>395</v>
      </c>
      <c r="AK21" s="5" t="s">
        <v>202</v>
      </c>
      <c r="AL21" s="5" t="s">
        <v>49</v>
      </c>
      <c r="AM21" s="5" t="s">
        <v>49</v>
      </c>
      <c r="AS21" s="8">
        <v>19</v>
      </c>
      <c r="AT21" s="8" t="s">
        <v>203</v>
      </c>
      <c r="AU21" s="8" t="s">
        <v>205</v>
      </c>
      <c r="AV21" s="8" t="s">
        <v>208</v>
      </c>
      <c r="AW21" s="8" t="s">
        <v>216</v>
      </c>
      <c r="AX21" s="8" t="s">
        <v>202</v>
      </c>
      <c r="AY21" s="8" t="s">
        <v>252</v>
      </c>
      <c r="AZ21" s="8" t="s">
        <v>220</v>
      </c>
      <c r="BA21" s="8" t="s">
        <v>252</v>
      </c>
      <c r="BB21" s="8">
        <v>0</v>
      </c>
      <c r="BC21" s="11">
        <v>44648</v>
      </c>
      <c r="BD21" s="10">
        <v>0.63012731481481488</v>
      </c>
    </row>
    <row r="22" spans="1:56" x14ac:dyDescent="0.25">
      <c r="A22" s="8" t="s">
        <v>50</v>
      </c>
      <c r="B22" s="8" t="s">
        <v>224</v>
      </c>
      <c r="C22" s="8" t="s">
        <v>224</v>
      </c>
      <c r="D22" s="8" t="s">
        <v>224</v>
      </c>
      <c r="E22" s="8" t="s">
        <v>223</v>
      </c>
      <c r="F22" s="8" t="s">
        <v>223</v>
      </c>
      <c r="G22" s="8" t="s">
        <v>223</v>
      </c>
      <c r="H22" s="8" t="s">
        <v>224</v>
      </c>
      <c r="I22" s="8" t="s">
        <v>226</v>
      </c>
      <c r="J22" s="8" t="s">
        <v>224</v>
      </c>
      <c r="K22" s="8" t="s">
        <v>223</v>
      </c>
      <c r="L22" s="8" t="s">
        <v>223</v>
      </c>
      <c r="M22" s="8" t="s">
        <v>223</v>
      </c>
      <c r="N22" s="8" t="s">
        <v>223</v>
      </c>
      <c r="O22" s="8" t="s">
        <v>226</v>
      </c>
      <c r="P22" s="8" t="s">
        <v>226</v>
      </c>
      <c r="Q22" s="8">
        <v>6</v>
      </c>
      <c r="R22" s="8">
        <v>2</v>
      </c>
      <c r="S22" s="8">
        <v>6</v>
      </c>
      <c r="T22" s="8">
        <v>3</v>
      </c>
      <c r="U22" s="8">
        <v>3</v>
      </c>
      <c r="V22" s="8">
        <v>5.5</v>
      </c>
      <c r="W22" s="8" t="s">
        <v>240</v>
      </c>
      <c r="X22" s="8" t="s">
        <v>240</v>
      </c>
      <c r="Y22" s="8" t="s">
        <v>242</v>
      </c>
      <c r="Z22" s="8" t="s">
        <v>246</v>
      </c>
      <c r="AA22" s="31" t="s">
        <v>222</v>
      </c>
      <c r="AB22" s="5" t="s">
        <v>297</v>
      </c>
      <c r="AC22" s="5" t="s">
        <v>379</v>
      </c>
      <c r="AF22" s="5" t="s">
        <v>221</v>
      </c>
      <c r="AK22" s="5" t="s">
        <v>221</v>
      </c>
      <c r="AS22" s="8">
        <v>18</v>
      </c>
      <c r="AT22" s="8" t="s">
        <v>203</v>
      </c>
      <c r="AU22" s="8" t="s">
        <v>205</v>
      </c>
      <c r="AV22" s="8" t="s">
        <v>208</v>
      </c>
      <c r="AW22" s="8" t="s">
        <v>216</v>
      </c>
      <c r="AX22" s="8" t="s">
        <v>202</v>
      </c>
      <c r="AY22" s="8" t="s">
        <v>252</v>
      </c>
      <c r="AZ22" s="8" t="s">
        <v>219</v>
      </c>
      <c r="BA22" s="8" t="s">
        <v>252</v>
      </c>
      <c r="BB22" s="8">
        <v>0</v>
      </c>
      <c r="BC22" s="11">
        <v>44648</v>
      </c>
      <c r="BD22" s="10">
        <v>0.63622685185185179</v>
      </c>
    </row>
    <row r="23" spans="1:56" x14ac:dyDescent="0.25">
      <c r="A23" s="8" t="s">
        <v>51</v>
      </c>
      <c r="B23" s="8" t="s">
        <v>223</v>
      </c>
      <c r="C23" s="8" t="s">
        <v>223</v>
      </c>
      <c r="D23" s="8" t="s">
        <v>223</v>
      </c>
      <c r="E23" s="8" t="s">
        <v>223</v>
      </c>
      <c r="F23" s="8" t="s">
        <v>224</v>
      </c>
      <c r="G23" s="8" t="s">
        <v>223</v>
      </c>
      <c r="H23" s="8" t="s">
        <v>223</v>
      </c>
      <c r="I23" s="8" t="s">
        <v>227</v>
      </c>
      <c r="J23" s="8" t="s">
        <v>224</v>
      </c>
      <c r="K23" s="8" t="s">
        <v>223</v>
      </c>
      <c r="L23" s="8" t="s">
        <v>224</v>
      </c>
      <c r="M23" s="8" t="s">
        <v>224</v>
      </c>
      <c r="N23" s="8" t="s">
        <v>223</v>
      </c>
      <c r="O23" s="8" t="s">
        <v>227</v>
      </c>
      <c r="P23" s="8" t="s">
        <v>227</v>
      </c>
      <c r="Q23" s="8">
        <v>3</v>
      </c>
      <c r="R23" s="8">
        <v>7</v>
      </c>
      <c r="S23" s="8">
        <v>9</v>
      </c>
      <c r="T23" s="8">
        <v>5</v>
      </c>
      <c r="U23" s="8">
        <v>3</v>
      </c>
      <c r="V23" s="8">
        <v>1</v>
      </c>
      <c r="W23" s="8" t="s">
        <v>240</v>
      </c>
      <c r="X23" s="8" t="s">
        <v>240</v>
      </c>
      <c r="Y23" s="8" t="s">
        <v>242</v>
      </c>
      <c r="Z23" s="8" t="s">
        <v>245</v>
      </c>
      <c r="AA23" s="31" t="s">
        <v>221</v>
      </c>
      <c r="AF23" s="5" t="s">
        <v>221</v>
      </c>
      <c r="AK23" s="5" t="s">
        <v>202</v>
      </c>
      <c r="AL23" s="5" t="s">
        <v>267</v>
      </c>
      <c r="AM23" s="5" t="s">
        <v>49</v>
      </c>
      <c r="AS23" s="8">
        <v>19</v>
      </c>
      <c r="AT23" s="8" t="s">
        <v>203</v>
      </c>
      <c r="AU23" s="8" t="s">
        <v>205</v>
      </c>
      <c r="AV23" s="8" t="s">
        <v>208</v>
      </c>
      <c r="AW23" s="8" t="s">
        <v>216</v>
      </c>
      <c r="AX23" s="8" t="s">
        <v>202</v>
      </c>
      <c r="AY23" s="8" t="s">
        <v>252</v>
      </c>
      <c r="AZ23" s="8" t="s">
        <v>220</v>
      </c>
      <c r="BA23" s="8" t="s">
        <v>252</v>
      </c>
      <c r="BB23" s="8">
        <v>0</v>
      </c>
      <c r="BC23" s="11">
        <v>44648</v>
      </c>
      <c r="BD23" s="10">
        <v>0.65574074074074074</v>
      </c>
    </row>
    <row r="24" spans="1:56" x14ac:dyDescent="0.25">
      <c r="A24" s="8" t="s">
        <v>52</v>
      </c>
      <c r="B24" s="8" t="s">
        <v>223</v>
      </c>
      <c r="C24" s="8" t="s">
        <v>223</v>
      </c>
      <c r="D24" s="8" t="s">
        <v>223</v>
      </c>
      <c r="E24" s="8" t="s">
        <v>223</v>
      </c>
      <c r="F24" s="8" t="s">
        <v>223</v>
      </c>
      <c r="G24" s="8" t="s">
        <v>223</v>
      </c>
      <c r="H24" s="8" t="s">
        <v>223</v>
      </c>
      <c r="I24" s="8" t="s">
        <v>227</v>
      </c>
      <c r="J24" s="8" t="s">
        <v>223</v>
      </c>
      <c r="K24" s="8" t="s">
        <v>223</v>
      </c>
      <c r="L24" s="8" t="s">
        <v>223</v>
      </c>
      <c r="M24" s="8" t="s">
        <v>223</v>
      </c>
      <c r="N24" s="8" t="s">
        <v>223</v>
      </c>
      <c r="O24" s="8" t="s">
        <v>223</v>
      </c>
      <c r="P24" s="8" t="s">
        <v>227</v>
      </c>
      <c r="Q24" s="8">
        <v>3</v>
      </c>
      <c r="R24" s="8">
        <v>8</v>
      </c>
      <c r="S24" s="8">
        <v>1</v>
      </c>
      <c r="T24" s="8">
        <v>1</v>
      </c>
      <c r="U24" s="8">
        <v>5</v>
      </c>
      <c r="V24" s="8">
        <v>1</v>
      </c>
      <c r="W24" s="8" t="s">
        <v>240</v>
      </c>
      <c r="X24" s="8" t="s">
        <v>240</v>
      </c>
      <c r="Y24" s="8" t="s">
        <v>241</v>
      </c>
      <c r="Z24" s="8" t="s">
        <v>245</v>
      </c>
      <c r="AA24" s="31" t="s">
        <v>202</v>
      </c>
      <c r="AB24" s="5" t="s">
        <v>298</v>
      </c>
      <c r="AC24" s="5" t="s">
        <v>378</v>
      </c>
      <c r="AF24" s="5" t="s">
        <v>221</v>
      </c>
      <c r="AK24" s="5" t="s">
        <v>202</v>
      </c>
      <c r="AL24" s="5" t="s">
        <v>268</v>
      </c>
      <c r="AM24" s="5" t="s">
        <v>445</v>
      </c>
      <c r="AR24" s="56" t="s">
        <v>53</v>
      </c>
      <c r="AS24" s="8">
        <v>19</v>
      </c>
      <c r="AT24" s="8" t="s">
        <v>203</v>
      </c>
      <c r="AU24" s="8" t="s">
        <v>205</v>
      </c>
      <c r="AV24" s="8" t="s">
        <v>208</v>
      </c>
      <c r="AW24" s="8" t="s">
        <v>216</v>
      </c>
      <c r="AX24" s="8" t="s">
        <v>202</v>
      </c>
      <c r="AY24" s="8" t="s">
        <v>252</v>
      </c>
      <c r="AZ24" s="8" t="s">
        <v>219</v>
      </c>
      <c r="BA24" s="8" t="s">
        <v>252</v>
      </c>
      <c r="BB24" s="8">
        <v>0</v>
      </c>
      <c r="BC24" s="11">
        <v>44648</v>
      </c>
      <c r="BD24" s="10">
        <v>0.64446759259259256</v>
      </c>
    </row>
    <row r="25" spans="1:56" x14ac:dyDescent="0.25">
      <c r="A25" s="8" t="s">
        <v>54</v>
      </c>
      <c r="B25" s="8" t="s">
        <v>223</v>
      </c>
      <c r="C25" s="8" t="s">
        <v>223</v>
      </c>
      <c r="D25" s="8" t="s">
        <v>202</v>
      </c>
      <c r="E25" s="8" t="s">
        <v>223</v>
      </c>
      <c r="F25" s="8" t="s">
        <v>202</v>
      </c>
      <c r="G25" s="8" t="s">
        <v>223</v>
      </c>
      <c r="H25" s="8" t="s">
        <v>224</v>
      </c>
      <c r="I25" s="8" t="s">
        <v>226</v>
      </c>
      <c r="J25" s="8" t="s">
        <v>223</v>
      </c>
      <c r="K25" s="8" t="s">
        <v>223</v>
      </c>
      <c r="L25" s="8" t="s">
        <v>202</v>
      </c>
      <c r="M25" s="8" t="s">
        <v>223</v>
      </c>
      <c r="N25" s="8" t="s">
        <v>224</v>
      </c>
      <c r="O25" s="8" t="s">
        <v>226</v>
      </c>
      <c r="P25" s="8" t="s">
        <v>226</v>
      </c>
      <c r="Q25" s="8">
        <v>3</v>
      </c>
      <c r="R25" s="8">
        <v>3</v>
      </c>
      <c r="S25" s="8">
        <v>3</v>
      </c>
      <c r="T25" s="8">
        <v>5</v>
      </c>
      <c r="U25" s="8">
        <v>4</v>
      </c>
      <c r="V25" s="8">
        <v>3</v>
      </c>
      <c r="W25" s="8" t="s">
        <v>240</v>
      </c>
      <c r="X25" s="8" t="s">
        <v>240</v>
      </c>
      <c r="Y25" s="8" t="s">
        <v>242</v>
      </c>
      <c r="Z25" s="8" t="s">
        <v>246</v>
      </c>
      <c r="AA25" s="31" t="s">
        <v>202</v>
      </c>
      <c r="AF25" s="5" t="s">
        <v>202</v>
      </c>
      <c r="AK25" s="5" t="s">
        <v>202</v>
      </c>
      <c r="AS25" s="8">
        <v>54</v>
      </c>
      <c r="AT25" s="8" t="s">
        <v>204</v>
      </c>
      <c r="AU25" s="8" t="s">
        <v>205</v>
      </c>
      <c r="AV25" s="8" t="s">
        <v>208</v>
      </c>
      <c r="AW25" s="8" t="s">
        <v>216</v>
      </c>
      <c r="AX25" s="8" t="s">
        <v>202</v>
      </c>
      <c r="AY25" s="8" t="s">
        <v>252</v>
      </c>
      <c r="AZ25" s="8" t="s">
        <v>220</v>
      </c>
      <c r="BA25" s="8" t="s">
        <v>252</v>
      </c>
      <c r="BB25" s="8">
        <v>0</v>
      </c>
      <c r="BC25" s="11">
        <v>44648</v>
      </c>
      <c r="BD25" s="10">
        <v>0.65138888888888891</v>
      </c>
    </row>
    <row r="26" spans="1:56" x14ac:dyDescent="0.25">
      <c r="A26" s="8" t="s">
        <v>55</v>
      </c>
      <c r="B26" s="8" t="s">
        <v>223</v>
      </c>
      <c r="C26" s="8" t="s">
        <v>224</v>
      </c>
      <c r="D26" s="8" t="s">
        <v>223</v>
      </c>
      <c r="E26" s="8" t="s">
        <v>223</v>
      </c>
      <c r="F26" s="8" t="s">
        <v>224</v>
      </c>
      <c r="G26" s="8" t="s">
        <v>223</v>
      </c>
      <c r="H26" s="8" t="s">
        <v>224</v>
      </c>
      <c r="I26" s="8" t="s">
        <v>224</v>
      </c>
      <c r="J26" s="8" t="s">
        <v>223</v>
      </c>
      <c r="K26" s="8" t="s">
        <v>228</v>
      </c>
      <c r="L26" s="8" t="s">
        <v>228</v>
      </c>
      <c r="M26" s="8" t="s">
        <v>224</v>
      </c>
      <c r="N26" s="8" t="s">
        <v>224</v>
      </c>
      <c r="O26" s="8" t="s">
        <v>225</v>
      </c>
      <c r="P26" s="8" t="s">
        <v>227</v>
      </c>
      <c r="Q26" s="8">
        <v>9.5</v>
      </c>
      <c r="R26" s="8">
        <v>7.5</v>
      </c>
      <c r="S26" s="8">
        <v>2.5</v>
      </c>
      <c r="T26" s="8">
        <v>1</v>
      </c>
      <c r="U26" s="8">
        <v>2.5</v>
      </c>
      <c r="V26" s="8">
        <v>1.5</v>
      </c>
      <c r="W26" s="8" t="s">
        <v>240</v>
      </c>
      <c r="X26" s="8" t="s">
        <v>240</v>
      </c>
      <c r="Y26" s="8" t="s">
        <v>242</v>
      </c>
      <c r="Z26" s="8" t="s">
        <v>245</v>
      </c>
      <c r="AA26" s="31" t="s">
        <v>202</v>
      </c>
      <c r="AF26" s="5" t="s">
        <v>221</v>
      </c>
      <c r="AK26" s="5" t="s">
        <v>202</v>
      </c>
      <c r="AS26" s="8">
        <v>28</v>
      </c>
      <c r="AT26" s="8" t="s">
        <v>203</v>
      </c>
      <c r="AU26" s="8" t="s">
        <v>205</v>
      </c>
      <c r="AV26" s="8" t="s">
        <v>208</v>
      </c>
      <c r="AW26" s="8" t="s">
        <v>216</v>
      </c>
      <c r="AX26" s="8" t="s">
        <v>202</v>
      </c>
      <c r="AY26" s="8" t="s">
        <v>252</v>
      </c>
      <c r="AZ26" s="8" t="s">
        <v>219</v>
      </c>
      <c r="BA26" s="8" t="s">
        <v>252</v>
      </c>
      <c r="BB26" s="8">
        <v>0</v>
      </c>
      <c r="BC26" s="11">
        <v>44648</v>
      </c>
      <c r="BD26" s="10">
        <v>0.66274305555555557</v>
      </c>
    </row>
    <row r="27" spans="1:56" x14ac:dyDescent="0.25">
      <c r="A27" s="8" t="s">
        <v>56</v>
      </c>
      <c r="B27" s="8" t="s">
        <v>224</v>
      </c>
      <c r="C27" s="8" t="s">
        <v>224</v>
      </c>
      <c r="D27" s="8" t="s">
        <v>223</v>
      </c>
      <c r="E27" s="8" t="s">
        <v>223</v>
      </c>
      <c r="F27" s="8" t="s">
        <v>223</v>
      </c>
      <c r="G27" s="8" t="s">
        <v>223</v>
      </c>
      <c r="H27" s="8" t="s">
        <v>223</v>
      </c>
      <c r="I27" s="8" t="s">
        <v>226</v>
      </c>
      <c r="J27" s="8" t="s">
        <v>224</v>
      </c>
      <c r="K27" s="8" t="s">
        <v>223</v>
      </c>
      <c r="L27" s="8" t="s">
        <v>224</v>
      </c>
      <c r="M27" s="8" t="s">
        <v>223</v>
      </c>
      <c r="N27" s="8" t="s">
        <v>223</v>
      </c>
      <c r="O27" s="8" t="s">
        <v>226</v>
      </c>
      <c r="P27" s="8" t="s">
        <v>225</v>
      </c>
      <c r="Q27" s="8">
        <v>2</v>
      </c>
      <c r="R27" s="8">
        <v>9</v>
      </c>
      <c r="S27" s="8">
        <v>6</v>
      </c>
      <c r="T27" s="8">
        <v>2</v>
      </c>
      <c r="U27" s="8">
        <v>6</v>
      </c>
      <c r="V27" s="8">
        <v>2</v>
      </c>
      <c r="W27" s="8" t="s">
        <v>240</v>
      </c>
      <c r="X27" s="8" t="s">
        <v>239</v>
      </c>
      <c r="Y27" s="8" t="s">
        <v>241</v>
      </c>
      <c r="Z27" s="8" t="s">
        <v>245</v>
      </c>
      <c r="AA27" s="31" t="s">
        <v>221</v>
      </c>
      <c r="AF27" s="5" t="s">
        <v>222</v>
      </c>
      <c r="AG27" s="5" t="s">
        <v>278</v>
      </c>
      <c r="AH27" s="5" t="s">
        <v>396</v>
      </c>
      <c r="AI27" s="5" t="s">
        <v>402</v>
      </c>
      <c r="AK27" s="5" t="s">
        <v>222</v>
      </c>
      <c r="AL27" s="5" t="s">
        <v>57</v>
      </c>
      <c r="AM27" s="5" t="s">
        <v>420</v>
      </c>
      <c r="AN27" s="5" t="s">
        <v>49</v>
      </c>
      <c r="AS27" s="8">
        <v>22</v>
      </c>
      <c r="AT27" s="8" t="s">
        <v>203</v>
      </c>
      <c r="AU27" s="8" t="s">
        <v>205</v>
      </c>
      <c r="AV27" s="8" t="s">
        <v>208</v>
      </c>
      <c r="AW27" s="8" t="s">
        <v>216</v>
      </c>
      <c r="AX27" s="8" t="s">
        <v>202</v>
      </c>
      <c r="AY27" s="8" t="s">
        <v>252</v>
      </c>
      <c r="AZ27" s="8" t="s">
        <v>219</v>
      </c>
      <c r="BA27" s="8" t="s">
        <v>252</v>
      </c>
      <c r="BB27" s="8">
        <v>0</v>
      </c>
      <c r="BC27" s="11">
        <v>44648</v>
      </c>
      <c r="BD27" s="10">
        <v>0.66575231481481478</v>
      </c>
    </row>
    <row r="28" spans="1:56" x14ac:dyDescent="0.25">
      <c r="A28" s="8" t="s">
        <v>58</v>
      </c>
      <c r="B28" s="8" t="s">
        <v>223</v>
      </c>
      <c r="C28" s="8" t="s">
        <v>223</v>
      </c>
      <c r="D28" s="8" t="s">
        <v>223</v>
      </c>
      <c r="E28" s="8" t="s">
        <v>223</v>
      </c>
      <c r="F28" s="8" t="s">
        <v>223</v>
      </c>
      <c r="G28" s="8" t="s">
        <v>223</v>
      </c>
      <c r="H28" s="8" t="s">
        <v>223</v>
      </c>
      <c r="I28" s="8" t="s">
        <v>227</v>
      </c>
      <c r="J28" s="8" t="s">
        <v>223</v>
      </c>
      <c r="K28" s="8" t="s">
        <v>224</v>
      </c>
      <c r="L28" s="8" t="s">
        <v>223</v>
      </c>
      <c r="M28" s="8" t="s">
        <v>223</v>
      </c>
      <c r="N28" s="8" t="s">
        <v>223</v>
      </c>
      <c r="O28" s="8" t="s">
        <v>227</v>
      </c>
      <c r="P28" s="8" t="s">
        <v>226</v>
      </c>
      <c r="Q28" s="8">
        <v>2.5</v>
      </c>
      <c r="R28" s="8">
        <v>3.5</v>
      </c>
      <c r="S28" s="8">
        <v>3.5</v>
      </c>
      <c r="T28" s="8">
        <v>3.5</v>
      </c>
      <c r="U28" s="8">
        <v>3.5</v>
      </c>
      <c r="V28" s="8">
        <v>1.5</v>
      </c>
      <c r="W28" s="8" t="s">
        <v>240</v>
      </c>
      <c r="X28" s="8" t="s">
        <v>240</v>
      </c>
      <c r="Y28" s="8" t="s">
        <v>241</v>
      </c>
      <c r="Z28" s="8" t="s">
        <v>245</v>
      </c>
      <c r="AA28" s="31" t="s">
        <v>202</v>
      </c>
      <c r="AF28" s="5" t="s">
        <v>221</v>
      </c>
      <c r="AK28" s="5" t="s">
        <v>202</v>
      </c>
      <c r="AS28" s="8">
        <v>19</v>
      </c>
      <c r="AT28" s="8" t="s">
        <v>203</v>
      </c>
      <c r="AU28" s="8" t="s">
        <v>205</v>
      </c>
      <c r="AV28" s="8" t="s">
        <v>208</v>
      </c>
      <c r="AW28" s="8" t="s">
        <v>216</v>
      </c>
      <c r="AX28" s="8" t="s">
        <v>202</v>
      </c>
      <c r="AY28" s="8" t="s">
        <v>252</v>
      </c>
      <c r="AZ28" s="8" t="s">
        <v>219</v>
      </c>
      <c r="BA28" s="8" t="s">
        <v>252</v>
      </c>
      <c r="BB28" s="8">
        <v>0</v>
      </c>
      <c r="BC28" s="11">
        <v>44648</v>
      </c>
      <c r="BD28" s="10">
        <v>0.66811342592592593</v>
      </c>
    </row>
    <row r="29" spans="1:56" x14ac:dyDescent="0.25">
      <c r="A29" s="8" t="s">
        <v>59</v>
      </c>
      <c r="B29" s="8" t="s">
        <v>224</v>
      </c>
      <c r="C29" s="8" t="s">
        <v>223</v>
      </c>
      <c r="D29" s="8" t="s">
        <v>223</v>
      </c>
      <c r="E29" s="8" t="s">
        <v>223</v>
      </c>
      <c r="F29" s="8" t="s">
        <v>223</v>
      </c>
      <c r="G29" s="8" t="s">
        <v>224</v>
      </c>
      <c r="H29" s="8" t="s">
        <v>223</v>
      </c>
      <c r="I29" s="8" t="s">
        <v>227</v>
      </c>
      <c r="J29" s="8" t="s">
        <v>224</v>
      </c>
      <c r="K29" s="8" t="s">
        <v>224</v>
      </c>
      <c r="L29" s="8" t="s">
        <v>223</v>
      </c>
      <c r="M29" s="8" t="s">
        <v>223</v>
      </c>
      <c r="N29" s="8" t="s">
        <v>223</v>
      </c>
      <c r="O29" s="8" t="s">
        <v>227</v>
      </c>
      <c r="P29" s="8" t="s">
        <v>226</v>
      </c>
      <c r="Q29" s="8">
        <v>2.5</v>
      </c>
      <c r="R29" s="8">
        <v>4</v>
      </c>
      <c r="S29" s="8">
        <v>6.5</v>
      </c>
      <c r="T29" s="8">
        <v>2.5</v>
      </c>
      <c r="U29" s="8">
        <v>2.5</v>
      </c>
      <c r="V29" s="8">
        <v>4.5</v>
      </c>
      <c r="W29" s="8" t="s">
        <v>240</v>
      </c>
      <c r="X29" s="8" t="s">
        <v>240</v>
      </c>
      <c r="Y29" s="8" t="s">
        <v>241</v>
      </c>
      <c r="Z29" s="8" t="s">
        <v>246</v>
      </c>
      <c r="AA29" s="31" t="s">
        <v>221</v>
      </c>
      <c r="AF29" s="5" t="s">
        <v>221</v>
      </c>
      <c r="AK29" s="5" t="s">
        <v>202</v>
      </c>
      <c r="AL29" s="5" t="s">
        <v>269</v>
      </c>
      <c r="AM29" s="5" t="s">
        <v>49</v>
      </c>
      <c r="AN29" s="5" t="s">
        <v>445</v>
      </c>
      <c r="AS29" s="8">
        <v>20</v>
      </c>
      <c r="AT29" s="8" t="s">
        <v>203</v>
      </c>
      <c r="AU29" s="8" t="s">
        <v>205</v>
      </c>
      <c r="AV29" s="8" t="s">
        <v>208</v>
      </c>
      <c r="AW29" s="8" t="s">
        <v>216</v>
      </c>
      <c r="AX29" s="8" t="s">
        <v>202</v>
      </c>
      <c r="AY29" s="8" t="s">
        <v>252</v>
      </c>
      <c r="AZ29" s="8" t="s">
        <v>220</v>
      </c>
      <c r="BA29" s="8" t="s">
        <v>252</v>
      </c>
      <c r="BB29" s="8">
        <v>0</v>
      </c>
      <c r="BC29" s="11">
        <v>44648</v>
      </c>
      <c r="BD29" s="10">
        <v>0.67097222222222219</v>
      </c>
    </row>
    <row r="30" spans="1:56" x14ac:dyDescent="0.25">
      <c r="A30" s="8" t="s">
        <v>60</v>
      </c>
      <c r="B30" s="8" t="s">
        <v>223</v>
      </c>
      <c r="C30" s="8" t="s">
        <v>223</v>
      </c>
      <c r="D30" s="8" t="s">
        <v>223</v>
      </c>
      <c r="E30" s="8" t="s">
        <v>224</v>
      </c>
      <c r="F30" s="8" t="s">
        <v>224</v>
      </c>
      <c r="G30" s="8" t="s">
        <v>223</v>
      </c>
      <c r="H30" s="8" t="s">
        <v>225</v>
      </c>
      <c r="I30" s="8" t="s">
        <v>227</v>
      </c>
      <c r="J30" s="8" t="s">
        <v>223</v>
      </c>
      <c r="K30" s="8" t="s">
        <v>226</v>
      </c>
      <c r="L30" s="8" t="s">
        <v>223</v>
      </c>
      <c r="M30" s="8" t="s">
        <v>223</v>
      </c>
      <c r="N30" s="8" t="s">
        <v>223</v>
      </c>
      <c r="O30" s="8" t="s">
        <v>227</v>
      </c>
      <c r="P30" s="8" t="s">
        <v>226</v>
      </c>
      <c r="Q30" s="8">
        <v>5</v>
      </c>
      <c r="R30" s="8">
        <v>3</v>
      </c>
      <c r="S30" s="8">
        <v>2</v>
      </c>
      <c r="T30" s="8">
        <v>5</v>
      </c>
      <c r="U30" s="8">
        <v>2</v>
      </c>
      <c r="V30" s="8">
        <v>1</v>
      </c>
      <c r="W30" s="8" t="s">
        <v>240</v>
      </c>
      <c r="X30" s="8" t="s">
        <v>240</v>
      </c>
      <c r="Y30" s="8" t="s">
        <v>241</v>
      </c>
      <c r="Z30" s="8" t="s">
        <v>247</v>
      </c>
      <c r="AA30" s="31" t="s">
        <v>221</v>
      </c>
      <c r="AF30" s="5" t="s">
        <v>221</v>
      </c>
      <c r="AK30" s="5" t="s">
        <v>221</v>
      </c>
      <c r="AS30" s="8">
        <v>19</v>
      </c>
      <c r="AT30" s="8" t="s">
        <v>204</v>
      </c>
      <c r="AU30" s="8" t="s">
        <v>205</v>
      </c>
      <c r="AV30" s="8" t="s">
        <v>208</v>
      </c>
      <c r="AW30" s="8" t="s">
        <v>216</v>
      </c>
      <c r="AX30" s="8" t="s">
        <v>202</v>
      </c>
      <c r="AY30" s="8" t="s">
        <v>252</v>
      </c>
      <c r="AZ30" s="8" t="s">
        <v>218</v>
      </c>
      <c r="BA30" s="8" t="s">
        <v>241</v>
      </c>
      <c r="BB30" s="8" t="s">
        <v>202</v>
      </c>
      <c r="BC30" s="11">
        <v>44648</v>
      </c>
      <c r="BD30" s="10">
        <v>0.67317129629629635</v>
      </c>
    </row>
    <row r="31" spans="1:56" x14ac:dyDescent="0.25">
      <c r="A31" s="8" t="s">
        <v>61</v>
      </c>
      <c r="B31" s="8" t="s">
        <v>223</v>
      </c>
      <c r="C31" s="8" t="s">
        <v>223</v>
      </c>
      <c r="D31" s="8" t="s">
        <v>223</v>
      </c>
      <c r="E31" s="8" t="s">
        <v>223</v>
      </c>
      <c r="F31" s="8" t="s">
        <v>223</v>
      </c>
      <c r="G31" s="8" t="s">
        <v>223</v>
      </c>
      <c r="H31" s="8" t="s">
        <v>223</v>
      </c>
      <c r="I31" s="8" t="s">
        <v>227</v>
      </c>
      <c r="J31" s="8" t="s">
        <v>223</v>
      </c>
      <c r="K31" s="8" t="s">
        <v>225</v>
      </c>
      <c r="L31" s="8" t="s">
        <v>223</v>
      </c>
      <c r="M31" s="8" t="s">
        <v>223</v>
      </c>
      <c r="N31" s="8" t="s">
        <v>223</v>
      </c>
      <c r="O31" s="8" t="s">
        <v>227</v>
      </c>
      <c r="P31" s="8" t="s">
        <v>225</v>
      </c>
      <c r="Q31" s="8">
        <v>1.5</v>
      </c>
      <c r="R31" s="8">
        <v>1.5</v>
      </c>
      <c r="S31" s="8">
        <v>1.5</v>
      </c>
      <c r="T31" s="8">
        <v>1</v>
      </c>
      <c r="U31" s="8">
        <v>1</v>
      </c>
      <c r="V31" s="8">
        <v>1</v>
      </c>
      <c r="W31" s="8" t="s">
        <v>240</v>
      </c>
      <c r="X31" s="8" t="s">
        <v>240</v>
      </c>
      <c r="Y31" s="8" t="s">
        <v>241</v>
      </c>
      <c r="Z31" s="8" t="s">
        <v>245</v>
      </c>
      <c r="AA31" s="31" t="s">
        <v>202</v>
      </c>
      <c r="AB31" s="5" t="s">
        <v>299</v>
      </c>
      <c r="AC31" s="5" t="s">
        <v>449</v>
      </c>
      <c r="AD31" s="5" t="s">
        <v>387</v>
      </c>
      <c r="AF31" s="5" t="s">
        <v>221</v>
      </c>
      <c r="AK31" s="5" t="s">
        <v>202</v>
      </c>
      <c r="AL31" s="5" t="s">
        <v>62</v>
      </c>
      <c r="AM31" s="5" t="s">
        <v>427</v>
      </c>
      <c r="AN31" s="5" t="s">
        <v>420</v>
      </c>
      <c r="AO31" s="5" t="s">
        <v>49</v>
      </c>
      <c r="AR31" s="56" t="s">
        <v>367</v>
      </c>
      <c r="AS31" s="8">
        <v>25</v>
      </c>
      <c r="AT31" s="8" t="s">
        <v>203</v>
      </c>
      <c r="AU31" s="8" t="s">
        <v>205</v>
      </c>
      <c r="AV31" s="8" t="s">
        <v>208</v>
      </c>
      <c r="AW31" s="8" t="s">
        <v>216</v>
      </c>
      <c r="AX31" s="8" t="s">
        <v>202</v>
      </c>
      <c r="AY31" s="8" t="s">
        <v>252</v>
      </c>
      <c r="AZ31" s="8" t="s">
        <v>219</v>
      </c>
      <c r="BA31" s="8" t="s">
        <v>252</v>
      </c>
      <c r="BB31" s="8">
        <v>0</v>
      </c>
      <c r="BC31" s="11">
        <v>44648</v>
      </c>
      <c r="BD31" s="10">
        <v>0.67598379629629635</v>
      </c>
    </row>
    <row r="32" spans="1:56" x14ac:dyDescent="0.25">
      <c r="A32" s="8" t="s">
        <v>63</v>
      </c>
      <c r="B32" s="8" t="s">
        <v>223</v>
      </c>
      <c r="C32" s="8" t="s">
        <v>223</v>
      </c>
      <c r="D32" s="8" t="s">
        <v>223</v>
      </c>
      <c r="E32" s="8" t="s">
        <v>223</v>
      </c>
      <c r="F32" s="8" t="s">
        <v>223</v>
      </c>
      <c r="G32" s="8" t="s">
        <v>223</v>
      </c>
      <c r="H32" s="8" t="s">
        <v>223</v>
      </c>
      <c r="I32" s="8" t="s">
        <v>227</v>
      </c>
      <c r="J32" s="8" t="s">
        <v>223</v>
      </c>
      <c r="K32" s="8" t="s">
        <v>224</v>
      </c>
      <c r="L32" s="8" t="s">
        <v>224</v>
      </c>
      <c r="M32" s="8" t="s">
        <v>223</v>
      </c>
      <c r="N32" s="8" t="s">
        <v>223</v>
      </c>
      <c r="O32" s="8" t="s">
        <v>227</v>
      </c>
      <c r="P32" s="8" t="s">
        <v>226</v>
      </c>
      <c r="Q32" s="8">
        <v>3</v>
      </c>
      <c r="R32" s="8">
        <v>3</v>
      </c>
      <c r="S32" s="8">
        <v>4</v>
      </c>
      <c r="T32" s="8">
        <v>2</v>
      </c>
      <c r="U32" s="8">
        <v>2</v>
      </c>
      <c r="V32" s="8">
        <v>1</v>
      </c>
      <c r="W32" s="8" t="s">
        <v>240</v>
      </c>
      <c r="X32" s="8" t="s">
        <v>240</v>
      </c>
      <c r="Y32" s="8" t="s">
        <v>241</v>
      </c>
      <c r="Z32" s="8" t="s">
        <v>245</v>
      </c>
      <c r="AA32" s="31" t="s">
        <v>202</v>
      </c>
      <c r="AB32" s="5" t="s">
        <v>300</v>
      </c>
      <c r="AC32" s="5" t="s">
        <v>47</v>
      </c>
      <c r="AF32" s="5" t="s">
        <v>221</v>
      </c>
      <c r="AK32" s="5" t="s">
        <v>202</v>
      </c>
      <c r="AL32" s="5" t="s">
        <v>333</v>
      </c>
      <c r="AM32" s="5" t="s">
        <v>424</v>
      </c>
      <c r="AN32" s="5" t="s">
        <v>427</v>
      </c>
      <c r="AR32" s="56" t="s">
        <v>368</v>
      </c>
      <c r="AS32" s="8">
        <v>23</v>
      </c>
      <c r="AT32" s="8" t="s">
        <v>203</v>
      </c>
      <c r="AU32" s="8" t="s">
        <v>205</v>
      </c>
      <c r="AV32" s="8" t="s">
        <v>208</v>
      </c>
      <c r="AW32" s="8" t="s">
        <v>216</v>
      </c>
      <c r="AX32" s="8" t="s">
        <v>202</v>
      </c>
      <c r="AY32" s="8" t="s">
        <v>252</v>
      </c>
      <c r="AZ32" s="8" t="s">
        <v>219</v>
      </c>
      <c r="BA32" s="8" t="s">
        <v>252</v>
      </c>
      <c r="BB32" s="8">
        <v>0</v>
      </c>
      <c r="BC32" s="11">
        <v>44648</v>
      </c>
      <c r="BD32" s="10">
        <v>0.68001157407407409</v>
      </c>
    </row>
    <row r="33" spans="1:56" x14ac:dyDescent="0.25">
      <c r="A33" s="8" t="s">
        <v>64</v>
      </c>
      <c r="B33" s="8" t="s">
        <v>224</v>
      </c>
      <c r="C33" s="8" t="s">
        <v>223</v>
      </c>
      <c r="D33" s="8" t="s">
        <v>224</v>
      </c>
      <c r="E33" s="8" t="s">
        <v>223</v>
      </c>
      <c r="F33" s="8" t="s">
        <v>223</v>
      </c>
      <c r="G33" s="8" t="s">
        <v>223</v>
      </c>
      <c r="H33" s="8" t="s">
        <v>226</v>
      </c>
      <c r="I33" s="8" t="s">
        <v>226</v>
      </c>
      <c r="J33" s="8" t="s">
        <v>224</v>
      </c>
      <c r="K33" s="8" t="s">
        <v>223</v>
      </c>
      <c r="L33" s="8" t="s">
        <v>224</v>
      </c>
      <c r="M33" s="8" t="s">
        <v>225</v>
      </c>
      <c r="N33" s="8" t="s">
        <v>223</v>
      </c>
      <c r="O33" s="8" t="s">
        <v>226</v>
      </c>
      <c r="P33" s="8" t="s">
        <v>226</v>
      </c>
      <c r="Q33" s="8">
        <v>6</v>
      </c>
      <c r="R33" s="8">
        <v>2</v>
      </c>
      <c r="S33" s="8">
        <v>8</v>
      </c>
      <c r="T33" s="8">
        <v>3</v>
      </c>
      <c r="U33" s="8">
        <v>2</v>
      </c>
      <c r="V33" s="8">
        <v>1</v>
      </c>
      <c r="W33" s="8" t="s">
        <v>240</v>
      </c>
      <c r="X33" s="8" t="s">
        <v>240</v>
      </c>
      <c r="Y33" s="8" t="s">
        <v>241</v>
      </c>
      <c r="Z33" s="8" t="s">
        <v>246</v>
      </c>
      <c r="AA33" s="31" t="s">
        <v>202</v>
      </c>
      <c r="AF33" s="5" t="s">
        <v>202</v>
      </c>
      <c r="AG33" s="5" t="s">
        <v>65</v>
      </c>
      <c r="AH33" s="5" t="s">
        <v>406</v>
      </c>
      <c r="AK33" s="5" t="s">
        <v>222</v>
      </c>
      <c r="AL33" s="5" t="s">
        <v>66</v>
      </c>
      <c r="AM33" s="5" t="s">
        <v>424</v>
      </c>
      <c r="AR33" s="56" t="s">
        <v>343</v>
      </c>
      <c r="AS33" s="8">
        <v>31</v>
      </c>
      <c r="AT33" s="8" t="s">
        <v>203</v>
      </c>
      <c r="AU33" s="8" t="s">
        <v>205</v>
      </c>
      <c r="AV33" s="8" t="s">
        <v>208</v>
      </c>
      <c r="AW33" s="20" t="s">
        <v>213</v>
      </c>
      <c r="AX33" s="8" t="s">
        <v>202</v>
      </c>
      <c r="AY33" s="24" t="s">
        <v>241</v>
      </c>
      <c r="AZ33" s="8" t="s">
        <v>219</v>
      </c>
      <c r="BA33" s="8" t="s">
        <v>252</v>
      </c>
      <c r="BB33" s="8">
        <v>0</v>
      </c>
      <c r="BC33" s="11">
        <v>44648</v>
      </c>
      <c r="BD33" s="10">
        <v>0.68418981481481478</v>
      </c>
    </row>
    <row r="34" spans="1:56" x14ac:dyDescent="0.25">
      <c r="A34" s="8" t="s">
        <v>67</v>
      </c>
      <c r="B34" s="8" t="s">
        <v>223</v>
      </c>
      <c r="C34" s="8" t="s">
        <v>223</v>
      </c>
      <c r="D34" s="8" t="s">
        <v>223</v>
      </c>
      <c r="E34" s="8" t="s">
        <v>224</v>
      </c>
      <c r="F34" s="8" t="s">
        <v>223</v>
      </c>
      <c r="G34" s="8" t="s">
        <v>223</v>
      </c>
      <c r="H34" s="8" t="s">
        <v>223</v>
      </c>
      <c r="I34" s="8" t="s">
        <v>227</v>
      </c>
      <c r="J34" s="8" t="s">
        <v>223</v>
      </c>
      <c r="K34" s="8" t="s">
        <v>224</v>
      </c>
      <c r="L34" s="8" t="s">
        <v>223</v>
      </c>
      <c r="M34" s="8" t="s">
        <v>223</v>
      </c>
      <c r="N34" s="8" t="s">
        <v>224</v>
      </c>
      <c r="O34" s="8" t="s">
        <v>227</v>
      </c>
      <c r="P34" s="8" t="s">
        <v>226</v>
      </c>
      <c r="Q34" s="8">
        <v>2</v>
      </c>
      <c r="R34" s="8">
        <v>2</v>
      </c>
      <c r="S34" s="8">
        <v>4</v>
      </c>
      <c r="T34" s="8">
        <v>3</v>
      </c>
      <c r="U34" s="8">
        <v>2</v>
      </c>
      <c r="V34" s="8">
        <v>1</v>
      </c>
      <c r="W34" s="8" t="s">
        <v>240</v>
      </c>
      <c r="X34" s="8" t="s">
        <v>239</v>
      </c>
      <c r="Y34" s="8" t="s">
        <v>241</v>
      </c>
      <c r="Z34" s="8" t="s">
        <v>245</v>
      </c>
      <c r="AA34" s="31" t="s">
        <v>202</v>
      </c>
      <c r="AF34" s="5" t="s">
        <v>221</v>
      </c>
      <c r="AK34" s="5" t="s">
        <v>202</v>
      </c>
      <c r="AS34" s="8">
        <v>20</v>
      </c>
      <c r="AT34" s="8" t="s">
        <v>204</v>
      </c>
      <c r="AU34" s="8" t="s">
        <v>205</v>
      </c>
      <c r="AV34" s="8" t="s">
        <v>208</v>
      </c>
      <c r="AW34" s="8" t="s">
        <v>216</v>
      </c>
      <c r="AX34" s="8" t="s">
        <v>202</v>
      </c>
      <c r="AY34" s="8" t="s">
        <v>252</v>
      </c>
      <c r="AZ34" s="8" t="s">
        <v>219</v>
      </c>
      <c r="BA34" s="8" t="s">
        <v>252</v>
      </c>
      <c r="BB34" s="8">
        <v>0</v>
      </c>
      <c r="BC34" s="11">
        <v>44648</v>
      </c>
      <c r="BD34" s="10">
        <v>0.73539351851851853</v>
      </c>
    </row>
    <row r="35" spans="1:56" x14ac:dyDescent="0.25">
      <c r="A35" s="8" t="s">
        <v>68</v>
      </c>
      <c r="B35" s="8" t="s">
        <v>223</v>
      </c>
      <c r="C35" s="8" t="s">
        <v>223</v>
      </c>
      <c r="D35" s="8" t="s">
        <v>223</v>
      </c>
      <c r="E35" s="8" t="s">
        <v>223</v>
      </c>
      <c r="F35" s="8" t="s">
        <v>223</v>
      </c>
      <c r="G35" s="8" t="s">
        <v>223</v>
      </c>
      <c r="H35" s="8" t="s">
        <v>223</v>
      </c>
      <c r="I35" s="8" t="s">
        <v>227</v>
      </c>
      <c r="J35" s="8" t="s">
        <v>224</v>
      </c>
      <c r="K35" s="8" t="s">
        <v>224</v>
      </c>
      <c r="L35" s="8" t="s">
        <v>223</v>
      </c>
      <c r="M35" s="8" t="s">
        <v>223</v>
      </c>
      <c r="N35" s="8" t="s">
        <v>224</v>
      </c>
      <c r="O35" s="8" t="s">
        <v>226</v>
      </c>
      <c r="P35" s="8" t="s">
        <v>227</v>
      </c>
      <c r="Q35" s="8">
        <v>1</v>
      </c>
      <c r="R35" s="8">
        <v>1</v>
      </c>
      <c r="S35" s="8">
        <v>1</v>
      </c>
      <c r="T35" s="8">
        <v>1</v>
      </c>
      <c r="U35" s="8">
        <v>1</v>
      </c>
      <c r="V35" s="8">
        <v>2</v>
      </c>
      <c r="W35" s="8" t="s">
        <v>240</v>
      </c>
      <c r="X35" s="8" t="s">
        <v>239</v>
      </c>
      <c r="Y35" s="8" t="s">
        <v>241</v>
      </c>
      <c r="Z35" s="8" t="s">
        <v>245</v>
      </c>
      <c r="AA35" s="31" t="s">
        <v>221</v>
      </c>
      <c r="AF35" s="5" t="s">
        <v>221</v>
      </c>
      <c r="AK35" s="5" t="s">
        <v>222</v>
      </c>
      <c r="AL35" s="5" t="s">
        <v>69</v>
      </c>
      <c r="AM35" s="5" t="s">
        <v>424</v>
      </c>
      <c r="AS35" s="8">
        <v>20</v>
      </c>
      <c r="AT35" s="8" t="s">
        <v>204</v>
      </c>
      <c r="AU35" s="8" t="s">
        <v>205</v>
      </c>
      <c r="AV35" s="8" t="s">
        <v>208</v>
      </c>
      <c r="AW35" s="8" t="s">
        <v>216</v>
      </c>
      <c r="AX35" s="8" t="s">
        <v>202</v>
      </c>
      <c r="AY35" s="8" t="s">
        <v>252</v>
      </c>
      <c r="AZ35" s="8" t="s">
        <v>219</v>
      </c>
      <c r="BA35" s="8" t="s">
        <v>252</v>
      </c>
      <c r="BB35" s="8">
        <v>0</v>
      </c>
      <c r="BC35" s="11">
        <v>44648</v>
      </c>
      <c r="BD35" s="10">
        <v>0.73782407407407413</v>
      </c>
    </row>
    <row r="36" spans="1:56" x14ac:dyDescent="0.25">
      <c r="A36" s="8" t="s">
        <v>70</v>
      </c>
      <c r="B36" s="8" t="s">
        <v>223</v>
      </c>
      <c r="C36" s="8" t="s">
        <v>223</v>
      </c>
      <c r="D36" s="8" t="s">
        <v>224</v>
      </c>
      <c r="E36" s="8" t="s">
        <v>223</v>
      </c>
      <c r="F36" s="8" t="s">
        <v>223</v>
      </c>
      <c r="G36" s="8" t="s">
        <v>223</v>
      </c>
      <c r="H36" s="8" t="s">
        <v>223</v>
      </c>
      <c r="I36" s="8" t="s">
        <v>227</v>
      </c>
      <c r="J36" s="8" t="s">
        <v>224</v>
      </c>
      <c r="K36" s="8" t="s">
        <v>224</v>
      </c>
      <c r="L36" s="8" t="s">
        <v>224</v>
      </c>
      <c r="M36" s="8" t="s">
        <v>223</v>
      </c>
      <c r="N36" s="8" t="s">
        <v>224</v>
      </c>
      <c r="O36" s="8" t="s">
        <v>227</v>
      </c>
      <c r="P36" s="8" t="s">
        <v>227</v>
      </c>
      <c r="Q36" s="8">
        <v>2</v>
      </c>
      <c r="R36" s="8">
        <v>3</v>
      </c>
      <c r="S36" s="8">
        <v>2</v>
      </c>
      <c r="T36" s="8">
        <v>4</v>
      </c>
      <c r="U36" s="8">
        <v>3</v>
      </c>
      <c r="V36" s="8">
        <v>2</v>
      </c>
      <c r="W36" s="8" t="s">
        <v>240</v>
      </c>
      <c r="X36" s="8" t="s">
        <v>240</v>
      </c>
      <c r="Y36" s="8" t="s">
        <v>241</v>
      </c>
      <c r="Z36" s="8" t="s">
        <v>246</v>
      </c>
      <c r="AA36" s="31" t="s">
        <v>221</v>
      </c>
      <c r="AF36" s="5" t="s">
        <v>221</v>
      </c>
      <c r="AK36" s="5" t="s">
        <v>221</v>
      </c>
      <c r="AS36" s="8">
        <v>21</v>
      </c>
      <c r="AT36" s="8" t="s">
        <v>203</v>
      </c>
      <c r="AU36" s="8" t="s">
        <v>205</v>
      </c>
      <c r="AV36" s="8" t="s">
        <v>208</v>
      </c>
      <c r="AW36" s="8" t="s">
        <v>216</v>
      </c>
      <c r="AX36" s="8" t="s">
        <v>202</v>
      </c>
      <c r="AY36" s="8" t="s">
        <v>252</v>
      </c>
      <c r="AZ36" s="8" t="s">
        <v>219</v>
      </c>
      <c r="BA36" s="8" t="s">
        <v>252</v>
      </c>
      <c r="BB36" s="8">
        <v>0</v>
      </c>
      <c r="BC36" s="11">
        <v>44648</v>
      </c>
      <c r="BD36" s="10">
        <v>0.73944444444444446</v>
      </c>
    </row>
    <row r="37" spans="1:56" x14ac:dyDescent="0.25">
      <c r="A37" s="8" t="s">
        <v>71</v>
      </c>
      <c r="B37" s="8" t="s">
        <v>223</v>
      </c>
      <c r="C37" s="8" t="s">
        <v>223</v>
      </c>
      <c r="D37" s="8" t="s">
        <v>223</v>
      </c>
      <c r="E37" s="8" t="s">
        <v>223</v>
      </c>
      <c r="F37" s="8" t="s">
        <v>223</v>
      </c>
      <c r="G37" s="8" t="s">
        <v>223</v>
      </c>
      <c r="H37" s="8" t="s">
        <v>224</v>
      </c>
      <c r="I37" s="8" t="s">
        <v>227</v>
      </c>
      <c r="J37" s="8" t="s">
        <v>224</v>
      </c>
      <c r="K37" s="8" t="s">
        <v>225</v>
      </c>
      <c r="L37" s="8" t="s">
        <v>224</v>
      </c>
      <c r="M37" s="8" t="s">
        <v>223</v>
      </c>
      <c r="N37" s="8" t="s">
        <v>223</v>
      </c>
      <c r="O37" s="8" t="s">
        <v>227</v>
      </c>
      <c r="P37" s="8" t="s">
        <v>227</v>
      </c>
      <c r="Q37" s="8">
        <v>2</v>
      </c>
      <c r="R37" s="8">
        <v>2.5</v>
      </c>
      <c r="S37" s="8">
        <v>2.5</v>
      </c>
      <c r="T37" s="8">
        <v>8</v>
      </c>
      <c r="U37" s="8">
        <v>5</v>
      </c>
      <c r="V37" s="8">
        <v>1</v>
      </c>
      <c r="W37" s="8" t="s">
        <v>240</v>
      </c>
      <c r="X37" s="8" t="s">
        <v>240</v>
      </c>
      <c r="Y37" s="8" t="s">
        <v>241</v>
      </c>
      <c r="Z37" s="8" t="s">
        <v>245</v>
      </c>
      <c r="AA37" s="31" t="s">
        <v>221</v>
      </c>
      <c r="AF37" s="5" t="s">
        <v>221</v>
      </c>
      <c r="AK37" s="5" t="s">
        <v>221</v>
      </c>
      <c r="AS37" s="8">
        <v>19</v>
      </c>
      <c r="AT37" s="8" t="s">
        <v>203</v>
      </c>
      <c r="AU37" s="8" t="s">
        <v>205</v>
      </c>
      <c r="AV37" s="8" t="s">
        <v>208</v>
      </c>
      <c r="AW37" s="8" t="s">
        <v>215</v>
      </c>
      <c r="AX37" s="8" t="s">
        <v>202</v>
      </c>
      <c r="AY37" s="8" t="s">
        <v>252</v>
      </c>
      <c r="AZ37" s="8" t="s">
        <v>220</v>
      </c>
      <c r="BA37" s="8" t="s">
        <v>252</v>
      </c>
      <c r="BB37" s="8">
        <v>0</v>
      </c>
      <c r="BC37" s="11">
        <v>44648</v>
      </c>
      <c r="BD37" s="10">
        <v>0.74203703703703694</v>
      </c>
    </row>
    <row r="38" spans="1:56" x14ac:dyDescent="0.25">
      <c r="A38" s="8" t="s">
        <v>72</v>
      </c>
      <c r="B38" s="8" t="s">
        <v>223</v>
      </c>
      <c r="C38" s="8" t="s">
        <v>223</v>
      </c>
      <c r="D38" s="8" t="s">
        <v>223</v>
      </c>
      <c r="E38" s="8" t="s">
        <v>223</v>
      </c>
      <c r="F38" s="8" t="s">
        <v>223</v>
      </c>
      <c r="G38" s="8" t="s">
        <v>223</v>
      </c>
      <c r="H38" s="8" t="s">
        <v>223</v>
      </c>
      <c r="I38" s="8" t="s">
        <v>227</v>
      </c>
      <c r="J38" s="8" t="s">
        <v>223</v>
      </c>
      <c r="K38" s="8" t="s">
        <v>223</v>
      </c>
      <c r="L38" s="8" t="s">
        <v>223</v>
      </c>
      <c r="M38" s="8" t="s">
        <v>223</v>
      </c>
      <c r="N38" s="8" t="s">
        <v>223</v>
      </c>
      <c r="O38" s="8" t="s">
        <v>227</v>
      </c>
      <c r="P38" s="8" t="s">
        <v>227</v>
      </c>
      <c r="Q38" s="8">
        <v>1</v>
      </c>
      <c r="R38" s="8">
        <v>1</v>
      </c>
      <c r="S38" s="8">
        <v>1</v>
      </c>
      <c r="T38" s="8">
        <v>1.5</v>
      </c>
      <c r="U38" s="8">
        <v>1.5</v>
      </c>
      <c r="V38" s="8">
        <v>2</v>
      </c>
      <c r="W38" s="8" t="s">
        <v>240</v>
      </c>
      <c r="X38" s="8" t="s">
        <v>240</v>
      </c>
      <c r="Y38" s="8" t="s">
        <v>241</v>
      </c>
      <c r="Z38" s="8" t="s">
        <v>245</v>
      </c>
      <c r="AA38" s="31" t="s">
        <v>221</v>
      </c>
      <c r="AF38" s="5" t="s">
        <v>221</v>
      </c>
      <c r="AK38" s="5" t="s">
        <v>222</v>
      </c>
      <c r="AL38" s="5" t="s">
        <v>73</v>
      </c>
      <c r="AM38" s="5" t="s">
        <v>49</v>
      </c>
      <c r="AS38" s="8">
        <v>20</v>
      </c>
      <c r="AT38" s="8" t="s">
        <v>203</v>
      </c>
      <c r="AU38" s="8" t="s">
        <v>205</v>
      </c>
      <c r="AV38" s="8" t="s">
        <v>208</v>
      </c>
      <c r="AW38" s="8" t="s">
        <v>216</v>
      </c>
      <c r="AX38" s="8" t="s">
        <v>202</v>
      </c>
      <c r="AY38" s="8" t="s">
        <v>252</v>
      </c>
      <c r="AZ38" s="8" t="s">
        <v>220</v>
      </c>
      <c r="BA38" s="8" t="s">
        <v>252</v>
      </c>
      <c r="BB38" s="8">
        <v>0</v>
      </c>
      <c r="BC38" s="11">
        <v>44648</v>
      </c>
      <c r="BD38" s="10">
        <v>0.74446759259259254</v>
      </c>
    </row>
    <row r="39" spans="1:56" x14ac:dyDescent="0.25">
      <c r="A39" s="8" t="s">
        <v>74</v>
      </c>
      <c r="B39" s="8" t="s">
        <v>223</v>
      </c>
      <c r="C39" s="8" t="s">
        <v>223</v>
      </c>
      <c r="D39" s="8" t="s">
        <v>223</v>
      </c>
      <c r="E39" s="8" t="s">
        <v>223</v>
      </c>
      <c r="F39" s="8" t="s">
        <v>223</v>
      </c>
      <c r="G39" s="8" t="s">
        <v>223</v>
      </c>
      <c r="H39" s="8" t="s">
        <v>223</v>
      </c>
      <c r="I39" s="8" t="s">
        <v>227</v>
      </c>
      <c r="J39" s="8" t="s">
        <v>223</v>
      </c>
      <c r="K39" s="8" t="s">
        <v>224</v>
      </c>
      <c r="L39" s="8" t="s">
        <v>224</v>
      </c>
      <c r="M39" s="8" t="s">
        <v>223</v>
      </c>
      <c r="N39" s="8" t="s">
        <v>223</v>
      </c>
      <c r="O39" s="8" t="s">
        <v>227</v>
      </c>
      <c r="P39" s="8" t="s">
        <v>227</v>
      </c>
      <c r="Q39" s="8">
        <v>2</v>
      </c>
      <c r="R39" s="8">
        <v>2.5</v>
      </c>
      <c r="S39" s="8">
        <v>2</v>
      </c>
      <c r="T39" s="8">
        <v>3</v>
      </c>
      <c r="U39" s="8">
        <v>5</v>
      </c>
      <c r="V39" s="8">
        <v>1</v>
      </c>
      <c r="W39" s="8" t="s">
        <v>240</v>
      </c>
      <c r="X39" s="8" t="s">
        <v>240</v>
      </c>
      <c r="Y39" s="8" t="s">
        <v>241</v>
      </c>
      <c r="Z39" s="8" t="s">
        <v>245</v>
      </c>
      <c r="AA39" s="31" t="s">
        <v>222</v>
      </c>
      <c r="AB39" s="5" t="s">
        <v>301</v>
      </c>
      <c r="AC39" s="5" t="s">
        <v>375</v>
      </c>
      <c r="AF39" s="5" t="s">
        <v>221</v>
      </c>
      <c r="AK39" s="5" t="s">
        <v>202</v>
      </c>
      <c r="AS39" s="8">
        <v>22</v>
      </c>
      <c r="AT39" s="8" t="s">
        <v>204</v>
      </c>
      <c r="AU39" s="8" t="s">
        <v>205</v>
      </c>
      <c r="AV39" s="8" t="s">
        <v>208</v>
      </c>
      <c r="AW39" s="8" t="s">
        <v>216</v>
      </c>
      <c r="AX39" s="8" t="s">
        <v>202</v>
      </c>
      <c r="AY39" s="8" t="s">
        <v>252</v>
      </c>
      <c r="AZ39" s="8" t="s">
        <v>220</v>
      </c>
      <c r="BA39" s="8" t="s">
        <v>252</v>
      </c>
      <c r="BB39" s="8">
        <v>0</v>
      </c>
      <c r="BC39" s="11">
        <v>44648</v>
      </c>
      <c r="BD39" s="10">
        <v>0.74670138888888893</v>
      </c>
    </row>
    <row r="40" spans="1:56" x14ac:dyDescent="0.25">
      <c r="A40" s="8" t="s">
        <v>75</v>
      </c>
      <c r="B40" s="8" t="s">
        <v>223</v>
      </c>
      <c r="C40" s="8" t="s">
        <v>223</v>
      </c>
      <c r="D40" s="8" t="s">
        <v>223</v>
      </c>
      <c r="E40" s="8" t="s">
        <v>223</v>
      </c>
      <c r="F40" s="8" t="s">
        <v>223</v>
      </c>
      <c r="G40" s="8" t="s">
        <v>223</v>
      </c>
      <c r="H40" s="8" t="s">
        <v>223</v>
      </c>
      <c r="I40" s="8" t="s">
        <v>227</v>
      </c>
      <c r="J40" s="8" t="s">
        <v>223</v>
      </c>
      <c r="K40" s="8" t="s">
        <v>225</v>
      </c>
      <c r="L40" s="8" t="s">
        <v>223</v>
      </c>
      <c r="M40" s="8" t="s">
        <v>223</v>
      </c>
      <c r="N40" s="8" t="s">
        <v>223</v>
      </c>
      <c r="O40" s="8" t="s">
        <v>227</v>
      </c>
      <c r="P40" s="8" t="s">
        <v>226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8">
        <v>1</v>
      </c>
      <c r="W40" s="8" t="s">
        <v>240</v>
      </c>
      <c r="X40" s="8" t="s">
        <v>240</v>
      </c>
      <c r="Y40" s="8" t="s">
        <v>241</v>
      </c>
      <c r="Z40" s="8" t="s">
        <v>245</v>
      </c>
      <c r="AA40" s="31" t="s">
        <v>202</v>
      </c>
      <c r="AB40" s="5" t="s">
        <v>302</v>
      </c>
      <c r="AC40" s="5" t="s">
        <v>378</v>
      </c>
      <c r="AF40" s="5" t="s">
        <v>202</v>
      </c>
      <c r="AK40" s="5" t="s">
        <v>202</v>
      </c>
      <c r="AS40" s="8">
        <v>19</v>
      </c>
      <c r="AT40" s="8" t="s">
        <v>203</v>
      </c>
      <c r="AU40" s="8" t="s">
        <v>205</v>
      </c>
      <c r="AV40" s="8" t="s">
        <v>208</v>
      </c>
      <c r="AW40" s="8" t="s">
        <v>216</v>
      </c>
      <c r="AX40" s="8" t="s">
        <v>202</v>
      </c>
      <c r="AY40" s="8" t="s">
        <v>252</v>
      </c>
      <c r="AZ40" s="8" t="s">
        <v>220</v>
      </c>
      <c r="BA40" s="8" t="s">
        <v>252</v>
      </c>
      <c r="BB40" s="8">
        <v>0</v>
      </c>
      <c r="BC40" s="11">
        <v>44648</v>
      </c>
      <c r="BD40" s="10">
        <v>0.896550925925926</v>
      </c>
    </row>
    <row r="41" spans="1:56" x14ac:dyDescent="0.25">
      <c r="A41" s="8" t="s">
        <v>76</v>
      </c>
      <c r="B41" s="8" t="s">
        <v>223</v>
      </c>
      <c r="C41" s="8" t="s">
        <v>223</v>
      </c>
      <c r="D41" s="8" t="s">
        <v>223</v>
      </c>
      <c r="E41" s="8" t="s">
        <v>223</v>
      </c>
      <c r="F41" s="8" t="s">
        <v>223</v>
      </c>
      <c r="G41" s="8" t="s">
        <v>223</v>
      </c>
      <c r="H41" s="8" t="s">
        <v>223</v>
      </c>
      <c r="I41" s="8" t="s">
        <v>227</v>
      </c>
      <c r="J41" s="8" t="s">
        <v>223</v>
      </c>
      <c r="K41" s="8" t="s">
        <v>225</v>
      </c>
      <c r="L41" s="8" t="s">
        <v>223</v>
      </c>
      <c r="M41" s="8" t="s">
        <v>223</v>
      </c>
      <c r="N41" s="8" t="s">
        <v>223</v>
      </c>
      <c r="O41" s="8" t="s">
        <v>227</v>
      </c>
      <c r="P41" s="8" t="s">
        <v>227</v>
      </c>
      <c r="Q41" s="8">
        <v>1</v>
      </c>
      <c r="R41" s="8">
        <v>3</v>
      </c>
      <c r="S41" s="8">
        <v>1</v>
      </c>
      <c r="T41" s="8">
        <v>1</v>
      </c>
      <c r="U41" s="8">
        <v>1</v>
      </c>
      <c r="V41" s="8">
        <v>1</v>
      </c>
      <c r="W41" s="8" t="s">
        <v>240</v>
      </c>
      <c r="X41" s="8" t="s">
        <v>240</v>
      </c>
      <c r="Y41" s="8" t="s">
        <v>241</v>
      </c>
      <c r="Z41" s="8" t="s">
        <v>245</v>
      </c>
      <c r="AA41" s="31" t="s">
        <v>222</v>
      </c>
      <c r="AB41" s="5" t="s">
        <v>77</v>
      </c>
      <c r="AC41" s="5" t="s">
        <v>449</v>
      </c>
      <c r="AF41" s="5" t="s">
        <v>222</v>
      </c>
      <c r="AG41" s="5" t="s">
        <v>78</v>
      </c>
      <c r="AH41" s="5" t="s">
        <v>389</v>
      </c>
      <c r="AI41" s="5" t="s">
        <v>403</v>
      </c>
      <c r="AK41" s="5" t="s">
        <v>222</v>
      </c>
      <c r="AL41" s="5" t="s">
        <v>79</v>
      </c>
      <c r="AM41" s="5" t="s">
        <v>445</v>
      </c>
      <c r="AS41" s="8">
        <v>46</v>
      </c>
      <c r="AT41" s="8" t="s">
        <v>204</v>
      </c>
      <c r="AU41" s="8" t="s">
        <v>205</v>
      </c>
      <c r="AV41" s="8" t="s">
        <v>208</v>
      </c>
      <c r="AW41" s="8" t="s">
        <v>216</v>
      </c>
      <c r="AX41" s="20" t="s">
        <v>213</v>
      </c>
      <c r="AY41" s="24" t="s">
        <v>252</v>
      </c>
      <c r="AZ41" s="8" t="s">
        <v>219</v>
      </c>
      <c r="BA41" s="8" t="s">
        <v>252</v>
      </c>
      <c r="BB41" s="8">
        <v>0</v>
      </c>
      <c r="BC41" s="11">
        <v>44648</v>
      </c>
      <c r="BD41" s="10">
        <v>0.65521990740740743</v>
      </c>
    </row>
    <row r="42" spans="1:56" x14ac:dyDescent="0.25">
      <c r="A42" s="8" t="s">
        <v>80</v>
      </c>
      <c r="B42" s="8" t="s">
        <v>223</v>
      </c>
      <c r="C42" s="8" t="s">
        <v>223</v>
      </c>
      <c r="D42" s="8" t="s">
        <v>224</v>
      </c>
      <c r="E42" s="8" t="s">
        <v>223</v>
      </c>
      <c r="F42" s="8" t="s">
        <v>224</v>
      </c>
      <c r="G42" s="8" t="s">
        <v>223</v>
      </c>
      <c r="H42" s="8" t="s">
        <v>223</v>
      </c>
      <c r="I42" s="8" t="s">
        <v>226</v>
      </c>
      <c r="J42" s="8" t="s">
        <v>223</v>
      </c>
      <c r="K42" s="8" t="s">
        <v>223</v>
      </c>
      <c r="L42" s="8" t="s">
        <v>224</v>
      </c>
      <c r="M42" s="8" t="s">
        <v>224</v>
      </c>
      <c r="N42" s="8" t="s">
        <v>224</v>
      </c>
      <c r="O42" s="8" t="s">
        <v>227</v>
      </c>
      <c r="P42" s="8" t="s">
        <v>226</v>
      </c>
      <c r="Q42" s="8">
        <v>4</v>
      </c>
      <c r="R42" s="8">
        <v>3</v>
      </c>
      <c r="S42" s="8">
        <v>4</v>
      </c>
      <c r="T42" s="8">
        <v>6</v>
      </c>
      <c r="U42" s="8">
        <v>5.5</v>
      </c>
      <c r="V42" s="8">
        <v>2</v>
      </c>
      <c r="W42" s="8" t="s">
        <v>240</v>
      </c>
      <c r="X42" s="8" t="s">
        <v>240</v>
      </c>
      <c r="Y42" s="8" t="s">
        <v>242</v>
      </c>
      <c r="Z42" s="8" t="s">
        <v>245</v>
      </c>
      <c r="AA42" s="31" t="s">
        <v>202</v>
      </c>
      <c r="AF42" s="5" t="s">
        <v>222</v>
      </c>
      <c r="AG42" s="59" t="s">
        <v>366</v>
      </c>
      <c r="AH42" s="59" t="s">
        <v>396</v>
      </c>
      <c r="AI42" s="59" t="s">
        <v>404</v>
      </c>
      <c r="AJ42" s="59"/>
      <c r="AK42" s="5" t="s">
        <v>202</v>
      </c>
      <c r="AL42" s="5" t="s">
        <v>81</v>
      </c>
      <c r="AM42" s="5" t="s">
        <v>424</v>
      </c>
      <c r="AR42" s="56" t="s">
        <v>256</v>
      </c>
      <c r="AS42" s="8">
        <v>23</v>
      </c>
      <c r="AT42" s="8" t="s">
        <v>203</v>
      </c>
      <c r="AU42" s="8" t="s">
        <v>205</v>
      </c>
      <c r="AV42" s="8" t="s">
        <v>208</v>
      </c>
      <c r="AW42" s="8" t="s">
        <v>216</v>
      </c>
      <c r="AX42" s="8" t="s">
        <v>202</v>
      </c>
      <c r="AY42" s="8" t="s">
        <v>252</v>
      </c>
      <c r="AZ42" s="8" t="s">
        <v>219</v>
      </c>
      <c r="BA42" s="8" t="s">
        <v>252</v>
      </c>
      <c r="BB42" s="8">
        <v>0</v>
      </c>
      <c r="BC42" s="11">
        <v>44648</v>
      </c>
      <c r="BD42" s="10">
        <v>0.91067129629629628</v>
      </c>
    </row>
    <row r="43" spans="1:56" x14ac:dyDescent="0.25">
      <c r="A43" s="8" t="s">
        <v>82</v>
      </c>
      <c r="B43" s="8" t="s">
        <v>223</v>
      </c>
      <c r="C43" s="8" t="s">
        <v>223</v>
      </c>
      <c r="D43" s="8" t="s">
        <v>223</v>
      </c>
      <c r="E43" s="8" t="s">
        <v>223</v>
      </c>
      <c r="F43" s="8" t="s">
        <v>223</v>
      </c>
      <c r="G43" s="8" t="s">
        <v>223</v>
      </c>
      <c r="H43" s="8" t="s">
        <v>223</v>
      </c>
      <c r="I43" s="8" t="s">
        <v>227</v>
      </c>
      <c r="J43" s="8" t="s">
        <v>224</v>
      </c>
      <c r="K43" s="8" t="s">
        <v>224</v>
      </c>
      <c r="L43" s="8" t="s">
        <v>223</v>
      </c>
      <c r="M43" s="8" t="s">
        <v>223</v>
      </c>
      <c r="N43" s="8" t="s">
        <v>223</v>
      </c>
      <c r="O43" s="8" t="s">
        <v>227</v>
      </c>
      <c r="P43" s="8" t="s">
        <v>226</v>
      </c>
      <c r="Q43" s="8">
        <v>1</v>
      </c>
      <c r="R43" s="8">
        <v>2</v>
      </c>
      <c r="S43" s="8">
        <v>1</v>
      </c>
      <c r="T43" s="8">
        <v>1</v>
      </c>
      <c r="U43" s="8">
        <v>1</v>
      </c>
      <c r="V43" s="8">
        <v>1.5</v>
      </c>
      <c r="W43" s="8" t="s">
        <v>240</v>
      </c>
      <c r="X43" s="8" t="s">
        <v>228</v>
      </c>
      <c r="Y43" s="8" t="s">
        <v>241</v>
      </c>
      <c r="Z43" s="8" t="s">
        <v>245</v>
      </c>
      <c r="AA43" s="31" t="s">
        <v>221</v>
      </c>
      <c r="AF43" s="5" t="s">
        <v>221</v>
      </c>
      <c r="AK43" s="5" t="s">
        <v>202</v>
      </c>
      <c r="AL43" s="5" t="s">
        <v>83</v>
      </c>
      <c r="AM43" s="5" t="s">
        <v>420</v>
      </c>
      <c r="AN43" s="5" t="s">
        <v>49</v>
      </c>
      <c r="AS43" s="24">
        <v>20</v>
      </c>
      <c r="AT43" s="8" t="s">
        <v>203</v>
      </c>
      <c r="AU43" s="8" t="s">
        <v>205</v>
      </c>
      <c r="AV43" s="8" t="s">
        <v>208</v>
      </c>
      <c r="AW43" s="8" t="s">
        <v>216</v>
      </c>
      <c r="AX43" s="8" t="s">
        <v>202</v>
      </c>
      <c r="AY43" s="8" t="s">
        <v>252</v>
      </c>
      <c r="AZ43" s="8" t="s">
        <v>220</v>
      </c>
      <c r="BA43" s="8" t="s">
        <v>252</v>
      </c>
      <c r="BB43" s="8">
        <v>0</v>
      </c>
      <c r="BC43" s="11">
        <v>44648</v>
      </c>
      <c r="BD43" s="10">
        <v>0.91464120370370372</v>
      </c>
    </row>
    <row r="44" spans="1:56" x14ac:dyDescent="0.25">
      <c r="A44" s="8" t="s">
        <v>84</v>
      </c>
      <c r="B44" s="8" t="s">
        <v>223</v>
      </c>
      <c r="C44" s="8" t="s">
        <v>224</v>
      </c>
      <c r="D44" s="8" t="s">
        <v>223</v>
      </c>
      <c r="E44" s="8" t="s">
        <v>223</v>
      </c>
      <c r="F44" s="8" t="s">
        <v>224</v>
      </c>
      <c r="G44" s="8" t="s">
        <v>223</v>
      </c>
      <c r="H44" s="8" t="s">
        <v>225</v>
      </c>
      <c r="I44" s="8" t="s">
        <v>227</v>
      </c>
      <c r="J44" s="8" t="s">
        <v>224</v>
      </c>
      <c r="K44" s="8" t="s">
        <v>223</v>
      </c>
      <c r="L44" s="8" t="s">
        <v>224</v>
      </c>
      <c r="M44" s="8" t="s">
        <v>223</v>
      </c>
      <c r="N44" s="8" t="s">
        <v>223</v>
      </c>
      <c r="O44" s="8" t="s">
        <v>227</v>
      </c>
      <c r="P44" s="8" t="s">
        <v>225</v>
      </c>
      <c r="Q44" s="8">
        <v>3.5</v>
      </c>
      <c r="R44" s="8">
        <v>5</v>
      </c>
      <c r="S44" s="8">
        <v>1</v>
      </c>
      <c r="T44" s="8">
        <v>4.5</v>
      </c>
      <c r="U44" s="8">
        <v>1</v>
      </c>
      <c r="V44" s="8">
        <v>3</v>
      </c>
      <c r="W44" s="8" t="s">
        <v>240</v>
      </c>
      <c r="X44" s="8" t="s">
        <v>240</v>
      </c>
      <c r="Y44" s="8" t="s">
        <v>241</v>
      </c>
      <c r="Z44" s="8" t="s">
        <v>202</v>
      </c>
      <c r="AA44" s="31" t="s">
        <v>202</v>
      </c>
      <c r="AF44" s="5" t="s">
        <v>202</v>
      </c>
      <c r="AK44" s="5" t="s">
        <v>202</v>
      </c>
      <c r="AS44" s="8">
        <v>20</v>
      </c>
      <c r="AT44" s="8" t="s">
        <v>204</v>
      </c>
      <c r="AU44" s="8" t="s">
        <v>205</v>
      </c>
      <c r="AV44" s="8" t="s">
        <v>208</v>
      </c>
      <c r="AW44" s="8" t="s">
        <v>216</v>
      </c>
      <c r="AX44" s="8" t="s">
        <v>202</v>
      </c>
      <c r="AY44" s="8" t="s">
        <v>252</v>
      </c>
      <c r="AZ44" s="8" t="s">
        <v>219</v>
      </c>
      <c r="BA44" s="8" t="s">
        <v>252</v>
      </c>
      <c r="BB44" s="8">
        <v>0</v>
      </c>
      <c r="BC44" s="11">
        <v>44648</v>
      </c>
      <c r="BD44" s="10">
        <v>0.91682870370370362</v>
      </c>
    </row>
    <row r="45" spans="1:56" x14ac:dyDescent="0.25">
      <c r="A45" s="8" t="s">
        <v>85</v>
      </c>
      <c r="B45" s="8" t="s">
        <v>224</v>
      </c>
      <c r="C45" s="8" t="s">
        <v>223</v>
      </c>
      <c r="D45" s="8" t="s">
        <v>223</v>
      </c>
      <c r="E45" s="8" t="s">
        <v>223</v>
      </c>
      <c r="F45" s="8" t="s">
        <v>223</v>
      </c>
      <c r="G45" s="8" t="s">
        <v>223</v>
      </c>
      <c r="H45" s="8" t="s">
        <v>224</v>
      </c>
      <c r="I45" s="8" t="s">
        <v>227</v>
      </c>
      <c r="J45" s="8" t="s">
        <v>223</v>
      </c>
      <c r="K45" s="8" t="s">
        <v>224</v>
      </c>
      <c r="L45" s="8" t="s">
        <v>224</v>
      </c>
      <c r="M45" s="8" t="s">
        <v>224</v>
      </c>
      <c r="N45" s="8" t="s">
        <v>223</v>
      </c>
      <c r="O45" s="8" t="s">
        <v>227</v>
      </c>
      <c r="P45" s="8" t="s">
        <v>226</v>
      </c>
      <c r="Q45" s="8">
        <v>3</v>
      </c>
      <c r="R45" s="8">
        <v>5</v>
      </c>
      <c r="S45" s="8">
        <v>3</v>
      </c>
      <c r="T45" s="8">
        <v>3</v>
      </c>
      <c r="U45" s="8">
        <v>3</v>
      </c>
      <c r="V45" s="8">
        <v>1</v>
      </c>
      <c r="W45" s="8" t="s">
        <v>240</v>
      </c>
      <c r="X45" s="8" t="s">
        <v>240</v>
      </c>
      <c r="Y45" s="8" t="s">
        <v>241</v>
      </c>
      <c r="Z45" s="8" t="s">
        <v>245</v>
      </c>
      <c r="AA45" s="31" t="s">
        <v>222</v>
      </c>
      <c r="AB45" s="5" t="s">
        <v>86</v>
      </c>
      <c r="AC45" s="5" t="s">
        <v>47</v>
      </c>
      <c r="AF45" s="5" t="s">
        <v>222</v>
      </c>
      <c r="AG45" s="5" t="s">
        <v>87</v>
      </c>
      <c r="AH45" s="5" t="s">
        <v>447</v>
      </c>
      <c r="AK45" s="5" t="s">
        <v>221</v>
      </c>
      <c r="AS45" s="8">
        <v>30</v>
      </c>
      <c r="AT45" s="8" t="s">
        <v>204</v>
      </c>
      <c r="AU45" s="8" t="s">
        <v>205</v>
      </c>
      <c r="AV45" s="8" t="s">
        <v>208</v>
      </c>
      <c r="AW45" s="8" t="s">
        <v>216</v>
      </c>
      <c r="AX45" s="20" t="s">
        <v>213</v>
      </c>
      <c r="AY45" s="24" t="s">
        <v>252</v>
      </c>
      <c r="AZ45" s="8" t="s">
        <v>220</v>
      </c>
      <c r="BA45" s="8" t="s">
        <v>252</v>
      </c>
      <c r="BB45" s="8">
        <v>0</v>
      </c>
      <c r="BC45" s="11">
        <v>44648</v>
      </c>
      <c r="BD45" s="10">
        <v>0.91890046296296291</v>
      </c>
    </row>
    <row r="46" spans="1:56" x14ac:dyDescent="0.25">
      <c r="A46" s="8" t="s">
        <v>88</v>
      </c>
      <c r="B46" s="8" t="s">
        <v>223</v>
      </c>
      <c r="C46" s="8" t="s">
        <v>224</v>
      </c>
      <c r="D46" s="8" t="s">
        <v>224</v>
      </c>
      <c r="E46" s="8" t="s">
        <v>224</v>
      </c>
      <c r="F46" s="8" t="s">
        <v>223</v>
      </c>
      <c r="G46" s="8" t="s">
        <v>223</v>
      </c>
      <c r="H46" s="8" t="s">
        <v>223</v>
      </c>
      <c r="I46" s="8" t="s">
        <v>226</v>
      </c>
      <c r="J46" s="8" t="s">
        <v>224</v>
      </c>
      <c r="K46" s="8" t="s">
        <v>223</v>
      </c>
      <c r="L46" s="8" t="s">
        <v>224</v>
      </c>
      <c r="M46" s="8" t="s">
        <v>223</v>
      </c>
      <c r="N46" s="8" t="s">
        <v>223</v>
      </c>
      <c r="O46" s="8" t="s">
        <v>226</v>
      </c>
      <c r="P46" s="8" t="s">
        <v>227</v>
      </c>
      <c r="Q46" s="8">
        <v>7.5</v>
      </c>
      <c r="R46" s="8">
        <v>4.5</v>
      </c>
      <c r="S46" s="8">
        <v>8.5</v>
      </c>
      <c r="T46" s="8">
        <v>3.5</v>
      </c>
      <c r="U46" s="8">
        <v>2.5</v>
      </c>
      <c r="V46" s="8">
        <v>7.5</v>
      </c>
      <c r="W46" s="8" t="s">
        <v>240</v>
      </c>
      <c r="X46" s="8" t="s">
        <v>240</v>
      </c>
      <c r="Y46" s="8" t="s">
        <v>241</v>
      </c>
      <c r="Z46" s="8" t="s">
        <v>246</v>
      </c>
      <c r="AA46" s="31" t="s">
        <v>221</v>
      </c>
      <c r="AF46" s="5" t="s">
        <v>221</v>
      </c>
      <c r="AK46" s="5" t="s">
        <v>222</v>
      </c>
      <c r="AL46" s="5" t="s">
        <v>270</v>
      </c>
      <c r="AM46" s="5" t="s">
        <v>49</v>
      </c>
      <c r="AS46" s="8">
        <v>38</v>
      </c>
      <c r="AT46" s="8" t="s">
        <v>203</v>
      </c>
      <c r="AU46" s="8" t="s">
        <v>205</v>
      </c>
      <c r="AV46" s="8" t="s">
        <v>208</v>
      </c>
      <c r="AW46" s="8" t="s">
        <v>216</v>
      </c>
      <c r="AX46" s="8" t="s">
        <v>202</v>
      </c>
      <c r="AY46" s="8" t="s">
        <v>252</v>
      </c>
      <c r="AZ46" s="8" t="s">
        <v>220</v>
      </c>
      <c r="BA46" s="8" t="s">
        <v>252</v>
      </c>
      <c r="BB46" s="8">
        <v>0</v>
      </c>
      <c r="BC46" s="11">
        <v>44648</v>
      </c>
      <c r="BD46" s="10">
        <v>0.92114583333333344</v>
      </c>
    </row>
    <row r="47" spans="1:56" x14ac:dyDescent="0.25">
      <c r="A47" s="8" t="s">
        <v>89</v>
      </c>
      <c r="B47" s="8" t="s">
        <v>223</v>
      </c>
      <c r="C47" s="8" t="s">
        <v>223</v>
      </c>
      <c r="D47" s="8" t="s">
        <v>223</v>
      </c>
      <c r="E47" s="8" t="s">
        <v>223</v>
      </c>
      <c r="F47" s="8" t="s">
        <v>223</v>
      </c>
      <c r="G47" s="8" t="s">
        <v>223</v>
      </c>
      <c r="H47" s="8" t="s">
        <v>224</v>
      </c>
      <c r="I47" s="8" t="s">
        <v>227</v>
      </c>
      <c r="J47" s="8" t="s">
        <v>224</v>
      </c>
      <c r="K47" s="8" t="s">
        <v>223</v>
      </c>
      <c r="L47" s="8" t="s">
        <v>223</v>
      </c>
      <c r="M47" s="8" t="s">
        <v>224</v>
      </c>
      <c r="N47" s="8" t="s">
        <v>224</v>
      </c>
      <c r="O47" s="8" t="s">
        <v>226</v>
      </c>
      <c r="P47" s="8" t="s">
        <v>227</v>
      </c>
      <c r="Q47" s="8">
        <v>4</v>
      </c>
      <c r="R47" s="8">
        <v>6</v>
      </c>
      <c r="S47" s="8">
        <v>7</v>
      </c>
      <c r="T47" s="8">
        <v>3</v>
      </c>
      <c r="U47" s="8">
        <v>2</v>
      </c>
      <c r="V47" s="8">
        <v>8</v>
      </c>
      <c r="W47" s="8" t="s">
        <v>240</v>
      </c>
      <c r="X47" s="8" t="s">
        <v>240</v>
      </c>
      <c r="Y47" s="8" t="s">
        <v>241</v>
      </c>
      <c r="Z47" s="8" t="s">
        <v>246</v>
      </c>
      <c r="AA47" s="31" t="s">
        <v>202</v>
      </c>
      <c r="AF47" s="5" t="s">
        <v>221</v>
      </c>
      <c r="AK47" s="5" t="s">
        <v>202</v>
      </c>
      <c r="AL47" s="5" t="s">
        <v>90</v>
      </c>
      <c r="AM47" s="5" t="s">
        <v>49</v>
      </c>
      <c r="AS47" s="8">
        <v>21</v>
      </c>
      <c r="AT47" s="8" t="s">
        <v>203</v>
      </c>
      <c r="AU47" s="8" t="s">
        <v>205</v>
      </c>
      <c r="AV47" s="8" t="s">
        <v>208</v>
      </c>
      <c r="AW47" s="8" t="s">
        <v>216</v>
      </c>
      <c r="AX47" s="8" t="s">
        <v>202</v>
      </c>
      <c r="AY47" s="8" t="s">
        <v>252</v>
      </c>
      <c r="AZ47" s="8" t="s">
        <v>219</v>
      </c>
      <c r="BA47" s="8" t="s">
        <v>252</v>
      </c>
      <c r="BB47" s="8">
        <v>0</v>
      </c>
      <c r="BC47" s="11">
        <v>44648</v>
      </c>
      <c r="BD47" s="10">
        <v>0.9234837962962964</v>
      </c>
    </row>
    <row r="48" spans="1:56" x14ac:dyDescent="0.25">
      <c r="A48" s="8" t="s">
        <v>91</v>
      </c>
      <c r="B48" s="8" t="s">
        <v>223</v>
      </c>
      <c r="C48" s="8" t="s">
        <v>224</v>
      </c>
      <c r="D48" s="8" t="s">
        <v>223</v>
      </c>
      <c r="E48" s="8" t="s">
        <v>223</v>
      </c>
      <c r="F48" s="8" t="s">
        <v>224</v>
      </c>
      <c r="G48" s="8" t="s">
        <v>223</v>
      </c>
      <c r="H48" s="8" t="s">
        <v>223</v>
      </c>
      <c r="I48" s="8" t="s">
        <v>227</v>
      </c>
      <c r="J48" s="8" t="s">
        <v>223</v>
      </c>
      <c r="K48" s="8" t="s">
        <v>225</v>
      </c>
      <c r="L48" s="8" t="s">
        <v>224</v>
      </c>
      <c r="M48" s="8" t="s">
        <v>223</v>
      </c>
      <c r="N48" s="8" t="s">
        <v>223</v>
      </c>
      <c r="O48" s="8" t="s">
        <v>227</v>
      </c>
      <c r="P48" s="8" t="s">
        <v>226</v>
      </c>
      <c r="Q48" s="8">
        <v>6</v>
      </c>
      <c r="R48" s="8">
        <v>3</v>
      </c>
      <c r="S48" s="8">
        <v>1</v>
      </c>
      <c r="T48" s="8">
        <v>1</v>
      </c>
      <c r="U48" s="8">
        <v>2</v>
      </c>
      <c r="V48" s="8">
        <v>1</v>
      </c>
      <c r="W48" s="8" t="s">
        <v>240</v>
      </c>
      <c r="X48" s="8" t="s">
        <v>240</v>
      </c>
      <c r="Y48" s="8" t="s">
        <v>241</v>
      </c>
      <c r="Z48" s="8" t="s">
        <v>245</v>
      </c>
      <c r="AA48" s="31" t="s">
        <v>202</v>
      </c>
      <c r="AB48" s="5" t="s">
        <v>303</v>
      </c>
      <c r="AC48" s="5" t="s">
        <v>378</v>
      </c>
      <c r="AF48" s="5" t="s">
        <v>221</v>
      </c>
      <c r="AK48" s="5" t="s">
        <v>202</v>
      </c>
      <c r="AR48" s="56" t="s">
        <v>344</v>
      </c>
      <c r="AS48" s="8">
        <v>20</v>
      </c>
      <c r="AT48" s="8" t="s">
        <v>203</v>
      </c>
      <c r="AU48" s="8" t="s">
        <v>205</v>
      </c>
      <c r="AV48" s="8" t="s">
        <v>208</v>
      </c>
      <c r="AW48" s="8" t="s">
        <v>216</v>
      </c>
      <c r="AX48" s="8" t="s">
        <v>202</v>
      </c>
      <c r="AY48" s="8" t="s">
        <v>252</v>
      </c>
      <c r="AZ48" s="8" t="s">
        <v>220</v>
      </c>
      <c r="BA48" s="8" t="s">
        <v>252</v>
      </c>
      <c r="BB48" s="8">
        <v>0</v>
      </c>
      <c r="BC48" s="11">
        <v>44648</v>
      </c>
      <c r="BD48" s="10">
        <v>0.9254282407407407</v>
      </c>
    </row>
    <row r="49" spans="1:56" x14ac:dyDescent="0.25">
      <c r="A49" s="8" t="s">
        <v>92</v>
      </c>
      <c r="B49" s="8" t="s">
        <v>223</v>
      </c>
      <c r="C49" s="8" t="s">
        <v>223</v>
      </c>
      <c r="D49" s="8" t="s">
        <v>223</v>
      </c>
      <c r="E49" s="8" t="s">
        <v>223</v>
      </c>
      <c r="F49" s="8" t="s">
        <v>223</v>
      </c>
      <c r="G49" s="8" t="s">
        <v>228</v>
      </c>
      <c r="H49" s="8" t="s">
        <v>224</v>
      </c>
      <c r="I49" s="8" t="s">
        <v>226</v>
      </c>
      <c r="J49" s="8" t="s">
        <v>223</v>
      </c>
      <c r="K49" s="8" t="s">
        <v>224</v>
      </c>
      <c r="L49" s="8" t="s">
        <v>225</v>
      </c>
      <c r="M49" s="8" t="s">
        <v>224</v>
      </c>
      <c r="N49" s="8" t="s">
        <v>223</v>
      </c>
      <c r="O49" s="8" t="s">
        <v>227</v>
      </c>
      <c r="P49" s="8" t="s">
        <v>228</v>
      </c>
      <c r="Q49" s="8">
        <v>2.0299999999999998</v>
      </c>
      <c r="R49" s="8">
        <v>2</v>
      </c>
      <c r="S49" s="8">
        <v>3</v>
      </c>
      <c r="T49" s="8">
        <v>8</v>
      </c>
      <c r="U49" s="8">
        <v>5</v>
      </c>
      <c r="V49" s="8">
        <v>1</v>
      </c>
      <c r="W49" s="8" t="s">
        <v>240</v>
      </c>
      <c r="X49" s="8" t="s">
        <v>240</v>
      </c>
      <c r="Y49" s="8" t="s">
        <v>241</v>
      </c>
      <c r="Z49" s="8" t="s">
        <v>245</v>
      </c>
      <c r="AA49" s="31" t="s">
        <v>202</v>
      </c>
      <c r="AF49" s="5" t="s">
        <v>202</v>
      </c>
      <c r="AK49" s="5" t="s">
        <v>202</v>
      </c>
      <c r="AS49" s="8">
        <v>20</v>
      </c>
      <c r="AT49" s="8" t="s">
        <v>203</v>
      </c>
      <c r="AU49" s="8" t="s">
        <v>205</v>
      </c>
      <c r="AV49" s="8" t="s">
        <v>208</v>
      </c>
      <c r="AW49" s="8" t="s">
        <v>216</v>
      </c>
      <c r="AX49" s="8" t="s">
        <v>202</v>
      </c>
      <c r="AY49" s="8" t="s">
        <v>252</v>
      </c>
      <c r="AZ49" s="8" t="s">
        <v>220</v>
      </c>
      <c r="BA49" s="8" t="s">
        <v>252</v>
      </c>
      <c r="BB49" s="8">
        <v>0</v>
      </c>
      <c r="BC49" s="11">
        <v>44648</v>
      </c>
      <c r="BD49" s="10">
        <v>0.92724537037037036</v>
      </c>
    </row>
    <row r="50" spans="1:56" x14ac:dyDescent="0.25">
      <c r="A50" s="8" t="s">
        <v>93</v>
      </c>
      <c r="B50" s="8" t="s">
        <v>223</v>
      </c>
      <c r="C50" s="8" t="s">
        <v>223</v>
      </c>
      <c r="D50" s="8" t="s">
        <v>225</v>
      </c>
      <c r="E50" s="8" t="s">
        <v>224</v>
      </c>
      <c r="F50" s="8" t="s">
        <v>224</v>
      </c>
      <c r="G50" s="8" t="s">
        <v>223</v>
      </c>
      <c r="H50" s="8" t="s">
        <v>223</v>
      </c>
      <c r="I50" s="8" t="s">
        <v>226</v>
      </c>
      <c r="J50" s="8" t="s">
        <v>224</v>
      </c>
      <c r="K50" s="8" t="s">
        <v>223</v>
      </c>
      <c r="L50" s="8" t="s">
        <v>223</v>
      </c>
      <c r="M50" s="8" t="s">
        <v>223</v>
      </c>
      <c r="N50" s="8" t="s">
        <v>223</v>
      </c>
      <c r="O50" s="8" t="s">
        <v>227</v>
      </c>
      <c r="P50" s="8" t="s">
        <v>227</v>
      </c>
      <c r="Q50" s="8">
        <v>2</v>
      </c>
      <c r="R50" s="8">
        <v>4.5</v>
      </c>
      <c r="S50" s="8">
        <v>1</v>
      </c>
      <c r="T50" s="8">
        <v>7</v>
      </c>
      <c r="U50" s="8">
        <v>1.5</v>
      </c>
      <c r="V50" s="8">
        <v>2</v>
      </c>
      <c r="W50" s="8" t="s">
        <v>240</v>
      </c>
      <c r="X50" s="8" t="s">
        <v>239</v>
      </c>
      <c r="Y50" s="8" t="s">
        <v>242</v>
      </c>
      <c r="Z50" s="8" t="s">
        <v>247</v>
      </c>
      <c r="AA50" s="31" t="s">
        <v>202</v>
      </c>
      <c r="AF50" s="5" t="s">
        <v>222</v>
      </c>
      <c r="AG50" s="5" t="s">
        <v>326</v>
      </c>
      <c r="AH50" s="5" t="s">
        <v>389</v>
      </c>
      <c r="AI50" s="5" t="s">
        <v>405</v>
      </c>
      <c r="AK50" s="5" t="s">
        <v>222</v>
      </c>
      <c r="AL50" s="5" t="s">
        <v>94</v>
      </c>
      <c r="AM50" s="5" t="s">
        <v>47</v>
      </c>
      <c r="AS50" s="8">
        <v>24</v>
      </c>
      <c r="AT50" s="8" t="s">
        <v>203</v>
      </c>
      <c r="AU50" s="8" t="s">
        <v>205</v>
      </c>
      <c r="AV50" s="8" t="s">
        <v>208</v>
      </c>
      <c r="AW50" s="8" t="s">
        <v>216</v>
      </c>
      <c r="AX50" s="8" t="s">
        <v>202</v>
      </c>
      <c r="AY50" s="8" t="s">
        <v>252</v>
      </c>
      <c r="AZ50" s="8" t="s">
        <v>220</v>
      </c>
      <c r="BA50" s="8" t="s">
        <v>252</v>
      </c>
      <c r="BB50" s="8">
        <v>0</v>
      </c>
      <c r="BC50" s="11">
        <v>44648</v>
      </c>
      <c r="BD50" s="10">
        <v>0.92957175925925928</v>
      </c>
    </row>
    <row r="51" spans="1:56" x14ac:dyDescent="0.25">
      <c r="A51" s="8" t="s">
        <v>95</v>
      </c>
      <c r="B51" s="8" t="s">
        <v>223</v>
      </c>
      <c r="C51" s="8" t="s">
        <v>223</v>
      </c>
      <c r="D51" s="8" t="s">
        <v>224</v>
      </c>
      <c r="E51" s="8" t="s">
        <v>223</v>
      </c>
      <c r="F51" s="8" t="s">
        <v>223</v>
      </c>
      <c r="G51" s="8" t="s">
        <v>223</v>
      </c>
      <c r="H51" s="8" t="s">
        <v>223</v>
      </c>
      <c r="I51" s="8" t="s">
        <v>226</v>
      </c>
      <c r="J51" s="8" t="s">
        <v>224</v>
      </c>
      <c r="K51" s="8" t="s">
        <v>224</v>
      </c>
      <c r="L51" s="8" t="s">
        <v>224</v>
      </c>
      <c r="M51" s="8" t="s">
        <v>223</v>
      </c>
      <c r="N51" s="8" t="s">
        <v>223</v>
      </c>
      <c r="O51" s="8" t="s">
        <v>227</v>
      </c>
      <c r="P51" s="8" t="s">
        <v>227</v>
      </c>
      <c r="Q51" s="8">
        <v>1.25</v>
      </c>
      <c r="R51" s="8">
        <v>1.5</v>
      </c>
      <c r="S51" s="8">
        <v>2.5</v>
      </c>
      <c r="T51" s="8">
        <v>2.5</v>
      </c>
      <c r="U51" s="8">
        <v>2.5</v>
      </c>
      <c r="V51" s="8">
        <v>2.5</v>
      </c>
      <c r="W51" s="8" t="s">
        <v>240</v>
      </c>
      <c r="X51" s="8" t="s">
        <v>240</v>
      </c>
      <c r="Y51" s="8" t="s">
        <v>241</v>
      </c>
      <c r="Z51" s="8" t="s">
        <v>245</v>
      </c>
      <c r="AA51" s="31" t="s">
        <v>202</v>
      </c>
      <c r="AF51" s="5" t="s">
        <v>221</v>
      </c>
      <c r="AK51" s="5" t="s">
        <v>202</v>
      </c>
      <c r="AS51" s="8">
        <v>20</v>
      </c>
      <c r="AT51" s="8" t="s">
        <v>203</v>
      </c>
      <c r="AU51" s="8" t="s">
        <v>205</v>
      </c>
      <c r="AV51" s="8" t="s">
        <v>208</v>
      </c>
      <c r="AW51" s="8" t="s">
        <v>216</v>
      </c>
      <c r="AX51" s="8" t="s">
        <v>202</v>
      </c>
      <c r="AY51" s="8" t="s">
        <v>252</v>
      </c>
      <c r="AZ51" s="8" t="s">
        <v>219</v>
      </c>
      <c r="BA51" s="8" t="s">
        <v>252</v>
      </c>
      <c r="BB51" s="8">
        <v>0</v>
      </c>
      <c r="BC51" s="11">
        <v>44648</v>
      </c>
      <c r="BD51" s="10">
        <v>0.93135416666666659</v>
      </c>
    </row>
    <row r="52" spans="1:56" x14ac:dyDescent="0.25">
      <c r="A52" s="8" t="s">
        <v>96</v>
      </c>
      <c r="B52" s="8" t="s">
        <v>223</v>
      </c>
      <c r="C52" s="8" t="s">
        <v>224</v>
      </c>
      <c r="D52" s="8" t="s">
        <v>223</v>
      </c>
      <c r="E52" s="8" t="s">
        <v>223</v>
      </c>
      <c r="F52" s="8" t="s">
        <v>223</v>
      </c>
      <c r="G52" s="8" t="s">
        <v>223</v>
      </c>
      <c r="H52" s="8" t="s">
        <v>223</v>
      </c>
      <c r="I52" s="8" t="s">
        <v>227</v>
      </c>
      <c r="J52" s="8" t="s">
        <v>223</v>
      </c>
      <c r="K52" s="8" t="s">
        <v>223</v>
      </c>
      <c r="L52" s="8" t="s">
        <v>224</v>
      </c>
      <c r="M52" s="8" t="s">
        <v>224</v>
      </c>
      <c r="N52" s="8" t="s">
        <v>224</v>
      </c>
      <c r="O52" s="8" t="s">
        <v>227</v>
      </c>
      <c r="P52" s="8" t="s">
        <v>224</v>
      </c>
      <c r="Q52" s="8">
        <v>4</v>
      </c>
      <c r="R52" s="8">
        <v>3</v>
      </c>
      <c r="S52" s="8">
        <v>3.5</v>
      </c>
      <c r="T52" s="8">
        <v>6</v>
      </c>
      <c r="U52" s="8">
        <v>2.5</v>
      </c>
      <c r="V52" s="8">
        <v>2</v>
      </c>
      <c r="W52" s="8" t="s">
        <v>240</v>
      </c>
      <c r="X52" s="8" t="s">
        <v>240</v>
      </c>
      <c r="Y52" s="8" t="s">
        <v>241</v>
      </c>
      <c r="Z52" s="8" t="s">
        <v>247</v>
      </c>
      <c r="AA52" s="31" t="s">
        <v>221</v>
      </c>
      <c r="AF52" s="5" t="s">
        <v>221</v>
      </c>
      <c r="AK52" s="5" t="s">
        <v>222</v>
      </c>
      <c r="AL52" s="5" t="s">
        <v>49</v>
      </c>
      <c r="AM52" s="5" t="s">
        <v>49</v>
      </c>
      <c r="AS52" s="8">
        <v>18</v>
      </c>
      <c r="AT52" s="8" t="s">
        <v>203</v>
      </c>
      <c r="AU52" s="8" t="s">
        <v>205</v>
      </c>
      <c r="AV52" s="8" t="s">
        <v>208</v>
      </c>
      <c r="AW52" s="8" t="s">
        <v>216</v>
      </c>
      <c r="AX52" s="8" t="s">
        <v>202</v>
      </c>
      <c r="AY52" s="8" t="s">
        <v>252</v>
      </c>
      <c r="AZ52" s="8" t="s">
        <v>220</v>
      </c>
      <c r="BA52" s="8" t="s">
        <v>252</v>
      </c>
      <c r="BB52" s="8">
        <v>0</v>
      </c>
      <c r="BC52" s="11">
        <v>44648</v>
      </c>
      <c r="BD52" s="10">
        <v>0.93337962962962961</v>
      </c>
    </row>
    <row r="53" spans="1:56" x14ac:dyDescent="0.25">
      <c r="A53" s="8" t="s">
        <v>97</v>
      </c>
      <c r="B53" s="8" t="s">
        <v>223</v>
      </c>
      <c r="C53" s="8" t="s">
        <v>223</v>
      </c>
      <c r="D53" s="8" t="s">
        <v>224</v>
      </c>
      <c r="E53" s="8" t="s">
        <v>224</v>
      </c>
      <c r="F53" s="8" t="s">
        <v>223</v>
      </c>
      <c r="G53" s="8" t="s">
        <v>223</v>
      </c>
      <c r="H53" s="8" t="s">
        <v>223</v>
      </c>
      <c r="I53" s="8" t="s">
        <v>227</v>
      </c>
      <c r="J53" s="8" t="s">
        <v>223</v>
      </c>
      <c r="K53" s="8" t="s">
        <v>223</v>
      </c>
      <c r="L53" s="8" t="s">
        <v>223</v>
      </c>
      <c r="M53" s="8" t="s">
        <v>223</v>
      </c>
      <c r="N53" s="8" t="s">
        <v>223</v>
      </c>
      <c r="O53" s="8" t="s">
        <v>227</v>
      </c>
      <c r="P53" s="8" t="s">
        <v>225</v>
      </c>
      <c r="Q53" s="8">
        <v>2.5</v>
      </c>
      <c r="R53" s="8">
        <v>5.5</v>
      </c>
      <c r="S53" s="8">
        <v>1.5</v>
      </c>
      <c r="T53" s="8">
        <v>4.5</v>
      </c>
      <c r="U53" s="8">
        <v>4.5</v>
      </c>
      <c r="V53" s="8">
        <v>1.5</v>
      </c>
      <c r="W53" s="8" t="s">
        <v>240</v>
      </c>
      <c r="X53" s="8" t="s">
        <v>240</v>
      </c>
      <c r="Y53" s="8" t="s">
        <v>241</v>
      </c>
      <c r="Z53" s="8" t="s">
        <v>246</v>
      </c>
      <c r="AA53" s="31" t="s">
        <v>221</v>
      </c>
      <c r="AF53" s="5" t="s">
        <v>221</v>
      </c>
      <c r="AK53" s="5" t="s">
        <v>202</v>
      </c>
      <c r="AL53" s="5" t="s">
        <v>98</v>
      </c>
      <c r="AM53" s="5" t="s">
        <v>49</v>
      </c>
      <c r="AS53" s="8">
        <v>20</v>
      </c>
      <c r="AT53" s="8" t="s">
        <v>203</v>
      </c>
      <c r="AU53" s="8" t="s">
        <v>205</v>
      </c>
      <c r="AV53" s="8" t="s">
        <v>208</v>
      </c>
      <c r="AW53" s="8" t="s">
        <v>216</v>
      </c>
      <c r="AX53" s="20" t="s">
        <v>213</v>
      </c>
      <c r="AY53" s="24" t="s">
        <v>252</v>
      </c>
      <c r="AZ53" s="8" t="s">
        <v>220</v>
      </c>
      <c r="BA53" s="8" t="s">
        <v>252</v>
      </c>
      <c r="BB53" s="8">
        <v>0</v>
      </c>
      <c r="BC53" s="11">
        <v>44648</v>
      </c>
      <c r="BD53" s="10">
        <v>0.93500000000000005</v>
      </c>
    </row>
    <row r="54" spans="1:56" x14ac:dyDescent="0.25">
      <c r="A54" s="8" t="s">
        <v>99</v>
      </c>
      <c r="B54" s="8" t="s">
        <v>223</v>
      </c>
      <c r="C54" s="8" t="s">
        <v>223</v>
      </c>
      <c r="D54" s="8" t="s">
        <v>223</v>
      </c>
      <c r="E54" s="8" t="s">
        <v>225</v>
      </c>
      <c r="F54" s="8" t="s">
        <v>224</v>
      </c>
      <c r="G54" s="8" t="s">
        <v>223</v>
      </c>
      <c r="H54" s="8" t="s">
        <v>224</v>
      </c>
      <c r="I54" s="8" t="s">
        <v>227</v>
      </c>
      <c r="J54" s="8" t="s">
        <v>224</v>
      </c>
      <c r="K54" s="8" t="s">
        <v>223</v>
      </c>
      <c r="L54" s="8" t="s">
        <v>224</v>
      </c>
      <c r="M54" s="8" t="s">
        <v>225</v>
      </c>
      <c r="N54" s="8" t="s">
        <v>223</v>
      </c>
      <c r="O54" s="8" t="s">
        <v>225</v>
      </c>
      <c r="P54" s="8" t="s">
        <v>227</v>
      </c>
      <c r="Q54" s="8">
        <v>6</v>
      </c>
      <c r="R54" s="8">
        <v>8.5</v>
      </c>
      <c r="S54" s="8">
        <v>2.5</v>
      </c>
      <c r="T54" s="8">
        <v>5</v>
      </c>
      <c r="U54" s="8">
        <v>5.5</v>
      </c>
      <c r="V54" s="8">
        <v>3</v>
      </c>
      <c r="W54" s="8" t="s">
        <v>240</v>
      </c>
      <c r="X54" s="8" t="s">
        <v>240</v>
      </c>
      <c r="Y54" s="8" t="s">
        <v>242</v>
      </c>
      <c r="Z54" s="8" t="s">
        <v>246</v>
      </c>
      <c r="AA54" s="31" t="s">
        <v>202</v>
      </c>
      <c r="AF54" s="5" t="s">
        <v>202</v>
      </c>
      <c r="AK54" s="5" t="s">
        <v>202</v>
      </c>
      <c r="AL54" s="5" t="s">
        <v>334</v>
      </c>
      <c r="AM54" s="5" t="s">
        <v>425</v>
      </c>
      <c r="AN54" s="5" t="s">
        <v>420</v>
      </c>
      <c r="AO54" s="5" t="s">
        <v>428</v>
      </c>
      <c r="AP54" s="5" t="s">
        <v>424</v>
      </c>
      <c r="AQ54" s="5" t="s">
        <v>49</v>
      </c>
      <c r="AS54" s="8">
        <v>24</v>
      </c>
      <c r="AT54" s="8" t="s">
        <v>203</v>
      </c>
      <c r="AU54" s="8" t="s">
        <v>205</v>
      </c>
      <c r="AV54" s="8" t="s">
        <v>208</v>
      </c>
      <c r="AW54" s="8" t="s">
        <v>216</v>
      </c>
      <c r="AX54" s="8" t="s">
        <v>202</v>
      </c>
      <c r="AY54" s="8" t="s">
        <v>252</v>
      </c>
      <c r="AZ54" s="8" t="s">
        <v>220</v>
      </c>
      <c r="BA54" s="8" t="s">
        <v>252</v>
      </c>
      <c r="BB54" s="8">
        <v>0</v>
      </c>
      <c r="BC54" s="11">
        <v>44648</v>
      </c>
      <c r="BD54" s="10">
        <v>0.93714120370370368</v>
      </c>
    </row>
    <row r="55" spans="1:56" x14ac:dyDescent="0.25">
      <c r="A55" s="8" t="s">
        <v>100</v>
      </c>
      <c r="B55" s="8" t="s">
        <v>223</v>
      </c>
      <c r="C55" s="8" t="s">
        <v>223</v>
      </c>
      <c r="D55" s="8" t="s">
        <v>224</v>
      </c>
      <c r="E55" s="8" t="s">
        <v>224</v>
      </c>
      <c r="F55" s="8" t="s">
        <v>224</v>
      </c>
      <c r="G55" s="8" t="s">
        <v>223</v>
      </c>
      <c r="H55" s="8" t="s">
        <v>223</v>
      </c>
      <c r="I55" s="8" t="s">
        <v>227</v>
      </c>
      <c r="J55" s="8" t="s">
        <v>225</v>
      </c>
      <c r="K55" s="8" t="s">
        <v>224</v>
      </c>
      <c r="L55" s="8" t="s">
        <v>223</v>
      </c>
      <c r="M55" s="8" t="s">
        <v>224</v>
      </c>
      <c r="N55" s="8" t="s">
        <v>223</v>
      </c>
      <c r="O55" s="8" t="s">
        <v>226</v>
      </c>
      <c r="P55" s="8" t="s">
        <v>226</v>
      </c>
      <c r="Q55" s="8">
        <v>3</v>
      </c>
      <c r="R55" s="8">
        <v>3.5</v>
      </c>
      <c r="S55" s="8">
        <v>3.5</v>
      </c>
      <c r="T55" s="8">
        <v>3.5</v>
      </c>
      <c r="U55" s="8">
        <v>5.5</v>
      </c>
      <c r="V55" s="8">
        <v>1.5</v>
      </c>
      <c r="W55" s="8" t="s">
        <v>240</v>
      </c>
      <c r="X55" s="8" t="s">
        <v>240</v>
      </c>
      <c r="Y55" s="8" t="s">
        <v>242</v>
      </c>
      <c r="Z55" s="8" t="s">
        <v>246</v>
      </c>
      <c r="AA55" s="31" t="s">
        <v>202</v>
      </c>
      <c r="AF55" s="5" t="s">
        <v>221</v>
      </c>
      <c r="AK55" s="5" t="s">
        <v>202</v>
      </c>
      <c r="AS55" s="8">
        <v>23</v>
      </c>
      <c r="AT55" s="8" t="s">
        <v>203</v>
      </c>
      <c r="AU55" s="8" t="s">
        <v>205</v>
      </c>
      <c r="AV55" s="8" t="s">
        <v>208</v>
      </c>
      <c r="AW55" s="8" t="s">
        <v>216</v>
      </c>
      <c r="AX55" s="8" t="s">
        <v>202</v>
      </c>
      <c r="AY55" s="8" t="s">
        <v>252</v>
      </c>
      <c r="AZ55" s="8" t="s">
        <v>219</v>
      </c>
      <c r="BA55" s="8" t="s">
        <v>252</v>
      </c>
      <c r="BB55" s="8">
        <v>0</v>
      </c>
      <c r="BC55" s="11">
        <v>44648</v>
      </c>
      <c r="BD55" s="10">
        <v>0.93894675925925919</v>
      </c>
    </row>
    <row r="56" spans="1:56" x14ac:dyDescent="0.25">
      <c r="A56" s="8" t="s">
        <v>101</v>
      </c>
      <c r="B56" s="8" t="s">
        <v>223</v>
      </c>
      <c r="C56" s="8" t="s">
        <v>223</v>
      </c>
      <c r="D56" s="8" t="s">
        <v>224</v>
      </c>
      <c r="E56" s="8" t="s">
        <v>223</v>
      </c>
      <c r="F56" s="8" t="s">
        <v>223</v>
      </c>
      <c r="G56" s="8" t="s">
        <v>223</v>
      </c>
      <c r="H56" s="8" t="s">
        <v>223</v>
      </c>
      <c r="I56" s="8" t="s">
        <v>227</v>
      </c>
      <c r="J56" s="8" t="s">
        <v>223</v>
      </c>
      <c r="K56" s="8" t="s">
        <v>225</v>
      </c>
      <c r="L56" s="8" t="s">
        <v>223</v>
      </c>
      <c r="M56" s="8" t="s">
        <v>223</v>
      </c>
      <c r="N56" s="8" t="s">
        <v>223</v>
      </c>
      <c r="O56" s="8" t="s">
        <v>227</v>
      </c>
      <c r="P56" s="8" t="s">
        <v>227</v>
      </c>
      <c r="Q56" s="8">
        <v>2.5</v>
      </c>
      <c r="R56" s="8">
        <v>2.5</v>
      </c>
      <c r="S56" s="8">
        <v>2.5</v>
      </c>
      <c r="T56" s="8">
        <v>6.5</v>
      </c>
      <c r="U56" s="8">
        <v>5</v>
      </c>
      <c r="V56" s="8">
        <v>1.5</v>
      </c>
      <c r="W56" s="8" t="s">
        <v>240</v>
      </c>
      <c r="X56" s="8" t="s">
        <v>240</v>
      </c>
      <c r="Y56" s="8" t="s">
        <v>242</v>
      </c>
      <c r="Z56" s="8" t="s">
        <v>247</v>
      </c>
      <c r="AA56" s="31" t="s">
        <v>202</v>
      </c>
      <c r="AB56" s="5" t="s">
        <v>102</v>
      </c>
      <c r="AC56" s="5" t="s">
        <v>389</v>
      </c>
      <c r="AE56" s="5" t="s">
        <v>391</v>
      </c>
      <c r="AF56" s="5" t="s">
        <v>222</v>
      </c>
      <c r="AG56" s="5" t="s">
        <v>324</v>
      </c>
      <c r="AH56" s="5" t="s">
        <v>375</v>
      </c>
      <c r="AK56" s="5" t="s">
        <v>202</v>
      </c>
      <c r="AL56" s="5" t="s">
        <v>103</v>
      </c>
      <c r="AM56" s="5" t="s">
        <v>420</v>
      </c>
      <c r="AN56" s="5" t="s">
        <v>436</v>
      </c>
      <c r="AO56" s="5" t="s">
        <v>49</v>
      </c>
      <c r="AS56" s="8">
        <v>28</v>
      </c>
      <c r="AT56" s="8" t="s">
        <v>204</v>
      </c>
      <c r="AU56" s="8" t="s">
        <v>205</v>
      </c>
      <c r="AV56" s="8" t="s">
        <v>208</v>
      </c>
      <c r="AW56" s="8" t="s">
        <v>216</v>
      </c>
      <c r="AX56" s="8" t="s">
        <v>202</v>
      </c>
      <c r="AY56" s="8" t="s">
        <v>252</v>
      </c>
      <c r="AZ56" s="8" t="s">
        <v>220</v>
      </c>
      <c r="BA56" s="8" t="s">
        <v>252</v>
      </c>
      <c r="BB56" s="8">
        <v>0</v>
      </c>
      <c r="BC56" s="11">
        <v>44648</v>
      </c>
      <c r="BD56" s="10">
        <v>0.94199074074074074</v>
      </c>
    </row>
    <row r="57" spans="1:56" x14ac:dyDescent="0.25">
      <c r="A57" s="8" t="s">
        <v>104</v>
      </c>
      <c r="B57" s="8" t="s">
        <v>223</v>
      </c>
      <c r="C57" s="8" t="s">
        <v>223</v>
      </c>
      <c r="D57" s="8" t="s">
        <v>223</v>
      </c>
      <c r="E57" s="8" t="s">
        <v>223</v>
      </c>
      <c r="F57" s="8" t="s">
        <v>223</v>
      </c>
      <c r="G57" s="8" t="s">
        <v>223</v>
      </c>
      <c r="H57" s="8" t="s">
        <v>223</v>
      </c>
      <c r="I57" s="8" t="s">
        <v>223</v>
      </c>
      <c r="J57" s="8" t="s">
        <v>223</v>
      </c>
      <c r="K57" s="8" t="s">
        <v>223</v>
      </c>
      <c r="L57" s="8" t="s">
        <v>223</v>
      </c>
      <c r="M57" s="8" t="s">
        <v>223</v>
      </c>
      <c r="N57" s="8" t="s">
        <v>223</v>
      </c>
      <c r="O57" s="8" t="s">
        <v>223</v>
      </c>
      <c r="P57" s="8" t="s">
        <v>223</v>
      </c>
      <c r="Q57" s="8">
        <v>1</v>
      </c>
      <c r="R57" s="8">
        <v>3</v>
      </c>
      <c r="S57" s="8">
        <v>1.5</v>
      </c>
      <c r="T57" s="8">
        <v>1</v>
      </c>
      <c r="U57" s="8">
        <v>1.5</v>
      </c>
      <c r="V57" s="8">
        <v>1</v>
      </c>
      <c r="W57" s="8" t="s">
        <v>240</v>
      </c>
      <c r="X57" s="8" t="s">
        <v>240</v>
      </c>
      <c r="Y57" s="8" t="s">
        <v>241</v>
      </c>
      <c r="Z57" s="8" t="s">
        <v>245</v>
      </c>
      <c r="AA57" s="31" t="s">
        <v>222</v>
      </c>
      <c r="AB57" s="5" t="s">
        <v>105</v>
      </c>
      <c r="AC57" s="5" t="s">
        <v>370</v>
      </c>
      <c r="AF57" s="5" t="s">
        <v>222</v>
      </c>
      <c r="AG57" s="5" t="s">
        <v>311</v>
      </c>
      <c r="AK57" s="5" t="s">
        <v>222</v>
      </c>
      <c r="AR57" s="56" t="s">
        <v>345</v>
      </c>
      <c r="AS57" s="8">
        <v>22</v>
      </c>
      <c r="AT57" s="8" t="s">
        <v>203</v>
      </c>
      <c r="AU57" s="8" t="s">
        <v>205</v>
      </c>
      <c r="AV57" s="8" t="s">
        <v>208</v>
      </c>
      <c r="AW57" s="8" t="s">
        <v>216</v>
      </c>
      <c r="AX57" s="8" t="s">
        <v>202</v>
      </c>
      <c r="AY57" s="8" t="s">
        <v>252</v>
      </c>
      <c r="AZ57" s="8" t="s">
        <v>220</v>
      </c>
      <c r="BA57" s="8" t="s">
        <v>252</v>
      </c>
      <c r="BB57" s="8">
        <v>0</v>
      </c>
      <c r="BC57" s="11">
        <v>44648</v>
      </c>
      <c r="BD57" s="10">
        <v>0.94412037037037033</v>
      </c>
    </row>
    <row r="58" spans="1:56" x14ac:dyDescent="0.25">
      <c r="A58" s="8" t="s">
        <v>106</v>
      </c>
      <c r="B58" s="8" t="s">
        <v>223</v>
      </c>
      <c r="C58" s="8" t="s">
        <v>224</v>
      </c>
      <c r="D58" s="8" t="s">
        <v>224</v>
      </c>
      <c r="E58" s="8" t="s">
        <v>225</v>
      </c>
      <c r="F58" s="8" t="s">
        <v>224</v>
      </c>
      <c r="G58" s="8" t="s">
        <v>223</v>
      </c>
      <c r="H58" s="8" t="s">
        <v>226</v>
      </c>
      <c r="I58" s="8" t="s">
        <v>226</v>
      </c>
      <c r="J58" s="8" t="s">
        <v>224</v>
      </c>
      <c r="K58" s="8" t="s">
        <v>223</v>
      </c>
      <c r="L58" s="8" t="s">
        <v>224</v>
      </c>
      <c r="M58" s="8" t="s">
        <v>225</v>
      </c>
      <c r="N58" s="8" t="s">
        <v>223</v>
      </c>
      <c r="O58" s="8" t="s">
        <v>224</v>
      </c>
      <c r="P58" s="8" t="s">
        <v>224</v>
      </c>
      <c r="Q58" s="8">
        <v>7.5</v>
      </c>
      <c r="R58" s="8">
        <v>8</v>
      </c>
      <c r="S58" s="8">
        <v>6.5</v>
      </c>
      <c r="T58" s="8">
        <v>9.5</v>
      </c>
      <c r="U58" s="8">
        <v>6</v>
      </c>
      <c r="V58" s="8">
        <v>4</v>
      </c>
      <c r="W58" s="8" t="s">
        <v>240</v>
      </c>
      <c r="X58" s="8" t="s">
        <v>240</v>
      </c>
      <c r="Y58" s="8" t="s">
        <v>242</v>
      </c>
      <c r="Z58" s="8" t="s">
        <v>247</v>
      </c>
      <c r="AA58" s="31" t="s">
        <v>221</v>
      </c>
      <c r="AF58" s="5" t="s">
        <v>222</v>
      </c>
      <c r="AG58" s="5" t="s">
        <v>448</v>
      </c>
      <c r="AH58" s="5" t="s">
        <v>447</v>
      </c>
      <c r="AK58" s="5" t="s">
        <v>222</v>
      </c>
      <c r="AL58" s="5" t="s">
        <v>81</v>
      </c>
      <c r="AM58" s="5" t="s">
        <v>424</v>
      </c>
      <c r="AS58" s="8">
        <v>20</v>
      </c>
      <c r="AT58" s="8" t="s">
        <v>203</v>
      </c>
      <c r="AU58" s="8" t="s">
        <v>205</v>
      </c>
      <c r="AV58" s="8" t="s">
        <v>208</v>
      </c>
      <c r="AW58" s="8" t="s">
        <v>216</v>
      </c>
      <c r="AX58" s="8" t="s">
        <v>202</v>
      </c>
      <c r="AY58" s="8" t="s">
        <v>252</v>
      </c>
      <c r="AZ58" s="8" t="s">
        <v>219</v>
      </c>
      <c r="BA58" s="8" t="s">
        <v>252</v>
      </c>
      <c r="BB58" s="8">
        <v>0</v>
      </c>
      <c r="BC58" s="11">
        <v>44648</v>
      </c>
      <c r="BD58" s="10">
        <v>0.94702546296296297</v>
      </c>
    </row>
    <row r="59" spans="1:56" x14ac:dyDescent="0.25">
      <c r="A59" s="8" t="s">
        <v>107</v>
      </c>
      <c r="B59" s="8" t="s">
        <v>223</v>
      </c>
      <c r="C59" s="8" t="s">
        <v>223</v>
      </c>
      <c r="D59" s="8" t="s">
        <v>223</v>
      </c>
      <c r="E59" s="8" t="s">
        <v>224</v>
      </c>
      <c r="F59" s="8" t="s">
        <v>224</v>
      </c>
      <c r="G59" s="8" t="s">
        <v>223</v>
      </c>
      <c r="H59" s="8" t="s">
        <v>224</v>
      </c>
      <c r="I59" s="8" t="s">
        <v>227</v>
      </c>
      <c r="J59" s="8" t="s">
        <v>223</v>
      </c>
      <c r="K59" s="8" t="s">
        <v>226</v>
      </c>
      <c r="L59" s="8" t="s">
        <v>224</v>
      </c>
      <c r="M59" s="8" t="s">
        <v>223</v>
      </c>
      <c r="N59" s="8" t="s">
        <v>224</v>
      </c>
      <c r="O59" s="8" t="s">
        <v>227</v>
      </c>
      <c r="P59" s="8" t="s">
        <v>227</v>
      </c>
      <c r="Q59" s="8">
        <v>1</v>
      </c>
      <c r="R59" s="8">
        <v>3.5</v>
      </c>
      <c r="S59" s="8">
        <v>1.5</v>
      </c>
      <c r="T59" s="8">
        <v>5.5</v>
      </c>
      <c r="U59" s="8">
        <v>3.5</v>
      </c>
      <c r="V59" s="8">
        <v>1.5</v>
      </c>
      <c r="W59" s="8" t="s">
        <v>240</v>
      </c>
      <c r="X59" s="8" t="s">
        <v>240</v>
      </c>
      <c r="Y59" s="8" t="s">
        <v>228</v>
      </c>
      <c r="Z59" s="8" t="s">
        <v>247</v>
      </c>
      <c r="AA59" s="31" t="s">
        <v>222</v>
      </c>
      <c r="AB59" s="5" t="s">
        <v>108</v>
      </c>
      <c r="AC59" s="5" t="s">
        <v>47</v>
      </c>
      <c r="AF59" s="5" t="s">
        <v>222</v>
      </c>
      <c r="AG59" s="5" t="s">
        <v>383</v>
      </c>
      <c r="AH59" s="5" t="s">
        <v>407</v>
      </c>
      <c r="AK59" s="5" t="s">
        <v>202</v>
      </c>
      <c r="AL59" s="5" t="s">
        <v>335</v>
      </c>
      <c r="AM59" s="5" t="s">
        <v>427</v>
      </c>
      <c r="AR59" s="56" t="s">
        <v>257</v>
      </c>
      <c r="AS59" s="8" t="s">
        <v>202</v>
      </c>
      <c r="AT59" s="20">
        <v>4</v>
      </c>
      <c r="AU59" s="8" t="s">
        <v>205</v>
      </c>
      <c r="AV59" s="8" t="s">
        <v>208</v>
      </c>
      <c r="AW59" s="8" t="s">
        <v>202</v>
      </c>
      <c r="AX59" s="8" t="s">
        <v>202</v>
      </c>
      <c r="AY59" s="8" t="s">
        <v>252</v>
      </c>
      <c r="AZ59" s="8" t="s">
        <v>202</v>
      </c>
      <c r="BA59" s="8" t="s">
        <v>202</v>
      </c>
      <c r="BB59" s="8" t="s">
        <v>202</v>
      </c>
      <c r="BC59" s="11">
        <v>44648</v>
      </c>
      <c r="BD59" s="10">
        <v>0.94969907407407417</v>
      </c>
    </row>
    <row r="60" spans="1:56" x14ac:dyDescent="0.25">
      <c r="A60" s="8" t="s">
        <v>109</v>
      </c>
      <c r="B60" s="8" t="s">
        <v>223</v>
      </c>
      <c r="C60" s="8" t="s">
        <v>223</v>
      </c>
      <c r="D60" s="8" t="s">
        <v>224</v>
      </c>
      <c r="E60" s="8" t="s">
        <v>223</v>
      </c>
      <c r="F60" s="8" t="s">
        <v>223</v>
      </c>
      <c r="G60" s="8" t="s">
        <v>223</v>
      </c>
      <c r="H60" s="8" t="s">
        <v>223</v>
      </c>
      <c r="I60" s="8" t="s">
        <v>227</v>
      </c>
      <c r="J60" s="8" t="s">
        <v>223</v>
      </c>
      <c r="K60" s="8" t="s">
        <v>226</v>
      </c>
      <c r="L60" s="8" t="s">
        <v>223</v>
      </c>
      <c r="M60" s="8" t="s">
        <v>223</v>
      </c>
      <c r="N60" s="8" t="s">
        <v>223</v>
      </c>
      <c r="O60" s="8" t="s">
        <v>226</v>
      </c>
      <c r="P60" s="8" t="s">
        <v>227</v>
      </c>
      <c r="Q60" s="8">
        <v>3</v>
      </c>
      <c r="R60" s="8">
        <v>4</v>
      </c>
      <c r="S60" s="8">
        <v>1.5</v>
      </c>
      <c r="T60" s="8">
        <v>3</v>
      </c>
      <c r="U60" s="8">
        <v>5</v>
      </c>
      <c r="V60" s="8">
        <v>1.5</v>
      </c>
      <c r="W60" s="8" t="s">
        <v>240</v>
      </c>
      <c r="X60" s="8" t="s">
        <v>240</v>
      </c>
      <c r="Y60" s="8" t="s">
        <v>241</v>
      </c>
      <c r="Z60" s="8" t="s">
        <v>245</v>
      </c>
      <c r="AA60" s="31" t="s">
        <v>222</v>
      </c>
      <c r="AB60" s="5" t="s">
        <v>110</v>
      </c>
      <c r="AC60" s="5" t="s">
        <v>47</v>
      </c>
      <c r="AF60" s="5" t="s">
        <v>221</v>
      </c>
      <c r="AK60" s="5" t="s">
        <v>202</v>
      </c>
      <c r="AS60" s="8">
        <v>19</v>
      </c>
      <c r="AT60" s="8" t="s">
        <v>203</v>
      </c>
      <c r="AU60" s="8" t="s">
        <v>205</v>
      </c>
      <c r="AV60" s="8" t="s">
        <v>208</v>
      </c>
      <c r="AW60" s="8" t="s">
        <v>216</v>
      </c>
      <c r="AX60" s="8" t="s">
        <v>202</v>
      </c>
      <c r="AY60" s="8" t="s">
        <v>252</v>
      </c>
      <c r="AZ60" s="8" t="s">
        <v>220</v>
      </c>
      <c r="BA60" s="8" t="s">
        <v>252</v>
      </c>
      <c r="BB60" s="8">
        <v>0</v>
      </c>
      <c r="BC60" s="11">
        <v>44648</v>
      </c>
      <c r="BD60" s="10">
        <v>0.95148148148148148</v>
      </c>
    </row>
    <row r="61" spans="1:56" x14ac:dyDescent="0.25">
      <c r="A61" s="8" t="s">
        <v>111</v>
      </c>
      <c r="B61" s="8" t="s">
        <v>223</v>
      </c>
      <c r="C61" s="8" t="s">
        <v>223</v>
      </c>
      <c r="D61" s="8" t="s">
        <v>224</v>
      </c>
      <c r="E61" s="8" t="s">
        <v>223</v>
      </c>
      <c r="F61" s="8" t="s">
        <v>223</v>
      </c>
      <c r="G61" s="8" t="s">
        <v>223</v>
      </c>
      <c r="H61" s="8" t="s">
        <v>223</v>
      </c>
      <c r="I61" s="8" t="s">
        <v>227</v>
      </c>
      <c r="J61" s="8" t="s">
        <v>224</v>
      </c>
      <c r="K61" s="8" t="s">
        <v>223</v>
      </c>
      <c r="L61" s="8" t="s">
        <v>223</v>
      </c>
      <c r="M61" s="8" t="s">
        <v>223</v>
      </c>
      <c r="N61" s="8" t="s">
        <v>223</v>
      </c>
      <c r="O61" s="8" t="s">
        <v>227</v>
      </c>
      <c r="P61" s="8" t="s">
        <v>226</v>
      </c>
      <c r="Q61" s="8">
        <v>2.54</v>
      </c>
      <c r="R61" s="8">
        <v>4.5</v>
      </c>
      <c r="S61" s="8">
        <v>1</v>
      </c>
      <c r="T61" s="8">
        <v>3.5</v>
      </c>
      <c r="U61" s="8">
        <v>2.5</v>
      </c>
      <c r="V61" s="8">
        <v>1</v>
      </c>
      <c r="W61" s="8" t="s">
        <v>240</v>
      </c>
      <c r="X61" s="8" t="s">
        <v>240</v>
      </c>
      <c r="Y61" s="8" t="s">
        <v>241</v>
      </c>
      <c r="Z61" s="8" t="s">
        <v>245</v>
      </c>
      <c r="AA61" s="31" t="s">
        <v>222</v>
      </c>
      <c r="AB61" s="5" t="s">
        <v>304</v>
      </c>
      <c r="AC61" s="5" t="s">
        <v>371</v>
      </c>
      <c r="AF61" s="5" t="s">
        <v>221</v>
      </c>
      <c r="AK61" s="5" t="s">
        <v>221</v>
      </c>
      <c r="AL61" s="5" t="s">
        <v>34</v>
      </c>
      <c r="AM61" s="5" t="s">
        <v>424</v>
      </c>
      <c r="AS61" s="8">
        <v>19</v>
      </c>
      <c r="AT61" s="8" t="s">
        <v>203</v>
      </c>
      <c r="AU61" s="8" t="s">
        <v>205</v>
      </c>
      <c r="AV61" s="8" t="s">
        <v>208</v>
      </c>
      <c r="AW61" s="8" t="s">
        <v>216</v>
      </c>
      <c r="AX61" s="8" t="s">
        <v>202</v>
      </c>
      <c r="AY61" s="8" t="s">
        <v>252</v>
      </c>
      <c r="AZ61" s="8" t="s">
        <v>220</v>
      </c>
      <c r="BA61" s="8" t="s">
        <v>252</v>
      </c>
      <c r="BB61" s="8">
        <v>0</v>
      </c>
      <c r="BC61" s="11">
        <v>44648</v>
      </c>
      <c r="BD61" s="10">
        <v>0.95472222222222225</v>
      </c>
    </row>
    <row r="62" spans="1:56" x14ac:dyDescent="0.25">
      <c r="A62" s="8" t="s">
        <v>112</v>
      </c>
      <c r="B62" s="8" t="s">
        <v>223</v>
      </c>
      <c r="C62" s="8" t="s">
        <v>224</v>
      </c>
      <c r="D62" s="8" t="s">
        <v>223</v>
      </c>
      <c r="E62" s="8" t="s">
        <v>223</v>
      </c>
      <c r="F62" s="8" t="s">
        <v>223</v>
      </c>
      <c r="G62" s="8" t="s">
        <v>223</v>
      </c>
      <c r="H62" s="8" t="s">
        <v>223</v>
      </c>
      <c r="I62" s="8" t="s">
        <v>227</v>
      </c>
      <c r="J62" s="8" t="s">
        <v>224</v>
      </c>
      <c r="K62" s="8" t="s">
        <v>223</v>
      </c>
      <c r="L62" s="8" t="s">
        <v>223</v>
      </c>
      <c r="M62" s="8" t="s">
        <v>223</v>
      </c>
      <c r="N62" s="8" t="s">
        <v>223</v>
      </c>
      <c r="O62" s="8" t="s">
        <v>227</v>
      </c>
      <c r="P62" s="8" t="s">
        <v>226</v>
      </c>
      <c r="Q62" s="8">
        <v>5</v>
      </c>
      <c r="R62" s="8">
        <v>5</v>
      </c>
      <c r="S62" s="8">
        <v>2</v>
      </c>
      <c r="T62" s="8">
        <v>4</v>
      </c>
      <c r="U62" s="8">
        <v>1</v>
      </c>
      <c r="V62" s="8">
        <v>1</v>
      </c>
      <c r="W62" s="8" t="s">
        <v>240</v>
      </c>
      <c r="X62" s="8" t="s">
        <v>240</v>
      </c>
      <c r="Y62" s="8" t="s">
        <v>241</v>
      </c>
      <c r="Z62" s="8" t="s">
        <v>245</v>
      </c>
      <c r="AA62" s="31" t="s">
        <v>221</v>
      </c>
      <c r="AF62" s="5" t="s">
        <v>221</v>
      </c>
      <c r="AK62" s="5" t="s">
        <v>221</v>
      </c>
      <c r="AS62" s="8">
        <v>19</v>
      </c>
      <c r="AT62" s="8" t="s">
        <v>203</v>
      </c>
      <c r="AU62" s="8" t="s">
        <v>205</v>
      </c>
      <c r="AV62" s="8" t="s">
        <v>208</v>
      </c>
      <c r="AW62" s="8" t="s">
        <v>216</v>
      </c>
      <c r="AX62" s="8" t="s">
        <v>202</v>
      </c>
      <c r="AY62" s="8" t="s">
        <v>252</v>
      </c>
      <c r="AZ62" s="8" t="s">
        <v>219</v>
      </c>
      <c r="BA62" s="8" t="s">
        <v>252</v>
      </c>
      <c r="BB62" s="8">
        <v>0</v>
      </c>
      <c r="BC62" s="11">
        <v>44648</v>
      </c>
      <c r="BD62" s="10">
        <v>0.95613425925925932</v>
      </c>
    </row>
    <row r="63" spans="1:56" x14ac:dyDescent="0.25">
      <c r="A63" s="8" t="s">
        <v>113</v>
      </c>
      <c r="B63" s="8" t="s">
        <v>223</v>
      </c>
      <c r="C63" s="8" t="s">
        <v>223</v>
      </c>
      <c r="D63" s="8" t="s">
        <v>223</v>
      </c>
      <c r="E63" s="8" t="s">
        <v>223</v>
      </c>
      <c r="F63" s="8" t="s">
        <v>224</v>
      </c>
      <c r="G63" s="8" t="s">
        <v>223</v>
      </c>
      <c r="H63" s="8" t="s">
        <v>223</v>
      </c>
      <c r="I63" s="8" t="s">
        <v>227</v>
      </c>
      <c r="J63" s="8" t="s">
        <v>223</v>
      </c>
      <c r="K63" s="8" t="s">
        <v>225</v>
      </c>
      <c r="L63" s="8" t="s">
        <v>223</v>
      </c>
      <c r="M63" s="8" t="s">
        <v>223</v>
      </c>
      <c r="N63" s="8" t="s">
        <v>224</v>
      </c>
      <c r="O63" s="8" t="s">
        <v>227</v>
      </c>
      <c r="P63" s="8" t="s">
        <v>227</v>
      </c>
      <c r="Q63" s="8">
        <v>1.5</v>
      </c>
      <c r="R63" s="8">
        <v>6</v>
      </c>
      <c r="S63" s="8">
        <v>1</v>
      </c>
      <c r="T63" s="8">
        <v>2</v>
      </c>
      <c r="U63" s="8">
        <v>2</v>
      </c>
      <c r="V63" s="8">
        <v>1</v>
      </c>
      <c r="W63" s="8" t="s">
        <v>240</v>
      </c>
      <c r="X63" s="8" t="s">
        <v>239</v>
      </c>
      <c r="Y63" s="8" t="s">
        <v>241</v>
      </c>
      <c r="Z63" s="8" t="s">
        <v>245</v>
      </c>
      <c r="AA63" s="31" t="s">
        <v>221</v>
      </c>
      <c r="AF63" s="5" t="s">
        <v>221</v>
      </c>
      <c r="AK63" s="5" t="s">
        <v>222</v>
      </c>
      <c r="AL63" s="5" t="s">
        <v>336</v>
      </c>
      <c r="AM63" s="5" t="s">
        <v>424</v>
      </c>
      <c r="AN63" s="5" t="s">
        <v>49</v>
      </c>
      <c r="AS63" s="8">
        <v>21</v>
      </c>
      <c r="AT63" s="8" t="s">
        <v>204</v>
      </c>
      <c r="AU63" s="8" t="s">
        <v>205</v>
      </c>
      <c r="AV63" s="8" t="s">
        <v>208</v>
      </c>
      <c r="AW63" s="8" t="s">
        <v>216</v>
      </c>
      <c r="AX63" s="8" t="s">
        <v>202</v>
      </c>
      <c r="AY63" s="8" t="s">
        <v>252</v>
      </c>
      <c r="AZ63" s="8" t="s">
        <v>220</v>
      </c>
      <c r="BA63" s="8" t="s">
        <v>252</v>
      </c>
      <c r="BB63" s="8">
        <v>0</v>
      </c>
      <c r="BC63" s="11">
        <v>44648</v>
      </c>
      <c r="BD63" s="10">
        <v>0.95754629629629628</v>
      </c>
    </row>
    <row r="64" spans="1:56" x14ac:dyDescent="0.25">
      <c r="A64" s="8" t="s">
        <v>114</v>
      </c>
      <c r="B64" s="8" t="s">
        <v>223</v>
      </c>
      <c r="C64" s="8" t="s">
        <v>223</v>
      </c>
      <c r="D64" s="8" t="s">
        <v>223</v>
      </c>
      <c r="E64" s="8" t="s">
        <v>223</v>
      </c>
      <c r="F64" s="8" t="s">
        <v>223</v>
      </c>
      <c r="G64" s="8" t="s">
        <v>223</v>
      </c>
      <c r="H64" s="8" t="s">
        <v>223</v>
      </c>
      <c r="I64" s="8" t="s">
        <v>227</v>
      </c>
      <c r="J64" s="8" t="s">
        <v>223</v>
      </c>
      <c r="K64" s="8" t="s">
        <v>226</v>
      </c>
      <c r="L64" s="8" t="s">
        <v>224</v>
      </c>
      <c r="M64" s="8" t="s">
        <v>223</v>
      </c>
      <c r="N64" s="8" t="s">
        <v>223</v>
      </c>
      <c r="O64" s="8" t="s">
        <v>227</v>
      </c>
      <c r="P64" s="8" t="s">
        <v>227</v>
      </c>
      <c r="Q64" s="8">
        <v>1.5</v>
      </c>
      <c r="R64" s="8">
        <v>1.5</v>
      </c>
      <c r="S64" s="8">
        <v>1.5</v>
      </c>
      <c r="T64" s="8">
        <v>1</v>
      </c>
      <c r="U64" s="8">
        <v>1</v>
      </c>
      <c r="V64" s="8">
        <v>1</v>
      </c>
      <c r="W64" s="8" t="s">
        <v>240</v>
      </c>
      <c r="X64" s="8" t="s">
        <v>239</v>
      </c>
      <c r="Y64" s="8" t="s">
        <v>241</v>
      </c>
      <c r="Z64" s="8" t="s">
        <v>245</v>
      </c>
      <c r="AA64" s="31" t="s">
        <v>221</v>
      </c>
      <c r="AF64" s="5" t="s">
        <v>221</v>
      </c>
      <c r="AK64" s="5" t="s">
        <v>221</v>
      </c>
      <c r="AS64" s="8">
        <v>32</v>
      </c>
      <c r="AT64" s="8" t="s">
        <v>203</v>
      </c>
      <c r="AU64" s="8" t="s">
        <v>205</v>
      </c>
      <c r="AV64" s="8" t="s">
        <v>208</v>
      </c>
      <c r="AW64" s="8" t="s">
        <v>216</v>
      </c>
      <c r="AX64" s="8" t="s">
        <v>202</v>
      </c>
      <c r="AY64" s="8" t="s">
        <v>252</v>
      </c>
      <c r="AZ64" s="8" t="s">
        <v>220</v>
      </c>
      <c r="BA64" s="8" t="s">
        <v>252</v>
      </c>
      <c r="BB64" s="8">
        <v>0</v>
      </c>
      <c r="BC64" s="11">
        <v>44648</v>
      </c>
      <c r="BD64" s="10">
        <v>0.95879629629629637</v>
      </c>
    </row>
    <row r="65" spans="1:56" x14ac:dyDescent="0.25">
      <c r="A65" s="8" t="s">
        <v>115</v>
      </c>
      <c r="B65" s="8" t="s">
        <v>223</v>
      </c>
      <c r="C65" s="8" t="s">
        <v>223</v>
      </c>
      <c r="D65" s="8" t="s">
        <v>223</v>
      </c>
      <c r="E65" s="8" t="s">
        <v>223</v>
      </c>
      <c r="F65" s="8" t="s">
        <v>223</v>
      </c>
      <c r="G65" s="8" t="s">
        <v>223</v>
      </c>
      <c r="H65" s="8" t="s">
        <v>223</v>
      </c>
      <c r="I65" s="8" t="s">
        <v>227</v>
      </c>
      <c r="J65" s="8" t="s">
        <v>223</v>
      </c>
      <c r="K65" s="8" t="s">
        <v>224</v>
      </c>
      <c r="L65" s="8" t="s">
        <v>223</v>
      </c>
      <c r="M65" s="8" t="s">
        <v>223</v>
      </c>
      <c r="N65" s="8" t="s">
        <v>223</v>
      </c>
      <c r="O65" s="8" t="s">
        <v>223</v>
      </c>
      <c r="P65" s="8" t="s">
        <v>227</v>
      </c>
      <c r="Q65" s="8">
        <v>2.5</v>
      </c>
      <c r="R65" s="8">
        <v>1.5</v>
      </c>
      <c r="S65" s="8">
        <v>3.5</v>
      </c>
      <c r="T65" s="8">
        <v>1.5</v>
      </c>
      <c r="U65" s="8">
        <v>3.5</v>
      </c>
      <c r="V65" s="8">
        <v>1.5</v>
      </c>
      <c r="W65" s="8" t="s">
        <v>240</v>
      </c>
      <c r="X65" s="8" t="s">
        <v>240</v>
      </c>
      <c r="Y65" s="8" t="s">
        <v>241</v>
      </c>
      <c r="Z65" s="8" t="s">
        <v>245</v>
      </c>
      <c r="AA65" s="31" t="s">
        <v>202</v>
      </c>
      <c r="AF65" s="5" t="s">
        <v>222</v>
      </c>
      <c r="AG65" s="5" t="s">
        <v>317</v>
      </c>
      <c r="AK65" s="5" t="s">
        <v>222</v>
      </c>
      <c r="AL65" s="5" t="s">
        <v>337</v>
      </c>
      <c r="AM65" s="5" t="s">
        <v>445</v>
      </c>
      <c r="AS65" s="8">
        <v>20</v>
      </c>
      <c r="AT65" s="8" t="s">
        <v>203</v>
      </c>
      <c r="AU65" s="8" t="s">
        <v>205</v>
      </c>
      <c r="AV65" s="8" t="s">
        <v>208</v>
      </c>
      <c r="AW65" s="8" t="s">
        <v>216</v>
      </c>
      <c r="AX65" s="8" t="s">
        <v>202</v>
      </c>
      <c r="AY65" s="8" t="s">
        <v>252</v>
      </c>
      <c r="AZ65" s="8" t="s">
        <v>220</v>
      </c>
      <c r="BA65" s="8" t="s">
        <v>252</v>
      </c>
      <c r="BB65" s="8">
        <v>0</v>
      </c>
      <c r="BC65" s="11">
        <v>44648</v>
      </c>
      <c r="BD65" s="10">
        <v>0.96069444444444452</v>
      </c>
    </row>
    <row r="66" spans="1:56" x14ac:dyDescent="0.25">
      <c r="A66" s="8" t="s">
        <v>116</v>
      </c>
      <c r="B66" s="8" t="s">
        <v>223</v>
      </c>
      <c r="C66" s="8" t="s">
        <v>223</v>
      </c>
      <c r="D66" s="8" t="s">
        <v>223</v>
      </c>
      <c r="E66" s="8" t="s">
        <v>223</v>
      </c>
      <c r="F66" s="8" t="s">
        <v>223</v>
      </c>
      <c r="G66" s="8" t="s">
        <v>223</v>
      </c>
      <c r="H66" s="8" t="s">
        <v>223</v>
      </c>
      <c r="I66" s="8" t="s">
        <v>227</v>
      </c>
      <c r="J66" s="8" t="s">
        <v>223</v>
      </c>
      <c r="K66" s="8" t="s">
        <v>224</v>
      </c>
      <c r="L66" s="8" t="s">
        <v>223</v>
      </c>
      <c r="M66" s="8" t="s">
        <v>223</v>
      </c>
      <c r="N66" s="8" t="s">
        <v>223</v>
      </c>
      <c r="O66" s="8" t="s">
        <v>227</v>
      </c>
      <c r="P66" s="8" t="s">
        <v>224</v>
      </c>
      <c r="Q66" s="8">
        <v>6</v>
      </c>
      <c r="R66" s="8">
        <v>3.5</v>
      </c>
      <c r="S66" s="8">
        <v>6.5</v>
      </c>
      <c r="T66" s="8">
        <v>2.5</v>
      </c>
      <c r="U66" s="8">
        <v>6</v>
      </c>
      <c r="V66" s="8">
        <v>2</v>
      </c>
      <c r="W66" s="8" t="s">
        <v>240</v>
      </c>
      <c r="X66" s="8" t="s">
        <v>240</v>
      </c>
      <c r="Y66" s="8" t="s">
        <v>241</v>
      </c>
      <c r="Z66" s="8" t="s">
        <v>245</v>
      </c>
      <c r="AA66" s="31" t="s">
        <v>221</v>
      </c>
      <c r="AF66" s="5" t="s">
        <v>221</v>
      </c>
      <c r="AK66" s="5" t="s">
        <v>222</v>
      </c>
      <c r="AL66" s="5" t="s">
        <v>117</v>
      </c>
      <c r="AM66" s="5" t="s">
        <v>424</v>
      </c>
      <c r="AS66" s="8">
        <v>19</v>
      </c>
      <c r="AT66" s="8" t="s">
        <v>203</v>
      </c>
      <c r="AU66" s="8" t="s">
        <v>205</v>
      </c>
      <c r="AV66" s="8" t="s">
        <v>208</v>
      </c>
      <c r="AW66" s="8" t="s">
        <v>216</v>
      </c>
      <c r="AX66" s="8" t="s">
        <v>202</v>
      </c>
      <c r="AY66" s="8" t="s">
        <v>252</v>
      </c>
      <c r="AZ66" s="8" t="s">
        <v>220</v>
      </c>
      <c r="BA66" s="8" t="s">
        <v>252</v>
      </c>
      <c r="BB66" s="8">
        <v>0</v>
      </c>
      <c r="BC66" s="11">
        <v>44648</v>
      </c>
      <c r="BD66" s="10">
        <v>0.96277777777777773</v>
      </c>
    </row>
    <row r="67" spans="1:56" x14ac:dyDescent="0.25">
      <c r="A67" s="8" t="s">
        <v>118</v>
      </c>
      <c r="B67" s="8" t="s">
        <v>223</v>
      </c>
      <c r="C67" s="8" t="s">
        <v>223</v>
      </c>
      <c r="D67" s="8" t="s">
        <v>223</v>
      </c>
      <c r="E67" s="8" t="s">
        <v>223</v>
      </c>
      <c r="F67" s="8" t="s">
        <v>223</v>
      </c>
      <c r="G67" s="8" t="s">
        <v>223</v>
      </c>
      <c r="H67" s="8" t="s">
        <v>223</v>
      </c>
      <c r="I67" s="8" t="s">
        <v>226</v>
      </c>
      <c r="J67" s="8" t="s">
        <v>224</v>
      </c>
      <c r="K67" s="8" t="s">
        <v>223</v>
      </c>
      <c r="L67" s="8" t="s">
        <v>224</v>
      </c>
      <c r="M67" s="8" t="s">
        <v>223</v>
      </c>
      <c r="N67" s="8" t="s">
        <v>223</v>
      </c>
      <c r="O67" s="8" t="s">
        <v>226</v>
      </c>
      <c r="P67" s="8" t="s">
        <v>224</v>
      </c>
      <c r="Q67" s="8">
        <v>1</v>
      </c>
      <c r="R67" s="8">
        <v>3</v>
      </c>
      <c r="S67" s="8">
        <v>3</v>
      </c>
      <c r="T67" s="8">
        <v>1</v>
      </c>
      <c r="U67" s="8">
        <v>1.5</v>
      </c>
      <c r="V67" s="8">
        <v>1</v>
      </c>
      <c r="W67" s="8" t="s">
        <v>240</v>
      </c>
      <c r="X67" s="8" t="s">
        <v>240</v>
      </c>
      <c r="Y67" s="8" t="s">
        <v>241</v>
      </c>
      <c r="Z67" s="8" t="s">
        <v>245</v>
      </c>
      <c r="AA67" s="31" t="s">
        <v>222</v>
      </c>
      <c r="AB67" s="5" t="s">
        <v>373</v>
      </c>
      <c r="AC67" s="5" t="s">
        <v>372</v>
      </c>
      <c r="AF67" s="5" t="s">
        <v>222</v>
      </c>
      <c r="AG67" s="5" t="s">
        <v>323</v>
      </c>
      <c r="AH67" s="5" t="s">
        <v>378</v>
      </c>
      <c r="AI67" s="5" t="s">
        <v>389</v>
      </c>
      <c r="AJ67" s="5" t="s">
        <v>391</v>
      </c>
      <c r="AK67" s="5" t="s">
        <v>222</v>
      </c>
      <c r="AL67" s="5" t="s">
        <v>119</v>
      </c>
      <c r="AM67" s="5" t="s">
        <v>47</v>
      </c>
      <c r="AR67" s="56" t="s">
        <v>120</v>
      </c>
      <c r="AS67" s="8" t="s">
        <v>202</v>
      </c>
      <c r="AT67" s="20">
        <v>4</v>
      </c>
      <c r="AU67" s="8" t="s">
        <v>205</v>
      </c>
      <c r="AV67" s="8" t="s">
        <v>208</v>
      </c>
      <c r="AW67" s="8" t="s">
        <v>202</v>
      </c>
      <c r="AX67" s="8" t="s">
        <v>202</v>
      </c>
      <c r="AY67" s="8" t="s">
        <v>252</v>
      </c>
      <c r="AZ67" s="8" t="s">
        <v>202</v>
      </c>
      <c r="BA67" s="8" t="s">
        <v>202</v>
      </c>
      <c r="BB67" s="8" t="s">
        <v>202</v>
      </c>
      <c r="BC67" s="11">
        <v>44648</v>
      </c>
      <c r="BD67" s="10">
        <v>0.96542824074074074</v>
      </c>
    </row>
    <row r="68" spans="1:56" x14ac:dyDescent="0.25">
      <c r="A68" s="8" t="s">
        <v>121</v>
      </c>
      <c r="B68" s="8" t="s">
        <v>224</v>
      </c>
      <c r="C68" s="8" t="s">
        <v>223</v>
      </c>
      <c r="D68" s="8" t="s">
        <v>224</v>
      </c>
      <c r="E68" s="8" t="s">
        <v>224</v>
      </c>
      <c r="F68" s="8" t="s">
        <v>224</v>
      </c>
      <c r="G68" s="8" t="s">
        <v>223</v>
      </c>
      <c r="H68" s="8" t="s">
        <v>224</v>
      </c>
      <c r="I68" s="8" t="s">
        <v>227</v>
      </c>
      <c r="J68" s="8" t="s">
        <v>224</v>
      </c>
      <c r="K68" s="8" t="s">
        <v>223</v>
      </c>
      <c r="L68" s="8" t="s">
        <v>224</v>
      </c>
      <c r="M68" s="8" t="s">
        <v>224</v>
      </c>
      <c r="N68" s="8" t="s">
        <v>223</v>
      </c>
      <c r="O68" s="8" t="s">
        <v>227</v>
      </c>
      <c r="P68" s="8" t="s">
        <v>226</v>
      </c>
      <c r="Q68" s="8">
        <v>2</v>
      </c>
      <c r="R68" s="8">
        <v>3</v>
      </c>
      <c r="S68" s="8">
        <v>4</v>
      </c>
      <c r="T68" s="8">
        <v>2</v>
      </c>
      <c r="U68" s="8">
        <v>2</v>
      </c>
      <c r="V68" s="8">
        <v>1</v>
      </c>
      <c r="W68" s="8" t="s">
        <v>240</v>
      </c>
      <c r="X68" s="8" t="s">
        <v>240</v>
      </c>
      <c r="Y68" s="8" t="s">
        <v>242</v>
      </c>
      <c r="Z68" s="8" t="s">
        <v>246</v>
      </c>
      <c r="AA68" s="31" t="s">
        <v>221</v>
      </c>
      <c r="AF68" s="5" t="s">
        <v>222</v>
      </c>
      <c r="AG68" s="5" t="s">
        <v>122</v>
      </c>
      <c r="AH68" s="5" t="s">
        <v>396</v>
      </c>
      <c r="AI68" s="5" t="s">
        <v>402</v>
      </c>
      <c r="AK68" s="5" t="s">
        <v>221</v>
      </c>
      <c r="AS68" s="24">
        <v>24</v>
      </c>
      <c r="AT68" s="8" t="s">
        <v>203</v>
      </c>
      <c r="AU68" s="8" t="s">
        <v>205</v>
      </c>
      <c r="AV68" s="8" t="s">
        <v>208</v>
      </c>
      <c r="AW68" s="8" t="s">
        <v>216</v>
      </c>
      <c r="AX68" s="8" t="s">
        <v>202</v>
      </c>
      <c r="AY68" s="8" t="s">
        <v>252</v>
      </c>
      <c r="AZ68" s="8" t="s">
        <v>219</v>
      </c>
      <c r="BA68" s="8" t="s">
        <v>252</v>
      </c>
      <c r="BB68" s="8">
        <v>0</v>
      </c>
      <c r="BC68" s="11">
        <v>44648</v>
      </c>
      <c r="BD68" s="10">
        <v>0.96715277777777775</v>
      </c>
    </row>
    <row r="69" spans="1:56" x14ac:dyDescent="0.25">
      <c r="A69" s="8" t="s">
        <v>123</v>
      </c>
      <c r="B69" s="8" t="s">
        <v>223</v>
      </c>
      <c r="C69" s="8" t="s">
        <v>223</v>
      </c>
      <c r="D69" s="8" t="s">
        <v>223</v>
      </c>
      <c r="E69" s="8" t="s">
        <v>223</v>
      </c>
      <c r="F69" s="8" t="s">
        <v>223</v>
      </c>
      <c r="G69" s="8" t="s">
        <v>223</v>
      </c>
      <c r="H69" s="8" t="s">
        <v>224</v>
      </c>
      <c r="I69" s="8" t="s">
        <v>227</v>
      </c>
      <c r="J69" s="8" t="s">
        <v>223</v>
      </c>
      <c r="K69" s="8" t="s">
        <v>226</v>
      </c>
      <c r="L69" s="8" t="s">
        <v>224</v>
      </c>
      <c r="M69" s="8" t="s">
        <v>223</v>
      </c>
      <c r="N69" s="8" t="s">
        <v>223</v>
      </c>
      <c r="O69" s="8" t="s">
        <v>227</v>
      </c>
      <c r="P69" s="8" t="s">
        <v>227</v>
      </c>
      <c r="Q69" s="8">
        <v>2.5</v>
      </c>
      <c r="R69" s="8">
        <v>4.5</v>
      </c>
      <c r="S69" s="8">
        <v>1.5</v>
      </c>
      <c r="T69" s="8">
        <v>3.5</v>
      </c>
      <c r="U69" s="8">
        <v>2.5</v>
      </c>
      <c r="V69" s="8">
        <v>1</v>
      </c>
      <c r="W69" s="8" t="s">
        <v>240</v>
      </c>
      <c r="X69" s="8" t="s">
        <v>202</v>
      </c>
      <c r="Y69" s="8" t="s">
        <v>241</v>
      </c>
      <c r="Z69" s="8" t="s">
        <v>246</v>
      </c>
      <c r="AA69" s="31" t="s">
        <v>202</v>
      </c>
      <c r="AF69" s="5" t="s">
        <v>221</v>
      </c>
      <c r="AK69" s="5" t="s">
        <v>202</v>
      </c>
      <c r="AL69" s="5" t="s">
        <v>338</v>
      </c>
      <c r="AM69" s="5" t="s">
        <v>47</v>
      </c>
      <c r="AR69" s="56" t="s">
        <v>124</v>
      </c>
      <c r="AS69" s="8" t="s">
        <v>202</v>
      </c>
      <c r="AT69" s="20">
        <v>4</v>
      </c>
      <c r="AU69" s="8" t="s">
        <v>205</v>
      </c>
      <c r="AV69" s="8" t="s">
        <v>208</v>
      </c>
      <c r="AW69" s="8" t="s">
        <v>202</v>
      </c>
      <c r="AX69" s="8" t="s">
        <v>202</v>
      </c>
      <c r="AY69" s="8" t="s">
        <v>252</v>
      </c>
      <c r="AZ69" s="8" t="s">
        <v>202</v>
      </c>
      <c r="BA69" s="8" t="s">
        <v>202</v>
      </c>
      <c r="BB69" s="8" t="s">
        <v>202</v>
      </c>
      <c r="BC69" s="11">
        <v>44648</v>
      </c>
      <c r="BD69" s="10">
        <v>0.96967592592592589</v>
      </c>
    </row>
    <row r="70" spans="1:56" x14ac:dyDescent="0.25">
      <c r="A70" s="8" t="s">
        <v>125</v>
      </c>
      <c r="B70" s="8" t="s">
        <v>223</v>
      </c>
      <c r="C70" s="8" t="s">
        <v>223</v>
      </c>
      <c r="D70" s="8" t="s">
        <v>224</v>
      </c>
      <c r="E70" s="8" t="s">
        <v>224</v>
      </c>
      <c r="F70" s="8" t="s">
        <v>223</v>
      </c>
      <c r="G70" s="8" t="s">
        <v>223</v>
      </c>
      <c r="H70" s="8" t="s">
        <v>223</v>
      </c>
      <c r="I70" s="8" t="s">
        <v>227</v>
      </c>
      <c r="J70" s="8" t="s">
        <v>223</v>
      </c>
      <c r="K70" s="8" t="s">
        <v>223</v>
      </c>
      <c r="L70" s="8" t="s">
        <v>224</v>
      </c>
      <c r="M70" s="8" t="s">
        <v>223</v>
      </c>
      <c r="N70" s="8" t="s">
        <v>223</v>
      </c>
      <c r="O70" s="8" t="s">
        <v>227</v>
      </c>
      <c r="P70" s="8" t="s">
        <v>227</v>
      </c>
      <c r="Q70" s="8">
        <v>6</v>
      </c>
      <c r="R70" s="8">
        <v>3</v>
      </c>
      <c r="S70" s="8">
        <v>1</v>
      </c>
      <c r="T70" s="8">
        <v>3</v>
      </c>
      <c r="U70" s="8">
        <v>3</v>
      </c>
      <c r="V70" s="8">
        <v>1</v>
      </c>
      <c r="W70" s="8" t="s">
        <v>240</v>
      </c>
      <c r="X70" s="8" t="s">
        <v>240</v>
      </c>
      <c r="Y70" s="8" t="s">
        <v>241</v>
      </c>
      <c r="Z70" s="8" t="s">
        <v>245</v>
      </c>
      <c r="AA70" s="31" t="s">
        <v>202</v>
      </c>
      <c r="AF70" s="5" t="s">
        <v>222</v>
      </c>
      <c r="AG70" s="5" t="s">
        <v>126</v>
      </c>
      <c r="AH70" s="5" t="s">
        <v>410</v>
      </c>
      <c r="AK70" s="5" t="s">
        <v>222</v>
      </c>
      <c r="AL70" s="5" t="s">
        <v>127</v>
      </c>
      <c r="AM70" s="5" t="s">
        <v>424</v>
      </c>
      <c r="AS70" s="8">
        <v>23</v>
      </c>
      <c r="AT70" s="8" t="s">
        <v>203</v>
      </c>
      <c r="AU70" s="8" t="s">
        <v>205</v>
      </c>
      <c r="AV70" s="8" t="s">
        <v>208</v>
      </c>
      <c r="AW70" s="8" t="s">
        <v>216</v>
      </c>
      <c r="AX70" s="8" t="s">
        <v>202</v>
      </c>
      <c r="AY70" s="8" t="s">
        <v>252</v>
      </c>
      <c r="AZ70" s="8" t="s">
        <v>220</v>
      </c>
      <c r="BA70" s="8" t="s">
        <v>252</v>
      </c>
      <c r="BB70" s="8">
        <v>0</v>
      </c>
      <c r="BC70" s="11">
        <v>44648</v>
      </c>
      <c r="BD70" s="10">
        <v>0.97180555555555559</v>
      </c>
    </row>
    <row r="71" spans="1:56" x14ac:dyDescent="0.25">
      <c r="A71" s="8" t="s">
        <v>128</v>
      </c>
      <c r="B71" s="8" t="s">
        <v>223</v>
      </c>
      <c r="C71" s="8" t="s">
        <v>224</v>
      </c>
      <c r="D71" s="8" t="s">
        <v>223</v>
      </c>
      <c r="E71" s="8" t="s">
        <v>223</v>
      </c>
      <c r="F71" s="8" t="s">
        <v>223</v>
      </c>
      <c r="G71" s="8" t="s">
        <v>223</v>
      </c>
      <c r="H71" s="8" t="s">
        <v>223</v>
      </c>
      <c r="I71" s="8" t="s">
        <v>227</v>
      </c>
      <c r="J71" s="8" t="s">
        <v>224</v>
      </c>
      <c r="K71" s="8" t="s">
        <v>224</v>
      </c>
      <c r="L71" s="8" t="s">
        <v>223</v>
      </c>
      <c r="M71" s="8" t="s">
        <v>223</v>
      </c>
      <c r="N71" s="8" t="s">
        <v>223</v>
      </c>
      <c r="O71" s="8" t="s">
        <v>227</v>
      </c>
      <c r="P71" s="8" t="s">
        <v>226</v>
      </c>
      <c r="Q71" s="8">
        <v>3</v>
      </c>
      <c r="R71" s="8">
        <v>6</v>
      </c>
      <c r="S71" s="8">
        <v>2.5</v>
      </c>
      <c r="T71" s="8">
        <v>3</v>
      </c>
      <c r="U71" s="8">
        <v>3</v>
      </c>
      <c r="V71" s="8">
        <v>4</v>
      </c>
      <c r="W71" s="8" t="s">
        <v>240</v>
      </c>
      <c r="X71" s="8" t="s">
        <v>240</v>
      </c>
      <c r="Y71" s="8" t="s">
        <v>241</v>
      </c>
      <c r="Z71" s="8" t="s">
        <v>245</v>
      </c>
      <c r="AA71" s="31" t="s">
        <v>221</v>
      </c>
      <c r="AF71" s="5" t="s">
        <v>221</v>
      </c>
      <c r="AK71" s="5" t="s">
        <v>222</v>
      </c>
      <c r="AL71" s="5" t="s">
        <v>271</v>
      </c>
      <c r="AM71" s="5" t="s">
        <v>424</v>
      </c>
      <c r="AS71" s="24">
        <v>26</v>
      </c>
      <c r="AT71" s="8" t="s">
        <v>203</v>
      </c>
      <c r="AU71" s="8" t="s">
        <v>205</v>
      </c>
      <c r="AV71" s="8" t="s">
        <v>208</v>
      </c>
      <c r="AW71" s="8" t="s">
        <v>216</v>
      </c>
      <c r="AX71" s="8" t="s">
        <v>202</v>
      </c>
      <c r="AY71" s="8" t="s">
        <v>252</v>
      </c>
      <c r="AZ71" s="8" t="s">
        <v>220</v>
      </c>
      <c r="BA71" s="8" t="s">
        <v>252</v>
      </c>
      <c r="BB71" s="8">
        <v>0</v>
      </c>
      <c r="BC71" s="11">
        <v>44648</v>
      </c>
      <c r="BD71" s="10">
        <v>0.97334490740740742</v>
      </c>
    </row>
    <row r="72" spans="1:56" x14ac:dyDescent="0.25">
      <c r="A72" s="8" t="s">
        <v>129</v>
      </c>
      <c r="B72" s="8" t="s">
        <v>223</v>
      </c>
      <c r="C72" s="8" t="s">
        <v>223</v>
      </c>
      <c r="D72" s="8" t="s">
        <v>223</v>
      </c>
      <c r="E72" s="8" t="s">
        <v>223</v>
      </c>
      <c r="F72" s="8" t="s">
        <v>223</v>
      </c>
      <c r="G72" s="8" t="s">
        <v>223</v>
      </c>
      <c r="H72" s="8" t="s">
        <v>223</v>
      </c>
      <c r="I72" s="8" t="s">
        <v>227</v>
      </c>
      <c r="J72" s="8" t="s">
        <v>223</v>
      </c>
      <c r="K72" s="8" t="s">
        <v>224</v>
      </c>
      <c r="L72" s="8" t="s">
        <v>223</v>
      </c>
      <c r="M72" s="8" t="s">
        <v>223</v>
      </c>
      <c r="N72" s="8" t="s">
        <v>223</v>
      </c>
      <c r="O72" s="8" t="s">
        <v>227</v>
      </c>
      <c r="P72" s="8" t="s">
        <v>226</v>
      </c>
      <c r="Q72" s="8">
        <v>3.5</v>
      </c>
      <c r="R72" s="8">
        <v>1.5</v>
      </c>
      <c r="S72" s="8">
        <v>5.5</v>
      </c>
      <c r="T72" s="8">
        <v>8</v>
      </c>
      <c r="U72" s="8">
        <v>2.5</v>
      </c>
      <c r="V72" s="8">
        <v>1.5</v>
      </c>
      <c r="W72" s="8" t="s">
        <v>240</v>
      </c>
      <c r="X72" s="8" t="s">
        <v>239</v>
      </c>
      <c r="Y72" s="8" t="s">
        <v>241</v>
      </c>
      <c r="Z72" s="8" t="s">
        <v>245</v>
      </c>
      <c r="AA72" s="31" t="s">
        <v>222</v>
      </c>
      <c r="AB72" s="5" t="s">
        <v>130</v>
      </c>
      <c r="AC72" s="5" t="s">
        <v>378</v>
      </c>
      <c r="AF72" s="5" t="s">
        <v>221</v>
      </c>
      <c r="AK72" s="5" t="s">
        <v>221</v>
      </c>
      <c r="AS72" s="8">
        <v>20</v>
      </c>
      <c r="AT72" s="8" t="s">
        <v>203</v>
      </c>
      <c r="AU72" s="8" t="s">
        <v>205</v>
      </c>
      <c r="AV72" s="8" t="s">
        <v>208</v>
      </c>
      <c r="AW72" s="8" t="s">
        <v>216</v>
      </c>
      <c r="AX72" s="8" t="s">
        <v>202</v>
      </c>
      <c r="AY72" s="8" t="s">
        <v>252</v>
      </c>
      <c r="AZ72" s="8" t="s">
        <v>219</v>
      </c>
      <c r="BA72" s="8" t="s">
        <v>252</v>
      </c>
      <c r="BB72" s="8">
        <v>0</v>
      </c>
      <c r="BC72" s="11">
        <v>44648</v>
      </c>
      <c r="BD72" s="10">
        <v>0.97534722222222225</v>
      </c>
    </row>
    <row r="73" spans="1:56" x14ac:dyDescent="0.25">
      <c r="A73" s="8" t="s">
        <v>131</v>
      </c>
      <c r="B73" s="8" t="s">
        <v>223</v>
      </c>
      <c r="C73" s="8" t="s">
        <v>223</v>
      </c>
      <c r="D73" s="8" t="s">
        <v>224</v>
      </c>
      <c r="E73" s="8" t="s">
        <v>224</v>
      </c>
      <c r="F73" s="8" t="s">
        <v>224</v>
      </c>
      <c r="G73" s="8" t="s">
        <v>223</v>
      </c>
      <c r="H73" s="8" t="s">
        <v>223</v>
      </c>
      <c r="I73" s="8" t="s">
        <v>227</v>
      </c>
      <c r="J73" s="8" t="s">
        <v>224</v>
      </c>
      <c r="K73" s="8" t="s">
        <v>225</v>
      </c>
      <c r="L73" s="8" t="s">
        <v>224</v>
      </c>
      <c r="M73" s="8" t="s">
        <v>224</v>
      </c>
      <c r="N73" s="8" t="s">
        <v>223</v>
      </c>
      <c r="O73" s="8" t="s">
        <v>227</v>
      </c>
      <c r="P73" s="8" t="s">
        <v>226</v>
      </c>
      <c r="Q73" s="8">
        <v>2</v>
      </c>
      <c r="R73" s="8">
        <v>3</v>
      </c>
      <c r="S73" s="8">
        <v>4</v>
      </c>
      <c r="T73" s="8">
        <v>4</v>
      </c>
      <c r="U73" s="8">
        <v>3</v>
      </c>
      <c r="V73" s="8">
        <v>1</v>
      </c>
      <c r="W73" s="8" t="s">
        <v>240</v>
      </c>
      <c r="X73" s="8" t="s">
        <v>240</v>
      </c>
      <c r="Y73" s="8" t="s">
        <v>241</v>
      </c>
      <c r="Z73" s="8" t="s">
        <v>246</v>
      </c>
      <c r="AA73" s="31" t="s">
        <v>222</v>
      </c>
      <c r="AB73" s="5" t="s">
        <v>305</v>
      </c>
      <c r="AC73" s="5" t="s">
        <v>47</v>
      </c>
      <c r="AF73" s="5" t="s">
        <v>221</v>
      </c>
      <c r="AK73" s="5" t="s">
        <v>221</v>
      </c>
      <c r="AS73" s="8">
        <v>27</v>
      </c>
      <c r="AT73" s="20">
        <v>4</v>
      </c>
      <c r="AU73" s="8" t="s">
        <v>205</v>
      </c>
      <c r="AV73" s="8" t="s">
        <v>208</v>
      </c>
      <c r="AW73" s="8" t="s">
        <v>216</v>
      </c>
      <c r="AX73" s="8" t="s">
        <v>202</v>
      </c>
      <c r="AY73" s="8" t="s">
        <v>252</v>
      </c>
      <c r="AZ73" s="8" t="s">
        <v>220</v>
      </c>
      <c r="BA73" s="8" t="s">
        <v>252</v>
      </c>
      <c r="BB73" s="8">
        <v>0</v>
      </c>
      <c r="BC73" s="11">
        <v>44648</v>
      </c>
      <c r="BD73" s="10">
        <v>0.97717592592592595</v>
      </c>
    </row>
    <row r="74" spans="1:56" x14ac:dyDescent="0.25">
      <c r="A74" s="8" t="s">
        <v>132</v>
      </c>
      <c r="B74" s="8" t="s">
        <v>223</v>
      </c>
      <c r="C74" s="8" t="s">
        <v>223</v>
      </c>
      <c r="D74" s="8" t="s">
        <v>224</v>
      </c>
      <c r="E74" s="8" t="s">
        <v>224</v>
      </c>
      <c r="F74" s="8" t="s">
        <v>224</v>
      </c>
      <c r="G74" s="8" t="s">
        <v>223</v>
      </c>
      <c r="H74" s="8" t="s">
        <v>225</v>
      </c>
      <c r="I74" s="8" t="s">
        <v>227</v>
      </c>
      <c r="J74" s="8" t="s">
        <v>223</v>
      </c>
      <c r="K74" s="8" t="s">
        <v>225</v>
      </c>
      <c r="L74" s="8" t="s">
        <v>224</v>
      </c>
      <c r="M74" s="8" t="s">
        <v>224</v>
      </c>
      <c r="N74" s="8" t="s">
        <v>224</v>
      </c>
      <c r="O74" s="8" t="s">
        <v>226</v>
      </c>
      <c r="P74" s="8" t="s">
        <v>224</v>
      </c>
      <c r="Q74" s="8">
        <v>3</v>
      </c>
      <c r="R74" s="8">
        <v>5</v>
      </c>
      <c r="S74" s="8">
        <v>7</v>
      </c>
      <c r="T74" s="8">
        <v>2</v>
      </c>
      <c r="U74" s="8">
        <v>2</v>
      </c>
      <c r="V74" s="8">
        <v>2</v>
      </c>
      <c r="W74" s="8" t="s">
        <v>240</v>
      </c>
      <c r="X74" s="8" t="s">
        <v>240</v>
      </c>
      <c r="Y74" s="8" t="s">
        <v>242</v>
      </c>
      <c r="Z74" s="8" t="s">
        <v>246</v>
      </c>
      <c r="AA74" s="31" t="s">
        <v>202</v>
      </c>
      <c r="AB74" s="5" t="s">
        <v>306</v>
      </c>
      <c r="AC74" s="5" t="s">
        <v>47</v>
      </c>
      <c r="AD74" s="5" t="s">
        <v>417</v>
      </c>
      <c r="AF74" s="5" t="s">
        <v>222</v>
      </c>
      <c r="AG74" s="5" t="s">
        <v>134</v>
      </c>
      <c r="AH74" s="5" t="s">
        <v>374</v>
      </c>
      <c r="AK74" s="5" t="s">
        <v>202</v>
      </c>
      <c r="AS74" s="8">
        <v>43</v>
      </c>
      <c r="AT74" s="8" t="s">
        <v>204</v>
      </c>
      <c r="AU74" s="8" t="s">
        <v>206</v>
      </c>
      <c r="AV74" s="8" t="s">
        <v>202</v>
      </c>
      <c r="AW74" s="8" t="s">
        <v>217</v>
      </c>
      <c r="AX74" s="8" t="s">
        <v>202</v>
      </c>
      <c r="AY74" s="8" t="s">
        <v>241</v>
      </c>
      <c r="AZ74" s="8" t="s">
        <v>219</v>
      </c>
      <c r="BA74" s="8" t="s">
        <v>252</v>
      </c>
      <c r="BB74" s="8">
        <v>90</v>
      </c>
      <c r="BC74" s="11">
        <v>44658</v>
      </c>
      <c r="BD74" s="10">
        <v>0.77004629629629628</v>
      </c>
    </row>
    <row r="75" spans="1:56" x14ac:dyDescent="0.25">
      <c r="A75" s="8" t="s">
        <v>133</v>
      </c>
      <c r="B75" s="8" t="s">
        <v>223</v>
      </c>
      <c r="C75" s="8" t="s">
        <v>223</v>
      </c>
      <c r="D75" s="8" t="s">
        <v>225</v>
      </c>
      <c r="E75" s="8" t="s">
        <v>225</v>
      </c>
      <c r="F75" s="8" t="s">
        <v>225</v>
      </c>
      <c r="G75" s="8" t="s">
        <v>223</v>
      </c>
      <c r="H75" s="8" t="s">
        <v>225</v>
      </c>
      <c r="I75" s="8" t="s">
        <v>227</v>
      </c>
      <c r="J75" s="8" t="s">
        <v>223</v>
      </c>
      <c r="K75" s="8" t="s">
        <v>225</v>
      </c>
      <c r="L75" s="8" t="s">
        <v>224</v>
      </c>
      <c r="M75" s="8" t="s">
        <v>224</v>
      </c>
      <c r="N75" s="8" t="s">
        <v>224</v>
      </c>
      <c r="O75" s="8" t="s">
        <v>226</v>
      </c>
      <c r="P75" s="8" t="s">
        <v>224</v>
      </c>
      <c r="Q75" s="8">
        <v>4</v>
      </c>
      <c r="R75" s="8">
        <v>6</v>
      </c>
      <c r="S75" s="8">
        <v>8</v>
      </c>
      <c r="T75" s="8">
        <v>3</v>
      </c>
      <c r="U75" s="8">
        <v>3</v>
      </c>
      <c r="V75" s="8">
        <v>3</v>
      </c>
      <c r="W75" s="8" t="s">
        <v>240</v>
      </c>
      <c r="X75" s="8" t="s">
        <v>240</v>
      </c>
      <c r="Y75" s="8" t="s">
        <v>242</v>
      </c>
      <c r="Z75" s="8" t="s">
        <v>246</v>
      </c>
      <c r="AA75" s="31" t="s">
        <v>222</v>
      </c>
      <c r="AB75" s="5" t="s">
        <v>306</v>
      </c>
      <c r="AC75" s="5" t="s">
        <v>47</v>
      </c>
      <c r="AD75" s="5" t="s">
        <v>417</v>
      </c>
      <c r="AF75" s="5" t="s">
        <v>202</v>
      </c>
      <c r="AG75" s="5" t="s">
        <v>134</v>
      </c>
      <c r="AH75" s="5" t="s">
        <v>374</v>
      </c>
      <c r="AK75" s="5" t="s">
        <v>202</v>
      </c>
      <c r="AS75" s="8">
        <v>43</v>
      </c>
      <c r="AT75" s="8" t="s">
        <v>204</v>
      </c>
      <c r="AU75" s="8" t="s">
        <v>206</v>
      </c>
      <c r="AV75" s="8" t="s">
        <v>212</v>
      </c>
      <c r="AW75" s="8" t="s">
        <v>217</v>
      </c>
      <c r="AX75" s="8" t="s">
        <v>202</v>
      </c>
      <c r="AY75" s="8" t="s">
        <v>241</v>
      </c>
      <c r="AZ75" s="8" t="s">
        <v>219</v>
      </c>
      <c r="BA75" s="8" t="s">
        <v>241</v>
      </c>
      <c r="BB75" s="8">
        <v>90</v>
      </c>
      <c r="BC75" s="11">
        <v>44660</v>
      </c>
      <c r="BD75" s="10">
        <v>0.65451388888888895</v>
      </c>
    </row>
    <row r="76" spans="1:56" x14ac:dyDescent="0.25">
      <c r="A76" s="8" t="s">
        <v>135</v>
      </c>
      <c r="B76" s="8" t="s">
        <v>224</v>
      </c>
      <c r="C76" s="8" t="s">
        <v>224</v>
      </c>
      <c r="D76" s="8" t="s">
        <v>225</v>
      </c>
      <c r="E76" s="8" t="s">
        <v>225</v>
      </c>
      <c r="F76" s="8" t="s">
        <v>225</v>
      </c>
      <c r="G76" s="8" t="s">
        <v>224</v>
      </c>
      <c r="H76" s="8" t="s">
        <v>224</v>
      </c>
      <c r="I76" s="8" t="s">
        <v>227</v>
      </c>
      <c r="J76" s="8" t="s">
        <v>224</v>
      </c>
      <c r="K76" s="8" t="s">
        <v>223</v>
      </c>
      <c r="L76" s="8" t="s">
        <v>225</v>
      </c>
      <c r="M76" s="8" t="s">
        <v>224</v>
      </c>
      <c r="N76" s="8" t="s">
        <v>223</v>
      </c>
      <c r="O76" s="8" t="s">
        <v>226</v>
      </c>
      <c r="P76" s="8" t="s">
        <v>227</v>
      </c>
      <c r="Q76" s="8">
        <v>4.5</v>
      </c>
      <c r="R76" s="8">
        <v>2</v>
      </c>
      <c r="S76" s="8">
        <v>2</v>
      </c>
      <c r="T76" s="8">
        <v>6</v>
      </c>
      <c r="U76" s="8">
        <v>6.5</v>
      </c>
      <c r="V76" s="8">
        <v>2</v>
      </c>
      <c r="W76" s="8" t="s">
        <v>240</v>
      </c>
      <c r="X76" s="8" t="s">
        <v>240</v>
      </c>
      <c r="Y76" s="8" t="s">
        <v>242</v>
      </c>
      <c r="Z76" s="8" t="s">
        <v>248</v>
      </c>
      <c r="AA76" s="31" t="s">
        <v>222</v>
      </c>
      <c r="AB76" s="5" t="s">
        <v>307</v>
      </c>
      <c r="AC76" s="5" t="s">
        <v>375</v>
      </c>
      <c r="AF76" s="5" t="s">
        <v>222</v>
      </c>
      <c r="AG76" s="5" t="s">
        <v>136</v>
      </c>
      <c r="AH76" s="5" t="s">
        <v>408</v>
      </c>
      <c r="AI76" s="5" t="s">
        <v>446</v>
      </c>
      <c r="AK76" s="5" t="s">
        <v>222</v>
      </c>
      <c r="AL76" s="5" t="s">
        <v>137</v>
      </c>
      <c r="AS76" s="8">
        <v>36</v>
      </c>
      <c r="AT76" s="8" t="s">
        <v>203</v>
      </c>
      <c r="AU76" s="8" t="s">
        <v>206</v>
      </c>
      <c r="AV76" s="8" t="s">
        <v>212</v>
      </c>
      <c r="AW76" s="8" t="s">
        <v>216</v>
      </c>
      <c r="AX76" s="20" t="s">
        <v>213</v>
      </c>
      <c r="AY76" s="24" t="s">
        <v>252</v>
      </c>
      <c r="AZ76" s="8" t="s">
        <v>220</v>
      </c>
      <c r="BA76" s="8" t="s">
        <v>241</v>
      </c>
      <c r="BB76" s="8">
        <v>100</v>
      </c>
      <c r="BC76" s="11">
        <v>44660</v>
      </c>
      <c r="BD76" s="10">
        <v>0.55140046296296297</v>
      </c>
    </row>
    <row r="77" spans="1:56" x14ac:dyDescent="0.25">
      <c r="A77" s="8" t="s">
        <v>138</v>
      </c>
      <c r="B77" s="8" t="s">
        <v>223</v>
      </c>
      <c r="C77" s="8" t="s">
        <v>223</v>
      </c>
      <c r="D77" s="8" t="s">
        <v>224</v>
      </c>
      <c r="E77" s="8" t="s">
        <v>224</v>
      </c>
      <c r="F77" s="8" t="s">
        <v>224</v>
      </c>
      <c r="G77" s="8" t="s">
        <v>223</v>
      </c>
      <c r="H77" s="8" t="s">
        <v>223</v>
      </c>
      <c r="I77" s="8" t="s">
        <v>227</v>
      </c>
      <c r="J77" s="8" t="s">
        <v>223</v>
      </c>
      <c r="K77" s="8" t="s">
        <v>223</v>
      </c>
      <c r="L77" s="8" t="s">
        <v>224</v>
      </c>
      <c r="M77" s="8" t="s">
        <v>224</v>
      </c>
      <c r="N77" s="8" t="s">
        <v>223</v>
      </c>
      <c r="O77" s="8" t="s">
        <v>227</v>
      </c>
      <c r="P77" s="8" t="s">
        <v>227</v>
      </c>
      <c r="Q77" s="8">
        <v>3</v>
      </c>
      <c r="R77" s="8">
        <v>4</v>
      </c>
      <c r="S77" s="8">
        <v>1</v>
      </c>
      <c r="T77" s="8">
        <v>4</v>
      </c>
      <c r="U77" s="8">
        <v>2</v>
      </c>
      <c r="V77" s="8">
        <v>1</v>
      </c>
      <c r="W77" s="8" t="s">
        <v>240</v>
      </c>
      <c r="X77" s="8" t="s">
        <v>240</v>
      </c>
      <c r="Y77" s="8" t="s">
        <v>241</v>
      </c>
      <c r="Z77" s="8" t="s">
        <v>246</v>
      </c>
      <c r="AA77" s="31" t="s">
        <v>222</v>
      </c>
      <c r="AB77" s="5" t="s">
        <v>308</v>
      </c>
      <c r="AC77" s="5" t="s">
        <v>375</v>
      </c>
      <c r="AF77" s="5" t="s">
        <v>222</v>
      </c>
      <c r="AG77" s="5" t="s">
        <v>139</v>
      </c>
      <c r="AH77" s="5" t="s">
        <v>47</v>
      </c>
      <c r="AK77" s="5" t="s">
        <v>222</v>
      </c>
      <c r="AL77" s="5" t="s">
        <v>272</v>
      </c>
      <c r="AM77" s="5" t="s">
        <v>445</v>
      </c>
      <c r="AS77" s="8">
        <v>42</v>
      </c>
      <c r="AT77" s="8" t="s">
        <v>203</v>
      </c>
      <c r="AU77" s="8" t="s">
        <v>206</v>
      </c>
      <c r="AV77" s="8" t="s">
        <v>211</v>
      </c>
      <c r="AW77" s="8" t="s">
        <v>217</v>
      </c>
      <c r="AX77" s="8" t="s">
        <v>202</v>
      </c>
      <c r="AY77" s="8" t="s">
        <v>241</v>
      </c>
      <c r="AZ77" s="8" t="s">
        <v>220</v>
      </c>
      <c r="BA77" s="8" t="s">
        <v>241</v>
      </c>
      <c r="BB77" s="8">
        <v>100</v>
      </c>
      <c r="BC77" s="11">
        <v>44660</v>
      </c>
      <c r="BD77" s="10">
        <v>0.55454861111111109</v>
      </c>
    </row>
    <row r="78" spans="1:56" x14ac:dyDescent="0.25">
      <c r="A78" s="8" t="s">
        <v>140</v>
      </c>
      <c r="B78" s="8" t="s">
        <v>223</v>
      </c>
      <c r="C78" s="8" t="s">
        <v>223</v>
      </c>
      <c r="D78" s="8" t="s">
        <v>223</v>
      </c>
      <c r="E78" s="8" t="s">
        <v>223</v>
      </c>
      <c r="F78" s="8" t="s">
        <v>223</v>
      </c>
      <c r="G78" s="8" t="s">
        <v>223</v>
      </c>
      <c r="H78" s="8" t="s">
        <v>223</v>
      </c>
      <c r="I78" s="8" t="s">
        <v>227</v>
      </c>
      <c r="J78" s="8" t="s">
        <v>223</v>
      </c>
      <c r="K78" s="8" t="s">
        <v>223</v>
      </c>
      <c r="L78" s="8" t="s">
        <v>223</v>
      </c>
      <c r="M78" s="8" t="s">
        <v>223</v>
      </c>
      <c r="N78" s="8" t="s">
        <v>223</v>
      </c>
      <c r="O78" s="8" t="s">
        <v>227</v>
      </c>
      <c r="P78" s="8" t="s">
        <v>227</v>
      </c>
      <c r="Q78" s="8">
        <v>2</v>
      </c>
      <c r="R78" s="8">
        <v>1</v>
      </c>
      <c r="S78" s="8">
        <v>1</v>
      </c>
      <c r="T78" s="8">
        <v>2</v>
      </c>
      <c r="U78" s="8">
        <v>2</v>
      </c>
      <c r="V78" s="8">
        <v>1</v>
      </c>
      <c r="W78" s="8" t="s">
        <v>240</v>
      </c>
      <c r="X78" s="8" t="s">
        <v>240</v>
      </c>
      <c r="Y78" s="8" t="s">
        <v>241</v>
      </c>
      <c r="Z78" s="8" t="s">
        <v>245</v>
      </c>
      <c r="AA78" s="31" t="s">
        <v>221</v>
      </c>
      <c r="AF78" s="5" t="s">
        <v>221</v>
      </c>
      <c r="AK78" s="5" t="s">
        <v>222</v>
      </c>
      <c r="AL78" s="5" t="s">
        <v>141</v>
      </c>
      <c r="AM78" s="5" t="s">
        <v>28</v>
      </c>
      <c r="AN78" s="5" t="s">
        <v>444</v>
      </c>
      <c r="AS78" s="8">
        <v>41</v>
      </c>
      <c r="AT78" s="8" t="s">
        <v>204</v>
      </c>
      <c r="AU78" s="8" t="s">
        <v>206</v>
      </c>
      <c r="AV78" s="8" t="s">
        <v>211</v>
      </c>
      <c r="AW78" s="8" t="s">
        <v>217</v>
      </c>
      <c r="AX78" s="8" t="s">
        <v>202</v>
      </c>
      <c r="AY78" s="8" t="s">
        <v>241</v>
      </c>
      <c r="AZ78" s="8" t="s">
        <v>220</v>
      </c>
      <c r="BA78" s="8" t="s">
        <v>241</v>
      </c>
      <c r="BB78" s="8">
        <v>80</v>
      </c>
      <c r="BC78" s="11">
        <v>44660</v>
      </c>
      <c r="BD78" s="10">
        <v>0.66635416666666669</v>
      </c>
    </row>
    <row r="79" spans="1:56" x14ac:dyDescent="0.25">
      <c r="A79" s="8" t="s">
        <v>142</v>
      </c>
      <c r="B79" s="8" t="s">
        <v>223</v>
      </c>
      <c r="C79" s="8" t="s">
        <v>223</v>
      </c>
      <c r="D79" s="8" t="s">
        <v>223</v>
      </c>
      <c r="E79" s="8" t="s">
        <v>223</v>
      </c>
      <c r="F79" s="8" t="s">
        <v>223</v>
      </c>
      <c r="G79" s="8" t="s">
        <v>223</v>
      </c>
      <c r="H79" s="8" t="s">
        <v>223</v>
      </c>
      <c r="I79" s="8" t="s">
        <v>227</v>
      </c>
      <c r="J79" s="8" t="s">
        <v>224</v>
      </c>
      <c r="K79" s="8" t="s">
        <v>223</v>
      </c>
      <c r="L79" s="8" t="s">
        <v>223</v>
      </c>
      <c r="M79" s="8" t="s">
        <v>223</v>
      </c>
      <c r="N79" s="8" t="s">
        <v>223</v>
      </c>
      <c r="O79" s="8" t="s">
        <v>226</v>
      </c>
      <c r="P79" s="8" t="s">
        <v>224</v>
      </c>
      <c r="Q79" s="8">
        <v>6</v>
      </c>
      <c r="R79" s="8">
        <v>7</v>
      </c>
      <c r="S79" s="8">
        <v>7</v>
      </c>
      <c r="T79" s="8">
        <v>3</v>
      </c>
      <c r="U79" s="8">
        <v>7</v>
      </c>
      <c r="V79" s="8">
        <v>2</v>
      </c>
      <c r="W79" s="8" t="s">
        <v>240</v>
      </c>
      <c r="X79" s="8" t="s">
        <v>240</v>
      </c>
      <c r="Y79" s="8" t="s">
        <v>241</v>
      </c>
      <c r="Z79" s="8" t="s">
        <v>246</v>
      </c>
      <c r="AA79" s="31" t="s">
        <v>222</v>
      </c>
      <c r="AB79" s="5" t="s">
        <v>325</v>
      </c>
      <c r="AC79" s="5" t="s">
        <v>396</v>
      </c>
      <c r="AE79" s="5" t="s">
        <v>397</v>
      </c>
      <c r="AF79" s="5" t="s">
        <v>222</v>
      </c>
      <c r="AG79" s="5" t="s">
        <v>318</v>
      </c>
      <c r="AH79" s="5" t="s">
        <v>409</v>
      </c>
      <c r="AK79" s="5" t="s">
        <v>202</v>
      </c>
      <c r="AL79" s="5" t="s">
        <v>273</v>
      </c>
      <c r="AM79" s="5" t="s">
        <v>425</v>
      </c>
      <c r="AN79" s="5" t="s">
        <v>424</v>
      </c>
      <c r="AS79" s="8">
        <v>25</v>
      </c>
      <c r="AT79" s="8" t="s">
        <v>203</v>
      </c>
      <c r="AU79" s="8" t="s">
        <v>206</v>
      </c>
      <c r="AV79" s="8" t="s">
        <v>212</v>
      </c>
      <c r="AW79" s="8" t="s">
        <v>214</v>
      </c>
      <c r="AX79" s="8" t="s">
        <v>216</v>
      </c>
      <c r="AY79" s="8" t="s">
        <v>241</v>
      </c>
      <c r="AZ79" s="8" t="s">
        <v>220</v>
      </c>
      <c r="BA79" s="8" t="s">
        <v>241</v>
      </c>
      <c r="BB79" s="8">
        <v>90</v>
      </c>
      <c r="BC79" s="11">
        <v>44660</v>
      </c>
      <c r="BD79" s="10">
        <v>0.55959490740740747</v>
      </c>
    </row>
    <row r="80" spans="1:56" x14ac:dyDescent="0.25">
      <c r="A80" s="8" t="s">
        <v>143</v>
      </c>
      <c r="B80" s="8" t="s">
        <v>223</v>
      </c>
      <c r="C80" s="8" t="s">
        <v>223</v>
      </c>
      <c r="D80" s="8" t="s">
        <v>224</v>
      </c>
      <c r="E80" s="8" t="s">
        <v>223</v>
      </c>
      <c r="F80" s="8" t="s">
        <v>224</v>
      </c>
      <c r="G80" s="8" t="s">
        <v>224</v>
      </c>
      <c r="H80" s="8" t="s">
        <v>223</v>
      </c>
      <c r="I80" s="8" t="s">
        <v>226</v>
      </c>
      <c r="J80" s="8" t="s">
        <v>226</v>
      </c>
      <c r="K80" s="8" t="s">
        <v>224</v>
      </c>
      <c r="L80" s="8" t="s">
        <v>224</v>
      </c>
      <c r="M80" s="8" t="s">
        <v>225</v>
      </c>
      <c r="N80" s="8" t="s">
        <v>224</v>
      </c>
      <c r="O80" s="8" t="s">
        <v>227</v>
      </c>
      <c r="P80" s="8" t="s">
        <v>225</v>
      </c>
      <c r="Q80" s="8">
        <v>5</v>
      </c>
      <c r="R80" s="8">
        <v>3</v>
      </c>
      <c r="S80" s="8">
        <v>3</v>
      </c>
      <c r="T80" s="8">
        <v>8</v>
      </c>
      <c r="U80" s="8">
        <v>6</v>
      </c>
      <c r="V80" s="8">
        <v>2</v>
      </c>
      <c r="W80" s="8" t="s">
        <v>240</v>
      </c>
      <c r="X80" s="8" t="s">
        <v>240</v>
      </c>
      <c r="Y80" s="8" t="s">
        <v>241</v>
      </c>
      <c r="Z80" s="8" t="s">
        <v>245</v>
      </c>
      <c r="AA80" s="31" t="s">
        <v>222</v>
      </c>
      <c r="AB80" s="5" t="s">
        <v>144</v>
      </c>
      <c r="AC80" s="5" t="s">
        <v>380</v>
      </c>
      <c r="AF80" s="5" t="s">
        <v>222</v>
      </c>
      <c r="AG80" s="5" t="s">
        <v>319</v>
      </c>
      <c r="AH80" s="5" t="s">
        <v>319</v>
      </c>
      <c r="AK80" s="5" t="s">
        <v>222</v>
      </c>
      <c r="AL80" s="5" t="s">
        <v>145</v>
      </c>
      <c r="AM80" s="5" t="s">
        <v>47</v>
      </c>
      <c r="AS80" s="8">
        <v>35</v>
      </c>
      <c r="AT80" s="8" t="s">
        <v>203</v>
      </c>
      <c r="AU80" s="8" t="s">
        <v>206</v>
      </c>
      <c r="AV80" s="8" t="s">
        <v>212</v>
      </c>
      <c r="AW80" s="8" t="s">
        <v>217</v>
      </c>
      <c r="AX80" s="8" t="s">
        <v>202</v>
      </c>
      <c r="AY80" s="8" t="s">
        <v>241</v>
      </c>
      <c r="AZ80" s="8" t="s">
        <v>220</v>
      </c>
      <c r="BA80" s="8" t="s">
        <v>241</v>
      </c>
      <c r="BB80" s="8">
        <v>90</v>
      </c>
      <c r="BC80" s="11">
        <v>44660</v>
      </c>
      <c r="BD80" s="10">
        <v>0.86902777777777773</v>
      </c>
    </row>
    <row r="81" spans="1:56" x14ac:dyDescent="0.25">
      <c r="A81" s="8" t="s">
        <v>146</v>
      </c>
      <c r="B81" s="8" t="s">
        <v>223</v>
      </c>
      <c r="C81" s="8" t="s">
        <v>223</v>
      </c>
      <c r="D81" s="8" t="s">
        <v>224</v>
      </c>
      <c r="E81" s="8" t="s">
        <v>223</v>
      </c>
      <c r="F81" s="8" t="s">
        <v>223</v>
      </c>
      <c r="G81" s="8" t="s">
        <v>223</v>
      </c>
      <c r="H81" s="8" t="s">
        <v>223</v>
      </c>
      <c r="I81" s="8" t="s">
        <v>227</v>
      </c>
      <c r="J81" s="8" t="s">
        <v>223</v>
      </c>
      <c r="K81" s="8" t="s">
        <v>224</v>
      </c>
      <c r="L81" s="8" t="s">
        <v>223</v>
      </c>
      <c r="M81" s="8" t="s">
        <v>223</v>
      </c>
      <c r="N81" s="8" t="s">
        <v>223</v>
      </c>
      <c r="O81" s="8" t="s">
        <v>223</v>
      </c>
      <c r="P81" s="8" t="s">
        <v>226</v>
      </c>
      <c r="Q81" s="8">
        <v>7</v>
      </c>
      <c r="R81" s="8">
        <v>5</v>
      </c>
      <c r="S81" s="8">
        <v>3</v>
      </c>
      <c r="T81" s="8">
        <v>3</v>
      </c>
      <c r="U81" s="8">
        <v>5</v>
      </c>
      <c r="V81" s="8">
        <v>1</v>
      </c>
      <c r="W81" s="8" t="s">
        <v>240</v>
      </c>
      <c r="X81" s="8" t="s">
        <v>240</v>
      </c>
      <c r="Y81" s="8" t="s">
        <v>241</v>
      </c>
      <c r="Z81" s="8" t="s">
        <v>245</v>
      </c>
      <c r="AA81" s="31" t="s">
        <v>222</v>
      </c>
      <c r="AB81" s="5" t="s">
        <v>309</v>
      </c>
      <c r="AC81" s="5" t="s">
        <v>47</v>
      </c>
      <c r="AD81" s="5" t="s">
        <v>375</v>
      </c>
      <c r="AF81" s="5" t="s">
        <v>202</v>
      </c>
      <c r="AK81" s="5" t="s">
        <v>222</v>
      </c>
      <c r="AL81" s="5" t="s">
        <v>147</v>
      </c>
      <c r="AM81" s="5" t="s">
        <v>425</v>
      </c>
      <c r="AN81" s="5" t="s">
        <v>424</v>
      </c>
      <c r="AO81" s="5" t="s">
        <v>443</v>
      </c>
      <c r="AP81" s="5" t="s">
        <v>428</v>
      </c>
      <c r="AR81" s="56" t="s">
        <v>148</v>
      </c>
      <c r="AS81" s="8">
        <v>44</v>
      </c>
      <c r="AT81" s="8" t="s">
        <v>203</v>
      </c>
      <c r="AU81" s="8" t="s">
        <v>206</v>
      </c>
      <c r="AV81" s="8" t="s">
        <v>212</v>
      </c>
      <c r="AW81" s="20" t="s">
        <v>213</v>
      </c>
      <c r="AX81" s="8" t="s">
        <v>202</v>
      </c>
      <c r="AY81" s="24" t="s">
        <v>252</v>
      </c>
      <c r="AZ81" s="8" t="s">
        <v>220</v>
      </c>
      <c r="BA81" s="8" t="s">
        <v>241</v>
      </c>
      <c r="BB81" s="8">
        <v>50</v>
      </c>
      <c r="BC81" s="11">
        <v>44660</v>
      </c>
      <c r="BD81" s="10">
        <v>0.86928240740740748</v>
      </c>
    </row>
    <row r="82" spans="1:56" x14ac:dyDescent="0.25">
      <c r="A82" s="8" t="s">
        <v>149</v>
      </c>
      <c r="B82" s="8" t="s">
        <v>225</v>
      </c>
      <c r="C82" s="8" t="s">
        <v>224</v>
      </c>
      <c r="D82" s="8" t="s">
        <v>223</v>
      </c>
      <c r="E82" s="8" t="s">
        <v>223</v>
      </c>
      <c r="F82" s="8" t="s">
        <v>223</v>
      </c>
      <c r="G82" s="8" t="s">
        <v>223</v>
      </c>
      <c r="H82" s="8" t="s">
        <v>224</v>
      </c>
      <c r="I82" s="8" t="s">
        <v>226</v>
      </c>
      <c r="J82" s="8" t="s">
        <v>224</v>
      </c>
      <c r="K82" s="8" t="s">
        <v>224</v>
      </c>
      <c r="L82" s="8" t="s">
        <v>223</v>
      </c>
      <c r="M82" s="8" t="s">
        <v>223</v>
      </c>
      <c r="N82" s="8" t="s">
        <v>223</v>
      </c>
      <c r="O82" s="8" t="s">
        <v>227</v>
      </c>
      <c r="P82" s="8" t="s">
        <v>227</v>
      </c>
      <c r="Q82" s="8">
        <v>7</v>
      </c>
      <c r="R82" s="8">
        <v>7</v>
      </c>
      <c r="S82" s="8">
        <v>8</v>
      </c>
      <c r="T82" s="8">
        <v>5</v>
      </c>
      <c r="U82" s="8">
        <v>3</v>
      </c>
      <c r="V82" s="8">
        <v>3</v>
      </c>
      <c r="W82" s="8" t="s">
        <v>240</v>
      </c>
      <c r="X82" s="8" t="s">
        <v>240</v>
      </c>
      <c r="Y82" s="8" t="s">
        <v>241</v>
      </c>
      <c r="Z82" s="8" t="s">
        <v>245</v>
      </c>
      <c r="AA82" s="31" t="s">
        <v>222</v>
      </c>
      <c r="AB82" s="5" t="s">
        <v>314</v>
      </c>
      <c r="AC82" s="5" t="s">
        <v>376</v>
      </c>
      <c r="AF82" s="5" t="s">
        <v>221</v>
      </c>
      <c r="AK82" s="5" t="s">
        <v>222</v>
      </c>
      <c r="AL82" s="5" t="s">
        <v>339</v>
      </c>
      <c r="AM82" s="5" t="s">
        <v>424</v>
      </c>
      <c r="AN82" s="5" t="s">
        <v>442</v>
      </c>
      <c r="AS82" s="8">
        <v>45</v>
      </c>
      <c r="AT82" s="8" t="s">
        <v>203</v>
      </c>
      <c r="AU82" s="8" t="s">
        <v>206</v>
      </c>
      <c r="AV82" s="8" t="s">
        <v>212</v>
      </c>
      <c r="AW82" s="20" t="s">
        <v>213</v>
      </c>
      <c r="AX82" s="8" t="s">
        <v>202</v>
      </c>
      <c r="AY82" s="24" t="s">
        <v>252</v>
      </c>
      <c r="AZ82" s="8" t="s">
        <v>219</v>
      </c>
      <c r="BA82" s="8" t="s">
        <v>241</v>
      </c>
      <c r="BB82" s="8">
        <v>100</v>
      </c>
      <c r="BC82" s="11">
        <v>44660</v>
      </c>
      <c r="BD82" s="10">
        <v>0.56879629629629636</v>
      </c>
    </row>
    <row r="83" spans="1:56" x14ac:dyDescent="0.25">
      <c r="A83" s="8" t="s">
        <v>150</v>
      </c>
      <c r="B83" s="8" t="s">
        <v>224</v>
      </c>
      <c r="C83" s="8" t="s">
        <v>224</v>
      </c>
      <c r="D83" s="8" t="s">
        <v>226</v>
      </c>
      <c r="E83" s="8" t="s">
        <v>226</v>
      </c>
      <c r="F83" s="8" t="s">
        <v>226</v>
      </c>
      <c r="G83" s="8" t="s">
        <v>225</v>
      </c>
      <c r="H83" s="8" t="s">
        <v>225</v>
      </c>
      <c r="I83" s="8" t="s">
        <v>226</v>
      </c>
      <c r="J83" s="8" t="s">
        <v>225</v>
      </c>
      <c r="K83" s="8" t="s">
        <v>224</v>
      </c>
      <c r="L83" s="8" t="s">
        <v>223</v>
      </c>
      <c r="M83" s="8" t="s">
        <v>224</v>
      </c>
      <c r="N83" s="8" t="s">
        <v>223</v>
      </c>
      <c r="O83" s="8" t="s">
        <v>226</v>
      </c>
      <c r="P83" s="8" t="s">
        <v>224</v>
      </c>
      <c r="Q83" s="8">
        <v>2</v>
      </c>
      <c r="R83" s="8">
        <v>2</v>
      </c>
      <c r="S83" s="8">
        <v>6</v>
      </c>
      <c r="T83" s="8">
        <v>10.5</v>
      </c>
      <c r="U83" s="8">
        <v>6</v>
      </c>
      <c r="V83" s="8">
        <v>8</v>
      </c>
      <c r="W83" s="8" t="s">
        <v>240</v>
      </c>
      <c r="X83" s="8" t="s">
        <v>238</v>
      </c>
      <c r="Y83" s="8" t="s">
        <v>243</v>
      </c>
      <c r="Z83" s="8" t="s">
        <v>245</v>
      </c>
      <c r="AA83" s="31" t="s">
        <v>222</v>
      </c>
      <c r="AB83" s="5" t="s">
        <v>377</v>
      </c>
      <c r="AC83" s="5" t="s">
        <v>396</v>
      </c>
      <c r="AE83" s="5" t="s">
        <v>398</v>
      </c>
      <c r="AF83" s="5" t="s">
        <v>222</v>
      </c>
      <c r="AG83" s="5" t="s">
        <v>312</v>
      </c>
      <c r="AH83" s="5" t="s">
        <v>378</v>
      </c>
      <c r="AI83" s="5" t="s">
        <v>457</v>
      </c>
      <c r="AK83" s="5" t="s">
        <v>222</v>
      </c>
      <c r="AL83" s="5" t="s">
        <v>151</v>
      </c>
      <c r="AM83" s="5" t="s">
        <v>424</v>
      </c>
      <c r="AR83" s="56" t="s">
        <v>258</v>
      </c>
      <c r="AS83" s="8">
        <v>34</v>
      </c>
      <c r="AT83" s="8" t="s">
        <v>204</v>
      </c>
      <c r="AU83" s="8" t="s">
        <v>206</v>
      </c>
      <c r="AV83" s="8" t="s">
        <v>212</v>
      </c>
      <c r="AW83" s="8" t="s">
        <v>216</v>
      </c>
      <c r="AX83" s="8" t="s">
        <v>217</v>
      </c>
      <c r="AY83" s="8" t="s">
        <v>241</v>
      </c>
      <c r="AZ83" s="8" t="s">
        <v>219</v>
      </c>
      <c r="BA83" s="8" t="s">
        <v>241</v>
      </c>
      <c r="BB83" s="8">
        <v>100</v>
      </c>
      <c r="BC83" s="11">
        <v>44660</v>
      </c>
      <c r="BD83" s="10">
        <v>0.57299768518518512</v>
      </c>
    </row>
    <row r="84" spans="1:56" x14ac:dyDescent="0.25">
      <c r="A84" s="8" t="s">
        <v>152</v>
      </c>
      <c r="B84" s="8" t="s">
        <v>223</v>
      </c>
      <c r="C84" s="8" t="s">
        <v>224</v>
      </c>
      <c r="D84" s="8" t="s">
        <v>224</v>
      </c>
      <c r="E84" s="8" t="s">
        <v>223</v>
      </c>
      <c r="F84" s="8" t="s">
        <v>223</v>
      </c>
      <c r="G84" s="8" t="s">
        <v>223</v>
      </c>
      <c r="H84" s="8" t="s">
        <v>224</v>
      </c>
      <c r="I84" s="8" t="s">
        <v>227</v>
      </c>
      <c r="J84" s="8" t="s">
        <v>224</v>
      </c>
      <c r="K84" s="8" t="s">
        <v>224</v>
      </c>
      <c r="L84" s="8" t="s">
        <v>224</v>
      </c>
      <c r="M84" s="8" t="s">
        <v>224</v>
      </c>
      <c r="N84" s="8" t="s">
        <v>223</v>
      </c>
      <c r="O84" s="8" t="s">
        <v>227</v>
      </c>
      <c r="P84" s="8" t="s">
        <v>227</v>
      </c>
      <c r="Q84" s="8">
        <v>3.5</v>
      </c>
      <c r="R84" s="8">
        <v>3</v>
      </c>
      <c r="S84" s="8">
        <v>1.5</v>
      </c>
      <c r="T84" s="8">
        <v>3.5</v>
      </c>
      <c r="U84" s="8">
        <v>2.5</v>
      </c>
      <c r="V84" s="8">
        <v>1</v>
      </c>
      <c r="W84" s="8" t="s">
        <v>240</v>
      </c>
      <c r="X84" s="8" t="s">
        <v>240</v>
      </c>
      <c r="Y84" s="8" t="s">
        <v>241</v>
      </c>
      <c r="Z84" s="8" t="s">
        <v>246</v>
      </c>
      <c r="AA84" s="31" t="s">
        <v>221</v>
      </c>
      <c r="AF84" s="5" t="s">
        <v>202</v>
      </c>
      <c r="AK84" s="5" t="s">
        <v>202</v>
      </c>
      <c r="AL84" s="5" t="s">
        <v>340</v>
      </c>
      <c r="AM84" s="5" t="s">
        <v>47</v>
      </c>
      <c r="AN84" s="5" t="s">
        <v>441</v>
      </c>
      <c r="AS84" s="8">
        <v>23</v>
      </c>
      <c r="AT84" s="8" t="s">
        <v>203</v>
      </c>
      <c r="AU84" s="8" t="s">
        <v>206</v>
      </c>
      <c r="AV84" s="8" t="s">
        <v>212</v>
      </c>
      <c r="AW84" s="8" t="s">
        <v>217</v>
      </c>
      <c r="AX84" s="8" t="s">
        <v>202</v>
      </c>
      <c r="AY84" s="8" t="s">
        <v>241</v>
      </c>
      <c r="AZ84" s="8" t="s">
        <v>220</v>
      </c>
      <c r="BA84" s="8" t="s">
        <v>241</v>
      </c>
      <c r="BB84" s="8">
        <v>100</v>
      </c>
      <c r="BC84" s="11">
        <v>44660</v>
      </c>
      <c r="BD84" s="10">
        <v>0.57668981481481485</v>
      </c>
    </row>
    <row r="85" spans="1:56" x14ac:dyDescent="0.25">
      <c r="A85" s="8" t="s">
        <v>153</v>
      </c>
      <c r="B85" s="8" t="s">
        <v>224</v>
      </c>
      <c r="C85" s="8" t="s">
        <v>223</v>
      </c>
      <c r="D85" s="8" t="s">
        <v>224</v>
      </c>
      <c r="E85" s="8" t="s">
        <v>224</v>
      </c>
      <c r="F85" s="8" t="s">
        <v>223</v>
      </c>
      <c r="G85" s="8" t="s">
        <v>223</v>
      </c>
      <c r="H85" s="8" t="s">
        <v>223</v>
      </c>
      <c r="I85" s="8" t="s">
        <v>227</v>
      </c>
      <c r="J85" s="8" t="s">
        <v>223</v>
      </c>
      <c r="K85" s="8" t="s">
        <v>224</v>
      </c>
      <c r="L85" s="8" t="s">
        <v>224</v>
      </c>
      <c r="M85" s="8" t="s">
        <v>223</v>
      </c>
      <c r="N85" s="8" t="s">
        <v>223</v>
      </c>
      <c r="O85" s="8" t="s">
        <v>227</v>
      </c>
      <c r="P85" s="8" t="s">
        <v>226</v>
      </c>
      <c r="Q85" s="8">
        <v>2</v>
      </c>
      <c r="R85" s="8">
        <v>1</v>
      </c>
      <c r="S85" s="8">
        <v>1.5</v>
      </c>
      <c r="T85" s="8">
        <v>4</v>
      </c>
      <c r="U85" s="8">
        <v>3</v>
      </c>
      <c r="V85" s="8">
        <v>1</v>
      </c>
      <c r="W85" s="8" t="s">
        <v>240</v>
      </c>
      <c r="X85" s="8" t="s">
        <v>239</v>
      </c>
      <c r="Y85" s="8" t="s">
        <v>241</v>
      </c>
      <c r="Z85" s="8" t="s">
        <v>246</v>
      </c>
      <c r="AA85" s="31" t="s">
        <v>222</v>
      </c>
      <c r="AB85" s="5" t="s">
        <v>315</v>
      </c>
      <c r="AC85" s="5" t="s">
        <v>47</v>
      </c>
      <c r="AF85" s="5" t="s">
        <v>222</v>
      </c>
      <c r="AK85" s="5" t="s">
        <v>222</v>
      </c>
      <c r="AL85" s="5" t="s">
        <v>274</v>
      </c>
      <c r="AM85" s="5" t="s">
        <v>47</v>
      </c>
      <c r="AN85" s="5" t="s">
        <v>49</v>
      </c>
      <c r="AR85" s="56" t="s">
        <v>259</v>
      </c>
      <c r="AS85" s="8">
        <v>33</v>
      </c>
      <c r="AT85" s="8" t="s">
        <v>203</v>
      </c>
      <c r="AU85" s="8" t="s">
        <v>206</v>
      </c>
      <c r="AV85" s="8" t="s">
        <v>212</v>
      </c>
      <c r="AW85" s="8" t="s">
        <v>217</v>
      </c>
      <c r="AX85" s="8" t="s">
        <v>202</v>
      </c>
      <c r="AY85" s="8" t="s">
        <v>241</v>
      </c>
      <c r="AZ85" s="8" t="s">
        <v>220</v>
      </c>
      <c r="BA85" s="8" t="s">
        <v>241</v>
      </c>
      <c r="BB85" s="8">
        <v>100</v>
      </c>
      <c r="BC85" s="11">
        <v>44660</v>
      </c>
      <c r="BD85" s="10">
        <v>0.57898148148148143</v>
      </c>
    </row>
    <row r="86" spans="1:56" x14ac:dyDescent="0.25">
      <c r="A86" s="8" t="s">
        <v>154</v>
      </c>
      <c r="B86" s="8" t="s">
        <v>224</v>
      </c>
      <c r="C86" s="8" t="s">
        <v>225</v>
      </c>
      <c r="D86" s="8" t="s">
        <v>224</v>
      </c>
      <c r="E86" s="8" t="s">
        <v>224</v>
      </c>
      <c r="F86" s="8" t="s">
        <v>224</v>
      </c>
      <c r="G86" s="8" t="s">
        <v>223</v>
      </c>
      <c r="H86" s="8" t="s">
        <v>225</v>
      </c>
      <c r="I86" s="8" t="s">
        <v>226</v>
      </c>
      <c r="J86" s="8" t="s">
        <v>224</v>
      </c>
      <c r="K86" s="8" t="s">
        <v>223</v>
      </c>
      <c r="L86" s="8" t="s">
        <v>225</v>
      </c>
      <c r="M86" s="8" t="s">
        <v>224</v>
      </c>
      <c r="N86" s="8" t="s">
        <v>224</v>
      </c>
      <c r="O86" s="8" t="s">
        <v>226</v>
      </c>
      <c r="P86" s="8" t="s">
        <v>227</v>
      </c>
      <c r="Q86" s="8">
        <v>8</v>
      </c>
      <c r="R86" s="8">
        <v>7</v>
      </c>
      <c r="S86" s="8">
        <v>8</v>
      </c>
      <c r="T86" s="8">
        <v>5</v>
      </c>
      <c r="U86" s="8">
        <v>3</v>
      </c>
      <c r="V86" s="8">
        <v>2</v>
      </c>
      <c r="W86" s="8" t="s">
        <v>240</v>
      </c>
      <c r="X86" s="8" t="s">
        <v>240</v>
      </c>
      <c r="Y86" s="8" t="s">
        <v>242</v>
      </c>
      <c r="Z86" s="8" t="s">
        <v>246</v>
      </c>
      <c r="AA86" s="31" t="s">
        <v>221</v>
      </c>
      <c r="AF86" s="5" t="s">
        <v>202</v>
      </c>
      <c r="AK86" s="5" t="s">
        <v>222</v>
      </c>
      <c r="AL86" s="5" t="s">
        <v>275</v>
      </c>
      <c r="AM86" s="5" t="s">
        <v>420</v>
      </c>
      <c r="AN86" s="5" t="s">
        <v>422</v>
      </c>
      <c r="AS86" s="8">
        <v>27</v>
      </c>
      <c r="AT86" s="8" t="s">
        <v>203</v>
      </c>
      <c r="AU86" s="8" t="s">
        <v>206</v>
      </c>
      <c r="AV86" s="8" t="s">
        <v>211</v>
      </c>
      <c r="AW86" s="8" t="s">
        <v>217</v>
      </c>
      <c r="AX86" s="8" t="s">
        <v>216</v>
      </c>
      <c r="AY86" s="8" t="s">
        <v>241</v>
      </c>
      <c r="AZ86" s="8" t="s">
        <v>219</v>
      </c>
      <c r="BA86" s="8" t="s">
        <v>241</v>
      </c>
      <c r="BB86" s="8">
        <v>100</v>
      </c>
      <c r="BC86" s="11">
        <v>44660</v>
      </c>
      <c r="BD86" s="10">
        <v>0.58174768518518516</v>
      </c>
    </row>
    <row r="87" spans="1:56" x14ac:dyDescent="0.25">
      <c r="A87" s="8" t="s">
        <v>155</v>
      </c>
      <c r="B87" s="8" t="s">
        <v>225</v>
      </c>
      <c r="C87" s="8" t="s">
        <v>225</v>
      </c>
      <c r="D87" s="8" t="s">
        <v>224</v>
      </c>
      <c r="E87" s="8" t="s">
        <v>224</v>
      </c>
      <c r="F87" s="8" t="s">
        <v>223</v>
      </c>
      <c r="G87" s="8" t="s">
        <v>223</v>
      </c>
      <c r="H87" s="8" t="s">
        <v>223</v>
      </c>
      <c r="I87" s="8" t="s">
        <v>227</v>
      </c>
      <c r="J87" s="8" t="s">
        <v>224</v>
      </c>
      <c r="K87" s="8" t="s">
        <v>224</v>
      </c>
      <c r="L87" s="8" t="s">
        <v>224</v>
      </c>
      <c r="M87" s="8" t="s">
        <v>224</v>
      </c>
      <c r="N87" s="8" t="s">
        <v>224</v>
      </c>
      <c r="O87" s="8" t="s">
        <v>226</v>
      </c>
      <c r="P87" s="8" t="s">
        <v>225</v>
      </c>
      <c r="Q87" s="8">
        <v>7</v>
      </c>
      <c r="R87" s="8">
        <v>4</v>
      </c>
      <c r="S87" s="8">
        <v>2</v>
      </c>
      <c r="T87" s="8">
        <v>3</v>
      </c>
      <c r="U87" s="8">
        <v>2</v>
      </c>
      <c r="V87" s="8">
        <v>1</v>
      </c>
      <c r="W87" s="8" t="s">
        <v>240</v>
      </c>
      <c r="X87" s="8" t="s">
        <v>240</v>
      </c>
      <c r="Y87" s="8" t="s">
        <v>241</v>
      </c>
      <c r="Z87" s="8" t="s">
        <v>245</v>
      </c>
      <c r="AA87" s="31" t="s">
        <v>222</v>
      </c>
      <c r="AB87" s="5" t="s">
        <v>310</v>
      </c>
      <c r="AC87" s="5" t="s">
        <v>389</v>
      </c>
      <c r="AE87" s="5" t="s">
        <v>391</v>
      </c>
      <c r="AF87" s="5" t="s">
        <v>222</v>
      </c>
      <c r="AG87" s="5" t="s">
        <v>156</v>
      </c>
      <c r="AH87" s="5" t="s">
        <v>47</v>
      </c>
      <c r="AI87" s="5" t="s">
        <v>378</v>
      </c>
      <c r="AK87" s="5" t="s">
        <v>222</v>
      </c>
      <c r="AL87" s="5" t="s">
        <v>157</v>
      </c>
      <c r="AM87" s="5" t="s">
        <v>47</v>
      </c>
      <c r="AR87" s="56" t="s">
        <v>158</v>
      </c>
      <c r="AS87" s="8">
        <v>30</v>
      </c>
      <c r="AT87" s="8" t="s">
        <v>203</v>
      </c>
      <c r="AU87" s="8" t="s">
        <v>206</v>
      </c>
      <c r="AV87" s="8" t="s">
        <v>211</v>
      </c>
      <c r="AW87" s="8" t="s">
        <v>217</v>
      </c>
      <c r="AX87" s="8" t="s">
        <v>202</v>
      </c>
      <c r="AY87" s="8" t="s">
        <v>241</v>
      </c>
      <c r="AZ87" s="8" t="s">
        <v>220</v>
      </c>
      <c r="BA87" s="8" t="s">
        <v>252</v>
      </c>
      <c r="BB87" s="8">
        <v>80</v>
      </c>
      <c r="BC87" s="11">
        <v>44660</v>
      </c>
      <c r="BD87" s="10">
        <v>0.58422453703703703</v>
      </c>
    </row>
    <row r="88" spans="1:56" x14ac:dyDescent="0.25">
      <c r="A88" s="8" t="s">
        <v>159</v>
      </c>
      <c r="B88" s="8" t="s">
        <v>224</v>
      </c>
      <c r="C88" s="8" t="s">
        <v>223</v>
      </c>
      <c r="D88" s="8" t="s">
        <v>223</v>
      </c>
      <c r="E88" s="8" t="s">
        <v>223</v>
      </c>
      <c r="F88" s="8" t="s">
        <v>224</v>
      </c>
      <c r="G88" s="8" t="s">
        <v>223</v>
      </c>
      <c r="H88" s="8" t="s">
        <v>224</v>
      </c>
      <c r="I88" s="8" t="s">
        <v>227</v>
      </c>
      <c r="J88" s="8" t="s">
        <v>223</v>
      </c>
      <c r="K88" s="8" t="s">
        <v>223</v>
      </c>
      <c r="L88" s="8" t="s">
        <v>224</v>
      </c>
      <c r="M88" s="8" t="s">
        <v>224</v>
      </c>
      <c r="N88" s="8" t="s">
        <v>223</v>
      </c>
      <c r="O88" s="8" t="s">
        <v>227</v>
      </c>
      <c r="P88" s="8" t="s">
        <v>226</v>
      </c>
      <c r="Q88" s="8">
        <v>3.5</v>
      </c>
      <c r="R88" s="8">
        <v>5</v>
      </c>
      <c r="S88" s="8">
        <v>3.5</v>
      </c>
      <c r="T88" s="8">
        <v>3.5</v>
      </c>
      <c r="U88" s="8">
        <v>3.5</v>
      </c>
      <c r="V88" s="8">
        <v>1.5</v>
      </c>
      <c r="W88" s="8" t="s">
        <v>240</v>
      </c>
      <c r="X88" s="8" t="s">
        <v>240</v>
      </c>
      <c r="Y88" s="8" t="s">
        <v>241</v>
      </c>
      <c r="Z88" s="8" t="s">
        <v>245</v>
      </c>
      <c r="AA88" s="31" t="s">
        <v>222</v>
      </c>
      <c r="AB88" s="5" t="s">
        <v>320</v>
      </c>
      <c r="AC88" s="5" t="s">
        <v>375</v>
      </c>
      <c r="AF88" s="5" t="s">
        <v>222</v>
      </c>
      <c r="AK88" s="5" t="s">
        <v>222</v>
      </c>
      <c r="AL88" s="5" t="s">
        <v>160</v>
      </c>
      <c r="AM88" s="5" t="s">
        <v>49</v>
      </c>
      <c r="AN88" s="5" t="s">
        <v>47</v>
      </c>
      <c r="AO88" s="5" t="s">
        <v>440</v>
      </c>
      <c r="AR88" s="56" t="s">
        <v>161</v>
      </c>
      <c r="AS88" s="8">
        <v>27</v>
      </c>
      <c r="AT88" s="8" t="s">
        <v>203</v>
      </c>
      <c r="AU88" s="8" t="s">
        <v>206</v>
      </c>
      <c r="AV88" s="8" t="s">
        <v>211</v>
      </c>
      <c r="AW88" s="8" t="s">
        <v>217</v>
      </c>
      <c r="AX88" s="8" t="s">
        <v>202</v>
      </c>
      <c r="AY88" s="8" t="s">
        <v>241</v>
      </c>
      <c r="AZ88" s="8" t="s">
        <v>220</v>
      </c>
      <c r="BA88" s="8" t="s">
        <v>241</v>
      </c>
      <c r="BB88" s="8">
        <v>80</v>
      </c>
      <c r="BC88" s="11">
        <v>44660</v>
      </c>
      <c r="BD88" s="10">
        <v>0.86951388888888881</v>
      </c>
    </row>
    <row r="89" spans="1:56" x14ac:dyDescent="0.25">
      <c r="A89" s="8" t="s">
        <v>162</v>
      </c>
      <c r="B89" s="8" t="s">
        <v>224</v>
      </c>
      <c r="C89" s="8" t="s">
        <v>223</v>
      </c>
      <c r="D89" s="8" t="s">
        <v>224</v>
      </c>
      <c r="E89" s="8" t="s">
        <v>223</v>
      </c>
      <c r="F89" s="8" t="s">
        <v>223</v>
      </c>
      <c r="G89" s="8" t="s">
        <v>223</v>
      </c>
      <c r="H89" s="8" t="s">
        <v>223</v>
      </c>
      <c r="I89" s="8" t="s">
        <v>227</v>
      </c>
      <c r="J89" s="8" t="s">
        <v>224</v>
      </c>
      <c r="K89" s="8" t="s">
        <v>223</v>
      </c>
      <c r="L89" s="8" t="s">
        <v>225</v>
      </c>
      <c r="M89" s="8" t="s">
        <v>225</v>
      </c>
      <c r="N89" s="8" t="s">
        <v>224</v>
      </c>
      <c r="O89" s="8" t="s">
        <v>227</v>
      </c>
      <c r="P89" s="8" t="s">
        <v>226</v>
      </c>
      <c r="Q89" s="8">
        <v>5</v>
      </c>
      <c r="R89" s="8">
        <v>7</v>
      </c>
      <c r="S89" s="8">
        <v>3</v>
      </c>
      <c r="T89" s="8">
        <v>3.5</v>
      </c>
      <c r="U89" s="8">
        <v>2.5</v>
      </c>
      <c r="V89" s="8">
        <v>2</v>
      </c>
      <c r="W89" s="8" t="s">
        <v>240</v>
      </c>
      <c r="X89" s="8" t="s">
        <v>240</v>
      </c>
      <c r="Y89" s="8" t="s">
        <v>241</v>
      </c>
      <c r="Z89" s="8" t="s">
        <v>245</v>
      </c>
      <c r="AA89" s="31" t="s">
        <v>222</v>
      </c>
      <c r="AB89" s="5" t="s">
        <v>313</v>
      </c>
      <c r="AF89" s="5" t="s">
        <v>202</v>
      </c>
      <c r="AG89" s="5" t="s">
        <v>163</v>
      </c>
      <c r="AH89" s="5" t="s">
        <v>410</v>
      </c>
      <c r="AK89" s="5" t="s">
        <v>202</v>
      </c>
      <c r="AL89" s="5" t="s">
        <v>164</v>
      </c>
      <c r="AM89" s="5" t="s">
        <v>424</v>
      </c>
      <c r="AN89" s="5" t="s">
        <v>28</v>
      </c>
      <c r="AR89" s="56" t="s">
        <v>346</v>
      </c>
      <c r="AS89" s="8">
        <v>42</v>
      </c>
      <c r="AT89" s="8" t="s">
        <v>203</v>
      </c>
      <c r="AU89" s="8" t="s">
        <v>206</v>
      </c>
      <c r="AV89" s="8" t="s">
        <v>211</v>
      </c>
      <c r="AW89" s="8" t="s">
        <v>217</v>
      </c>
      <c r="AX89" s="8" t="s">
        <v>202</v>
      </c>
      <c r="AY89" s="8" t="s">
        <v>241</v>
      </c>
      <c r="AZ89" s="8" t="s">
        <v>219</v>
      </c>
      <c r="BA89" s="8" t="s">
        <v>241</v>
      </c>
      <c r="BB89" s="8">
        <v>90</v>
      </c>
      <c r="BC89" s="11">
        <v>44660</v>
      </c>
      <c r="BD89" s="10">
        <v>0.59085648148148151</v>
      </c>
    </row>
    <row r="90" spans="1:56" x14ac:dyDescent="0.25">
      <c r="A90" s="8" t="s">
        <v>165</v>
      </c>
      <c r="B90" s="8" t="s">
        <v>224</v>
      </c>
      <c r="C90" s="8" t="s">
        <v>224</v>
      </c>
      <c r="D90" s="8" t="s">
        <v>224</v>
      </c>
      <c r="E90" s="8" t="s">
        <v>223</v>
      </c>
      <c r="F90" s="8" t="s">
        <v>224</v>
      </c>
      <c r="G90" s="8" t="s">
        <v>223</v>
      </c>
      <c r="H90" s="8" t="s">
        <v>223</v>
      </c>
      <c r="I90" s="8" t="s">
        <v>227</v>
      </c>
      <c r="J90" s="8" t="s">
        <v>224</v>
      </c>
      <c r="K90" s="8" t="s">
        <v>223</v>
      </c>
      <c r="L90" s="8" t="s">
        <v>223</v>
      </c>
      <c r="M90" s="8" t="s">
        <v>223</v>
      </c>
      <c r="N90" s="8" t="s">
        <v>224</v>
      </c>
      <c r="O90" s="8" t="s">
        <v>225</v>
      </c>
      <c r="P90" s="8" t="s">
        <v>223</v>
      </c>
      <c r="Q90" s="8">
        <v>7</v>
      </c>
      <c r="R90" s="8">
        <v>3.5</v>
      </c>
      <c r="S90" s="8">
        <v>3.5</v>
      </c>
      <c r="T90" s="8">
        <v>4</v>
      </c>
      <c r="U90" s="8">
        <v>4</v>
      </c>
      <c r="V90" s="8">
        <v>4</v>
      </c>
      <c r="W90" s="8" t="s">
        <v>240</v>
      </c>
      <c r="X90" s="8" t="s">
        <v>240</v>
      </c>
      <c r="Y90" s="8" t="s">
        <v>241</v>
      </c>
      <c r="Z90" s="8" t="s">
        <v>245</v>
      </c>
      <c r="AA90" s="31" t="s">
        <v>222</v>
      </c>
      <c r="AB90" s="5" t="s">
        <v>321</v>
      </c>
      <c r="AC90" s="5" t="s">
        <v>389</v>
      </c>
      <c r="AE90" s="5" t="s">
        <v>392</v>
      </c>
      <c r="AF90" s="5" t="s">
        <v>221</v>
      </c>
      <c r="AK90" s="5" t="s">
        <v>222</v>
      </c>
      <c r="AL90" s="5" t="s">
        <v>341</v>
      </c>
      <c r="AM90" s="5" t="s">
        <v>420</v>
      </c>
      <c r="AN90" s="5" t="s">
        <v>422</v>
      </c>
      <c r="AR90" s="56" t="s">
        <v>260</v>
      </c>
      <c r="AS90" s="8">
        <v>34</v>
      </c>
      <c r="AT90" s="8" t="s">
        <v>203</v>
      </c>
      <c r="AU90" s="8" t="s">
        <v>206</v>
      </c>
      <c r="AV90" s="8" t="s">
        <v>211</v>
      </c>
      <c r="AW90" s="8" t="s">
        <v>217</v>
      </c>
      <c r="AX90" s="8" t="s">
        <v>202</v>
      </c>
      <c r="AY90" s="8" t="s">
        <v>241</v>
      </c>
      <c r="AZ90" s="8" t="s">
        <v>220</v>
      </c>
      <c r="BA90" s="8" t="s">
        <v>241</v>
      </c>
      <c r="BB90" s="8">
        <v>90</v>
      </c>
      <c r="BC90" s="11">
        <v>44660</v>
      </c>
      <c r="BD90" s="10">
        <v>0.59462962962962962</v>
      </c>
    </row>
    <row r="91" spans="1:56" x14ac:dyDescent="0.25">
      <c r="A91" s="8" t="s">
        <v>166</v>
      </c>
      <c r="B91" s="8" t="s">
        <v>223</v>
      </c>
      <c r="C91" s="8" t="s">
        <v>225</v>
      </c>
      <c r="D91" s="8" t="s">
        <v>225</v>
      </c>
      <c r="E91" s="8" t="s">
        <v>224</v>
      </c>
      <c r="F91" s="8" t="s">
        <v>223</v>
      </c>
      <c r="G91" s="8" t="s">
        <v>223</v>
      </c>
      <c r="H91" s="8" t="s">
        <v>224</v>
      </c>
      <c r="I91" s="8" t="s">
        <v>226</v>
      </c>
      <c r="J91" s="8" t="s">
        <v>224</v>
      </c>
      <c r="K91" s="8" t="s">
        <v>223</v>
      </c>
      <c r="L91" s="8" t="s">
        <v>224</v>
      </c>
      <c r="M91" s="8" t="s">
        <v>224</v>
      </c>
      <c r="N91" s="8" t="s">
        <v>223</v>
      </c>
      <c r="O91" s="8" t="s">
        <v>226</v>
      </c>
      <c r="P91" s="8" t="s">
        <v>225</v>
      </c>
      <c r="Q91" s="8">
        <v>4.5</v>
      </c>
      <c r="R91" s="8">
        <v>2.5</v>
      </c>
      <c r="S91" s="8">
        <v>7</v>
      </c>
      <c r="T91" s="8">
        <v>4.5</v>
      </c>
      <c r="U91" s="8">
        <v>2.5</v>
      </c>
      <c r="V91" s="8">
        <v>2.5</v>
      </c>
      <c r="W91" s="8" t="s">
        <v>240</v>
      </c>
      <c r="X91" s="8" t="s">
        <v>240</v>
      </c>
      <c r="Y91" s="8" t="s">
        <v>242</v>
      </c>
      <c r="Z91" s="8" t="s">
        <v>246</v>
      </c>
      <c r="AA91" s="31" t="s">
        <v>222</v>
      </c>
      <c r="AB91" s="5" t="s">
        <v>167</v>
      </c>
      <c r="AC91" s="5" t="s">
        <v>375</v>
      </c>
      <c r="AF91" s="5" t="s">
        <v>202</v>
      </c>
      <c r="AK91" s="5" t="s">
        <v>202</v>
      </c>
      <c r="AR91" s="56" t="s">
        <v>261</v>
      </c>
      <c r="AS91" s="8" t="s">
        <v>202</v>
      </c>
      <c r="AT91" s="8" t="s">
        <v>203</v>
      </c>
      <c r="AU91" s="8" t="s">
        <v>206</v>
      </c>
      <c r="AV91" s="8" t="s">
        <v>209</v>
      </c>
      <c r="AW91" s="8" t="s">
        <v>217</v>
      </c>
      <c r="AX91" s="8" t="s">
        <v>202</v>
      </c>
      <c r="AY91" s="8" t="s">
        <v>241</v>
      </c>
      <c r="AZ91" s="8" t="s">
        <v>202</v>
      </c>
      <c r="BA91" s="8" t="s">
        <v>241</v>
      </c>
      <c r="BB91" s="8" t="s">
        <v>202</v>
      </c>
      <c r="BC91" s="11">
        <v>44680</v>
      </c>
      <c r="BD91" s="10">
        <v>0.27998842592592593</v>
      </c>
    </row>
    <row r="92" spans="1:56" x14ac:dyDescent="0.25">
      <c r="A92" s="8" t="s">
        <v>168</v>
      </c>
      <c r="B92" s="8" t="s">
        <v>223</v>
      </c>
      <c r="C92" s="8" t="s">
        <v>223</v>
      </c>
      <c r="D92" s="8" t="s">
        <v>223</v>
      </c>
      <c r="E92" s="8" t="s">
        <v>223</v>
      </c>
      <c r="F92" s="8" t="s">
        <v>223</v>
      </c>
      <c r="G92" s="8" t="s">
        <v>223</v>
      </c>
      <c r="H92" s="8" t="s">
        <v>223</v>
      </c>
      <c r="I92" s="8" t="s">
        <v>227</v>
      </c>
      <c r="J92" s="8" t="s">
        <v>225</v>
      </c>
      <c r="K92" s="8" t="s">
        <v>223</v>
      </c>
      <c r="L92" s="8" t="s">
        <v>224</v>
      </c>
      <c r="M92" s="8" t="s">
        <v>223</v>
      </c>
      <c r="N92" s="8" t="s">
        <v>224</v>
      </c>
      <c r="O92" s="8" t="s">
        <v>226</v>
      </c>
      <c r="P92" s="8" t="s">
        <v>225</v>
      </c>
      <c r="Q92" s="8">
        <v>4.5</v>
      </c>
      <c r="R92" s="8">
        <v>7</v>
      </c>
      <c r="S92" s="8">
        <v>3</v>
      </c>
      <c r="T92" s="8">
        <v>7</v>
      </c>
      <c r="U92" s="8">
        <v>5</v>
      </c>
      <c r="V92" s="8">
        <v>2</v>
      </c>
      <c r="W92" s="8" t="s">
        <v>240</v>
      </c>
      <c r="X92" s="8" t="s">
        <v>240</v>
      </c>
      <c r="Y92" s="8" t="s">
        <v>241</v>
      </c>
      <c r="Z92" s="8" t="s">
        <v>245</v>
      </c>
      <c r="AA92" s="31" t="s">
        <v>221</v>
      </c>
      <c r="AF92" s="5" t="s">
        <v>221</v>
      </c>
      <c r="AK92" s="5" t="s">
        <v>221</v>
      </c>
      <c r="AS92" s="8">
        <v>31</v>
      </c>
      <c r="AT92" s="8" t="s">
        <v>204</v>
      </c>
      <c r="AU92" s="8" t="s">
        <v>206</v>
      </c>
      <c r="AV92" s="8" t="s">
        <v>209</v>
      </c>
      <c r="AW92" s="8" t="s">
        <v>217</v>
      </c>
      <c r="AX92" s="8" t="s">
        <v>202</v>
      </c>
      <c r="AY92" s="8" t="s">
        <v>241</v>
      </c>
      <c r="AZ92" s="8" t="s">
        <v>220</v>
      </c>
      <c r="BA92" s="8" t="s">
        <v>241</v>
      </c>
      <c r="BB92" s="8">
        <v>100</v>
      </c>
      <c r="BC92" s="11">
        <v>44680</v>
      </c>
      <c r="BD92" s="10">
        <v>0.27978009259259257</v>
      </c>
    </row>
    <row r="93" spans="1:56" x14ac:dyDescent="0.25">
      <c r="A93" s="8" t="s">
        <v>169</v>
      </c>
      <c r="B93" s="8" t="s">
        <v>223</v>
      </c>
      <c r="C93" s="8" t="s">
        <v>224</v>
      </c>
      <c r="D93" s="8" t="s">
        <v>225</v>
      </c>
      <c r="E93" s="8" t="s">
        <v>224</v>
      </c>
      <c r="F93" s="8" t="s">
        <v>224</v>
      </c>
      <c r="G93" s="8" t="s">
        <v>223</v>
      </c>
      <c r="H93" s="8" t="s">
        <v>224</v>
      </c>
      <c r="I93" s="8" t="s">
        <v>226</v>
      </c>
      <c r="J93" s="8" t="s">
        <v>224</v>
      </c>
      <c r="K93" s="8" t="s">
        <v>223</v>
      </c>
      <c r="L93" s="8" t="s">
        <v>224</v>
      </c>
      <c r="M93" s="8" t="s">
        <v>224</v>
      </c>
      <c r="N93" s="8" t="s">
        <v>224</v>
      </c>
      <c r="O93" s="8" t="s">
        <v>226</v>
      </c>
      <c r="P93" s="8" t="s">
        <v>226</v>
      </c>
      <c r="Q93" s="8">
        <v>7</v>
      </c>
      <c r="R93" s="8">
        <v>8</v>
      </c>
      <c r="S93" s="8">
        <v>4</v>
      </c>
      <c r="T93" s="8">
        <v>8.5</v>
      </c>
      <c r="U93" s="8">
        <v>5</v>
      </c>
      <c r="V93" s="8">
        <v>8</v>
      </c>
      <c r="W93" s="8" t="s">
        <v>240</v>
      </c>
      <c r="X93" s="8" t="s">
        <v>240</v>
      </c>
      <c r="Y93" s="8" t="s">
        <v>241</v>
      </c>
      <c r="Z93" s="8" t="s">
        <v>246</v>
      </c>
      <c r="AA93" s="31" t="s">
        <v>222</v>
      </c>
      <c r="AC93" s="5" t="s">
        <v>449</v>
      </c>
      <c r="AD93" s="5" t="s">
        <v>396</v>
      </c>
      <c r="AE93" s="5" t="s">
        <v>450</v>
      </c>
      <c r="AF93" s="5" t="s">
        <v>222</v>
      </c>
      <c r="AK93" s="5" t="s">
        <v>222</v>
      </c>
      <c r="AL93" s="5" t="s">
        <v>170</v>
      </c>
      <c r="AM93" s="5" t="s">
        <v>49</v>
      </c>
      <c r="AN93" s="5" t="s">
        <v>422</v>
      </c>
      <c r="AR93" s="56" t="s">
        <v>262</v>
      </c>
      <c r="AS93" s="8">
        <v>36</v>
      </c>
      <c r="AT93" s="8" t="s">
        <v>203</v>
      </c>
      <c r="AU93" s="8" t="s">
        <v>206</v>
      </c>
      <c r="AV93" s="8" t="s">
        <v>209</v>
      </c>
      <c r="AW93" s="8" t="s">
        <v>217</v>
      </c>
      <c r="AX93" s="8" t="s">
        <v>202</v>
      </c>
      <c r="AY93" s="8" t="s">
        <v>241</v>
      </c>
      <c r="AZ93" s="8" t="s">
        <v>218</v>
      </c>
      <c r="BA93" s="8" t="s">
        <v>252</v>
      </c>
      <c r="BB93" s="8">
        <v>0</v>
      </c>
      <c r="BC93" s="11">
        <v>44680</v>
      </c>
      <c r="BD93" s="10">
        <v>0.28380787037037036</v>
      </c>
    </row>
    <row r="94" spans="1:56" x14ac:dyDescent="0.25">
      <c r="A94" s="8" t="s">
        <v>171</v>
      </c>
      <c r="B94" s="8" t="s">
        <v>223</v>
      </c>
      <c r="C94" s="8" t="s">
        <v>223</v>
      </c>
      <c r="D94" s="8" t="s">
        <v>224</v>
      </c>
      <c r="E94" s="8" t="s">
        <v>224</v>
      </c>
      <c r="F94" s="8" t="s">
        <v>224</v>
      </c>
      <c r="G94" s="8" t="s">
        <v>223</v>
      </c>
      <c r="H94" s="8" t="s">
        <v>224</v>
      </c>
      <c r="I94" s="8" t="s">
        <v>227</v>
      </c>
      <c r="J94" s="8" t="s">
        <v>224</v>
      </c>
      <c r="K94" s="8" t="s">
        <v>223</v>
      </c>
      <c r="L94" s="8" t="s">
        <v>223</v>
      </c>
      <c r="M94" s="8" t="s">
        <v>223</v>
      </c>
      <c r="N94" s="8" t="s">
        <v>223</v>
      </c>
      <c r="O94" s="8" t="s">
        <v>227</v>
      </c>
      <c r="P94" s="8" t="s">
        <v>227</v>
      </c>
      <c r="Q94" s="8">
        <v>2.5</v>
      </c>
      <c r="R94" s="8">
        <v>2.5</v>
      </c>
      <c r="S94" s="8">
        <v>2</v>
      </c>
      <c r="T94" s="8">
        <v>2.5</v>
      </c>
      <c r="U94" s="8">
        <v>2.5</v>
      </c>
      <c r="V94" s="8">
        <v>2.5</v>
      </c>
      <c r="W94" s="8" t="s">
        <v>240</v>
      </c>
      <c r="X94" s="8" t="s">
        <v>240</v>
      </c>
      <c r="Y94" s="8" t="s">
        <v>242</v>
      </c>
      <c r="Z94" s="8" t="s">
        <v>246</v>
      </c>
      <c r="AA94" s="31" t="s">
        <v>221</v>
      </c>
      <c r="AF94" s="5" t="s">
        <v>221</v>
      </c>
      <c r="AK94" s="5" t="s">
        <v>221</v>
      </c>
      <c r="AS94" s="8">
        <v>29</v>
      </c>
      <c r="AT94" s="8" t="s">
        <v>203</v>
      </c>
      <c r="AU94" s="8" t="s">
        <v>206</v>
      </c>
      <c r="AV94" s="8" t="s">
        <v>209</v>
      </c>
      <c r="AW94" s="8" t="s">
        <v>216</v>
      </c>
      <c r="AX94" s="8" t="s">
        <v>217</v>
      </c>
      <c r="AY94" s="8" t="s">
        <v>241</v>
      </c>
      <c r="AZ94" s="8" t="s">
        <v>220</v>
      </c>
      <c r="BA94" s="8" t="s">
        <v>241</v>
      </c>
      <c r="BB94" s="8">
        <v>40</v>
      </c>
      <c r="BC94" s="11">
        <v>44680</v>
      </c>
      <c r="BD94" s="10">
        <v>0.28673611111111114</v>
      </c>
    </row>
    <row r="95" spans="1:56" x14ac:dyDescent="0.25">
      <c r="A95" s="8" t="s">
        <v>172</v>
      </c>
      <c r="B95" s="8" t="s">
        <v>223</v>
      </c>
      <c r="C95" s="8" t="s">
        <v>224</v>
      </c>
      <c r="D95" s="8" t="s">
        <v>224</v>
      </c>
      <c r="E95" s="8" t="s">
        <v>223</v>
      </c>
      <c r="F95" s="8" t="s">
        <v>225</v>
      </c>
      <c r="G95" s="8" t="s">
        <v>224</v>
      </c>
      <c r="H95" s="8" t="s">
        <v>225</v>
      </c>
      <c r="I95" s="8" t="s">
        <v>226</v>
      </c>
      <c r="J95" s="8" t="s">
        <v>225</v>
      </c>
      <c r="K95" s="8" t="s">
        <v>223</v>
      </c>
      <c r="L95" s="8" t="s">
        <v>224</v>
      </c>
      <c r="M95" s="8" t="s">
        <v>224</v>
      </c>
      <c r="N95" s="8" t="s">
        <v>225</v>
      </c>
      <c r="O95" s="8" t="s">
        <v>225</v>
      </c>
      <c r="P95" s="8" t="s">
        <v>226</v>
      </c>
      <c r="Q95" s="8">
        <v>4</v>
      </c>
      <c r="R95" s="8">
        <v>8</v>
      </c>
      <c r="S95" s="8">
        <v>4</v>
      </c>
      <c r="T95" s="8">
        <v>6</v>
      </c>
      <c r="U95" s="8">
        <v>5</v>
      </c>
      <c r="V95" s="8">
        <v>3</v>
      </c>
      <c r="W95" s="8" t="s">
        <v>240</v>
      </c>
      <c r="X95" s="8" t="s">
        <v>240</v>
      </c>
      <c r="Y95" s="8" t="s">
        <v>242</v>
      </c>
      <c r="Z95" s="8" t="s">
        <v>247</v>
      </c>
      <c r="AA95" s="31" t="s">
        <v>221</v>
      </c>
      <c r="AF95" s="5" t="s">
        <v>222</v>
      </c>
      <c r="AG95" s="5" t="s">
        <v>173</v>
      </c>
      <c r="AH95" s="5" t="s">
        <v>411</v>
      </c>
      <c r="AK95" s="5" t="s">
        <v>202</v>
      </c>
      <c r="AS95" s="8">
        <v>34</v>
      </c>
      <c r="AT95" s="8" t="s">
        <v>203</v>
      </c>
      <c r="AU95" s="8" t="s">
        <v>206</v>
      </c>
      <c r="AV95" s="8" t="s">
        <v>209</v>
      </c>
      <c r="AW95" s="8" t="s">
        <v>217</v>
      </c>
      <c r="AX95" s="8" t="s">
        <v>202</v>
      </c>
      <c r="AY95" s="8" t="s">
        <v>241</v>
      </c>
      <c r="AZ95" s="8" t="s">
        <v>218</v>
      </c>
      <c r="BA95" s="8" t="s">
        <v>241</v>
      </c>
      <c r="BB95" s="8">
        <v>60</v>
      </c>
      <c r="BC95" s="11">
        <v>44680</v>
      </c>
      <c r="BD95" s="10">
        <v>0.28871527777777778</v>
      </c>
    </row>
    <row r="96" spans="1:56" x14ac:dyDescent="0.25">
      <c r="A96" s="8" t="s">
        <v>174</v>
      </c>
      <c r="B96" s="8" t="s">
        <v>223</v>
      </c>
      <c r="C96" s="8" t="s">
        <v>224</v>
      </c>
      <c r="D96" s="8" t="s">
        <v>224</v>
      </c>
      <c r="E96" s="8" t="s">
        <v>225</v>
      </c>
      <c r="F96" s="8" t="s">
        <v>225</v>
      </c>
      <c r="G96" s="8" t="s">
        <v>223</v>
      </c>
      <c r="H96" s="8" t="s">
        <v>223</v>
      </c>
      <c r="I96" s="8" t="s">
        <v>226</v>
      </c>
      <c r="J96" s="8" t="s">
        <v>224</v>
      </c>
      <c r="K96" s="8" t="s">
        <v>223</v>
      </c>
      <c r="L96" s="8" t="s">
        <v>224</v>
      </c>
      <c r="M96" s="8" t="s">
        <v>224</v>
      </c>
      <c r="N96" s="8" t="s">
        <v>224</v>
      </c>
      <c r="O96" s="8" t="s">
        <v>226</v>
      </c>
      <c r="P96" s="8" t="s">
        <v>226</v>
      </c>
      <c r="Q96" s="8">
        <v>3</v>
      </c>
      <c r="R96" s="8">
        <v>3</v>
      </c>
      <c r="S96" s="8">
        <v>2.5</v>
      </c>
      <c r="T96" s="8">
        <v>4</v>
      </c>
      <c r="U96" s="8">
        <v>2</v>
      </c>
      <c r="V96" s="8">
        <v>2</v>
      </c>
      <c r="W96" s="8" t="s">
        <v>240</v>
      </c>
      <c r="X96" s="8" t="s">
        <v>240</v>
      </c>
      <c r="Y96" s="8" t="s">
        <v>241</v>
      </c>
      <c r="Z96" s="8" t="s">
        <v>246</v>
      </c>
      <c r="AA96" s="31" t="s">
        <v>222</v>
      </c>
      <c r="AB96" s="5" t="s">
        <v>175</v>
      </c>
      <c r="AC96" s="5" t="s">
        <v>389</v>
      </c>
      <c r="AE96" s="5" t="s">
        <v>388</v>
      </c>
      <c r="AF96" s="5" t="s">
        <v>202</v>
      </c>
      <c r="AK96" s="5" t="s">
        <v>202</v>
      </c>
      <c r="AS96" s="8" t="s">
        <v>202</v>
      </c>
      <c r="AT96" s="8" t="s">
        <v>204</v>
      </c>
      <c r="AU96" s="8" t="s">
        <v>206</v>
      </c>
      <c r="AV96" s="8" t="s">
        <v>209</v>
      </c>
      <c r="AW96" s="8" t="s">
        <v>217</v>
      </c>
      <c r="AX96" s="8" t="s">
        <v>202</v>
      </c>
      <c r="AY96" s="8" t="s">
        <v>241</v>
      </c>
      <c r="AZ96" s="8" t="s">
        <v>202</v>
      </c>
      <c r="BA96" s="8" t="s">
        <v>241</v>
      </c>
      <c r="BB96" s="8" t="s">
        <v>202</v>
      </c>
      <c r="BC96" s="11">
        <v>44680</v>
      </c>
      <c r="BD96" s="10">
        <v>0.29056712962962966</v>
      </c>
    </row>
    <row r="97" spans="1:56" x14ac:dyDescent="0.25">
      <c r="A97" s="8" t="s">
        <v>176</v>
      </c>
      <c r="B97" s="8" t="s">
        <v>223</v>
      </c>
      <c r="C97" s="8" t="s">
        <v>223</v>
      </c>
      <c r="D97" s="8" t="s">
        <v>224</v>
      </c>
      <c r="E97" s="8" t="s">
        <v>224</v>
      </c>
      <c r="F97" s="8" t="s">
        <v>224</v>
      </c>
      <c r="G97" s="8" t="s">
        <v>223</v>
      </c>
      <c r="H97" s="8" t="s">
        <v>224</v>
      </c>
      <c r="I97" s="8" t="s">
        <v>226</v>
      </c>
      <c r="J97" s="8" t="s">
        <v>224</v>
      </c>
      <c r="K97" s="8" t="s">
        <v>224</v>
      </c>
      <c r="L97" s="8" t="s">
        <v>224</v>
      </c>
      <c r="M97" s="8" t="s">
        <v>223</v>
      </c>
      <c r="N97" s="8" t="s">
        <v>224</v>
      </c>
      <c r="O97" s="8" t="s">
        <v>226</v>
      </c>
      <c r="P97" s="8" t="s">
        <v>227</v>
      </c>
      <c r="Q97" s="8">
        <v>2</v>
      </c>
      <c r="R97" s="8">
        <v>1.5</v>
      </c>
      <c r="S97" s="8">
        <v>2</v>
      </c>
      <c r="T97" s="8">
        <v>8.5</v>
      </c>
      <c r="U97" s="8">
        <v>2.5</v>
      </c>
      <c r="V97" s="8">
        <v>1.5</v>
      </c>
      <c r="W97" s="8" t="s">
        <v>240</v>
      </c>
      <c r="X97" s="8" t="s">
        <v>239</v>
      </c>
      <c r="Y97" s="8" t="s">
        <v>241</v>
      </c>
      <c r="Z97" s="8" t="s">
        <v>202</v>
      </c>
      <c r="AA97" s="31" t="s">
        <v>202</v>
      </c>
      <c r="AF97" s="5" t="s">
        <v>202</v>
      </c>
      <c r="AK97" s="5" t="s">
        <v>202</v>
      </c>
      <c r="AS97" s="8" t="s">
        <v>202</v>
      </c>
      <c r="AT97" s="8" t="s">
        <v>204</v>
      </c>
      <c r="AU97" s="8" t="s">
        <v>206</v>
      </c>
      <c r="AV97" s="8" t="s">
        <v>209</v>
      </c>
      <c r="AW97" s="8" t="s">
        <v>217</v>
      </c>
      <c r="AX97" s="8" t="s">
        <v>202</v>
      </c>
      <c r="AY97" s="8" t="s">
        <v>241</v>
      </c>
      <c r="AZ97" s="8" t="s">
        <v>202</v>
      </c>
      <c r="BA97" s="8" t="s">
        <v>241</v>
      </c>
      <c r="BB97" s="8" t="s">
        <v>202</v>
      </c>
      <c r="BC97" s="11">
        <v>44680</v>
      </c>
      <c r="BD97" s="10">
        <v>0.29228009259259258</v>
      </c>
    </row>
    <row r="98" spans="1:56" x14ac:dyDescent="0.25">
      <c r="A98" s="8" t="s">
        <v>177</v>
      </c>
      <c r="B98" s="8" t="s">
        <v>224</v>
      </c>
      <c r="C98" s="8" t="s">
        <v>224</v>
      </c>
      <c r="D98" s="8" t="s">
        <v>224</v>
      </c>
      <c r="E98" s="8" t="s">
        <v>225</v>
      </c>
      <c r="F98" s="8" t="s">
        <v>226</v>
      </c>
      <c r="G98" s="8" t="s">
        <v>226</v>
      </c>
      <c r="H98" s="8" t="s">
        <v>225</v>
      </c>
      <c r="I98" s="8" t="s">
        <v>225</v>
      </c>
      <c r="J98" s="8" t="s">
        <v>226</v>
      </c>
      <c r="K98" s="8" t="s">
        <v>223</v>
      </c>
      <c r="L98" s="8" t="s">
        <v>226</v>
      </c>
      <c r="M98" s="8" t="s">
        <v>225</v>
      </c>
      <c r="N98" s="8" t="s">
        <v>225</v>
      </c>
      <c r="O98" s="8" t="s">
        <v>224</v>
      </c>
      <c r="P98" s="8" t="s">
        <v>224</v>
      </c>
      <c r="Q98" s="8">
        <v>6</v>
      </c>
      <c r="R98" s="8">
        <v>11</v>
      </c>
      <c r="S98" s="8">
        <v>6</v>
      </c>
      <c r="T98" s="8">
        <v>9</v>
      </c>
      <c r="U98" s="8">
        <v>9</v>
      </c>
      <c r="V98" s="8">
        <v>11</v>
      </c>
      <c r="W98" s="8" t="s">
        <v>240</v>
      </c>
      <c r="X98" s="8" t="s">
        <v>240</v>
      </c>
      <c r="Y98" s="8" t="s">
        <v>243</v>
      </c>
      <c r="Z98" s="8" t="s">
        <v>247</v>
      </c>
      <c r="AA98" s="31" t="s">
        <v>222</v>
      </c>
      <c r="AB98" s="5" t="s">
        <v>178</v>
      </c>
      <c r="AF98" s="5" t="s">
        <v>221</v>
      </c>
      <c r="AK98" s="5" t="s">
        <v>221</v>
      </c>
      <c r="AS98" s="8">
        <v>26</v>
      </c>
      <c r="AT98" s="8" t="s">
        <v>203</v>
      </c>
      <c r="AU98" s="8" t="s">
        <v>206</v>
      </c>
      <c r="AV98" s="8" t="s">
        <v>209</v>
      </c>
      <c r="AW98" s="8" t="s">
        <v>217</v>
      </c>
      <c r="AX98" s="8" t="s">
        <v>214</v>
      </c>
      <c r="AY98" s="8" t="s">
        <v>241</v>
      </c>
      <c r="AZ98" s="8" t="s">
        <v>220</v>
      </c>
      <c r="BA98" s="8" t="s">
        <v>241</v>
      </c>
      <c r="BB98" s="8">
        <v>60</v>
      </c>
      <c r="BC98" s="11">
        <v>44680</v>
      </c>
      <c r="BD98" s="10">
        <v>0.29510416666666667</v>
      </c>
    </row>
    <row r="99" spans="1:56" x14ac:dyDescent="0.25">
      <c r="A99" s="8" t="s">
        <v>179</v>
      </c>
      <c r="B99" s="8" t="s">
        <v>223</v>
      </c>
      <c r="C99" s="8" t="s">
        <v>223</v>
      </c>
      <c r="D99" s="8" t="s">
        <v>223</v>
      </c>
      <c r="E99" s="8" t="s">
        <v>224</v>
      </c>
      <c r="F99" s="8" t="s">
        <v>223</v>
      </c>
      <c r="G99" s="8" t="s">
        <v>223</v>
      </c>
      <c r="H99" s="8" t="s">
        <v>223</v>
      </c>
      <c r="I99" s="8" t="s">
        <v>227</v>
      </c>
      <c r="J99" s="8" t="s">
        <v>223</v>
      </c>
      <c r="K99" s="8" t="s">
        <v>224</v>
      </c>
      <c r="L99" s="8" t="s">
        <v>223</v>
      </c>
      <c r="M99" s="8" t="s">
        <v>223</v>
      </c>
      <c r="N99" s="8" t="s">
        <v>223</v>
      </c>
      <c r="O99" s="8" t="s">
        <v>227</v>
      </c>
      <c r="P99" s="8" t="s">
        <v>227</v>
      </c>
      <c r="Q99" s="8">
        <v>6</v>
      </c>
      <c r="R99" s="8">
        <v>3</v>
      </c>
      <c r="S99" s="8">
        <v>3</v>
      </c>
      <c r="T99" s="8">
        <v>7.5</v>
      </c>
      <c r="U99" s="8">
        <v>8</v>
      </c>
      <c r="V99" s="8">
        <v>1.5</v>
      </c>
      <c r="W99" s="8" t="s">
        <v>240</v>
      </c>
      <c r="X99" s="8" t="s">
        <v>240</v>
      </c>
      <c r="Y99" s="8" t="s">
        <v>241</v>
      </c>
      <c r="Z99" s="8" t="s">
        <v>245</v>
      </c>
      <c r="AA99" s="31" t="s">
        <v>222</v>
      </c>
      <c r="AB99" s="5" t="s">
        <v>322</v>
      </c>
      <c r="AC99" s="5" t="s">
        <v>389</v>
      </c>
      <c r="AE99" s="5" t="s">
        <v>382</v>
      </c>
      <c r="AF99" s="5" t="s">
        <v>222</v>
      </c>
      <c r="AG99" s="5" t="s">
        <v>180</v>
      </c>
      <c r="AH99" s="5" t="s">
        <v>378</v>
      </c>
      <c r="AK99" s="5" t="s">
        <v>222</v>
      </c>
      <c r="AL99" s="5" t="s">
        <v>276</v>
      </c>
      <c r="AM99" s="5" t="s">
        <v>49</v>
      </c>
      <c r="AN99" s="5" t="s">
        <v>422</v>
      </c>
      <c r="AS99" s="8">
        <v>26</v>
      </c>
      <c r="AT99" s="8" t="s">
        <v>203</v>
      </c>
      <c r="AU99" s="8" t="s">
        <v>206</v>
      </c>
      <c r="AV99" s="8" t="s">
        <v>209</v>
      </c>
      <c r="AW99" s="8" t="s">
        <v>217</v>
      </c>
      <c r="AX99" s="8" t="s">
        <v>216</v>
      </c>
      <c r="AY99" s="8" t="s">
        <v>241</v>
      </c>
      <c r="AZ99" s="8" t="s">
        <v>220</v>
      </c>
      <c r="BA99" s="8" t="s">
        <v>241</v>
      </c>
      <c r="BB99" s="8">
        <v>60</v>
      </c>
      <c r="BC99" s="11">
        <v>44680</v>
      </c>
      <c r="BD99" s="10">
        <v>0.29773148148148149</v>
      </c>
    </row>
    <row r="100" spans="1:56" x14ac:dyDescent="0.25">
      <c r="A100" s="8" t="s">
        <v>181</v>
      </c>
      <c r="B100" s="8" t="s">
        <v>224</v>
      </c>
      <c r="C100" s="8" t="s">
        <v>224</v>
      </c>
      <c r="D100" s="8" t="s">
        <v>225</v>
      </c>
      <c r="E100" s="8" t="s">
        <v>223</v>
      </c>
      <c r="F100" s="8" t="s">
        <v>224</v>
      </c>
      <c r="G100" s="8" t="s">
        <v>223</v>
      </c>
      <c r="H100" s="8" t="s">
        <v>224</v>
      </c>
      <c r="I100" s="8" t="s">
        <v>226</v>
      </c>
      <c r="J100" s="8" t="s">
        <v>224</v>
      </c>
      <c r="K100" s="8" t="s">
        <v>225</v>
      </c>
      <c r="L100" s="8" t="s">
        <v>224</v>
      </c>
      <c r="M100" s="8" t="s">
        <v>224</v>
      </c>
      <c r="N100" s="8" t="s">
        <v>224</v>
      </c>
      <c r="O100" s="8" t="s">
        <v>226</v>
      </c>
      <c r="P100" s="8" t="s">
        <v>226</v>
      </c>
      <c r="Q100" s="8">
        <v>6.5</v>
      </c>
      <c r="R100" s="8">
        <v>2.5</v>
      </c>
      <c r="S100" s="8">
        <v>8</v>
      </c>
      <c r="T100" s="8">
        <v>4.5</v>
      </c>
      <c r="U100" s="8">
        <v>4.5</v>
      </c>
      <c r="V100" s="8">
        <v>1</v>
      </c>
      <c r="W100" s="8" t="s">
        <v>240</v>
      </c>
      <c r="X100" s="8" t="s">
        <v>240</v>
      </c>
      <c r="Y100" s="8" t="s">
        <v>241</v>
      </c>
      <c r="Z100" s="8" t="s">
        <v>246</v>
      </c>
      <c r="AA100" s="31" t="s">
        <v>222</v>
      </c>
      <c r="AB100" s="5" t="s">
        <v>182</v>
      </c>
      <c r="AC100" s="5" t="s">
        <v>389</v>
      </c>
      <c r="AE100" s="5" t="s">
        <v>390</v>
      </c>
      <c r="AF100" s="5" t="s">
        <v>222</v>
      </c>
      <c r="AG100" s="5" t="s">
        <v>183</v>
      </c>
      <c r="AH100" s="5" t="s">
        <v>412</v>
      </c>
      <c r="AJ100" s="5" t="s">
        <v>413</v>
      </c>
      <c r="AK100" s="5" t="s">
        <v>222</v>
      </c>
      <c r="AL100" s="5" t="s">
        <v>184</v>
      </c>
      <c r="AM100" s="5" t="s">
        <v>438</v>
      </c>
      <c r="AN100" s="5" t="s">
        <v>439</v>
      </c>
      <c r="AO100" s="5" t="s">
        <v>424</v>
      </c>
      <c r="AR100" s="56" t="s">
        <v>185</v>
      </c>
      <c r="AS100" s="8">
        <v>26</v>
      </c>
      <c r="AT100" s="8" t="s">
        <v>203</v>
      </c>
      <c r="AU100" s="8" t="s">
        <v>206</v>
      </c>
      <c r="AV100" s="8" t="s">
        <v>209</v>
      </c>
      <c r="AW100" s="8" t="s">
        <v>215</v>
      </c>
      <c r="AX100" s="8" t="s">
        <v>217</v>
      </c>
      <c r="AY100" s="8" t="s">
        <v>241</v>
      </c>
      <c r="AZ100" s="8" t="s">
        <v>220</v>
      </c>
      <c r="BA100" s="8" t="s">
        <v>241</v>
      </c>
      <c r="BB100" s="8">
        <v>100</v>
      </c>
      <c r="BC100" s="11">
        <v>44680</v>
      </c>
      <c r="BD100" s="10">
        <v>0.65408564814814818</v>
      </c>
    </row>
    <row r="101" spans="1:56" x14ac:dyDescent="0.25">
      <c r="A101" s="8" t="s">
        <v>186</v>
      </c>
      <c r="B101" s="8" t="s">
        <v>223</v>
      </c>
      <c r="C101" s="8" t="s">
        <v>223</v>
      </c>
      <c r="D101" s="8" t="s">
        <v>223</v>
      </c>
      <c r="E101" s="8" t="s">
        <v>224</v>
      </c>
      <c r="F101" s="8" t="s">
        <v>223</v>
      </c>
      <c r="G101" s="8" t="s">
        <v>223</v>
      </c>
      <c r="H101" s="8" t="s">
        <v>223</v>
      </c>
      <c r="I101" s="8" t="s">
        <v>227</v>
      </c>
      <c r="J101" s="8" t="s">
        <v>225</v>
      </c>
      <c r="K101" s="8" t="s">
        <v>223</v>
      </c>
      <c r="L101" s="8" t="s">
        <v>223</v>
      </c>
      <c r="M101" s="8" t="s">
        <v>223</v>
      </c>
      <c r="N101" s="8" t="s">
        <v>224</v>
      </c>
      <c r="O101" s="8" t="s">
        <v>227</v>
      </c>
      <c r="P101" s="8" t="s">
        <v>227</v>
      </c>
      <c r="Q101" s="8">
        <v>1.5</v>
      </c>
      <c r="R101" s="8">
        <v>2</v>
      </c>
      <c r="S101" s="8">
        <v>1</v>
      </c>
      <c r="T101" s="8">
        <v>2</v>
      </c>
      <c r="U101" s="8">
        <v>1</v>
      </c>
      <c r="V101" s="8">
        <v>1</v>
      </c>
      <c r="W101" s="8" t="s">
        <v>240</v>
      </c>
      <c r="X101" s="8" t="s">
        <v>240</v>
      </c>
      <c r="Y101" s="8" t="s">
        <v>241</v>
      </c>
      <c r="Z101" s="8" t="s">
        <v>245</v>
      </c>
      <c r="AA101" s="31" t="s">
        <v>221</v>
      </c>
      <c r="AF101" s="5" t="s">
        <v>221</v>
      </c>
      <c r="AK101" s="5" t="s">
        <v>222</v>
      </c>
      <c r="AL101" s="5" t="s">
        <v>187</v>
      </c>
      <c r="AM101" s="5" t="s">
        <v>47</v>
      </c>
      <c r="AS101" s="8">
        <v>21</v>
      </c>
      <c r="AT101" s="8" t="s">
        <v>203</v>
      </c>
      <c r="AU101" s="8" t="s">
        <v>206</v>
      </c>
      <c r="AV101" s="8" t="s">
        <v>209</v>
      </c>
      <c r="AW101" s="8" t="s">
        <v>217</v>
      </c>
      <c r="AX101" s="8" t="s">
        <v>213</v>
      </c>
      <c r="AY101" s="8" t="s">
        <v>241</v>
      </c>
      <c r="AZ101" s="8" t="s">
        <v>220</v>
      </c>
      <c r="BA101" s="8" t="s">
        <v>241</v>
      </c>
      <c r="BB101" s="8">
        <v>60</v>
      </c>
      <c r="BC101" s="11">
        <v>44680</v>
      </c>
      <c r="BD101" s="10">
        <v>0.30289351851851853</v>
      </c>
    </row>
    <row r="102" spans="1:56" x14ac:dyDescent="0.25">
      <c r="A102" s="8" t="s">
        <v>188</v>
      </c>
      <c r="B102" s="8" t="s">
        <v>223</v>
      </c>
      <c r="C102" s="8" t="s">
        <v>223</v>
      </c>
      <c r="D102" s="8" t="s">
        <v>223</v>
      </c>
      <c r="E102" s="8" t="s">
        <v>223</v>
      </c>
      <c r="F102" s="8" t="s">
        <v>223</v>
      </c>
      <c r="G102" s="8" t="s">
        <v>223</v>
      </c>
      <c r="H102" s="8" t="s">
        <v>223</v>
      </c>
      <c r="I102" s="8" t="s">
        <v>227</v>
      </c>
      <c r="J102" s="8" t="s">
        <v>223</v>
      </c>
      <c r="K102" s="8" t="s">
        <v>223</v>
      </c>
      <c r="L102" s="8" t="s">
        <v>223</v>
      </c>
      <c r="M102" s="8" t="s">
        <v>223</v>
      </c>
      <c r="N102" s="8" t="s">
        <v>223</v>
      </c>
      <c r="O102" s="8" t="s">
        <v>227</v>
      </c>
      <c r="P102" s="8" t="s">
        <v>227</v>
      </c>
      <c r="Q102" s="8">
        <v>8</v>
      </c>
      <c r="R102" s="8">
        <v>7.5</v>
      </c>
      <c r="S102" s="8">
        <v>8</v>
      </c>
      <c r="T102" s="8">
        <v>8</v>
      </c>
      <c r="U102" s="8">
        <v>5</v>
      </c>
      <c r="V102" s="8">
        <v>1</v>
      </c>
      <c r="W102" s="8" t="s">
        <v>240</v>
      </c>
      <c r="X102" s="8" t="s">
        <v>240</v>
      </c>
      <c r="Y102" s="8" t="s">
        <v>241</v>
      </c>
      <c r="Z102" s="8" t="s">
        <v>245</v>
      </c>
      <c r="AA102" s="31" t="s">
        <v>221</v>
      </c>
      <c r="AF102" s="5" t="s">
        <v>221</v>
      </c>
      <c r="AK102" s="5" t="s">
        <v>221</v>
      </c>
      <c r="AS102" s="8">
        <v>39</v>
      </c>
      <c r="AT102" s="8" t="s">
        <v>203</v>
      </c>
      <c r="AU102" s="8" t="s">
        <v>206</v>
      </c>
      <c r="AV102" s="8" t="s">
        <v>209</v>
      </c>
      <c r="AW102" s="8" t="s">
        <v>217</v>
      </c>
      <c r="AX102" s="8" t="s">
        <v>202</v>
      </c>
      <c r="AY102" s="8" t="s">
        <v>241</v>
      </c>
      <c r="AZ102" s="8" t="s">
        <v>220</v>
      </c>
      <c r="BA102" s="8" t="s">
        <v>241</v>
      </c>
      <c r="BB102" s="8">
        <v>60</v>
      </c>
      <c r="BC102" s="11">
        <v>44680</v>
      </c>
      <c r="BD102" s="10">
        <v>0.30427083333333332</v>
      </c>
    </row>
    <row r="103" spans="1:56" x14ac:dyDescent="0.25">
      <c r="A103" s="8" t="s">
        <v>189</v>
      </c>
      <c r="B103" s="8" t="s">
        <v>223</v>
      </c>
      <c r="C103" s="8" t="s">
        <v>223</v>
      </c>
      <c r="D103" s="8" t="s">
        <v>223</v>
      </c>
      <c r="E103" s="8" t="s">
        <v>223</v>
      </c>
      <c r="F103" s="8" t="s">
        <v>223</v>
      </c>
      <c r="G103" s="8" t="s">
        <v>223</v>
      </c>
      <c r="H103" s="8" t="s">
        <v>223</v>
      </c>
      <c r="I103" s="8" t="s">
        <v>227</v>
      </c>
      <c r="J103" s="8" t="s">
        <v>223</v>
      </c>
      <c r="K103" s="8" t="s">
        <v>224</v>
      </c>
      <c r="L103" s="8" t="s">
        <v>223</v>
      </c>
      <c r="M103" s="8" t="s">
        <v>223</v>
      </c>
      <c r="N103" s="8" t="s">
        <v>223</v>
      </c>
      <c r="O103" s="8" t="s">
        <v>227</v>
      </c>
      <c r="P103" s="8" t="s">
        <v>227</v>
      </c>
      <c r="Q103" s="8">
        <v>1</v>
      </c>
      <c r="R103" s="8">
        <v>3.5</v>
      </c>
      <c r="S103" s="8">
        <v>6</v>
      </c>
      <c r="T103" s="8">
        <v>3.5</v>
      </c>
      <c r="U103" s="8">
        <v>1</v>
      </c>
      <c r="V103" s="8">
        <v>1</v>
      </c>
      <c r="W103" s="8" t="s">
        <v>240</v>
      </c>
      <c r="X103" s="8" t="s">
        <v>239</v>
      </c>
      <c r="Y103" s="8" t="s">
        <v>241</v>
      </c>
      <c r="Z103" s="8" t="s">
        <v>245</v>
      </c>
      <c r="AA103" s="31" t="s">
        <v>221</v>
      </c>
      <c r="AF103" s="5" t="s">
        <v>202</v>
      </c>
      <c r="AK103" s="5" t="s">
        <v>202</v>
      </c>
      <c r="AL103" s="5" t="s">
        <v>190</v>
      </c>
      <c r="AM103" s="5" t="s">
        <v>437</v>
      </c>
      <c r="AR103" s="56" t="s">
        <v>191</v>
      </c>
      <c r="AS103" s="8">
        <v>24</v>
      </c>
      <c r="AT103" s="8" t="s">
        <v>203</v>
      </c>
      <c r="AU103" s="8" t="s">
        <v>205</v>
      </c>
      <c r="AV103" s="8" t="s">
        <v>208</v>
      </c>
      <c r="AW103" s="8" t="s">
        <v>215</v>
      </c>
      <c r="AX103" s="20" t="s">
        <v>213</v>
      </c>
      <c r="AY103" s="24" t="s">
        <v>252</v>
      </c>
      <c r="AZ103" s="8" t="s">
        <v>219</v>
      </c>
      <c r="BA103" s="8" t="s">
        <v>252</v>
      </c>
      <c r="BB103" s="8">
        <v>0</v>
      </c>
      <c r="BC103" s="11">
        <v>44680</v>
      </c>
      <c r="BD103" s="10">
        <v>0.66188657407407414</v>
      </c>
    </row>
    <row r="104" spans="1:56" x14ac:dyDescent="0.25">
      <c r="AD104" s="60"/>
      <c r="AE104" s="60"/>
      <c r="BC104" s="11"/>
      <c r="BD104" s="10"/>
    </row>
    <row r="105" spans="1:56" ht="15.75" x14ac:dyDescent="0.25">
      <c r="B105" s="12" t="s">
        <v>351</v>
      </c>
      <c r="C105" s="12" t="s">
        <v>351</v>
      </c>
      <c r="D105" s="13" t="s">
        <v>352</v>
      </c>
      <c r="E105" s="13" t="s">
        <v>352</v>
      </c>
      <c r="F105" s="13" t="s">
        <v>352</v>
      </c>
      <c r="G105" s="14" t="s">
        <v>353</v>
      </c>
      <c r="H105" s="14" t="s">
        <v>353</v>
      </c>
      <c r="I105" s="12" t="s">
        <v>351</v>
      </c>
      <c r="J105" s="12" t="s">
        <v>351</v>
      </c>
      <c r="K105" s="12" t="s">
        <v>351</v>
      </c>
      <c r="L105" s="12" t="s">
        <v>351</v>
      </c>
      <c r="M105" s="12" t="s">
        <v>351</v>
      </c>
      <c r="N105" s="12" t="s">
        <v>351</v>
      </c>
      <c r="O105" s="12" t="s">
        <v>351</v>
      </c>
      <c r="P105" s="12" t="s">
        <v>351</v>
      </c>
      <c r="Q105" s="19"/>
      <c r="R105" s="19"/>
      <c r="S105" s="19"/>
      <c r="T105" s="19"/>
      <c r="U105" s="19"/>
      <c r="V105" s="19"/>
      <c r="W105" s="21"/>
      <c r="X105" s="21"/>
      <c r="Y105" s="22"/>
      <c r="Z105" s="13"/>
      <c r="AA105" s="32"/>
      <c r="AC105" s="60" t="s">
        <v>381</v>
      </c>
      <c r="AF105" s="61" t="s">
        <v>452</v>
      </c>
      <c r="AK105" s="61" t="s">
        <v>451</v>
      </c>
      <c r="AU105" s="16" t="s">
        <v>454</v>
      </c>
    </row>
    <row r="106" spans="1:56" x14ac:dyDescent="0.25">
      <c r="B106" s="8" t="s">
        <v>223</v>
      </c>
      <c r="C106" s="8" t="s">
        <v>223</v>
      </c>
      <c r="D106" s="8" t="s">
        <v>223</v>
      </c>
      <c r="E106" s="8" t="s">
        <v>223</v>
      </c>
      <c r="F106" s="8" t="s">
        <v>223</v>
      </c>
      <c r="G106" s="8" t="s">
        <v>223</v>
      </c>
      <c r="H106" s="8" t="s">
        <v>223</v>
      </c>
      <c r="I106" s="8" t="s">
        <v>223</v>
      </c>
      <c r="J106" s="8" t="s">
        <v>223</v>
      </c>
      <c r="K106" s="8" t="s">
        <v>223</v>
      </c>
      <c r="L106" s="8" t="s">
        <v>223</v>
      </c>
      <c r="M106" s="8" t="s">
        <v>223</v>
      </c>
      <c r="N106" s="8" t="s">
        <v>223</v>
      </c>
      <c r="O106" s="8" t="s">
        <v>223</v>
      </c>
      <c r="P106" s="8" t="s">
        <v>223</v>
      </c>
      <c r="Q106" s="8" t="s">
        <v>354</v>
      </c>
      <c r="R106" s="8" t="s">
        <v>354</v>
      </c>
      <c r="S106" s="8" t="s">
        <v>354</v>
      </c>
      <c r="T106" s="8" t="s">
        <v>354</v>
      </c>
      <c r="U106" s="8" t="s">
        <v>354</v>
      </c>
      <c r="V106" s="8" t="s">
        <v>354</v>
      </c>
      <c r="W106" s="8" t="s">
        <v>237</v>
      </c>
      <c r="X106" s="8" t="s">
        <v>237</v>
      </c>
      <c r="Y106" s="8" t="s">
        <v>241</v>
      </c>
      <c r="Z106" s="8" t="s">
        <v>245</v>
      </c>
      <c r="AA106" s="31" t="s">
        <v>241</v>
      </c>
      <c r="AF106" s="5" t="s">
        <v>241</v>
      </c>
      <c r="AK106" s="5" t="s">
        <v>241</v>
      </c>
    </row>
    <row r="107" spans="1:56" x14ac:dyDescent="0.25">
      <c r="B107" s="17">
        <f>COUNTIF($B$3:$B$103,B106)</f>
        <v>81</v>
      </c>
      <c r="C107" s="17">
        <f t="shared" ref="C107:P107" si="0">COUNTIF(C3:C103,C106)</f>
        <v>76</v>
      </c>
      <c r="D107" s="17">
        <f t="shared" si="0"/>
        <v>56</v>
      </c>
      <c r="E107" s="17">
        <f t="shared" si="0"/>
        <v>67</v>
      </c>
      <c r="F107" s="17">
        <f t="shared" si="0"/>
        <v>66</v>
      </c>
      <c r="G107" s="17">
        <f t="shared" si="0"/>
        <v>91</v>
      </c>
      <c r="H107" s="17">
        <f t="shared" si="0"/>
        <v>63</v>
      </c>
      <c r="I107" s="17">
        <f t="shared" si="0"/>
        <v>1</v>
      </c>
      <c r="J107" s="17">
        <f t="shared" si="0"/>
        <v>49</v>
      </c>
      <c r="K107" s="17">
        <f t="shared" si="0"/>
        <v>46</v>
      </c>
      <c r="L107" s="17">
        <f t="shared" si="0"/>
        <v>48</v>
      </c>
      <c r="M107" s="17">
        <f t="shared" si="0"/>
        <v>66</v>
      </c>
      <c r="N107" s="17">
        <f t="shared" si="0"/>
        <v>67</v>
      </c>
      <c r="O107" s="17">
        <f t="shared" si="0"/>
        <v>7</v>
      </c>
      <c r="P107" s="17">
        <f t="shared" si="0"/>
        <v>2</v>
      </c>
      <c r="Q107" s="17">
        <f>_xlfn.QUARTILE.INC(Q3:Q103,2)</f>
        <v>3</v>
      </c>
      <c r="R107" s="17">
        <f t="shared" ref="R107:V107" si="1">_xlfn.QUARTILE.INC(R3:R103,2)</f>
        <v>3</v>
      </c>
      <c r="S107" s="17">
        <f t="shared" si="1"/>
        <v>3</v>
      </c>
      <c r="T107" s="17">
        <f t="shared" si="1"/>
        <v>3.5</v>
      </c>
      <c r="U107" s="17">
        <f t="shared" si="1"/>
        <v>3</v>
      </c>
      <c r="V107" s="17">
        <f t="shared" si="1"/>
        <v>1.5</v>
      </c>
      <c r="W107" s="17">
        <f>COUNTIF($W$3:$W$103,W106)</f>
        <v>0</v>
      </c>
      <c r="X107" s="17">
        <f>COUNTIF($X$3:$X$103,X106)</f>
        <v>1</v>
      </c>
      <c r="Y107" s="17">
        <f>COUNTIF($Y$3:$Y$103,Y106)</f>
        <v>73</v>
      </c>
      <c r="Z107" s="17">
        <f>COUNTIF($Z$3:$Z$103,Z106)</f>
        <v>56</v>
      </c>
      <c r="AA107" s="33">
        <f>COUNTIF($AA$3:$AA$103,AA106)</f>
        <v>38</v>
      </c>
      <c r="AF107" s="62">
        <f>COUNTIF($AF$3:$AF$103,AF106)</f>
        <v>31</v>
      </c>
      <c r="AK107" s="62">
        <f>COUNTIF($AK$3:$AK$103,AK106)</f>
        <v>41</v>
      </c>
    </row>
    <row r="108" spans="1:56" x14ac:dyDescent="0.25">
      <c r="B108" s="6" t="s">
        <v>347</v>
      </c>
      <c r="C108" s="6" t="s">
        <v>347</v>
      </c>
      <c r="D108" s="6" t="s">
        <v>347</v>
      </c>
      <c r="E108" s="6" t="s">
        <v>347</v>
      </c>
      <c r="F108" s="6" t="s">
        <v>347</v>
      </c>
      <c r="G108" s="6" t="s">
        <v>347</v>
      </c>
      <c r="H108" s="6" t="s">
        <v>347</v>
      </c>
      <c r="I108" s="6" t="s">
        <v>347</v>
      </c>
      <c r="J108" s="6" t="s">
        <v>347</v>
      </c>
      <c r="K108" s="6" t="s">
        <v>347</v>
      </c>
      <c r="L108" s="6" t="s">
        <v>347</v>
      </c>
      <c r="M108" s="6" t="s">
        <v>347</v>
      </c>
      <c r="N108" s="6" t="s">
        <v>347</v>
      </c>
      <c r="O108" s="6" t="s">
        <v>347</v>
      </c>
      <c r="P108" s="6" t="s">
        <v>347</v>
      </c>
      <c r="Q108" s="6" t="s">
        <v>355</v>
      </c>
      <c r="R108" s="6" t="s">
        <v>355</v>
      </c>
      <c r="S108" s="6" t="s">
        <v>355</v>
      </c>
      <c r="T108" s="6" t="s">
        <v>355</v>
      </c>
      <c r="U108" s="6" t="s">
        <v>355</v>
      </c>
      <c r="V108" s="6" t="s">
        <v>355</v>
      </c>
      <c r="W108" s="8" t="s">
        <v>238</v>
      </c>
      <c r="X108" s="8" t="s">
        <v>238</v>
      </c>
      <c r="Y108" s="8" t="s">
        <v>360</v>
      </c>
      <c r="Z108" s="8" t="s">
        <v>246</v>
      </c>
      <c r="AA108" s="31" t="s">
        <v>252</v>
      </c>
      <c r="AF108" s="5" t="s">
        <v>252</v>
      </c>
      <c r="AK108" s="5" t="s">
        <v>252</v>
      </c>
    </row>
    <row r="109" spans="1:56" x14ac:dyDescent="0.25">
      <c r="B109" s="17">
        <f t="shared" ref="B109:P109" si="2">COUNTIF(B3:B103,B108)</f>
        <v>18</v>
      </c>
      <c r="C109" s="17">
        <f t="shared" si="2"/>
        <v>22</v>
      </c>
      <c r="D109" s="17">
        <f t="shared" si="2"/>
        <v>35</v>
      </c>
      <c r="E109" s="17">
        <f t="shared" si="2"/>
        <v>27</v>
      </c>
      <c r="F109" s="17">
        <f t="shared" si="2"/>
        <v>28</v>
      </c>
      <c r="G109" s="17">
        <f t="shared" si="2"/>
        <v>7</v>
      </c>
      <c r="H109" s="17">
        <f t="shared" si="2"/>
        <v>25</v>
      </c>
      <c r="I109" s="17">
        <f t="shared" si="2"/>
        <v>2</v>
      </c>
      <c r="J109" s="17">
        <f t="shared" si="2"/>
        <v>44</v>
      </c>
      <c r="K109" s="17">
        <f t="shared" si="2"/>
        <v>32</v>
      </c>
      <c r="L109" s="17">
        <f t="shared" si="2"/>
        <v>45</v>
      </c>
      <c r="M109" s="17">
        <f t="shared" si="2"/>
        <v>28</v>
      </c>
      <c r="N109" s="17">
        <f t="shared" si="2"/>
        <v>32</v>
      </c>
      <c r="O109" s="17">
        <f t="shared" si="2"/>
        <v>4</v>
      </c>
      <c r="P109" s="17">
        <f t="shared" si="2"/>
        <v>9</v>
      </c>
      <c r="Q109" s="17">
        <f t="shared" ref="Q109:V109" si="3">_xlfn.QUARTILE.EXC(Q3:Q103,1)</f>
        <v>2</v>
      </c>
      <c r="R109" s="17">
        <f t="shared" si="3"/>
        <v>2</v>
      </c>
      <c r="S109" s="17">
        <f t="shared" si="3"/>
        <v>1.5</v>
      </c>
      <c r="T109" s="17">
        <f t="shared" si="3"/>
        <v>2</v>
      </c>
      <c r="U109" s="17">
        <f t="shared" si="3"/>
        <v>2</v>
      </c>
      <c r="V109" s="17">
        <f t="shared" si="3"/>
        <v>1</v>
      </c>
      <c r="W109" s="17">
        <f>COUNTIF($W$3:$W$103,W108)</f>
        <v>0</v>
      </c>
      <c r="X109" s="17">
        <f>COUNTIF($X$3:$X$103,X108)</f>
        <v>1</v>
      </c>
      <c r="Y109" s="17">
        <f>COUNTIF($Y$3:$Y$103,Y108)</f>
        <v>25</v>
      </c>
      <c r="Z109" s="17">
        <f>COUNTIF($Z$3:$Z$103,Z108)</f>
        <v>31</v>
      </c>
      <c r="AA109" s="33">
        <f>COUNTIF($AA$3:$AA$103,AA108)</f>
        <v>35</v>
      </c>
      <c r="AF109" s="62">
        <f>COUNTIF($AF$3:$AF$103,AF108)</f>
        <v>55</v>
      </c>
      <c r="AK109" s="62">
        <f>COUNTIF($AK$3:$AK$103,AK108)</f>
        <v>20</v>
      </c>
      <c r="AX109" s="35" t="s">
        <v>461</v>
      </c>
    </row>
    <row r="110" spans="1:56" x14ac:dyDescent="0.25">
      <c r="B110" s="8" t="s">
        <v>348</v>
      </c>
      <c r="C110" s="8" t="s">
        <v>348</v>
      </c>
      <c r="D110" s="8" t="s">
        <v>348</v>
      </c>
      <c r="E110" s="8" t="s">
        <v>348</v>
      </c>
      <c r="F110" s="8" t="s">
        <v>348</v>
      </c>
      <c r="G110" s="8" t="s">
        <v>348</v>
      </c>
      <c r="H110" s="8" t="s">
        <v>348</v>
      </c>
      <c r="I110" s="8" t="s">
        <v>348</v>
      </c>
      <c r="J110" s="8" t="s">
        <v>348</v>
      </c>
      <c r="K110" s="8" t="s">
        <v>348</v>
      </c>
      <c r="L110" s="8" t="s">
        <v>348</v>
      </c>
      <c r="M110" s="8" t="s">
        <v>348</v>
      </c>
      <c r="N110" s="8" t="s">
        <v>348</v>
      </c>
      <c r="O110" s="8" t="s">
        <v>348</v>
      </c>
      <c r="P110" s="8" t="s">
        <v>348</v>
      </c>
      <c r="Q110" s="8" t="s">
        <v>356</v>
      </c>
      <c r="R110" s="8" t="s">
        <v>356</v>
      </c>
      <c r="S110" s="8" t="s">
        <v>356</v>
      </c>
      <c r="T110" s="8" t="s">
        <v>356</v>
      </c>
      <c r="U110" s="8" t="s">
        <v>356</v>
      </c>
      <c r="V110" s="8" t="s">
        <v>356</v>
      </c>
      <c r="W110" s="6" t="s">
        <v>239</v>
      </c>
      <c r="X110" s="6" t="s">
        <v>239</v>
      </c>
      <c r="Y110" s="8" t="s">
        <v>361</v>
      </c>
      <c r="Z110" s="8" t="s">
        <v>247</v>
      </c>
      <c r="AA110" s="31" t="s">
        <v>363</v>
      </c>
      <c r="AF110" s="5" t="s">
        <v>363</v>
      </c>
      <c r="AK110" s="5" t="s">
        <v>363</v>
      </c>
      <c r="AX110" t="s">
        <v>462</v>
      </c>
    </row>
    <row r="111" spans="1:56" x14ac:dyDescent="0.25">
      <c r="B111" s="17">
        <f t="shared" ref="B111:P111" si="4">COUNTIF(B3:B103,B110)</f>
        <v>2</v>
      </c>
      <c r="C111" s="17">
        <f t="shared" si="4"/>
        <v>3</v>
      </c>
      <c r="D111" s="17">
        <f t="shared" si="4"/>
        <v>8</v>
      </c>
      <c r="E111" s="17">
        <f t="shared" si="4"/>
        <v>6</v>
      </c>
      <c r="F111" s="17">
        <f t="shared" si="4"/>
        <v>4</v>
      </c>
      <c r="G111" s="17">
        <f t="shared" si="4"/>
        <v>1</v>
      </c>
      <c r="H111" s="17">
        <f t="shared" si="4"/>
        <v>11</v>
      </c>
      <c r="I111" s="17">
        <f t="shared" si="4"/>
        <v>1</v>
      </c>
      <c r="J111" s="17">
        <f t="shared" si="4"/>
        <v>6</v>
      </c>
      <c r="K111" s="17">
        <f t="shared" si="4"/>
        <v>17</v>
      </c>
      <c r="L111" s="17">
        <f t="shared" si="4"/>
        <v>5</v>
      </c>
      <c r="M111" s="17">
        <f t="shared" si="4"/>
        <v>6</v>
      </c>
      <c r="N111" s="17">
        <f t="shared" si="4"/>
        <v>2</v>
      </c>
      <c r="O111" s="17">
        <f t="shared" si="4"/>
        <v>4</v>
      </c>
      <c r="P111" s="17">
        <f t="shared" si="4"/>
        <v>12</v>
      </c>
      <c r="Q111" s="17">
        <f t="shared" ref="Q111:V111" si="5">_xlfn.QUARTILE.EXC(Q3:Q103,3)</f>
        <v>6</v>
      </c>
      <c r="R111" s="17">
        <f t="shared" si="5"/>
        <v>5.25</v>
      </c>
      <c r="S111" s="17">
        <f t="shared" si="5"/>
        <v>4.75</v>
      </c>
      <c r="T111" s="17">
        <f t="shared" si="5"/>
        <v>5.5</v>
      </c>
      <c r="U111" s="17">
        <f t="shared" si="5"/>
        <v>5</v>
      </c>
      <c r="V111" s="17">
        <f t="shared" si="5"/>
        <v>2</v>
      </c>
      <c r="W111" s="17">
        <f>COUNTIF($W$3:$W$103,W110)</f>
        <v>0</v>
      </c>
      <c r="X111" s="17">
        <f>COUNTIF($X$3:$X$103,X110)</f>
        <v>11</v>
      </c>
      <c r="Y111" s="17">
        <f>COUNTIF($Y$3:$Y$103,Y110)</f>
        <v>2</v>
      </c>
      <c r="Z111" s="17">
        <f>COUNTIF($Z$3:$Z$103,Z110)</f>
        <v>11</v>
      </c>
      <c r="AA111" s="33">
        <f>COUNTIF($AA$3:$AA$103,AA110)</f>
        <v>28</v>
      </c>
      <c r="AF111" s="62">
        <f>COUNTIF($AF$3:$AF$103,AF110)</f>
        <v>15</v>
      </c>
      <c r="AK111" s="62">
        <f>COUNTIF($AK$3:$AK$103,AK110)</f>
        <v>40</v>
      </c>
      <c r="AX111" t="s">
        <v>462</v>
      </c>
    </row>
    <row r="112" spans="1:56" x14ac:dyDescent="0.25">
      <c r="B112" s="8" t="s">
        <v>349</v>
      </c>
      <c r="C112" s="8" t="s">
        <v>349</v>
      </c>
      <c r="D112" s="8" t="s">
        <v>349</v>
      </c>
      <c r="E112" s="8" t="s">
        <v>349</v>
      </c>
      <c r="F112" s="8" t="s">
        <v>349</v>
      </c>
      <c r="G112" s="8" t="s">
        <v>349</v>
      </c>
      <c r="H112" s="8" t="s">
        <v>349</v>
      </c>
      <c r="I112" s="8" t="s">
        <v>349</v>
      </c>
      <c r="J112" s="8" t="s">
        <v>349</v>
      </c>
      <c r="K112" s="8" t="s">
        <v>349</v>
      </c>
      <c r="L112" s="8" t="s">
        <v>349</v>
      </c>
      <c r="M112" s="8" t="s">
        <v>349</v>
      </c>
      <c r="N112" s="8" t="s">
        <v>349</v>
      </c>
      <c r="O112" s="8" t="s">
        <v>349</v>
      </c>
      <c r="P112" s="8" t="s">
        <v>349</v>
      </c>
      <c r="Q112" s="8" t="s">
        <v>458</v>
      </c>
      <c r="R112" s="8" t="s">
        <v>458</v>
      </c>
      <c r="S112" s="8" t="s">
        <v>458</v>
      </c>
      <c r="T112" s="8" t="s">
        <v>458</v>
      </c>
      <c r="U112" s="8" t="s">
        <v>458</v>
      </c>
      <c r="V112" s="8" t="s">
        <v>458</v>
      </c>
      <c r="W112" s="8" t="s">
        <v>240</v>
      </c>
      <c r="X112" s="8" t="s">
        <v>240</v>
      </c>
      <c r="Y112" s="8" t="s">
        <v>252</v>
      </c>
      <c r="Z112" s="8" t="s">
        <v>248</v>
      </c>
      <c r="AA112" s="31" t="s">
        <v>364</v>
      </c>
      <c r="AF112" s="5" t="s">
        <v>364</v>
      </c>
      <c r="AK112" s="5" t="s">
        <v>364</v>
      </c>
      <c r="AX112" t="s">
        <v>463</v>
      </c>
    </row>
    <row r="113" spans="2:50" x14ac:dyDescent="0.25">
      <c r="B113" s="17">
        <f t="shared" ref="B113:P113" si="6">COUNTIF(B3:B103,B112)</f>
        <v>0</v>
      </c>
      <c r="C113" s="17">
        <f t="shared" si="6"/>
        <v>0</v>
      </c>
      <c r="D113" s="17">
        <f t="shared" si="6"/>
        <v>1</v>
      </c>
      <c r="E113" s="17">
        <f t="shared" si="6"/>
        <v>1</v>
      </c>
      <c r="F113" s="17">
        <f t="shared" si="6"/>
        <v>2</v>
      </c>
      <c r="G113" s="17">
        <f t="shared" si="6"/>
        <v>1</v>
      </c>
      <c r="H113" s="17">
        <f t="shared" si="6"/>
        <v>2</v>
      </c>
      <c r="I113" s="17">
        <f t="shared" si="6"/>
        <v>24</v>
      </c>
      <c r="J113" s="17">
        <f t="shared" si="6"/>
        <v>2</v>
      </c>
      <c r="K113" s="17">
        <f t="shared" si="6"/>
        <v>5</v>
      </c>
      <c r="L113" s="17">
        <f t="shared" si="6"/>
        <v>1</v>
      </c>
      <c r="M113" s="17">
        <f t="shared" si="6"/>
        <v>0</v>
      </c>
      <c r="N113" s="17">
        <f t="shared" si="6"/>
        <v>0</v>
      </c>
      <c r="O113" s="17">
        <f t="shared" si="6"/>
        <v>30</v>
      </c>
      <c r="P113" s="17">
        <f t="shared" si="6"/>
        <v>33</v>
      </c>
      <c r="Q113" s="8">
        <f t="shared" ref="Q113:V113" si="7">MIN(Q3:Q103)</f>
        <v>1</v>
      </c>
      <c r="R113" s="8">
        <f t="shared" si="7"/>
        <v>1</v>
      </c>
      <c r="S113" s="8">
        <f t="shared" si="7"/>
        <v>1</v>
      </c>
      <c r="T113" s="8">
        <f t="shared" si="7"/>
        <v>1</v>
      </c>
      <c r="U113" s="8">
        <f t="shared" si="7"/>
        <v>1</v>
      </c>
      <c r="V113" s="8">
        <f t="shared" si="7"/>
        <v>1</v>
      </c>
      <c r="W113" s="17">
        <f>COUNTIF($W$3:$W$103,W112)</f>
        <v>100</v>
      </c>
      <c r="X113" s="17">
        <f>COUNTIF($X$3:$X$103,X112)</f>
        <v>85</v>
      </c>
      <c r="Y113" s="17">
        <f>COUNTIF($Y$3:$Y$103,Y112)</f>
        <v>0</v>
      </c>
      <c r="Z113" s="17">
        <f>COUNTIF($Z$3:$Z$103,Z112)</f>
        <v>1</v>
      </c>
      <c r="AA113" s="33">
        <f>COUNTIF($AA$3:$AA$103,AA112)</f>
        <v>0</v>
      </c>
      <c r="AF113" s="62">
        <f>COUNTIF($AF$3:$AF$103,AF112)</f>
        <v>0</v>
      </c>
      <c r="AK113" s="62">
        <f>COUNTIF($AK$3:$AK$103,AK112)</f>
        <v>0</v>
      </c>
      <c r="AX113" t="s">
        <v>464</v>
      </c>
    </row>
    <row r="114" spans="2:50" x14ac:dyDescent="0.25">
      <c r="B114" s="8" t="s">
        <v>350</v>
      </c>
      <c r="C114" s="8" t="s">
        <v>350</v>
      </c>
      <c r="D114" s="8" t="s">
        <v>350</v>
      </c>
      <c r="E114" s="8" t="s">
        <v>350</v>
      </c>
      <c r="F114" s="8" t="s">
        <v>350</v>
      </c>
      <c r="G114" s="8" t="s">
        <v>350</v>
      </c>
      <c r="H114" s="8" t="s">
        <v>350</v>
      </c>
      <c r="I114" s="8" t="s">
        <v>350</v>
      </c>
      <c r="J114" s="8" t="s">
        <v>350</v>
      </c>
      <c r="K114" s="8" t="s">
        <v>350</v>
      </c>
      <c r="L114" s="8" t="s">
        <v>350</v>
      </c>
      <c r="M114" s="8" t="s">
        <v>350</v>
      </c>
      <c r="N114" s="8" t="s">
        <v>350</v>
      </c>
      <c r="O114" s="8" t="s">
        <v>350</v>
      </c>
      <c r="P114" s="8" t="s">
        <v>350</v>
      </c>
      <c r="Q114" s="8" t="s">
        <v>459</v>
      </c>
      <c r="R114" s="8" t="s">
        <v>459</v>
      </c>
      <c r="S114" s="8" t="s">
        <v>459</v>
      </c>
      <c r="T114" s="8" t="s">
        <v>459</v>
      </c>
      <c r="U114" s="8" t="s">
        <v>459</v>
      </c>
      <c r="V114" s="8" t="s">
        <v>459</v>
      </c>
      <c r="W114" s="8" t="s">
        <v>202</v>
      </c>
      <c r="X114" s="8" t="s">
        <v>202</v>
      </c>
      <c r="Y114" s="8" t="s">
        <v>202</v>
      </c>
      <c r="Z114" s="8" t="s">
        <v>362</v>
      </c>
      <c r="AX114" t="s">
        <v>464</v>
      </c>
    </row>
    <row r="115" spans="2:50" x14ac:dyDescent="0.25">
      <c r="B115" s="17">
        <f t="shared" ref="B115:P115" si="8">COUNTIF(B3:B103,B114)</f>
        <v>0</v>
      </c>
      <c r="C115" s="17">
        <f t="shared" si="8"/>
        <v>0</v>
      </c>
      <c r="D115" s="17">
        <f t="shared" si="8"/>
        <v>0</v>
      </c>
      <c r="E115" s="17">
        <f t="shared" si="8"/>
        <v>0</v>
      </c>
      <c r="F115" s="17">
        <f t="shared" si="8"/>
        <v>0</v>
      </c>
      <c r="G115" s="17">
        <f t="shared" si="8"/>
        <v>0</v>
      </c>
      <c r="H115" s="17">
        <f t="shared" si="8"/>
        <v>0</v>
      </c>
      <c r="I115" s="17">
        <f t="shared" si="8"/>
        <v>72</v>
      </c>
      <c r="J115" s="17">
        <f t="shared" si="8"/>
        <v>0</v>
      </c>
      <c r="K115" s="17">
        <f t="shared" si="8"/>
        <v>0</v>
      </c>
      <c r="L115" s="17">
        <f t="shared" si="8"/>
        <v>0</v>
      </c>
      <c r="M115" s="17">
        <f t="shared" si="8"/>
        <v>1</v>
      </c>
      <c r="N115" s="17">
        <f t="shared" si="8"/>
        <v>0</v>
      </c>
      <c r="O115" s="17">
        <f t="shared" si="8"/>
        <v>56</v>
      </c>
      <c r="P115" s="17">
        <f t="shared" si="8"/>
        <v>43</v>
      </c>
      <c r="Q115" s="8">
        <f t="shared" ref="Q115:V115" si="9">MAX(Q3:Q103)</f>
        <v>11</v>
      </c>
      <c r="R115" s="8">
        <f t="shared" si="9"/>
        <v>11</v>
      </c>
      <c r="S115" s="8">
        <f t="shared" si="9"/>
        <v>9</v>
      </c>
      <c r="T115" s="8">
        <f t="shared" si="9"/>
        <v>10.5</v>
      </c>
      <c r="U115" s="8">
        <f t="shared" si="9"/>
        <v>9</v>
      </c>
      <c r="V115" s="8">
        <f t="shared" si="9"/>
        <v>11</v>
      </c>
      <c r="W115" s="17">
        <f>COUNTIF($W$3:$W$103,W114)</f>
        <v>0</v>
      </c>
      <c r="X115" s="17">
        <f>COUNTIF($X$3:$X$103,X114)</f>
        <v>2</v>
      </c>
      <c r="Y115" s="17">
        <f>COUNTIF($Y$3:$Y$103,Y114)</f>
        <v>0</v>
      </c>
      <c r="Z115" s="17">
        <f>COUNTIF($Z$3:$Z$103,Z114)</f>
        <v>0</v>
      </c>
      <c r="AX115" t="s">
        <v>465</v>
      </c>
    </row>
    <row r="116" spans="2:50" x14ac:dyDescent="0.25">
      <c r="B116" s="8" t="s">
        <v>202</v>
      </c>
      <c r="C116" s="8" t="s">
        <v>202</v>
      </c>
      <c r="D116" s="8" t="s">
        <v>202</v>
      </c>
      <c r="E116" s="8" t="s">
        <v>202</v>
      </c>
      <c r="F116" s="8" t="s">
        <v>202</v>
      </c>
      <c r="G116" s="8" t="s">
        <v>202</v>
      </c>
      <c r="H116" s="8" t="s">
        <v>202</v>
      </c>
      <c r="I116" s="8" t="s">
        <v>202</v>
      </c>
      <c r="J116" s="8" t="s">
        <v>202</v>
      </c>
      <c r="K116" s="8" t="s">
        <v>202</v>
      </c>
      <c r="L116" s="8" t="s">
        <v>202</v>
      </c>
      <c r="M116" s="8" t="s">
        <v>202</v>
      </c>
      <c r="N116" s="8" t="s">
        <v>202</v>
      </c>
      <c r="O116" s="8" t="s">
        <v>202</v>
      </c>
      <c r="P116" s="8" t="s">
        <v>202</v>
      </c>
      <c r="W116" s="8" t="s">
        <v>228</v>
      </c>
      <c r="X116" s="8" t="s">
        <v>228</v>
      </c>
      <c r="Y116" s="8" t="s">
        <v>228</v>
      </c>
      <c r="Z116" s="8" t="s">
        <v>202</v>
      </c>
      <c r="AX116" t="s">
        <v>465</v>
      </c>
    </row>
    <row r="117" spans="2:50" x14ac:dyDescent="0.25">
      <c r="B117" s="17">
        <f t="shared" ref="B117:P117" si="10">COUNTIF(B3:B103,B116)</f>
        <v>0</v>
      </c>
      <c r="C117" s="17">
        <f t="shared" si="10"/>
        <v>0</v>
      </c>
      <c r="D117" s="17">
        <f t="shared" si="10"/>
        <v>1</v>
      </c>
      <c r="E117" s="17">
        <f t="shared" si="10"/>
        <v>0</v>
      </c>
      <c r="F117" s="17">
        <f t="shared" si="10"/>
        <v>1</v>
      </c>
      <c r="G117" s="17">
        <f t="shared" si="10"/>
        <v>0</v>
      </c>
      <c r="H117" s="17">
        <f t="shared" si="10"/>
        <v>0</v>
      </c>
      <c r="I117" s="17">
        <f t="shared" si="10"/>
        <v>1</v>
      </c>
      <c r="J117" s="17">
        <f t="shared" si="10"/>
        <v>0</v>
      </c>
      <c r="K117" s="17">
        <f t="shared" si="10"/>
        <v>0</v>
      </c>
      <c r="L117" s="17">
        <f t="shared" si="10"/>
        <v>1</v>
      </c>
      <c r="M117" s="17">
        <f t="shared" si="10"/>
        <v>0</v>
      </c>
      <c r="N117" s="17">
        <f t="shared" si="10"/>
        <v>0</v>
      </c>
      <c r="O117" s="17">
        <f t="shared" si="10"/>
        <v>0</v>
      </c>
      <c r="P117" s="17">
        <f t="shared" si="10"/>
        <v>1</v>
      </c>
      <c r="W117" s="17">
        <f>COUNTIF($W$3:$W$103,W116)</f>
        <v>1</v>
      </c>
      <c r="X117" s="17">
        <f>COUNTIF($X$3:$X$103,X116)</f>
        <v>1</v>
      </c>
      <c r="Y117" s="17">
        <f>COUNTIF($Y$3:$Y$103,Y116)</f>
        <v>1</v>
      </c>
      <c r="Z117" s="17">
        <f>COUNTIF($Z$3:$Z$103,Z116)</f>
        <v>2</v>
      </c>
      <c r="AX117" t="s">
        <v>466</v>
      </c>
    </row>
    <row r="118" spans="2:50" x14ac:dyDescent="0.25">
      <c r="B118" s="8" t="s">
        <v>228</v>
      </c>
      <c r="C118" s="8" t="s">
        <v>228</v>
      </c>
      <c r="D118" s="8" t="s">
        <v>228</v>
      </c>
      <c r="E118" s="8" t="s">
        <v>228</v>
      </c>
      <c r="F118" s="8" t="s">
        <v>228</v>
      </c>
      <c r="G118" s="8" t="s">
        <v>228</v>
      </c>
      <c r="H118" s="8" t="s">
        <v>228</v>
      </c>
      <c r="I118" s="8" t="s">
        <v>228</v>
      </c>
      <c r="J118" s="8" t="s">
        <v>228</v>
      </c>
      <c r="K118" s="8" t="s">
        <v>228</v>
      </c>
      <c r="L118" s="8" t="s">
        <v>228</v>
      </c>
      <c r="M118" s="8" t="s">
        <v>228</v>
      </c>
      <c r="N118" s="8" t="s">
        <v>228</v>
      </c>
      <c r="O118" s="8" t="s">
        <v>228</v>
      </c>
      <c r="P118" s="8" t="s">
        <v>228</v>
      </c>
      <c r="Z118" s="8" t="s">
        <v>228</v>
      </c>
      <c r="AX118" t="s">
        <v>466</v>
      </c>
    </row>
    <row r="119" spans="2:50" x14ac:dyDescent="0.25">
      <c r="B119" s="17">
        <f t="shared" ref="B119:P119" si="11">COUNTIF(B3:B103,B118)</f>
        <v>0</v>
      </c>
      <c r="C119" s="17">
        <f t="shared" si="11"/>
        <v>0</v>
      </c>
      <c r="D119" s="17">
        <f t="shared" si="11"/>
        <v>0</v>
      </c>
      <c r="E119" s="17">
        <f t="shared" si="11"/>
        <v>0</v>
      </c>
      <c r="F119" s="17">
        <f t="shared" si="11"/>
        <v>0</v>
      </c>
      <c r="G119" s="17">
        <f t="shared" si="11"/>
        <v>1</v>
      </c>
      <c r="H119" s="17">
        <f t="shared" si="11"/>
        <v>0</v>
      </c>
      <c r="I119" s="17">
        <f t="shared" si="11"/>
        <v>0</v>
      </c>
      <c r="J119" s="17">
        <f t="shared" si="11"/>
        <v>0</v>
      </c>
      <c r="K119" s="17">
        <f t="shared" si="11"/>
        <v>1</v>
      </c>
      <c r="L119" s="17">
        <f t="shared" si="11"/>
        <v>1</v>
      </c>
      <c r="M119" s="17">
        <f t="shared" si="11"/>
        <v>0</v>
      </c>
      <c r="N119" s="17">
        <f t="shared" si="11"/>
        <v>0</v>
      </c>
      <c r="O119" s="17">
        <f t="shared" si="11"/>
        <v>0</v>
      </c>
      <c r="P119" s="17">
        <f t="shared" si="11"/>
        <v>1</v>
      </c>
      <c r="Q119" s="8" t="s">
        <v>357</v>
      </c>
      <c r="R119" s="8" t="s">
        <v>357</v>
      </c>
      <c r="S119" s="8" t="s">
        <v>357</v>
      </c>
      <c r="T119" s="8" t="s">
        <v>357</v>
      </c>
      <c r="U119" s="8" t="s">
        <v>357</v>
      </c>
      <c r="V119" s="8" t="s">
        <v>357</v>
      </c>
      <c r="Z119" s="17">
        <f>COUNTIF($Z$3:$Z$103,Z118)</f>
        <v>0</v>
      </c>
      <c r="AX119" t="s">
        <v>467</v>
      </c>
    </row>
    <row r="120" spans="2:50" x14ac:dyDescent="0.25">
      <c r="Q120" s="18">
        <f t="shared" ref="Q120:V120" si="12">AVERAGE(Q3:Q103)</f>
        <v>3.7383168316831683</v>
      </c>
      <c r="R120" s="18">
        <f t="shared" si="12"/>
        <v>3.9084158415841586</v>
      </c>
      <c r="S120" s="18">
        <f t="shared" si="12"/>
        <v>3.4851485148514851</v>
      </c>
      <c r="T120" s="18">
        <f t="shared" si="12"/>
        <v>4.0693069306930694</v>
      </c>
      <c r="U120" s="18">
        <f t="shared" si="12"/>
        <v>3.3712871287128712</v>
      </c>
      <c r="V120" s="18">
        <f t="shared" si="12"/>
        <v>2.0594059405940595</v>
      </c>
      <c r="AX120" t="s">
        <v>467</v>
      </c>
    </row>
    <row r="121" spans="2:50" x14ac:dyDescent="0.25">
      <c r="B121" s="8">
        <f t="shared" ref="B121:P121" si="13">SUM(B107,B109,B111,B113,B115,B117,B119)</f>
        <v>101</v>
      </c>
      <c r="C121" s="8">
        <f t="shared" si="13"/>
        <v>101</v>
      </c>
      <c r="D121" s="8">
        <f t="shared" si="13"/>
        <v>101</v>
      </c>
      <c r="E121" s="8">
        <f t="shared" si="13"/>
        <v>101</v>
      </c>
      <c r="F121" s="8">
        <f t="shared" si="13"/>
        <v>101</v>
      </c>
      <c r="G121" s="8">
        <f t="shared" si="13"/>
        <v>101</v>
      </c>
      <c r="H121" s="8">
        <f t="shared" si="13"/>
        <v>101</v>
      </c>
      <c r="I121" s="8">
        <f t="shared" si="13"/>
        <v>101</v>
      </c>
      <c r="J121" s="8">
        <f t="shared" si="13"/>
        <v>101</v>
      </c>
      <c r="K121" s="8">
        <f t="shared" si="13"/>
        <v>101</v>
      </c>
      <c r="L121" s="8">
        <f t="shared" si="13"/>
        <v>101</v>
      </c>
      <c r="M121" s="8">
        <f t="shared" si="13"/>
        <v>101</v>
      </c>
      <c r="N121" s="8">
        <f t="shared" si="13"/>
        <v>101</v>
      </c>
      <c r="O121" s="8">
        <f t="shared" si="13"/>
        <v>101</v>
      </c>
      <c r="P121" s="8">
        <f t="shared" si="13"/>
        <v>101</v>
      </c>
      <c r="W121" s="8">
        <f>SUM(W117,W115,W113,W111,W109,W107)</f>
        <v>101</v>
      </c>
      <c r="X121" s="8">
        <f>SUM(X117,X115,X113,X111,X109,X107)</f>
        <v>101</v>
      </c>
      <c r="Y121" s="8">
        <f>SUM(Y117,Y115,Y113,Y111,Y109,Y107)</f>
        <v>101</v>
      </c>
      <c r="Z121" s="8">
        <f>SUM(Z119,Z117,Z115,Z113,Z111,Z109,Z107)</f>
        <v>101</v>
      </c>
      <c r="AA121" s="31">
        <f>SUM(AA113,AA111,AA109,AA107)</f>
        <v>101</v>
      </c>
      <c r="AF121" s="5">
        <f>SUM(AF113,AF111,AF109,AF107)</f>
        <v>101</v>
      </c>
      <c r="AK121" s="5">
        <f>SUM(AK113,AK111,AK109,AK107)</f>
        <v>101</v>
      </c>
      <c r="AX121" t="s">
        <v>467</v>
      </c>
    </row>
    <row r="122" spans="2:50" x14ac:dyDescent="0.25">
      <c r="AX122" t="s">
        <v>468</v>
      </c>
    </row>
    <row r="123" spans="2:50" ht="15.75" x14ac:dyDescent="0.25">
      <c r="B123" s="16" t="s">
        <v>358</v>
      </c>
      <c r="W123" s="5"/>
      <c r="X123" s="5"/>
      <c r="AX123" t="s">
        <v>469</v>
      </c>
    </row>
    <row r="124" spans="2:50" x14ac:dyDescent="0.25">
      <c r="B124" s="15" t="s">
        <v>455</v>
      </c>
      <c r="AX124" t="s">
        <v>470</v>
      </c>
    </row>
    <row r="125" spans="2:50" x14ac:dyDescent="0.25">
      <c r="B125" s="15" t="s">
        <v>456</v>
      </c>
      <c r="AX125" t="s">
        <v>470</v>
      </c>
    </row>
    <row r="126" spans="2:50" x14ac:dyDescent="0.25">
      <c r="X126" s="82"/>
      <c r="Y126" s="8" t="s">
        <v>206</v>
      </c>
      <c r="Z126" s="8" t="s">
        <v>206</v>
      </c>
      <c r="AX126" t="s">
        <v>471</v>
      </c>
    </row>
    <row r="127" spans="2:50" x14ac:dyDescent="0.25">
      <c r="X127" s="83"/>
      <c r="Y127" s="81">
        <f>COUNTIFS($Y$3:$Y$103,Y106,$AU$3:$AU$103,Y126)</f>
        <v>20</v>
      </c>
      <c r="Z127" s="81">
        <f>COUNTIFS($Z$3:$Z$103,Z106,$AU$3:$AU$103,Z126)</f>
        <v>13</v>
      </c>
      <c r="AX127" t="s">
        <v>472</v>
      </c>
    </row>
    <row r="128" spans="2:50" x14ac:dyDescent="0.25">
      <c r="X128" s="83"/>
      <c r="Y128" s="81">
        <f>COUNTIFS($Y$3:$Y$103,Y108,$AU$3:$AU$103,Y126)</f>
        <v>7</v>
      </c>
      <c r="Z128" s="81">
        <f>COUNTIFS($Z$3:$Z$103,Z108,$AU$3:$AU$103,Z126)</f>
        <v>12</v>
      </c>
      <c r="AX128" t="s">
        <v>472</v>
      </c>
    </row>
    <row r="129" spans="24:50" x14ac:dyDescent="0.25">
      <c r="X129" s="83"/>
      <c r="Y129" s="81" t="s">
        <v>205</v>
      </c>
      <c r="Z129" s="81">
        <f>COUNTIFS($Z$3:$Z$103,Z110,$AU$3:$AU$103,Z126)</f>
        <v>2</v>
      </c>
      <c r="AX129" t="s">
        <v>472</v>
      </c>
    </row>
    <row r="130" spans="24:50" x14ac:dyDescent="0.25">
      <c r="X130" s="83"/>
      <c r="Y130" s="81">
        <f>COUNTIFS($Y$3:$Y$103,Y106,$AU$3:$AU$103,Y129)</f>
        <v>47</v>
      </c>
      <c r="Z130" s="81" t="s">
        <v>205</v>
      </c>
      <c r="AX130" t="s">
        <v>473</v>
      </c>
    </row>
    <row r="131" spans="24:50" x14ac:dyDescent="0.25">
      <c r="X131" s="83"/>
      <c r="Y131" s="81">
        <f>COUNTIFS($Y$3:$Y$103,Y108,$AU$3:$AU$103,Y129)</f>
        <v>14</v>
      </c>
      <c r="Z131" s="81">
        <f>COUNTIFS($Z$3:$Z$103,Z106,$AU$3:$AU$103,Z130)</f>
        <v>38</v>
      </c>
      <c r="AX131" t="s">
        <v>474</v>
      </c>
    </row>
    <row r="132" spans="24:50" x14ac:dyDescent="0.25">
      <c r="X132" s="83"/>
      <c r="Y132" s="81" t="s">
        <v>207</v>
      </c>
      <c r="Z132" s="81">
        <f>COUNTIFS($Z$3:$Z$103,Z108,$AU$3:$AU$103,Z130)</f>
        <v>16</v>
      </c>
      <c r="AX132" t="s">
        <v>475</v>
      </c>
    </row>
    <row r="133" spans="24:50" x14ac:dyDescent="0.25">
      <c r="X133" s="83"/>
      <c r="Y133" s="81">
        <f>COUNTIFS($Y$3:$Y$103,Y106,$AU$3:$AU$103,Y132)</f>
        <v>6</v>
      </c>
      <c r="Z133" s="81">
        <f>COUNTIFS($Z$3:$Z$103,Z110,$AU$3:$AU$103,Z130)</f>
        <v>7</v>
      </c>
      <c r="AX133" t="s">
        <v>475</v>
      </c>
    </row>
    <row r="134" spans="24:50" x14ac:dyDescent="0.25">
      <c r="X134" s="83"/>
      <c r="Y134" s="81">
        <f>COUNTIFS($Y$3:$Y$103,Y108,$AU$3:$AU$103,Y132)</f>
        <v>4</v>
      </c>
      <c r="Z134" s="81" t="s">
        <v>207</v>
      </c>
      <c r="AX134" t="s">
        <v>475</v>
      </c>
    </row>
    <row r="135" spans="24:50" x14ac:dyDescent="0.25">
      <c r="Z135" s="81">
        <f>COUNTIFS($Z$3:$Z$103,Z106,$AU$3:$AU$103,Z134)</f>
        <v>5</v>
      </c>
      <c r="AX135" t="s">
        <v>475</v>
      </c>
    </row>
    <row r="136" spans="24:50" x14ac:dyDescent="0.25">
      <c r="Z136" s="81">
        <f>COUNTIFS($Z$3:$Z$103,Z108,$AU$3:$AU$103,Z134)</f>
        <v>3</v>
      </c>
      <c r="AX136" s="36">
        <f>COUNTA(AX110:AX135)</f>
        <v>26</v>
      </c>
    </row>
    <row r="137" spans="24:50" x14ac:dyDescent="0.25">
      <c r="Z137" s="81">
        <f>COUNTIFS($Z$3:$Z$103,Z110,$AU$3:$AU$103,Z134)</f>
        <v>2</v>
      </c>
      <c r="AX137" t="s">
        <v>476</v>
      </c>
    </row>
    <row r="138" spans="24:50" x14ac:dyDescent="0.25">
      <c r="AX138" s="37">
        <f>8/26</f>
        <v>0.30769230769230771</v>
      </c>
    </row>
    <row r="139" spans="24:50" x14ac:dyDescent="0.25">
      <c r="AX139" s="38" t="s">
        <v>477</v>
      </c>
    </row>
    <row r="140" spans="24:50" x14ac:dyDescent="0.25">
      <c r="AX140" s="37">
        <f>18/26</f>
        <v>0.69230769230769229</v>
      </c>
    </row>
    <row r="141" spans="24:50" x14ac:dyDescent="0.25">
      <c r="AX141" s="38" t="s">
        <v>478</v>
      </c>
    </row>
  </sheetData>
  <pageMargins left="0.7" right="0.7" top="0.78740157499999996" bottom="0.78740157499999996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2F9D-0386-4602-9C8A-1DDED2651EA7}">
  <dimension ref="A1:AE10"/>
  <sheetViews>
    <sheetView workbookViewId="0"/>
  </sheetViews>
  <sheetFormatPr defaultRowHeight="15" x14ac:dyDescent="0.25"/>
  <cols>
    <col min="2" max="2" width="16.5703125" bestFit="1" customWidth="1"/>
    <col min="3" max="3" width="16.5703125" customWidth="1"/>
    <col min="4" max="4" width="16.5703125" bestFit="1" customWidth="1"/>
    <col min="5" max="5" width="16.5703125" customWidth="1"/>
    <col min="6" max="6" width="18.5703125" bestFit="1" customWidth="1"/>
    <col min="7" max="7" width="18.5703125" customWidth="1"/>
    <col min="8" max="8" width="18.5703125" bestFit="1" customWidth="1"/>
    <col min="9" max="9" width="18.5703125" customWidth="1"/>
    <col min="10" max="10" width="28.7109375" bestFit="1" customWidth="1"/>
    <col min="11" max="11" width="28.7109375" customWidth="1"/>
    <col min="12" max="12" width="16.5703125" bestFit="1" customWidth="1"/>
    <col min="13" max="13" width="16.5703125" customWidth="1"/>
    <col min="14" max="14" width="16.5703125" bestFit="1" customWidth="1"/>
    <col min="15" max="15" width="16.5703125" customWidth="1"/>
    <col min="16" max="16" width="16.5703125" bestFit="1" customWidth="1"/>
    <col min="17" max="17" width="16.5703125" customWidth="1"/>
    <col min="18" max="18" width="16.5703125" bestFit="1" customWidth="1"/>
    <col min="19" max="19" width="16.5703125" customWidth="1"/>
    <col min="20" max="20" width="21.5703125" bestFit="1" customWidth="1"/>
    <col min="21" max="21" width="21.5703125" customWidth="1"/>
    <col min="22" max="22" width="16.7109375" bestFit="1" customWidth="1"/>
    <col min="23" max="23" width="16.7109375" customWidth="1"/>
    <col min="24" max="24" width="17.7109375" bestFit="1" customWidth="1"/>
    <col min="25" max="25" width="17.7109375" customWidth="1"/>
    <col min="26" max="26" width="21" bestFit="1" customWidth="1"/>
    <col min="27" max="27" width="21" customWidth="1"/>
    <col min="28" max="28" width="16.5703125" bestFit="1" customWidth="1"/>
    <col min="29" max="29" width="16.5703125" customWidth="1"/>
    <col min="30" max="30" width="25.7109375" bestFit="1" customWidth="1"/>
  </cols>
  <sheetData>
    <row r="1" spans="1:31" s="7" customFormat="1" ht="120" x14ac:dyDescent="0.25">
      <c r="A1" s="7" t="s">
        <v>480</v>
      </c>
      <c r="B1" s="26" t="s">
        <v>481</v>
      </c>
      <c r="C1" s="26" t="s">
        <v>482</v>
      </c>
      <c r="D1" s="26" t="s">
        <v>483</v>
      </c>
      <c r="E1" s="26" t="s">
        <v>484</v>
      </c>
      <c r="F1" s="26" t="s">
        <v>485</v>
      </c>
      <c r="G1" s="26" t="s">
        <v>486</v>
      </c>
      <c r="H1" s="26" t="s">
        <v>487</v>
      </c>
      <c r="I1" s="26" t="s">
        <v>488</v>
      </c>
      <c r="J1" s="26" t="s">
        <v>489</v>
      </c>
      <c r="K1" s="26" t="s">
        <v>490</v>
      </c>
      <c r="L1" s="26" t="s">
        <v>491</v>
      </c>
      <c r="M1" s="26" t="s">
        <v>492</v>
      </c>
      <c r="N1" s="26" t="s">
        <v>493</v>
      </c>
      <c r="O1" s="26" t="s">
        <v>494</v>
      </c>
      <c r="P1" s="25" t="s">
        <v>495</v>
      </c>
      <c r="Q1" s="25" t="s">
        <v>496</v>
      </c>
      <c r="R1" s="26" t="s">
        <v>497</v>
      </c>
      <c r="S1" s="26" t="s">
        <v>498</v>
      </c>
      <c r="T1" s="25" t="s">
        <v>499</v>
      </c>
      <c r="U1" s="25" t="s">
        <v>500</v>
      </c>
      <c r="V1" s="26" t="s">
        <v>501</v>
      </c>
      <c r="W1" s="26" t="s">
        <v>502</v>
      </c>
      <c r="X1" s="26" t="s">
        <v>503</v>
      </c>
      <c r="Y1" s="26" t="s">
        <v>504</v>
      </c>
      <c r="Z1" s="26" t="s">
        <v>505</v>
      </c>
      <c r="AA1" s="26" t="s">
        <v>506</v>
      </c>
      <c r="AB1" s="25" t="s">
        <v>507</v>
      </c>
      <c r="AC1" s="25" t="s">
        <v>508</v>
      </c>
      <c r="AD1" s="25" t="s">
        <v>509</v>
      </c>
      <c r="AE1" s="7" t="s">
        <v>510</v>
      </c>
    </row>
    <row r="2" spans="1:31" ht="14.45" x14ac:dyDescent="0.25">
      <c r="A2">
        <v>1</v>
      </c>
      <c r="B2" t="s">
        <v>223</v>
      </c>
      <c r="C2">
        <v>81</v>
      </c>
      <c r="D2" t="s">
        <v>223</v>
      </c>
      <c r="E2">
        <v>76</v>
      </c>
      <c r="F2" t="s">
        <v>223</v>
      </c>
      <c r="G2">
        <v>56</v>
      </c>
      <c r="H2" t="s">
        <v>223</v>
      </c>
      <c r="I2">
        <v>67</v>
      </c>
      <c r="J2" t="s">
        <v>223</v>
      </c>
      <c r="K2">
        <v>66</v>
      </c>
      <c r="L2" t="s">
        <v>223</v>
      </c>
      <c r="M2">
        <v>91</v>
      </c>
      <c r="N2" t="s">
        <v>223</v>
      </c>
      <c r="O2">
        <v>63</v>
      </c>
      <c r="P2" t="s">
        <v>223</v>
      </c>
      <c r="Q2">
        <v>1</v>
      </c>
      <c r="R2" t="s">
        <v>223</v>
      </c>
      <c r="S2">
        <v>49</v>
      </c>
      <c r="T2" t="s">
        <v>223</v>
      </c>
      <c r="U2">
        <v>46</v>
      </c>
      <c r="V2" t="s">
        <v>223</v>
      </c>
      <c r="W2">
        <v>48</v>
      </c>
      <c r="X2" t="s">
        <v>223</v>
      </c>
      <c r="Y2">
        <v>66</v>
      </c>
      <c r="Z2" t="s">
        <v>223</v>
      </c>
      <c r="AA2">
        <v>67</v>
      </c>
      <c r="AB2" t="s">
        <v>223</v>
      </c>
      <c r="AC2">
        <v>7</v>
      </c>
      <c r="AD2" t="s">
        <v>223</v>
      </c>
      <c r="AE2">
        <v>2</v>
      </c>
    </row>
    <row r="3" spans="1:31" ht="14.45" x14ac:dyDescent="0.25">
      <c r="A3">
        <v>2</v>
      </c>
      <c r="B3" t="s">
        <v>347</v>
      </c>
      <c r="C3">
        <v>18</v>
      </c>
      <c r="D3" t="s">
        <v>347</v>
      </c>
      <c r="E3">
        <v>22</v>
      </c>
      <c r="F3" t="s">
        <v>347</v>
      </c>
      <c r="G3">
        <v>35</v>
      </c>
      <c r="H3" t="s">
        <v>347</v>
      </c>
      <c r="I3">
        <v>27</v>
      </c>
      <c r="J3" t="s">
        <v>347</v>
      </c>
      <c r="K3">
        <v>28</v>
      </c>
      <c r="L3" t="s">
        <v>347</v>
      </c>
      <c r="M3">
        <v>7</v>
      </c>
      <c r="N3" t="s">
        <v>347</v>
      </c>
      <c r="O3">
        <v>25</v>
      </c>
      <c r="P3" t="s">
        <v>347</v>
      </c>
      <c r="Q3">
        <v>2</v>
      </c>
      <c r="R3" t="s">
        <v>347</v>
      </c>
      <c r="S3">
        <v>44</v>
      </c>
      <c r="T3" t="s">
        <v>347</v>
      </c>
      <c r="U3">
        <v>32</v>
      </c>
      <c r="V3" t="s">
        <v>347</v>
      </c>
      <c r="W3">
        <v>45</v>
      </c>
      <c r="X3" t="s">
        <v>347</v>
      </c>
      <c r="Y3">
        <v>28</v>
      </c>
      <c r="Z3" t="s">
        <v>347</v>
      </c>
      <c r="AA3">
        <v>32</v>
      </c>
      <c r="AB3" t="s">
        <v>347</v>
      </c>
      <c r="AC3">
        <v>4</v>
      </c>
      <c r="AD3" t="s">
        <v>347</v>
      </c>
      <c r="AE3">
        <v>9</v>
      </c>
    </row>
    <row r="4" spans="1:31" ht="14.45" x14ac:dyDescent="0.25">
      <c r="A4">
        <v>3</v>
      </c>
      <c r="B4" t="s">
        <v>348</v>
      </c>
      <c r="C4">
        <v>2</v>
      </c>
      <c r="D4" t="s">
        <v>348</v>
      </c>
      <c r="E4">
        <v>3</v>
      </c>
      <c r="F4" t="s">
        <v>348</v>
      </c>
      <c r="G4">
        <v>8</v>
      </c>
      <c r="H4" t="s">
        <v>348</v>
      </c>
      <c r="I4">
        <v>6</v>
      </c>
      <c r="J4" t="s">
        <v>348</v>
      </c>
      <c r="K4">
        <v>4</v>
      </c>
      <c r="L4" t="s">
        <v>348</v>
      </c>
      <c r="M4">
        <v>1</v>
      </c>
      <c r="N4" t="s">
        <v>348</v>
      </c>
      <c r="O4">
        <v>11</v>
      </c>
      <c r="P4" t="s">
        <v>348</v>
      </c>
      <c r="Q4">
        <v>1</v>
      </c>
      <c r="R4" t="s">
        <v>348</v>
      </c>
      <c r="S4">
        <v>6</v>
      </c>
      <c r="T4" t="s">
        <v>348</v>
      </c>
      <c r="U4">
        <v>17</v>
      </c>
      <c r="V4" t="s">
        <v>348</v>
      </c>
      <c r="W4">
        <v>5</v>
      </c>
      <c r="X4" t="s">
        <v>348</v>
      </c>
      <c r="Y4">
        <v>6</v>
      </c>
      <c r="Z4" t="s">
        <v>348</v>
      </c>
      <c r="AA4">
        <v>2</v>
      </c>
      <c r="AB4" t="s">
        <v>348</v>
      </c>
      <c r="AC4">
        <v>4</v>
      </c>
      <c r="AD4" t="s">
        <v>348</v>
      </c>
      <c r="AE4">
        <v>12</v>
      </c>
    </row>
    <row r="5" spans="1:31" ht="14.45" x14ac:dyDescent="0.25">
      <c r="A5">
        <v>4</v>
      </c>
      <c r="B5" t="s">
        <v>349</v>
      </c>
      <c r="C5">
        <v>0</v>
      </c>
      <c r="D5" t="s">
        <v>349</v>
      </c>
      <c r="E5">
        <v>0</v>
      </c>
      <c r="F5" t="s">
        <v>349</v>
      </c>
      <c r="G5">
        <v>1</v>
      </c>
      <c r="H5" t="s">
        <v>349</v>
      </c>
      <c r="I5">
        <v>1</v>
      </c>
      <c r="J5" t="s">
        <v>349</v>
      </c>
      <c r="K5">
        <v>2</v>
      </c>
      <c r="L5" t="s">
        <v>349</v>
      </c>
      <c r="M5">
        <v>1</v>
      </c>
      <c r="N5" t="s">
        <v>349</v>
      </c>
      <c r="O5">
        <v>2</v>
      </c>
      <c r="P5" t="s">
        <v>349</v>
      </c>
      <c r="Q5">
        <v>24</v>
      </c>
      <c r="R5" t="s">
        <v>349</v>
      </c>
      <c r="S5">
        <v>2</v>
      </c>
      <c r="T5" t="s">
        <v>349</v>
      </c>
      <c r="U5">
        <v>5</v>
      </c>
      <c r="V5" t="s">
        <v>349</v>
      </c>
      <c r="W5">
        <v>1</v>
      </c>
      <c r="X5" t="s">
        <v>349</v>
      </c>
      <c r="Y5">
        <v>0</v>
      </c>
      <c r="Z5" t="s">
        <v>349</v>
      </c>
      <c r="AA5">
        <v>0</v>
      </c>
      <c r="AB5" t="s">
        <v>349</v>
      </c>
      <c r="AC5">
        <v>30</v>
      </c>
      <c r="AD5" t="s">
        <v>349</v>
      </c>
      <c r="AE5">
        <v>33</v>
      </c>
    </row>
    <row r="6" spans="1:31" ht="14.45" x14ac:dyDescent="0.25">
      <c r="A6">
        <v>5</v>
      </c>
      <c r="B6" t="s">
        <v>350</v>
      </c>
      <c r="C6">
        <v>0</v>
      </c>
      <c r="D6" t="s">
        <v>350</v>
      </c>
      <c r="E6">
        <v>0</v>
      </c>
      <c r="F6" t="s">
        <v>350</v>
      </c>
      <c r="G6">
        <v>0</v>
      </c>
      <c r="H6" t="s">
        <v>350</v>
      </c>
      <c r="I6">
        <v>0</v>
      </c>
      <c r="J6" t="s">
        <v>350</v>
      </c>
      <c r="K6">
        <v>0</v>
      </c>
      <c r="L6" t="s">
        <v>350</v>
      </c>
      <c r="M6">
        <v>0</v>
      </c>
      <c r="N6" t="s">
        <v>350</v>
      </c>
      <c r="O6">
        <v>0</v>
      </c>
      <c r="P6" t="s">
        <v>350</v>
      </c>
      <c r="Q6">
        <v>72</v>
      </c>
      <c r="R6" t="s">
        <v>350</v>
      </c>
      <c r="S6">
        <v>0</v>
      </c>
      <c r="T6" t="s">
        <v>350</v>
      </c>
      <c r="U6">
        <v>0</v>
      </c>
      <c r="V6" t="s">
        <v>350</v>
      </c>
      <c r="W6">
        <v>0</v>
      </c>
      <c r="X6" t="s">
        <v>350</v>
      </c>
      <c r="Y6">
        <v>1</v>
      </c>
      <c r="Z6" t="s">
        <v>350</v>
      </c>
      <c r="AA6">
        <v>0</v>
      </c>
      <c r="AB6" t="s">
        <v>350</v>
      </c>
      <c r="AC6">
        <v>56</v>
      </c>
      <c r="AD6" t="s">
        <v>350</v>
      </c>
      <c r="AE6">
        <v>43</v>
      </c>
    </row>
    <row r="7" spans="1:31" ht="14.45" x14ac:dyDescent="0.25">
      <c r="A7">
        <v>6</v>
      </c>
      <c r="B7" t="s">
        <v>202</v>
      </c>
      <c r="C7">
        <v>0</v>
      </c>
      <c r="D7" t="s">
        <v>202</v>
      </c>
      <c r="F7" t="s">
        <v>202</v>
      </c>
      <c r="G7">
        <v>1</v>
      </c>
      <c r="H7" t="s">
        <v>202</v>
      </c>
      <c r="I7">
        <v>0</v>
      </c>
      <c r="J7" t="s">
        <v>202</v>
      </c>
      <c r="K7">
        <v>1</v>
      </c>
      <c r="L7" t="s">
        <v>202</v>
      </c>
      <c r="M7">
        <v>0</v>
      </c>
      <c r="N7" t="s">
        <v>202</v>
      </c>
      <c r="O7">
        <v>0</v>
      </c>
      <c r="P7" t="s">
        <v>202</v>
      </c>
      <c r="Q7">
        <v>1</v>
      </c>
      <c r="R7" t="s">
        <v>202</v>
      </c>
      <c r="S7">
        <v>0</v>
      </c>
      <c r="T7" t="s">
        <v>202</v>
      </c>
      <c r="U7">
        <v>0</v>
      </c>
      <c r="V7" t="s">
        <v>202</v>
      </c>
      <c r="W7">
        <v>1</v>
      </c>
      <c r="X7" t="s">
        <v>202</v>
      </c>
      <c r="Y7">
        <v>0</v>
      </c>
      <c r="Z7" t="s">
        <v>202</v>
      </c>
      <c r="AA7">
        <v>0</v>
      </c>
      <c r="AB7" t="s">
        <v>202</v>
      </c>
      <c r="AC7">
        <v>0</v>
      </c>
      <c r="AD7" t="s">
        <v>202</v>
      </c>
      <c r="AE7">
        <v>1</v>
      </c>
    </row>
    <row r="8" spans="1:31" ht="14.45" x14ac:dyDescent="0.25">
      <c r="A8">
        <v>7</v>
      </c>
      <c r="B8" t="s">
        <v>228</v>
      </c>
      <c r="C8">
        <v>0</v>
      </c>
      <c r="D8" t="s">
        <v>228</v>
      </c>
      <c r="E8">
        <v>0</v>
      </c>
      <c r="F8" t="s">
        <v>228</v>
      </c>
      <c r="G8">
        <v>0</v>
      </c>
      <c r="H8" t="s">
        <v>228</v>
      </c>
      <c r="I8">
        <v>0</v>
      </c>
      <c r="J8" t="s">
        <v>228</v>
      </c>
      <c r="K8">
        <v>0</v>
      </c>
      <c r="L8" t="s">
        <v>228</v>
      </c>
      <c r="M8">
        <v>1</v>
      </c>
      <c r="N8" t="s">
        <v>228</v>
      </c>
      <c r="O8">
        <v>0</v>
      </c>
      <c r="P8" t="s">
        <v>228</v>
      </c>
      <c r="Q8">
        <v>0</v>
      </c>
      <c r="R8" t="s">
        <v>228</v>
      </c>
      <c r="S8">
        <v>0</v>
      </c>
      <c r="T8" t="s">
        <v>228</v>
      </c>
      <c r="U8">
        <v>1</v>
      </c>
      <c r="V8" t="s">
        <v>228</v>
      </c>
      <c r="W8">
        <v>1</v>
      </c>
      <c r="X8" t="s">
        <v>228</v>
      </c>
      <c r="Y8">
        <v>0</v>
      </c>
      <c r="Z8" t="s">
        <v>228</v>
      </c>
      <c r="AA8">
        <v>0</v>
      </c>
      <c r="AB8" t="s">
        <v>228</v>
      </c>
      <c r="AC8">
        <v>0</v>
      </c>
      <c r="AD8" t="s">
        <v>228</v>
      </c>
      <c r="AE8">
        <v>1</v>
      </c>
    </row>
    <row r="10" spans="1:31" ht="14.45" x14ac:dyDescent="0.25">
      <c r="C10">
        <f>(C2*5+C3*4+C4*3+C5*2+C6*1)/SUM(C2:C6)</f>
        <v>4.782178217821782</v>
      </c>
      <c r="E10">
        <f>(E2*5+E3*4+E4*3+E5*2+E6*1)/SUM(E2:E6)</f>
        <v>4.7227722772277225</v>
      </c>
      <c r="G10">
        <f>(G2*5+G3*4+G4*3+G5*2+G6*1)/SUM(G2:G6)</f>
        <v>4.46</v>
      </c>
      <c r="I10">
        <f>(I2*5+I3*4+I4*3+I5*2+I6*1)/SUM(I2:I6)</f>
        <v>4.5841584158415838</v>
      </c>
      <c r="K10">
        <f>(K2*5+K3*4+K4*3+K5*2+K6*1)/SUM(K2:K6)</f>
        <v>4.58</v>
      </c>
      <c r="M10">
        <f>(M2*5+M3*4+M4*3+M5*2+M6*1)/SUM(M2:M6)</f>
        <v>4.88</v>
      </c>
      <c r="O10">
        <f>(O2*5+O3*4+O4*3+O5*2+O6*1)/SUM(O2:O6)</f>
        <v>4.4752475247524757</v>
      </c>
      <c r="Q10">
        <f>(Q2*1+Q3*2+Q4*3+Q5*4+Q6*5)/SUM(Q2:Q6)</f>
        <v>4.6399999999999997</v>
      </c>
      <c r="S10">
        <f>(S2*5+S3*4+S4*3+S5*2+S6*1)/SUM(S2:S6)</f>
        <v>4.3861386138613865</v>
      </c>
      <c r="U10">
        <f>(U2*1+U3*2+U4*3+U5*4+U6*5)/SUM(U2:U6)</f>
        <v>1.81</v>
      </c>
      <c r="W10">
        <f>(W2*5+W3*4+W4*3+W5*2+W6*1)/SUM(W2:W6)</f>
        <v>4.4141414141414144</v>
      </c>
      <c r="Y10">
        <f>(Y2*5+Y3*4+Y4*3+Y5*2+Y6*1)/SUM(Y2:Y6)</f>
        <v>4.564356435643564</v>
      </c>
      <c r="AA10">
        <f>(AA2*5+AA3*4+AA4*3+AA5*2+AA6*1)/SUM(AA2:AA6)</f>
        <v>4.6435643564356432</v>
      </c>
      <c r="AC10">
        <f>(AC2*1+AC3*2+AC4*3+AC5*4+AC6*5)/SUM(AC2:AC6)</f>
        <v>4.2277227722772279</v>
      </c>
      <c r="AE10">
        <f>(AE2*1+AE3*2+AE4*3+AE5*4+AE6*5)/SUM(AE2:AE6)</f>
        <v>4.0707070707070709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031D-51A2-447C-AE5C-444B04E140F0}">
  <dimension ref="A1:P18"/>
  <sheetViews>
    <sheetView workbookViewId="0">
      <selection activeCell="G15" sqref="G15"/>
    </sheetView>
  </sheetViews>
  <sheetFormatPr defaultRowHeight="15" x14ac:dyDescent="0.25"/>
  <cols>
    <col min="1" max="1" width="33.85546875" style="43" bestFit="1" customWidth="1"/>
    <col min="2" max="15" width="32" style="43" customWidth="1"/>
    <col min="16" max="16" width="34.85546875" style="43" customWidth="1"/>
    <col min="17" max="16384" width="9.140625" style="43"/>
  </cols>
  <sheetData>
    <row r="1" spans="1:16" s="46" customFormat="1" ht="75" x14ac:dyDescent="0.25">
      <c r="A1" s="50" t="s">
        <v>511</v>
      </c>
      <c r="B1" s="44" t="s">
        <v>512</v>
      </c>
      <c r="C1" s="44" t="s">
        <v>513</v>
      </c>
      <c r="D1" s="44" t="s">
        <v>514</v>
      </c>
      <c r="E1" s="44" t="s">
        <v>515</v>
      </c>
      <c r="F1" s="44" t="s">
        <v>516</v>
      </c>
      <c r="G1" s="44" t="s">
        <v>517</v>
      </c>
      <c r="H1" s="44" t="s">
        <v>518</v>
      </c>
      <c r="I1" s="45" t="s">
        <v>519</v>
      </c>
      <c r="J1" s="44" t="s">
        <v>520</v>
      </c>
      <c r="K1" s="45" t="s">
        <v>521</v>
      </c>
      <c r="L1" s="44" t="s">
        <v>522</v>
      </c>
      <c r="M1" s="44" t="s">
        <v>523</v>
      </c>
      <c r="N1" s="44" t="s">
        <v>524</v>
      </c>
      <c r="O1" s="45" t="s">
        <v>525</v>
      </c>
      <c r="P1" s="45" t="s">
        <v>526</v>
      </c>
    </row>
    <row r="2" spans="1:16" ht="15.75" x14ac:dyDescent="0.25">
      <c r="A2" s="42" t="s">
        <v>479</v>
      </c>
      <c r="B2" s="47" t="e">
        <f>AVERAGE(#REF!)</f>
        <v>#REF!</v>
      </c>
      <c r="C2" s="47" t="e">
        <f>AVERAGE(#REF!)</f>
        <v>#REF!</v>
      </c>
      <c r="D2" s="47" t="e">
        <f>AVERAGE(#REF!)</f>
        <v>#REF!</v>
      </c>
      <c r="E2" s="47" t="e">
        <f>AVERAGE(#REF!)</f>
        <v>#REF!</v>
      </c>
      <c r="F2" s="47" t="e">
        <f>AVERAGE(#REF!)</f>
        <v>#REF!</v>
      </c>
      <c r="G2" s="47" t="e">
        <f>AVERAGE(#REF!)</f>
        <v>#REF!</v>
      </c>
      <c r="H2" s="47" t="e">
        <f>AVERAGE(#REF!)</f>
        <v>#REF!</v>
      </c>
      <c r="I2" s="47" t="e">
        <f>AVERAGE(#REF!)</f>
        <v>#REF!</v>
      </c>
      <c r="J2" s="47" t="e">
        <f>AVERAGE(#REF!)</f>
        <v>#REF!</v>
      </c>
      <c r="K2" s="47" t="e">
        <f>AVERAGE(#REF!)</f>
        <v>#REF!</v>
      </c>
      <c r="L2" s="47" t="e">
        <f>AVERAGE(#REF!)</f>
        <v>#REF!</v>
      </c>
      <c r="M2" s="47" t="e">
        <f>AVERAGE(#REF!)</f>
        <v>#REF!</v>
      </c>
      <c r="N2" s="47" t="e">
        <f>AVERAGE(#REF!)</f>
        <v>#REF!</v>
      </c>
      <c r="O2" s="47" t="e">
        <f>AVERAGE(#REF!)</f>
        <v>#REF!</v>
      </c>
      <c r="P2" s="47" t="e">
        <f>AVERAGE(#REF!)</f>
        <v>#REF!</v>
      </c>
    </row>
    <row r="3" spans="1:16" ht="15.75" x14ac:dyDescent="0.25">
      <c r="A3" s="42" t="s">
        <v>206</v>
      </c>
      <c r="B3" s="48" t="e">
        <f>AVERAGEIFS(#REF!,#REF!,'Transformation 1-15'!A3)</f>
        <v>#REF!</v>
      </c>
      <c r="C3" s="48" t="e">
        <f>AVERAGEIFS(#REF!,#REF!,'Transformation 1-15'!A3)</f>
        <v>#REF!</v>
      </c>
      <c r="D3" s="48" t="e">
        <f>AVERAGEIFS(#REF!,#REF!,'Transformation 1-15'!A3)</f>
        <v>#REF!</v>
      </c>
      <c r="E3" s="48" t="e">
        <f>AVERAGEIFS(#REF!,#REF!,'Transformation 1-15'!A3)</f>
        <v>#REF!</v>
      </c>
      <c r="F3" s="48" t="e">
        <f>AVERAGEIFS(#REF!,#REF!,'Transformation 1-15'!A3)</f>
        <v>#REF!</v>
      </c>
      <c r="G3" s="48" t="e">
        <f>AVERAGEIFS(#REF!,#REF!,'Transformation 1-15'!A3)</f>
        <v>#REF!</v>
      </c>
      <c r="H3" s="48" t="e">
        <f>AVERAGEIFS(#REF!,#REF!,'Transformation 1-15'!A3)</f>
        <v>#REF!</v>
      </c>
      <c r="I3" s="48" t="e">
        <f>AVERAGEIFS(#REF!,#REF!,'Transformation 1-15'!A3)</f>
        <v>#REF!</v>
      </c>
      <c r="J3" s="48" t="e">
        <f>AVERAGEIFS(#REF!,#REF!,'Transformation 1-15'!A3)</f>
        <v>#REF!</v>
      </c>
      <c r="K3" s="48" t="e">
        <f>AVERAGEIFS(#REF!,#REF!,'Transformation 1-15'!A3)</f>
        <v>#REF!</v>
      </c>
      <c r="L3" s="48" t="e">
        <f>AVERAGEIFS(#REF!,#REF!,'Transformation 1-15'!A3)</f>
        <v>#REF!</v>
      </c>
      <c r="M3" s="48" t="e">
        <f>AVERAGEIFS(#REF!,#REF!,'Transformation 1-15'!A3)</f>
        <v>#REF!</v>
      </c>
      <c r="N3" s="48" t="e">
        <f>AVERAGEIFS(#REF!,#REF!,'Transformation 1-15'!A3)</f>
        <v>#REF!</v>
      </c>
      <c r="O3" s="48" t="e">
        <f>AVERAGEIFS(#REF!,#REF!,'Transformation 1-15'!A3)</f>
        <v>#REF!</v>
      </c>
      <c r="P3" s="48" t="e">
        <f>AVERAGEIFS(#REF!,#REF!,'Transformation 1-15'!A3)</f>
        <v>#REF!</v>
      </c>
    </row>
    <row r="4" spans="1:16" ht="15.75" x14ac:dyDescent="0.25">
      <c r="A4" s="42" t="s">
        <v>205</v>
      </c>
      <c r="B4" s="48" t="e">
        <f>AVERAGEIFS(#REF!,#REF!,'Transformation 1-15'!A4)</f>
        <v>#REF!</v>
      </c>
      <c r="C4" s="48" t="e">
        <f>AVERAGEIFS(#REF!,#REF!,'Transformation 1-15'!A4)</f>
        <v>#REF!</v>
      </c>
      <c r="D4" s="48" t="e">
        <f>AVERAGEIFS(#REF!,#REF!,'Transformation 1-15'!A4)</f>
        <v>#REF!</v>
      </c>
      <c r="E4" s="48" t="e">
        <f>AVERAGEIFS(#REF!,#REF!,'Transformation 1-15'!A4)</f>
        <v>#REF!</v>
      </c>
      <c r="F4" s="48" t="e">
        <f>AVERAGEIFS(#REF!,#REF!,'Transformation 1-15'!A4)</f>
        <v>#REF!</v>
      </c>
      <c r="G4" s="48" t="e">
        <f>AVERAGEIFS(#REF!,#REF!,'Transformation 1-15'!A4)</f>
        <v>#REF!</v>
      </c>
      <c r="H4" s="48" t="e">
        <f>AVERAGEIFS(#REF!,#REF!,'Transformation 1-15'!A4)</f>
        <v>#REF!</v>
      </c>
      <c r="I4" s="48" t="e">
        <f>AVERAGEIFS(#REF!,#REF!,'Transformation 1-15'!A4)</f>
        <v>#REF!</v>
      </c>
      <c r="J4" s="48" t="e">
        <f>AVERAGEIFS(#REF!,#REF!,'Transformation 1-15'!A4)</f>
        <v>#REF!</v>
      </c>
      <c r="K4" s="48" t="e">
        <f>AVERAGEIFS(#REF!,#REF!,'Transformation 1-15'!A4)</f>
        <v>#REF!</v>
      </c>
      <c r="L4" s="48" t="e">
        <f>AVERAGEIFS(#REF!,#REF!,'Transformation 1-15'!A4)</f>
        <v>#REF!</v>
      </c>
      <c r="M4" s="48" t="e">
        <f>AVERAGEIFS(#REF!,#REF!,'Transformation 1-15'!A4)</f>
        <v>#REF!</v>
      </c>
      <c r="N4" s="48" t="e">
        <f>AVERAGEIFS(#REF!,#REF!,'Transformation 1-15'!A4)</f>
        <v>#REF!</v>
      </c>
      <c r="O4" s="48" t="e">
        <f>AVERAGEIFS(#REF!,#REF!,'Transformation 1-15'!A4)</f>
        <v>#REF!</v>
      </c>
      <c r="P4" s="48" t="e">
        <f>AVERAGEIFS(#REF!,#REF!,'Transformation 1-15'!A4)</f>
        <v>#REF!</v>
      </c>
    </row>
    <row r="5" spans="1:16" ht="15.75" x14ac:dyDescent="0.25">
      <c r="A5" s="42" t="s">
        <v>207</v>
      </c>
      <c r="B5" s="48" t="e">
        <f>AVERAGEIFS(#REF!,#REF!,'Transformation 1-15'!A5)</f>
        <v>#REF!</v>
      </c>
      <c r="C5" s="48" t="e">
        <f>AVERAGEIFS(#REF!,#REF!,'Transformation 1-15'!A5)</f>
        <v>#REF!</v>
      </c>
      <c r="D5" s="48" t="e">
        <f>AVERAGEIFS(#REF!,#REF!,'Transformation 1-15'!A5)</f>
        <v>#REF!</v>
      </c>
      <c r="E5" s="48" t="e">
        <f>AVERAGEIFS(#REF!,#REF!,'Transformation 1-15'!A5)</f>
        <v>#REF!</v>
      </c>
      <c r="F5" s="48" t="e">
        <f>AVERAGEIFS(#REF!,#REF!,'Transformation 1-15'!A5)</f>
        <v>#REF!</v>
      </c>
      <c r="G5" s="48" t="e">
        <f>AVERAGEIFS(#REF!,#REF!,'Transformation 1-15'!A5)</f>
        <v>#REF!</v>
      </c>
      <c r="H5" s="48" t="e">
        <f>AVERAGEIFS(#REF!,#REF!,'Transformation 1-15'!A5)</f>
        <v>#REF!</v>
      </c>
      <c r="I5" s="48" t="e">
        <f>AVERAGEIFS(#REF!,#REF!,'Transformation 1-15'!A5)</f>
        <v>#REF!</v>
      </c>
      <c r="J5" s="48" t="e">
        <f>AVERAGEIFS(#REF!,#REF!,'Transformation 1-15'!A5)</f>
        <v>#REF!</v>
      </c>
      <c r="K5" s="48" t="e">
        <f>AVERAGEIFS(#REF!,#REF!,'Transformation 1-15'!A5)</f>
        <v>#REF!</v>
      </c>
      <c r="L5" s="48" t="e">
        <f>AVERAGEIFS(#REF!,#REF!,'Transformation 1-15'!A5)</f>
        <v>#REF!</v>
      </c>
      <c r="M5" s="48" t="e">
        <f>AVERAGEIFS(#REF!,#REF!,'Transformation 1-15'!A5)</f>
        <v>#REF!</v>
      </c>
      <c r="N5" s="48" t="e">
        <f>AVERAGEIFS(#REF!,#REF!,'Transformation 1-15'!A5)</f>
        <v>#REF!</v>
      </c>
      <c r="O5" s="48" t="e">
        <f>AVERAGEIFS(#REF!,#REF!,'Transformation 1-15'!A5)</f>
        <v>#REF!</v>
      </c>
      <c r="P5" s="48" t="e">
        <f>AVERAGEIFS(#REF!,#REF!,'Transformation 1-15'!A5)</f>
        <v>#REF!</v>
      </c>
    </row>
    <row r="18" spans="3:3" x14ac:dyDescent="0.25">
      <c r="C18" s="49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ABE0-BCE2-42F2-97E1-6AEFDCB1A0D6}">
  <dimension ref="A1:C65"/>
  <sheetViews>
    <sheetView workbookViewId="0">
      <selection sqref="A1:C1048576"/>
    </sheetView>
  </sheetViews>
  <sheetFormatPr defaultRowHeight="15" x14ac:dyDescent="0.25"/>
  <cols>
    <col min="1" max="1" width="33.85546875" bestFit="1" customWidth="1"/>
    <col min="2" max="15" width="32" customWidth="1"/>
    <col min="16" max="16" width="34.85546875" customWidth="1"/>
  </cols>
  <sheetData>
    <row r="1" spans="1:3" x14ac:dyDescent="0.25">
      <c r="A1" s="1" t="s">
        <v>511</v>
      </c>
      <c r="B1" s="1" t="s">
        <v>545</v>
      </c>
      <c r="C1" s="1" t="s">
        <v>357</v>
      </c>
    </row>
    <row r="2" spans="1:3" ht="15.75" x14ac:dyDescent="0.25">
      <c r="A2" s="63" t="s">
        <v>479</v>
      </c>
      <c r="B2" s="64">
        <v>1</v>
      </c>
      <c r="C2">
        <v>4.782178217821782</v>
      </c>
    </row>
    <row r="3" spans="1:3" ht="15.75" x14ac:dyDescent="0.25">
      <c r="A3" s="63" t="s">
        <v>206</v>
      </c>
      <c r="B3" s="64">
        <v>1</v>
      </c>
      <c r="C3">
        <v>4.5517241379310347</v>
      </c>
    </row>
    <row r="4" spans="1:3" ht="15.75" x14ac:dyDescent="0.25">
      <c r="A4" s="63" t="s">
        <v>205</v>
      </c>
      <c r="B4" s="64">
        <v>1</v>
      </c>
      <c r="C4">
        <v>4.903225806451613</v>
      </c>
    </row>
    <row r="5" spans="1:3" ht="15.75" x14ac:dyDescent="0.25">
      <c r="A5" s="63" t="s">
        <v>207</v>
      </c>
      <c r="B5" s="64">
        <v>1</v>
      </c>
      <c r="C5">
        <v>4.7</v>
      </c>
    </row>
    <row r="6" spans="1:3" ht="15.75" x14ac:dyDescent="0.25">
      <c r="A6" s="42" t="s">
        <v>479</v>
      </c>
      <c r="B6">
        <v>2</v>
      </c>
      <c r="C6">
        <v>4.7227722772277225</v>
      </c>
    </row>
    <row r="7" spans="1:3" ht="15.75" x14ac:dyDescent="0.25">
      <c r="A7" s="42" t="s">
        <v>206</v>
      </c>
      <c r="B7">
        <v>2</v>
      </c>
      <c r="C7">
        <v>4.4482758620689653</v>
      </c>
    </row>
    <row r="8" spans="1:3" ht="15.75" x14ac:dyDescent="0.25">
      <c r="A8" s="42" t="s">
        <v>205</v>
      </c>
      <c r="B8">
        <v>2</v>
      </c>
      <c r="C8">
        <v>4.838709677419355</v>
      </c>
    </row>
    <row r="9" spans="1:3" ht="15.75" x14ac:dyDescent="0.25">
      <c r="A9" s="42" t="s">
        <v>207</v>
      </c>
      <c r="B9">
        <v>2</v>
      </c>
      <c r="C9" s="65">
        <v>4.8</v>
      </c>
    </row>
    <row r="10" spans="1:3" ht="15.75" x14ac:dyDescent="0.25">
      <c r="A10" s="63" t="s">
        <v>479</v>
      </c>
      <c r="B10" s="64">
        <v>3</v>
      </c>
      <c r="C10">
        <v>4.46</v>
      </c>
    </row>
    <row r="11" spans="1:3" ht="15.75" x14ac:dyDescent="0.25">
      <c r="A11" s="63" t="s">
        <v>206</v>
      </c>
      <c r="B11" s="64">
        <v>3</v>
      </c>
      <c r="C11">
        <v>4.0344827586206895</v>
      </c>
    </row>
    <row r="12" spans="1:3" ht="15.75" x14ac:dyDescent="0.25">
      <c r="A12" s="63" t="s">
        <v>205</v>
      </c>
      <c r="B12" s="64">
        <v>3</v>
      </c>
      <c r="C12">
        <v>4.721311475409836</v>
      </c>
    </row>
    <row r="13" spans="1:3" ht="15.75" x14ac:dyDescent="0.25">
      <c r="A13" s="63" t="s">
        <v>207</v>
      </c>
      <c r="B13" s="64">
        <v>3</v>
      </c>
      <c r="C13">
        <v>4.0999999999999996</v>
      </c>
    </row>
    <row r="14" spans="1:3" ht="15.75" x14ac:dyDescent="0.25">
      <c r="A14" s="42" t="s">
        <v>479</v>
      </c>
      <c r="B14">
        <v>4</v>
      </c>
      <c r="C14">
        <v>4.5841584158415838</v>
      </c>
    </row>
    <row r="15" spans="1:3" ht="15.75" x14ac:dyDescent="0.25">
      <c r="A15" s="42" t="s">
        <v>206</v>
      </c>
      <c r="B15">
        <v>4</v>
      </c>
      <c r="C15">
        <v>4.2413793103448274</v>
      </c>
    </row>
    <row r="16" spans="1:3" ht="15.75" x14ac:dyDescent="0.25">
      <c r="A16" s="42" t="s">
        <v>205</v>
      </c>
      <c r="B16">
        <v>4</v>
      </c>
      <c r="C16">
        <v>4.758064516129032</v>
      </c>
    </row>
    <row r="17" spans="1:3" ht="15.75" x14ac:dyDescent="0.25">
      <c r="A17" s="42" t="s">
        <v>207</v>
      </c>
      <c r="B17">
        <v>4</v>
      </c>
      <c r="C17">
        <v>4.5</v>
      </c>
    </row>
    <row r="18" spans="1:3" ht="15.75" x14ac:dyDescent="0.25">
      <c r="A18" s="63" t="s">
        <v>479</v>
      </c>
      <c r="B18" s="64">
        <v>5</v>
      </c>
      <c r="C18">
        <v>4.58</v>
      </c>
    </row>
    <row r="19" spans="1:3" ht="15.75" x14ac:dyDescent="0.25">
      <c r="A19" s="63" t="s">
        <v>206</v>
      </c>
      <c r="B19" s="64">
        <v>5</v>
      </c>
      <c r="C19">
        <v>4.1724137931034484</v>
      </c>
    </row>
    <row r="20" spans="1:3" ht="15.75" x14ac:dyDescent="0.25">
      <c r="A20" s="63" t="s">
        <v>205</v>
      </c>
      <c r="B20" s="64">
        <v>5</v>
      </c>
      <c r="C20">
        <v>4.7540983606557381</v>
      </c>
    </row>
    <row r="21" spans="1:3" ht="15.75" x14ac:dyDescent="0.25">
      <c r="A21" s="63" t="s">
        <v>207</v>
      </c>
      <c r="B21" s="64">
        <v>5</v>
      </c>
      <c r="C21">
        <v>4.7</v>
      </c>
    </row>
    <row r="22" spans="1:3" ht="15.75" x14ac:dyDescent="0.25">
      <c r="A22" s="42" t="s">
        <v>479</v>
      </c>
      <c r="B22">
        <v>6</v>
      </c>
      <c r="C22">
        <v>4.88</v>
      </c>
    </row>
    <row r="23" spans="1:3" ht="15.75" x14ac:dyDescent="0.25">
      <c r="A23" s="42" t="s">
        <v>206</v>
      </c>
      <c r="B23">
        <v>6</v>
      </c>
      <c r="C23">
        <v>4.7241379310344831</v>
      </c>
    </row>
    <row r="24" spans="1:3" ht="15.75" x14ac:dyDescent="0.25">
      <c r="A24" s="42" t="s">
        <v>205</v>
      </c>
      <c r="B24">
        <v>6</v>
      </c>
      <c r="C24">
        <v>4.9672131147540988</v>
      </c>
    </row>
    <row r="25" spans="1:3" ht="15.75" x14ac:dyDescent="0.25">
      <c r="A25" s="42" t="s">
        <v>207</v>
      </c>
      <c r="B25">
        <v>6</v>
      </c>
      <c r="C25">
        <v>4.8</v>
      </c>
    </row>
    <row r="26" spans="1:3" ht="15.75" x14ac:dyDescent="0.25">
      <c r="A26" s="63" t="s">
        <v>479</v>
      </c>
      <c r="B26" s="64">
        <v>7</v>
      </c>
      <c r="C26">
        <v>4.4752475247524757</v>
      </c>
    </row>
    <row r="27" spans="1:3" ht="15.75" x14ac:dyDescent="0.25">
      <c r="A27" s="63" t="s">
        <v>206</v>
      </c>
      <c r="B27" s="64">
        <v>7</v>
      </c>
      <c r="C27">
        <v>4.2758620689655169</v>
      </c>
    </row>
    <row r="28" spans="1:3" ht="15.75" x14ac:dyDescent="0.25">
      <c r="A28" s="63" t="s">
        <v>205</v>
      </c>
      <c r="B28" s="64">
        <v>7</v>
      </c>
      <c r="C28">
        <v>4.596774193548387</v>
      </c>
    </row>
    <row r="29" spans="1:3" ht="15.75" x14ac:dyDescent="0.25">
      <c r="A29" s="63" t="s">
        <v>207</v>
      </c>
      <c r="B29" s="64">
        <v>7</v>
      </c>
      <c r="C29">
        <v>4.3</v>
      </c>
    </row>
    <row r="30" spans="1:3" ht="15.75" x14ac:dyDescent="0.25">
      <c r="A30" s="42" t="s">
        <v>479</v>
      </c>
      <c r="B30">
        <v>8</v>
      </c>
      <c r="C30">
        <v>4.6399999999999997</v>
      </c>
    </row>
    <row r="31" spans="1:3" ht="15.75" x14ac:dyDescent="0.25">
      <c r="A31" s="42" t="s">
        <v>206</v>
      </c>
      <c r="B31">
        <v>8</v>
      </c>
      <c r="C31">
        <v>4.5862068965517242</v>
      </c>
    </row>
    <row r="32" spans="1:3" ht="15.75" x14ac:dyDescent="0.25">
      <c r="A32" s="42" t="s">
        <v>205</v>
      </c>
      <c r="B32">
        <v>8</v>
      </c>
      <c r="C32">
        <v>4.639344262295082</v>
      </c>
    </row>
    <row r="33" spans="1:3" ht="15.75" x14ac:dyDescent="0.25">
      <c r="A33" s="42" t="s">
        <v>207</v>
      </c>
      <c r="B33">
        <v>8</v>
      </c>
      <c r="C33">
        <v>4.8</v>
      </c>
    </row>
    <row r="34" spans="1:3" ht="15.75" x14ac:dyDescent="0.25">
      <c r="A34" s="63" t="s">
        <v>479</v>
      </c>
      <c r="B34" s="64">
        <v>9</v>
      </c>
      <c r="C34">
        <v>4.3861386138613865</v>
      </c>
    </row>
    <row r="35" spans="1:3" ht="15.75" x14ac:dyDescent="0.25">
      <c r="A35" s="63" t="s">
        <v>206</v>
      </c>
      <c r="B35" s="64">
        <v>9</v>
      </c>
      <c r="C35">
        <v>4.0344827586206895</v>
      </c>
    </row>
    <row r="36" spans="1:3" ht="15.75" x14ac:dyDescent="0.25">
      <c r="A36" s="63" t="s">
        <v>205</v>
      </c>
      <c r="B36" s="64">
        <v>9</v>
      </c>
      <c r="C36">
        <v>4.532258064516129</v>
      </c>
    </row>
    <row r="37" spans="1:3" ht="15.75" x14ac:dyDescent="0.25">
      <c r="A37" s="63" t="s">
        <v>207</v>
      </c>
      <c r="B37" s="64">
        <v>9</v>
      </c>
      <c r="C37">
        <v>4.5</v>
      </c>
    </row>
    <row r="38" spans="1:3" ht="15.75" x14ac:dyDescent="0.25">
      <c r="A38" s="42" t="s">
        <v>479</v>
      </c>
      <c r="B38">
        <v>10</v>
      </c>
      <c r="C38">
        <v>1.81</v>
      </c>
    </row>
    <row r="39" spans="1:3" ht="15.75" x14ac:dyDescent="0.25">
      <c r="A39" s="42" t="s">
        <v>206</v>
      </c>
      <c r="B39">
        <v>10</v>
      </c>
      <c r="C39">
        <v>1.5172413793103448</v>
      </c>
    </row>
    <row r="40" spans="1:3" ht="15.75" x14ac:dyDescent="0.25">
      <c r="A40" s="42" t="s">
        <v>205</v>
      </c>
      <c r="B40">
        <v>10</v>
      </c>
      <c r="C40">
        <v>1.9508196721311475</v>
      </c>
    </row>
    <row r="41" spans="1:3" ht="15.75" x14ac:dyDescent="0.25">
      <c r="A41" s="42" t="s">
        <v>207</v>
      </c>
      <c r="B41">
        <v>10</v>
      </c>
      <c r="C41">
        <v>1.8</v>
      </c>
    </row>
    <row r="42" spans="1:3" ht="15.75" x14ac:dyDescent="0.25">
      <c r="A42" s="63" t="s">
        <v>479</v>
      </c>
      <c r="B42" s="64">
        <v>11</v>
      </c>
      <c r="C42">
        <v>4.4141414141414144</v>
      </c>
    </row>
    <row r="43" spans="1:3" ht="15.75" x14ac:dyDescent="0.25">
      <c r="A43" s="63" t="s">
        <v>206</v>
      </c>
      <c r="B43" s="64">
        <v>11</v>
      </c>
      <c r="C43">
        <v>4.1724137931034484</v>
      </c>
    </row>
    <row r="44" spans="1:3" ht="15.75" x14ac:dyDescent="0.25">
      <c r="A44" s="63" t="s">
        <v>205</v>
      </c>
      <c r="B44" s="64">
        <v>11</v>
      </c>
      <c r="C44">
        <v>4.5166666666666666</v>
      </c>
    </row>
    <row r="45" spans="1:3" ht="15.75" x14ac:dyDescent="0.25">
      <c r="A45" s="63" t="s">
        <v>207</v>
      </c>
      <c r="B45" s="64">
        <v>11</v>
      </c>
      <c r="C45">
        <v>4.5</v>
      </c>
    </row>
    <row r="46" spans="1:3" ht="15.75" x14ac:dyDescent="0.25">
      <c r="A46" s="42" t="s">
        <v>479</v>
      </c>
      <c r="B46">
        <v>12</v>
      </c>
      <c r="C46">
        <v>4.564356435643564</v>
      </c>
    </row>
    <row r="47" spans="1:3" ht="15.75" x14ac:dyDescent="0.25">
      <c r="A47" s="42" t="s">
        <v>206</v>
      </c>
      <c r="B47">
        <v>12</v>
      </c>
      <c r="C47">
        <v>4.3103448275862073</v>
      </c>
    </row>
    <row r="48" spans="1:3" ht="15.75" x14ac:dyDescent="0.25">
      <c r="A48" s="42" t="s">
        <v>205</v>
      </c>
      <c r="B48">
        <v>12</v>
      </c>
      <c r="C48">
        <v>4.661290322580645</v>
      </c>
    </row>
    <row r="49" spans="1:3" ht="15.75" x14ac:dyDescent="0.25">
      <c r="A49" s="42" t="s">
        <v>207</v>
      </c>
      <c r="B49">
        <v>12</v>
      </c>
      <c r="C49">
        <v>4.7</v>
      </c>
    </row>
    <row r="50" spans="1:3" ht="15.75" x14ac:dyDescent="0.25">
      <c r="A50" s="63" t="s">
        <v>479</v>
      </c>
      <c r="B50" s="64">
        <v>13</v>
      </c>
      <c r="C50">
        <v>4.6435643564356432</v>
      </c>
    </row>
    <row r="51" spans="1:3" ht="15.75" x14ac:dyDescent="0.25">
      <c r="A51" s="63" t="s">
        <v>206</v>
      </c>
      <c r="B51" s="64">
        <v>13</v>
      </c>
      <c r="C51">
        <v>4.4137931034482758</v>
      </c>
    </row>
    <row r="52" spans="1:3" ht="15.75" x14ac:dyDescent="0.25">
      <c r="A52" s="63" t="s">
        <v>205</v>
      </c>
      <c r="B52" s="64">
        <v>13</v>
      </c>
      <c r="C52">
        <v>4.790322580645161</v>
      </c>
    </row>
    <row r="53" spans="1:3" ht="15.75" x14ac:dyDescent="0.25">
      <c r="A53" s="63" t="s">
        <v>207</v>
      </c>
      <c r="B53" s="64">
        <v>13</v>
      </c>
      <c r="C53">
        <v>4.4000000000000004</v>
      </c>
    </row>
    <row r="54" spans="1:3" ht="15.75" x14ac:dyDescent="0.25">
      <c r="A54" s="42" t="s">
        <v>479</v>
      </c>
      <c r="B54">
        <v>14</v>
      </c>
      <c r="C54">
        <v>4.2277227722772279</v>
      </c>
    </row>
    <row r="55" spans="1:3" ht="15.75" x14ac:dyDescent="0.25">
      <c r="A55" s="42" t="s">
        <v>206</v>
      </c>
      <c r="B55">
        <v>14</v>
      </c>
      <c r="C55">
        <v>4.1724137931034484</v>
      </c>
    </row>
    <row r="56" spans="1:3" ht="15.75" x14ac:dyDescent="0.25">
      <c r="A56" s="42" t="s">
        <v>205</v>
      </c>
      <c r="B56">
        <v>14</v>
      </c>
      <c r="C56">
        <v>4.306451612903226</v>
      </c>
    </row>
    <row r="57" spans="1:3" ht="15.75" x14ac:dyDescent="0.25">
      <c r="A57" s="42" t="s">
        <v>207</v>
      </c>
      <c r="B57">
        <v>14</v>
      </c>
      <c r="C57">
        <v>3.9</v>
      </c>
    </row>
    <row r="58" spans="1:3" ht="15.75" x14ac:dyDescent="0.25">
      <c r="A58" s="63" t="s">
        <v>479</v>
      </c>
      <c r="B58" s="64">
        <v>15</v>
      </c>
      <c r="C58">
        <v>4.0707070707070709</v>
      </c>
    </row>
    <row r="59" spans="1:3" ht="15.75" x14ac:dyDescent="0.25">
      <c r="A59" s="63" t="s">
        <v>206</v>
      </c>
      <c r="B59" s="64">
        <v>15</v>
      </c>
      <c r="C59">
        <v>3.7931034482758621</v>
      </c>
    </row>
    <row r="60" spans="1:3" ht="15.75" x14ac:dyDescent="0.25">
      <c r="A60" s="63" t="s">
        <v>205</v>
      </c>
      <c r="B60" s="64">
        <v>15</v>
      </c>
      <c r="C60">
        <v>4.1833333333333336</v>
      </c>
    </row>
    <row r="61" spans="1:3" ht="15.75" x14ac:dyDescent="0.25">
      <c r="A61" s="63" t="s">
        <v>207</v>
      </c>
      <c r="B61" s="64">
        <v>15</v>
      </c>
      <c r="C61">
        <v>4.2</v>
      </c>
    </row>
    <row r="62" spans="1:3" ht="15.75" x14ac:dyDescent="0.25">
      <c r="A62" s="42"/>
    </row>
    <row r="63" spans="1:3" ht="15.75" x14ac:dyDescent="0.25">
      <c r="A63" s="42"/>
    </row>
    <row r="64" spans="1:3" ht="15.75" x14ac:dyDescent="0.25">
      <c r="A64" s="42"/>
    </row>
    <row r="65" spans="1:1" ht="15.75" x14ac:dyDescent="0.25">
      <c r="A65" s="42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E864-B3A8-4EDB-9F94-3382C71B242D}">
  <dimension ref="A1:E30"/>
  <sheetViews>
    <sheetView workbookViewId="0">
      <selection activeCell="F24" sqref="F24"/>
    </sheetView>
  </sheetViews>
  <sheetFormatPr defaultRowHeight="15" x14ac:dyDescent="0.25"/>
  <cols>
    <col min="1" max="1" width="35.85546875" customWidth="1"/>
    <col min="2" max="2" width="15.28515625" customWidth="1"/>
    <col min="3" max="4" width="15.28515625" style="67" customWidth="1"/>
    <col min="5" max="5" width="22.42578125" customWidth="1"/>
  </cols>
  <sheetData>
    <row r="1" spans="1:4" x14ac:dyDescent="0.25">
      <c r="A1" s="1" t="s">
        <v>511</v>
      </c>
      <c r="B1" s="1" t="s">
        <v>545</v>
      </c>
      <c r="C1" s="66" t="s">
        <v>354</v>
      </c>
      <c r="D1" s="1" t="s">
        <v>357</v>
      </c>
    </row>
    <row r="2" spans="1:4" ht="15.75" x14ac:dyDescent="0.25">
      <c r="A2" s="70" t="s">
        <v>479</v>
      </c>
      <c r="B2" s="71">
        <v>16</v>
      </c>
      <c r="C2" s="72">
        <f>'2 - EV'!Q107</f>
        <v>3</v>
      </c>
      <c r="D2" s="78">
        <f>'2 - EV'!Q120</f>
        <v>3.7383168316831683</v>
      </c>
    </row>
    <row r="3" spans="1:4" ht="15.75" x14ac:dyDescent="0.25">
      <c r="A3" s="68" t="s">
        <v>206</v>
      </c>
      <c r="B3" s="69">
        <v>16</v>
      </c>
      <c r="C3" s="77">
        <f>MEDIAN('2 - EV'!Q74:Q102)</f>
        <v>4.5</v>
      </c>
      <c r="D3" s="76">
        <f>AVERAGEIFS('2 - EV'!$Q$3:$Q$103,'2 - EV'!$AU$3:$AU$103,'Tranformation 16-21'!A3)</f>
        <v>4.6551724137931032</v>
      </c>
    </row>
    <row r="4" spans="1:4" ht="15.75" x14ac:dyDescent="0.25">
      <c r="A4" s="68" t="s">
        <v>205</v>
      </c>
      <c r="B4" s="69">
        <v>16</v>
      </c>
      <c r="C4" s="77">
        <f>MEDIAN('2 - EV'!Q13:Q73,'2 - EV'!Q103)</f>
        <v>2.52</v>
      </c>
      <c r="D4" s="76">
        <f>AVERAGEIFS('2 - EV'!$Q$3:$Q$103,'2 - EV'!$AU$3:$AU$103,'Tranformation 16-21'!A4)</f>
        <v>3.1987096774193549</v>
      </c>
    </row>
    <row r="5" spans="1:4" ht="15.75" x14ac:dyDescent="0.25">
      <c r="A5" s="68" t="s">
        <v>207</v>
      </c>
      <c r="B5" s="69">
        <v>16</v>
      </c>
      <c r="C5" s="79">
        <f>MEDIAN('2 - EV'!Q3:Q12)</f>
        <v>3.25</v>
      </c>
      <c r="D5" s="76">
        <f>AVERAGEIFS('2 - EV'!$Q$3:$Q$103,'2 - EV'!$AU$3:$AU$103,'Tranformation 16-21'!A5)</f>
        <v>4.4249999999999998</v>
      </c>
    </row>
    <row r="6" spans="1:4" ht="15.75" x14ac:dyDescent="0.25">
      <c r="A6" s="42" t="s">
        <v>479</v>
      </c>
      <c r="B6">
        <v>17</v>
      </c>
      <c r="C6" s="74">
        <f>'2 - EV'!R107</f>
        <v>3</v>
      </c>
      <c r="D6" s="73">
        <f>'2 - EV'!R120</f>
        <v>3.9084158415841586</v>
      </c>
    </row>
    <row r="7" spans="1:4" ht="15.75" x14ac:dyDescent="0.25">
      <c r="A7" s="42" t="s">
        <v>206</v>
      </c>
      <c r="B7">
        <v>17</v>
      </c>
      <c r="C7" s="74">
        <f>MEDIAN('2 - EV'!R74:R102)</f>
        <v>4</v>
      </c>
      <c r="D7" s="73">
        <f>AVERAGEIFS('2 - EV'!$R$3:$R$103,'2 - EV'!$AU$3:$AU$103,'Tranformation 16-21'!A3)</f>
        <v>4.5172413793103452</v>
      </c>
    </row>
    <row r="8" spans="1:4" ht="15.75" x14ac:dyDescent="0.25">
      <c r="A8" s="42" t="s">
        <v>205</v>
      </c>
      <c r="B8">
        <v>17</v>
      </c>
      <c r="C8" s="74">
        <f>MEDIAN('2 - EV'!R13:R73,'2 - EV'!R103)</f>
        <v>3</v>
      </c>
      <c r="D8" s="73">
        <f>AVERAGEIFS('2 - EV'!$R$3:$R$103,'2 - EV'!$AU$3:$AU$103,'Tranformation 16-21'!A4)</f>
        <v>3.717741935483871</v>
      </c>
    </row>
    <row r="9" spans="1:4" ht="15.75" x14ac:dyDescent="0.25">
      <c r="A9" s="42" t="s">
        <v>207</v>
      </c>
      <c r="B9">
        <v>17</v>
      </c>
      <c r="C9" s="80">
        <f>MEDIAN('2 - EV'!R3:R12)</f>
        <v>2.25</v>
      </c>
      <c r="D9" s="73">
        <f>AVERAGEIFS('2 - EV'!$R$3:$R$103,'2 - EV'!$AU$3:$AU$103,'Tranformation 16-21'!A5)</f>
        <v>3.3250000000000002</v>
      </c>
    </row>
    <row r="10" spans="1:4" ht="15.75" x14ac:dyDescent="0.25">
      <c r="A10" s="68" t="s">
        <v>479</v>
      </c>
      <c r="B10" s="69">
        <v>18</v>
      </c>
      <c r="C10" s="77">
        <f>'2 - EV'!S107</f>
        <v>3</v>
      </c>
      <c r="D10" s="76">
        <f>'2 - EV'!S120</f>
        <v>3.4851485148514851</v>
      </c>
    </row>
    <row r="11" spans="1:4" ht="15.75" x14ac:dyDescent="0.25">
      <c r="A11" s="68" t="s">
        <v>206</v>
      </c>
      <c r="B11" s="69">
        <v>18</v>
      </c>
      <c r="C11" s="77">
        <f>MEDIAN('2 - EV'!S74:S102)</f>
        <v>3</v>
      </c>
      <c r="D11" s="76">
        <f>AVERAGEIFS('2 - EV'!$S$3:$S$103,'2 - EV'!$AU$3:$AU$103,'Tranformation 16-21'!A3)</f>
        <v>4.1206896551724137</v>
      </c>
    </row>
    <row r="12" spans="1:4" ht="15.75" x14ac:dyDescent="0.25">
      <c r="A12" s="68" t="s">
        <v>205</v>
      </c>
      <c r="B12" s="69">
        <v>18</v>
      </c>
      <c r="C12" s="77">
        <f>MEDIAN('2 - EV'!S13:S73,'2 - EV'!S103)</f>
        <v>2.5</v>
      </c>
      <c r="D12" s="76">
        <f>AVERAGEIFS('2 - EV'!$S$3:$S$103,'2 - EV'!$AU$3:$AU$103,'Tranformation 16-21'!A4)</f>
        <v>3.2338709677419355</v>
      </c>
    </row>
    <row r="13" spans="1:4" ht="15.75" x14ac:dyDescent="0.25">
      <c r="A13" s="68" t="s">
        <v>207</v>
      </c>
      <c r="B13" s="69">
        <v>18</v>
      </c>
      <c r="C13" s="79">
        <f>MEDIAN('2 - EV'!S3:S12)</f>
        <v>2.75</v>
      </c>
      <c r="D13" s="76">
        <f>AVERAGEIFS('2 - EV'!$S$3:$S$103,'2 - EV'!$AU$3:$AU$103,'Tranformation 16-21'!A5)</f>
        <v>3.2</v>
      </c>
    </row>
    <row r="14" spans="1:4" ht="15.75" x14ac:dyDescent="0.25">
      <c r="A14" s="42" t="s">
        <v>479</v>
      </c>
      <c r="B14">
        <v>19</v>
      </c>
      <c r="C14" s="74">
        <f>'2 - EV'!T107</f>
        <v>3.5</v>
      </c>
      <c r="D14" s="73">
        <f>'2 - EV'!T120</f>
        <v>4.0693069306930694</v>
      </c>
    </row>
    <row r="15" spans="1:4" ht="15.75" x14ac:dyDescent="0.25">
      <c r="A15" s="42" t="s">
        <v>206</v>
      </c>
      <c r="B15">
        <v>19</v>
      </c>
      <c r="C15" s="74">
        <f>MEDIAN('2 - EV'!T74:T102)</f>
        <v>4</v>
      </c>
      <c r="D15" s="73">
        <f>AVERAGEIFS('2 - EV'!$T$3:$T$103,'2 - EV'!$AU$3:$AU$103,'Tranformation 16-21'!A3)</f>
        <v>5</v>
      </c>
    </row>
    <row r="16" spans="1:4" ht="15.75" x14ac:dyDescent="0.25">
      <c r="A16" s="42" t="s">
        <v>205</v>
      </c>
      <c r="B16">
        <v>19</v>
      </c>
      <c r="C16" s="74">
        <f>MEDIAN('2 - EV'!T13:T73,'2 - EV'!T103)</f>
        <v>3</v>
      </c>
      <c r="D16" s="73">
        <f>AVERAGEIFS('2 - EV'!$T$3:$T$103,'2 - EV'!$AU$3:$AU$103,'Tranformation 16-21'!A4)</f>
        <v>3.5725806451612905</v>
      </c>
    </row>
    <row r="17" spans="1:5" ht="15.75" x14ac:dyDescent="0.25">
      <c r="A17" s="42" t="s">
        <v>207</v>
      </c>
      <c r="B17">
        <v>19</v>
      </c>
      <c r="C17" s="80">
        <f>MEDIAN('2 - EV'!T3:T12)</f>
        <v>5</v>
      </c>
      <c r="D17" s="73">
        <f>AVERAGEIFS('2 - EV'!$T$3:$T$103,'2 - EV'!$AU$3:$AU$103,'Tranformation 16-21'!A5)</f>
        <v>4.45</v>
      </c>
    </row>
    <row r="18" spans="1:5" ht="15.75" x14ac:dyDescent="0.25">
      <c r="A18" s="68" t="s">
        <v>479</v>
      </c>
      <c r="B18" s="69">
        <v>20</v>
      </c>
      <c r="C18" s="77">
        <f>'2 - EV'!U107</f>
        <v>3</v>
      </c>
      <c r="D18" s="76">
        <f>'2 - EV'!U120</f>
        <v>3.3712871287128712</v>
      </c>
    </row>
    <row r="19" spans="1:5" ht="15.75" x14ac:dyDescent="0.25">
      <c r="A19" s="68" t="s">
        <v>206</v>
      </c>
      <c r="B19" s="69">
        <v>20</v>
      </c>
      <c r="C19" s="77">
        <f>MEDIAN('2 - EV'!U74:U102)</f>
        <v>3</v>
      </c>
      <c r="D19" s="76">
        <f>AVERAGEIFS('2 - EV'!$U$3:$U$103,'2 - EV'!$AU$3:$AU$103,'Tranformation 16-21'!A3)</f>
        <v>3.9655172413793105</v>
      </c>
    </row>
    <row r="20" spans="1:5" ht="15.75" x14ac:dyDescent="0.25">
      <c r="A20" s="68" t="s">
        <v>205</v>
      </c>
      <c r="B20" s="69">
        <v>20</v>
      </c>
      <c r="C20" s="77">
        <f>MEDIAN('2 - EV'!U13:U73,'2 - EV'!U103)</f>
        <v>2.5</v>
      </c>
      <c r="D20" s="76">
        <f>AVERAGEIFS('2 - EV'!$U$3:$U$103,'2 - EV'!$AU$3:$AU$103,'Tranformation 16-21'!A4)</f>
        <v>3.129032258064516</v>
      </c>
    </row>
    <row r="21" spans="1:5" ht="15.75" x14ac:dyDescent="0.25">
      <c r="A21" s="68" t="s">
        <v>207</v>
      </c>
      <c r="B21" s="69">
        <v>20</v>
      </c>
      <c r="C21" s="79">
        <f>MEDIAN('2 - EV'!U3:U12)</f>
        <v>3.25</v>
      </c>
      <c r="D21" s="76">
        <f>AVERAGEIFS('2 - EV'!$U$3:$U$103,'2 - EV'!$AU$3:$AU$103,'Tranformation 16-21'!A5)</f>
        <v>3.15</v>
      </c>
    </row>
    <row r="22" spans="1:5" ht="15.75" x14ac:dyDescent="0.25">
      <c r="A22" s="42" t="s">
        <v>479</v>
      </c>
      <c r="B22">
        <v>21</v>
      </c>
      <c r="C22" s="74">
        <f>'2 - EV'!V107</f>
        <v>1.5</v>
      </c>
      <c r="D22" s="73">
        <f>'2 - EV'!V120</f>
        <v>2.0594059405940595</v>
      </c>
    </row>
    <row r="23" spans="1:5" ht="15.75" x14ac:dyDescent="0.25">
      <c r="A23" s="42" t="s">
        <v>206</v>
      </c>
      <c r="B23">
        <v>21</v>
      </c>
      <c r="C23" s="74">
        <f>MEDIAN('2 - EV'!V74:V102)</f>
        <v>2</v>
      </c>
      <c r="D23" s="73">
        <f>AVERAGEIFS('2 - EV'!$V$3:$V$103,'2 - EV'!$AU$3:$AU$103,'Tranformation 16-21'!A3)</f>
        <v>2.5689655172413794</v>
      </c>
    </row>
    <row r="24" spans="1:5" ht="15.75" x14ac:dyDescent="0.25">
      <c r="A24" s="42" t="s">
        <v>205</v>
      </c>
      <c r="B24">
        <v>21</v>
      </c>
      <c r="C24" s="74">
        <f>MEDIAN('2 - EV'!V13:V73,'2 - EV'!V103)</f>
        <v>1</v>
      </c>
      <c r="D24" s="73">
        <f>AVERAGEIFS('2 - EV'!$V$3:$V$103,'2 - EV'!$AU$3:$AU$103,'Tranformation 16-21'!A4)</f>
        <v>1.8225806451612903</v>
      </c>
    </row>
    <row r="25" spans="1:5" ht="15.75" x14ac:dyDescent="0.25">
      <c r="A25" s="42" t="s">
        <v>207</v>
      </c>
      <c r="B25">
        <v>21</v>
      </c>
      <c r="C25" s="80">
        <f>MEDIAN('2 - EV'!V3:V12)</f>
        <v>1.5</v>
      </c>
      <c r="D25" s="73">
        <f>AVERAGEIFS('2 - EV'!$V$3:$V$103,'2 - EV'!$AU$3:$AU$103,'Tranformation 16-21'!A5)</f>
        <v>2.0499999999999998</v>
      </c>
    </row>
    <row r="26" spans="1:5" x14ac:dyDescent="0.25">
      <c r="E26" s="75"/>
    </row>
    <row r="27" spans="1:5" x14ac:dyDescent="0.25">
      <c r="E27" s="75"/>
    </row>
    <row r="28" spans="1:5" x14ac:dyDescent="0.25">
      <c r="E28" s="75"/>
    </row>
    <row r="29" spans="1:5" x14ac:dyDescent="0.25">
      <c r="E29" s="75"/>
    </row>
    <row r="30" spans="1:5" x14ac:dyDescent="0.25">
      <c r="E30" s="75"/>
    </row>
  </sheetData>
  <pageMargins left="0.7" right="0.7" top="0.75" bottom="0.75" header="0.3" footer="0.3"/>
  <ignoredErrors>
    <ignoredError sqref="C3:C25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C97C-B806-48CD-B338-FC9E0BBB9C70}">
  <dimension ref="A1:M22"/>
  <sheetViews>
    <sheetView tabSelected="1" workbookViewId="0">
      <selection activeCell="I51" sqref="I51"/>
    </sheetView>
  </sheetViews>
  <sheetFormatPr defaultRowHeight="15" x14ac:dyDescent="0.25"/>
  <cols>
    <col min="1" max="1" width="39.140625" style="67" customWidth="1"/>
    <col min="2" max="2" width="16.28515625" style="67" customWidth="1"/>
    <col min="3" max="3" width="20.85546875" style="67" customWidth="1"/>
    <col min="4" max="7" width="11.42578125" style="67" customWidth="1"/>
    <col min="8" max="13" width="14.5703125" style="67" customWidth="1"/>
    <col min="14" max="16384" width="9.140625" style="67"/>
  </cols>
  <sheetData>
    <row r="1" spans="1:13" x14ac:dyDescent="0.25">
      <c r="A1" s="66" t="s">
        <v>511</v>
      </c>
      <c r="B1" s="66" t="s">
        <v>545</v>
      </c>
      <c r="C1" s="66" t="s">
        <v>546</v>
      </c>
      <c r="D1" s="17" t="s">
        <v>241</v>
      </c>
      <c r="E1" s="17"/>
      <c r="F1" s="87" t="s">
        <v>360</v>
      </c>
      <c r="G1" s="33"/>
      <c r="H1" s="17" t="s">
        <v>245</v>
      </c>
      <c r="I1" s="17"/>
      <c r="J1" s="17" t="s">
        <v>246</v>
      </c>
      <c r="K1" s="17"/>
      <c r="L1" s="17" t="s">
        <v>247</v>
      </c>
      <c r="M1" s="17"/>
    </row>
    <row r="2" spans="1:13" ht="15.75" x14ac:dyDescent="0.25">
      <c r="A2" s="84" t="s">
        <v>206</v>
      </c>
      <c r="B2" s="91">
        <v>24</v>
      </c>
      <c r="C2" s="92">
        <f>COUNTIF('2 - EV'!$AU$3:$AU$103,'Transformation 24, 25'!A2)</f>
        <v>29</v>
      </c>
      <c r="D2" s="93">
        <f>'2 - EV'!Y127</f>
        <v>20</v>
      </c>
      <c r="E2" s="105">
        <f>D2/C2</f>
        <v>0.68965517241379315</v>
      </c>
      <c r="F2" s="93">
        <f>'2 - EV'!Y128</f>
        <v>7</v>
      </c>
      <c r="G2" s="107">
        <f>F2/C2</f>
        <v>0.2413793103448276</v>
      </c>
      <c r="H2" s="101"/>
      <c r="I2" s="101"/>
      <c r="J2" s="101"/>
      <c r="K2" s="101"/>
      <c r="L2" s="101"/>
      <c r="M2" s="101"/>
    </row>
    <row r="3" spans="1:13" ht="15.75" x14ac:dyDescent="0.25">
      <c r="A3" s="85" t="s">
        <v>205</v>
      </c>
      <c r="B3" s="88">
        <v>24</v>
      </c>
      <c r="C3" s="89">
        <f>COUNTIF('2 - EV'!$AU$3:$AU$103,'Transformation 24, 25'!A3)</f>
        <v>62</v>
      </c>
      <c r="D3" s="90">
        <f>'2 - EV'!Y130</f>
        <v>47</v>
      </c>
      <c r="E3" s="106">
        <f t="shared" ref="E3:E4" si="0">D3/C3</f>
        <v>0.75806451612903225</v>
      </c>
      <c r="F3" s="94">
        <f>'2 - EV'!Y131</f>
        <v>14</v>
      </c>
      <c r="G3" s="108">
        <f t="shared" ref="G3:G4" si="1">F3/C3</f>
        <v>0.22580645161290322</v>
      </c>
      <c r="H3" s="100"/>
      <c r="I3" s="100"/>
      <c r="J3" s="100"/>
      <c r="K3" s="100"/>
      <c r="L3" s="100"/>
      <c r="M3" s="100"/>
    </row>
    <row r="4" spans="1:13" ht="15.75" x14ac:dyDescent="0.25">
      <c r="A4" s="85" t="s">
        <v>207</v>
      </c>
      <c r="B4" s="88">
        <v>24</v>
      </c>
      <c r="C4" s="89">
        <f>COUNTIF('2 - EV'!$AU$3:$AU$103,'Transformation 24, 25'!A4)</f>
        <v>10</v>
      </c>
      <c r="D4" s="41">
        <f>'2 - EV'!Y133</f>
        <v>6</v>
      </c>
      <c r="E4" s="106">
        <f t="shared" si="0"/>
        <v>0.6</v>
      </c>
      <c r="F4" s="94">
        <f>'2 - EV'!Y134</f>
        <v>4</v>
      </c>
      <c r="G4" s="108">
        <f t="shared" si="1"/>
        <v>0.4</v>
      </c>
      <c r="H4" s="100"/>
      <c r="I4" s="100"/>
      <c r="J4" s="100"/>
      <c r="K4" s="100"/>
      <c r="L4" s="100"/>
      <c r="M4" s="104"/>
    </row>
    <row r="5" spans="1:13" ht="15.75" x14ac:dyDescent="0.25">
      <c r="A5" s="84" t="s">
        <v>206</v>
      </c>
      <c r="B5" s="91">
        <v>25</v>
      </c>
      <c r="C5" s="92">
        <f>COUNTIF('2 - EV'!$AU$3:$AU$103,'Transformation 24, 25'!A5)</f>
        <v>29</v>
      </c>
      <c r="D5" s="95"/>
      <c r="E5" s="95"/>
      <c r="F5" s="102"/>
      <c r="G5" s="96"/>
      <c r="H5" s="91">
        <f>'2 - EV'!Z127</f>
        <v>13</v>
      </c>
      <c r="I5" s="109">
        <f>H5/C5</f>
        <v>0.44827586206896552</v>
      </c>
      <c r="J5" s="91">
        <f>'2 - EV'!Z128</f>
        <v>12</v>
      </c>
      <c r="K5" s="109">
        <f>J5/C5</f>
        <v>0.41379310344827586</v>
      </c>
      <c r="L5" s="91">
        <f>'2 - EV'!Z129</f>
        <v>2</v>
      </c>
      <c r="M5" s="110">
        <f>L5/C5</f>
        <v>6.8965517241379309E-2</v>
      </c>
    </row>
    <row r="6" spans="1:13" ht="15.75" x14ac:dyDescent="0.25">
      <c r="A6" s="86" t="s">
        <v>205</v>
      </c>
      <c r="B6" s="94">
        <v>25</v>
      </c>
      <c r="C6" s="89">
        <f>COUNTIF('2 - EV'!$AU$3:$AU$103,'Transformation 24, 25'!A6)</f>
        <v>62</v>
      </c>
      <c r="D6" s="97"/>
      <c r="E6" s="97"/>
      <c r="F6" s="103"/>
      <c r="G6" s="98"/>
      <c r="H6" s="88">
        <f>'2 - EV'!Z131</f>
        <v>38</v>
      </c>
      <c r="I6" s="110">
        <f t="shared" ref="I6:I7" si="2">H6/C6</f>
        <v>0.61290322580645162</v>
      </c>
      <c r="J6" s="94">
        <f>'2 - EV'!Z132</f>
        <v>16</v>
      </c>
      <c r="K6" s="110">
        <f t="shared" ref="K6:K7" si="3">J6/C6</f>
        <v>0.25806451612903225</v>
      </c>
      <c r="L6" s="94">
        <f>'2 - EV'!Z133</f>
        <v>7</v>
      </c>
      <c r="M6" s="110">
        <f t="shared" ref="M6:M7" si="4">L6/C6</f>
        <v>0.11290322580645161</v>
      </c>
    </row>
    <row r="7" spans="1:13" ht="15.75" x14ac:dyDescent="0.25">
      <c r="A7" s="86" t="s">
        <v>207</v>
      </c>
      <c r="B7" s="94">
        <v>25</v>
      </c>
      <c r="C7" s="89">
        <f>COUNTIF('2 - EV'!$AU$3:$AU$103,'Transformation 24, 25'!A7)</f>
        <v>10</v>
      </c>
      <c r="D7" s="99"/>
      <c r="E7" s="99"/>
      <c r="F7" s="103"/>
      <c r="G7" s="98"/>
      <c r="H7" s="88">
        <f>'2 - EV'!Z135</f>
        <v>5</v>
      </c>
      <c r="I7" s="110">
        <f t="shared" si="2"/>
        <v>0.5</v>
      </c>
      <c r="J7" s="88">
        <f>'2 - EV'!Z136</f>
        <v>3</v>
      </c>
      <c r="K7" s="110">
        <f t="shared" si="3"/>
        <v>0.3</v>
      </c>
      <c r="L7" s="88">
        <f>'2 - EV'!Z137</f>
        <v>2</v>
      </c>
      <c r="M7" s="110">
        <f t="shared" si="4"/>
        <v>0.2</v>
      </c>
    </row>
    <row r="8" spans="1:13" x14ac:dyDescent="0.25">
      <c r="D8" s="17"/>
      <c r="E8" s="17"/>
    </row>
    <row r="9" spans="1:13" x14ac:dyDescent="0.25">
      <c r="D9" s="8"/>
      <c r="E9" s="8"/>
    </row>
    <row r="22" spans="8:9" x14ac:dyDescent="0.25">
      <c r="H22" s="17"/>
      <c r="I22" s="17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8692-71F7-42DD-830D-2025B2E474D6}">
  <dimension ref="A1:D100"/>
  <sheetViews>
    <sheetView workbookViewId="0">
      <selection activeCell="B2" sqref="B2"/>
    </sheetView>
  </sheetViews>
  <sheetFormatPr defaultColWidth="11.42578125" defaultRowHeight="15" x14ac:dyDescent="0.25"/>
  <cols>
    <col min="1" max="1" width="73.140625" style="8" bestFit="1" customWidth="1"/>
    <col min="2" max="2" width="6.28515625" style="39" customWidth="1"/>
    <col min="3" max="3" width="77.140625" style="8" bestFit="1" customWidth="1"/>
    <col min="4" max="4" width="6.28515625" style="40" customWidth="1"/>
  </cols>
  <sheetData>
    <row r="1" spans="1:4" x14ac:dyDescent="0.25">
      <c r="A1" s="34" t="s">
        <v>460</v>
      </c>
      <c r="C1" s="34" t="s">
        <v>329</v>
      </c>
    </row>
    <row r="2" spans="1:4" x14ac:dyDescent="0.25">
      <c r="A2" s="8" t="s">
        <v>47</v>
      </c>
      <c r="B2" s="39">
        <f t="shared" ref="B2:B33" si="0">COUNTIF($A$2:$A$87,A2)</f>
        <v>14</v>
      </c>
      <c r="C2" s="8" t="s">
        <v>420</v>
      </c>
      <c r="D2" s="39">
        <f t="shared" ref="D2:D33" si="1">COUNTIF($C$2:$C$97,C2)</f>
        <v>9</v>
      </c>
    </row>
    <row r="3" spans="1:4" x14ac:dyDescent="0.25">
      <c r="A3" s="8" t="s">
        <v>386</v>
      </c>
      <c r="B3" s="39">
        <f t="shared" si="0"/>
        <v>1</v>
      </c>
      <c r="C3" s="8" t="s">
        <v>47</v>
      </c>
      <c r="D3" s="39">
        <f t="shared" si="1"/>
        <v>14</v>
      </c>
    </row>
    <row r="4" spans="1:4" x14ac:dyDescent="0.25">
      <c r="A4" s="8" t="s">
        <v>401</v>
      </c>
      <c r="B4" s="39">
        <f t="shared" si="0"/>
        <v>1</v>
      </c>
      <c r="C4" s="6" t="s">
        <v>47</v>
      </c>
      <c r="D4" s="39">
        <f t="shared" si="1"/>
        <v>14</v>
      </c>
    </row>
    <row r="5" spans="1:4" x14ac:dyDescent="0.25">
      <c r="A5" s="8" t="s">
        <v>47</v>
      </c>
      <c r="B5" s="39">
        <f t="shared" si="0"/>
        <v>14</v>
      </c>
      <c r="C5" s="8" t="s">
        <v>420</v>
      </c>
      <c r="D5" s="39">
        <f t="shared" si="1"/>
        <v>9</v>
      </c>
    </row>
    <row r="6" spans="1:4" x14ac:dyDescent="0.25">
      <c r="A6" s="8" t="s">
        <v>400</v>
      </c>
      <c r="B6" s="39">
        <f t="shared" si="0"/>
        <v>1</v>
      </c>
      <c r="C6" s="6" t="s">
        <v>421</v>
      </c>
      <c r="D6" s="39">
        <f t="shared" si="1"/>
        <v>1</v>
      </c>
    </row>
    <row r="7" spans="1:4" x14ac:dyDescent="0.25">
      <c r="A7" s="8" t="s">
        <v>399</v>
      </c>
      <c r="B7" s="39">
        <f t="shared" si="0"/>
        <v>1</v>
      </c>
      <c r="C7" s="8" t="s">
        <v>422</v>
      </c>
      <c r="D7" s="39">
        <f t="shared" si="1"/>
        <v>5</v>
      </c>
    </row>
    <row r="8" spans="1:4" x14ac:dyDescent="0.25">
      <c r="A8" s="8" t="s">
        <v>396</v>
      </c>
      <c r="B8" s="39">
        <f t="shared" si="0"/>
        <v>7</v>
      </c>
      <c r="C8" s="8" t="s">
        <v>49</v>
      </c>
      <c r="D8" s="39">
        <f t="shared" si="1"/>
        <v>20</v>
      </c>
    </row>
    <row r="9" spans="1:4" x14ac:dyDescent="0.25">
      <c r="A9" s="8" t="s">
        <v>402</v>
      </c>
      <c r="B9" s="39">
        <f t="shared" si="0"/>
        <v>2</v>
      </c>
      <c r="C9" s="8" t="s">
        <v>424</v>
      </c>
      <c r="D9" s="39">
        <f t="shared" si="1"/>
        <v>20</v>
      </c>
    </row>
    <row r="10" spans="1:4" x14ac:dyDescent="0.25">
      <c r="A10" s="8" t="s">
        <v>449</v>
      </c>
      <c r="B10" s="39">
        <f t="shared" si="0"/>
        <v>5</v>
      </c>
      <c r="C10" s="8" t="s">
        <v>28</v>
      </c>
      <c r="D10" s="39">
        <f t="shared" si="1"/>
        <v>3</v>
      </c>
    </row>
    <row r="11" spans="1:4" x14ac:dyDescent="0.25">
      <c r="A11" s="8" t="s">
        <v>406</v>
      </c>
      <c r="B11" s="39">
        <f t="shared" si="0"/>
        <v>1</v>
      </c>
      <c r="C11" s="8" t="s">
        <v>47</v>
      </c>
      <c r="D11" s="39">
        <f t="shared" si="1"/>
        <v>14</v>
      </c>
    </row>
    <row r="12" spans="1:4" x14ac:dyDescent="0.25">
      <c r="A12" s="8" t="s">
        <v>369</v>
      </c>
      <c r="B12" s="39">
        <f t="shared" si="0"/>
        <v>1</v>
      </c>
      <c r="C12" s="8" t="s">
        <v>424</v>
      </c>
      <c r="D12" s="39">
        <f t="shared" si="1"/>
        <v>20</v>
      </c>
    </row>
    <row r="13" spans="1:4" x14ac:dyDescent="0.25">
      <c r="A13" s="8" t="s">
        <v>375</v>
      </c>
      <c r="B13" s="39">
        <f t="shared" si="0"/>
        <v>9</v>
      </c>
      <c r="C13" s="8" t="s">
        <v>47</v>
      </c>
      <c r="D13" s="39">
        <f t="shared" si="1"/>
        <v>14</v>
      </c>
    </row>
    <row r="14" spans="1:4" x14ac:dyDescent="0.25">
      <c r="A14" s="8" t="s">
        <v>396</v>
      </c>
      <c r="B14" s="39">
        <f t="shared" si="0"/>
        <v>7</v>
      </c>
      <c r="C14" s="8" t="s">
        <v>47</v>
      </c>
      <c r="D14" s="39">
        <f t="shared" si="1"/>
        <v>14</v>
      </c>
    </row>
    <row r="15" spans="1:4" x14ac:dyDescent="0.25">
      <c r="A15" s="8" t="s">
        <v>389</v>
      </c>
      <c r="B15" s="39">
        <f t="shared" si="0"/>
        <v>9</v>
      </c>
      <c r="C15" s="8" t="s">
        <v>49</v>
      </c>
      <c r="D15" s="39">
        <f t="shared" si="1"/>
        <v>20</v>
      </c>
    </row>
    <row r="16" spans="1:4" x14ac:dyDescent="0.25">
      <c r="A16" s="8" t="s">
        <v>403</v>
      </c>
      <c r="B16" s="39">
        <f t="shared" si="0"/>
        <v>1</v>
      </c>
      <c r="C16" s="8" t="s">
        <v>424</v>
      </c>
      <c r="D16" s="39">
        <f t="shared" si="1"/>
        <v>20</v>
      </c>
    </row>
    <row r="17" spans="1:4" x14ac:dyDescent="0.25">
      <c r="A17" s="8" t="s">
        <v>449</v>
      </c>
      <c r="B17" s="39">
        <f t="shared" si="0"/>
        <v>5</v>
      </c>
      <c r="C17" s="8" t="s">
        <v>423</v>
      </c>
      <c r="D17" s="39">
        <f t="shared" si="1"/>
        <v>1</v>
      </c>
    </row>
    <row r="18" spans="1:4" x14ac:dyDescent="0.25">
      <c r="A18" s="8" t="s">
        <v>375</v>
      </c>
      <c r="B18" s="39">
        <f t="shared" si="0"/>
        <v>9</v>
      </c>
      <c r="C18" s="8" t="s">
        <v>425</v>
      </c>
      <c r="D18" s="39">
        <f t="shared" si="1"/>
        <v>4</v>
      </c>
    </row>
    <row r="19" spans="1:4" x14ac:dyDescent="0.25">
      <c r="A19" s="8" t="s">
        <v>47</v>
      </c>
      <c r="B19" s="39">
        <f t="shared" si="0"/>
        <v>14</v>
      </c>
      <c r="C19" s="8" t="s">
        <v>49</v>
      </c>
      <c r="D19" s="39">
        <f t="shared" si="1"/>
        <v>20</v>
      </c>
    </row>
    <row r="20" spans="1:4" x14ac:dyDescent="0.25">
      <c r="A20" s="8" t="s">
        <v>379</v>
      </c>
      <c r="B20" s="39">
        <f t="shared" si="0"/>
        <v>1</v>
      </c>
      <c r="C20" s="8" t="s">
        <v>49</v>
      </c>
      <c r="D20" s="39">
        <f t="shared" si="1"/>
        <v>20</v>
      </c>
    </row>
    <row r="21" spans="1:4" x14ac:dyDescent="0.25">
      <c r="A21" s="8" t="s">
        <v>378</v>
      </c>
      <c r="B21" s="39">
        <f t="shared" si="0"/>
        <v>8</v>
      </c>
      <c r="C21" s="8" t="s">
        <v>445</v>
      </c>
      <c r="D21" s="39">
        <f t="shared" si="1"/>
        <v>5</v>
      </c>
    </row>
    <row r="22" spans="1:4" x14ac:dyDescent="0.25">
      <c r="A22" s="8" t="s">
        <v>449</v>
      </c>
      <c r="B22" s="39">
        <f t="shared" si="0"/>
        <v>5</v>
      </c>
      <c r="C22" s="8" t="s">
        <v>49</v>
      </c>
      <c r="D22" s="39">
        <f t="shared" si="1"/>
        <v>20</v>
      </c>
    </row>
    <row r="23" spans="1:4" x14ac:dyDescent="0.25">
      <c r="A23" s="8" t="s">
        <v>47</v>
      </c>
      <c r="B23" s="39">
        <f t="shared" si="0"/>
        <v>14</v>
      </c>
      <c r="C23" s="8" t="s">
        <v>445</v>
      </c>
      <c r="D23" s="39">
        <f t="shared" si="1"/>
        <v>5</v>
      </c>
    </row>
    <row r="24" spans="1:4" x14ac:dyDescent="0.25">
      <c r="A24" s="8" t="s">
        <v>375</v>
      </c>
      <c r="B24" s="39">
        <f t="shared" si="0"/>
        <v>9</v>
      </c>
      <c r="C24" s="8" t="s">
        <v>420</v>
      </c>
      <c r="D24" s="39">
        <f t="shared" si="1"/>
        <v>9</v>
      </c>
    </row>
    <row r="25" spans="1:4" x14ac:dyDescent="0.25">
      <c r="A25" s="8" t="s">
        <v>378</v>
      </c>
      <c r="B25" s="39">
        <f t="shared" si="0"/>
        <v>8</v>
      </c>
      <c r="C25" s="8" t="s">
        <v>49</v>
      </c>
      <c r="D25" s="39">
        <f t="shared" si="1"/>
        <v>20</v>
      </c>
    </row>
    <row r="26" spans="1:4" x14ac:dyDescent="0.25">
      <c r="A26" s="8" t="s">
        <v>449</v>
      </c>
      <c r="B26" s="39">
        <f t="shared" si="0"/>
        <v>5</v>
      </c>
      <c r="C26" s="8" t="s">
        <v>49</v>
      </c>
      <c r="D26" s="39">
        <f t="shared" si="1"/>
        <v>20</v>
      </c>
    </row>
    <row r="27" spans="1:4" x14ac:dyDescent="0.25">
      <c r="A27" s="8" t="s">
        <v>47</v>
      </c>
      <c r="B27" s="39">
        <f t="shared" si="0"/>
        <v>14</v>
      </c>
      <c r="C27" s="8" t="s">
        <v>427</v>
      </c>
      <c r="D27" s="39">
        <f t="shared" si="1"/>
        <v>3</v>
      </c>
    </row>
    <row r="28" spans="1:4" x14ac:dyDescent="0.25">
      <c r="A28" s="23" t="s">
        <v>404</v>
      </c>
      <c r="B28" s="39">
        <f t="shared" si="0"/>
        <v>1</v>
      </c>
      <c r="C28" s="8" t="s">
        <v>424</v>
      </c>
      <c r="D28" s="39">
        <f t="shared" si="1"/>
        <v>20</v>
      </c>
    </row>
    <row r="29" spans="1:4" x14ac:dyDescent="0.25">
      <c r="A29" s="8" t="s">
        <v>378</v>
      </c>
      <c r="B29" s="39">
        <f t="shared" si="0"/>
        <v>8</v>
      </c>
      <c r="C29" s="8" t="s">
        <v>424</v>
      </c>
      <c r="D29" s="39">
        <f t="shared" si="1"/>
        <v>20</v>
      </c>
    </row>
    <row r="30" spans="1:4" x14ac:dyDescent="0.25">
      <c r="A30" s="8" t="s">
        <v>375</v>
      </c>
      <c r="B30" s="39">
        <f t="shared" si="0"/>
        <v>9</v>
      </c>
      <c r="C30" s="8" t="s">
        <v>424</v>
      </c>
      <c r="D30" s="39">
        <f t="shared" si="1"/>
        <v>20</v>
      </c>
    </row>
    <row r="31" spans="1:4" x14ac:dyDescent="0.25">
      <c r="A31" s="23" t="s">
        <v>396</v>
      </c>
      <c r="B31" s="39">
        <f t="shared" si="0"/>
        <v>7</v>
      </c>
      <c r="C31" s="8" t="s">
        <v>49</v>
      </c>
      <c r="D31" s="39">
        <f t="shared" si="1"/>
        <v>20</v>
      </c>
    </row>
    <row r="32" spans="1:4" x14ac:dyDescent="0.25">
      <c r="A32" s="8" t="s">
        <v>447</v>
      </c>
      <c r="B32" s="39">
        <f t="shared" si="0"/>
        <v>2</v>
      </c>
      <c r="C32" s="8" t="s">
        <v>49</v>
      </c>
      <c r="D32" s="39">
        <f t="shared" si="1"/>
        <v>20</v>
      </c>
    </row>
    <row r="33" spans="1:4" x14ac:dyDescent="0.25">
      <c r="A33" s="8" t="s">
        <v>407</v>
      </c>
      <c r="B33" s="39">
        <f t="shared" si="0"/>
        <v>1</v>
      </c>
      <c r="C33" s="8" t="s">
        <v>445</v>
      </c>
      <c r="D33" s="39">
        <f t="shared" si="1"/>
        <v>5</v>
      </c>
    </row>
    <row r="34" spans="1:4" x14ac:dyDescent="0.25">
      <c r="A34" s="8" t="s">
        <v>447</v>
      </c>
      <c r="B34" s="39">
        <f t="shared" ref="B34:B65" si="2">COUNTIF($A$2:$A$87,A34)</f>
        <v>2</v>
      </c>
      <c r="C34" s="8" t="s">
        <v>424</v>
      </c>
      <c r="D34" s="39">
        <f t="shared" ref="D34:D65" si="3">COUNTIF($C$2:$C$97,C34)</f>
        <v>20</v>
      </c>
    </row>
    <row r="35" spans="1:4" x14ac:dyDescent="0.25">
      <c r="A35" s="8" t="s">
        <v>389</v>
      </c>
      <c r="B35" s="39">
        <f t="shared" si="2"/>
        <v>9</v>
      </c>
      <c r="C35" s="8" t="s">
        <v>420</v>
      </c>
      <c r="D35" s="39">
        <f t="shared" si="3"/>
        <v>9</v>
      </c>
    </row>
    <row r="36" spans="1:4" x14ac:dyDescent="0.25">
      <c r="A36" s="8" t="s">
        <v>402</v>
      </c>
      <c r="B36" s="39">
        <f t="shared" si="2"/>
        <v>2</v>
      </c>
      <c r="C36" s="8" t="s">
        <v>420</v>
      </c>
      <c r="D36" s="39">
        <f t="shared" si="3"/>
        <v>9</v>
      </c>
    </row>
    <row r="37" spans="1:4" x14ac:dyDescent="0.25">
      <c r="A37" s="8" t="s">
        <v>389</v>
      </c>
      <c r="B37" s="39">
        <f t="shared" si="2"/>
        <v>9</v>
      </c>
      <c r="C37" s="8" t="s">
        <v>427</v>
      </c>
      <c r="D37" s="39">
        <f t="shared" si="3"/>
        <v>3</v>
      </c>
    </row>
    <row r="38" spans="1:4" x14ac:dyDescent="0.25">
      <c r="A38" s="8" t="s">
        <v>370</v>
      </c>
      <c r="B38" s="39">
        <f t="shared" si="2"/>
        <v>1</v>
      </c>
      <c r="C38" s="8" t="s">
        <v>49</v>
      </c>
      <c r="D38" s="39">
        <f t="shared" si="3"/>
        <v>20</v>
      </c>
    </row>
    <row r="39" spans="1:4" x14ac:dyDescent="0.25">
      <c r="A39" s="8" t="s">
        <v>405</v>
      </c>
      <c r="B39" s="39">
        <f t="shared" si="2"/>
        <v>1</v>
      </c>
      <c r="C39" s="8" t="s">
        <v>49</v>
      </c>
      <c r="D39" s="39">
        <f t="shared" si="3"/>
        <v>20</v>
      </c>
    </row>
    <row r="40" spans="1:4" x14ac:dyDescent="0.25">
      <c r="A40" s="8" t="s">
        <v>47</v>
      </c>
      <c r="B40" s="39">
        <f t="shared" si="2"/>
        <v>14</v>
      </c>
      <c r="C40" s="8" t="s">
        <v>49</v>
      </c>
      <c r="D40" s="39">
        <f t="shared" si="3"/>
        <v>20</v>
      </c>
    </row>
    <row r="41" spans="1:4" x14ac:dyDescent="0.25">
      <c r="A41" s="8" t="s">
        <v>47</v>
      </c>
      <c r="B41" s="39">
        <f t="shared" si="2"/>
        <v>14</v>
      </c>
      <c r="C41" s="8" t="s">
        <v>428</v>
      </c>
      <c r="D41" s="39">
        <f t="shared" si="3"/>
        <v>2</v>
      </c>
    </row>
    <row r="42" spans="1:4" x14ac:dyDescent="0.25">
      <c r="A42" s="8" t="s">
        <v>371</v>
      </c>
      <c r="B42" s="39">
        <f t="shared" si="2"/>
        <v>1</v>
      </c>
      <c r="C42" s="8" t="s">
        <v>47</v>
      </c>
      <c r="D42" s="39">
        <f t="shared" si="3"/>
        <v>14</v>
      </c>
    </row>
    <row r="43" spans="1:4" x14ac:dyDescent="0.25">
      <c r="A43" s="8" t="s">
        <v>378</v>
      </c>
      <c r="B43" s="39">
        <f t="shared" si="2"/>
        <v>8</v>
      </c>
      <c r="C43" s="8" t="s">
        <v>436</v>
      </c>
      <c r="D43" s="39">
        <f t="shared" si="3"/>
        <v>1</v>
      </c>
    </row>
    <row r="44" spans="1:4" x14ac:dyDescent="0.25">
      <c r="A44" s="8" t="s">
        <v>396</v>
      </c>
      <c r="B44" s="39">
        <f t="shared" si="2"/>
        <v>7</v>
      </c>
      <c r="C44" s="8" t="s">
        <v>49</v>
      </c>
      <c r="D44" s="39">
        <f t="shared" si="3"/>
        <v>20</v>
      </c>
    </row>
    <row r="45" spans="1:4" x14ac:dyDescent="0.25">
      <c r="A45" s="8" t="s">
        <v>389</v>
      </c>
      <c r="B45" s="39">
        <f t="shared" si="2"/>
        <v>9</v>
      </c>
      <c r="C45" s="8" t="s">
        <v>49</v>
      </c>
      <c r="D45" s="39">
        <f t="shared" si="3"/>
        <v>20</v>
      </c>
    </row>
    <row r="46" spans="1:4" x14ac:dyDescent="0.25">
      <c r="A46" s="8" t="s">
        <v>410</v>
      </c>
      <c r="B46" s="39">
        <f t="shared" si="2"/>
        <v>2</v>
      </c>
      <c r="C46" s="8" t="s">
        <v>425</v>
      </c>
      <c r="D46" s="39">
        <f t="shared" si="3"/>
        <v>4</v>
      </c>
    </row>
    <row r="47" spans="1:4" x14ac:dyDescent="0.25">
      <c r="A47" s="8" t="s">
        <v>446</v>
      </c>
      <c r="B47" s="39">
        <f t="shared" si="2"/>
        <v>1</v>
      </c>
      <c r="C47" s="8" t="s">
        <v>420</v>
      </c>
      <c r="D47" s="39">
        <f t="shared" si="3"/>
        <v>9</v>
      </c>
    </row>
    <row r="48" spans="1:4" x14ac:dyDescent="0.25">
      <c r="A48" s="8" t="s">
        <v>372</v>
      </c>
      <c r="B48" s="39">
        <f t="shared" si="2"/>
        <v>1</v>
      </c>
      <c r="C48" s="8" t="s">
        <v>420</v>
      </c>
      <c r="D48" s="39">
        <f t="shared" si="3"/>
        <v>9</v>
      </c>
    </row>
    <row r="49" spans="1:4" x14ac:dyDescent="0.25">
      <c r="A49" s="8" t="s">
        <v>319</v>
      </c>
      <c r="B49" s="39">
        <f t="shared" si="2"/>
        <v>1</v>
      </c>
      <c r="C49" s="8" t="s">
        <v>424</v>
      </c>
      <c r="D49" s="39">
        <f t="shared" si="3"/>
        <v>20</v>
      </c>
    </row>
    <row r="50" spans="1:4" x14ac:dyDescent="0.25">
      <c r="A50" s="8" t="s">
        <v>417</v>
      </c>
      <c r="B50" s="39">
        <f t="shared" si="2"/>
        <v>2</v>
      </c>
      <c r="C50" s="8" t="s">
        <v>424</v>
      </c>
      <c r="D50" s="39">
        <f t="shared" si="3"/>
        <v>20</v>
      </c>
    </row>
    <row r="51" spans="1:4" x14ac:dyDescent="0.25">
      <c r="A51" s="8" t="s">
        <v>417</v>
      </c>
      <c r="B51" s="39">
        <f t="shared" si="2"/>
        <v>2</v>
      </c>
      <c r="C51" s="8" t="s">
        <v>427</v>
      </c>
      <c r="D51" s="39">
        <f t="shared" si="3"/>
        <v>3</v>
      </c>
    </row>
    <row r="52" spans="1:4" x14ac:dyDescent="0.25">
      <c r="A52" s="8" t="s">
        <v>457</v>
      </c>
      <c r="B52" s="39">
        <f t="shared" si="2"/>
        <v>1</v>
      </c>
      <c r="C52" s="8" t="s">
        <v>49</v>
      </c>
      <c r="D52" s="39">
        <f t="shared" si="3"/>
        <v>20</v>
      </c>
    </row>
    <row r="53" spans="1:4" x14ac:dyDescent="0.25">
      <c r="A53" s="8" t="s">
        <v>378</v>
      </c>
      <c r="B53" s="39">
        <f t="shared" si="2"/>
        <v>8</v>
      </c>
      <c r="C53" s="8" t="s">
        <v>424</v>
      </c>
      <c r="D53" s="39">
        <f t="shared" si="3"/>
        <v>20</v>
      </c>
    </row>
    <row r="54" spans="1:4" x14ac:dyDescent="0.25">
      <c r="A54" s="8" t="s">
        <v>47</v>
      </c>
      <c r="B54" s="39">
        <f t="shared" si="2"/>
        <v>14</v>
      </c>
      <c r="C54" s="8" t="s">
        <v>424</v>
      </c>
      <c r="D54" s="39">
        <f t="shared" si="3"/>
        <v>20</v>
      </c>
    </row>
    <row r="55" spans="1:4" x14ac:dyDescent="0.25">
      <c r="A55" s="8" t="s">
        <v>47</v>
      </c>
      <c r="B55" s="39">
        <f t="shared" si="2"/>
        <v>14</v>
      </c>
      <c r="C55" s="8" t="s">
        <v>445</v>
      </c>
      <c r="D55" s="39">
        <f t="shared" si="3"/>
        <v>5</v>
      </c>
    </row>
    <row r="56" spans="1:4" x14ac:dyDescent="0.25">
      <c r="A56" s="8" t="s">
        <v>47</v>
      </c>
      <c r="B56" s="39">
        <f t="shared" si="2"/>
        <v>14</v>
      </c>
      <c r="C56" s="8" t="s">
        <v>424</v>
      </c>
      <c r="D56" s="39">
        <f t="shared" si="3"/>
        <v>20</v>
      </c>
    </row>
    <row r="57" spans="1:4" x14ac:dyDescent="0.25">
      <c r="A57" s="8" t="s">
        <v>375</v>
      </c>
      <c r="B57" s="39">
        <f t="shared" si="2"/>
        <v>9</v>
      </c>
      <c r="C57" s="8" t="s">
        <v>47</v>
      </c>
      <c r="D57" s="39">
        <f t="shared" si="3"/>
        <v>14</v>
      </c>
    </row>
    <row r="58" spans="1:4" x14ac:dyDescent="0.25">
      <c r="A58" s="8" t="s">
        <v>375</v>
      </c>
      <c r="B58" s="39">
        <f t="shared" si="2"/>
        <v>9</v>
      </c>
      <c r="C58" s="8" t="s">
        <v>428</v>
      </c>
      <c r="D58" s="39">
        <f t="shared" si="3"/>
        <v>2</v>
      </c>
    </row>
    <row r="59" spans="1:4" x14ac:dyDescent="0.25">
      <c r="A59" s="8" t="s">
        <v>409</v>
      </c>
      <c r="B59" s="39">
        <f t="shared" si="2"/>
        <v>1</v>
      </c>
      <c r="C59" s="8" t="s">
        <v>47</v>
      </c>
      <c r="D59" s="39">
        <f t="shared" si="3"/>
        <v>14</v>
      </c>
    </row>
    <row r="60" spans="1:4" x14ac:dyDescent="0.25">
      <c r="A60" s="8" t="s">
        <v>396</v>
      </c>
      <c r="B60" s="39">
        <f t="shared" si="2"/>
        <v>7</v>
      </c>
      <c r="C60" s="8" t="s">
        <v>424</v>
      </c>
      <c r="D60" s="39">
        <f t="shared" si="3"/>
        <v>20</v>
      </c>
    </row>
    <row r="61" spans="1:4" x14ac:dyDescent="0.25">
      <c r="A61" s="8" t="s">
        <v>380</v>
      </c>
      <c r="B61" s="39">
        <f t="shared" si="2"/>
        <v>1</v>
      </c>
      <c r="C61" s="8" t="s">
        <v>424</v>
      </c>
      <c r="D61" s="39">
        <f t="shared" si="3"/>
        <v>20</v>
      </c>
    </row>
    <row r="62" spans="1:4" x14ac:dyDescent="0.25">
      <c r="A62" s="8" t="s">
        <v>47</v>
      </c>
      <c r="B62" s="39">
        <f t="shared" si="2"/>
        <v>14</v>
      </c>
      <c r="C62" s="8" t="s">
        <v>444</v>
      </c>
      <c r="D62" s="39">
        <f t="shared" si="3"/>
        <v>1</v>
      </c>
    </row>
    <row r="63" spans="1:4" x14ac:dyDescent="0.25">
      <c r="A63" s="8" t="s">
        <v>376</v>
      </c>
      <c r="B63" s="39">
        <f t="shared" si="2"/>
        <v>1</v>
      </c>
      <c r="C63" s="8" t="s">
        <v>424</v>
      </c>
      <c r="D63" s="39">
        <f t="shared" si="3"/>
        <v>20</v>
      </c>
    </row>
    <row r="64" spans="1:4" x14ac:dyDescent="0.25">
      <c r="A64" s="8" t="s">
        <v>396</v>
      </c>
      <c r="B64" s="39">
        <f t="shared" si="2"/>
        <v>7</v>
      </c>
      <c r="C64" s="8" t="s">
        <v>443</v>
      </c>
      <c r="D64" s="39">
        <f t="shared" si="3"/>
        <v>1</v>
      </c>
    </row>
    <row r="65" spans="1:4" x14ac:dyDescent="0.25">
      <c r="A65" s="8" t="s">
        <v>375</v>
      </c>
      <c r="B65" s="39">
        <f t="shared" si="2"/>
        <v>9</v>
      </c>
      <c r="C65" s="8" t="s">
        <v>424</v>
      </c>
      <c r="D65" s="39">
        <f t="shared" si="3"/>
        <v>20</v>
      </c>
    </row>
    <row r="66" spans="1:4" x14ac:dyDescent="0.25">
      <c r="A66" s="8" t="s">
        <v>47</v>
      </c>
      <c r="B66" s="39">
        <f t="shared" ref="B66:B87" si="4">COUNTIF($A$2:$A$87,A66)</f>
        <v>14</v>
      </c>
      <c r="C66" s="8" t="s">
        <v>442</v>
      </c>
      <c r="D66" s="39">
        <f t="shared" ref="D66:D97" si="5">COUNTIF($C$2:$C$97,C66)</f>
        <v>1</v>
      </c>
    </row>
    <row r="67" spans="1:4" x14ac:dyDescent="0.25">
      <c r="A67" s="8" t="s">
        <v>378</v>
      </c>
      <c r="B67" s="39">
        <f t="shared" si="4"/>
        <v>8</v>
      </c>
      <c r="C67" s="8" t="s">
        <v>445</v>
      </c>
      <c r="D67" s="39">
        <f t="shared" si="5"/>
        <v>5</v>
      </c>
    </row>
    <row r="68" spans="1:4" x14ac:dyDescent="0.25">
      <c r="A68" s="8" t="s">
        <v>389</v>
      </c>
      <c r="B68" s="39">
        <f t="shared" si="4"/>
        <v>9</v>
      </c>
      <c r="C68" s="8" t="s">
        <v>28</v>
      </c>
      <c r="D68" s="39">
        <f t="shared" si="5"/>
        <v>3</v>
      </c>
    </row>
    <row r="69" spans="1:4" x14ac:dyDescent="0.25">
      <c r="A69" s="8" t="s">
        <v>375</v>
      </c>
      <c r="B69" s="39">
        <f t="shared" si="4"/>
        <v>9</v>
      </c>
      <c r="C69" s="8" t="s">
        <v>425</v>
      </c>
      <c r="D69" s="39">
        <f t="shared" si="5"/>
        <v>4</v>
      </c>
    </row>
    <row r="70" spans="1:4" x14ac:dyDescent="0.25">
      <c r="A70" s="8" t="s">
        <v>47</v>
      </c>
      <c r="B70" s="39">
        <f t="shared" si="4"/>
        <v>14</v>
      </c>
      <c r="C70" s="8" t="s">
        <v>47</v>
      </c>
      <c r="D70" s="39">
        <f t="shared" si="5"/>
        <v>14</v>
      </c>
    </row>
    <row r="71" spans="1:4" x14ac:dyDescent="0.25">
      <c r="A71" s="8" t="s">
        <v>389</v>
      </c>
      <c r="B71" s="39">
        <f t="shared" si="4"/>
        <v>9</v>
      </c>
      <c r="C71" s="8" t="s">
        <v>425</v>
      </c>
      <c r="D71" s="39">
        <f t="shared" si="5"/>
        <v>4</v>
      </c>
    </row>
    <row r="72" spans="1:4" x14ac:dyDescent="0.25">
      <c r="A72" s="8" t="s">
        <v>375</v>
      </c>
      <c r="B72" s="39">
        <f t="shared" si="4"/>
        <v>9</v>
      </c>
      <c r="C72" s="8" t="s">
        <v>424</v>
      </c>
      <c r="D72" s="39">
        <f t="shared" si="5"/>
        <v>20</v>
      </c>
    </row>
    <row r="73" spans="1:4" x14ac:dyDescent="0.25">
      <c r="A73" s="8" t="s">
        <v>410</v>
      </c>
      <c r="B73" s="39">
        <f t="shared" si="4"/>
        <v>2</v>
      </c>
      <c r="C73" s="8" t="s">
        <v>424</v>
      </c>
      <c r="D73" s="39">
        <f t="shared" si="5"/>
        <v>20</v>
      </c>
    </row>
    <row r="74" spans="1:4" x14ac:dyDescent="0.25">
      <c r="A74" s="8" t="s">
        <v>449</v>
      </c>
      <c r="B74" s="39">
        <f t="shared" si="4"/>
        <v>5</v>
      </c>
      <c r="C74" s="8" t="s">
        <v>47</v>
      </c>
      <c r="D74" s="39">
        <f t="shared" si="5"/>
        <v>14</v>
      </c>
    </row>
    <row r="75" spans="1:4" x14ac:dyDescent="0.25">
      <c r="A75" s="8" t="s">
        <v>411</v>
      </c>
      <c r="B75" s="39">
        <f t="shared" si="4"/>
        <v>1</v>
      </c>
      <c r="C75" s="8" t="s">
        <v>47</v>
      </c>
      <c r="D75" s="39">
        <f t="shared" si="5"/>
        <v>14</v>
      </c>
    </row>
    <row r="76" spans="1:4" x14ac:dyDescent="0.25">
      <c r="A76" s="8" t="s">
        <v>378</v>
      </c>
      <c r="B76" s="39">
        <f t="shared" si="4"/>
        <v>8</v>
      </c>
      <c r="C76" s="8" t="s">
        <v>420</v>
      </c>
      <c r="D76" s="39">
        <f t="shared" si="5"/>
        <v>9</v>
      </c>
    </row>
    <row r="77" spans="1:4" x14ac:dyDescent="0.25">
      <c r="A77" s="8" t="s">
        <v>389</v>
      </c>
      <c r="B77" s="39">
        <f t="shared" si="4"/>
        <v>9</v>
      </c>
      <c r="C77" s="8" t="s">
        <v>47</v>
      </c>
      <c r="D77" s="39">
        <f t="shared" si="5"/>
        <v>14</v>
      </c>
    </row>
    <row r="78" spans="1:4" x14ac:dyDescent="0.25">
      <c r="A78" s="8" t="s">
        <v>378</v>
      </c>
      <c r="B78" s="39">
        <f t="shared" si="4"/>
        <v>8</v>
      </c>
      <c r="C78" s="8" t="s">
        <v>49</v>
      </c>
      <c r="D78" s="39">
        <f t="shared" si="5"/>
        <v>20</v>
      </c>
    </row>
    <row r="79" spans="1:4" x14ac:dyDescent="0.25">
      <c r="A79" s="8" t="s">
        <v>412</v>
      </c>
      <c r="B79" s="39">
        <f t="shared" si="4"/>
        <v>1</v>
      </c>
      <c r="C79" s="8" t="s">
        <v>424</v>
      </c>
      <c r="D79" s="39">
        <f t="shared" si="5"/>
        <v>20</v>
      </c>
    </row>
    <row r="80" spans="1:4" x14ac:dyDescent="0.25">
      <c r="A80" s="8" t="s">
        <v>389</v>
      </c>
      <c r="B80" s="39">
        <f t="shared" si="4"/>
        <v>9</v>
      </c>
      <c r="C80" s="8" t="s">
        <v>420</v>
      </c>
      <c r="D80" s="39">
        <f t="shared" si="5"/>
        <v>9</v>
      </c>
    </row>
    <row r="81" spans="1:4" x14ac:dyDescent="0.25">
      <c r="A81" s="8" t="s">
        <v>389</v>
      </c>
      <c r="B81" s="39">
        <f t="shared" si="4"/>
        <v>9</v>
      </c>
      <c r="C81" s="8" t="s">
        <v>422</v>
      </c>
      <c r="D81" s="39">
        <f t="shared" si="5"/>
        <v>5</v>
      </c>
    </row>
    <row r="82" spans="1:4" x14ac:dyDescent="0.25">
      <c r="A82" s="8" t="s">
        <v>374</v>
      </c>
      <c r="B82" s="39">
        <f t="shared" si="4"/>
        <v>2</v>
      </c>
      <c r="C82" s="8" t="s">
        <v>422</v>
      </c>
      <c r="D82" s="39">
        <f t="shared" si="5"/>
        <v>5</v>
      </c>
    </row>
    <row r="83" spans="1:4" x14ac:dyDescent="0.25">
      <c r="A83" s="8" t="s">
        <v>374</v>
      </c>
      <c r="B83" s="39">
        <f t="shared" si="4"/>
        <v>2</v>
      </c>
      <c r="C83" s="8" t="s">
        <v>49</v>
      </c>
      <c r="D83" s="39">
        <f t="shared" si="5"/>
        <v>20</v>
      </c>
    </row>
    <row r="84" spans="1:4" x14ac:dyDescent="0.25">
      <c r="A84" s="8" t="s">
        <v>408</v>
      </c>
      <c r="B84" s="39">
        <f t="shared" si="4"/>
        <v>1</v>
      </c>
      <c r="C84" s="8" t="s">
        <v>47</v>
      </c>
      <c r="D84" s="39">
        <f t="shared" si="5"/>
        <v>14</v>
      </c>
    </row>
    <row r="85" spans="1:4" x14ac:dyDescent="0.25">
      <c r="A85" s="8" t="s">
        <v>47</v>
      </c>
      <c r="B85" s="39">
        <f t="shared" si="4"/>
        <v>14</v>
      </c>
      <c r="C85" s="8" t="s">
        <v>441</v>
      </c>
      <c r="D85" s="39">
        <f t="shared" si="5"/>
        <v>1</v>
      </c>
    </row>
    <row r="86" spans="1:4" x14ac:dyDescent="0.25">
      <c r="A86" s="8" t="s">
        <v>387</v>
      </c>
      <c r="B86" s="39">
        <f t="shared" si="4"/>
        <v>1</v>
      </c>
      <c r="C86" s="8" t="s">
        <v>49</v>
      </c>
      <c r="D86" s="39">
        <f t="shared" si="5"/>
        <v>20</v>
      </c>
    </row>
    <row r="87" spans="1:4" x14ac:dyDescent="0.25">
      <c r="A87" s="8" t="s">
        <v>396</v>
      </c>
      <c r="B87" s="39">
        <f t="shared" si="4"/>
        <v>7</v>
      </c>
      <c r="C87" s="8" t="s">
        <v>422</v>
      </c>
      <c r="D87" s="39">
        <f t="shared" si="5"/>
        <v>5</v>
      </c>
    </row>
    <row r="88" spans="1:4" x14ac:dyDescent="0.25">
      <c r="C88" s="8" t="s">
        <v>424</v>
      </c>
      <c r="D88" s="39">
        <f t="shared" si="5"/>
        <v>20</v>
      </c>
    </row>
    <row r="89" spans="1:4" x14ac:dyDescent="0.25">
      <c r="C89" s="8" t="s">
        <v>49</v>
      </c>
      <c r="D89" s="39">
        <f t="shared" si="5"/>
        <v>20</v>
      </c>
    </row>
    <row r="90" spans="1:4" x14ac:dyDescent="0.25">
      <c r="C90" s="8" t="s">
        <v>438</v>
      </c>
      <c r="D90" s="39">
        <f t="shared" si="5"/>
        <v>1</v>
      </c>
    </row>
    <row r="91" spans="1:4" x14ac:dyDescent="0.25">
      <c r="C91" s="8" t="s">
        <v>47</v>
      </c>
      <c r="D91" s="39">
        <f t="shared" si="5"/>
        <v>14</v>
      </c>
    </row>
    <row r="92" spans="1:4" x14ac:dyDescent="0.25">
      <c r="C92" s="8" t="s">
        <v>28</v>
      </c>
      <c r="D92" s="39">
        <f t="shared" si="5"/>
        <v>3</v>
      </c>
    </row>
    <row r="93" spans="1:4" x14ac:dyDescent="0.25">
      <c r="C93" s="8" t="s">
        <v>437</v>
      </c>
      <c r="D93" s="39">
        <f t="shared" si="5"/>
        <v>1</v>
      </c>
    </row>
    <row r="94" spans="1:4" x14ac:dyDescent="0.25">
      <c r="C94" s="8" t="s">
        <v>422</v>
      </c>
      <c r="D94" s="39">
        <f t="shared" si="5"/>
        <v>5</v>
      </c>
    </row>
    <row r="95" spans="1:4" x14ac:dyDescent="0.25">
      <c r="C95" s="8" t="s">
        <v>439</v>
      </c>
      <c r="D95" s="39">
        <f t="shared" si="5"/>
        <v>1</v>
      </c>
    </row>
    <row r="96" spans="1:4" x14ac:dyDescent="0.25">
      <c r="C96" s="8" t="s">
        <v>440</v>
      </c>
      <c r="D96" s="39">
        <f t="shared" si="5"/>
        <v>1</v>
      </c>
    </row>
    <row r="97" spans="3:4" x14ac:dyDescent="0.25">
      <c r="C97" s="8" t="s">
        <v>49</v>
      </c>
      <c r="D97" s="39">
        <f t="shared" si="5"/>
        <v>20</v>
      </c>
    </row>
    <row r="98" spans="3:4" x14ac:dyDescent="0.25">
      <c r="D98" s="39"/>
    </row>
    <row r="99" spans="3:4" x14ac:dyDescent="0.25">
      <c r="D99" s="39"/>
    </row>
    <row r="100" spans="3:4" x14ac:dyDescent="0.25">
      <c r="D100" s="39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75E1-1BB5-4F41-9B30-7A9CA538360E}">
  <dimension ref="A1:D100"/>
  <sheetViews>
    <sheetView workbookViewId="0">
      <selection activeCell="J50" sqref="J50"/>
    </sheetView>
  </sheetViews>
  <sheetFormatPr defaultColWidth="11.42578125" defaultRowHeight="15" x14ac:dyDescent="0.25"/>
  <cols>
    <col min="1" max="1" width="73.140625" style="8" bestFit="1" customWidth="1"/>
    <col min="2" max="2" width="6.28515625" style="39" customWidth="1"/>
    <col min="3" max="3" width="77.140625" style="8" bestFit="1" customWidth="1"/>
    <col min="4" max="4" width="6.28515625" style="40" customWidth="1"/>
  </cols>
  <sheetData>
    <row r="1" spans="1:4" x14ac:dyDescent="0.25">
      <c r="A1" s="34" t="s">
        <v>460</v>
      </c>
      <c r="C1" s="34" t="s">
        <v>329</v>
      </c>
    </row>
    <row r="2" spans="1:4" x14ac:dyDescent="0.25">
      <c r="A2" s="8" t="s">
        <v>527</v>
      </c>
      <c r="B2" s="39">
        <v>8</v>
      </c>
      <c r="C2" s="8" t="s">
        <v>427</v>
      </c>
      <c r="D2" s="39">
        <v>3</v>
      </c>
    </row>
    <row r="3" spans="1:4" x14ac:dyDescent="0.25">
      <c r="A3" s="8" t="s">
        <v>527</v>
      </c>
      <c r="B3" s="39">
        <v>8</v>
      </c>
      <c r="C3" s="8" t="s">
        <v>427</v>
      </c>
      <c r="D3" s="39">
        <v>3</v>
      </c>
    </row>
    <row r="4" spans="1:4" x14ac:dyDescent="0.25">
      <c r="A4" s="8" t="s">
        <v>527</v>
      </c>
      <c r="B4" s="39">
        <v>8</v>
      </c>
      <c r="C4" s="8" t="s">
        <v>427</v>
      </c>
      <c r="D4" s="39">
        <v>3</v>
      </c>
    </row>
    <row r="5" spans="1:4" x14ac:dyDescent="0.25">
      <c r="A5" s="8" t="s">
        <v>527</v>
      </c>
      <c r="B5" s="39">
        <v>8</v>
      </c>
      <c r="C5" s="8" t="s">
        <v>49</v>
      </c>
      <c r="D5" s="39">
        <v>20</v>
      </c>
    </row>
    <row r="6" spans="1:4" x14ac:dyDescent="0.25">
      <c r="A6" s="8" t="s">
        <v>527</v>
      </c>
      <c r="B6" s="39">
        <v>8</v>
      </c>
      <c r="C6" s="8" t="s">
        <v>49</v>
      </c>
      <c r="D6" s="39">
        <v>20</v>
      </c>
    </row>
    <row r="7" spans="1:4" x14ac:dyDescent="0.25">
      <c r="A7" s="8" t="s">
        <v>527</v>
      </c>
      <c r="B7" s="39">
        <v>8</v>
      </c>
      <c r="C7" s="8" t="s">
        <v>49</v>
      </c>
      <c r="D7" s="39">
        <v>20</v>
      </c>
    </row>
    <row r="8" spans="1:4" x14ac:dyDescent="0.25">
      <c r="A8" s="8" t="s">
        <v>527</v>
      </c>
      <c r="B8" s="39">
        <v>8</v>
      </c>
      <c r="C8" s="8" t="s">
        <v>49</v>
      </c>
      <c r="D8" s="39">
        <v>20</v>
      </c>
    </row>
    <row r="9" spans="1:4" x14ac:dyDescent="0.25">
      <c r="A9" s="8" t="s">
        <v>527</v>
      </c>
      <c r="B9" s="39">
        <v>8</v>
      </c>
      <c r="C9" s="8" t="s">
        <v>49</v>
      </c>
      <c r="D9" s="39">
        <v>20</v>
      </c>
    </row>
    <row r="10" spans="1:4" x14ac:dyDescent="0.25">
      <c r="A10" s="8" t="s">
        <v>528</v>
      </c>
      <c r="B10" s="39">
        <v>2</v>
      </c>
      <c r="C10" s="8" t="s">
        <v>49</v>
      </c>
      <c r="D10" s="39">
        <v>20</v>
      </c>
    </row>
    <row r="11" spans="1:4" x14ac:dyDescent="0.25">
      <c r="A11" s="8" t="s">
        <v>528</v>
      </c>
      <c r="B11" s="39">
        <v>2</v>
      </c>
      <c r="C11" s="8" t="s">
        <v>49</v>
      </c>
      <c r="D11" s="39">
        <v>20</v>
      </c>
    </row>
    <row r="12" spans="1:4" x14ac:dyDescent="0.25">
      <c r="A12" s="8" t="s">
        <v>529</v>
      </c>
      <c r="B12" s="39">
        <v>5</v>
      </c>
      <c r="C12" s="8" t="s">
        <v>49</v>
      </c>
      <c r="D12" s="39">
        <v>20</v>
      </c>
    </row>
    <row r="13" spans="1:4" x14ac:dyDescent="0.25">
      <c r="A13" s="8" t="s">
        <v>529</v>
      </c>
      <c r="B13" s="39">
        <v>5</v>
      </c>
      <c r="C13" s="8" t="s">
        <v>49</v>
      </c>
      <c r="D13" s="39">
        <v>20</v>
      </c>
    </row>
    <row r="14" spans="1:4" x14ac:dyDescent="0.25">
      <c r="A14" s="8" t="s">
        <v>529</v>
      </c>
      <c r="B14" s="39">
        <v>5</v>
      </c>
      <c r="C14" s="8" t="s">
        <v>49</v>
      </c>
      <c r="D14" s="39">
        <v>20</v>
      </c>
    </row>
    <row r="15" spans="1:4" x14ac:dyDescent="0.25">
      <c r="A15" s="8" t="s">
        <v>529</v>
      </c>
      <c r="B15" s="39">
        <v>5</v>
      </c>
      <c r="C15" s="8" t="s">
        <v>49</v>
      </c>
      <c r="D15" s="39">
        <v>20</v>
      </c>
    </row>
    <row r="16" spans="1:4" x14ac:dyDescent="0.25">
      <c r="A16" s="8" t="s">
        <v>529</v>
      </c>
      <c r="B16" s="39">
        <v>5</v>
      </c>
      <c r="C16" s="8" t="s">
        <v>49</v>
      </c>
      <c r="D16" s="39">
        <v>20</v>
      </c>
    </row>
    <row r="17" spans="1:4" x14ac:dyDescent="0.25">
      <c r="A17" s="8" t="s">
        <v>47</v>
      </c>
      <c r="B17" s="39">
        <v>14</v>
      </c>
      <c r="C17" s="8" t="s">
        <v>49</v>
      </c>
      <c r="D17" s="39">
        <v>20</v>
      </c>
    </row>
    <row r="18" spans="1:4" x14ac:dyDescent="0.25">
      <c r="A18" s="8" t="s">
        <v>47</v>
      </c>
      <c r="B18" s="39">
        <v>14</v>
      </c>
      <c r="C18" s="8" t="s">
        <v>49</v>
      </c>
      <c r="D18" s="39">
        <v>20</v>
      </c>
    </row>
    <row r="19" spans="1:4" x14ac:dyDescent="0.25">
      <c r="A19" s="8" t="s">
        <v>47</v>
      </c>
      <c r="B19" s="39">
        <v>14</v>
      </c>
      <c r="C19" s="8" t="s">
        <v>49</v>
      </c>
      <c r="D19" s="39">
        <v>20</v>
      </c>
    </row>
    <row r="20" spans="1:4" x14ac:dyDescent="0.25">
      <c r="A20" s="8" t="s">
        <v>47</v>
      </c>
      <c r="B20" s="39">
        <v>14</v>
      </c>
      <c r="C20" s="8" t="s">
        <v>49</v>
      </c>
      <c r="D20" s="39">
        <v>20</v>
      </c>
    </row>
    <row r="21" spans="1:4" x14ac:dyDescent="0.25">
      <c r="A21" s="8" t="s">
        <v>47</v>
      </c>
      <c r="B21" s="39">
        <v>14</v>
      </c>
      <c r="C21" s="8" t="s">
        <v>49</v>
      </c>
      <c r="D21" s="39">
        <v>20</v>
      </c>
    </row>
    <row r="22" spans="1:4" x14ac:dyDescent="0.25">
      <c r="A22" s="8" t="s">
        <v>47</v>
      </c>
      <c r="B22" s="39">
        <v>14</v>
      </c>
      <c r="C22" s="8" t="s">
        <v>49</v>
      </c>
      <c r="D22" s="39">
        <v>20</v>
      </c>
    </row>
    <row r="23" spans="1:4" x14ac:dyDescent="0.25">
      <c r="A23" s="8" t="s">
        <v>47</v>
      </c>
      <c r="B23" s="39">
        <v>14</v>
      </c>
      <c r="C23" s="8" t="s">
        <v>49</v>
      </c>
      <c r="D23" s="39">
        <v>20</v>
      </c>
    </row>
    <row r="24" spans="1:4" x14ac:dyDescent="0.25">
      <c r="A24" s="8" t="s">
        <v>47</v>
      </c>
      <c r="B24" s="39">
        <v>14</v>
      </c>
      <c r="C24" s="8" t="s">
        <v>49</v>
      </c>
      <c r="D24" s="39">
        <v>20</v>
      </c>
    </row>
    <row r="25" spans="1:4" x14ac:dyDescent="0.25">
      <c r="A25" s="8" t="s">
        <v>47</v>
      </c>
      <c r="B25" s="39">
        <v>14</v>
      </c>
      <c r="C25" s="8" t="s">
        <v>422</v>
      </c>
      <c r="D25" s="39">
        <v>5</v>
      </c>
    </row>
    <row r="26" spans="1:4" x14ac:dyDescent="0.25">
      <c r="A26" s="8" t="s">
        <v>47</v>
      </c>
      <c r="B26" s="39">
        <v>14</v>
      </c>
      <c r="C26" s="8" t="s">
        <v>422</v>
      </c>
      <c r="D26" s="39">
        <v>5</v>
      </c>
    </row>
    <row r="27" spans="1:4" x14ac:dyDescent="0.25">
      <c r="A27" s="8" t="s">
        <v>47</v>
      </c>
      <c r="B27" s="39">
        <v>14</v>
      </c>
      <c r="C27" s="8" t="s">
        <v>422</v>
      </c>
      <c r="D27" s="39">
        <v>5</v>
      </c>
    </row>
    <row r="28" spans="1:4" x14ac:dyDescent="0.25">
      <c r="A28" s="8" t="s">
        <v>47</v>
      </c>
      <c r="B28" s="39">
        <v>14</v>
      </c>
      <c r="C28" s="8" t="s">
        <v>422</v>
      </c>
      <c r="D28" s="39">
        <v>5</v>
      </c>
    </row>
    <row r="29" spans="1:4" x14ac:dyDescent="0.25">
      <c r="A29" s="8" t="s">
        <v>47</v>
      </c>
      <c r="B29" s="39">
        <v>14</v>
      </c>
      <c r="C29" s="8" t="s">
        <v>422</v>
      </c>
      <c r="D29" s="39">
        <v>5</v>
      </c>
    </row>
    <row r="30" spans="1:4" x14ac:dyDescent="0.25">
      <c r="A30" s="8" t="s">
        <v>47</v>
      </c>
      <c r="B30" s="39">
        <v>14</v>
      </c>
      <c r="C30" s="8" t="s">
        <v>420</v>
      </c>
      <c r="D30" s="39">
        <v>9</v>
      </c>
    </row>
    <row r="31" spans="1:4" x14ac:dyDescent="0.25">
      <c r="A31" s="8" t="s">
        <v>530</v>
      </c>
      <c r="B31" s="39">
        <v>14</v>
      </c>
      <c r="C31" s="8" t="s">
        <v>420</v>
      </c>
      <c r="D31" s="39">
        <v>9</v>
      </c>
    </row>
    <row r="32" spans="1:4" x14ac:dyDescent="0.25">
      <c r="A32" s="8" t="s">
        <v>530</v>
      </c>
      <c r="B32" s="39">
        <v>14</v>
      </c>
      <c r="C32" s="8" t="s">
        <v>420</v>
      </c>
      <c r="D32" s="39">
        <v>9</v>
      </c>
    </row>
    <row r="33" spans="1:4" x14ac:dyDescent="0.25">
      <c r="A33" s="8" t="s">
        <v>530</v>
      </c>
      <c r="B33" s="39">
        <v>14</v>
      </c>
      <c r="C33" s="8" t="s">
        <v>420</v>
      </c>
      <c r="D33" s="39">
        <v>9</v>
      </c>
    </row>
    <row r="34" spans="1:4" x14ac:dyDescent="0.25">
      <c r="A34" s="8" t="s">
        <v>530</v>
      </c>
      <c r="B34" s="39">
        <v>14</v>
      </c>
      <c r="C34" s="8" t="s">
        <v>420</v>
      </c>
      <c r="D34" s="39">
        <v>9</v>
      </c>
    </row>
    <row r="35" spans="1:4" x14ac:dyDescent="0.25">
      <c r="A35" s="8" t="s">
        <v>530</v>
      </c>
      <c r="B35" s="39">
        <v>14</v>
      </c>
      <c r="C35" s="8" t="s">
        <v>420</v>
      </c>
      <c r="D35" s="39">
        <v>9</v>
      </c>
    </row>
    <row r="36" spans="1:4" x14ac:dyDescent="0.25">
      <c r="A36" s="8" t="s">
        <v>530</v>
      </c>
      <c r="B36" s="39">
        <v>14</v>
      </c>
      <c r="C36" s="8" t="s">
        <v>420</v>
      </c>
      <c r="D36" s="39">
        <v>9</v>
      </c>
    </row>
    <row r="37" spans="1:4" x14ac:dyDescent="0.25">
      <c r="A37" s="8" t="s">
        <v>530</v>
      </c>
      <c r="B37" s="39">
        <v>14</v>
      </c>
      <c r="C37" s="8" t="s">
        <v>420</v>
      </c>
      <c r="D37" s="39">
        <v>9</v>
      </c>
    </row>
    <row r="38" spans="1:4" x14ac:dyDescent="0.25">
      <c r="A38" s="8" t="s">
        <v>530</v>
      </c>
      <c r="B38" s="39">
        <v>14</v>
      </c>
      <c r="C38" s="8" t="s">
        <v>420</v>
      </c>
      <c r="D38" s="39">
        <v>9</v>
      </c>
    </row>
    <row r="39" spans="1:4" x14ac:dyDescent="0.25">
      <c r="A39" s="8" t="s">
        <v>530</v>
      </c>
      <c r="B39" s="39">
        <v>14</v>
      </c>
      <c r="C39" s="8" t="s">
        <v>28</v>
      </c>
      <c r="D39" s="39">
        <v>3</v>
      </c>
    </row>
    <row r="40" spans="1:4" x14ac:dyDescent="0.25">
      <c r="A40" s="8" t="s">
        <v>530</v>
      </c>
      <c r="B40" s="39">
        <v>14</v>
      </c>
      <c r="C40" s="8" t="s">
        <v>28</v>
      </c>
      <c r="D40" s="39">
        <v>3</v>
      </c>
    </row>
    <row r="41" spans="1:4" x14ac:dyDescent="0.25">
      <c r="A41" s="8" t="s">
        <v>530</v>
      </c>
      <c r="B41" s="39">
        <v>14</v>
      </c>
      <c r="C41" s="8" t="s">
        <v>28</v>
      </c>
      <c r="D41" s="39">
        <v>3</v>
      </c>
    </row>
    <row r="42" spans="1:4" x14ac:dyDescent="0.25">
      <c r="A42" s="8" t="s">
        <v>530</v>
      </c>
      <c r="B42" s="39">
        <v>14</v>
      </c>
      <c r="C42" s="8" t="s">
        <v>543</v>
      </c>
      <c r="D42" s="39">
        <v>1</v>
      </c>
    </row>
    <row r="43" spans="1:4" x14ac:dyDescent="0.25">
      <c r="A43" s="8" t="s">
        <v>530</v>
      </c>
      <c r="B43" s="39">
        <v>14</v>
      </c>
      <c r="C43" s="8" t="s">
        <v>442</v>
      </c>
      <c r="D43" s="39">
        <v>1</v>
      </c>
    </row>
    <row r="44" spans="1:4" x14ac:dyDescent="0.25">
      <c r="A44" s="8" t="s">
        <v>530</v>
      </c>
      <c r="B44" s="39">
        <v>14</v>
      </c>
      <c r="C44" s="8" t="s">
        <v>443</v>
      </c>
      <c r="D44" s="39">
        <v>1</v>
      </c>
    </row>
    <row r="45" spans="1:4" x14ac:dyDescent="0.25">
      <c r="A45" s="8" t="s">
        <v>531</v>
      </c>
      <c r="B45" s="39">
        <v>2</v>
      </c>
      <c r="C45" s="8" t="s">
        <v>439</v>
      </c>
      <c r="D45" s="39">
        <v>1</v>
      </c>
    </row>
    <row r="46" spans="1:4" x14ac:dyDescent="0.25">
      <c r="A46" s="8" t="s">
        <v>531</v>
      </c>
      <c r="B46" s="39">
        <v>2</v>
      </c>
      <c r="C46" s="8" t="s">
        <v>438</v>
      </c>
      <c r="D46" s="39">
        <v>1</v>
      </c>
    </row>
    <row r="47" spans="1:4" x14ac:dyDescent="0.25">
      <c r="A47" s="8" t="s">
        <v>532</v>
      </c>
      <c r="B47" s="39">
        <v>2</v>
      </c>
      <c r="C47" s="8" t="s">
        <v>425</v>
      </c>
      <c r="D47" s="39">
        <v>4</v>
      </c>
    </row>
    <row r="48" spans="1:4" x14ac:dyDescent="0.25">
      <c r="A48" s="8" t="s">
        <v>532</v>
      </c>
      <c r="B48" s="39">
        <v>2</v>
      </c>
      <c r="C48" s="8" t="s">
        <v>425</v>
      </c>
      <c r="D48" s="39">
        <v>4</v>
      </c>
    </row>
    <row r="49" spans="1:4" x14ac:dyDescent="0.25">
      <c r="A49" s="8" t="s">
        <v>533</v>
      </c>
      <c r="B49" s="39">
        <v>1</v>
      </c>
      <c r="C49" s="8" t="s">
        <v>425</v>
      </c>
      <c r="D49" s="39">
        <v>4</v>
      </c>
    </row>
    <row r="50" spans="1:4" x14ac:dyDescent="0.25">
      <c r="A50" s="8" t="s">
        <v>389</v>
      </c>
      <c r="B50" s="39">
        <v>11</v>
      </c>
      <c r="C50" s="8" t="s">
        <v>425</v>
      </c>
      <c r="D50" s="39">
        <v>4</v>
      </c>
    </row>
    <row r="51" spans="1:4" x14ac:dyDescent="0.25">
      <c r="A51" s="8" t="s">
        <v>389</v>
      </c>
      <c r="B51" s="39">
        <v>11</v>
      </c>
      <c r="C51" s="8" t="s">
        <v>47</v>
      </c>
      <c r="D51" s="39">
        <v>14</v>
      </c>
    </row>
    <row r="52" spans="1:4" x14ac:dyDescent="0.25">
      <c r="A52" s="8" t="s">
        <v>389</v>
      </c>
      <c r="B52" s="39">
        <v>11</v>
      </c>
      <c r="C52" s="8" t="s">
        <v>47</v>
      </c>
      <c r="D52" s="39">
        <v>14</v>
      </c>
    </row>
    <row r="53" spans="1:4" x14ac:dyDescent="0.25">
      <c r="A53" s="8" t="s">
        <v>389</v>
      </c>
      <c r="B53" s="39">
        <v>11</v>
      </c>
      <c r="C53" s="8" t="s">
        <v>47</v>
      </c>
      <c r="D53" s="39">
        <v>14</v>
      </c>
    </row>
    <row r="54" spans="1:4" x14ac:dyDescent="0.25">
      <c r="A54" s="8" t="s">
        <v>389</v>
      </c>
      <c r="B54" s="39">
        <v>11</v>
      </c>
      <c r="C54" s="8" t="s">
        <v>47</v>
      </c>
      <c r="D54" s="39">
        <v>14</v>
      </c>
    </row>
    <row r="55" spans="1:4" x14ac:dyDescent="0.25">
      <c r="A55" s="8" t="s">
        <v>389</v>
      </c>
      <c r="B55" s="39">
        <v>11</v>
      </c>
      <c r="C55" s="8" t="s">
        <v>47</v>
      </c>
      <c r="D55" s="39">
        <v>14</v>
      </c>
    </row>
    <row r="56" spans="1:4" x14ac:dyDescent="0.25">
      <c r="A56" s="8" t="s">
        <v>389</v>
      </c>
      <c r="B56" s="39">
        <v>11</v>
      </c>
      <c r="C56" s="8" t="s">
        <v>47</v>
      </c>
      <c r="D56" s="39">
        <v>14</v>
      </c>
    </row>
    <row r="57" spans="1:4" x14ac:dyDescent="0.25">
      <c r="A57" s="8" t="s">
        <v>389</v>
      </c>
      <c r="B57" s="39">
        <v>11</v>
      </c>
      <c r="C57" s="8" t="s">
        <v>47</v>
      </c>
      <c r="D57" s="39">
        <v>14</v>
      </c>
    </row>
    <row r="58" spans="1:4" x14ac:dyDescent="0.25">
      <c r="A58" s="8" t="s">
        <v>389</v>
      </c>
      <c r="B58" s="39">
        <v>11</v>
      </c>
      <c r="C58" s="8" t="s">
        <v>47</v>
      </c>
      <c r="D58" s="39">
        <v>14</v>
      </c>
    </row>
    <row r="59" spans="1:4" x14ac:dyDescent="0.25">
      <c r="A59" s="8" t="s">
        <v>389</v>
      </c>
      <c r="B59" s="39">
        <v>11</v>
      </c>
      <c r="C59" s="8" t="s">
        <v>47</v>
      </c>
      <c r="D59" s="39">
        <v>14</v>
      </c>
    </row>
    <row r="60" spans="1:4" x14ac:dyDescent="0.25">
      <c r="A60" s="8" t="s">
        <v>389</v>
      </c>
      <c r="B60" s="39">
        <v>11</v>
      </c>
      <c r="C60" s="8" t="s">
        <v>47</v>
      </c>
      <c r="D60" s="39">
        <v>14</v>
      </c>
    </row>
    <row r="61" spans="1:4" x14ac:dyDescent="0.25">
      <c r="A61" s="8" t="s">
        <v>534</v>
      </c>
      <c r="B61" s="39">
        <v>2</v>
      </c>
      <c r="C61" s="8" t="s">
        <v>47</v>
      </c>
      <c r="D61" s="39">
        <v>14</v>
      </c>
    </row>
    <row r="62" spans="1:4" x14ac:dyDescent="0.25">
      <c r="A62" s="8" t="s">
        <v>534</v>
      </c>
      <c r="B62" s="39">
        <v>2</v>
      </c>
      <c r="C62" s="8" t="s">
        <v>47</v>
      </c>
      <c r="D62" s="39">
        <v>14</v>
      </c>
    </row>
    <row r="63" spans="1:4" x14ac:dyDescent="0.25">
      <c r="A63" s="8" t="s">
        <v>535</v>
      </c>
      <c r="B63" s="39">
        <v>3</v>
      </c>
      <c r="C63" s="8" t="s">
        <v>47</v>
      </c>
      <c r="D63" s="39">
        <v>14</v>
      </c>
    </row>
    <row r="64" spans="1:4" x14ac:dyDescent="0.25">
      <c r="A64" s="8" t="s">
        <v>535</v>
      </c>
      <c r="B64" s="39">
        <v>3</v>
      </c>
      <c r="C64" s="8" t="s">
        <v>47</v>
      </c>
      <c r="D64" s="39">
        <v>14</v>
      </c>
    </row>
    <row r="65" spans="1:4" x14ac:dyDescent="0.25">
      <c r="A65" s="8" t="s">
        <v>535</v>
      </c>
      <c r="B65" s="39">
        <v>3</v>
      </c>
      <c r="C65" s="8" t="s">
        <v>424</v>
      </c>
      <c r="D65" s="39">
        <v>20</v>
      </c>
    </row>
    <row r="66" spans="1:4" x14ac:dyDescent="0.25">
      <c r="A66" s="8" t="s">
        <v>536</v>
      </c>
      <c r="B66" s="39">
        <v>2</v>
      </c>
      <c r="C66" s="8" t="s">
        <v>424</v>
      </c>
      <c r="D66" s="39">
        <v>20</v>
      </c>
    </row>
    <row r="67" spans="1:4" x14ac:dyDescent="0.25">
      <c r="A67" s="8" t="s">
        <v>536</v>
      </c>
      <c r="B67" s="39">
        <v>2</v>
      </c>
      <c r="C67" s="8" t="s">
        <v>424</v>
      </c>
      <c r="D67" s="39">
        <v>20</v>
      </c>
    </row>
    <row r="68" spans="1:4" x14ac:dyDescent="0.25">
      <c r="A68" s="8" t="s">
        <v>537</v>
      </c>
      <c r="B68" s="39">
        <v>2</v>
      </c>
      <c r="C68" s="8" t="s">
        <v>424</v>
      </c>
      <c r="D68" s="39">
        <v>20</v>
      </c>
    </row>
    <row r="69" spans="1:4" x14ac:dyDescent="0.25">
      <c r="A69" s="8" t="s">
        <v>537</v>
      </c>
      <c r="B69" s="39">
        <v>2</v>
      </c>
      <c r="C69" s="8" t="s">
        <v>424</v>
      </c>
      <c r="D69" s="39">
        <v>20</v>
      </c>
    </row>
    <row r="70" spans="1:4" x14ac:dyDescent="0.25">
      <c r="A70" s="8" t="s">
        <v>538</v>
      </c>
      <c r="B70" s="39">
        <v>1</v>
      </c>
      <c r="C70" s="8" t="s">
        <v>424</v>
      </c>
      <c r="D70" s="39">
        <v>20</v>
      </c>
    </row>
    <row r="71" spans="1:4" x14ac:dyDescent="0.25">
      <c r="A71" s="8" t="s">
        <v>539</v>
      </c>
      <c r="B71" s="39">
        <v>2</v>
      </c>
      <c r="C71" s="8" t="s">
        <v>424</v>
      </c>
      <c r="D71" s="39">
        <v>20</v>
      </c>
    </row>
    <row r="72" spans="1:4" x14ac:dyDescent="0.25">
      <c r="A72" s="8" t="s">
        <v>539</v>
      </c>
      <c r="B72" s="39">
        <v>2</v>
      </c>
      <c r="C72" s="8" t="s">
        <v>424</v>
      </c>
      <c r="D72" s="39">
        <v>20</v>
      </c>
    </row>
    <row r="73" spans="1:4" x14ac:dyDescent="0.25">
      <c r="A73" s="8" t="s">
        <v>375</v>
      </c>
      <c r="B73" s="39">
        <v>9</v>
      </c>
      <c r="C73" s="8" t="s">
        <v>424</v>
      </c>
      <c r="D73" s="39">
        <v>20</v>
      </c>
    </row>
    <row r="74" spans="1:4" x14ac:dyDescent="0.25">
      <c r="A74" s="8" t="s">
        <v>375</v>
      </c>
      <c r="B74" s="39">
        <v>9</v>
      </c>
      <c r="C74" s="8" t="s">
        <v>424</v>
      </c>
      <c r="D74" s="39">
        <v>20</v>
      </c>
    </row>
    <row r="75" spans="1:4" x14ac:dyDescent="0.25">
      <c r="A75" s="8" t="s">
        <v>375</v>
      </c>
      <c r="B75" s="39">
        <v>9</v>
      </c>
      <c r="C75" s="8" t="s">
        <v>424</v>
      </c>
      <c r="D75" s="39">
        <v>20</v>
      </c>
    </row>
    <row r="76" spans="1:4" x14ac:dyDescent="0.25">
      <c r="A76" s="8" t="s">
        <v>375</v>
      </c>
      <c r="B76" s="39">
        <v>9</v>
      </c>
      <c r="C76" s="8" t="s">
        <v>424</v>
      </c>
      <c r="D76" s="39">
        <v>20</v>
      </c>
    </row>
    <row r="77" spans="1:4" x14ac:dyDescent="0.25">
      <c r="A77" s="8" t="s">
        <v>375</v>
      </c>
      <c r="B77" s="39">
        <v>9</v>
      </c>
      <c r="C77" s="8" t="s">
        <v>424</v>
      </c>
      <c r="D77" s="39">
        <v>20</v>
      </c>
    </row>
    <row r="78" spans="1:4" x14ac:dyDescent="0.25">
      <c r="A78" s="8" t="s">
        <v>375</v>
      </c>
      <c r="B78" s="39">
        <v>9</v>
      </c>
      <c r="C78" s="8" t="s">
        <v>424</v>
      </c>
      <c r="D78" s="39">
        <v>20</v>
      </c>
    </row>
    <row r="79" spans="1:4" x14ac:dyDescent="0.25">
      <c r="A79" s="8" t="s">
        <v>375</v>
      </c>
      <c r="B79" s="39">
        <v>9</v>
      </c>
      <c r="C79" s="8" t="s">
        <v>424</v>
      </c>
      <c r="D79" s="39">
        <v>20</v>
      </c>
    </row>
    <row r="80" spans="1:4" x14ac:dyDescent="0.25">
      <c r="A80" s="8" t="s">
        <v>375</v>
      </c>
      <c r="B80" s="39">
        <v>9</v>
      </c>
      <c r="C80" s="8" t="s">
        <v>424</v>
      </c>
      <c r="D80" s="39">
        <v>20</v>
      </c>
    </row>
    <row r="81" spans="1:4" x14ac:dyDescent="0.25">
      <c r="A81" s="8" t="s">
        <v>375</v>
      </c>
      <c r="B81" s="39">
        <v>9</v>
      </c>
      <c r="C81" s="8" t="s">
        <v>424</v>
      </c>
      <c r="D81" s="39">
        <v>20</v>
      </c>
    </row>
    <row r="82" spans="1:4" x14ac:dyDescent="0.25">
      <c r="A82" s="8" t="s">
        <v>371</v>
      </c>
      <c r="B82" s="39">
        <v>2</v>
      </c>
      <c r="C82" s="8" t="s">
        <v>424</v>
      </c>
      <c r="D82" s="39">
        <v>20</v>
      </c>
    </row>
    <row r="83" spans="1:4" x14ac:dyDescent="0.25">
      <c r="A83" s="8" t="s">
        <v>371</v>
      </c>
      <c r="B83" s="39">
        <v>2</v>
      </c>
      <c r="C83" s="8" t="s">
        <v>424</v>
      </c>
      <c r="D83" s="39">
        <v>20</v>
      </c>
    </row>
    <row r="84" spans="1:4" x14ac:dyDescent="0.25">
      <c r="A84" s="8" t="s">
        <v>540</v>
      </c>
      <c r="B84" s="39">
        <v>1</v>
      </c>
      <c r="C84" s="8" t="s">
        <v>424</v>
      </c>
      <c r="D84" s="39">
        <v>20</v>
      </c>
    </row>
    <row r="85" spans="1:4" x14ac:dyDescent="0.25">
      <c r="A85" s="8" t="s">
        <v>541</v>
      </c>
      <c r="B85" s="39">
        <v>1</v>
      </c>
      <c r="C85" s="8" t="s">
        <v>428</v>
      </c>
      <c r="D85" s="39">
        <v>3</v>
      </c>
    </row>
    <row r="86" spans="1:4" x14ac:dyDescent="0.25">
      <c r="A86" s="8" t="s">
        <v>542</v>
      </c>
      <c r="B86" s="39">
        <v>2</v>
      </c>
      <c r="C86" s="8" t="s">
        <v>428</v>
      </c>
      <c r="D86" s="39">
        <v>3</v>
      </c>
    </row>
    <row r="87" spans="1:4" x14ac:dyDescent="0.25">
      <c r="C87" s="8" t="s">
        <v>428</v>
      </c>
      <c r="D87" s="39">
        <v>3</v>
      </c>
    </row>
    <row r="88" spans="1:4" x14ac:dyDescent="0.25">
      <c r="C88" s="8" t="s">
        <v>544</v>
      </c>
      <c r="D88" s="39">
        <v>2</v>
      </c>
    </row>
    <row r="89" spans="1:4" x14ac:dyDescent="0.25">
      <c r="C89" s="8" t="s">
        <v>544</v>
      </c>
      <c r="D89" s="39">
        <v>2</v>
      </c>
    </row>
    <row r="90" spans="1:4" x14ac:dyDescent="0.25">
      <c r="C90" s="8" t="s">
        <v>445</v>
      </c>
      <c r="D90" s="39">
        <v>5</v>
      </c>
    </row>
    <row r="91" spans="1:4" x14ac:dyDescent="0.25">
      <c r="C91" s="8" t="s">
        <v>445</v>
      </c>
      <c r="D91" s="39">
        <v>5</v>
      </c>
    </row>
    <row r="92" spans="1:4" x14ac:dyDescent="0.25">
      <c r="C92" s="8" t="s">
        <v>445</v>
      </c>
      <c r="D92" s="39">
        <v>5</v>
      </c>
    </row>
    <row r="93" spans="1:4" x14ac:dyDescent="0.25">
      <c r="C93" s="8" t="s">
        <v>445</v>
      </c>
      <c r="D93" s="39">
        <v>5</v>
      </c>
    </row>
    <row r="94" spans="1:4" x14ac:dyDescent="0.25">
      <c r="C94" s="8" t="s">
        <v>445</v>
      </c>
      <c r="D94" s="39">
        <v>5</v>
      </c>
    </row>
    <row r="95" spans="1:4" x14ac:dyDescent="0.25">
      <c r="C95" s="8" t="s">
        <v>440</v>
      </c>
      <c r="D95" s="39">
        <v>1</v>
      </c>
    </row>
    <row r="96" spans="1:4" x14ac:dyDescent="0.25">
      <c r="C96" s="8" t="s">
        <v>436</v>
      </c>
      <c r="D96" s="39">
        <v>1</v>
      </c>
    </row>
    <row r="97" spans="4:4" x14ac:dyDescent="0.25">
      <c r="D97" s="39"/>
    </row>
    <row r="98" spans="4:4" x14ac:dyDescent="0.25">
      <c r="D98" s="39"/>
    </row>
    <row r="99" spans="4:4" x14ac:dyDescent="0.25">
      <c r="D99" s="39"/>
    </row>
    <row r="100" spans="4:4" x14ac:dyDescent="0.25">
      <c r="D100" s="39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B46A33B23EFB4F93086669EDEC7CE2" ma:contentTypeVersion="4" ma:contentTypeDescription="Ein neues Dokument erstellen." ma:contentTypeScope="" ma:versionID="951b215c3de9bc2f26e8c8385e50e0f7">
  <xsd:schema xmlns:xsd="http://www.w3.org/2001/XMLSchema" xmlns:xs="http://www.w3.org/2001/XMLSchema" xmlns:p="http://schemas.microsoft.com/office/2006/metadata/properties" xmlns:ns2="4ce21856-9a2f-4286-9a46-1dd1e4bb61ce" targetNamespace="http://schemas.microsoft.com/office/2006/metadata/properties" ma:root="true" ma:fieldsID="6d5839bab69f0fe8f4f12b5869cbcb20" ns2:_="">
    <xsd:import namespace="4ce21856-9a2f-4286-9a46-1dd1e4bb61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e21856-9a2f-4286-9a46-1dd1e4bb61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799A9C-3B23-41D4-8735-E400CCBC39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e21856-9a2f-4286-9a46-1dd1e4bb61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9DFF9-B200-4ECD-AE79-3FFAD45BC64C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4ce21856-9a2f-4286-9a46-1dd1e4bb61ce"/>
  </ds:schemaRefs>
</ds:datastoreItem>
</file>

<file path=customXml/itemProps3.xml><?xml version="1.0" encoding="utf-8"?>
<ds:datastoreItem xmlns:ds="http://schemas.openxmlformats.org/officeDocument/2006/customXml" ds:itemID="{0662115D-2B1F-4BD4-9370-1C985DA467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Übersicht</vt:lpstr>
      <vt:lpstr>2 - EV</vt:lpstr>
      <vt:lpstr>2 EV Fragen 1-15 summiert</vt:lpstr>
      <vt:lpstr>Transformation 1-15</vt:lpstr>
      <vt:lpstr>Transformation 1-15_für PBI</vt:lpstr>
      <vt:lpstr>Tranformation 16-21</vt:lpstr>
      <vt:lpstr>Transformation 24, 25</vt:lpstr>
      <vt:lpstr>Transformation Textfragen</vt:lpstr>
      <vt:lpstr>Transformation Textfragen 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Mettler</dc:creator>
  <cp:keywords/>
  <dc:description/>
  <cp:lastModifiedBy>Cedric Nagel</cp:lastModifiedBy>
  <cp:revision/>
  <dcterms:created xsi:type="dcterms:W3CDTF">2022-05-03T18:24:53Z</dcterms:created>
  <dcterms:modified xsi:type="dcterms:W3CDTF">2022-06-17T18:25:43Z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0x01010015B46A33B23EFB4F93086669EDEC7CE2</vt:lpwstr>
  </property>
</Properties>
</file>