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stch.sharepoint.com/teams/TS-BINAProjekt/Freigegebene Dokumente/General/Daten/Arbeitsdokumente/"/>
    </mc:Choice>
  </mc:AlternateContent>
  <xr:revisionPtr revIDLastSave="931" documentId="13_ncr:1_{21ED7673-3A47-447B-8614-B8D9A2032EF2}" xr6:coauthVersionLast="47" xr6:coauthVersionMax="47" xr10:uidLastSave="{7CCE0572-15FC-43CB-BAB8-C8691A6222DB}"/>
  <bookViews>
    <workbookView xWindow="28680" yWindow="-120" windowWidth="29040" windowHeight="15840" activeTab="1" xr2:uid="{00000000-000D-0000-FFFF-FFFF00000000}"/>
  </bookViews>
  <sheets>
    <sheet name="1 - VOR" sheetId="2" r:id="rId1"/>
    <sheet name="3 - NACH" sheetId="4" r:id="rId2"/>
  </sheets>
  <definedNames>
    <definedName name="_xlnm._FilterDatabase" localSheetId="1" hidden="1">'3 - NACH'!$A$1:$J$101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B110" i="4" l="1"/>
  <c r="AB106" i="4"/>
  <c r="AB108" i="4"/>
  <c r="AN6" i="4" a="1"/>
  <c r="AN6" i="4" s="1"/>
  <c r="AN7" i="4" a="1"/>
  <c r="AN7" i="4" s="1"/>
  <c r="AN8" i="4" a="1"/>
  <c r="AN8" i="4" s="1"/>
  <c r="AN9" i="4" a="1"/>
  <c r="AN9" i="4" s="1"/>
  <c r="AN10" i="4" a="1"/>
  <c r="AN10" i="4" s="1"/>
  <c r="AN11" i="4" a="1"/>
  <c r="AN11" i="4" s="1"/>
  <c r="AN12" i="4" a="1"/>
  <c r="AN12" i="4" s="1"/>
  <c r="AN13" i="4" a="1"/>
  <c r="AN13" i="4" s="1"/>
  <c r="AN14" i="4" a="1"/>
  <c r="AN14" i="4" s="1"/>
  <c r="AN15" i="4" a="1"/>
  <c r="AN15" i="4" s="1"/>
  <c r="AN16" i="4" a="1"/>
  <c r="AN16" i="4" s="1"/>
  <c r="AN17" i="4" a="1"/>
  <c r="AN17" i="4"/>
  <c r="AN18" i="4" a="1"/>
  <c r="AN18" i="4" s="1"/>
  <c r="AN19" i="4" a="1"/>
  <c r="AN19" i="4" s="1"/>
  <c r="AN20" i="4" a="1"/>
  <c r="AN20" i="4" s="1"/>
  <c r="AN21" i="4" a="1"/>
  <c r="AN21" i="4" s="1"/>
  <c r="AN22" i="4" a="1"/>
  <c r="AN22" i="4" s="1"/>
  <c r="AN23" i="4" a="1"/>
  <c r="AN23" i="4" s="1"/>
  <c r="AN24" i="4" a="1"/>
  <c r="AN24" i="4" s="1"/>
  <c r="AN25" i="4" a="1"/>
  <c r="AN25" i="4" s="1"/>
  <c r="AN26" i="4" a="1"/>
  <c r="AN26" i="4" s="1"/>
  <c r="AN27" i="4" a="1"/>
  <c r="AN27" i="4" s="1"/>
  <c r="AN28" i="4" a="1"/>
  <c r="AN28" i="4" s="1"/>
  <c r="AN29" i="4" a="1"/>
  <c r="AN29" i="4" s="1"/>
  <c r="AN30" i="4" a="1"/>
  <c r="AN30" i="4" s="1"/>
  <c r="AN31" i="4" a="1"/>
  <c r="AN31" i="4" s="1"/>
  <c r="AN32" i="4" a="1"/>
  <c r="AN32" i="4" s="1"/>
  <c r="AN33" i="4" a="1"/>
  <c r="AN33" i="4" s="1"/>
  <c r="AN34" i="4" a="1"/>
  <c r="AN34" i="4" s="1"/>
  <c r="AN35" i="4" a="1"/>
  <c r="AN35" i="4" s="1"/>
  <c r="AN36" i="4" a="1"/>
  <c r="AN36" i="4" s="1"/>
  <c r="AN37" i="4" a="1"/>
  <c r="AN37" i="4" s="1"/>
  <c r="AN38" i="4" a="1"/>
  <c r="AN38" i="4" s="1"/>
  <c r="AN39" i="4" a="1"/>
  <c r="AN39" i="4" s="1"/>
  <c r="AN40" i="4" a="1"/>
  <c r="AN40" i="4" s="1"/>
  <c r="AN41" i="4" a="1"/>
  <c r="AN41" i="4" s="1"/>
  <c r="AN42" i="4" a="1"/>
  <c r="AN42" i="4" s="1"/>
  <c r="AN43" i="4" a="1"/>
  <c r="AN43" i="4" s="1"/>
  <c r="AN44" i="4" a="1"/>
  <c r="AN44" i="4" s="1"/>
  <c r="AN45" i="4" a="1"/>
  <c r="AN45" i="4" s="1"/>
  <c r="AN46" i="4" a="1"/>
  <c r="AN46" i="4" s="1"/>
  <c r="AN47" i="4" a="1"/>
  <c r="AN47" i="4" s="1"/>
  <c r="AN48" i="4" a="1"/>
  <c r="AN48" i="4" s="1"/>
  <c r="AN49" i="4" a="1"/>
  <c r="AN49" i="4" s="1"/>
  <c r="AN50" i="4" a="1"/>
  <c r="AN50" i="4" s="1"/>
  <c r="AN51" i="4" a="1"/>
  <c r="AN51" i="4" s="1"/>
  <c r="AN52" i="4" a="1"/>
  <c r="AN52" i="4" s="1"/>
  <c r="AN53" i="4" a="1"/>
  <c r="AN53" i="4" s="1"/>
  <c r="AN54" i="4" a="1"/>
  <c r="AN54" i="4" s="1"/>
  <c r="AN55" i="4" a="1"/>
  <c r="AN55" i="4" s="1"/>
  <c r="AN56" i="4" a="1"/>
  <c r="AN56" i="4" s="1"/>
  <c r="AN57" i="4" a="1"/>
  <c r="AN57" i="4" s="1"/>
  <c r="AN58" i="4" a="1"/>
  <c r="AN58" i="4" s="1"/>
  <c r="AN59" i="4" a="1"/>
  <c r="AN59" i="4" s="1"/>
  <c r="AN60" i="4" a="1"/>
  <c r="AN60" i="4" s="1"/>
  <c r="AN61" i="4" a="1"/>
  <c r="AN61" i="4" s="1"/>
  <c r="AN62" i="4" a="1"/>
  <c r="AN62" i="4" s="1"/>
  <c r="AN63" i="4" a="1"/>
  <c r="AN63" i="4" s="1"/>
  <c r="AN64" i="4" a="1"/>
  <c r="AN64" i="4" s="1"/>
  <c r="AN65" i="4" a="1"/>
  <c r="AN65" i="4" s="1"/>
  <c r="AN66" i="4" a="1"/>
  <c r="AN66" i="4" s="1"/>
  <c r="AN67" i="4" a="1"/>
  <c r="AN67" i="4" s="1"/>
  <c r="AN68" i="4" a="1"/>
  <c r="AN68" i="4" s="1"/>
  <c r="AN69" i="4" a="1"/>
  <c r="AN69" i="4" s="1"/>
  <c r="AN70" i="4" a="1"/>
  <c r="AN70" i="4" s="1"/>
  <c r="AN71" i="4" a="1"/>
  <c r="AN71" i="4" s="1"/>
  <c r="AN72" i="4" a="1"/>
  <c r="AN72" i="4" s="1"/>
  <c r="AN73" i="4" a="1"/>
  <c r="AN73" i="4" s="1"/>
  <c r="AN74" i="4" a="1"/>
  <c r="AN74" i="4" s="1"/>
  <c r="AN75" i="4" a="1"/>
  <c r="AN75" i="4" s="1"/>
  <c r="AN76" i="4" a="1"/>
  <c r="AN76" i="4" s="1"/>
  <c r="AN77" i="4" a="1"/>
  <c r="AN77" i="4" s="1"/>
  <c r="AN78" i="4" a="1"/>
  <c r="AN78" i="4" s="1"/>
  <c r="AN79" i="4" a="1"/>
  <c r="AN79" i="4" s="1"/>
  <c r="AN80" i="4" a="1"/>
  <c r="AN80" i="4" s="1"/>
  <c r="AN81" i="4" a="1"/>
  <c r="AN81" i="4" s="1"/>
  <c r="AN82" i="4" a="1"/>
  <c r="AN82" i="4" s="1"/>
  <c r="AN83" i="4" a="1"/>
  <c r="AN83" i="4" s="1"/>
  <c r="AN84" i="4" a="1"/>
  <c r="AN84" i="4" s="1"/>
  <c r="AN85" i="4" a="1"/>
  <c r="AN85" i="4" s="1"/>
  <c r="AN86" i="4" a="1"/>
  <c r="AN86" i="4" s="1"/>
  <c r="AN87" i="4" a="1"/>
  <c r="AN87" i="4" s="1"/>
  <c r="AN88" i="4" a="1"/>
  <c r="AN88" i="4" s="1"/>
  <c r="AN89" i="4" a="1"/>
  <c r="AN89" i="4" s="1"/>
  <c r="AN90" i="4" a="1"/>
  <c r="AN90" i="4" s="1"/>
  <c r="AN91" i="4" a="1"/>
  <c r="AN91" i="4" s="1"/>
  <c r="AN92" i="4" a="1"/>
  <c r="AN92" i="4" s="1"/>
  <c r="AN93" i="4" a="1"/>
  <c r="AN93" i="4" s="1"/>
  <c r="AN94" i="4" a="1"/>
  <c r="AN94" i="4" s="1"/>
  <c r="AN95" i="4" a="1"/>
  <c r="AN95" i="4" s="1"/>
  <c r="AN96" i="4" a="1"/>
  <c r="AN96" i="4" s="1"/>
  <c r="AN97" i="4" a="1"/>
  <c r="AN97" i="4" s="1"/>
  <c r="AN98" i="4" a="1"/>
  <c r="AN98" i="4" s="1"/>
  <c r="AN99" i="4" a="1"/>
  <c r="AN99" i="4" s="1"/>
  <c r="AN100" i="4" a="1"/>
  <c r="AN100" i="4" s="1"/>
  <c r="AN101" i="4" a="1"/>
  <c r="AN101" i="4"/>
  <c r="AN5" i="4" a="1"/>
  <c r="AN5" i="4" s="1"/>
  <c r="AK6" i="2" a="1"/>
  <c r="AK6" i="2" s="1"/>
  <c r="AK7" i="2" a="1"/>
  <c r="AK7" i="2" s="1"/>
  <c r="AK8" i="2" a="1"/>
  <c r="AK8" i="2" s="1"/>
  <c r="AK9" i="2" a="1"/>
  <c r="AK9" i="2"/>
  <c r="AK10" i="2" a="1"/>
  <c r="AK10" i="2" s="1"/>
  <c r="AK11" i="2" a="1"/>
  <c r="AK11" i="2" s="1"/>
  <c r="AK12" i="2" a="1"/>
  <c r="AK12" i="2" s="1"/>
  <c r="AK13" i="2" a="1"/>
  <c r="AK13" i="2"/>
  <c r="AK14" i="2" a="1"/>
  <c r="AK14" i="2" s="1"/>
  <c r="AK15" i="2" a="1"/>
  <c r="AK15" i="2" s="1"/>
  <c r="AK16" i="2" a="1"/>
  <c r="AK16" i="2" s="1"/>
  <c r="AK17" i="2" a="1"/>
  <c r="AK17" i="2" s="1"/>
  <c r="AK18" i="2" a="1"/>
  <c r="AK18" i="2" s="1"/>
  <c r="AK19" i="2" a="1"/>
  <c r="AK19" i="2" s="1"/>
  <c r="AK20" i="2" a="1"/>
  <c r="AK20" i="2" s="1"/>
  <c r="AK21" i="2" a="1"/>
  <c r="AK21" i="2" s="1"/>
  <c r="AK22" i="2" a="1"/>
  <c r="AK22" i="2" s="1"/>
  <c r="AK23" i="2" a="1"/>
  <c r="AK23" i="2" s="1"/>
  <c r="AK24" i="2" a="1"/>
  <c r="AK24" i="2" s="1"/>
  <c r="AK25" i="2" a="1"/>
  <c r="AK25" i="2" s="1"/>
  <c r="AK26" i="2" a="1"/>
  <c r="AK26" i="2" s="1"/>
  <c r="AK27" i="2" a="1"/>
  <c r="AK27" i="2" s="1"/>
  <c r="AK28" i="2" a="1"/>
  <c r="AK28" i="2" s="1"/>
  <c r="AK29" i="2" a="1"/>
  <c r="AK29" i="2" s="1"/>
  <c r="AK30" i="2" a="1"/>
  <c r="AK30" i="2" s="1"/>
  <c r="AK31" i="2" a="1"/>
  <c r="AK31" i="2" s="1"/>
  <c r="AK32" i="2" a="1"/>
  <c r="AK32" i="2" s="1"/>
  <c r="AK33" i="2" a="1"/>
  <c r="AK33" i="2" s="1"/>
  <c r="AK34" i="2" a="1"/>
  <c r="AK34" i="2"/>
  <c r="AK35" i="2" a="1"/>
  <c r="AK35" i="2" s="1"/>
  <c r="AK36" i="2" a="1"/>
  <c r="AK36" i="2" s="1"/>
  <c r="AK37" i="2" a="1"/>
  <c r="AK37" i="2" s="1"/>
  <c r="AK38" i="2" a="1"/>
  <c r="AK38" i="2" s="1"/>
  <c r="AK39" i="2" a="1"/>
  <c r="AK39" i="2" s="1"/>
  <c r="AK40" i="2" a="1"/>
  <c r="AK40" i="2" s="1"/>
  <c r="AK41" i="2" a="1"/>
  <c r="AK41" i="2"/>
  <c r="AK42" i="2" a="1"/>
  <c r="AK42" i="2" s="1"/>
  <c r="AK43" i="2" a="1"/>
  <c r="AK43" i="2" s="1"/>
  <c r="AK44" i="2" a="1"/>
  <c r="AK44" i="2" s="1"/>
  <c r="AK45" i="2" a="1"/>
  <c r="AK45" i="2" s="1"/>
  <c r="AK46" i="2" a="1"/>
  <c r="AK46" i="2" s="1"/>
  <c r="AK47" i="2" a="1"/>
  <c r="AK47" i="2" s="1"/>
  <c r="AK48" i="2" a="1"/>
  <c r="AK48" i="2" s="1"/>
  <c r="AK49" i="2" a="1"/>
  <c r="AK49" i="2" s="1"/>
  <c r="AK50" i="2" a="1"/>
  <c r="AK50" i="2"/>
  <c r="AK51" i="2" a="1"/>
  <c r="AK51" i="2" s="1"/>
  <c r="AK52" i="2" a="1"/>
  <c r="AK52" i="2" s="1"/>
  <c r="AK53" i="2" a="1"/>
  <c r="AK53" i="2" s="1"/>
  <c r="AK54" i="2" a="1"/>
  <c r="AK54" i="2" s="1"/>
  <c r="AK55" i="2" a="1"/>
  <c r="AK55" i="2" s="1"/>
  <c r="AK56" i="2" a="1"/>
  <c r="AK56" i="2" s="1"/>
  <c r="AK57" i="2" a="1"/>
  <c r="AK57" i="2" s="1"/>
  <c r="AK58" i="2" a="1"/>
  <c r="AK58" i="2" s="1"/>
  <c r="AK59" i="2" a="1"/>
  <c r="AK59" i="2" s="1"/>
  <c r="AK60" i="2" a="1"/>
  <c r="AK60" i="2"/>
  <c r="AK61" i="2" a="1"/>
  <c r="AK61" i="2"/>
  <c r="AK62" i="2" a="1"/>
  <c r="AK62" i="2" s="1"/>
  <c r="AK63" i="2" a="1"/>
  <c r="AK63" i="2" s="1"/>
  <c r="AK64" i="2" a="1"/>
  <c r="AK64" i="2" s="1"/>
  <c r="AK65" i="2" a="1"/>
  <c r="AK65" i="2" s="1"/>
  <c r="AK66" i="2" a="1"/>
  <c r="AK66" i="2" s="1"/>
  <c r="AK67" i="2" a="1"/>
  <c r="AK67" i="2" s="1"/>
  <c r="AK68" i="2" a="1"/>
  <c r="AK68" i="2" s="1"/>
  <c r="AK69" i="2" a="1"/>
  <c r="AK69" i="2" s="1"/>
  <c r="AK70" i="2" a="1"/>
  <c r="AK70" i="2" s="1"/>
  <c r="AK71" i="2" a="1"/>
  <c r="AK71" i="2" s="1"/>
  <c r="AK72" i="2" a="1"/>
  <c r="AK72" i="2" s="1"/>
  <c r="AK73" i="2" a="1"/>
  <c r="AK73" i="2" s="1"/>
  <c r="AK74" i="2" a="1"/>
  <c r="AK74" i="2" s="1"/>
  <c r="AK75" i="2" a="1"/>
  <c r="AK75" i="2" s="1"/>
  <c r="AK76" i="2" a="1"/>
  <c r="AK76" i="2"/>
  <c r="AK77" i="2" a="1"/>
  <c r="AK77" i="2" s="1"/>
  <c r="AK78" i="2" a="1"/>
  <c r="AK78" i="2" s="1"/>
  <c r="AK79" i="2" a="1"/>
  <c r="AK79" i="2" s="1"/>
  <c r="AK80" i="2" a="1"/>
  <c r="AK80" i="2" s="1"/>
  <c r="AK81" i="2" a="1"/>
  <c r="AK81" i="2" s="1"/>
  <c r="AK82" i="2" a="1"/>
  <c r="AK82" i="2" s="1"/>
  <c r="AK83" i="2" a="1"/>
  <c r="AK83" i="2" s="1"/>
  <c r="AK84" i="2" a="1"/>
  <c r="AK84" i="2" s="1"/>
  <c r="AK85" i="2" a="1"/>
  <c r="AK85" i="2" s="1"/>
  <c r="AK86" i="2" a="1"/>
  <c r="AK86" i="2" s="1"/>
  <c r="AK87" i="2" a="1"/>
  <c r="AK87" i="2" s="1"/>
  <c r="AK88" i="2" a="1"/>
  <c r="AK88" i="2" s="1"/>
  <c r="AK89" i="2" a="1"/>
  <c r="AK89" i="2" s="1"/>
  <c r="AK90" i="2" a="1"/>
  <c r="AK90" i="2" s="1"/>
  <c r="AK91" i="2" a="1"/>
  <c r="AK91" i="2" s="1"/>
  <c r="AK92" i="2" a="1"/>
  <c r="AK92" i="2" s="1"/>
  <c r="AK93" i="2" a="1"/>
  <c r="AK93" i="2"/>
  <c r="AK94" i="2" a="1"/>
  <c r="AK94" i="2" s="1"/>
  <c r="AK95" i="2" a="1"/>
  <c r="AK95" i="2" s="1"/>
  <c r="AK96" i="2" a="1"/>
  <c r="AK96" i="2" s="1"/>
  <c r="AK97" i="2" a="1"/>
  <c r="AK97" i="2" s="1"/>
  <c r="AK98" i="2" a="1"/>
  <c r="AK98" i="2" s="1"/>
  <c r="AK99" i="2" a="1"/>
  <c r="AK99" i="2" s="1"/>
  <c r="AK100" i="2" a="1"/>
  <c r="AK100" i="2" s="1"/>
  <c r="AK101" i="2" a="1"/>
  <c r="AK101" i="2" s="1"/>
  <c r="AK102" i="2" a="1"/>
  <c r="AK102" i="2" s="1"/>
  <c r="AK103" i="2" a="1"/>
  <c r="AK103" i="2" s="1"/>
  <c r="AK104" i="2" a="1"/>
  <c r="AK104" i="2" s="1"/>
  <c r="AK105" i="2" a="1"/>
  <c r="AK105" i="2" s="1"/>
  <c r="AK106" i="2" a="1"/>
  <c r="AK106" i="2" s="1"/>
  <c r="AK107" i="2" a="1"/>
  <c r="AK107" i="2" s="1"/>
  <c r="AK108" i="2" a="1"/>
  <c r="AK108" i="2"/>
  <c r="AK109" i="2" a="1"/>
  <c r="AK109" i="2" s="1"/>
  <c r="AK110" i="2" a="1"/>
  <c r="AK110" i="2" s="1"/>
  <c r="AK111" i="2" a="1"/>
  <c r="AK111" i="2" s="1"/>
  <c r="AK112" i="2" a="1"/>
  <c r="AK112" i="2" s="1"/>
  <c r="AK113" i="2" a="1"/>
  <c r="AK113" i="2" s="1"/>
  <c r="AK114" i="2" a="1"/>
  <c r="AK114" i="2" s="1"/>
  <c r="AK115" i="2" a="1"/>
  <c r="AK115" i="2" s="1"/>
  <c r="AK116" i="2" a="1"/>
  <c r="AK116" i="2" s="1"/>
  <c r="AK117" i="2" a="1"/>
  <c r="AK117" i="2" s="1"/>
  <c r="AK118" i="2" a="1"/>
  <c r="AK118" i="2" s="1"/>
  <c r="AK119" i="2" a="1"/>
  <c r="AK119" i="2" s="1"/>
  <c r="AK120" i="2" a="1"/>
  <c r="AK120" i="2" s="1"/>
  <c r="AK121" i="2" a="1"/>
  <c r="AK121" i="2" s="1"/>
  <c r="AK122" i="2" a="1"/>
  <c r="AK122" i="2" s="1"/>
  <c r="AK123" i="2" a="1"/>
  <c r="AK123" i="2" s="1"/>
  <c r="AK5" i="2" a="1"/>
  <c r="AK5" i="2" s="1"/>
  <c r="AG130" i="4"/>
  <c r="AG128" i="4"/>
  <c r="AG126" i="4"/>
  <c r="AG124" i="4"/>
  <c r="AG132" i="4"/>
  <c r="AG134" i="4"/>
  <c r="AG121" i="4"/>
  <c r="AG119" i="4"/>
  <c r="AG117" i="4"/>
  <c r="AG115" i="4"/>
  <c r="AG112" i="4"/>
  <c r="AG110" i="4"/>
  <c r="AG108" i="4"/>
  <c r="AG106" i="4"/>
  <c r="AD151" i="2"/>
  <c r="AD147" i="2"/>
  <c r="AD149" i="2"/>
  <c r="AD153" i="2"/>
  <c r="AD155" i="2"/>
  <c r="AD145" i="2"/>
  <c r="AD140" i="2"/>
  <c r="AD138" i="2"/>
  <c r="AD136" i="2"/>
  <c r="AD142" i="2"/>
  <c r="AD129" i="2"/>
  <c r="AD133" i="2"/>
  <c r="AD131" i="2"/>
  <c r="AD127" i="2"/>
  <c r="AI108" i="4"/>
  <c r="AI106" i="4"/>
  <c r="AI104" i="4"/>
  <c r="AF130" i="2"/>
  <c r="AF128" i="2"/>
  <c r="AF126" i="2"/>
  <c r="AN112" i="4"/>
  <c r="AN106" i="4"/>
  <c r="AN107" i="4"/>
  <c r="AN108" i="4"/>
  <c r="AN109" i="4"/>
  <c r="AN110" i="4"/>
  <c r="AN105" i="4"/>
  <c r="E83" i="4" a="1"/>
  <c r="E83" i="4" s="1"/>
  <c r="AA6" i="4" a="1"/>
  <c r="AA6" i="4" s="1"/>
  <c r="AA7" i="4" a="1"/>
  <c r="AA7" i="4" s="1"/>
  <c r="AA8" i="4" a="1"/>
  <c r="AA8" i="4" s="1"/>
  <c r="AA9" i="4" a="1"/>
  <c r="AA9" i="4" s="1"/>
  <c r="AA10" i="4" a="1"/>
  <c r="AA10" i="4" s="1"/>
  <c r="AA11" i="4" a="1"/>
  <c r="AA11" i="4" s="1"/>
  <c r="AA12" i="4" a="1"/>
  <c r="AA12" i="4" s="1"/>
  <c r="AA13" i="4" a="1"/>
  <c r="AA13" i="4" s="1"/>
  <c r="AA14" i="4" a="1"/>
  <c r="AA14" i="4" s="1"/>
  <c r="AA15" i="4" a="1"/>
  <c r="AA15" i="4" s="1"/>
  <c r="AA16" i="4" a="1"/>
  <c r="AA16" i="4" s="1"/>
  <c r="AA17" i="4" a="1"/>
  <c r="AA17" i="4" s="1"/>
  <c r="AA18" i="4" a="1"/>
  <c r="AA18" i="4" s="1"/>
  <c r="AA19" i="4" a="1"/>
  <c r="AA19" i="4" s="1"/>
  <c r="AA20" i="4" a="1"/>
  <c r="AA20" i="4" s="1"/>
  <c r="AA21" i="4" a="1"/>
  <c r="AA21" i="4" s="1"/>
  <c r="AA22" i="4" a="1"/>
  <c r="AA22" i="4" s="1"/>
  <c r="AA23" i="4" a="1"/>
  <c r="AA23" i="4" s="1"/>
  <c r="AA24" i="4" a="1"/>
  <c r="AA24" i="4" s="1"/>
  <c r="AA25" i="4" a="1"/>
  <c r="AA25" i="4" s="1"/>
  <c r="AA26" i="4" a="1"/>
  <c r="AA26" i="4" s="1"/>
  <c r="AA27" i="4" a="1"/>
  <c r="AA27" i="4" s="1"/>
  <c r="AA28" i="4" a="1"/>
  <c r="AA28" i="4" s="1"/>
  <c r="AA29" i="4" a="1"/>
  <c r="AA29" i="4" s="1"/>
  <c r="AA30" i="4" a="1"/>
  <c r="AA30" i="4" s="1"/>
  <c r="AA31" i="4" a="1"/>
  <c r="AA31" i="4" s="1"/>
  <c r="AA32" i="4" a="1"/>
  <c r="AA32" i="4" s="1"/>
  <c r="AA33" i="4" a="1"/>
  <c r="AA33" i="4" s="1"/>
  <c r="AA34" i="4" a="1"/>
  <c r="AA34" i="4" s="1"/>
  <c r="AA35" i="4" a="1"/>
  <c r="AA35" i="4" s="1"/>
  <c r="AA36" i="4" a="1"/>
  <c r="AA36" i="4" s="1"/>
  <c r="AA37" i="4" a="1"/>
  <c r="AA37" i="4" s="1"/>
  <c r="AA38" i="4" a="1"/>
  <c r="AA38" i="4" s="1"/>
  <c r="AA39" i="4" a="1"/>
  <c r="AA39" i="4" s="1"/>
  <c r="AA40" i="4" a="1"/>
  <c r="AA40" i="4" s="1"/>
  <c r="AA41" i="4" a="1"/>
  <c r="AA41" i="4" s="1"/>
  <c r="AA42" i="4" a="1"/>
  <c r="AA42" i="4" s="1"/>
  <c r="AA43" i="4" a="1"/>
  <c r="AA43" i="4" s="1"/>
  <c r="AA44" i="4" a="1"/>
  <c r="AA44" i="4" s="1"/>
  <c r="AA45" i="4" a="1"/>
  <c r="AA45" i="4" s="1"/>
  <c r="AA46" i="4" a="1"/>
  <c r="AA46" i="4" s="1"/>
  <c r="AA47" i="4" a="1"/>
  <c r="AA47" i="4" s="1"/>
  <c r="AA48" i="4" a="1"/>
  <c r="AA48" i="4" s="1"/>
  <c r="AA49" i="4" a="1"/>
  <c r="AA49" i="4" s="1"/>
  <c r="AA50" i="4" a="1"/>
  <c r="AA50" i="4" s="1"/>
  <c r="AA51" i="4" a="1"/>
  <c r="AA51" i="4" s="1"/>
  <c r="AA52" i="4" a="1"/>
  <c r="AA52" i="4" s="1"/>
  <c r="AA53" i="4" a="1"/>
  <c r="AA53" i="4" s="1"/>
  <c r="AA54" i="4" a="1"/>
  <c r="AA54" i="4" s="1"/>
  <c r="AA55" i="4" a="1"/>
  <c r="AA55" i="4" s="1"/>
  <c r="AA56" i="4" a="1"/>
  <c r="AA56" i="4" s="1"/>
  <c r="AA57" i="4" a="1"/>
  <c r="AA57" i="4" s="1"/>
  <c r="AA58" i="4" a="1"/>
  <c r="AA58" i="4" s="1"/>
  <c r="AA59" i="4" a="1"/>
  <c r="AA59" i="4" s="1"/>
  <c r="AA60" i="4" a="1"/>
  <c r="AA60" i="4" s="1"/>
  <c r="AA61" i="4" a="1"/>
  <c r="AA61" i="4" s="1"/>
  <c r="AA62" i="4" a="1"/>
  <c r="AA62" i="4" s="1"/>
  <c r="AA63" i="4" a="1"/>
  <c r="AA63" i="4" s="1"/>
  <c r="AA64" i="4" a="1"/>
  <c r="AA64" i="4" s="1"/>
  <c r="AA65" i="4" a="1"/>
  <c r="AA65" i="4" s="1"/>
  <c r="AA66" i="4" a="1"/>
  <c r="AA66" i="4" s="1"/>
  <c r="AA67" i="4" a="1"/>
  <c r="AA67" i="4" s="1"/>
  <c r="AA68" i="4" a="1"/>
  <c r="AA68" i="4" s="1"/>
  <c r="AA69" i="4" a="1"/>
  <c r="AA69" i="4" s="1"/>
  <c r="AA70" i="4" a="1"/>
  <c r="AA70" i="4" s="1"/>
  <c r="AA71" i="4" a="1"/>
  <c r="AA71" i="4" s="1"/>
  <c r="AA72" i="4" a="1"/>
  <c r="AA72" i="4" s="1"/>
  <c r="AA73" i="4" a="1"/>
  <c r="AA73" i="4" s="1"/>
  <c r="AA74" i="4" a="1"/>
  <c r="AA74" i="4" s="1"/>
  <c r="AA75" i="4" a="1"/>
  <c r="AA75" i="4" s="1"/>
  <c r="AA76" i="4" a="1"/>
  <c r="AA76" i="4" s="1"/>
  <c r="AA77" i="4" a="1"/>
  <c r="AA77" i="4" s="1"/>
  <c r="AA78" i="4" a="1"/>
  <c r="AA78" i="4" s="1"/>
  <c r="AA79" i="4" a="1"/>
  <c r="AA79" i="4" s="1"/>
  <c r="AA80" i="4" a="1"/>
  <c r="AA80" i="4" s="1"/>
  <c r="AA81" i="4" a="1"/>
  <c r="AA81" i="4" s="1"/>
  <c r="AA82" i="4" a="1"/>
  <c r="AA82" i="4" s="1"/>
  <c r="AA83" i="4" a="1"/>
  <c r="AA83" i="4" s="1"/>
  <c r="AA84" i="4" a="1"/>
  <c r="AA84" i="4" s="1"/>
  <c r="AA85" i="4" a="1"/>
  <c r="AA85" i="4" s="1"/>
  <c r="AA86" i="4" a="1"/>
  <c r="AA86" i="4" s="1"/>
  <c r="AA87" i="4" a="1"/>
  <c r="AA87" i="4" s="1"/>
  <c r="AA88" i="4" a="1"/>
  <c r="AA88" i="4" s="1"/>
  <c r="AA89" i="4" a="1"/>
  <c r="AA89" i="4" s="1"/>
  <c r="AA90" i="4" a="1"/>
  <c r="AA90" i="4" s="1"/>
  <c r="AA91" i="4" a="1"/>
  <c r="AA91" i="4" s="1"/>
  <c r="AA92" i="4" a="1"/>
  <c r="AA92" i="4" s="1"/>
  <c r="AA93" i="4" a="1"/>
  <c r="AA93" i="4" s="1"/>
  <c r="AA94" i="4" a="1"/>
  <c r="AA94" i="4" s="1"/>
  <c r="AA95" i="4" a="1"/>
  <c r="AA95" i="4" s="1"/>
  <c r="AA96" i="4" a="1"/>
  <c r="AA96" i="4" s="1"/>
  <c r="AA97" i="4" a="1"/>
  <c r="AA97" i="4" s="1"/>
  <c r="AA98" i="4" a="1"/>
  <c r="AA98" i="4" s="1"/>
  <c r="AA99" i="4" a="1"/>
  <c r="AA99" i="4" s="1"/>
  <c r="AA100" i="4" a="1"/>
  <c r="AA100" i="4" s="1"/>
  <c r="AA101" i="4" a="1"/>
  <c r="AA101" i="4" s="1"/>
  <c r="Y6" i="4" a="1"/>
  <c r="Y6" i="4" s="1"/>
  <c r="Y7" i="4" a="1"/>
  <c r="Y7" i="4" s="1"/>
  <c r="Y8" i="4" a="1"/>
  <c r="Y8" i="4" s="1"/>
  <c r="Y9" i="4" a="1"/>
  <c r="Y9" i="4" s="1"/>
  <c r="Y10" i="4" a="1"/>
  <c r="Y10" i="4" s="1"/>
  <c r="Y11" i="4" a="1"/>
  <c r="Y11" i="4" s="1"/>
  <c r="Y12" i="4" a="1"/>
  <c r="Y12" i="4" s="1"/>
  <c r="Y13" i="4" a="1"/>
  <c r="Y13" i="4" s="1"/>
  <c r="Y14" i="4" a="1"/>
  <c r="Y14" i="4" s="1"/>
  <c r="Y15" i="4" a="1"/>
  <c r="Y15" i="4" s="1"/>
  <c r="Y16" i="4" a="1"/>
  <c r="Y16" i="4" s="1"/>
  <c r="Y17" i="4" a="1"/>
  <c r="Y17" i="4" s="1"/>
  <c r="Y18" i="4" a="1"/>
  <c r="Y18" i="4" s="1"/>
  <c r="Y19" i="4" a="1"/>
  <c r="Y19" i="4" s="1"/>
  <c r="Y20" i="4" a="1"/>
  <c r="Y20" i="4" s="1"/>
  <c r="Y21" i="4" a="1"/>
  <c r="Y21" i="4" s="1"/>
  <c r="Y22" i="4" a="1"/>
  <c r="Y22" i="4" s="1"/>
  <c r="Y23" i="4" a="1"/>
  <c r="Y23" i="4" s="1"/>
  <c r="Y24" i="4" a="1"/>
  <c r="Y24" i="4" s="1"/>
  <c r="Y25" i="4" a="1"/>
  <c r="Y25" i="4" s="1"/>
  <c r="Y26" i="4" a="1"/>
  <c r="Y26" i="4" s="1"/>
  <c r="Y27" i="4" a="1"/>
  <c r="Y27" i="4" s="1"/>
  <c r="Y28" i="4" a="1"/>
  <c r="Y28" i="4" s="1"/>
  <c r="Y29" i="4" a="1"/>
  <c r="Y29" i="4" s="1"/>
  <c r="Y30" i="4" a="1"/>
  <c r="Y30" i="4" s="1"/>
  <c r="Y31" i="4" a="1"/>
  <c r="Y31" i="4" s="1"/>
  <c r="Y32" i="4" a="1"/>
  <c r="Y32" i="4" s="1"/>
  <c r="Y33" i="4" a="1"/>
  <c r="Y33" i="4" s="1"/>
  <c r="Y34" i="4" a="1"/>
  <c r="Y34" i="4" s="1"/>
  <c r="Y35" i="4" a="1"/>
  <c r="Y35" i="4" s="1"/>
  <c r="Y36" i="4" a="1"/>
  <c r="Y36" i="4" s="1"/>
  <c r="Y37" i="4" a="1"/>
  <c r="Y37" i="4" s="1"/>
  <c r="Y38" i="4" a="1"/>
  <c r="Y38" i="4" s="1"/>
  <c r="Y39" i="4" a="1"/>
  <c r="Y39" i="4" s="1"/>
  <c r="Y40" i="4" a="1"/>
  <c r="Y40" i="4" s="1"/>
  <c r="Y41" i="4" a="1"/>
  <c r="Y41" i="4" s="1"/>
  <c r="Y42" i="4" a="1"/>
  <c r="Y42" i="4" s="1"/>
  <c r="Y43" i="4" a="1"/>
  <c r="Y43" i="4" s="1"/>
  <c r="Y44" i="4" a="1"/>
  <c r="Y44" i="4" s="1"/>
  <c r="Y45" i="4" a="1"/>
  <c r="Y45" i="4" s="1"/>
  <c r="Y46" i="4" a="1"/>
  <c r="Y46" i="4" s="1"/>
  <c r="Y47" i="4" a="1"/>
  <c r="Y47" i="4" s="1"/>
  <c r="Y48" i="4" a="1"/>
  <c r="Y48" i="4" s="1"/>
  <c r="Y49" i="4" a="1"/>
  <c r="Y49" i="4" s="1"/>
  <c r="Y50" i="4" a="1"/>
  <c r="Y50" i="4" s="1"/>
  <c r="Y51" i="4" a="1"/>
  <c r="Y51" i="4" s="1"/>
  <c r="Y52" i="4" a="1"/>
  <c r="Y52" i="4" s="1"/>
  <c r="Y53" i="4" a="1"/>
  <c r="Y53" i="4" s="1"/>
  <c r="Y54" i="4" a="1"/>
  <c r="Y54" i="4" s="1"/>
  <c r="Y55" i="4" a="1"/>
  <c r="Y55" i="4" s="1"/>
  <c r="Y56" i="4" a="1"/>
  <c r="Y56" i="4" s="1"/>
  <c r="Y57" i="4" a="1"/>
  <c r="Y57" i="4" s="1"/>
  <c r="Y58" i="4" a="1"/>
  <c r="Y58" i="4" s="1"/>
  <c r="Y59" i="4" a="1"/>
  <c r="Y59" i="4" s="1"/>
  <c r="Y60" i="4" a="1"/>
  <c r="Y60" i="4" s="1"/>
  <c r="Y61" i="4" a="1"/>
  <c r="Y61" i="4" s="1"/>
  <c r="Y62" i="4" a="1"/>
  <c r="Y62" i="4" s="1"/>
  <c r="Y63" i="4" a="1"/>
  <c r="Y63" i="4" s="1"/>
  <c r="Y64" i="4" a="1"/>
  <c r="Y64" i="4" s="1"/>
  <c r="Y65" i="4" a="1"/>
  <c r="Y65" i="4" s="1"/>
  <c r="Y66" i="4" a="1"/>
  <c r="Y66" i="4" s="1"/>
  <c r="Y67" i="4" a="1"/>
  <c r="Y67" i="4" s="1"/>
  <c r="Y68" i="4" a="1"/>
  <c r="Y68" i="4" s="1"/>
  <c r="Y69" i="4" a="1"/>
  <c r="Y69" i="4" s="1"/>
  <c r="Y70" i="4" a="1"/>
  <c r="Y70" i="4" s="1"/>
  <c r="Y71" i="4" a="1"/>
  <c r="Y71" i="4" s="1"/>
  <c r="Y72" i="4" a="1"/>
  <c r="Y72" i="4" s="1"/>
  <c r="Y73" i="4" a="1"/>
  <c r="Y73" i="4" s="1"/>
  <c r="Y74" i="4" a="1"/>
  <c r="Y74" i="4" s="1"/>
  <c r="Y75" i="4" a="1"/>
  <c r="Y75" i="4" s="1"/>
  <c r="Y76" i="4" a="1"/>
  <c r="Y76" i="4" s="1"/>
  <c r="Y77" i="4" a="1"/>
  <c r="Y77" i="4" s="1"/>
  <c r="Y78" i="4" a="1"/>
  <c r="Y78" i="4" s="1"/>
  <c r="Y79" i="4" a="1"/>
  <c r="Y79" i="4" s="1"/>
  <c r="Y80" i="4" a="1"/>
  <c r="Y80" i="4" s="1"/>
  <c r="Y81" i="4" a="1"/>
  <c r="Y81" i="4" s="1"/>
  <c r="Y82" i="4" a="1"/>
  <c r="Y82" i="4" s="1"/>
  <c r="Y83" i="4" a="1"/>
  <c r="Y83" i="4" s="1"/>
  <c r="Y84" i="4" a="1"/>
  <c r="Y84" i="4" s="1"/>
  <c r="Y85" i="4" a="1"/>
  <c r="Y85" i="4" s="1"/>
  <c r="Y86" i="4" a="1"/>
  <c r="Y86" i="4" s="1"/>
  <c r="Y87" i="4" a="1"/>
  <c r="Y87" i="4" s="1"/>
  <c r="Y88" i="4" a="1"/>
  <c r="Y88" i="4" s="1"/>
  <c r="Y89" i="4" a="1"/>
  <c r="Y89" i="4" s="1"/>
  <c r="Y90" i="4" a="1"/>
  <c r="Y90" i="4" s="1"/>
  <c r="Y91" i="4" a="1"/>
  <c r="Y91" i="4" s="1"/>
  <c r="Y92" i="4" a="1"/>
  <c r="Y92" i="4" s="1"/>
  <c r="Y93" i="4" a="1"/>
  <c r="Y93" i="4" s="1"/>
  <c r="Y94" i="4" a="1"/>
  <c r="Y94" i="4" s="1"/>
  <c r="Y95" i="4" a="1"/>
  <c r="Y95" i="4" s="1"/>
  <c r="Y96" i="4" a="1"/>
  <c r="Y96" i="4" s="1"/>
  <c r="Y97" i="4" a="1"/>
  <c r="Y97" i="4" s="1"/>
  <c r="Y98" i="4" a="1"/>
  <c r="Y98" i="4" s="1"/>
  <c r="Y99" i="4" a="1"/>
  <c r="Y99" i="4" s="1"/>
  <c r="Y100" i="4" a="1"/>
  <c r="Y100" i="4" s="1"/>
  <c r="Y101" i="4" a="1"/>
  <c r="Y101" i="4" s="1"/>
  <c r="W6" i="4" a="1"/>
  <c r="W6" i="4" s="1"/>
  <c r="W7" i="4" a="1"/>
  <c r="W7" i="4" s="1"/>
  <c r="W8" i="4" a="1"/>
  <c r="W8" i="4" s="1"/>
  <c r="W9" i="4" a="1"/>
  <c r="W9" i="4" s="1"/>
  <c r="W10" i="4" a="1"/>
  <c r="W10" i="4" s="1"/>
  <c r="W11" i="4" a="1"/>
  <c r="W11" i="4" s="1"/>
  <c r="W12" i="4" a="1"/>
  <c r="W12" i="4" s="1"/>
  <c r="W13" i="4" a="1"/>
  <c r="W13" i="4" s="1"/>
  <c r="W14" i="4" a="1"/>
  <c r="W14" i="4" s="1"/>
  <c r="W15" i="4" a="1"/>
  <c r="W15" i="4" s="1"/>
  <c r="W16" i="4" a="1"/>
  <c r="W16" i="4" s="1"/>
  <c r="W17" i="4" a="1"/>
  <c r="W17" i="4" s="1"/>
  <c r="W18" i="4" a="1"/>
  <c r="W18" i="4" s="1"/>
  <c r="W19" i="4" a="1"/>
  <c r="W19" i="4" s="1"/>
  <c r="W20" i="4" a="1"/>
  <c r="W20" i="4" s="1"/>
  <c r="W21" i="4" a="1"/>
  <c r="W21" i="4" s="1"/>
  <c r="W22" i="4" a="1"/>
  <c r="W22" i="4" s="1"/>
  <c r="W23" i="4" a="1"/>
  <c r="W23" i="4" s="1"/>
  <c r="W24" i="4" a="1"/>
  <c r="W24" i="4" s="1"/>
  <c r="W25" i="4" a="1"/>
  <c r="W25" i="4" s="1"/>
  <c r="W26" i="4" a="1"/>
  <c r="W26" i="4" s="1"/>
  <c r="W27" i="4" a="1"/>
  <c r="W27" i="4" s="1"/>
  <c r="W28" i="4" a="1"/>
  <c r="W28" i="4" s="1"/>
  <c r="W29" i="4" a="1"/>
  <c r="W29" i="4" s="1"/>
  <c r="W30" i="4" a="1"/>
  <c r="W30" i="4" s="1"/>
  <c r="W31" i="4" a="1"/>
  <c r="W31" i="4" s="1"/>
  <c r="W32" i="4" a="1"/>
  <c r="W32" i="4" s="1"/>
  <c r="W33" i="4" a="1"/>
  <c r="W33" i="4" s="1"/>
  <c r="W34" i="4" a="1"/>
  <c r="W34" i="4" s="1"/>
  <c r="W35" i="4" a="1"/>
  <c r="W35" i="4" s="1"/>
  <c r="W36" i="4" a="1"/>
  <c r="W36" i="4" s="1"/>
  <c r="W37" i="4" a="1"/>
  <c r="W37" i="4" s="1"/>
  <c r="W38" i="4" a="1"/>
  <c r="W38" i="4" s="1"/>
  <c r="W39" i="4" a="1"/>
  <c r="W39" i="4" s="1"/>
  <c r="W40" i="4" a="1"/>
  <c r="W40" i="4" s="1"/>
  <c r="W41" i="4" a="1"/>
  <c r="W41" i="4" s="1"/>
  <c r="W42" i="4" a="1"/>
  <c r="W42" i="4" s="1"/>
  <c r="W43" i="4" a="1"/>
  <c r="W43" i="4" s="1"/>
  <c r="W44" i="4" a="1"/>
  <c r="W44" i="4" s="1"/>
  <c r="W45" i="4" a="1"/>
  <c r="W45" i="4" s="1"/>
  <c r="W46" i="4" a="1"/>
  <c r="W46" i="4" s="1"/>
  <c r="W47" i="4" a="1"/>
  <c r="W47" i="4" s="1"/>
  <c r="W48" i="4" a="1"/>
  <c r="W48" i="4" s="1"/>
  <c r="W49" i="4" a="1"/>
  <c r="W49" i="4" s="1"/>
  <c r="W50" i="4" a="1"/>
  <c r="W50" i="4" s="1"/>
  <c r="W51" i="4" a="1"/>
  <c r="W51" i="4" s="1"/>
  <c r="W52" i="4" a="1"/>
  <c r="W52" i="4" s="1"/>
  <c r="W53" i="4" a="1"/>
  <c r="W53" i="4" s="1"/>
  <c r="W54" i="4" a="1"/>
  <c r="W54" i="4" s="1"/>
  <c r="W55" i="4" a="1"/>
  <c r="W55" i="4" s="1"/>
  <c r="W56" i="4" a="1"/>
  <c r="W56" i="4" s="1"/>
  <c r="W57" i="4" a="1"/>
  <c r="W57" i="4" s="1"/>
  <c r="W58" i="4" a="1"/>
  <c r="W58" i="4" s="1"/>
  <c r="W59" i="4" a="1"/>
  <c r="W59" i="4" s="1"/>
  <c r="W60" i="4" a="1"/>
  <c r="W60" i="4" s="1"/>
  <c r="W61" i="4" a="1"/>
  <c r="W61" i="4" s="1"/>
  <c r="W62" i="4" a="1"/>
  <c r="W62" i="4" s="1"/>
  <c r="W63" i="4" a="1"/>
  <c r="W63" i="4" s="1"/>
  <c r="W64" i="4" a="1"/>
  <c r="W64" i="4" s="1"/>
  <c r="W65" i="4" a="1"/>
  <c r="W65" i="4" s="1"/>
  <c r="W66" i="4" a="1"/>
  <c r="W66" i="4" s="1"/>
  <c r="W67" i="4" a="1"/>
  <c r="W67" i="4" s="1"/>
  <c r="W68" i="4" a="1"/>
  <c r="W68" i="4" s="1"/>
  <c r="W69" i="4" a="1"/>
  <c r="W69" i="4" s="1"/>
  <c r="W70" i="4" a="1"/>
  <c r="W70" i="4" s="1"/>
  <c r="W71" i="4" a="1"/>
  <c r="W71" i="4" s="1"/>
  <c r="W72" i="4" a="1"/>
  <c r="W72" i="4" s="1"/>
  <c r="W73" i="4" a="1"/>
  <c r="W73" i="4" s="1"/>
  <c r="W74" i="4" a="1"/>
  <c r="W74" i="4" s="1"/>
  <c r="W75" i="4" a="1"/>
  <c r="W75" i="4" s="1"/>
  <c r="W76" i="4" a="1"/>
  <c r="W76" i="4" s="1"/>
  <c r="W77" i="4" a="1"/>
  <c r="W77" i="4" s="1"/>
  <c r="W78" i="4" a="1"/>
  <c r="W78" i="4" s="1"/>
  <c r="W79" i="4" a="1"/>
  <c r="W79" i="4" s="1"/>
  <c r="W80" i="4" a="1"/>
  <c r="W80" i="4" s="1"/>
  <c r="W81" i="4" a="1"/>
  <c r="W81" i="4" s="1"/>
  <c r="W82" i="4" a="1"/>
  <c r="W82" i="4" s="1"/>
  <c r="W83" i="4" a="1"/>
  <c r="W83" i="4" s="1"/>
  <c r="W84" i="4" a="1"/>
  <c r="W84" i="4" s="1"/>
  <c r="W85" i="4" a="1"/>
  <c r="W85" i="4" s="1"/>
  <c r="W86" i="4" a="1"/>
  <c r="W86" i="4" s="1"/>
  <c r="W87" i="4" a="1"/>
  <c r="W87" i="4" s="1"/>
  <c r="W88" i="4" a="1"/>
  <c r="W88" i="4" s="1"/>
  <c r="W89" i="4" a="1"/>
  <c r="W89" i="4" s="1"/>
  <c r="W90" i="4" a="1"/>
  <c r="W90" i="4" s="1"/>
  <c r="W91" i="4" a="1"/>
  <c r="W91" i="4" s="1"/>
  <c r="W92" i="4" a="1"/>
  <c r="W92" i="4" s="1"/>
  <c r="W93" i="4" a="1"/>
  <c r="W93" i="4" s="1"/>
  <c r="W94" i="4" a="1"/>
  <c r="W94" i="4" s="1"/>
  <c r="W95" i="4" a="1"/>
  <c r="W95" i="4" s="1"/>
  <c r="W96" i="4" a="1"/>
  <c r="W96" i="4" s="1"/>
  <c r="W97" i="4" a="1"/>
  <c r="W97" i="4" s="1"/>
  <c r="W98" i="4" a="1"/>
  <c r="W98" i="4" s="1"/>
  <c r="W99" i="4" a="1"/>
  <c r="W99" i="4" s="1"/>
  <c r="W100" i="4" a="1"/>
  <c r="W100" i="4" s="1"/>
  <c r="W101" i="4" a="1"/>
  <c r="W101" i="4" s="1"/>
  <c r="U6" i="4" a="1"/>
  <c r="U6" i="4" s="1"/>
  <c r="U7" i="4" a="1"/>
  <c r="U7" i="4" s="1"/>
  <c r="U8" i="4" a="1"/>
  <c r="U8" i="4" s="1"/>
  <c r="U9" i="4" a="1"/>
  <c r="U9" i="4" s="1"/>
  <c r="U10" i="4" a="1"/>
  <c r="U10" i="4" s="1"/>
  <c r="U11" i="4" a="1"/>
  <c r="U11" i="4" s="1"/>
  <c r="U12" i="4" a="1"/>
  <c r="U12" i="4" s="1"/>
  <c r="U13" i="4" a="1"/>
  <c r="U13" i="4" s="1"/>
  <c r="U14" i="4" a="1"/>
  <c r="U14" i="4" s="1"/>
  <c r="U15" i="4" a="1"/>
  <c r="U15" i="4" s="1"/>
  <c r="U16" i="4" a="1"/>
  <c r="U16" i="4" s="1"/>
  <c r="U17" i="4" a="1"/>
  <c r="U17" i="4" s="1"/>
  <c r="U18" i="4" a="1"/>
  <c r="U18" i="4" s="1"/>
  <c r="U19" i="4" a="1"/>
  <c r="U19" i="4" s="1"/>
  <c r="U20" i="4" a="1"/>
  <c r="U20" i="4" s="1"/>
  <c r="U21" i="4" a="1"/>
  <c r="U21" i="4" s="1"/>
  <c r="U22" i="4" a="1"/>
  <c r="U22" i="4" s="1"/>
  <c r="U23" i="4" a="1"/>
  <c r="U23" i="4" s="1"/>
  <c r="U24" i="4" a="1"/>
  <c r="U24" i="4" s="1"/>
  <c r="U25" i="4" a="1"/>
  <c r="U25" i="4" s="1"/>
  <c r="U26" i="4" a="1"/>
  <c r="U26" i="4" s="1"/>
  <c r="U27" i="4" a="1"/>
  <c r="U27" i="4" s="1"/>
  <c r="U28" i="4" a="1"/>
  <c r="U28" i="4" s="1"/>
  <c r="U29" i="4" a="1"/>
  <c r="U29" i="4" s="1"/>
  <c r="U30" i="4" a="1"/>
  <c r="U30" i="4" s="1"/>
  <c r="U31" i="4" a="1"/>
  <c r="U31" i="4" s="1"/>
  <c r="U32" i="4" a="1"/>
  <c r="U32" i="4" s="1"/>
  <c r="U33" i="4" a="1"/>
  <c r="U33" i="4" s="1"/>
  <c r="U34" i="4" a="1"/>
  <c r="U34" i="4" s="1"/>
  <c r="U35" i="4" a="1"/>
  <c r="U35" i="4" s="1"/>
  <c r="U36" i="4" a="1"/>
  <c r="U36" i="4" s="1"/>
  <c r="U37" i="4" a="1"/>
  <c r="U37" i="4" s="1"/>
  <c r="U38" i="4" a="1"/>
  <c r="U38" i="4" s="1"/>
  <c r="U39" i="4" a="1"/>
  <c r="U39" i="4" s="1"/>
  <c r="U40" i="4" a="1"/>
  <c r="U40" i="4" s="1"/>
  <c r="U41" i="4" a="1"/>
  <c r="U41" i="4" s="1"/>
  <c r="U42" i="4" a="1"/>
  <c r="U42" i="4" s="1"/>
  <c r="U43" i="4" a="1"/>
  <c r="U43" i="4" s="1"/>
  <c r="U44" i="4" a="1"/>
  <c r="U44" i="4" s="1"/>
  <c r="U45" i="4" a="1"/>
  <c r="U45" i="4" s="1"/>
  <c r="U46" i="4" a="1"/>
  <c r="U46" i="4" s="1"/>
  <c r="U47" i="4" a="1"/>
  <c r="U47" i="4" s="1"/>
  <c r="U48" i="4" a="1"/>
  <c r="U48" i="4" s="1"/>
  <c r="U49" i="4" a="1"/>
  <c r="U49" i="4" s="1"/>
  <c r="U50" i="4" a="1"/>
  <c r="U50" i="4" s="1"/>
  <c r="U51" i="4" a="1"/>
  <c r="U51" i="4" s="1"/>
  <c r="U52" i="4" a="1"/>
  <c r="U52" i="4" s="1"/>
  <c r="U53" i="4" a="1"/>
  <c r="U53" i="4" s="1"/>
  <c r="U54" i="4" a="1"/>
  <c r="U54" i="4" s="1"/>
  <c r="U55" i="4" a="1"/>
  <c r="U55" i="4" s="1"/>
  <c r="U56" i="4" a="1"/>
  <c r="U56" i="4" s="1"/>
  <c r="U57" i="4" a="1"/>
  <c r="U57" i="4" s="1"/>
  <c r="U58" i="4" a="1"/>
  <c r="U58" i="4" s="1"/>
  <c r="U59" i="4" a="1"/>
  <c r="U59" i="4" s="1"/>
  <c r="U60" i="4" a="1"/>
  <c r="U60" i="4" s="1"/>
  <c r="U61" i="4" a="1"/>
  <c r="U61" i="4" s="1"/>
  <c r="U62" i="4" a="1"/>
  <c r="U62" i="4" s="1"/>
  <c r="U63" i="4" a="1"/>
  <c r="U63" i="4" s="1"/>
  <c r="U64" i="4" a="1"/>
  <c r="U64" i="4" s="1"/>
  <c r="U65" i="4" a="1"/>
  <c r="U65" i="4" s="1"/>
  <c r="U66" i="4" a="1"/>
  <c r="U66" i="4" s="1"/>
  <c r="U67" i="4" a="1"/>
  <c r="U67" i="4" s="1"/>
  <c r="U68" i="4" a="1"/>
  <c r="U68" i="4" s="1"/>
  <c r="U69" i="4" a="1"/>
  <c r="U69" i="4" s="1"/>
  <c r="U70" i="4" a="1"/>
  <c r="U70" i="4" s="1"/>
  <c r="U71" i="4" a="1"/>
  <c r="U71" i="4" s="1"/>
  <c r="U72" i="4" a="1"/>
  <c r="U72" i="4" s="1"/>
  <c r="U73" i="4" a="1"/>
  <c r="U73" i="4" s="1"/>
  <c r="U74" i="4" a="1"/>
  <c r="U74" i="4" s="1"/>
  <c r="U75" i="4" a="1"/>
  <c r="U75" i="4" s="1"/>
  <c r="U76" i="4" a="1"/>
  <c r="U76" i="4" s="1"/>
  <c r="U77" i="4" a="1"/>
  <c r="U77" i="4" s="1"/>
  <c r="U78" i="4" a="1"/>
  <c r="U78" i="4" s="1"/>
  <c r="U79" i="4" a="1"/>
  <c r="U79" i="4" s="1"/>
  <c r="U80" i="4" a="1"/>
  <c r="U80" i="4" s="1"/>
  <c r="U81" i="4" a="1"/>
  <c r="U81" i="4" s="1"/>
  <c r="U82" i="4" a="1"/>
  <c r="U82" i="4" s="1"/>
  <c r="U83" i="4" a="1"/>
  <c r="U83" i="4" s="1"/>
  <c r="U84" i="4" a="1"/>
  <c r="U84" i="4" s="1"/>
  <c r="U85" i="4" a="1"/>
  <c r="U85" i="4" s="1"/>
  <c r="U86" i="4" a="1"/>
  <c r="U86" i="4" s="1"/>
  <c r="U87" i="4" a="1"/>
  <c r="U87" i="4" s="1"/>
  <c r="U88" i="4" a="1"/>
  <c r="U88" i="4" s="1"/>
  <c r="U89" i="4" a="1"/>
  <c r="U89" i="4" s="1"/>
  <c r="U90" i="4" a="1"/>
  <c r="U90" i="4" s="1"/>
  <c r="U91" i="4" a="1"/>
  <c r="U91" i="4" s="1"/>
  <c r="U92" i="4" a="1"/>
  <c r="U92" i="4" s="1"/>
  <c r="U93" i="4" a="1"/>
  <c r="U93" i="4" s="1"/>
  <c r="U94" i="4" a="1"/>
  <c r="U94" i="4" s="1"/>
  <c r="U95" i="4" a="1"/>
  <c r="U95" i="4" s="1"/>
  <c r="U96" i="4" a="1"/>
  <c r="U96" i="4" s="1"/>
  <c r="U97" i="4" a="1"/>
  <c r="U97" i="4" s="1"/>
  <c r="U98" i="4" a="1"/>
  <c r="U98" i="4" s="1"/>
  <c r="U99" i="4" a="1"/>
  <c r="U99" i="4" s="1"/>
  <c r="U100" i="4" a="1"/>
  <c r="U100" i="4" s="1"/>
  <c r="U101" i="4" a="1"/>
  <c r="U101" i="4" s="1"/>
  <c r="S6" i="4" a="1"/>
  <c r="S6" i="4" s="1"/>
  <c r="S7" i="4" a="1"/>
  <c r="S7" i="4" s="1"/>
  <c r="S8" i="4" a="1"/>
  <c r="S8" i="4" s="1"/>
  <c r="S9" i="4" a="1"/>
  <c r="S9" i="4" s="1"/>
  <c r="S10" i="4" a="1"/>
  <c r="S10" i="4" s="1"/>
  <c r="S11" i="4" a="1"/>
  <c r="S11" i="4" s="1"/>
  <c r="S12" i="4" a="1"/>
  <c r="S12" i="4" s="1"/>
  <c r="S13" i="4" a="1"/>
  <c r="S13" i="4" s="1"/>
  <c r="S14" i="4" a="1"/>
  <c r="S14" i="4" s="1"/>
  <c r="S15" i="4" a="1"/>
  <c r="S15" i="4" s="1"/>
  <c r="S16" i="4" a="1"/>
  <c r="S16" i="4" s="1"/>
  <c r="S17" i="4" a="1"/>
  <c r="S17" i="4" s="1"/>
  <c r="S18" i="4" a="1"/>
  <c r="S18" i="4" s="1"/>
  <c r="S19" i="4" a="1"/>
  <c r="S19" i="4" s="1"/>
  <c r="S20" i="4" a="1"/>
  <c r="S20" i="4" s="1"/>
  <c r="S21" i="4" a="1"/>
  <c r="S21" i="4" s="1"/>
  <c r="S22" i="4" a="1"/>
  <c r="S22" i="4" s="1"/>
  <c r="S23" i="4" a="1"/>
  <c r="S23" i="4" s="1"/>
  <c r="S24" i="4" a="1"/>
  <c r="S24" i="4" s="1"/>
  <c r="S25" i="4" a="1"/>
  <c r="S25" i="4" s="1"/>
  <c r="S26" i="4" a="1"/>
  <c r="S26" i="4" s="1"/>
  <c r="S27" i="4" a="1"/>
  <c r="S27" i="4" s="1"/>
  <c r="S28" i="4" a="1"/>
  <c r="S28" i="4" s="1"/>
  <c r="S29" i="4" a="1"/>
  <c r="S29" i="4" s="1"/>
  <c r="S30" i="4" a="1"/>
  <c r="S30" i="4" s="1"/>
  <c r="S31" i="4" a="1"/>
  <c r="S31" i="4" s="1"/>
  <c r="S32" i="4" a="1"/>
  <c r="S32" i="4" s="1"/>
  <c r="S33" i="4" a="1"/>
  <c r="S33" i="4" s="1"/>
  <c r="S34" i="4" a="1"/>
  <c r="S34" i="4" s="1"/>
  <c r="S35" i="4" a="1"/>
  <c r="S35" i="4" s="1"/>
  <c r="S36" i="4" a="1"/>
  <c r="S36" i="4" s="1"/>
  <c r="S37" i="4" a="1"/>
  <c r="S37" i="4" s="1"/>
  <c r="S38" i="4" a="1"/>
  <c r="S38" i="4" s="1"/>
  <c r="S39" i="4" a="1"/>
  <c r="S39" i="4" s="1"/>
  <c r="S40" i="4" a="1"/>
  <c r="S40" i="4" s="1"/>
  <c r="S41" i="4" a="1"/>
  <c r="S41" i="4" s="1"/>
  <c r="S42" i="4" a="1"/>
  <c r="S42" i="4" s="1"/>
  <c r="S43" i="4" a="1"/>
  <c r="S43" i="4" s="1"/>
  <c r="S44" i="4" a="1"/>
  <c r="S44" i="4" s="1"/>
  <c r="S45" i="4" a="1"/>
  <c r="S45" i="4" s="1"/>
  <c r="S46" i="4" a="1"/>
  <c r="S46" i="4" s="1"/>
  <c r="S47" i="4" a="1"/>
  <c r="S47" i="4" s="1"/>
  <c r="S48" i="4" a="1"/>
  <c r="S48" i="4" s="1"/>
  <c r="S49" i="4" a="1"/>
  <c r="S49" i="4" s="1"/>
  <c r="S50" i="4" a="1"/>
  <c r="S50" i="4" s="1"/>
  <c r="S51" i="4" a="1"/>
  <c r="S51" i="4" s="1"/>
  <c r="S52" i="4" a="1"/>
  <c r="S52" i="4" s="1"/>
  <c r="S53" i="4" a="1"/>
  <c r="S53" i="4" s="1"/>
  <c r="S54" i="4" a="1"/>
  <c r="S54" i="4" s="1"/>
  <c r="S55" i="4" a="1"/>
  <c r="S55" i="4" s="1"/>
  <c r="S56" i="4" a="1"/>
  <c r="S56" i="4" s="1"/>
  <c r="S57" i="4" a="1"/>
  <c r="S57" i="4" s="1"/>
  <c r="S58" i="4" a="1"/>
  <c r="S58" i="4" s="1"/>
  <c r="S59" i="4" a="1"/>
  <c r="S59" i="4" s="1"/>
  <c r="S60" i="4" a="1"/>
  <c r="S60" i="4" s="1"/>
  <c r="S61" i="4" a="1"/>
  <c r="S61" i="4" s="1"/>
  <c r="S62" i="4" a="1"/>
  <c r="S62" i="4" s="1"/>
  <c r="S63" i="4" a="1"/>
  <c r="S63" i="4" s="1"/>
  <c r="S64" i="4" a="1"/>
  <c r="S64" i="4" s="1"/>
  <c r="S65" i="4" a="1"/>
  <c r="S65" i="4" s="1"/>
  <c r="S66" i="4" a="1"/>
  <c r="S66" i="4" s="1"/>
  <c r="S67" i="4" a="1"/>
  <c r="S67" i="4" s="1"/>
  <c r="S68" i="4" a="1"/>
  <c r="S68" i="4" s="1"/>
  <c r="S69" i="4" a="1"/>
  <c r="S69" i="4" s="1"/>
  <c r="S70" i="4" a="1"/>
  <c r="S70" i="4" s="1"/>
  <c r="S71" i="4" a="1"/>
  <c r="S71" i="4" s="1"/>
  <c r="S72" i="4" a="1"/>
  <c r="S72" i="4" s="1"/>
  <c r="S73" i="4" a="1"/>
  <c r="S73" i="4" s="1"/>
  <c r="S74" i="4" a="1"/>
  <c r="S74" i="4" s="1"/>
  <c r="S75" i="4" a="1"/>
  <c r="S75" i="4" s="1"/>
  <c r="S76" i="4" a="1"/>
  <c r="S76" i="4" s="1"/>
  <c r="S77" i="4" a="1"/>
  <c r="S77" i="4" s="1"/>
  <c r="S78" i="4" a="1"/>
  <c r="S78" i="4" s="1"/>
  <c r="S79" i="4" a="1"/>
  <c r="S79" i="4" s="1"/>
  <c r="S80" i="4" a="1"/>
  <c r="S80" i="4" s="1"/>
  <c r="S81" i="4" a="1"/>
  <c r="S81" i="4" s="1"/>
  <c r="S82" i="4" a="1"/>
  <c r="S82" i="4" s="1"/>
  <c r="S83" i="4" a="1"/>
  <c r="S83" i="4" s="1"/>
  <c r="S84" i="4" a="1"/>
  <c r="S84" i="4" s="1"/>
  <c r="S85" i="4" a="1"/>
  <c r="S85" i="4" s="1"/>
  <c r="S86" i="4" a="1"/>
  <c r="S86" i="4" s="1"/>
  <c r="S87" i="4" a="1"/>
  <c r="S87" i="4" s="1"/>
  <c r="S88" i="4" a="1"/>
  <c r="S88" i="4" s="1"/>
  <c r="S89" i="4" a="1"/>
  <c r="S89" i="4" s="1"/>
  <c r="S90" i="4" a="1"/>
  <c r="S90" i="4" s="1"/>
  <c r="S91" i="4" a="1"/>
  <c r="S91" i="4" s="1"/>
  <c r="S92" i="4" a="1"/>
  <c r="S92" i="4" s="1"/>
  <c r="S93" i="4" a="1"/>
  <c r="S93" i="4" s="1"/>
  <c r="S94" i="4" a="1"/>
  <c r="S94" i="4" s="1"/>
  <c r="S95" i="4" a="1"/>
  <c r="S95" i="4" s="1"/>
  <c r="S96" i="4" a="1"/>
  <c r="S96" i="4" s="1"/>
  <c r="S97" i="4" a="1"/>
  <c r="S97" i="4" s="1"/>
  <c r="S98" i="4" a="1"/>
  <c r="S98" i="4" s="1"/>
  <c r="S99" i="4" a="1"/>
  <c r="S99" i="4" s="1"/>
  <c r="S100" i="4" a="1"/>
  <c r="S100" i="4" s="1"/>
  <c r="S101" i="4" a="1"/>
  <c r="S101" i="4" s="1"/>
  <c r="AA5" i="4" a="1"/>
  <c r="AA5" i="4" s="1"/>
  <c r="Y5" i="4" a="1"/>
  <c r="Y5" i="4" s="1"/>
  <c r="W5" i="4" a="1"/>
  <c r="W5" i="4" s="1"/>
  <c r="U5" i="4" a="1"/>
  <c r="U5" i="4" s="1"/>
  <c r="S5" i="4" a="1"/>
  <c r="S5" i="4" s="1"/>
  <c r="Q6" i="4" a="1"/>
  <c r="Q6" i="4" s="1"/>
  <c r="Q7" i="4" a="1"/>
  <c r="Q7" i="4" s="1"/>
  <c r="Q8" i="4" a="1"/>
  <c r="Q8" i="4" s="1"/>
  <c r="Q9" i="4" a="1"/>
  <c r="Q9" i="4" s="1"/>
  <c r="Q10" i="4" a="1"/>
  <c r="Q10" i="4" s="1"/>
  <c r="Q11" i="4" a="1"/>
  <c r="Q11" i="4" s="1"/>
  <c r="Q12" i="4" a="1"/>
  <c r="Q12" i="4" s="1"/>
  <c r="Q13" i="4" a="1"/>
  <c r="Q13" i="4" s="1"/>
  <c r="Q14" i="4" a="1"/>
  <c r="Q14" i="4" s="1"/>
  <c r="Q15" i="4" a="1"/>
  <c r="Q15" i="4" s="1"/>
  <c r="Q16" i="4" a="1"/>
  <c r="Q16" i="4" s="1"/>
  <c r="Q17" i="4" a="1"/>
  <c r="Q17" i="4" s="1"/>
  <c r="Q18" i="4" a="1"/>
  <c r="Q18" i="4" s="1"/>
  <c r="Q19" i="4" a="1"/>
  <c r="Q19" i="4" s="1"/>
  <c r="Q20" i="4" a="1"/>
  <c r="Q20" i="4" s="1"/>
  <c r="Q21" i="4" a="1"/>
  <c r="Q21" i="4" s="1"/>
  <c r="Q22" i="4" a="1"/>
  <c r="Q22" i="4" s="1"/>
  <c r="Q23" i="4" a="1"/>
  <c r="Q23" i="4" s="1"/>
  <c r="Q24" i="4" a="1"/>
  <c r="Q24" i="4" s="1"/>
  <c r="Q25" i="4" a="1"/>
  <c r="Q25" i="4" s="1"/>
  <c r="Q26" i="4" a="1"/>
  <c r="Q26" i="4" s="1"/>
  <c r="Q27" i="4" a="1"/>
  <c r="Q27" i="4" s="1"/>
  <c r="Q28" i="4" a="1"/>
  <c r="Q28" i="4" s="1"/>
  <c r="Q29" i="4" a="1"/>
  <c r="Q29" i="4" s="1"/>
  <c r="Q30" i="4" a="1"/>
  <c r="Q30" i="4" s="1"/>
  <c r="Q31" i="4" a="1"/>
  <c r="Q31" i="4" s="1"/>
  <c r="Q32" i="4" a="1"/>
  <c r="Q32" i="4" s="1"/>
  <c r="Q33" i="4" a="1"/>
  <c r="Q33" i="4" s="1"/>
  <c r="Q34" i="4" a="1"/>
  <c r="Q34" i="4" s="1"/>
  <c r="Q35" i="4" a="1"/>
  <c r="Q35" i="4" s="1"/>
  <c r="Q36" i="4" a="1"/>
  <c r="Q36" i="4" s="1"/>
  <c r="Q37" i="4" a="1"/>
  <c r="Q37" i="4" s="1"/>
  <c r="Q38" i="4" a="1"/>
  <c r="Q38" i="4" s="1"/>
  <c r="Q39" i="4" a="1"/>
  <c r="Q39" i="4" s="1"/>
  <c r="Q40" i="4" a="1"/>
  <c r="Q40" i="4" s="1"/>
  <c r="Q41" i="4" a="1"/>
  <c r="Q41" i="4" s="1"/>
  <c r="Q42" i="4" a="1"/>
  <c r="Q42" i="4" s="1"/>
  <c r="Q43" i="4" a="1"/>
  <c r="Q43" i="4" s="1"/>
  <c r="Q44" i="4" a="1"/>
  <c r="Q44" i="4" s="1"/>
  <c r="Q45" i="4" a="1"/>
  <c r="Q45" i="4" s="1"/>
  <c r="Q46" i="4" a="1"/>
  <c r="Q46" i="4" s="1"/>
  <c r="Q47" i="4" a="1"/>
  <c r="Q47" i="4" s="1"/>
  <c r="Q48" i="4" a="1"/>
  <c r="Q48" i="4" s="1"/>
  <c r="Q49" i="4" a="1"/>
  <c r="Q49" i="4" s="1"/>
  <c r="Q50" i="4" a="1"/>
  <c r="Q50" i="4" s="1"/>
  <c r="Q51" i="4" a="1"/>
  <c r="Q51" i="4" s="1"/>
  <c r="Q52" i="4" a="1"/>
  <c r="Q52" i="4" s="1"/>
  <c r="Q53" i="4" a="1"/>
  <c r="Q53" i="4" s="1"/>
  <c r="Q54" i="4" a="1"/>
  <c r="Q54" i="4" s="1"/>
  <c r="Q55" i="4" a="1"/>
  <c r="Q55" i="4" s="1"/>
  <c r="Q56" i="4" a="1"/>
  <c r="Q56" i="4" s="1"/>
  <c r="Q57" i="4" a="1"/>
  <c r="Q57" i="4" s="1"/>
  <c r="Q58" i="4" a="1"/>
  <c r="Q58" i="4" s="1"/>
  <c r="Q59" i="4" a="1"/>
  <c r="Q59" i="4" s="1"/>
  <c r="Q60" i="4" a="1"/>
  <c r="Q60" i="4" s="1"/>
  <c r="Q61" i="4" a="1"/>
  <c r="Q61" i="4" s="1"/>
  <c r="Q62" i="4" a="1"/>
  <c r="Q62" i="4" s="1"/>
  <c r="Q63" i="4" a="1"/>
  <c r="Q63" i="4" s="1"/>
  <c r="Q64" i="4" a="1"/>
  <c r="Q64" i="4" s="1"/>
  <c r="Q65" i="4" a="1"/>
  <c r="Q65" i="4" s="1"/>
  <c r="Q66" i="4" a="1"/>
  <c r="Q66" i="4" s="1"/>
  <c r="Q67" i="4" a="1"/>
  <c r="Q67" i="4" s="1"/>
  <c r="Q68" i="4" a="1"/>
  <c r="Q68" i="4" s="1"/>
  <c r="Q69" i="4" a="1"/>
  <c r="Q69" i="4" s="1"/>
  <c r="Q70" i="4" a="1"/>
  <c r="Q70" i="4" s="1"/>
  <c r="Q71" i="4" a="1"/>
  <c r="Q71" i="4" s="1"/>
  <c r="Q72" i="4" a="1"/>
  <c r="Q72" i="4" s="1"/>
  <c r="Q73" i="4" a="1"/>
  <c r="Q73" i="4" s="1"/>
  <c r="Q74" i="4" a="1"/>
  <c r="Q74" i="4" s="1"/>
  <c r="Q75" i="4" a="1"/>
  <c r="Q75" i="4" s="1"/>
  <c r="Q76" i="4" a="1"/>
  <c r="Q76" i="4" s="1"/>
  <c r="Q77" i="4" a="1"/>
  <c r="Q77" i="4" s="1"/>
  <c r="Q78" i="4" a="1"/>
  <c r="Q78" i="4" s="1"/>
  <c r="Q79" i="4" a="1"/>
  <c r="Q79" i="4" s="1"/>
  <c r="Q80" i="4" a="1"/>
  <c r="Q80" i="4" s="1"/>
  <c r="Q81" i="4" a="1"/>
  <c r="Q81" i="4" s="1"/>
  <c r="Q82" i="4" a="1"/>
  <c r="Q82" i="4" s="1"/>
  <c r="Q83" i="4" a="1"/>
  <c r="Q83" i="4" s="1"/>
  <c r="Q84" i="4" a="1"/>
  <c r="Q84" i="4" s="1"/>
  <c r="Q85" i="4" a="1"/>
  <c r="Q85" i="4" s="1"/>
  <c r="Q86" i="4" a="1"/>
  <c r="Q86" i="4" s="1"/>
  <c r="Q87" i="4" a="1"/>
  <c r="Q87" i="4" s="1"/>
  <c r="Q88" i="4" a="1"/>
  <c r="Q88" i="4" s="1"/>
  <c r="Q89" i="4" a="1"/>
  <c r="Q89" i="4" s="1"/>
  <c r="Q90" i="4" a="1"/>
  <c r="Q90" i="4" s="1"/>
  <c r="Q91" i="4" a="1"/>
  <c r="Q91" i="4" s="1"/>
  <c r="Q92" i="4" a="1"/>
  <c r="Q92" i="4" s="1"/>
  <c r="Q93" i="4" a="1"/>
  <c r="Q93" i="4" s="1"/>
  <c r="Q94" i="4" a="1"/>
  <c r="Q94" i="4" s="1"/>
  <c r="Q95" i="4" a="1"/>
  <c r="Q95" i="4" s="1"/>
  <c r="Q96" i="4" a="1"/>
  <c r="Q96" i="4" s="1"/>
  <c r="Q97" i="4" a="1"/>
  <c r="Q97" i="4" s="1"/>
  <c r="Q98" i="4" a="1"/>
  <c r="Q98" i="4" s="1"/>
  <c r="Q99" i="4" a="1"/>
  <c r="Q99" i="4" s="1"/>
  <c r="Q100" i="4" a="1"/>
  <c r="Q100" i="4" s="1"/>
  <c r="Q101" i="4" a="1"/>
  <c r="Q101" i="4" s="1"/>
  <c r="Q5" i="4" a="1"/>
  <c r="Q5" i="4" s="1"/>
  <c r="O6" i="4" a="1"/>
  <c r="O6" i="4" s="1"/>
  <c r="O7" i="4" a="1"/>
  <c r="O7" i="4" s="1"/>
  <c r="O8" i="4" a="1"/>
  <c r="O8" i="4" s="1"/>
  <c r="O9" i="4" a="1"/>
  <c r="O9" i="4" s="1"/>
  <c r="O10" i="4" a="1"/>
  <c r="O10" i="4" s="1"/>
  <c r="O11" i="4" a="1"/>
  <c r="O11" i="4" s="1"/>
  <c r="O12" i="4" a="1"/>
  <c r="O12" i="4" s="1"/>
  <c r="O13" i="4" a="1"/>
  <c r="O13" i="4" s="1"/>
  <c r="O14" i="4" a="1"/>
  <c r="O14" i="4" s="1"/>
  <c r="O15" i="4" a="1"/>
  <c r="O15" i="4" s="1"/>
  <c r="O16" i="4" a="1"/>
  <c r="O16" i="4" s="1"/>
  <c r="O17" i="4" a="1"/>
  <c r="O17" i="4" s="1"/>
  <c r="O18" i="4" a="1"/>
  <c r="O18" i="4" s="1"/>
  <c r="O19" i="4" a="1"/>
  <c r="O19" i="4" s="1"/>
  <c r="O20" i="4" a="1"/>
  <c r="O20" i="4" s="1"/>
  <c r="O21" i="4" a="1"/>
  <c r="O21" i="4" s="1"/>
  <c r="O22" i="4" a="1"/>
  <c r="O22" i="4" s="1"/>
  <c r="O23" i="4" a="1"/>
  <c r="O23" i="4" s="1"/>
  <c r="O24" i="4" a="1"/>
  <c r="O24" i="4" s="1"/>
  <c r="O25" i="4" a="1"/>
  <c r="O25" i="4" s="1"/>
  <c r="O26" i="4" a="1"/>
  <c r="O26" i="4" s="1"/>
  <c r="O27" i="4" a="1"/>
  <c r="O27" i="4" s="1"/>
  <c r="O28" i="4" a="1"/>
  <c r="O28" i="4" s="1"/>
  <c r="O29" i="4" a="1"/>
  <c r="O29" i="4" s="1"/>
  <c r="O30" i="4" a="1"/>
  <c r="O30" i="4" s="1"/>
  <c r="O31" i="4" a="1"/>
  <c r="O31" i="4" s="1"/>
  <c r="O32" i="4" a="1"/>
  <c r="O32" i="4" s="1"/>
  <c r="O33" i="4" a="1"/>
  <c r="O33" i="4" s="1"/>
  <c r="O34" i="4" a="1"/>
  <c r="O34" i="4" s="1"/>
  <c r="O35" i="4" a="1"/>
  <c r="O35" i="4" s="1"/>
  <c r="O36" i="4" a="1"/>
  <c r="O36" i="4" s="1"/>
  <c r="O37" i="4" a="1"/>
  <c r="O37" i="4" s="1"/>
  <c r="O38" i="4" a="1"/>
  <c r="O38" i="4" s="1"/>
  <c r="O39" i="4" a="1"/>
  <c r="O39" i="4" s="1"/>
  <c r="O40" i="4" a="1"/>
  <c r="O40" i="4" s="1"/>
  <c r="O41" i="4" a="1"/>
  <c r="O41" i="4" s="1"/>
  <c r="O42" i="4" a="1"/>
  <c r="O42" i="4" s="1"/>
  <c r="O43" i="4" a="1"/>
  <c r="O43" i="4" s="1"/>
  <c r="O44" i="4" a="1"/>
  <c r="O44" i="4" s="1"/>
  <c r="O45" i="4" a="1"/>
  <c r="O45" i="4" s="1"/>
  <c r="O46" i="4" a="1"/>
  <c r="O46" i="4" s="1"/>
  <c r="O47" i="4" a="1"/>
  <c r="O47" i="4" s="1"/>
  <c r="O48" i="4" a="1"/>
  <c r="O48" i="4" s="1"/>
  <c r="O49" i="4" a="1"/>
  <c r="O49" i="4" s="1"/>
  <c r="O50" i="4" a="1"/>
  <c r="O50" i="4" s="1"/>
  <c r="O51" i="4" a="1"/>
  <c r="O51" i="4" s="1"/>
  <c r="O52" i="4" a="1"/>
  <c r="O52" i="4" s="1"/>
  <c r="O53" i="4" a="1"/>
  <c r="O53" i="4" s="1"/>
  <c r="O54" i="4" a="1"/>
  <c r="O54" i="4" s="1"/>
  <c r="O55" i="4" a="1"/>
  <c r="O55" i="4" s="1"/>
  <c r="O56" i="4" a="1"/>
  <c r="O56" i="4" s="1"/>
  <c r="O57" i="4" a="1"/>
  <c r="O57" i="4" s="1"/>
  <c r="O58" i="4" a="1"/>
  <c r="O58" i="4" s="1"/>
  <c r="O59" i="4" a="1"/>
  <c r="O59" i="4" s="1"/>
  <c r="O60" i="4" a="1"/>
  <c r="O60" i="4" s="1"/>
  <c r="O61" i="4" a="1"/>
  <c r="O61" i="4" s="1"/>
  <c r="O62" i="4" a="1"/>
  <c r="O62" i="4" s="1"/>
  <c r="O63" i="4" a="1"/>
  <c r="O63" i="4" s="1"/>
  <c r="O64" i="4" a="1"/>
  <c r="O64" i="4" s="1"/>
  <c r="O65" i="4" a="1"/>
  <c r="O65" i="4" s="1"/>
  <c r="O66" i="4" a="1"/>
  <c r="O66" i="4" s="1"/>
  <c r="O67" i="4" a="1"/>
  <c r="O67" i="4" s="1"/>
  <c r="O68" i="4" a="1"/>
  <c r="O68" i="4" s="1"/>
  <c r="O69" i="4" a="1"/>
  <c r="O69" i="4" s="1"/>
  <c r="O70" i="4" a="1"/>
  <c r="O70" i="4" s="1"/>
  <c r="O71" i="4" a="1"/>
  <c r="O71" i="4" s="1"/>
  <c r="O72" i="4" a="1"/>
  <c r="O72" i="4" s="1"/>
  <c r="O73" i="4" a="1"/>
  <c r="O73" i="4" s="1"/>
  <c r="O74" i="4" a="1"/>
  <c r="O74" i="4" s="1"/>
  <c r="O75" i="4" a="1"/>
  <c r="O75" i="4" s="1"/>
  <c r="O76" i="4" a="1"/>
  <c r="O76" i="4" s="1"/>
  <c r="O77" i="4" a="1"/>
  <c r="O77" i="4" s="1"/>
  <c r="O78" i="4" a="1"/>
  <c r="O78" i="4" s="1"/>
  <c r="O79" i="4" a="1"/>
  <c r="O79" i="4" s="1"/>
  <c r="O80" i="4" a="1"/>
  <c r="O80" i="4" s="1"/>
  <c r="O81" i="4" a="1"/>
  <c r="O81" i="4" s="1"/>
  <c r="O82" i="4" a="1"/>
  <c r="O82" i="4" s="1"/>
  <c r="O83" i="4" a="1"/>
  <c r="O83" i="4" s="1"/>
  <c r="O84" i="4" a="1"/>
  <c r="O84" i="4" s="1"/>
  <c r="O85" i="4" a="1"/>
  <c r="O85" i="4" s="1"/>
  <c r="O86" i="4" a="1"/>
  <c r="O86" i="4" s="1"/>
  <c r="O87" i="4" a="1"/>
  <c r="O87" i="4" s="1"/>
  <c r="O88" i="4" a="1"/>
  <c r="O88" i="4" s="1"/>
  <c r="O89" i="4" a="1"/>
  <c r="O89" i="4" s="1"/>
  <c r="O90" i="4" a="1"/>
  <c r="O90" i="4" s="1"/>
  <c r="O91" i="4" a="1"/>
  <c r="O91" i="4" s="1"/>
  <c r="O92" i="4" a="1"/>
  <c r="O92" i="4" s="1"/>
  <c r="O93" i="4" a="1"/>
  <c r="O93" i="4" s="1"/>
  <c r="O94" i="4" a="1"/>
  <c r="O94" i="4" s="1"/>
  <c r="O95" i="4" a="1"/>
  <c r="O95" i="4" s="1"/>
  <c r="O96" i="4" a="1"/>
  <c r="O96" i="4" s="1"/>
  <c r="O97" i="4" a="1"/>
  <c r="O97" i="4" s="1"/>
  <c r="O98" i="4" a="1"/>
  <c r="O98" i="4" s="1"/>
  <c r="O99" i="4" a="1"/>
  <c r="O99" i="4" s="1"/>
  <c r="O100" i="4" a="1"/>
  <c r="O100" i="4" s="1"/>
  <c r="O101" i="4" a="1"/>
  <c r="O101" i="4" s="1"/>
  <c r="O5" i="4" a="1"/>
  <c r="O5" i="4" s="1"/>
  <c r="M6" i="4" a="1"/>
  <c r="M6" i="4" s="1"/>
  <c r="M7" i="4" a="1"/>
  <c r="M7" i="4" s="1"/>
  <c r="M8" i="4" a="1"/>
  <c r="M8" i="4" s="1"/>
  <c r="M9" i="4" a="1"/>
  <c r="M9" i="4" s="1"/>
  <c r="M10" i="4" a="1"/>
  <c r="M10" i="4" s="1"/>
  <c r="M11" i="4" a="1"/>
  <c r="M11" i="4" s="1"/>
  <c r="M12" i="4" a="1"/>
  <c r="M12" i="4" s="1"/>
  <c r="M13" i="4" a="1"/>
  <c r="M13" i="4" s="1"/>
  <c r="M14" i="4" a="1"/>
  <c r="M14" i="4" s="1"/>
  <c r="M15" i="4" a="1"/>
  <c r="M15" i="4" s="1"/>
  <c r="M16" i="4" a="1"/>
  <c r="M16" i="4" s="1"/>
  <c r="M17" i="4" a="1"/>
  <c r="M17" i="4" s="1"/>
  <c r="M18" i="4" a="1"/>
  <c r="M18" i="4" s="1"/>
  <c r="M19" i="4" a="1"/>
  <c r="M19" i="4" s="1"/>
  <c r="M20" i="4" a="1"/>
  <c r="M20" i="4" s="1"/>
  <c r="M21" i="4" a="1"/>
  <c r="M21" i="4" s="1"/>
  <c r="M22" i="4" a="1"/>
  <c r="M22" i="4" s="1"/>
  <c r="M23" i="4" a="1"/>
  <c r="M23" i="4" s="1"/>
  <c r="M24" i="4" a="1"/>
  <c r="M24" i="4" s="1"/>
  <c r="M25" i="4" a="1"/>
  <c r="M25" i="4" s="1"/>
  <c r="M26" i="4" a="1"/>
  <c r="M26" i="4" s="1"/>
  <c r="M27" i="4" a="1"/>
  <c r="M27" i="4" s="1"/>
  <c r="M28" i="4" a="1"/>
  <c r="M28" i="4" s="1"/>
  <c r="M29" i="4" a="1"/>
  <c r="M29" i="4" s="1"/>
  <c r="M30" i="4" a="1"/>
  <c r="M30" i="4" s="1"/>
  <c r="M31" i="4" a="1"/>
  <c r="M31" i="4" s="1"/>
  <c r="M32" i="4" a="1"/>
  <c r="M32" i="4" s="1"/>
  <c r="M33" i="4" a="1"/>
  <c r="M33" i="4" s="1"/>
  <c r="M34" i="4" a="1"/>
  <c r="M34" i="4" s="1"/>
  <c r="M35" i="4" a="1"/>
  <c r="M35" i="4" s="1"/>
  <c r="M36" i="4" a="1"/>
  <c r="M36" i="4" s="1"/>
  <c r="M37" i="4" a="1"/>
  <c r="M37" i="4" s="1"/>
  <c r="M38" i="4" a="1"/>
  <c r="M38" i="4" s="1"/>
  <c r="M39" i="4" a="1"/>
  <c r="M39" i="4" s="1"/>
  <c r="M40" i="4" a="1"/>
  <c r="M40" i="4" s="1"/>
  <c r="M41" i="4" a="1"/>
  <c r="M41" i="4" s="1"/>
  <c r="M42" i="4" a="1"/>
  <c r="M42" i="4" s="1"/>
  <c r="M43" i="4" a="1"/>
  <c r="M43" i="4" s="1"/>
  <c r="M44" i="4" a="1"/>
  <c r="M44" i="4" s="1"/>
  <c r="M45" i="4" a="1"/>
  <c r="M45" i="4" s="1"/>
  <c r="M46" i="4" a="1"/>
  <c r="M46" i="4" s="1"/>
  <c r="M47" i="4" a="1"/>
  <c r="M47" i="4" s="1"/>
  <c r="M48" i="4" a="1"/>
  <c r="M48" i="4" s="1"/>
  <c r="M49" i="4" a="1"/>
  <c r="M49" i="4" s="1"/>
  <c r="M50" i="4" a="1"/>
  <c r="M50" i="4" s="1"/>
  <c r="M51" i="4" a="1"/>
  <c r="M51" i="4" s="1"/>
  <c r="M52" i="4" a="1"/>
  <c r="M52" i="4" s="1"/>
  <c r="M53" i="4" a="1"/>
  <c r="M53" i="4" s="1"/>
  <c r="M54" i="4" a="1"/>
  <c r="M54" i="4" s="1"/>
  <c r="M55" i="4" a="1"/>
  <c r="M55" i="4" s="1"/>
  <c r="M56" i="4" a="1"/>
  <c r="M56" i="4" s="1"/>
  <c r="M57" i="4" a="1"/>
  <c r="M57" i="4" s="1"/>
  <c r="M58" i="4" a="1"/>
  <c r="M58" i="4" s="1"/>
  <c r="M59" i="4" a="1"/>
  <c r="M59" i="4" s="1"/>
  <c r="M60" i="4" a="1"/>
  <c r="M60" i="4" s="1"/>
  <c r="M61" i="4" a="1"/>
  <c r="M61" i="4" s="1"/>
  <c r="M62" i="4" a="1"/>
  <c r="M62" i="4" s="1"/>
  <c r="M63" i="4" a="1"/>
  <c r="M63" i="4" s="1"/>
  <c r="M64" i="4" a="1"/>
  <c r="M64" i="4" s="1"/>
  <c r="M65" i="4" a="1"/>
  <c r="M65" i="4" s="1"/>
  <c r="M66" i="4" a="1"/>
  <c r="M66" i="4" s="1"/>
  <c r="M67" i="4" a="1"/>
  <c r="M67" i="4" s="1"/>
  <c r="M68" i="4" a="1"/>
  <c r="M68" i="4" s="1"/>
  <c r="M69" i="4" a="1"/>
  <c r="M69" i="4" s="1"/>
  <c r="M70" i="4" a="1"/>
  <c r="M70" i="4" s="1"/>
  <c r="M71" i="4" a="1"/>
  <c r="M71" i="4" s="1"/>
  <c r="M72" i="4" a="1"/>
  <c r="M72" i="4" s="1"/>
  <c r="M73" i="4" a="1"/>
  <c r="M73" i="4" s="1"/>
  <c r="M74" i="4" a="1"/>
  <c r="M74" i="4" s="1"/>
  <c r="M75" i="4" a="1"/>
  <c r="M75" i="4" s="1"/>
  <c r="M76" i="4" a="1"/>
  <c r="M76" i="4" s="1"/>
  <c r="M77" i="4" a="1"/>
  <c r="M77" i="4" s="1"/>
  <c r="M78" i="4" a="1"/>
  <c r="M78" i="4" s="1"/>
  <c r="M79" i="4" a="1"/>
  <c r="M79" i="4" s="1"/>
  <c r="M80" i="4" a="1"/>
  <c r="M80" i="4" s="1"/>
  <c r="M81" i="4" a="1"/>
  <c r="M81" i="4" s="1"/>
  <c r="M82" i="4" a="1"/>
  <c r="M82" i="4" s="1"/>
  <c r="M83" i="4" a="1"/>
  <c r="M83" i="4" s="1"/>
  <c r="M84" i="4" a="1"/>
  <c r="M84" i="4" s="1"/>
  <c r="M85" i="4" a="1"/>
  <c r="M85" i="4" s="1"/>
  <c r="M86" i="4" a="1"/>
  <c r="M86" i="4" s="1"/>
  <c r="M87" i="4" a="1"/>
  <c r="M87" i="4" s="1"/>
  <c r="M88" i="4" a="1"/>
  <c r="M88" i="4" s="1"/>
  <c r="M89" i="4" a="1"/>
  <c r="M89" i="4" s="1"/>
  <c r="M90" i="4" a="1"/>
  <c r="M90" i="4" s="1"/>
  <c r="M91" i="4" a="1"/>
  <c r="M91" i="4" s="1"/>
  <c r="M92" i="4" a="1"/>
  <c r="M92" i="4" s="1"/>
  <c r="M93" i="4" a="1"/>
  <c r="M93" i="4" s="1"/>
  <c r="M94" i="4" a="1"/>
  <c r="M94" i="4" s="1"/>
  <c r="M95" i="4" a="1"/>
  <c r="M95" i="4" s="1"/>
  <c r="M96" i="4" a="1"/>
  <c r="M96" i="4" s="1"/>
  <c r="M97" i="4" a="1"/>
  <c r="M97" i="4" s="1"/>
  <c r="M98" i="4" a="1"/>
  <c r="M98" i="4" s="1"/>
  <c r="M99" i="4" a="1"/>
  <c r="M99" i="4" s="1"/>
  <c r="M100" i="4" a="1"/>
  <c r="M100" i="4" s="1"/>
  <c r="M101" i="4" a="1"/>
  <c r="M101" i="4" s="1"/>
  <c r="M5" i="4" a="1"/>
  <c r="M5" i="4" s="1"/>
  <c r="K6" i="4" a="1"/>
  <c r="K6" i="4" s="1"/>
  <c r="K7" i="4" a="1"/>
  <c r="K7" i="4" s="1"/>
  <c r="K8" i="4" a="1"/>
  <c r="K8" i="4" s="1"/>
  <c r="K9" i="4" a="1"/>
  <c r="K9" i="4" s="1"/>
  <c r="K10" i="4" a="1"/>
  <c r="K10" i="4" s="1"/>
  <c r="K11" i="4" a="1"/>
  <c r="K11" i="4" s="1"/>
  <c r="K12" i="4" a="1"/>
  <c r="K12" i="4" s="1"/>
  <c r="K13" i="4" a="1"/>
  <c r="K13" i="4" s="1"/>
  <c r="K14" i="4" a="1"/>
  <c r="K14" i="4" s="1"/>
  <c r="K15" i="4" a="1"/>
  <c r="K15" i="4" s="1"/>
  <c r="K16" i="4" a="1"/>
  <c r="K16" i="4" s="1"/>
  <c r="K17" i="4" a="1"/>
  <c r="K17" i="4" s="1"/>
  <c r="K18" i="4" a="1"/>
  <c r="K18" i="4" s="1"/>
  <c r="K19" i="4" a="1"/>
  <c r="K19" i="4" s="1"/>
  <c r="K20" i="4" a="1"/>
  <c r="K20" i="4" s="1"/>
  <c r="K21" i="4" a="1"/>
  <c r="K21" i="4" s="1"/>
  <c r="K22" i="4" a="1"/>
  <c r="K22" i="4" s="1"/>
  <c r="K23" i="4" a="1"/>
  <c r="K23" i="4" s="1"/>
  <c r="K24" i="4" a="1"/>
  <c r="K24" i="4"/>
  <c r="K25" i="4" a="1"/>
  <c r="K25" i="4" s="1"/>
  <c r="K26" i="4" a="1"/>
  <c r="K26" i="4" s="1"/>
  <c r="K27" i="4" a="1"/>
  <c r="K27" i="4" s="1"/>
  <c r="K28" i="4" a="1"/>
  <c r="K28" i="4" s="1"/>
  <c r="K29" i="4" a="1"/>
  <c r="K29" i="4" s="1"/>
  <c r="K30" i="4" a="1"/>
  <c r="K30" i="4" s="1"/>
  <c r="K31" i="4" a="1"/>
  <c r="K31" i="4" s="1"/>
  <c r="K32" i="4" a="1"/>
  <c r="K32" i="4" s="1"/>
  <c r="K33" i="4" a="1"/>
  <c r="K33" i="4" s="1"/>
  <c r="K34" i="4" a="1"/>
  <c r="K34" i="4" s="1"/>
  <c r="K35" i="4" a="1"/>
  <c r="K35" i="4" s="1"/>
  <c r="K36" i="4" a="1"/>
  <c r="K36" i="4" s="1"/>
  <c r="K37" i="4" a="1"/>
  <c r="K37" i="4" s="1"/>
  <c r="K38" i="4" a="1"/>
  <c r="K38" i="4" s="1"/>
  <c r="K39" i="4" a="1"/>
  <c r="K39" i="4" s="1"/>
  <c r="K40" i="4" a="1"/>
  <c r="K40" i="4" s="1"/>
  <c r="K41" i="4" a="1"/>
  <c r="K41" i="4" s="1"/>
  <c r="K42" i="4" a="1"/>
  <c r="K42" i="4" s="1"/>
  <c r="K43" i="4" a="1"/>
  <c r="K43" i="4" s="1"/>
  <c r="K44" i="4" a="1"/>
  <c r="K44" i="4" s="1"/>
  <c r="K45" i="4" a="1"/>
  <c r="K45" i="4" s="1"/>
  <c r="K46" i="4" a="1"/>
  <c r="K46" i="4" s="1"/>
  <c r="K47" i="4" a="1"/>
  <c r="K47" i="4" s="1"/>
  <c r="K48" i="4" a="1"/>
  <c r="K48" i="4" s="1"/>
  <c r="K49" i="4" a="1"/>
  <c r="K49" i="4" s="1"/>
  <c r="K50" i="4" a="1"/>
  <c r="K50" i="4" s="1"/>
  <c r="K51" i="4" a="1"/>
  <c r="K51" i="4" s="1"/>
  <c r="K52" i="4" a="1"/>
  <c r="K52" i="4" s="1"/>
  <c r="K53" i="4" a="1"/>
  <c r="K53" i="4" s="1"/>
  <c r="K54" i="4" a="1"/>
  <c r="K54" i="4" s="1"/>
  <c r="K55" i="4" a="1"/>
  <c r="K55" i="4" s="1"/>
  <c r="K56" i="4" a="1"/>
  <c r="K56" i="4" s="1"/>
  <c r="K57" i="4" a="1"/>
  <c r="K57" i="4" s="1"/>
  <c r="K58" i="4" a="1"/>
  <c r="K58" i="4" s="1"/>
  <c r="K59" i="4" a="1"/>
  <c r="K59" i="4" s="1"/>
  <c r="K60" i="4" a="1"/>
  <c r="K60" i="4" s="1"/>
  <c r="K61" i="4" a="1"/>
  <c r="K61" i="4" s="1"/>
  <c r="K62" i="4" a="1"/>
  <c r="K62" i="4" s="1"/>
  <c r="K63" i="4" a="1"/>
  <c r="K63" i="4" s="1"/>
  <c r="K64" i="4" a="1"/>
  <c r="K64" i="4" s="1"/>
  <c r="K65" i="4" a="1"/>
  <c r="K65" i="4" s="1"/>
  <c r="K66" i="4" a="1"/>
  <c r="K66" i="4" s="1"/>
  <c r="K67" i="4" a="1"/>
  <c r="K67" i="4" s="1"/>
  <c r="K68" i="4" a="1"/>
  <c r="K68" i="4" s="1"/>
  <c r="K69" i="4" a="1"/>
  <c r="K69" i="4" s="1"/>
  <c r="K70" i="4" a="1"/>
  <c r="K70" i="4" s="1"/>
  <c r="K71" i="4" a="1"/>
  <c r="K71" i="4" s="1"/>
  <c r="K72" i="4" a="1"/>
  <c r="K72" i="4" s="1"/>
  <c r="K73" i="4" a="1"/>
  <c r="K73" i="4" s="1"/>
  <c r="K74" i="4" a="1"/>
  <c r="K74" i="4" s="1"/>
  <c r="K75" i="4" a="1"/>
  <c r="K75" i="4" s="1"/>
  <c r="K76" i="4" a="1"/>
  <c r="K76" i="4" s="1"/>
  <c r="K77" i="4" a="1"/>
  <c r="K77" i="4" s="1"/>
  <c r="K78" i="4" a="1"/>
  <c r="K78" i="4" s="1"/>
  <c r="K79" i="4" a="1"/>
  <c r="K79" i="4" s="1"/>
  <c r="K80" i="4" a="1"/>
  <c r="K80" i="4" s="1"/>
  <c r="K81" i="4" a="1"/>
  <c r="K81" i="4" s="1"/>
  <c r="K82" i="4" a="1"/>
  <c r="K82" i="4" s="1"/>
  <c r="K83" i="4" a="1"/>
  <c r="K83" i="4" s="1"/>
  <c r="K84" i="4" a="1"/>
  <c r="K84" i="4" s="1"/>
  <c r="K85" i="4" a="1"/>
  <c r="K85" i="4" s="1"/>
  <c r="K86" i="4" a="1"/>
  <c r="K86" i="4" s="1"/>
  <c r="K87" i="4" a="1"/>
  <c r="K87" i="4" s="1"/>
  <c r="K88" i="4" a="1"/>
  <c r="K88" i="4" s="1"/>
  <c r="K89" i="4" a="1"/>
  <c r="K89" i="4" s="1"/>
  <c r="K90" i="4" a="1"/>
  <c r="K90" i="4" s="1"/>
  <c r="K91" i="4" a="1"/>
  <c r="K91" i="4" s="1"/>
  <c r="K92" i="4" a="1"/>
  <c r="K92" i="4" s="1"/>
  <c r="K93" i="4" a="1"/>
  <c r="K93" i="4" s="1"/>
  <c r="K94" i="4" a="1"/>
  <c r="K94" i="4" s="1"/>
  <c r="K95" i="4" a="1"/>
  <c r="K95" i="4" s="1"/>
  <c r="K96" i="4" a="1"/>
  <c r="K96" i="4" s="1"/>
  <c r="K97" i="4" a="1"/>
  <c r="K97" i="4" s="1"/>
  <c r="K98" i="4" a="1"/>
  <c r="K98" i="4" s="1"/>
  <c r="K99" i="4" a="1"/>
  <c r="K99" i="4" s="1"/>
  <c r="K100" i="4" a="1"/>
  <c r="K100" i="4" s="1"/>
  <c r="K101" i="4" a="1"/>
  <c r="K101" i="4" s="1"/>
  <c r="K5" i="4" a="1"/>
  <c r="K5" i="4" s="1"/>
  <c r="I6" i="4" a="1"/>
  <c r="I6" i="4" s="1"/>
  <c r="I7" i="4" a="1"/>
  <c r="I7" i="4" s="1"/>
  <c r="I8" i="4" a="1"/>
  <c r="I8" i="4" s="1"/>
  <c r="I9" i="4" a="1"/>
  <c r="I9" i="4" s="1"/>
  <c r="I10" i="4" a="1"/>
  <c r="I10" i="4" s="1"/>
  <c r="I11" i="4" a="1"/>
  <c r="I11" i="4" s="1"/>
  <c r="I12" i="4" a="1"/>
  <c r="I12" i="4" s="1"/>
  <c r="I13" i="4" a="1"/>
  <c r="I13" i="4" s="1"/>
  <c r="I14" i="4" a="1"/>
  <c r="I14" i="4" s="1"/>
  <c r="I15" i="4" a="1"/>
  <c r="I15" i="4" s="1"/>
  <c r="I16" i="4" a="1"/>
  <c r="I16" i="4" s="1"/>
  <c r="I17" i="4" a="1"/>
  <c r="I17" i="4" s="1"/>
  <c r="I18" i="4" a="1"/>
  <c r="I18" i="4" s="1"/>
  <c r="I19" i="4" a="1"/>
  <c r="I19" i="4" s="1"/>
  <c r="I20" i="4" a="1"/>
  <c r="I20" i="4" s="1"/>
  <c r="I21" i="4" a="1"/>
  <c r="I21" i="4" s="1"/>
  <c r="I22" i="4" a="1"/>
  <c r="I22" i="4" s="1"/>
  <c r="I23" i="4" a="1"/>
  <c r="I23" i="4" s="1"/>
  <c r="I24" i="4" a="1"/>
  <c r="I24" i="4" s="1"/>
  <c r="I25" i="4" a="1"/>
  <c r="I25" i="4" s="1"/>
  <c r="I26" i="4" a="1"/>
  <c r="I26" i="4" s="1"/>
  <c r="I27" i="4" a="1"/>
  <c r="I27" i="4" s="1"/>
  <c r="I28" i="4" a="1"/>
  <c r="I28" i="4" s="1"/>
  <c r="I29" i="4" a="1"/>
  <c r="I29" i="4" s="1"/>
  <c r="I30" i="4" a="1"/>
  <c r="I30" i="4" s="1"/>
  <c r="I31" i="4" a="1"/>
  <c r="I31" i="4" s="1"/>
  <c r="I32" i="4" a="1"/>
  <c r="I32" i="4" s="1"/>
  <c r="I33" i="4" a="1"/>
  <c r="I33" i="4" s="1"/>
  <c r="I34" i="4" a="1"/>
  <c r="I34" i="4" s="1"/>
  <c r="I35" i="4" a="1"/>
  <c r="I35" i="4" s="1"/>
  <c r="I36" i="4" a="1"/>
  <c r="I36" i="4" s="1"/>
  <c r="I37" i="4" a="1"/>
  <c r="I37" i="4" s="1"/>
  <c r="I38" i="4" a="1"/>
  <c r="I38" i="4" s="1"/>
  <c r="I39" i="4" a="1"/>
  <c r="I39" i="4" s="1"/>
  <c r="I40" i="4" a="1"/>
  <c r="I40" i="4" s="1"/>
  <c r="I41" i="4" a="1"/>
  <c r="I41" i="4" s="1"/>
  <c r="I42" i="4" a="1"/>
  <c r="I42" i="4" s="1"/>
  <c r="I43" i="4" a="1"/>
  <c r="I43" i="4" s="1"/>
  <c r="I44" i="4" a="1"/>
  <c r="I44" i="4" s="1"/>
  <c r="I45" i="4" a="1"/>
  <c r="I45" i="4" s="1"/>
  <c r="I46" i="4" a="1"/>
  <c r="I46" i="4" s="1"/>
  <c r="I47" i="4" a="1"/>
  <c r="I47" i="4" s="1"/>
  <c r="I48" i="4" a="1"/>
  <c r="I48" i="4" s="1"/>
  <c r="I49" i="4" a="1"/>
  <c r="I49" i="4" s="1"/>
  <c r="I50" i="4" a="1"/>
  <c r="I50" i="4" s="1"/>
  <c r="I51" i="4" a="1"/>
  <c r="I51" i="4" s="1"/>
  <c r="I52" i="4" a="1"/>
  <c r="I52" i="4" s="1"/>
  <c r="I53" i="4" a="1"/>
  <c r="I53" i="4" s="1"/>
  <c r="I54" i="4" a="1"/>
  <c r="I54" i="4" s="1"/>
  <c r="I55" i="4" a="1"/>
  <c r="I55" i="4" s="1"/>
  <c r="I56" i="4" a="1"/>
  <c r="I56" i="4" s="1"/>
  <c r="I57" i="4" a="1"/>
  <c r="I57" i="4" s="1"/>
  <c r="I58" i="4" a="1"/>
  <c r="I58" i="4" s="1"/>
  <c r="I59" i="4" a="1"/>
  <c r="I59" i="4" s="1"/>
  <c r="I60" i="4" a="1"/>
  <c r="I60" i="4" s="1"/>
  <c r="I61" i="4" a="1"/>
  <c r="I61" i="4" s="1"/>
  <c r="I62" i="4" a="1"/>
  <c r="I62" i="4" s="1"/>
  <c r="I63" i="4" a="1"/>
  <c r="I63" i="4" s="1"/>
  <c r="I64" i="4" a="1"/>
  <c r="I64" i="4" s="1"/>
  <c r="I65" i="4" a="1"/>
  <c r="I65" i="4" s="1"/>
  <c r="I66" i="4" a="1"/>
  <c r="I66" i="4" s="1"/>
  <c r="I67" i="4" a="1"/>
  <c r="I67" i="4" s="1"/>
  <c r="I68" i="4" a="1"/>
  <c r="I68" i="4" s="1"/>
  <c r="I69" i="4" a="1"/>
  <c r="I69" i="4" s="1"/>
  <c r="I70" i="4" a="1"/>
  <c r="I70" i="4" s="1"/>
  <c r="I71" i="4" a="1"/>
  <c r="I71" i="4" s="1"/>
  <c r="I72" i="4" a="1"/>
  <c r="I72" i="4" s="1"/>
  <c r="I73" i="4" a="1"/>
  <c r="I73" i="4" s="1"/>
  <c r="I74" i="4" a="1"/>
  <c r="I74" i="4" s="1"/>
  <c r="I75" i="4" a="1"/>
  <c r="I75" i="4" s="1"/>
  <c r="I76" i="4" a="1"/>
  <c r="I76" i="4" s="1"/>
  <c r="I77" i="4" a="1"/>
  <c r="I77" i="4" s="1"/>
  <c r="I78" i="4" a="1"/>
  <c r="I78" i="4" s="1"/>
  <c r="I79" i="4" a="1"/>
  <c r="I79" i="4" s="1"/>
  <c r="I80" i="4" a="1"/>
  <c r="I80" i="4" s="1"/>
  <c r="I81" i="4" a="1"/>
  <c r="I81" i="4" s="1"/>
  <c r="I82" i="4" a="1"/>
  <c r="I82" i="4" s="1"/>
  <c r="I83" i="4" a="1"/>
  <c r="I83" i="4" s="1"/>
  <c r="I84" i="4" a="1"/>
  <c r="I84" i="4" s="1"/>
  <c r="I85" i="4" a="1"/>
  <c r="I85" i="4" s="1"/>
  <c r="I86" i="4" a="1"/>
  <c r="I86" i="4" s="1"/>
  <c r="I87" i="4" a="1"/>
  <c r="I87" i="4" s="1"/>
  <c r="I88" i="4" a="1"/>
  <c r="I88" i="4" s="1"/>
  <c r="I89" i="4" a="1"/>
  <c r="I89" i="4" s="1"/>
  <c r="I90" i="4" a="1"/>
  <c r="I90" i="4" s="1"/>
  <c r="I91" i="4" a="1"/>
  <c r="I91" i="4" s="1"/>
  <c r="I92" i="4" a="1"/>
  <c r="I92" i="4" s="1"/>
  <c r="I93" i="4" a="1"/>
  <c r="I93" i="4" s="1"/>
  <c r="I94" i="4" a="1"/>
  <c r="I94" i="4" s="1"/>
  <c r="I95" i="4" a="1"/>
  <c r="I95" i="4" s="1"/>
  <c r="I96" i="4" a="1"/>
  <c r="I96" i="4" s="1"/>
  <c r="I97" i="4" a="1"/>
  <c r="I97" i="4" s="1"/>
  <c r="I98" i="4" a="1"/>
  <c r="I98" i="4" s="1"/>
  <c r="I99" i="4" a="1"/>
  <c r="I99" i="4" s="1"/>
  <c r="I100" i="4" a="1"/>
  <c r="I100" i="4" s="1"/>
  <c r="I101" i="4" a="1"/>
  <c r="I101" i="4" s="1"/>
  <c r="I5" i="4" a="1"/>
  <c r="I5" i="4" s="1"/>
  <c r="G6" i="4" a="1"/>
  <c r="G6" i="4" s="1"/>
  <c r="G7" i="4" a="1"/>
  <c r="G7" i="4" s="1"/>
  <c r="G8" i="4" a="1"/>
  <c r="G8" i="4" s="1"/>
  <c r="G9" i="4" a="1"/>
  <c r="G9" i="4" s="1"/>
  <c r="G10" i="4" a="1"/>
  <c r="G10" i="4" s="1"/>
  <c r="G11" i="4" a="1"/>
  <c r="G11" i="4" s="1"/>
  <c r="G12" i="4" a="1"/>
  <c r="G12" i="4" s="1"/>
  <c r="G13" i="4" a="1"/>
  <c r="G13" i="4" s="1"/>
  <c r="G14" i="4" a="1"/>
  <c r="G14" i="4" s="1"/>
  <c r="G15" i="4" a="1"/>
  <c r="G15" i="4" s="1"/>
  <c r="G16" i="4" a="1"/>
  <c r="G16" i="4" s="1"/>
  <c r="G17" i="4" a="1"/>
  <c r="G17" i="4" s="1"/>
  <c r="G18" i="4" a="1"/>
  <c r="G18" i="4" s="1"/>
  <c r="G19" i="4" a="1"/>
  <c r="G19" i="4" s="1"/>
  <c r="G20" i="4" a="1"/>
  <c r="G20" i="4" s="1"/>
  <c r="G21" i="4" a="1"/>
  <c r="G21" i="4" s="1"/>
  <c r="G22" i="4" a="1"/>
  <c r="G22" i="4" s="1"/>
  <c r="G23" i="4" a="1"/>
  <c r="G23" i="4" s="1"/>
  <c r="G24" i="4" a="1"/>
  <c r="G24" i="4" s="1"/>
  <c r="G25" i="4" a="1"/>
  <c r="G25" i="4" s="1"/>
  <c r="G26" i="4" a="1"/>
  <c r="G26" i="4" s="1"/>
  <c r="G27" i="4" a="1"/>
  <c r="G27" i="4" s="1"/>
  <c r="G28" i="4" a="1"/>
  <c r="G28" i="4" s="1"/>
  <c r="G29" i="4" a="1"/>
  <c r="G29" i="4" s="1"/>
  <c r="G30" i="4" a="1"/>
  <c r="G30" i="4" s="1"/>
  <c r="G31" i="4" a="1"/>
  <c r="G31" i="4" s="1"/>
  <c r="G32" i="4" a="1"/>
  <c r="G32" i="4" s="1"/>
  <c r="G33" i="4" a="1"/>
  <c r="G33" i="4" s="1"/>
  <c r="G34" i="4" a="1"/>
  <c r="G34" i="4" s="1"/>
  <c r="G35" i="4" a="1"/>
  <c r="G35" i="4" s="1"/>
  <c r="G36" i="4" a="1"/>
  <c r="G36" i="4" s="1"/>
  <c r="G37" i="4" a="1"/>
  <c r="G37" i="4" s="1"/>
  <c r="G38" i="4" a="1"/>
  <c r="G38" i="4" s="1"/>
  <c r="G39" i="4" a="1"/>
  <c r="G39" i="4" s="1"/>
  <c r="G40" i="4" a="1"/>
  <c r="G40" i="4" s="1"/>
  <c r="G41" i="4" a="1"/>
  <c r="G41" i="4" s="1"/>
  <c r="G42" i="4" a="1"/>
  <c r="G42" i="4" s="1"/>
  <c r="G43" i="4" a="1"/>
  <c r="G43" i="4" s="1"/>
  <c r="G44" i="4" a="1"/>
  <c r="G44" i="4" s="1"/>
  <c r="G45" i="4" a="1"/>
  <c r="G45" i="4" s="1"/>
  <c r="G46" i="4" a="1"/>
  <c r="G46" i="4" s="1"/>
  <c r="G47" i="4" a="1"/>
  <c r="G47" i="4" s="1"/>
  <c r="G48" i="4" a="1"/>
  <c r="G48" i="4" s="1"/>
  <c r="G49" i="4" a="1"/>
  <c r="G49" i="4" s="1"/>
  <c r="G50" i="4" a="1"/>
  <c r="G50" i="4" s="1"/>
  <c r="G51" i="4" a="1"/>
  <c r="G51" i="4" s="1"/>
  <c r="G52" i="4" a="1"/>
  <c r="G52" i="4" s="1"/>
  <c r="G53" i="4" a="1"/>
  <c r="G53" i="4" s="1"/>
  <c r="G54" i="4" a="1"/>
  <c r="G54" i="4" s="1"/>
  <c r="G55" i="4" a="1"/>
  <c r="G55" i="4" s="1"/>
  <c r="G56" i="4" a="1"/>
  <c r="G56" i="4" s="1"/>
  <c r="G57" i="4" a="1"/>
  <c r="G57" i="4" s="1"/>
  <c r="G58" i="4" a="1"/>
  <c r="G58" i="4" s="1"/>
  <c r="G59" i="4" a="1"/>
  <c r="G59" i="4" s="1"/>
  <c r="G60" i="4" a="1"/>
  <c r="G60" i="4" s="1"/>
  <c r="G61" i="4" a="1"/>
  <c r="G61" i="4" s="1"/>
  <c r="G62" i="4" a="1"/>
  <c r="G62" i="4" s="1"/>
  <c r="G63" i="4" a="1"/>
  <c r="G63" i="4" s="1"/>
  <c r="G64" i="4" a="1"/>
  <c r="G64" i="4" s="1"/>
  <c r="G65" i="4" a="1"/>
  <c r="G65" i="4" s="1"/>
  <c r="G66" i="4" a="1"/>
  <c r="G66" i="4" s="1"/>
  <c r="G67" i="4" a="1"/>
  <c r="G67" i="4" s="1"/>
  <c r="G68" i="4" a="1"/>
  <c r="G68" i="4" s="1"/>
  <c r="G69" i="4" a="1"/>
  <c r="G69" i="4" s="1"/>
  <c r="G70" i="4" a="1"/>
  <c r="G70" i="4" s="1"/>
  <c r="G71" i="4" a="1"/>
  <c r="G71" i="4" s="1"/>
  <c r="G73" i="4" a="1"/>
  <c r="G73" i="4" s="1"/>
  <c r="G74" i="4" a="1"/>
  <c r="G74" i="4" s="1"/>
  <c r="G75" i="4" a="1"/>
  <c r="G75" i="4" s="1"/>
  <c r="G76" i="4" a="1"/>
  <c r="G76" i="4" s="1"/>
  <c r="G77" i="4" a="1"/>
  <c r="G77" i="4" s="1"/>
  <c r="G78" i="4" a="1"/>
  <c r="G78" i="4" s="1"/>
  <c r="G79" i="4" a="1"/>
  <c r="G79" i="4" s="1"/>
  <c r="G80" i="4" a="1"/>
  <c r="G80" i="4" s="1"/>
  <c r="G81" i="4" a="1"/>
  <c r="G81" i="4" s="1"/>
  <c r="G82" i="4" a="1"/>
  <c r="G82" i="4" s="1"/>
  <c r="G83" i="4" a="1"/>
  <c r="G83" i="4" s="1"/>
  <c r="G84" i="4" a="1"/>
  <c r="G84" i="4" s="1"/>
  <c r="G85" i="4" a="1"/>
  <c r="G85" i="4" s="1"/>
  <c r="G86" i="4" a="1"/>
  <c r="G86" i="4" s="1"/>
  <c r="G87" i="4" a="1"/>
  <c r="G87" i="4" s="1"/>
  <c r="G88" i="4" a="1"/>
  <c r="G88" i="4" s="1"/>
  <c r="G89" i="4" a="1"/>
  <c r="G89" i="4" s="1"/>
  <c r="G90" i="4" a="1"/>
  <c r="G90" i="4" s="1"/>
  <c r="G91" i="4" a="1"/>
  <c r="G91" i="4" s="1"/>
  <c r="G92" i="4" a="1"/>
  <c r="G92" i="4" s="1"/>
  <c r="G93" i="4" a="1"/>
  <c r="G93" i="4" s="1"/>
  <c r="G94" i="4" a="1"/>
  <c r="G94" i="4" s="1"/>
  <c r="G95" i="4" a="1"/>
  <c r="G95" i="4" s="1"/>
  <c r="G96" i="4" a="1"/>
  <c r="G96" i="4" s="1"/>
  <c r="G97" i="4" a="1"/>
  <c r="G97" i="4" s="1"/>
  <c r="G98" i="4" a="1"/>
  <c r="G98" i="4" s="1"/>
  <c r="G99" i="4" a="1"/>
  <c r="G99" i="4" s="1"/>
  <c r="G100" i="4" a="1"/>
  <c r="G100" i="4" s="1"/>
  <c r="G101" i="4" a="1"/>
  <c r="G101" i="4" s="1"/>
  <c r="G5" i="4" a="1"/>
  <c r="G5" i="4" s="1"/>
  <c r="E6" i="4" a="1"/>
  <c r="E6" i="4" s="1"/>
  <c r="E7" i="4" a="1"/>
  <c r="E7" i="4" s="1"/>
  <c r="E8" i="4" a="1"/>
  <c r="E8" i="4" s="1"/>
  <c r="E9" i="4" a="1"/>
  <c r="E9" i="4" s="1"/>
  <c r="E10" i="4" a="1"/>
  <c r="E10" i="4" s="1"/>
  <c r="E11" i="4" a="1"/>
  <c r="E11" i="4" s="1"/>
  <c r="E12" i="4" a="1"/>
  <c r="E12" i="4" s="1"/>
  <c r="E13" i="4" a="1"/>
  <c r="E13" i="4" s="1"/>
  <c r="E14" i="4" a="1"/>
  <c r="E14" i="4" s="1"/>
  <c r="E15" i="4" a="1"/>
  <c r="E15" i="4" s="1"/>
  <c r="E16" i="4" a="1"/>
  <c r="E16" i="4" s="1"/>
  <c r="E17" i="4" a="1"/>
  <c r="E17" i="4" s="1"/>
  <c r="E18" i="4" a="1"/>
  <c r="E18" i="4" s="1"/>
  <c r="E19" i="4" a="1"/>
  <c r="E19" i="4" s="1"/>
  <c r="E20" i="4" a="1"/>
  <c r="E20" i="4" s="1"/>
  <c r="E21" i="4" a="1"/>
  <c r="E21" i="4" s="1"/>
  <c r="E22" i="4" a="1"/>
  <c r="E22" i="4" s="1"/>
  <c r="E23" i="4" a="1"/>
  <c r="E23" i="4" s="1"/>
  <c r="E24" i="4" a="1"/>
  <c r="E24" i="4" s="1"/>
  <c r="E25" i="4" a="1"/>
  <c r="E25" i="4" s="1"/>
  <c r="E26" i="4" a="1"/>
  <c r="E26" i="4" s="1"/>
  <c r="E27" i="4" a="1"/>
  <c r="E27" i="4" s="1"/>
  <c r="E28" i="4" a="1"/>
  <c r="E28" i="4" s="1"/>
  <c r="E29" i="4" a="1"/>
  <c r="E29" i="4" s="1"/>
  <c r="E30" i="4" a="1"/>
  <c r="E30" i="4" s="1"/>
  <c r="E31" i="4" a="1"/>
  <c r="E31" i="4" s="1"/>
  <c r="E32" i="4" a="1"/>
  <c r="E32" i="4" s="1"/>
  <c r="E33" i="4" a="1"/>
  <c r="E33" i="4" s="1"/>
  <c r="E34" i="4" a="1"/>
  <c r="E34" i="4" s="1"/>
  <c r="E35" i="4" a="1"/>
  <c r="E35" i="4" s="1"/>
  <c r="E36" i="4" a="1"/>
  <c r="E36" i="4" s="1"/>
  <c r="E37" i="4" a="1"/>
  <c r="E37" i="4" s="1"/>
  <c r="E38" i="4" a="1"/>
  <c r="E38" i="4" s="1"/>
  <c r="E39" i="4" a="1"/>
  <c r="E39" i="4" s="1"/>
  <c r="E40" i="4" a="1"/>
  <c r="E40" i="4" s="1"/>
  <c r="E41" i="4" a="1"/>
  <c r="E41" i="4" s="1"/>
  <c r="E42" i="4" a="1"/>
  <c r="E42" i="4" s="1"/>
  <c r="E43" i="4" a="1"/>
  <c r="E43" i="4" s="1"/>
  <c r="E44" i="4" a="1"/>
  <c r="E44" i="4" s="1"/>
  <c r="E45" i="4" a="1"/>
  <c r="E45" i="4" s="1"/>
  <c r="E46" i="4" a="1"/>
  <c r="E46" i="4" s="1"/>
  <c r="E47" i="4" a="1"/>
  <c r="E47" i="4" s="1"/>
  <c r="E48" i="4" a="1"/>
  <c r="E48" i="4" s="1"/>
  <c r="E49" i="4" a="1"/>
  <c r="E49" i="4" s="1"/>
  <c r="E50" i="4" a="1"/>
  <c r="E50" i="4" s="1"/>
  <c r="E51" i="4" a="1"/>
  <c r="E51" i="4" s="1"/>
  <c r="E52" i="4" a="1"/>
  <c r="E52" i="4" s="1"/>
  <c r="E53" i="4" a="1"/>
  <c r="E53" i="4" s="1"/>
  <c r="E54" i="4" a="1"/>
  <c r="E54" i="4" s="1"/>
  <c r="E55" i="4" a="1"/>
  <c r="E55" i="4" s="1"/>
  <c r="E56" i="4" a="1"/>
  <c r="E56" i="4" s="1"/>
  <c r="E57" i="4" a="1"/>
  <c r="E57" i="4" s="1"/>
  <c r="E58" i="4" a="1"/>
  <c r="E58" i="4" s="1"/>
  <c r="E59" i="4" a="1"/>
  <c r="E59" i="4" s="1"/>
  <c r="E60" i="4" a="1"/>
  <c r="E60" i="4" s="1"/>
  <c r="E61" i="4" a="1"/>
  <c r="E61" i="4" s="1"/>
  <c r="E62" i="4" a="1"/>
  <c r="E62" i="4" s="1"/>
  <c r="E63" i="4" a="1"/>
  <c r="E63" i="4" s="1"/>
  <c r="E64" i="4" a="1"/>
  <c r="E64" i="4" s="1"/>
  <c r="E65" i="4" a="1"/>
  <c r="E65" i="4" s="1"/>
  <c r="E66" i="4" a="1"/>
  <c r="E66" i="4" s="1"/>
  <c r="E67" i="4" a="1"/>
  <c r="E67" i="4" s="1"/>
  <c r="E68" i="4" a="1"/>
  <c r="E68" i="4" s="1"/>
  <c r="E69" i="4" a="1"/>
  <c r="E69" i="4" s="1"/>
  <c r="E70" i="4" a="1"/>
  <c r="E70" i="4" s="1"/>
  <c r="E71" i="4" a="1"/>
  <c r="E71" i="4" s="1"/>
  <c r="E72" i="4" a="1"/>
  <c r="E72" i="4" s="1"/>
  <c r="E73" i="4" a="1"/>
  <c r="E73" i="4" s="1"/>
  <c r="E74" i="4" a="1"/>
  <c r="E74" i="4" s="1"/>
  <c r="E75" i="4" a="1"/>
  <c r="E75" i="4" s="1"/>
  <c r="E76" i="4" a="1"/>
  <c r="E76" i="4" s="1"/>
  <c r="E77" i="4" a="1"/>
  <c r="E77" i="4" s="1"/>
  <c r="E78" i="4" a="1"/>
  <c r="E78" i="4" s="1"/>
  <c r="E79" i="4" a="1"/>
  <c r="E79" i="4" s="1"/>
  <c r="E80" i="4" a="1"/>
  <c r="E80" i="4" s="1"/>
  <c r="E81" i="4" a="1"/>
  <c r="E81" i="4" s="1"/>
  <c r="E82" i="4" a="1"/>
  <c r="E82" i="4" s="1"/>
  <c r="E84" i="4" a="1"/>
  <c r="E84" i="4" s="1"/>
  <c r="E85" i="4" a="1"/>
  <c r="E85" i="4" s="1"/>
  <c r="E86" i="4" a="1"/>
  <c r="E86" i="4" s="1"/>
  <c r="E87" i="4" a="1"/>
  <c r="E87" i="4" s="1"/>
  <c r="E88" i="4" a="1"/>
  <c r="E88" i="4" s="1"/>
  <c r="E89" i="4" a="1"/>
  <c r="E89" i="4" s="1"/>
  <c r="E90" i="4" a="1"/>
  <c r="E90" i="4" s="1"/>
  <c r="E91" i="4" a="1"/>
  <c r="E91" i="4" s="1"/>
  <c r="E92" i="4" a="1"/>
  <c r="E92" i="4" s="1"/>
  <c r="E93" i="4" a="1"/>
  <c r="E93" i="4" s="1"/>
  <c r="E94" i="4" a="1"/>
  <c r="E94" i="4" s="1"/>
  <c r="E95" i="4" a="1"/>
  <c r="E95" i="4" s="1"/>
  <c r="E96" i="4" a="1"/>
  <c r="E96" i="4" s="1"/>
  <c r="E97" i="4" a="1"/>
  <c r="E97" i="4" s="1"/>
  <c r="E98" i="4" a="1"/>
  <c r="E98" i="4" s="1"/>
  <c r="E99" i="4" a="1"/>
  <c r="E99" i="4" s="1"/>
  <c r="E100" i="4" a="1"/>
  <c r="E100" i="4" s="1"/>
  <c r="E101" i="4" a="1"/>
  <c r="E101" i="4" s="1"/>
  <c r="E5" i="4" a="1"/>
  <c r="E5" i="4" s="1"/>
  <c r="E5" i="2" a="1"/>
  <c r="E5" i="2" s="1"/>
  <c r="E100" i="2" a="1"/>
  <c r="E100" i="2" s="1"/>
  <c r="E99" i="2" a="1"/>
  <c r="E99" i="2" s="1"/>
  <c r="Z129" i="2"/>
  <c r="AE143" i="2"/>
  <c r="AE141" i="2"/>
  <c r="AE139" i="2"/>
  <c r="AJ133" i="2"/>
  <c r="AJ132" i="2"/>
  <c r="AJ131" i="2"/>
  <c r="AJ130" i="2"/>
  <c r="AJ135" i="2"/>
  <c r="AJ129" i="2"/>
  <c r="H129" i="2"/>
  <c r="AA6" i="2" a="1"/>
  <c r="AA6" i="2" s="1"/>
  <c r="AA7" i="2" a="1"/>
  <c r="AA7" i="2" s="1"/>
  <c r="AA8" i="2" a="1"/>
  <c r="AA8" i="2" s="1"/>
  <c r="AA9" i="2" a="1"/>
  <c r="AA9" i="2" s="1"/>
  <c r="AA10" i="2" a="1"/>
  <c r="AA10" i="2" s="1"/>
  <c r="AA11" i="2" a="1"/>
  <c r="AA11" i="2" s="1"/>
  <c r="AA12" i="2" a="1"/>
  <c r="AA12" i="2" s="1"/>
  <c r="AA13" i="2" a="1"/>
  <c r="AA13" i="2" s="1"/>
  <c r="AA14" i="2" a="1"/>
  <c r="AA14" i="2" s="1"/>
  <c r="AA15" i="2" a="1"/>
  <c r="AA15" i="2" s="1"/>
  <c r="AA16" i="2" a="1"/>
  <c r="AA16" i="2" s="1"/>
  <c r="AA17" i="2" a="1"/>
  <c r="AA17" i="2" s="1"/>
  <c r="AA18" i="2" a="1"/>
  <c r="AA18" i="2" s="1"/>
  <c r="AA19" i="2" a="1"/>
  <c r="AA19" i="2" s="1"/>
  <c r="AA20" i="2" a="1"/>
  <c r="AA20" i="2" s="1"/>
  <c r="AA21" i="2" a="1"/>
  <c r="AA21" i="2" s="1"/>
  <c r="AA22" i="2" a="1"/>
  <c r="AA22" i="2" s="1"/>
  <c r="AA23" i="2" a="1"/>
  <c r="AA23" i="2" s="1"/>
  <c r="AA24" i="2" a="1"/>
  <c r="AA24" i="2" s="1"/>
  <c r="AA25" i="2" a="1"/>
  <c r="AA25" i="2" s="1"/>
  <c r="AA26" i="2" a="1"/>
  <c r="AA26" i="2" s="1"/>
  <c r="AA27" i="2" a="1"/>
  <c r="AA27" i="2" s="1"/>
  <c r="AA28" i="2" a="1"/>
  <c r="AA28" i="2" s="1"/>
  <c r="AA29" i="2" a="1"/>
  <c r="AA29" i="2" s="1"/>
  <c r="AA30" i="2" a="1"/>
  <c r="AA30" i="2" s="1"/>
  <c r="AA31" i="2" a="1"/>
  <c r="AA31" i="2" s="1"/>
  <c r="AA32" i="2" a="1"/>
  <c r="AA32" i="2" s="1"/>
  <c r="AA33" i="2" a="1"/>
  <c r="AA33" i="2" s="1"/>
  <c r="AA34" i="2" a="1"/>
  <c r="AA34" i="2" s="1"/>
  <c r="AA35" i="2" a="1"/>
  <c r="AA35" i="2" s="1"/>
  <c r="AA36" i="2" a="1"/>
  <c r="AA36" i="2" s="1"/>
  <c r="AA37" i="2" a="1"/>
  <c r="AA37" i="2" s="1"/>
  <c r="AA38" i="2" a="1"/>
  <c r="AA38" i="2" s="1"/>
  <c r="AA39" i="2" a="1"/>
  <c r="AA39" i="2" s="1"/>
  <c r="AA40" i="2" a="1"/>
  <c r="AA40" i="2" s="1"/>
  <c r="AA41" i="2" a="1"/>
  <c r="AA41" i="2" s="1"/>
  <c r="AA42" i="2" a="1"/>
  <c r="AA42" i="2" s="1"/>
  <c r="AA43" i="2" a="1"/>
  <c r="AA43" i="2" s="1"/>
  <c r="AA44" i="2" a="1"/>
  <c r="AA44" i="2" s="1"/>
  <c r="AA45" i="2" a="1"/>
  <c r="AA45" i="2" s="1"/>
  <c r="AA46" i="2" a="1"/>
  <c r="AA46" i="2" s="1"/>
  <c r="AA47" i="2" a="1"/>
  <c r="AA47" i="2" s="1"/>
  <c r="AA48" i="2" a="1"/>
  <c r="AA48" i="2" s="1"/>
  <c r="AA49" i="2" a="1"/>
  <c r="AA49" i="2" s="1"/>
  <c r="AA50" i="2" a="1"/>
  <c r="AA50" i="2" s="1"/>
  <c r="AA51" i="2" a="1"/>
  <c r="AA51" i="2" s="1"/>
  <c r="AA52" i="2" a="1"/>
  <c r="AA52" i="2" s="1"/>
  <c r="AA53" i="2" a="1"/>
  <c r="AA53" i="2" s="1"/>
  <c r="AA54" i="2" a="1"/>
  <c r="AA54" i="2" s="1"/>
  <c r="AA55" i="2" a="1"/>
  <c r="AA55" i="2" s="1"/>
  <c r="AA56" i="2" a="1"/>
  <c r="AA56" i="2" s="1"/>
  <c r="AA57" i="2" a="1"/>
  <c r="AA57" i="2" s="1"/>
  <c r="AA58" i="2" a="1"/>
  <c r="AA58" i="2" s="1"/>
  <c r="AA59" i="2" a="1"/>
  <c r="AA59" i="2" s="1"/>
  <c r="AA60" i="2" a="1"/>
  <c r="AA60" i="2" s="1"/>
  <c r="AA61" i="2" a="1"/>
  <c r="AA61" i="2" s="1"/>
  <c r="AA62" i="2" a="1"/>
  <c r="AA62" i="2" s="1"/>
  <c r="AA63" i="2" a="1"/>
  <c r="AA63" i="2" s="1"/>
  <c r="AA64" i="2" a="1"/>
  <c r="AA64" i="2" s="1"/>
  <c r="AA65" i="2" a="1"/>
  <c r="AA65" i="2" s="1"/>
  <c r="AA66" i="2" a="1"/>
  <c r="AA66" i="2" s="1"/>
  <c r="AA67" i="2" a="1"/>
  <c r="AA67" i="2" s="1"/>
  <c r="AA68" i="2" a="1"/>
  <c r="AA68" i="2" s="1"/>
  <c r="AA69" i="2" a="1"/>
  <c r="AA69" i="2" s="1"/>
  <c r="AA70" i="2" a="1"/>
  <c r="AA70" i="2" s="1"/>
  <c r="AA71" i="2" a="1"/>
  <c r="AA71" i="2" s="1"/>
  <c r="AA72" i="2" a="1"/>
  <c r="AA72" i="2" s="1"/>
  <c r="AA73" i="2" a="1"/>
  <c r="AA73" i="2" s="1"/>
  <c r="AA74" i="2" a="1"/>
  <c r="AA74" i="2" s="1"/>
  <c r="AA75" i="2" a="1"/>
  <c r="AA75" i="2" s="1"/>
  <c r="AA76" i="2" a="1"/>
  <c r="AA76" i="2" s="1"/>
  <c r="AA77" i="2" a="1"/>
  <c r="AA77" i="2" s="1"/>
  <c r="AA78" i="2" a="1"/>
  <c r="AA78" i="2" s="1"/>
  <c r="AA79" i="2" a="1"/>
  <c r="AA79" i="2" s="1"/>
  <c r="AA80" i="2" a="1"/>
  <c r="AA80" i="2" s="1"/>
  <c r="AA81" i="2" a="1"/>
  <c r="AA81" i="2" s="1"/>
  <c r="AA82" i="2" a="1"/>
  <c r="AA82" i="2" s="1"/>
  <c r="AA83" i="2" a="1"/>
  <c r="AA83" i="2" s="1"/>
  <c r="AA84" i="2" a="1"/>
  <c r="AA84" i="2" s="1"/>
  <c r="AA85" i="2" a="1"/>
  <c r="AA85" i="2" s="1"/>
  <c r="AA86" i="2" a="1"/>
  <c r="AA86" i="2" s="1"/>
  <c r="AA87" i="2" a="1"/>
  <c r="AA87" i="2" s="1"/>
  <c r="AA88" i="2" a="1"/>
  <c r="AA88" i="2" s="1"/>
  <c r="AA89" i="2" a="1"/>
  <c r="AA89" i="2" s="1"/>
  <c r="AA90" i="2" a="1"/>
  <c r="AA90" i="2" s="1"/>
  <c r="AA91" i="2" a="1"/>
  <c r="AA91" i="2" s="1"/>
  <c r="AA92" i="2" a="1"/>
  <c r="AA92" i="2" s="1"/>
  <c r="AA93" i="2" a="1"/>
  <c r="AA93" i="2" s="1"/>
  <c r="AA94" i="2" a="1"/>
  <c r="AA94" i="2" s="1"/>
  <c r="AA95" i="2" a="1"/>
  <c r="AA95" i="2" s="1"/>
  <c r="AA96" i="2" a="1"/>
  <c r="AA96" i="2" s="1"/>
  <c r="AA97" i="2" a="1"/>
  <c r="AA97" i="2" s="1"/>
  <c r="AA98" i="2" a="1"/>
  <c r="AA98" i="2" s="1"/>
  <c r="AA99" i="2" a="1"/>
  <c r="AA99" i="2" s="1"/>
  <c r="AA100" i="2" a="1"/>
  <c r="AA100" i="2" s="1"/>
  <c r="AA101" i="2" a="1"/>
  <c r="AA101" i="2" s="1"/>
  <c r="AA102" i="2" a="1"/>
  <c r="AA102" i="2" s="1"/>
  <c r="AA103" i="2" a="1"/>
  <c r="AA103" i="2" s="1"/>
  <c r="AA104" i="2" a="1"/>
  <c r="AA104" i="2" s="1"/>
  <c r="AA105" i="2" a="1"/>
  <c r="AA105" i="2" s="1"/>
  <c r="AA106" i="2" a="1"/>
  <c r="AA106" i="2" s="1"/>
  <c r="AA107" i="2" a="1"/>
  <c r="AA107" i="2" s="1"/>
  <c r="AA108" i="2" a="1"/>
  <c r="AA108" i="2" s="1"/>
  <c r="AA109" i="2" a="1"/>
  <c r="AA109" i="2" s="1"/>
  <c r="AA110" i="2" a="1"/>
  <c r="AA110" i="2" s="1"/>
  <c r="AA111" i="2" a="1"/>
  <c r="AA111" i="2" s="1"/>
  <c r="AA112" i="2" a="1"/>
  <c r="AA112" i="2" s="1"/>
  <c r="AA113" i="2" a="1"/>
  <c r="AA113" i="2" s="1"/>
  <c r="AA114" i="2" a="1"/>
  <c r="AA114" i="2" s="1"/>
  <c r="AA115" i="2" a="1"/>
  <c r="AA115" i="2" s="1"/>
  <c r="AA116" i="2" a="1"/>
  <c r="AA116" i="2" s="1"/>
  <c r="AA117" i="2" a="1"/>
  <c r="AA117" i="2" s="1"/>
  <c r="AA118" i="2" a="1"/>
  <c r="AA118" i="2" s="1"/>
  <c r="AA119" i="2" a="1"/>
  <c r="AA119" i="2" s="1"/>
  <c r="AA120" i="2" a="1"/>
  <c r="AA120" i="2" s="1"/>
  <c r="AA121" i="2" a="1"/>
  <c r="AA121" i="2" s="1"/>
  <c r="AA122" i="2" a="1"/>
  <c r="AA122" i="2" s="1"/>
  <c r="AA123" i="2" a="1"/>
  <c r="AA123" i="2" s="1"/>
  <c r="AA5" i="2" a="1"/>
  <c r="AA5" i="2" s="1"/>
  <c r="Y6" i="2" a="1"/>
  <c r="Y6" i="2" s="1"/>
  <c r="Y7" i="2" a="1"/>
  <c r="Y7" i="2" s="1"/>
  <c r="Y8" i="2" a="1"/>
  <c r="Y8" i="2" s="1"/>
  <c r="Y9" i="2" a="1"/>
  <c r="Y9" i="2" s="1"/>
  <c r="Y10" i="2" a="1"/>
  <c r="Y10" i="2" s="1"/>
  <c r="Y11" i="2" a="1"/>
  <c r="Y11" i="2" s="1"/>
  <c r="Y12" i="2" a="1"/>
  <c r="Y12" i="2" s="1"/>
  <c r="Y13" i="2" a="1"/>
  <c r="Y13" i="2" s="1"/>
  <c r="Y14" i="2" a="1"/>
  <c r="Y14" i="2" s="1"/>
  <c r="Y15" i="2" a="1"/>
  <c r="Y15" i="2" s="1"/>
  <c r="Y16" i="2" a="1"/>
  <c r="Y16" i="2" s="1"/>
  <c r="Y17" i="2" a="1"/>
  <c r="Y17" i="2" s="1"/>
  <c r="Y18" i="2" a="1"/>
  <c r="Y18" i="2" s="1"/>
  <c r="Y19" i="2" a="1"/>
  <c r="Y19" i="2" s="1"/>
  <c r="Y20" i="2" a="1"/>
  <c r="Y20" i="2" s="1"/>
  <c r="Y21" i="2" a="1"/>
  <c r="Y21" i="2" s="1"/>
  <c r="Y22" i="2" a="1"/>
  <c r="Y22" i="2" s="1"/>
  <c r="Y23" i="2" a="1"/>
  <c r="Y23" i="2" s="1"/>
  <c r="Y24" i="2" a="1"/>
  <c r="Y24" i="2" s="1"/>
  <c r="Y25" i="2" a="1"/>
  <c r="Y25" i="2" s="1"/>
  <c r="Y26" i="2" a="1"/>
  <c r="Y26" i="2" s="1"/>
  <c r="Y27" i="2" a="1"/>
  <c r="Y27" i="2" s="1"/>
  <c r="Y28" i="2" a="1"/>
  <c r="Y28" i="2" s="1"/>
  <c r="Y29" i="2" a="1"/>
  <c r="Y29" i="2" s="1"/>
  <c r="Y30" i="2" a="1"/>
  <c r="Y30" i="2" s="1"/>
  <c r="Y31" i="2" a="1"/>
  <c r="Y31" i="2" s="1"/>
  <c r="Y32" i="2" a="1"/>
  <c r="Y32" i="2" s="1"/>
  <c r="Y33" i="2" a="1"/>
  <c r="Y33" i="2" s="1"/>
  <c r="Y34" i="2" a="1"/>
  <c r="Y34" i="2" s="1"/>
  <c r="Y35" i="2" a="1"/>
  <c r="Y35" i="2" s="1"/>
  <c r="Y36" i="2" a="1"/>
  <c r="Y36" i="2" s="1"/>
  <c r="Y37" i="2" a="1"/>
  <c r="Y37" i="2" s="1"/>
  <c r="Y38" i="2" a="1"/>
  <c r="Y38" i="2" s="1"/>
  <c r="Y39" i="2" a="1"/>
  <c r="Y39" i="2" s="1"/>
  <c r="Y40" i="2" a="1"/>
  <c r="Y40" i="2" s="1"/>
  <c r="Y41" i="2" a="1"/>
  <c r="Y41" i="2" s="1"/>
  <c r="Y42" i="2" a="1"/>
  <c r="Y42" i="2" s="1"/>
  <c r="Y43" i="2" a="1"/>
  <c r="Y43" i="2" s="1"/>
  <c r="Y44" i="2" a="1"/>
  <c r="Y44" i="2" s="1"/>
  <c r="Y45" i="2" a="1"/>
  <c r="Y45" i="2" s="1"/>
  <c r="Y46" i="2" a="1"/>
  <c r="Y46" i="2" s="1"/>
  <c r="Y47" i="2" a="1"/>
  <c r="Y47" i="2" s="1"/>
  <c r="Y48" i="2" a="1"/>
  <c r="Y48" i="2" s="1"/>
  <c r="Y49" i="2" a="1"/>
  <c r="Y49" i="2" s="1"/>
  <c r="Y50" i="2" a="1"/>
  <c r="Y50" i="2" s="1"/>
  <c r="Y51" i="2" a="1"/>
  <c r="Y51" i="2" s="1"/>
  <c r="Y52" i="2" a="1"/>
  <c r="Y52" i="2" s="1"/>
  <c r="Y53" i="2" a="1"/>
  <c r="Y53" i="2" s="1"/>
  <c r="Y54" i="2" a="1"/>
  <c r="Y54" i="2" s="1"/>
  <c r="Y55" i="2" a="1"/>
  <c r="Y55" i="2" s="1"/>
  <c r="Y56" i="2" a="1"/>
  <c r="Y56" i="2" s="1"/>
  <c r="Y57" i="2" a="1"/>
  <c r="Y57" i="2" s="1"/>
  <c r="Y58" i="2" a="1"/>
  <c r="Y58" i="2" s="1"/>
  <c r="Y59" i="2" a="1"/>
  <c r="Y59" i="2" s="1"/>
  <c r="Y60" i="2" a="1"/>
  <c r="Y60" i="2" s="1"/>
  <c r="Y61" i="2" a="1"/>
  <c r="Y61" i="2" s="1"/>
  <c r="Y62" i="2" a="1"/>
  <c r="Y62" i="2" s="1"/>
  <c r="Y63" i="2" a="1"/>
  <c r="Y63" i="2" s="1"/>
  <c r="Y64" i="2" a="1"/>
  <c r="Y64" i="2" s="1"/>
  <c r="Y65" i="2" a="1"/>
  <c r="Y65" i="2" s="1"/>
  <c r="Y66" i="2" a="1"/>
  <c r="Y66" i="2" s="1"/>
  <c r="Y67" i="2" a="1"/>
  <c r="Y67" i="2" s="1"/>
  <c r="Y68" i="2" a="1"/>
  <c r="Y68" i="2" s="1"/>
  <c r="Y69" i="2" a="1"/>
  <c r="Y69" i="2" s="1"/>
  <c r="Y70" i="2" a="1"/>
  <c r="Y70" i="2" s="1"/>
  <c r="Y71" i="2" a="1"/>
  <c r="Y71" i="2" s="1"/>
  <c r="Y72" i="2" a="1"/>
  <c r="Y72" i="2" s="1"/>
  <c r="Y73" i="2" a="1"/>
  <c r="Y73" i="2" s="1"/>
  <c r="Y74" i="2" a="1"/>
  <c r="Y74" i="2" s="1"/>
  <c r="Y75" i="2" a="1"/>
  <c r="Y75" i="2" s="1"/>
  <c r="Y76" i="2" a="1"/>
  <c r="Y76" i="2" s="1"/>
  <c r="Y77" i="2" a="1"/>
  <c r="Y77" i="2" s="1"/>
  <c r="Y78" i="2" a="1"/>
  <c r="Y78" i="2" s="1"/>
  <c r="Y79" i="2" a="1"/>
  <c r="Y79" i="2" s="1"/>
  <c r="Y80" i="2" a="1"/>
  <c r="Y80" i="2" s="1"/>
  <c r="Y81" i="2" a="1"/>
  <c r="Y81" i="2" s="1"/>
  <c r="Y82" i="2" a="1"/>
  <c r="Y82" i="2" s="1"/>
  <c r="Y83" i="2" a="1"/>
  <c r="Y83" i="2" s="1"/>
  <c r="Y84" i="2" a="1"/>
  <c r="Y84" i="2" s="1"/>
  <c r="Y85" i="2" a="1"/>
  <c r="Y85" i="2" s="1"/>
  <c r="Y86" i="2" a="1"/>
  <c r="Y86" i="2" s="1"/>
  <c r="Y87" i="2" a="1"/>
  <c r="Y87" i="2" s="1"/>
  <c r="Y88" i="2" a="1"/>
  <c r="Y88" i="2" s="1"/>
  <c r="Y89" i="2" a="1"/>
  <c r="Y89" i="2" s="1"/>
  <c r="Y90" i="2" a="1"/>
  <c r="Y90" i="2" s="1"/>
  <c r="Y91" i="2" a="1"/>
  <c r="Y91" i="2" s="1"/>
  <c r="Y92" i="2" a="1"/>
  <c r="Y92" i="2" s="1"/>
  <c r="Y93" i="2" a="1"/>
  <c r="Y93" i="2" s="1"/>
  <c r="Y94" i="2" a="1"/>
  <c r="Y94" i="2" s="1"/>
  <c r="Y95" i="2" a="1"/>
  <c r="Y95" i="2" s="1"/>
  <c r="Y96" i="2" a="1"/>
  <c r="Y96" i="2" s="1"/>
  <c r="Y97" i="2" a="1"/>
  <c r="Y97" i="2" s="1"/>
  <c r="Y98" i="2" a="1"/>
  <c r="Y98" i="2" s="1"/>
  <c r="Y99" i="2" a="1"/>
  <c r="Y99" i="2" s="1"/>
  <c r="Y100" i="2" a="1"/>
  <c r="Y100" i="2" s="1"/>
  <c r="Y101" i="2" a="1"/>
  <c r="Y101" i="2" s="1"/>
  <c r="Y102" i="2" a="1"/>
  <c r="Y102" i="2" s="1"/>
  <c r="Y103" i="2" a="1"/>
  <c r="Y103" i="2" s="1"/>
  <c r="Y104" i="2" a="1"/>
  <c r="Y104" i="2" s="1"/>
  <c r="Y105" i="2" a="1"/>
  <c r="Y105" i="2" s="1"/>
  <c r="Y106" i="2" a="1"/>
  <c r="Y106" i="2" s="1"/>
  <c r="Y107" i="2" a="1"/>
  <c r="Y107" i="2" s="1"/>
  <c r="Y108" i="2" a="1"/>
  <c r="Y108" i="2" s="1"/>
  <c r="Y109" i="2" a="1"/>
  <c r="Y109" i="2" s="1"/>
  <c r="Y110" i="2" a="1"/>
  <c r="Y110" i="2" s="1"/>
  <c r="Y111" i="2" a="1"/>
  <c r="Y111" i="2" s="1"/>
  <c r="Y112" i="2" a="1"/>
  <c r="Y112" i="2" s="1"/>
  <c r="Y113" i="2" a="1"/>
  <c r="Y113" i="2" s="1"/>
  <c r="Y114" i="2" a="1"/>
  <c r="Y114" i="2" s="1"/>
  <c r="Y115" i="2" a="1"/>
  <c r="Y115" i="2" s="1"/>
  <c r="Y116" i="2" a="1"/>
  <c r="Y116" i="2" s="1"/>
  <c r="Y117" i="2" a="1"/>
  <c r="Y117" i="2" s="1"/>
  <c r="Y118" i="2" a="1"/>
  <c r="Y118" i="2" s="1"/>
  <c r="Y119" i="2" a="1"/>
  <c r="Y119" i="2" s="1"/>
  <c r="Y120" i="2" a="1"/>
  <c r="Y120" i="2" s="1"/>
  <c r="Y121" i="2" a="1"/>
  <c r="Y121" i="2" s="1"/>
  <c r="Y122" i="2" a="1"/>
  <c r="Y122" i="2" s="1"/>
  <c r="Y123" i="2" a="1"/>
  <c r="Y123" i="2" s="1"/>
  <c r="Y5" i="2" a="1"/>
  <c r="Y5" i="2" s="1"/>
  <c r="W6" i="2" a="1"/>
  <c r="W6" i="2" s="1"/>
  <c r="W7" i="2" a="1"/>
  <c r="W7" i="2" s="1"/>
  <c r="W8" i="2" a="1"/>
  <c r="W8" i="2" s="1"/>
  <c r="W9" i="2" a="1"/>
  <c r="W9" i="2" s="1"/>
  <c r="W10" i="2" a="1"/>
  <c r="W10" i="2" s="1"/>
  <c r="W11" i="2" a="1"/>
  <c r="W11" i="2" s="1"/>
  <c r="W12" i="2" a="1"/>
  <c r="W12" i="2" s="1"/>
  <c r="W13" i="2" a="1"/>
  <c r="W13" i="2" s="1"/>
  <c r="W14" i="2" a="1"/>
  <c r="W14" i="2" s="1"/>
  <c r="W15" i="2" a="1"/>
  <c r="W15" i="2" s="1"/>
  <c r="W16" i="2" a="1"/>
  <c r="W16" i="2" s="1"/>
  <c r="W17" i="2" a="1"/>
  <c r="W17" i="2" s="1"/>
  <c r="W18" i="2" a="1"/>
  <c r="W18" i="2" s="1"/>
  <c r="W19" i="2" a="1"/>
  <c r="W19" i="2" s="1"/>
  <c r="W20" i="2" a="1"/>
  <c r="W20" i="2" s="1"/>
  <c r="W21" i="2" a="1"/>
  <c r="W21" i="2" s="1"/>
  <c r="W22" i="2" a="1"/>
  <c r="W22" i="2" s="1"/>
  <c r="W23" i="2" a="1"/>
  <c r="W23" i="2" s="1"/>
  <c r="W24" i="2" a="1"/>
  <c r="W24" i="2" s="1"/>
  <c r="W25" i="2" a="1"/>
  <c r="W25" i="2" s="1"/>
  <c r="W26" i="2" a="1"/>
  <c r="W26" i="2" s="1"/>
  <c r="W27" i="2" a="1"/>
  <c r="W27" i="2" s="1"/>
  <c r="W28" i="2" a="1"/>
  <c r="W28" i="2" s="1"/>
  <c r="W29" i="2" a="1"/>
  <c r="W29" i="2" s="1"/>
  <c r="W30" i="2" a="1"/>
  <c r="W30" i="2" s="1"/>
  <c r="W31" i="2" a="1"/>
  <c r="W31" i="2" s="1"/>
  <c r="W32" i="2" a="1"/>
  <c r="W32" i="2" s="1"/>
  <c r="W33" i="2" a="1"/>
  <c r="W33" i="2" s="1"/>
  <c r="W34" i="2" a="1"/>
  <c r="W34" i="2" s="1"/>
  <c r="W35" i="2" a="1"/>
  <c r="W35" i="2" s="1"/>
  <c r="W36" i="2" a="1"/>
  <c r="W36" i="2" s="1"/>
  <c r="W37" i="2" a="1"/>
  <c r="W37" i="2" s="1"/>
  <c r="W38" i="2" a="1"/>
  <c r="W38" i="2" s="1"/>
  <c r="W39" i="2" a="1"/>
  <c r="W39" i="2" s="1"/>
  <c r="W40" i="2" a="1"/>
  <c r="W40" i="2" s="1"/>
  <c r="W41" i="2" a="1"/>
  <c r="W41" i="2" s="1"/>
  <c r="W42" i="2" a="1"/>
  <c r="W42" i="2" s="1"/>
  <c r="W43" i="2" a="1"/>
  <c r="W43" i="2" s="1"/>
  <c r="W44" i="2" a="1"/>
  <c r="W44" i="2" s="1"/>
  <c r="W45" i="2" a="1"/>
  <c r="W45" i="2" s="1"/>
  <c r="W46" i="2" a="1"/>
  <c r="W46" i="2" s="1"/>
  <c r="W47" i="2" a="1"/>
  <c r="W47" i="2" s="1"/>
  <c r="W48" i="2" a="1"/>
  <c r="W48" i="2" s="1"/>
  <c r="W49" i="2" a="1"/>
  <c r="W49" i="2" s="1"/>
  <c r="W50" i="2" a="1"/>
  <c r="W50" i="2" s="1"/>
  <c r="W51" i="2" a="1"/>
  <c r="W51" i="2" s="1"/>
  <c r="W52" i="2" a="1"/>
  <c r="W52" i="2" s="1"/>
  <c r="W53" i="2" a="1"/>
  <c r="W53" i="2" s="1"/>
  <c r="W54" i="2" a="1"/>
  <c r="W54" i="2" s="1"/>
  <c r="W55" i="2" a="1"/>
  <c r="W55" i="2" s="1"/>
  <c r="W56" i="2" a="1"/>
  <c r="W56" i="2" s="1"/>
  <c r="W57" i="2" a="1"/>
  <c r="W57" i="2" s="1"/>
  <c r="W58" i="2" a="1"/>
  <c r="W58" i="2" s="1"/>
  <c r="W59" i="2" a="1"/>
  <c r="W59" i="2" s="1"/>
  <c r="W60" i="2" a="1"/>
  <c r="W60" i="2" s="1"/>
  <c r="W61" i="2" a="1"/>
  <c r="W61" i="2" s="1"/>
  <c r="W62" i="2" a="1"/>
  <c r="W62" i="2" s="1"/>
  <c r="W63" i="2" a="1"/>
  <c r="W63" i="2" s="1"/>
  <c r="W64" i="2" a="1"/>
  <c r="W64" i="2" s="1"/>
  <c r="W65" i="2" a="1"/>
  <c r="W65" i="2" s="1"/>
  <c r="W66" i="2" a="1"/>
  <c r="W66" i="2" s="1"/>
  <c r="W67" i="2" a="1"/>
  <c r="W67" i="2" s="1"/>
  <c r="W68" i="2" a="1"/>
  <c r="W68" i="2" s="1"/>
  <c r="W69" i="2" a="1"/>
  <c r="W69" i="2" s="1"/>
  <c r="W70" i="2" a="1"/>
  <c r="W70" i="2" s="1"/>
  <c r="W71" i="2" a="1"/>
  <c r="W71" i="2" s="1"/>
  <c r="W72" i="2" a="1"/>
  <c r="W72" i="2" s="1"/>
  <c r="W73" i="2" a="1"/>
  <c r="W73" i="2" s="1"/>
  <c r="W74" i="2" a="1"/>
  <c r="W74" i="2" s="1"/>
  <c r="W75" i="2" a="1"/>
  <c r="W75" i="2" s="1"/>
  <c r="W76" i="2" a="1"/>
  <c r="W76" i="2" s="1"/>
  <c r="W77" i="2" a="1"/>
  <c r="W77" i="2" s="1"/>
  <c r="W78" i="2" a="1"/>
  <c r="W78" i="2" s="1"/>
  <c r="W79" i="2" a="1"/>
  <c r="W79" i="2" s="1"/>
  <c r="W80" i="2" a="1"/>
  <c r="W80" i="2" s="1"/>
  <c r="W81" i="2" a="1"/>
  <c r="W81" i="2" s="1"/>
  <c r="W82" i="2" a="1"/>
  <c r="W82" i="2" s="1"/>
  <c r="W83" i="2" a="1"/>
  <c r="W83" i="2" s="1"/>
  <c r="W84" i="2" a="1"/>
  <c r="W84" i="2" s="1"/>
  <c r="W85" i="2" a="1"/>
  <c r="W85" i="2" s="1"/>
  <c r="W86" i="2" a="1"/>
  <c r="W86" i="2" s="1"/>
  <c r="W87" i="2" a="1"/>
  <c r="W87" i="2" s="1"/>
  <c r="W88" i="2" a="1"/>
  <c r="W88" i="2" s="1"/>
  <c r="W89" i="2" a="1"/>
  <c r="W89" i="2" s="1"/>
  <c r="W90" i="2" a="1"/>
  <c r="W90" i="2" s="1"/>
  <c r="W91" i="2" a="1"/>
  <c r="W91" i="2" s="1"/>
  <c r="W92" i="2" a="1"/>
  <c r="W92" i="2" s="1"/>
  <c r="W93" i="2" a="1"/>
  <c r="W93" i="2" s="1"/>
  <c r="W94" i="2" a="1"/>
  <c r="W94" i="2" s="1"/>
  <c r="W95" i="2" a="1"/>
  <c r="W95" i="2" s="1"/>
  <c r="W96" i="2" a="1"/>
  <c r="W96" i="2" s="1"/>
  <c r="W97" i="2" a="1"/>
  <c r="W97" i="2" s="1"/>
  <c r="W98" i="2" a="1"/>
  <c r="W98" i="2" s="1"/>
  <c r="W99" i="2" a="1"/>
  <c r="W99" i="2" s="1"/>
  <c r="W100" i="2" a="1"/>
  <c r="W100" i="2" s="1"/>
  <c r="W101" i="2" a="1"/>
  <c r="W101" i="2" s="1"/>
  <c r="W102" i="2" a="1"/>
  <c r="W102" i="2" s="1"/>
  <c r="W103" i="2" a="1"/>
  <c r="W103" i="2" s="1"/>
  <c r="W104" i="2" a="1"/>
  <c r="W104" i="2" s="1"/>
  <c r="W105" i="2" a="1"/>
  <c r="W105" i="2" s="1"/>
  <c r="W106" i="2" a="1"/>
  <c r="W106" i="2" s="1"/>
  <c r="W107" i="2" a="1"/>
  <c r="W107" i="2" s="1"/>
  <c r="W108" i="2" a="1"/>
  <c r="W108" i="2" s="1"/>
  <c r="W109" i="2" a="1"/>
  <c r="W109" i="2" s="1"/>
  <c r="W110" i="2" a="1"/>
  <c r="W110" i="2" s="1"/>
  <c r="W111" i="2" a="1"/>
  <c r="W111" i="2" s="1"/>
  <c r="W112" i="2" a="1"/>
  <c r="W112" i="2" s="1"/>
  <c r="W113" i="2" a="1"/>
  <c r="W113" i="2" s="1"/>
  <c r="W114" i="2" a="1"/>
  <c r="W114" i="2" s="1"/>
  <c r="W115" i="2" a="1"/>
  <c r="W115" i="2" s="1"/>
  <c r="W116" i="2" a="1"/>
  <c r="W116" i="2" s="1"/>
  <c r="W117" i="2" a="1"/>
  <c r="W117" i="2" s="1"/>
  <c r="W118" i="2" a="1"/>
  <c r="W118" i="2" s="1"/>
  <c r="W119" i="2" a="1"/>
  <c r="W119" i="2" s="1"/>
  <c r="W120" i="2" a="1"/>
  <c r="W120" i="2" s="1"/>
  <c r="W121" i="2" a="1"/>
  <c r="W121" i="2" s="1"/>
  <c r="W122" i="2" a="1"/>
  <c r="W122" i="2" s="1"/>
  <c r="W123" i="2" a="1"/>
  <c r="W123" i="2" s="1"/>
  <c r="W5" i="2" a="1"/>
  <c r="W5" i="2" s="1"/>
  <c r="U6" i="2" a="1"/>
  <c r="U6" i="2" s="1"/>
  <c r="U7" i="2" a="1"/>
  <c r="U7" i="2" s="1"/>
  <c r="U8" i="2" a="1"/>
  <c r="U8" i="2" s="1"/>
  <c r="U9" i="2" a="1"/>
  <c r="U9" i="2" s="1"/>
  <c r="U10" i="2" a="1"/>
  <c r="U10" i="2" s="1"/>
  <c r="U11" i="2" a="1"/>
  <c r="U11" i="2" s="1"/>
  <c r="U12" i="2" a="1"/>
  <c r="U12" i="2" s="1"/>
  <c r="U13" i="2" a="1"/>
  <c r="U13" i="2" s="1"/>
  <c r="U14" i="2" a="1"/>
  <c r="U14" i="2" s="1"/>
  <c r="U15" i="2" a="1"/>
  <c r="U15" i="2" s="1"/>
  <c r="U16" i="2" a="1"/>
  <c r="U16" i="2" s="1"/>
  <c r="U17" i="2" a="1"/>
  <c r="U17" i="2" s="1"/>
  <c r="U18" i="2" a="1"/>
  <c r="U18" i="2" s="1"/>
  <c r="U19" i="2" a="1"/>
  <c r="U19" i="2" s="1"/>
  <c r="U20" i="2" a="1"/>
  <c r="U20" i="2" s="1"/>
  <c r="U21" i="2" a="1"/>
  <c r="U21" i="2" s="1"/>
  <c r="U22" i="2" a="1"/>
  <c r="U22" i="2" s="1"/>
  <c r="U23" i="2" a="1"/>
  <c r="U23" i="2" s="1"/>
  <c r="U24" i="2" a="1"/>
  <c r="U24" i="2" s="1"/>
  <c r="U25" i="2" a="1"/>
  <c r="U25" i="2" s="1"/>
  <c r="U26" i="2" a="1"/>
  <c r="U26" i="2" s="1"/>
  <c r="U27" i="2" a="1"/>
  <c r="U27" i="2" s="1"/>
  <c r="U28" i="2" a="1"/>
  <c r="U28" i="2" s="1"/>
  <c r="U29" i="2" a="1"/>
  <c r="U29" i="2" s="1"/>
  <c r="U30" i="2" a="1"/>
  <c r="U30" i="2" s="1"/>
  <c r="U31" i="2" a="1"/>
  <c r="U31" i="2" s="1"/>
  <c r="U32" i="2" a="1"/>
  <c r="U32" i="2" s="1"/>
  <c r="U33" i="2" a="1"/>
  <c r="U33" i="2" s="1"/>
  <c r="U34" i="2" a="1"/>
  <c r="U34" i="2" s="1"/>
  <c r="U35" i="2" a="1"/>
  <c r="U35" i="2" s="1"/>
  <c r="U36" i="2" a="1"/>
  <c r="U36" i="2" s="1"/>
  <c r="U37" i="2" a="1"/>
  <c r="U37" i="2" s="1"/>
  <c r="U38" i="2" a="1"/>
  <c r="U38" i="2" s="1"/>
  <c r="U39" i="2" a="1"/>
  <c r="U39" i="2" s="1"/>
  <c r="U40" i="2" a="1"/>
  <c r="U40" i="2" s="1"/>
  <c r="U41" i="2" a="1"/>
  <c r="U41" i="2" s="1"/>
  <c r="U42" i="2" a="1"/>
  <c r="U42" i="2" s="1"/>
  <c r="U43" i="2" a="1"/>
  <c r="U43" i="2" s="1"/>
  <c r="U44" i="2" a="1"/>
  <c r="U44" i="2" s="1"/>
  <c r="U45" i="2" a="1"/>
  <c r="U45" i="2" s="1"/>
  <c r="U46" i="2" a="1"/>
  <c r="U46" i="2" s="1"/>
  <c r="U47" i="2" a="1"/>
  <c r="U47" i="2" s="1"/>
  <c r="U48" i="2" a="1"/>
  <c r="U48" i="2" s="1"/>
  <c r="U49" i="2" a="1"/>
  <c r="U49" i="2" s="1"/>
  <c r="U50" i="2" a="1"/>
  <c r="U50" i="2" s="1"/>
  <c r="U51" i="2" a="1"/>
  <c r="U51" i="2" s="1"/>
  <c r="U52" i="2" a="1"/>
  <c r="U52" i="2" s="1"/>
  <c r="U53" i="2" a="1"/>
  <c r="U53" i="2" s="1"/>
  <c r="U54" i="2" a="1"/>
  <c r="U54" i="2" s="1"/>
  <c r="U55" i="2" a="1"/>
  <c r="U55" i="2" s="1"/>
  <c r="U56" i="2" a="1"/>
  <c r="U56" i="2" s="1"/>
  <c r="U57" i="2" a="1"/>
  <c r="U57" i="2" s="1"/>
  <c r="U58" i="2" a="1"/>
  <c r="U58" i="2" s="1"/>
  <c r="U59" i="2" a="1"/>
  <c r="U59" i="2" s="1"/>
  <c r="U60" i="2" a="1"/>
  <c r="U60" i="2" s="1"/>
  <c r="U61" i="2" a="1"/>
  <c r="U61" i="2" s="1"/>
  <c r="U62" i="2" a="1"/>
  <c r="U62" i="2" s="1"/>
  <c r="U63" i="2" a="1"/>
  <c r="U63" i="2" s="1"/>
  <c r="U64" i="2" a="1"/>
  <c r="U64" i="2" s="1"/>
  <c r="U65" i="2" a="1"/>
  <c r="U65" i="2" s="1"/>
  <c r="U66" i="2" a="1"/>
  <c r="U66" i="2" s="1"/>
  <c r="U67" i="2" a="1"/>
  <c r="U67" i="2" s="1"/>
  <c r="U68" i="2" a="1"/>
  <c r="U68" i="2" s="1"/>
  <c r="U69" i="2" a="1"/>
  <c r="U69" i="2" s="1"/>
  <c r="U70" i="2" a="1"/>
  <c r="U70" i="2" s="1"/>
  <c r="U71" i="2" a="1"/>
  <c r="U71" i="2" s="1"/>
  <c r="U72" i="2" a="1"/>
  <c r="U72" i="2" s="1"/>
  <c r="U73" i="2" a="1"/>
  <c r="U73" i="2" s="1"/>
  <c r="U74" i="2" a="1"/>
  <c r="U74" i="2" s="1"/>
  <c r="U75" i="2" a="1"/>
  <c r="U75" i="2" s="1"/>
  <c r="U76" i="2" a="1"/>
  <c r="U76" i="2" s="1"/>
  <c r="U77" i="2" a="1"/>
  <c r="U77" i="2" s="1"/>
  <c r="U78" i="2" a="1"/>
  <c r="U78" i="2" s="1"/>
  <c r="U79" i="2" a="1"/>
  <c r="U79" i="2" s="1"/>
  <c r="U80" i="2" a="1"/>
  <c r="U80" i="2" s="1"/>
  <c r="U81" i="2" a="1"/>
  <c r="U81" i="2" s="1"/>
  <c r="U82" i="2" a="1"/>
  <c r="U82" i="2" s="1"/>
  <c r="U83" i="2" a="1"/>
  <c r="U83" i="2" s="1"/>
  <c r="U84" i="2" a="1"/>
  <c r="U84" i="2" s="1"/>
  <c r="U85" i="2" a="1"/>
  <c r="U85" i="2" s="1"/>
  <c r="U86" i="2" a="1"/>
  <c r="U86" i="2" s="1"/>
  <c r="U87" i="2" a="1"/>
  <c r="U87" i="2" s="1"/>
  <c r="U88" i="2" a="1"/>
  <c r="U88" i="2" s="1"/>
  <c r="U89" i="2" a="1"/>
  <c r="U89" i="2" s="1"/>
  <c r="U90" i="2" a="1"/>
  <c r="U90" i="2" s="1"/>
  <c r="U91" i="2" a="1"/>
  <c r="U91" i="2" s="1"/>
  <c r="U92" i="2" a="1"/>
  <c r="U92" i="2" s="1"/>
  <c r="U93" i="2" a="1"/>
  <c r="U93" i="2" s="1"/>
  <c r="U94" i="2" a="1"/>
  <c r="U94" i="2" s="1"/>
  <c r="U95" i="2" a="1"/>
  <c r="U95" i="2" s="1"/>
  <c r="U96" i="2" a="1"/>
  <c r="U96" i="2" s="1"/>
  <c r="U97" i="2" a="1"/>
  <c r="U97" i="2" s="1"/>
  <c r="U98" i="2" a="1"/>
  <c r="U98" i="2" s="1"/>
  <c r="U99" i="2" a="1"/>
  <c r="U99" i="2" s="1"/>
  <c r="U100" i="2" a="1"/>
  <c r="U100" i="2" s="1"/>
  <c r="U101" i="2" a="1"/>
  <c r="U101" i="2" s="1"/>
  <c r="U102" i="2" a="1"/>
  <c r="U102" i="2" s="1"/>
  <c r="U103" i="2" a="1"/>
  <c r="U103" i="2" s="1"/>
  <c r="U104" i="2" a="1"/>
  <c r="U104" i="2" s="1"/>
  <c r="U105" i="2" a="1"/>
  <c r="U105" i="2" s="1"/>
  <c r="U106" i="2" a="1"/>
  <c r="U106" i="2" s="1"/>
  <c r="U107" i="2" a="1"/>
  <c r="U107" i="2" s="1"/>
  <c r="U108" i="2" a="1"/>
  <c r="U108" i="2" s="1"/>
  <c r="U109" i="2" a="1"/>
  <c r="U109" i="2" s="1"/>
  <c r="U110" i="2" a="1"/>
  <c r="U110" i="2" s="1"/>
  <c r="U111" i="2" a="1"/>
  <c r="U111" i="2" s="1"/>
  <c r="U112" i="2" a="1"/>
  <c r="U112" i="2" s="1"/>
  <c r="U113" i="2" a="1"/>
  <c r="U113" i="2" s="1"/>
  <c r="U114" i="2" a="1"/>
  <c r="U114" i="2" s="1"/>
  <c r="U115" i="2" a="1"/>
  <c r="U115" i="2" s="1"/>
  <c r="U116" i="2" a="1"/>
  <c r="U116" i="2" s="1"/>
  <c r="U117" i="2" a="1"/>
  <c r="U117" i="2" s="1"/>
  <c r="U118" i="2" a="1"/>
  <c r="U118" i="2" s="1"/>
  <c r="U119" i="2" a="1"/>
  <c r="U119" i="2" s="1"/>
  <c r="U120" i="2" a="1"/>
  <c r="U120" i="2" s="1"/>
  <c r="U121" i="2" a="1"/>
  <c r="U121" i="2" s="1"/>
  <c r="U122" i="2" a="1"/>
  <c r="U122" i="2" s="1"/>
  <c r="U123" i="2" a="1"/>
  <c r="U123" i="2" s="1"/>
  <c r="U5" i="2" a="1"/>
  <c r="U5" i="2" s="1"/>
  <c r="S6" i="2" a="1"/>
  <c r="S6" i="2" s="1"/>
  <c r="S7" i="2" a="1"/>
  <c r="S7" i="2" s="1"/>
  <c r="S8" i="2" a="1"/>
  <c r="S8" i="2" s="1"/>
  <c r="S9" i="2" a="1"/>
  <c r="S9" i="2" s="1"/>
  <c r="S10" i="2" a="1"/>
  <c r="S10" i="2" s="1"/>
  <c r="S11" i="2" a="1"/>
  <c r="S11" i="2" s="1"/>
  <c r="S12" i="2" a="1"/>
  <c r="S12" i="2" s="1"/>
  <c r="S13" i="2" a="1"/>
  <c r="S13" i="2" s="1"/>
  <c r="S14" i="2" a="1"/>
  <c r="S14" i="2" s="1"/>
  <c r="S15" i="2" a="1"/>
  <c r="S15" i="2" s="1"/>
  <c r="S16" i="2" a="1"/>
  <c r="S16" i="2" s="1"/>
  <c r="S17" i="2" a="1"/>
  <c r="S17" i="2" s="1"/>
  <c r="S18" i="2" a="1"/>
  <c r="S18" i="2" s="1"/>
  <c r="S19" i="2" a="1"/>
  <c r="S19" i="2" s="1"/>
  <c r="S20" i="2" a="1"/>
  <c r="S20" i="2" s="1"/>
  <c r="S21" i="2" a="1"/>
  <c r="S21" i="2" s="1"/>
  <c r="S22" i="2" a="1"/>
  <c r="S22" i="2" s="1"/>
  <c r="S23" i="2" a="1"/>
  <c r="S23" i="2" s="1"/>
  <c r="S24" i="2" a="1"/>
  <c r="S24" i="2" s="1"/>
  <c r="S25" i="2" a="1"/>
  <c r="S25" i="2" s="1"/>
  <c r="S26" i="2" a="1"/>
  <c r="S26" i="2" s="1"/>
  <c r="S27" i="2" a="1"/>
  <c r="S27" i="2" s="1"/>
  <c r="S28" i="2" a="1"/>
  <c r="S28" i="2" s="1"/>
  <c r="S29" i="2" a="1"/>
  <c r="S29" i="2" s="1"/>
  <c r="S30" i="2" a="1"/>
  <c r="S30" i="2" s="1"/>
  <c r="S31" i="2" a="1"/>
  <c r="S31" i="2" s="1"/>
  <c r="S32" i="2" a="1"/>
  <c r="S32" i="2" s="1"/>
  <c r="S33" i="2" a="1"/>
  <c r="S33" i="2" s="1"/>
  <c r="S34" i="2" a="1"/>
  <c r="S34" i="2" s="1"/>
  <c r="S35" i="2" a="1"/>
  <c r="S35" i="2" s="1"/>
  <c r="S36" i="2" a="1"/>
  <c r="S36" i="2" s="1"/>
  <c r="S37" i="2" a="1"/>
  <c r="S37" i="2" s="1"/>
  <c r="S38" i="2" a="1"/>
  <c r="S38" i="2" s="1"/>
  <c r="S39" i="2" a="1"/>
  <c r="S39" i="2" s="1"/>
  <c r="S40" i="2" a="1"/>
  <c r="S40" i="2" s="1"/>
  <c r="S41" i="2" a="1"/>
  <c r="S41" i="2" s="1"/>
  <c r="S42" i="2" a="1"/>
  <c r="S42" i="2" s="1"/>
  <c r="S43" i="2" a="1"/>
  <c r="S43" i="2" s="1"/>
  <c r="S44" i="2" a="1"/>
  <c r="S44" i="2" s="1"/>
  <c r="S45" i="2" a="1"/>
  <c r="S45" i="2" s="1"/>
  <c r="S46" i="2" a="1"/>
  <c r="S46" i="2" s="1"/>
  <c r="S47" i="2" a="1"/>
  <c r="S47" i="2" s="1"/>
  <c r="S48" i="2" a="1"/>
  <c r="S48" i="2" s="1"/>
  <c r="S49" i="2" a="1"/>
  <c r="S49" i="2" s="1"/>
  <c r="S50" i="2" a="1"/>
  <c r="S50" i="2" s="1"/>
  <c r="S51" i="2" a="1"/>
  <c r="S51" i="2" s="1"/>
  <c r="S52" i="2" a="1"/>
  <c r="S52" i="2" s="1"/>
  <c r="S53" i="2" a="1"/>
  <c r="S53" i="2" s="1"/>
  <c r="S54" i="2" a="1"/>
  <c r="S54" i="2" s="1"/>
  <c r="S55" i="2" a="1"/>
  <c r="S55" i="2" s="1"/>
  <c r="S56" i="2" a="1"/>
  <c r="S56" i="2" s="1"/>
  <c r="S57" i="2" a="1"/>
  <c r="S57" i="2" s="1"/>
  <c r="S58" i="2" a="1"/>
  <c r="S58" i="2" s="1"/>
  <c r="S59" i="2" a="1"/>
  <c r="S59" i="2" s="1"/>
  <c r="S60" i="2" a="1"/>
  <c r="S60" i="2" s="1"/>
  <c r="S61" i="2" a="1"/>
  <c r="S61" i="2" s="1"/>
  <c r="S62" i="2" a="1"/>
  <c r="S62" i="2" s="1"/>
  <c r="S63" i="2" a="1"/>
  <c r="S63" i="2" s="1"/>
  <c r="S64" i="2" a="1"/>
  <c r="S64" i="2" s="1"/>
  <c r="S65" i="2" a="1"/>
  <c r="S65" i="2" s="1"/>
  <c r="S66" i="2" a="1"/>
  <c r="S66" i="2" s="1"/>
  <c r="S67" i="2" a="1"/>
  <c r="S67" i="2" s="1"/>
  <c r="S68" i="2" a="1"/>
  <c r="S68" i="2" s="1"/>
  <c r="S69" i="2" a="1"/>
  <c r="S69" i="2" s="1"/>
  <c r="S70" i="2" a="1"/>
  <c r="S70" i="2" s="1"/>
  <c r="S71" i="2" a="1"/>
  <c r="S71" i="2" s="1"/>
  <c r="S72" i="2" a="1"/>
  <c r="S72" i="2" s="1"/>
  <c r="S73" i="2" a="1"/>
  <c r="S73" i="2" s="1"/>
  <c r="S74" i="2" a="1"/>
  <c r="S74" i="2" s="1"/>
  <c r="S75" i="2" a="1"/>
  <c r="S75" i="2" s="1"/>
  <c r="S76" i="2" a="1"/>
  <c r="S76" i="2" s="1"/>
  <c r="S77" i="2" a="1"/>
  <c r="S77" i="2" s="1"/>
  <c r="S78" i="2" a="1"/>
  <c r="S78" i="2" s="1"/>
  <c r="S79" i="2" a="1"/>
  <c r="S79" i="2" s="1"/>
  <c r="S80" i="2" a="1"/>
  <c r="S80" i="2" s="1"/>
  <c r="S81" i="2" a="1"/>
  <c r="S81" i="2" s="1"/>
  <c r="S82" i="2" a="1"/>
  <c r="S82" i="2" s="1"/>
  <c r="S83" i="2" a="1"/>
  <c r="S83" i="2" s="1"/>
  <c r="S84" i="2" a="1"/>
  <c r="S84" i="2" s="1"/>
  <c r="S85" i="2" a="1"/>
  <c r="S85" i="2" s="1"/>
  <c r="S86" i="2" a="1"/>
  <c r="S86" i="2" s="1"/>
  <c r="S87" i="2" a="1"/>
  <c r="S87" i="2" s="1"/>
  <c r="S88" i="2" a="1"/>
  <c r="S88" i="2" s="1"/>
  <c r="S89" i="2" a="1"/>
  <c r="S89" i="2" s="1"/>
  <c r="S90" i="2" a="1"/>
  <c r="S90" i="2" s="1"/>
  <c r="S91" i="2" a="1"/>
  <c r="S91" i="2" s="1"/>
  <c r="S92" i="2" a="1"/>
  <c r="S92" i="2" s="1"/>
  <c r="S93" i="2" a="1"/>
  <c r="S93" i="2" s="1"/>
  <c r="S94" i="2" a="1"/>
  <c r="S94" i="2" s="1"/>
  <c r="S95" i="2" a="1"/>
  <c r="S95" i="2" s="1"/>
  <c r="S96" i="2" a="1"/>
  <c r="S96" i="2" s="1"/>
  <c r="S97" i="2" a="1"/>
  <c r="S97" i="2" s="1"/>
  <c r="S98" i="2" a="1"/>
  <c r="S98" i="2" s="1"/>
  <c r="S99" i="2" a="1"/>
  <c r="S99" i="2" s="1"/>
  <c r="S100" i="2" a="1"/>
  <c r="S100" i="2" s="1"/>
  <c r="S101" i="2" a="1"/>
  <c r="S101" i="2" s="1"/>
  <c r="S102" i="2" a="1"/>
  <c r="S102" i="2" s="1"/>
  <c r="S103" i="2" a="1"/>
  <c r="S103" i="2" s="1"/>
  <c r="S104" i="2" a="1"/>
  <c r="S104" i="2" s="1"/>
  <c r="S105" i="2" a="1"/>
  <c r="S105" i="2" s="1"/>
  <c r="S106" i="2" a="1"/>
  <c r="S106" i="2" s="1"/>
  <c r="S107" i="2" a="1"/>
  <c r="S107" i="2" s="1"/>
  <c r="S108" i="2" a="1"/>
  <c r="S108" i="2" s="1"/>
  <c r="S109" i="2" a="1"/>
  <c r="S109" i="2" s="1"/>
  <c r="S110" i="2" a="1"/>
  <c r="S110" i="2" s="1"/>
  <c r="S111" i="2" a="1"/>
  <c r="S111" i="2" s="1"/>
  <c r="S112" i="2" a="1"/>
  <c r="S112" i="2" s="1"/>
  <c r="S113" i="2" a="1"/>
  <c r="S113" i="2" s="1"/>
  <c r="S114" i="2" a="1"/>
  <c r="S114" i="2" s="1"/>
  <c r="S115" i="2" a="1"/>
  <c r="S115" i="2" s="1"/>
  <c r="S116" i="2" a="1"/>
  <c r="S116" i="2" s="1"/>
  <c r="S117" i="2" a="1"/>
  <c r="S117" i="2" s="1"/>
  <c r="S118" i="2" a="1"/>
  <c r="S118" i="2" s="1"/>
  <c r="S119" i="2" a="1"/>
  <c r="S119" i="2" s="1"/>
  <c r="S120" i="2" a="1"/>
  <c r="S120" i="2" s="1"/>
  <c r="S121" i="2" a="1"/>
  <c r="S121" i="2" s="1"/>
  <c r="S122" i="2" a="1"/>
  <c r="S122" i="2" s="1"/>
  <c r="S123" i="2" a="1"/>
  <c r="S123" i="2" s="1"/>
  <c r="S5" i="2" a="1"/>
  <c r="S5" i="2" s="1"/>
  <c r="E6" i="2" a="1"/>
  <c r="E6" i="2" s="1"/>
  <c r="E7" i="2" a="1"/>
  <c r="E7" i="2" s="1"/>
  <c r="E8" i="2" a="1"/>
  <c r="E8" i="2" s="1"/>
  <c r="E9" i="2" a="1"/>
  <c r="E9" i="2" s="1"/>
  <c r="E10" i="2" a="1"/>
  <c r="E10" i="2" s="1"/>
  <c r="E11" i="2" a="1"/>
  <c r="E11" i="2" s="1"/>
  <c r="E12" i="2" a="1"/>
  <c r="E12" i="2" s="1"/>
  <c r="E13" i="2" a="1"/>
  <c r="E13" i="2" s="1"/>
  <c r="E14" i="2" a="1"/>
  <c r="E14" i="2" s="1"/>
  <c r="E15" i="2" a="1"/>
  <c r="E15" i="2" s="1"/>
  <c r="E16" i="2" a="1"/>
  <c r="E16" i="2" s="1"/>
  <c r="E17" i="2" a="1"/>
  <c r="E17" i="2" s="1"/>
  <c r="E18" i="2" a="1"/>
  <c r="E18" i="2" s="1"/>
  <c r="E19" i="2" a="1"/>
  <c r="E19" i="2" s="1"/>
  <c r="E20" i="2" a="1"/>
  <c r="E20" i="2" s="1"/>
  <c r="E21" i="2" a="1"/>
  <c r="E21" i="2" s="1"/>
  <c r="E22" i="2" a="1"/>
  <c r="E22" i="2" s="1"/>
  <c r="E23" i="2" a="1"/>
  <c r="E23" i="2" s="1"/>
  <c r="E24" i="2" a="1"/>
  <c r="E24" i="2" s="1"/>
  <c r="E25" i="2" a="1"/>
  <c r="E25" i="2" s="1"/>
  <c r="E26" i="2" a="1"/>
  <c r="E26" i="2" s="1"/>
  <c r="E27" i="2" a="1"/>
  <c r="E27" i="2" s="1"/>
  <c r="E28" i="2" a="1"/>
  <c r="E28" i="2" s="1"/>
  <c r="E29" i="2" a="1"/>
  <c r="E29" i="2" s="1"/>
  <c r="E30" i="2" a="1"/>
  <c r="E30" i="2" s="1"/>
  <c r="E31" i="2" a="1"/>
  <c r="E31" i="2" s="1"/>
  <c r="E32" i="2" a="1"/>
  <c r="E32" i="2" s="1"/>
  <c r="E33" i="2" a="1"/>
  <c r="E33" i="2" s="1"/>
  <c r="E34" i="2" a="1"/>
  <c r="E34" i="2" s="1"/>
  <c r="E35" i="2" a="1"/>
  <c r="E35" i="2" s="1"/>
  <c r="E36" i="2" a="1"/>
  <c r="E36" i="2" s="1"/>
  <c r="E37" i="2" a="1"/>
  <c r="E37" i="2" s="1"/>
  <c r="E38" i="2" a="1"/>
  <c r="E38" i="2" s="1"/>
  <c r="E39" i="2" a="1"/>
  <c r="E39" i="2" s="1"/>
  <c r="E40" i="2" a="1"/>
  <c r="E40" i="2" s="1"/>
  <c r="E41" i="2" a="1"/>
  <c r="E41" i="2" s="1"/>
  <c r="E42" i="2" a="1"/>
  <c r="E42" i="2" s="1"/>
  <c r="E43" i="2" a="1"/>
  <c r="E43" i="2" s="1"/>
  <c r="E44" i="2" a="1"/>
  <c r="E44" i="2" s="1"/>
  <c r="E45" i="2" a="1"/>
  <c r="E45" i="2" s="1"/>
  <c r="E46" i="2" a="1"/>
  <c r="E46" i="2" s="1"/>
  <c r="E47" i="2" a="1"/>
  <c r="E47" i="2" s="1"/>
  <c r="E48" i="2" a="1"/>
  <c r="E48" i="2" s="1"/>
  <c r="E49" i="2" a="1"/>
  <c r="E49" i="2" s="1"/>
  <c r="E50" i="2" a="1"/>
  <c r="E50" i="2" s="1"/>
  <c r="E51" i="2" a="1"/>
  <c r="E51" i="2" s="1"/>
  <c r="E52" i="2" a="1"/>
  <c r="E52" i="2" s="1"/>
  <c r="E53" i="2" a="1"/>
  <c r="E53" i="2" s="1"/>
  <c r="E54" i="2" a="1"/>
  <c r="E54" i="2" s="1"/>
  <c r="E55" i="2" a="1"/>
  <c r="E55" i="2" s="1"/>
  <c r="E56" i="2" a="1"/>
  <c r="E56" i="2" s="1"/>
  <c r="E57" i="2" a="1"/>
  <c r="E57" i="2" s="1"/>
  <c r="E58" i="2" a="1"/>
  <c r="E58" i="2" s="1"/>
  <c r="E59" i="2" a="1"/>
  <c r="E59" i="2" s="1"/>
  <c r="E60" i="2" a="1"/>
  <c r="E60" i="2" s="1"/>
  <c r="E61" i="2" a="1"/>
  <c r="E61" i="2" s="1"/>
  <c r="E62" i="2" a="1"/>
  <c r="E62" i="2" s="1"/>
  <c r="E63" i="2" a="1"/>
  <c r="E63" i="2" s="1"/>
  <c r="E64" i="2" a="1"/>
  <c r="E64" i="2" s="1"/>
  <c r="E65" i="2" a="1"/>
  <c r="E65" i="2" s="1"/>
  <c r="E66" i="2" a="1"/>
  <c r="E66" i="2" s="1"/>
  <c r="E67" i="2" a="1"/>
  <c r="E67" i="2" s="1"/>
  <c r="E68" i="2" a="1"/>
  <c r="E68" i="2" s="1"/>
  <c r="E70" i="2" a="1"/>
  <c r="E70" i="2" s="1"/>
  <c r="E71" i="2" a="1"/>
  <c r="E71" i="2" s="1"/>
  <c r="E72" i="2" a="1"/>
  <c r="E72" i="2" s="1"/>
  <c r="E73" i="2" a="1"/>
  <c r="E73" i="2" s="1"/>
  <c r="E74" i="2" a="1"/>
  <c r="E74" i="2" s="1"/>
  <c r="E75" i="2" a="1"/>
  <c r="E75" i="2" s="1"/>
  <c r="E76" i="2" a="1"/>
  <c r="E76" i="2" s="1"/>
  <c r="E77" i="2" a="1"/>
  <c r="E77" i="2" s="1"/>
  <c r="E78" i="2" a="1"/>
  <c r="E78" i="2" s="1"/>
  <c r="E79" i="2" a="1"/>
  <c r="E79" i="2" s="1"/>
  <c r="E80" i="2" a="1"/>
  <c r="E80" i="2" s="1"/>
  <c r="E81" i="2" a="1"/>
  <c r="E81" i="2" s="1"/>
  <c r="E82" i="2" a="1"/>
  <c r="E82" i="2" s="1"/>
  <c r="E83" i="2" a="1"/>
  <c r="E83" i="2" s="1"/>
  <c r="E84" i="2" a="1"/>
  <c r="E84" i="2" s="1"/>
  <c r="E85" i="2" a="1"/>
  <c r="E85" i="2" s="1"/>
  <c r="E86" i="2" a="1"/>
  <c r="E86" i="2" s="1"/>
  <c r="E87" i="2" a="1"/>
  <c r="E87" i="2" s="1"/>
  <c r="E88" i="2" a="1"/>
  <c r="E88" i="2" s="1"/>
  <c r="E89" i="2" a="1"/>
  <c r="E89" i="2" s="1"/>
  <c r="E90" i="2" a="1"/>
  <c r="E90" i="2" s="1"/>
  <c r="E91" i="2" a="1"/>
  <c r="E91" i="2" s="1"/>
  <c r="E92" i="2" a="1"/>
  <c r="E92" i="2" s="1"/>
  <c r="E93" i="2" a="1"/>
  <c r="E93" i="2" s="1"/>
  <c r="E94" i="2" a="1"/>
  <c r="E94" i="2" s="1"/>
  <c r="E95" i="2" a="1"/>
  <c r="E95" i="2" s="1"/>
  <c r="E96" i="2" a="1"/>
  <c r="E96" i="2" s="1"/>
  <c r="E97" i="2" a="1"/>
  <c r="E97" i="2" s="1"/>
  <c r="E98" i="2" a="1"/>
  <c r="E98" i="2" s="1"/>
  <c r="E101" i="2" a="1"/>
  <c r="E101" i="2" s="1"/>
  <c r="E102" i="2" a="1"/>
  <c r="E102" i="2" s="1"/>
  <c r="E103" i="2" a="1"/>
  <c r="E103" i="2" s="1"/>
  <c r="E104" i="2" a="1"/>
  <c r="E104" i="2" s="1"/>
  <c r="E105" i="2" a="1"/>
  <c r="E105" i="2" s="1"/>
  <c r="E106" i="2" a="1"/>
  <c r="E106" i="2" s="1"/>
  <c r="E107" i="2" a="1"/>
  <c r="E107" i="2" s="1"/>
  <c r="E108" i="2" a="1"/>
  <c r="E108" i="2" s="1"/>
  <c r="E109" i="2" a="1"/>
  <c r="E109" i="2" s="1"/>
  <c r="E110" i="2" a="1"/>
  <c r="E110" i="2" s="1"/>
  <c r="E111" i="2" a="1"/>
  <c r="E111" i="2" s="1"/>
  <c r="E112" i="2" a="1"/>
  <c r="E112" i="2" s="1"/>
  <c r="E113" i="2" a="1"/>
  <c r="E113" i="2" s="1"/>
  <c r="E114" i="2" a="1"/>
  <c r="E114" i="2" s="1"/>
  <c r="E115" i="2" a="1"/>
  <c r="E115" i="2" s="1"/>
  <c r="E116" i="2" a="1"/>
  <c r="E116" i="2" s="1"/>
  <c r="E117" i="2" a="1"/>
  <c r="E117" i="2" s="1"/>
  <c r="E118" i="2" a="1"/>
  <c r="E118" i="2" s="1"/>
  <c r="E119" i="2" a="1"/>
  <c r="E119" i="2" s="1"/>
  <c r="E120" i="2" a="1"/>
  <c r="E120" i="2" s="1"/>
  <c r="E121" i="2" a="1"/>
  <c r="E121" i="2" s="1"/>
  <c r="E122" i="2" a="1"/>
  <c r="E122" i="2" s="1"/>
  <c r="E123" i="2" a="1"/>
  <c r="E123" i="2" s="1"/>
  <c r="Q5" i="2" a="1"/>
  <c r="Q5" i="2" s="1"/>
  <c r="Q6" i="2" a="1"/>
  <c r="Q6" i="2" s="1"/>
  <c r="Q7" i="2" a="1"/>
  <c r="Q7" i="2" s="1"/>
  <c r="Q8" i="2" a="1"/>
  <c r="Q8" i="2" s="1"/>
  <c r="Q9" i="2" a="1"/>
  <c r="Q9" i="2" s="1"/>
  <c r="Q10" i="2" a="1"/>
  <c r="Q10" i="2" s="1"/>
  <c r="Q11" i="2" a="1"/>
  <c r="Q11" i="2" s="1"/>
  <c r="Q12" i="2" a="1"/>
  <c r="Q12" i="2" s="1"/>
  <c r="Q13" i="2" a="1"/>
  <c r="Q13" i="2" s="1"/>
  <c r="Q14" i="2" a="1"/>
  <c r="Q14" i="2" s="1"/>
  <c r="Q15" i="2" a="1"/>
  <c r="Q15" i="2" s="1"/>
  <c r="Q16" i="2" a="1"/>
  <c r="Q16" i="2" s="1"/>
  <c r="Q17" i="2" a="1"/>
  <c r="Q17" i="2" s="1"/>
  <c r="Q18" i="2" a="1"/>
  <c r="Q18" i="2" s="1"/>
  <c r="Q19" i="2" a="1"/>
  <c r="Q19" i="2" s="1"/>
  <c r="Q20" i="2" a="1"/>
  <c r="Q20" i="2" s="1"/>
  <c r="Q21" i="2" a="1"/>
  <c r="Q21" i="2" s="1"/>
  <c r="Q22" i="2" a="1"/>
  <c r="Q22" i="2" s="1"/>
  <c r="Q23" i="2" a="1"/>
  <c r="Q23" i="2" s="1"/>
  <c r="Q24" i="2" a="1"/>
  <c r="Q24" i="2" s="1"/>
  <c r="Q25" i="2" a="1"/>
  <c r="Q25" i="2" s="1"/>
  <c r="Q26" i="2" a="1"/>
  <c r="Q26" i="2" s="1"/>
  <c r="Q27" i="2" a="1"/>
  <c r="Q27" i="2" s="1"/>
  <c r="Q28" i="2" a="1"/>
  <c r="Q28" i="2" s="1"/>
  <c r="Q29" i="2" a="1"/>
  <c r="Q29" i="2" s="1"/>
  <c r="Q30" i="2" a="1"/>
  <c r="Q30" i="2" s="1"/>
  <c r="Q31" i="2" a="1"/>
  <c r="Q31" i="2" s="1"/>
  <c r="Q32" i="2" a="1"/>
  <c r="Q32" i="2" s="1"/>
  <c r="Q33" i="2" a="1"/>
  <c r="Q33" i="2" s="1"/>
  <c r="Q34" i="2" a="1"/>
  <c r="Q34" i="2" s="1"/>
  <c r="Q35" i="2" a="1"/>
  <c r="Q35" i="2" s="1"/>
  <c r="Q36" i="2" a="1"/>
  <c r="Q36" i="2" s="1"/>
  <c r="Q37" i="2" a="1"/>
  <c r="Q37" i="2" s="1"/>
  <c r="Q38" i="2" a="1"/>
  <c r="Q38" i="2" s="1"/>
  <c r="Q39" i="2" a="1"/>
  <c r="Q39" i="2" s="1"/>
  <c r="Q40" i="2" a="1"/>
  <c r="Q40" i="2" s="1"/>
  <c r="Q41" i="2" a="1"/>
  <c r="Q41" i="2" s="1"/>
  <c r="Q42" i="2" a="1"/>
  <c r="Q42" i="2" s="1"/>
  <c r="Q43" i="2" a="1"/>
  <c r="Q43" i="2" s="1"/>
  <c r="Q44" i="2" a="1"/>
  <c r="Q44" i="2" s="1"/>
  <c r="Q45" i="2" a="1"/>
  <c r="Q45" i="2" s="1"/>
  <c r="Q46" i="2" a="1"/>
  <c r="Q46" i="2" s="1"/>
  <c r="Q47" i="2" a="1"/>
  <c r="Q47" i="2" s="1"/>
  <c r="Q48" i="2" a="1"/>
  <c r="Q48" i="2" s="1"/>
  <c r="Q49" i="2" a="1"/>
  <c r="Q49" i="2" s="1"/>
  <c r="Q50" i="2" a="1"/>
  <c r="Q50" i="2" s="1"/>
  <c r="Q51" i="2" a="1"/>
  <c r="Q51" i="2" s="1"/>
  <c r="Q52" i="2" a="1"/>
  <c r="Q52" i="2" s="1"/>
  <c r="Q53" i="2" a="1"/>
  <c r="Q53" i="2" s="1"/>
  <c r="Q54" i="2" a="1"/>
  <c r="Q54" i="2" s="1"/>
  <c r="Q55" i="2" a="1"/>
  <c r="Q55" i="2" s="1"/>
  <c r="Q56" i="2" a="1"/>
  <c r="Q56" i="2" s="1"/>
  <c r="Q57" i="2" a="1"/>
  <c r="Q57" i="2" s="1"/>
  <c r="Q58" i="2" a="1"/>
  <c r="Q58" i="2" s="1"/>
  <c r="Q59" i="2" a="1"/>
  <c r="Q59" i="2" s="1"/>
  <c r="Q60" i="2" a="1"/>
  <c r="Q60" i="2" s="1"/>
  <c r="Q61" i="2" a="1"/>
  <c r="Q61" i="2" s="1"/>
  <c r="Q62" i="2" a="1"/>
  <c r="Q62" i="2" s="1"/>
  <c r="Q63" i="2" a="1"/>
  <c r="Q63" i="2" s="1"/>
  <c r="Q64" i="2" a="1"/>
  <c r="Q64" i="2" s="1"/>
  <c r="Q65" i="2" a="1"/>
  <c r="Q65" i="2" s="1"/>
  <c r="Q66" i="2" a="1"/>
  <c r="Q66" i="2" s="1"/>
  <c r="Q67" i="2" a="1"/>
  <c r="Q67" i="2" s="1"/>
  <c r="Q68" i="2" a="1"/>
  <c r="Q68" i="2" s="1"/>
  <c r="Q69" i="2" a="1"/>
  <c r="Q69" i="2" s="1"/>
  <c r="Q70" i="2" a="1"/>
  <c r="Q70" i="2" s="1"/>
  <c r="Q71" i="2" a="1"/>
  <c r="Q71" i="2" s="1"/>
  <c r="Q72" i="2" a="1"/>
  <c r="Q72" i="2" s="1"/>
  <c r="Q73" i="2" a="1"/>
  <c r="Q73" i="2" s="1"/>
  <c r="Q74" i="2" a="1"/>
  <c r="Q74" i="2" s="1"/>
  <c r="Q75" i="2" a="1"/>
  <c r="Q75" i="2" s="1"/>
  <c r="Q76" i="2" a="1"/>
  <c r="Q76" i="2" s="1"/>
  <c r="Q77" i="2" a="1"/>
  <c r="Q77" i="2" s="1"/>
  <c r="Q78" i="2" a="1"/>
  <c r="Q78" i="2" s="1"/>
  <c r="Q79" i="2" a="1"/>
  <c r="Q79" i="2" s="1"/>
  <c r="Q80" i="2" a="1"/>
  <c r="Q80" i="2" s="1"/>
  <c r="Q81" i="2" a="1"/>
  <c r="Q81" i="2" s="1"/>
  <c r="Q82" i="2" a="1"/>
  <c r="Q82" i="2" s="1"/>
  <c r="Q83" i="2" a="1"/>
  <c r="Q83" i="2" s="1"/>
  <c r="Q84" i="2" a="1"/>
  <c r="Q84" i="2" s="1"/>
  <c r="Q85" i="2" a="1"/>
  <c r="Q85" i="2" s="1"/>
  <c r="Q86" i="2" a="1"/>
  <c r="Q86" i="2" s="1"/>
  <c r="Q87" i="2" a="1"/>
  <c r="Q87" i="2" s="1"/>
  <c r="Q88" i="2" a="1"/>
  <c r="Q88" i="2" s="1"/>
  <c r="Q89" i="2" a="1"/>
  <c r="Q89" i="2" s="1"/>
  <c r="Q90" i="2" a="1"/>
  <c r="Q90" i="2" s="1"/>
  <c r="Q91" i="2" a="1"/>
  <c r="Q91" i="2" s="1"/>
  <c r="Q92" i="2" a="1"/>
  <c r="Q92" i="2" s="1"/>
  <c r="Q93" i="2" a="1"/>
  <c r="Q93" i="2" s="1"/>
  <c r="Q94" i="2" a="1"/>
  <c r="Q94" i="2" s="1"/>
  <c r="Q95" i="2" a="1"/>
  <c r="Q95" i="2" s="1"/>
  <c r="Q96" i="2" a="1"/>
  <c r="Q96" i="2" s="1"/>
  <c r="Q97" i="2" a="1"/>
  <c r="Q97" i="2" s="1"/>
  <c r="Q98" i="2" a="1"/>
  <c r="Q98" i="2" s="1"/>
  <c r="Q99" i="2" a="1"/>
  <c r="Q99" i="2" s="1"/>
  <c r="Q100" i="2" a="1"/>
  <c r="Q100" i="2" s="1"/>
  <c r="Q101" i="2" a="1"/>
  <c r="Q101" i="2" s="1"/>
  <c r="Q102" i="2" a="1"/>
  <c r="Q102" i="2" s="1"/>
  <c r="Q103" i="2" a="1"/>
  <c r="Q103" i="2" s="1"/>
  <c r="Q104" i="2" a="1"/>
  <c r="Q104" i="2" s="1"/>
  <c r="Q105" i="2" a="1"/>
  <c r="Q105" i="2" s="1"/>
  <c r="Q106" i="2" a="1"/>
  <c r="Q106" i="2" s="1"/>
  <c r="Q107" i="2" a="1"/>
  <c r="Q107" i="2" s="1"/>
  <c r="Q108" i="2" a="1"/>
  <c r="Q108" i="2" s="1"/>
  <c r="Q109" i="2" a="1"/>
  <c r="Q109" i="2" s="1"/>
  <c r="Q110" i="2" a="1"/>
  <c r="Q110" i="2" s="1"/>
  <c r="Q111" i="2" a="1"/>
  <c r="Q111" i="2" s="1"/>
  <c r="Q112" i="2" a="1"/>
  <c r="Q112" i="2" s="1"/>
  <c r="Q113" i="2" a="1"/>
  <c r="Q113" i="2" s="1"/>
  <c r="Q114" i="2" a="1"/>
  <c r="Q114" i="2" s="1"/>
  <c r="Q115" i="2" a="1"/>
  <c r="Q115" i="2" s="1"/>
  <c r="Q116" i="2" a="1"/>
  <c r="Q116" i="2" s="1"/>
  <c r="Q117" i="2" a="1"/>
  <c r="Q117" i="2" s="1"/>
  <c r="Q118" i="2" a="1"/>
  <c r="Q118" i="2" s="1"/>
  <c r="Q119" i="2" a="1"/>
  <c r="Q119" i="2" s="1"/>
  <c r="Q120" i="2" a="1"/>
  <c r="Q120" i="2" s="1"/>
  <c r="Q121" i="2" a="1"/>
  <c r="Q121" i="2" s="1"/>
  <c r="Q122" i="2" a="1"/>
  <c r="Q122" i="2" s="1"/>
  <c r="Q123" i="2" a="1"/>
  <c r="Q123" i="2" s="1"/>
  <c r="O6" i="2" a="1"/>
  <c r="O6" i="2" s="1"/>
  <c r="O7" i="2" a="1"/>
  <c r="O7" i="2" s="1"/>
  <c r="O8" i="2" a="1"/>
  <c r="O8" i="2" s="1"/>
  <c r="O9" i="2" a="1"/>
  <c r="O9" i="2" s="1"/>
  <c r="O10" i="2" a="1"/>
  <c r="O10" i="2" s="1"/>
  <c r="O11" i="2" a="1"/>
  <c r="O11" i="2" s="1"/>
  <c r="O12" i="2" a="1"/>
  <c r="O12" i="2" s="1"/>
  <c r="O13" i="2" a="1"/>
  <c r="O13" i="2" s="1"/>
  <c r="O14" i="2" a="1"/>
  <c r="O14" i="2" s="1"/>
  <c r="O15" i="2" a="1"/>
  <c r="O15" i="2" s="1"/>
  <c r="O16" i="2" a="1"/>
  <c r="O16" i="2" s="1"/>
  <c r="O17" i="2" a="1"/>
  <c r="O17" i="2" s="1"/>
  <c r="O18" i="2" a="1"/>
  <c r="O18" i="2" s="1"/>
  <c r="O19" i="2" a="1"/>
  <c r="O19" i="2" s="1"/>
  <c r="O20" i="2" a="1"/>
  <c r="O20" i="2" s="1"/>
  <c r="O21" i="2" a="1"/>
  <c r="O21" i="2" s="1"/>
  <c r="O22" i="2" a="1"/>
  <c r="O22" i="2" s="1"/>
  <c r="O23" i="2" a="1"/>
  <c r="O23" i="2" s="1"/>
  <c r="O24" i="2" a="1"/>
  <c r="O24" i="2" s="1"/>
  <c r="O25" i="2" a="1"/>
  <c r="O25" i="2" s="1"/>
  <c r="O26" i="2" a="1"/>
  <c r="O26" i="2" s="1"/>
  <c r="O27" i="2" a="1"/>
  <c r="O27" i="2" s="1"/>
  <c r="O28" i="2" a="1"/>
  <c r="O28" i="2" s="1"/>
  <c r="O29" i="2" a="1"/>
  <c r="O29" i="2" s="1"/>
  <c r="O30" i="2" a="1"/>
  <c r="O30" i="2" s="1"/>
  <c r="O31" i="2" a="1"/>
  <c r="O31" i="2" s="1"/>
  <c r="O32" i="2" a="1"/>
  <c r="O32" i="2" s="1"/>
  <c r="O33" i="2" a="1"/>
  <c r="O33" i="2" s="1"/>
  <c r="O34" i="2" a="1"/>
  <c r="O34" i="2" s="1"/>
  <c r="O35" i="2" a="1"/>
  <c r="O35" i="2" s="1"/>
  <c r="O36" i="2" a="1"/>
  <c r="O36" i="2" s="1"/>
  <c r="O37" i="2" a="1"/>
  <c r="O37" i="2" s="1"/>
  <c r="O38" i="2" a="1"/>
  <c r="O38" i="2" s="1"/>
  <c r="O39" i="2" a="1"/>
  <c r="O39" i="2" s="1"/>
  <c r="O40" i="2" a="1"/>
  <c r="O40" i="2" s="1"/>
  <c r="O41" i="2" a="1"/>
  <c r="O41" i="2" s="1"/>
  <c r="O42" i="2" a="1"/>
  <c r="O42" i="2" s="1"/>
  <c r="O43" i="2" a="1"/>
  <c r="O43" i="2" s="1"/>
  <c r="O44" i="2" a="1"/>
  <c r="O44" i="2" s="1"/>
  <c r="O45" i="2" a="1"/>
  <c r="O45" i="2" s="1"/>
  <c r="O46" i="2" a="1"/>
  <c r="O46" i="2" s="1"/>
  <c r="O47" i="2" a="1"/>
  <c r="O47" i="2" s="1"/>
  <c r="O48" i="2" a="1"/>
  <c r="O48" i="2" s="1"/>
  <c r="O49" i="2" a="1"/>
  <c r="O49" i="2" s="1"/>
  <c r="O50" i="2" a="1"/>
  <c r="O50" i="2" s="1"/>
  <c r="O51" i="2" a="1"/>
  <c r="O51" i="2" s="1"/>
  <c r="O52" i="2" a="1"/>
  <c r="O52" i="2" s="1"/>
  <c r="O53" i="2" a="1"/>
  <c r="O53" i="2" s="1"/>
  <c r="O54" i="2" a="1"/>
  <c r="O54" i="2" s="1"/>
  <c r="O55" i="2" a="1"/>
  <c r="O55" i="2" s="1"/>
  <c r="O56" i="2" a="1"/>
  <c r="O56" i="2" s="1"/>
  <c r="O57" i="2" a="1"/>
  <c r="O57" i="2" s="1"/>
  <c r="O58" i="2" a="1"/>
  <c r="O58" i="2" s="1"/>
  <c r="O59" i="2" a="1"/>
  <c r="O59" i="2" s="1"/>
  <c r="O60" i="2" a="1"/>
  <c r="O60" i="2" s="1"/>
  <c r="O61" i="2" a="1"/>
  <c r="O61" i="2" s="1"/>
  <c r="O62" i="2" a="1"/>
  <c r="O62" i="2" s="1"/>
  <c r="O63" i="2" a="1"/>
  <c r="O63" i="2" s="1"/>
  <c r="O64" i="2" a="1"/>
  <c r="O64" i="2" s="1"/>
  <c r="O65" i="2" a="1"/>
  <c r="O65" i="2" s="1"/>
  <c r="O66" i="2" a="1"/>
  <c r="O66" i="2" s="1"/>
  <c r="O67" i="2" a="1"/>
  <c r="O67" i="2" s="1"/>
  <c r="O68" i="2" a="1"/>
  <c r="O68" i="2" s="1"/>
  <c r="O69" i="2" a="1"/>
  <c r="O69" i="2" s="1"/>
  <c r="O70" i="2" a="1"/>
  <c r="O70" i="2" s="1"/>
  <c r="O71" i="2" a="1"/>
  <c r="O71" i="2" s="1"/>
  <c r="O72" i="2" a="1"/>
  <c r="O72" i="2" s="1"/>
  <c r="O73" i="2" a="1"/>
  <c r="O73" i="2" s="1"/>
  <c r="O74" i="2" a="1"/>
  <c r="O74" i="2" s="1"/>
  <c r="O75" i="2" a="1"/>
  <c r="O75" i="2" s="1"/>
  <c r="O76" i="2" a="1"/>
  <c r="O76" i="2" s="1"/>
  <c r="O77" i="2" a="1"/>
  <c r="O77" i="2" s="1"/>
  <c r="O78" i="2" a="1"/>
  <c r="O78" i="2" s="1"/>
  <c r="O79" i="2" a="1"/>
  <c r="O79" i="2" s="1"/>
  <c r="O80" i="2" a="1"/>
  <c r="O80" i="2" s="1"/>
  <c r="O81" i="2" a="1"/>
  <c r="O81" i="2" s="1"/>
  <c r="O82" i="2" a="1"/>
  <c r="O82" i="2" s="1"/>
  <c r="O83" i="2" a="1"/>
  <c r="O83" i="2" s="1"/>
  <c r="O84" i="2" a="1"/>
  <c r="O84" i="2" s="1"/>
  <c r="O85" i="2" a="1"/>
  <c r="O85" i="2" s="1"/>
  <c r="O86" i="2" a="1"/>
  <c r="O86" i="2" s="1"/>
  <c r="O87" i="2" a="1"/>
  <c r="O87" i="2" s="1"/>
  <c r="O88" i="2" a="1"/>
  <c r="O88" i="2" s="1"/>
  <c r="O89" i="2" a="1"/>
  <c r="O89" i="2" s="1"/>
  <c r="O90" i="2" a="1"/>
  <c r="O90" i="2" s="1"/>
  <c r="O91" i="2" a="1"/>
  <c r="O91" i="2" s="1"/>
  <c r="O92" i="2" a="1"/>
  <c r="O92" i="2" s="1"/>
  <c r="O93" i="2" a="1"/>
  <c r="O93" i="2" s="1"/>
  <c r="O94" i="2" a="1"/>
  <c r="O94" i="2" s="1"/>
  <c r="O95" i="2" a="1"/>
  <c r="O95" i="2" s="1"/>
  <c r="O96" i="2" a="1"/>
  <c r="O96" i="2" s="1"/>
  <c r="O97" i="2" a="1"/>
  <c r="O97" i="2" s="1"/>
  <c r="O98" i="2" a="1"/>
  <c r="O98" i="2" s="1"/>
  <c r="O99" i="2" a="1"/>
  <c r="O99" i="2" s="1"/>
  <c r="O100" i="2" a="1"/>
  <c r="O100" i="2" s="1"/>
  <c r="O101" i="2" a="1"/>
  <c r="O101" i="2" s="1"/>
  <c r="O102" i="2" a="1"/>
  <c r="O102" i="2" s="1"/>
  <c r="O103" i="2" a="1"/>
  <c r="O103" i="2" s="1"/>
  <c r="O104" i="2" a="1"/>
  <c r="O104" i="2" s="1"/>
  <c r="O105" i="2" a="1"/>
  <c r="O105" i="2" s="1"/>
  <c r="O106" i="2" a="1"/>
  <c r="O106" i="2" s="1"/>
  <c r="O107" i="2" a="1"/>
  <c r="O107" i="2" s="1"/>
  <c r="O108" i="2" a="1"/>
  <c r="O108" i="2" s="1"/>
  <c r="O109" i="2" a="1"/>
  <c r="O109" i="2" s="1"/>
  <c r="O110" i="2" a="1"/>
  <c r="O110" i="2" s="1"/>
  <c r="O111" i="2" a="1"/>
  <c r="O111" i="2" s="1"/>
  <c r="O112" i="2" a="1"/>
  <c r="O112" i="2" s="1"/>
  <c r="O113" i="2" a="1"/>
  <c r="O113" i="2" s="1"/>
  <c r="O114" i="2" a="1"/>
  <c r="O114" i="2" s="1"/>
  <c r="O115" i="2" a="1"/>
  <c r="O115" i="2" s="1"/>
  <c r="O116" i="2" a="1"/>
  <c r="O116" i="2" s="1"/>
  <c r="O117" i="2" a="1"/>
  <c r="O117" i="2" s="1"/>
  <c r="O118" i="2" a="1"/>
  <c r="O118" i="2" s="1"/>
  <c r="O119" i="2" a="1"/>
  <c r="O119" i="2" s="1"/>
  <c r="O120" i="2" a="1"/>
  <c r="O120" i="2" s="1"/>
  <c r="O121" i="2" a="1"/>
  <c r="O121" i="2" s="1"/>
  <c r="O122" i="2" a="1"/>
  <c r="O122" i="2" s="1"/>
  <c r="O123" i="2" a="1"/>
  <c r="O123" i="2" s="1"/>
  <c r="O5" i="2" a="1"/>
  <c r="O5" i="2" s="1"/>
  <c r="M6" i="2" a="1"/>
  <c r="M6" i="2" s="1"/>
  <c r="M7" i="2" a="1"/>
  <c r="M7" i="2" s="1"/>
  <c r="M8" i="2" a="1"/>
  <c r="M8" i="2" s="1"/>
  <c r="M9" i="2" a="1"/>
  <c r="M9" i="2" s="1"/>
  <c r="M10" i="2" a="1"/>
  <c r="M10" i="2" s="1"/>
  <c r="M11" i="2" a="1"/>
  <c r="M11" i="2" s="1"/>
  <c r="M12" i="2" a="1"/>
  <c r="M12" i="2" s="1"/>
  <c r="M13" i="2" a="1"/>
  <c r="M13" i="2" s="1"/>
  <c r="M14" i="2" a="1"/>
  <c r="M14" i="2" s="1"/>
  <c r="M15" i="2" a="1"/>
  <c r="M15" i="2" s="1"/>
  <c r="M16" i="2" a="1"/>
  <c r="M16" i="2" s="1"/>
  <c r="M17" i="2" a="1"/>
  <c r="M17" i="2" s="1"/>
  <c r="M18" i="2" a="1"/>
  <c r="M18" i="2" s="1"/>
  <c r="M19" i="2" a="1"/>
  <c r="M19" i="2" s="1"/>
  <c r="M20" i="2" a="1"/>
  <c r="M20" i="2" s="1"/>
  <c r="M21" i="2" a="1"/>
  <c r="M21" i="2" s="1"/>
  <c r="M22" i="2" a="1"/>
  <c r="M22" i="2" s="1"/>
  <c r="M23" i="2" a="1"/>
  <c r="M23" i="2" s="1"/>
  <c r="M24" i="2" a="1"/>
  <c r="M24" i="2" s="1"/>
  <c r="M25" i="2" a="1"/>
  <c r="M25" i="2" s="1"/>
  <c r="M26" i="2" a="1"/>
  <c r="M26" i="2" s="1"/>
  <c r="M27" i="2" a="1"/>
  <c r="M27" i="2" s="1"/>
  <c r="M28" i="2" a="1"/>
  <c r="M28" i="2" s="1"/>
  <c r="M29" i="2" a="1"/>
  <c r="M29" i="2" s="1"/>
  <c r="M30" i="2" a="1"/>
  <c r="M30" i="2" s="1"/>
  <c r="M31" i="2" a="1"/>
  <c r="M31" i="2" s="1"/>
  <c r="M32" i="2" a="1"/>
  <c r="M32" i="2" s="1"/>
  <c r="M33" i="2" a="1"/>
  <c r="M33" i="2" s="1"/>
  <c r="M34" i="2" a="1"/>
  <c r="M34" i="2" s="1"/>
  <c r="M35" i="2" a="1"/>
  <c r="M35" i="2" s="1"/>
  <c r="M36" i="2" a="1"/>
  <c r="M36" i="2" s="1"/>
  <c r="M37" i="2" a="1"/>
  <c r="M37" i="2" s="1"/>
  <c r="M38" i="2" a="1"/>
  <c r="M38" i="2" s="1"/>
  <c r="M39" i="2" a="1"/>
  <c r="M39" i="2" s="1"/>
  <c r="M40" i="2" a="1"/>
  <c r="M40" i="2" s="1"/>
  <c r="M41" i="2" a="1"/>
  <c r="M41" i="2" s="1"/>
  <c r="M42" i="2" a="1"/>
  <c r="M42" i="2" s="1"/>
  <c r="M43" i="2" a="1"/>
  <c r="M43" i="2" s="1"/>
  <c r="M44" i="2" a="1"/>
  <c r="M44" i="2" s="1"/>
  <c r="M45" i="2" a="1"/>
  <c r="M45" i="2" s="1"/>
  <c r="M46" i="2" a="1"/>
  <c r="M46" i="2" s="1"/>
  <c r="M47" i="2" a="1"/>
  <c r="M47" i="2" s="1"/>
  <c r="M48" i="2" a="1"/>
  <c r="M48" i="2" s="1"/>
  <c r="M49" i="2" a="1"/>
  <c r="M49" i="2" s="1"/>
  <c r="M50" i="2" a="1"/>
  <c r="M50" i="2" s="1"/>
  <c r="M51" i="2" a="1"/>
  <c r="M51" i="2" s="1"/>
  <c r="M52" i="2" a="1"/>
  <c r="M52" i="2" s="1"/>
  <c r="M53" i="2" a="1"/>
  <c r="M53" i="2" s="1"/>
  <c r="M54" i="2" a="1"/>
  <c r="M54" i="2" s="1"/>
  <c r="M55" i="2" a="1"/>
  <c r="M55" i="2" s="1"/>
  <c r="M56" i="2" a="1"/>
  <c r="M56" i="2" s="1"/>
  <c r="M57" i="2" a="1"/>
  <c r="M57" i="2" s="1"/>
  <c r="M58" i="2" a="1"/>
  <c r="M58" i="2" s="1"/>
  <c r="M59" i="2" a="1"/>
  <c r="M59" i="2" s="1"/>
  <c r="M60" i="2" a="1"/>
  <c r="M60" i="2" s="1"/>
  <c r="M61" i="2" a="1"/>
  <c r="M61" i="2" s="1"/>
  <c r="M62" i="2" a="1"/>
  <c r="M62" i="2" s="1"/>
  <c r="M63" i="2" a="1"/>
  <c r="M63" i="2" s="1"/>
  <c r="M64" i="2" a="1"/>
  <c r="M64" i="2" s="1"/>
  <c r="M65" i="2" a="1"/>
  <c r="M65" i="2" s="1"/>
  <c r="M66" i="2" a="1"/>
  <c r="M66" i="2" s="1"/>
  <c r="M67" i="2" a="1"/>
  <c r="M67" i="2" s="1"/>
  <c r="M68" i="2" a="1"/>
  <c r="M68" i="2" s="1"/>
  <c r="M69" i="2" a="1"/>
  <c r="M69" i="2" s="1"/>
  <c r="M70" i="2" a="1"/>
  <c r="M70" i="2" s="1"/>
  <c r="M71" i="2" a="1"/>
  <c r="M71" i="2" s="1"/>
  <c r="M72" i="2" a="1"/>
  <c r="M72" i="2" s="1"/>
  <c r="M73" i="2" a="1"/>
  <c r="M73" i="2" s="1"/>
  <c r="M74" i="2" a="1"/>
  <c r="M74" i="2" s="1"/>
  <c r="M75" i="2" a="1"/>
  <c r="M75" i="2" s="1"/>
  <c r="M76" i="2" a="1"/>
  <c r="M76" i="2" s="1"/>
  <c r="M77" i="2" a="1"/>
  <c r="M77" i="2" s="1"/>
  <c r="M78" i="2" a="1"/>
  <c r="M78" i="2" s="1"/>
  <c r="M79" i="2" a="1"/>
  <c r="M79" i="2" s="1"/>
  <c r="M80" i="2" a="1"/>
  <c r="M80" i="2" s="1"/>
  <c r="M81" i="2" a="1"/>
  <c r="M81" i="2" s="1"/>
  <c r="M82" i="2" a="1"/>
  <c r="M82" i="2" s="1"/>
  <c r="M83" i="2" a="1"/>
  <c r="M83" i="2" s="1"/>
  <c r="M84" i="2" a="1"/>
  <c r="M84" i="2" s="1"/>
  <c r="M85" i="2" a="1"/>
  <c r="M85" i="2" s="1"/>
  <c r="M86" i="2" a="1"/>
  <c r="M86" i="2" s="1"/>
  <c r="M87" i="2" a="1"/>
  <c r="M87" i="2" s="1"/>
  <c r="M88" i="2" a="1"/>
  <c r="M88" i="2" s="1"/>
  <c r="M89" i="2" a="1"/>
  <c r="M89" i="2" s="1"/>
  <c r="M90" i="2" a="1"/>
  <c r="M90" i="2" s="1"/>
  <c r="M91" i="2" a="1"/>
  <c r="M91" i="2" s="1"/>
  <c r="M92" i="2" a="1"/>
  <c r="M92" i="2" s="1"/>
  <c r="M93" i="2" a="1"/>
  <c r="M93" i="2" s="1"/>
  <c r="M94" i="2" a="1"/>
  <c r="M94" i="2" s="1"/>
  <c r="M95" i="2" a="1"/>
  <c r="M95" i="2" s="1"/>
  <c r="M96" i="2" a="1"/>
  <c r="M96" i="2" s="1"/>
  <c r="M97" i="2" a="1"/>
  <c r="M97" i="2" s="1"/>
  <c r="M98" i="2" a="1"/>
  <c r="M98" i="2" s="1"/>
  <c r="M99" i="2" a="1"/>
  <c r="M99" i="2" s="1"/>
  <c r="M100" i="2" a="1"/>
  <c r="M100" i="2" s="1"/>
  <c r="M101" i="2" a="1"/>
  <c r="M101" i="2" s="1"/>
  <c r="M102" i="2" a="1"/>
  <c r="M102" i="2" s="1"/>
  <c r="M103" i="2" a="1"/>
  <c r="M103" i="2" s="1"/>
  <c r="M104" i="2" a="1"/>
  <c r="M104" i="2" s="1"/>
  <c r="M105" i="2" a="1"/>
  <c r="M105" i="2" s="1"/>
  <c r="M106" i="2" a="1"/>
  <c r="M106" i="2" s="1"/>
  <c r="M107" i="2" a="1"/>
  <c r="M107" i="2" s="1"/>
  <c r="M108" i="2" a="1"/>
  <c r="M108" i="2" s="1"/>
  <c r="M109" i="2" a="1"/>
  <c r="M109" i="2" s="1"/>
  <c r="M110" i="2" a="1"/>
  <c r="M110" i="2" s="1"/>
  <c r="M111" i="2" a="1"/>
  <c r="M111" i="2" s="1"/>
  <c r="M112" i="2" a="1"/>
  <c r="M112" i="2" s="1"/>
  <c r="M113" i="2" a="1"/>
  <c r="M113" i="2" s="1"/>
  <c r="M114" i="2" a="1"/>
  <c r="M114" i="2" s="1"/>
  <c r="M115" i="2" a="1"/>
  <c r="M115" i="2" s="1"/>
  <c r="M116" i="2" a="1"/>
  <c r="M116" i="2" s="1"/>
  <c r="M117" i="2" a="1"/>
  <c r="M117" i="2" s="1"/>
  <c r="M118" i="2" a="1"/>
  <c r="M118" i="2" s="1"/>
  <c r="M119" i="2" a="1"/>
  <c r="M119" i="2" s="1"/>
  <c r="M120" i="2" a="1"/>
  <c r="M120" i="2" s="1"/>
  <c r="M121" i="2" a="1"/>
  <c r="M121" i="2" s="1"/>
  <c r="M122" i="2" a="1"/>
  <c r="M122" i="2" s="1"/>
  <c r="M5" i="2" a="1"/>
  <c r="M5" i="2" s="1"/>
  <c r="K6" i="2" a="1"/>
  <c r="K6" i="2" s="1"/>
  <c r="K7" i="2" a="1"/>
  <c r="K7" i="2" s="1"/>
  <c r="K8" i="2" a="1"/>
  <c r="K8" i="2" s="1"/>
  <c r="K9" i="2" a="1"/>
  <c r="K9" i="2" s="1"/>
  <c r="K10" i="2" a="1"/>
  <c r="K10" i="2" s="1"/>
  <c r="K11" i="2" a="1"/>
  <c r="K11" i="2" s="1"/>
  <c r="K12" i="2" a="1"/>
  <c r="K12" i="2" s="1"/>
  <c r="K13" i="2" a="1"/>
  <c r="K13" i="2" s="1"/>
  <c r="K14" i="2" a="1"/>
  <c r="K14" i="2" s="1"/>
  <c r="K15" i="2" a="1"/>
  <c r="K15" i="2" s="1"/>
  <c r="K16" i="2" a="1"/>
  <c r="K16" i="2" s="1"/>
  <c r="K17" i="2" a="1"/>
  <c r="K17" i="2" s="1"/>
  <c r="K18" i="2" a="1"/>
  <c r="K18" i="2" s="1"/>
  <c r="K19" i="2" a="1"/>
  <c r="K19" i="2" s="1"/>
  <c r="K20" i="2" a="1"/>
  <c r="K20" i="2" s="1"/>
  <c r="K21" i="2" a="1"/>
  <c r="K21" i="2" s="1"/>
  <c r="K22" i="2" a="1"/>
  <c r="K22" i="2" s="1"/>
  <c r="K23" i="2" a="1"/>
  <c r="K23" i="2" s="1"/>
  <c r="K24" i="2" a="1"/>
  <c r="K24" i="2" s="1"/>
  <c r="K25" i="2" a="1"/>
  <c r="K25" i="2" s="1"/>
  <c r="K26" i="2" a="1"/>
  <c r="K26" i="2" s="1"/>
  <c r="K27" i="2" a="1"/>
  <c r="K27" i="2" s="1"/>
  <c r="K28" i="2" a="1"/>
  <c r="K28" i="2" s="1"/>
  <c r="K29" i="2" a="1"/>
  <c r="K29" i="2" s="1"/>
  <c r="K30" i="2" a="1"/>
  <c r="K30" i="2" s="1"/>
  <c r="K31" i="2" a="1"/>
  <c r="K31" i="2" s="1"/>
  <c r="K32" i="2" a="1"/>
  <c r="K32" i="2" s="1"/>
  <c r="K33" i="2" a="1"/>
  <c r="K33" i="2" s="1"/>
  <c r="K34" i="2" a="1"/>
  <c r="K34" i="2" s="1"/>
  <c r="K35" i="2" a="1"/>
  <c r="K35" i="2" s="1"/>
  <c r="K36" i="2" a="1"/>
  <c r="K36" i="2" s="1"/>
  <c r="K37" i="2" a="1"/>
  <c r="K37" i="2" s="1"/>
  <c r="K38" i="2" a="1"/>
  <c r="K38" i="2" s="1"/>
  <c r="K39" i="2" a="1"/>
  <c r="K39" i="2" s="1"/>
  <c r="K40" i="2" a="1"/>
  <c r="K40" i="2" s="1"/>
  <c r="K41" i="2" a="1"/>
  <c r="K41" i="2" s="1"/>
  <c r="K42" i="2" a="1"/>
  <c r="K42" i="2" s="1"/>
  <c r="K43" i="2" a="1"/>
  <c r="K43" i="2" s="1"/>
  <c r="K44" i="2" a="1"/>
  <c r="K44" i="2" s="1"/>
  <c r="K45" i="2" a="1"/>
  <c r="K45" i="2" s="1"/>
  <c r="K46" i="2" a="1"/>
  <c r="K46" i="2" s="1"/>
  <c r="K47" i="2" a="1"/>
  <c r="K47" i="2" s="1"/>
  <c r="K48" i="2" a="1"/>
  <c r="K48" i="2" s="1"/>
  <c r="K49" i="2" a="1"/>
  <c r="K49" i="2" s="1"/>
  <c r="K50" i="2" a="1"/>
  <c r="K50" i="2" s="1"/>
  <c r="K51" i="2" a="1"/>
  <c r="K51" i="2" s="1"/>
  <c r="K52" i="2" a="1"/>
  <c r="K52" i="2" s="1"/>
  <c r="K53" i="2" a="1"/>
  <c r="K53" i="2" s="1"/>
  <c r="K54" i="2" a="1"/>
  <c r="K54" i="2" s="1"/>
  <c r="K55" i="2" a="1"/>
  <c r="K55" i="2" s="1"/>
  <c r="K56" i="2" a="1"/>
  <c r="K56" i="2" s="1"/>
  <c r="K57" i="2" a="1"/>
  <c r="K57" i="2" s="1"/>
  <c r="K58" i="2" a="1"/>
  <c r="K58" i="2" s="1"/>
  <c r="K59" i="2" a="1"/>
  <c r="K59" i="2" s="1"/>
  <c r="K60" i="2" a="1"/>
  <c r="K60" i="2" s="1"/>
  <c r="K61" i="2" a="1"/>
  <c r="K61" i="2" s="1"/>
  <c r="K62" i="2" a="1"/>
  <c r="K62" i="2" s="1"/>
  <c r="K63" i="2" a="1"/>
  <c r="K63" i="2" s="1"/>
  <c r="K64" i="2" a="1"/>
  <c r="K64" i="2" s="1"/>
  <c r="K65" i="2" a="1"/>
  <c r="K65" i="2" s="1"/>
  <c r="K66" i="2" a="1"/>
  <c r="K66" i="2" s="1"/>
  <c r="K67" i="2" a="1"/>
  <c r="K67" i="2" s="1"/>
  <c r="K68" i="2" a="1"/>
  <c r="K68" i="2" s="1"/>
  <c r="K69" i="2" a="1"/>
  <c r="K69" i="2" s="1"/>
  <c r="K70" i="2" a="1"/>
  <c r="K70" i="2" s="1"/>
  <c r="K71" i="2" a="1"/>
  <c r="K71" i="2" s="1"/>
  <c r="K72" i="2" a="1"/>
  <c r="K72" i="2" s="1"/>
  <c r="K73" i="2" a="1"/>
  <c r="K73" i="2" s="1"/>
  <c r="K74" i="2" a="1"/>
  <c r="K74" i="2" s="1"/>
  <c r="K75" i="2" a="1"/>
  <c r="K75" i="2" s="1"/>
  <c r="K76" i="2" a="1"/>
  <c r="K76" i="2" s="1"/>
  <c r="K77" i="2" a="1"/>
  <c r="K77" i="2" s="1"/>
  <c r="K78" i="2" a="1"/>
  <c r="K78" i="2" s="1"/>
  <c r="K79" i="2" a="1"/>
  <c r="K79" i="2" s="1"/>
  <c r="K80" i="2" a="1"/>
  <c r="K80" i="2" s="1"/>
  <c r="K81" i="2" a="1"/>
  <c r="K81" i="2" s="1"/>
  <c r="K82" i="2" a="1"/>
  <c r="K82" i="2" s="1"/>
  <c r="K83" i="2" a="1"/>
  <c r="K83" i="2" s="1"/>
  <c r="K84" i="2" a="1"/>
  <c r="K84" i="2" s="1"/>
  <c r="K85" i="2" a="1"/>
  <c r="K85" i="2" s="1"/>
  <c r="K86" i="2" a="1"/>
  <c r="K86" i="2" s="1"/>
  <c r="K87" i="2" a="1"/>
  <c r="K87" i="2" s="1"/>
  <c r="K88" i="2" a="1"/>
  <c r="K88" i="2" s="1"/>
  <c r="K89" i="2" a="1"/>
  <c r="K89" i="2" s="1"/>
  <c r="K90" i="2" a="1"/>
  <c r="K90" i="2" s="1"/>
  <c r="K91" i="2" a="1"/>
  <c r="K91" i="2" s="1"/>
  <c r="K92" i="2" a="1"/>
  <c r="K92" i="2" s="1"/>
  <c r="K93" i="2" a="1"/>
  <c r="K93" i="2" s="1"/>
  <c r="K94" i="2" a="1"/>
  <c r="K94" i="2" s="1"/>
  <c r="K95" i="2" a="1"/>
  <c r="K95" i="2" s="1"/>
  <c r="K96" i="2" a="1"/>
  <c r="K96" i="2" s="1"/>
  <c r="K97" i="2" a="1"/>
  <c r="K97" i="2" s="1"/>
  <c r="K98" i="2" a="1"/>
  <c r="K98" i="2" s="1"/>
  <c r="K99" i="2" a="1"/>
  <c r="K99" i="2" s="1"/>
  <c r="K100" i="2" a="1"/>
  <c r="K100" i="2" s="1"/>
  <c r="K101" i="2" a="1"/>
  <c r="K101" i="2" s="1"/>
  <c r="K102" i="2" a="1"/>
  <c r="K102" i="2" s="1"/>
  <c r="K103" i="2" a="1"/>
  <c r="K103" i="2" s="1"/>
  <c r="K104" i="2" a="1"/>
  <c r="K104" i="2" s="1"/>
  <c r="K105" i="2" a="1"/>
  <c r="K105" i="2" s="1"/>
  <c r="K106" i="2" a="1"/>
  <c r="K106" i="2" s="1"/>
  <c r="K107" i="2" a="1"/>
  <c r="K107" i="2" s="1"/>
  <c r="K108" i="2" a="1"/>
  <c r="K108" i="2" s="1"/>
  <c r="K109" i="2" a="1"/>
  <c r="K109" i="2" s="1"/>
  <c r="K110" i="2" a="1"/>
  <c r="K110" i="2" s="1"/>
  <c r="K111" i="2" a="1"/>
  <c r="K111" i="2" s="1"/>
  <c r="K112" i="2" a="1"/>
  <c r="K112" i="2" s="1"/>
  <c r="K113" i="2" a="1"/>
  <c r="K113" i="2" s="1"/>
  <c r="K114" i="2" a="1"/>
  <c r="K114" i="2" s="1"/>
  <c r="K115" i="2" a="1"/>
  <c r="K115" i="2" s="1"/>
  <c r="K116" i="2" a="1"/>
  <c r="K116" i="2" s="1"/>
  <c r="K117" i="2" a="1"/>
  <c r="K117" i="2" s="1"/>
  <c r="K118" i="2" a="1"/>
  <c r="K118" i="2" s="1"/>
  <c r="K119" i="2" a="1"/>
  <c r="K119" i="2" s="1"/>
  <c r="K120" i="2" a="1"/>
  <c r="K120" i="2" s="1"/>
  <c r="K121" i="2" a="1"/>
  <c r="K121" i="2" s="1"/>
  <c r="K122" i="2" a="1"/>
  <c r="K122" i="2" s="1"/>
  <c r="K123" i="2" a="1"/>
  <c r="K123" i="2" s="1"/>
  <c r="K5" i="2" a="1"/>
  <c r="K5" i="2" s="1"/>
  <c r="G6" i="2" a="1"/>
  <c r="G6" i="2" s="1"/>
  <c r="G7" i="2" a="1"/>
  <c r="G7" i="2" s="1"/>
  <c r="G8" i="2" a="1"/>
  <c r="G8" i="2" s="1"/>
  <c r="G9" i="2" a="1"/>
  <c r="G9" i="2" s="1"/>
  <c r="G10" i="2" a="1"/>
  <c r="G10" i="2" s="1"/>
  <c r="G11" i="2" a="1"/>
  <c r="G11" i="2" s="1"/>
  <c r="G12" i="2" a="1"/>
  <c r="G12" i="2" s="1"/>
  <c r="G13" i="2" a="1"/>
  <c r="G13" i="2" s="1"/>
  <c r="G14" i="2" a="1"/>
  <c r="G14" i="2" s="1"/>
  <c r="G15" i="2" a="1"/>
  <c r="G15" i="2" s="1"/>
  <c r="G16" i="2" a="1"/>
  <c r="G16" i="2" s="1"/>
  <c r="G17" i="2" a="1"/>
  <c r="G17" i="2" s="1"/>
  <c r="G18" i="2" a="1"/>
  <c r="G18" i="2" s="1"/>
  <c r="G19" i="2" a="1"/>
  <c r="G19" i="2" s="1"/>
  <c r="G20" i="2" a="1"/>
  <c r="G20" i="2" s="1"/>
  <c r="G21" i="2" a="1"/>
  <c r="G21" i="2" s="1"/>
  <c r="G22" i="2" a="1"/>
  <c r="G22" i="2" s="1"/>
  <c r="G23" i="2" a="1"/>
  <c r="G23" i="2" s="1"/>
  <c r="G24" i="2" a="1"/>
  <c r="G24" i="2" s="1"/>
  <c r="G25" i="2" a="1"/>
  <c r="G25" i="2" s="1"/>
  <c r="G26" i="2" a="1"/>
  <c r="G26" i="2" s="1"/>
  <c r="G27" i="2" a="1"/>
  <c r="G27" i="2" s="1"/>
  <c r="G28" i="2" a="1"/>
  <c r="G28" i="2" s="1"/>
  <c r="G29" i="2" a="1"/>
  <c r="G29" i="2" s="1"/>
  <c r="G30" i="2" a="1"/>
  <c r="G30" i="2" s="1"/>
  <c r="G31" i="2" a="1"/>
  <c r="G31" i="2" s="1"/>
  <c r="G32" i="2" a="1"/>
  <c r="G32" i="2" s="1"/>
  <c r="G33" i="2" a="1"/>
  <c r="G33" i="2" s="1"/>
  <c r="G34" i="2" a="1"/>
  <c r="G34" i="2" s="1"/>
  <c r="G35" i="2" a="1"/>
  <c r="G35" i="2" s="1"/>
  <c r="G36" i="2" a="1"/>
  <c r="G36" i="2" s="1"/>
  <c r="G37" i="2" a="1"/>
  <c r="G37" i="2" s="1"/>
  <c r="G38" i="2" a="1"/>
  <c r="G38" i="2" s="1"/>
  <c r="G39" i="2" a="1"/>
  <c r="G39" i="2" s="1"/>
  <c r="G40" i="2" a="1"/>
  <c r="G40" i="2" s="1"/>
  <c r="G41" i="2" a="1"/>
  <c r="G41" i="2" s="1"/>
  <c r="G42" i="2" a="1"/>
  <c r="G42" i="2" s="1"/>
  <c r="G43" i="2" a="1"/>
  <c r="G43" i="2" s="1"/>
  <c r="G44" i="2" a="1"/>
  <c r="G44" i="2" s="1"/>
  <c r="G45" i="2" a="1"/>
  <c r="G45" i="2" s="1"/>
  <c r="G46" i="2" a="1"/>
  <c r="G46" i="2" s="1"/>
  <c r="G47" i="2" a="1"/>
  <c r="G47" i="2" s="1"/>
  <c r="G48" i="2" a="1"/>
  <c r="G48" i="2" s="1"/>
  <c r="G49" i="2" a="1"/>
  <c r="G49" i="2" s="1"/>
  <c r="G50" i="2" a="1"/>
  <c r="G50" i="2" s="1"/>
  <c r="G51" i="2" a="1"/>
  <c r="G51" i="2" s="1"/>
  <c r="G52" i="2" a="1"/>
  <c r="G52" i="2" s="1"/>
  <c r="G53" i="2" a="1"/>
  <c r="G53" i="2" s="1"/>
  <c r="G54" i="2" a="1"/>
  <c r="G54" i="2" s="1"/>
  <c r="G55" i="2" a="1"/>
  <c r="G55" i="2" s="1"/>
  <c r="G56" i="2" a="1"/>
  <c r="G56" i="2" s="1"/>
  <c r="G57" i="2" a="1"/>
  <c r="G57" i="2" s="1"/>
  <c r="G58" i="2" a="1"/>
  <c r="G58" i="2" s="1"/>
  <c r="G59" i="2" a="1"/>
  <c r="G59" i="2" s="1"/>
  <c r="G60" i="2" a="1"/>
  <c r="G60" i="2" s="1"/>
  <c r="G61" i="2" a="1"/>
  <c r="G61" i="2" s="1"/>
  <c r="G62" i="2" a="1"/>
  <c r="G62" i="2" s="1"/>
  <c r="G63" i="2" a="1"/>
  <c r="G63" i="2" s="1"/>
  <c r="G64" i="2" a="1"/>
  <c r="G64" i="2" s="1"/>
  <c r="G65" i="2" a="1"/>
  <c r="G65" i="2" s="1"/>
  <c r="G66" i="2" a="1"/>
  <c r="G66" i="2" s="1"/>
  <c r="G67" i="2" a="1"/>
  <c r="G67" i="2" s="1"/>
  <c r="G68" i="2" a="1"/>
  <c r="G68" i="2" s="1"/>
  <c r="G70" i="2" a="1"/>
  <c r="G70" i="2" s="1"/>
  <c r="G71" i="2" a="1"/>
  <c r="G71" i="2" s="1"/>
  <c r="G72" i="2" a="1"/>
  <c r="G72" i="2" s="1"/>
  <c r="G73" i="2" a="1"/>
  <c r="G73" i="2" s="1"/>
  <c r="G74" i="2" a="1"/>
  <c r="G74" i="2" s="1"/>
  <c r="G75" i="2" a="1"/>
  <c r="G75" i="2" s="1"/>
  <c r="G76" i="2" a="1"/>
  <c r="G76" i="2" s="1"/>
  <c r="G77" i="2" a="1"/>
  <c r="G77" i="2" s="1"/>
  <c r="G78" i="2" a="1"/>
  <c r="G78" i="2" s="1"/>
  <c r="G79" i="2" a="1"/>
  <c r="G79" i="2" s="1"/>
  <c r="G80" i="2" a="1"/>
  <c r="G80" i="2" s="1"/>
  <c r="G81" i="2" a="1"/>
  <c r="G81" i="2" s="1"/>
  <c r="G82" i="2" a="1"/>
  <c r="G82" i="2" s="1"/>
  <c r="G83" i="2" a="1"/>
  <c r="G83" i="2" s="1"/>
  <c r="G84" i="2" a="1"/>
  <c r="G84" i="2" s="1"/>
  <c r="G85" i="2" a="1"/>
  <c r="G85" i="2" s="1"/>
  <c r="G86" i="2" a="1"/>
  <c r="G86" i="2" s="1"/>
  <c r="G87" i="2" a="1"/>
  <c r="G87" i="2" s="1"/>
  <c r="G88" i="2" a="1"/>
  <c r="G88" i="2" s="1"/>
  <c r="G89" i="2" a="1"/>
  <c r="G89" i="2" s="1"/>
  <c r="G90" i="2" a="1"/>
  <c r="G90" i="2" s="1"/>
  <c r="G91" i="2" a="1"/>
  <c r="G91" i="2" s="1"/>
  <c r="G92" i="2" a="1"/>
  <c r="G92" i="2" s="1"/>
  <c r="G93" i="2" a="1"/>
  <c r="G93" i="2" s="1"/>
  <c r="G94" i="2" a="1"/>
  <c r="G94" i="2" s="1"/>
  <c r="G95" i="2" a="1"/>
  <c r="G95" i="2" s="1"/>
  <c r="G96" i="2" a="1"/>
  <c r="G96" i="2" s="1"/>
  <c r="G97" i="2" a="1"/>
  <c r="G97" i="2" s="1"/>
  <c r="G98" i="2" a="1"/>
  <c r="G98" i="2" s="1"/>
  <c r="G99" i="2" a="1"/>
  <c r="G99" i="2" s="1"/>
  <c r="G101" i="2" a="1"/>
  <c r="G101" i="2" s="1"/>
  <c r="G102" i="2" a="1"/>
  <c r="G102" i="2" s="1"/>
  <c r="G103" i="2" a="1"/>
  <c r="G103" i="2" s="1"/>
  <c r="G104" i="2" a="1"/>
  <c r="G104" i="2" s="1"/>
  <c r="G105" i="2" a="1"/>
  <c r="G105" i="2" s="1"/>
  <c r="G106" i="2" a="1"/>
  <c r="G106" i="2" s="1"/>
  <c r="G107" i="2" a="1"/>
  <c r="G107" i="2" s="1"/>
  <c r="G108" i="2" a="1"/>
  <c r="G108" i="2" s="1"/>
  <c r="G109" i="2" a="1"/>
  <c r="G109" i="2" s="1"/>
  <c r="G110" i="2" a="1"/>
  <c r="G110" i="2" s="1"/>
  <c r="G111" i="2" a="1"/>
  <c r="G111" i="2" s="1"/>
  <c r="G112" i="2" a="1"/>
  <c r="G112" i="2" s="1"/>
  <c r="G113" i="2" a="1"/>
  <c r="G113" i="2" s="1"/>
  <c r="G114" i="2" a="1"/>
  <c r="G114" i="2" s="1"/>
  <c r="G115" i="2" a="1"/>
  <c r="G115" i="2" s="1"/>
  <c r="G116" i="2" a="1"/>
  <c r="G116" i="2" s="1"/>
  <c r="G117" i="2" a="1"/>
  <c r="G117" i="2" s="1"/>
  <c r="G118" i="2" a="1"/>
  <c r="G118" i="2" s="1"/>
  <c r="G119" i="2" a="1"/>
  <c r="G119" i="2" s="1"/>
  <c r="G120" i="2" a="1"/>
  <c r="G120" i="2" s="1"/>
  <c r="G121" i="2" a="1"/>
  <c r="G121" i="2" s="1"/>
  <c r="G122" i="2" a="1"/>
  <c r="G122" i="2" s="1"/>
  <c r="G123" i="2" a="1"/>
  <c r="G123" i="2" s="1"/>
  <c r="G5" i="2" a="1"/>
  <c r="G5" i="2" s="1"/>
  <c r="I6" i="2" a="1"/>
  <c r="I6" i="2" s="1"/>
  <c r="I7" i="2" a="1"/>
  <c r="I7" i="2" s="1"/>
  <c r="I8" i="2" a="1"/>
  <c r="I8" i="2" s="1"/>
  <c r="I9" i="2" a="1"/>
  <c r="I9" i="2" s="1"/>
  <c r="I10" i="2" a="1"/>
  <c r="I10" i="2" s="1"/>
  <c r="I11" i="2" a="1"/>
  <c r="I11" i="2" s="1"/>
  <c r="I12" i="2" a="1"/>
  <c r="I12" i="2" s="1"/>
  <c r="I13" i="2" a="1"/>
  <c r="I13" i="2" s="1"/>
  <c r="I14" i="2" a="1"/>
  <c r="I14" i="2" s="1"/>
  <c r="I15" i="2" a="1"/>
  <c r="I15" i="2" s="1"/>
  <c r="I16" i="2" a="1"/>
  <c r="I16" i="2" s="1"/>
  <c r="I17" i="2" a="1"/>
  <c r="I17" i="2" s="1"/>
  <c r="I18" i="2" a="1"/>
  <c r="I18" i="2" s="1"/>
  <c r="I19" i="2" a="1"/>
  <c r="I19" i="2" s="1"/>
  <c r="I20" i="2" a="1"/>
  <c r="I20" i="2" s="1"/>
  <c r="I21" i="2" a="1"/>
  <c r="I21" i="2" s="1"/>
  <c r="I22" i="2" a="1"/>
  <c r="I22" i="2" s="1"/>
  <c r="I23" i="2" a="1"/>
  <c r="I23" i="2" s="1"/>
  <c r="I24" i="2" a="1"/>
  <c r="I24" i="2" s="1"/>
  <c r="I25" i="2" a="1"/>
  <c r="I25" i="2" s="1"/>
  <c r="I26" i="2" a="1"/>
  <c r="I26" i="2" s="1"/>
  <c r="I27" i="2" a="1"/>
  <c r="I27" i="2" s="1"/>
  <c r="I28" i="2" a="1"/>
  <c r="I28" i="2" s="1"/>
  <c r="I29" i="2" a="1"/>
  <c r="I29" i="2" s="1"/>
  <c r="I30" i="2" a="1"/>
  <c r="I30" i="2" s="1"/>
  <c r="I31" i="2" a="1"/>
  <c r="I31" i="2" s="1"/>
  <c r="I32" i="2" a="1"/>
  <c r="I32" i="2" s="1"/>
  <c r="I33" i="2" a="1"/>
  <c r="I33" i="2" s="1"/>
  <c r="I34" i="2" a="1"/>
  <c r="I34" i="2" s="1"/>
  <c r="I35" i="2" a="1"/>
  <c r="I35" i="2" s="1"/>
  <c r="I36" i="2" a="1"/>
  <c r="I36" i="2" s="1"/>
  <c r="I37" i="2" a="1"/>
  <c r="I37" i="2" s="1"/>
  <c r="I38" i="2" a="1"/>
  <c r="I38" i="2" s="1"/>
  <c r="I39" i="2" a="1"/>
  <c r="I39" i="2" s="1"/>
  <c r="I40" i="2" a="1"/>
  <c r="I40" i="2" s="1"/>
  <c r="I41" i="2" a="1"/>
  <c r="I41" i="2" s="1"/>
  <c r="I42" i="2" a="1"/>
  <c r="I42" i="2" s="1"/>
  <c r="I43" i="2" a="1"/>
  <c r="I43" i="2" s="1"/>
  <c r="I44" i="2" a="1"/>
  <c r="I44" i="2" s="1"/>
  <c r="I45" i="2" a="1"/>
  <c r="I45" i="2" s="1"/>
  <c r="I46" i="2" a="1"/>
  <c r="I46" i="2" s="1"/>
  <c r="I47" i="2" a="1"/>
  <c r="I47" i="2" s="1"/>
  <c r="I48" i="2" a="1"/>
  <c r="I48" i="2" s="1"/>
  <c r="I49" i="2" a="1"/>
  <c r="I49" i="2" s="1"/>
  <c r="I50" i="2" a="1"/>
  <c r="I50" i="2" s="1"/>
  <c r="I51" i="2" a="1"/>
  <c r="I51" i="2" s="1"/>
  <c r="I52" i="2" a="1"/>
  <c r="I52" i="2" s="1"/>
  <c r="I53" i="2" a="1"/>
  <c r="I53" i="2" s="1"/>
  <c r="I54" i="2" a="1"/>
  <c r="I54" i="2" s="1"/>
  <c r="I55" i="2" a="1"/>
  <c r="I55" i="2" s="1"/>
  <c r="I56" i="2" a="1"/>
  <c r="I56" i="2" s="1"/>
  <c r="I57" i="2" a="1"/>
  <c r="I57" i="2" s="1"/>
  <c r="I58" i="2" a="1"/>
  <c r="I58" i="2" s="1"/>
  <c r="I59" i="2" a="1"/>
  <c r="I59" i="2" s="1"/>
  <c r="I60" i="2" a="1"/>
  <c r="I60" i="2" s="1"/>
  <c r="I61" i="2" a="1"/>
  <c r="I61" i="2" s="1"/>
  <c r="I62" i="2" a="1"/>
  <c r="I62" i="2" s="1"/>
  <c r="I63" i="2" a="1"/>
  <c r="I63" i="2" s="1"/>
  <c r="I64" i="2" a="1"/>
  <c r="I64" i="2" s="1"/>
  <c r="I65" i="2" a="1"/>
  <c r="I65" i="2" s="1"/>
  <c r="I66" i="2" a="1"/>
  <c r="I66" i="2" s="1"/>
  <c r="I67" i="2" a="1"/>
  <c r="I67" i="2" s="1"/>
  <c r="I68" i="2" a="1"/>
  <c r="I68" i="2" s="1"/>
  <c r="I69" i="2" a="1"/>
  <c r="I69" i="2" s="1"/>
  <c r="I70" i="2" a="1"/>
  <c r="I70" i="2" s="1"/>
  <c r="I71" i="2" a="1"/>
  <c r="I71" i="2" s="1"/>
  <c r="I72" i="2" a="1"/>
  <c r="I72" i="2" s="1"/>
  <c r="I73" i="2" a="1"/>
  <c r="I73" i="2" s="1"/>
  <c r="I74" i="2" a="1"/>
  <c r="I74" i="2" s="1"/>
  <c r="I75" i="2" a="1"/>
  <c r="I75" i="2" s="1"/>
  <c r="I76" i="2" a="1"/>
  <c r="I76" i="2" s="1"/>
  <c r="I77" i="2" a="1"/>
  <c r="I77" i="2" s="1"/>
  <c r="I78" i="2" a="1"/>
  <c r="I78" i="2" s="1"/>
  <c r="I79" i="2" a="1"/>
  <c r="I79" i="2" s="1"/>
  <c r="I80" i="2" a="1"/>
  <c r="I80" i="2" s="1"/>
  <c r="I81" i="2" a="1"/>
  <c r="I81" i="2" s="1"/>
  <c r="I82" i="2" a="1"/>
  <c r="I82" i="2" s="1"/>
  <c r="I83" i="2" a="1"/>
  <c r="I83" i="2" s="1"/>
  <c r="I84" i="2" a="1"/>
  <c r="I84" i="2" s="1"/>
  <c r="I85" i="2" a="1"/>
  <c r="I85" i="2" s="1"/>
  <c r="I86" i="2" a="1"/>
  <c r="I86" i="2" s="1"/>
  <c r="I87" i="2" a="1"/>
  <c r="I87" i="2" s="1"/>
  <c r="I88" i="2" a="1"/>
  <c r="I88" i="2" s="1"/>
  <c r="I89" i="2" a="1"/>
  <c r="I89" i="2" s="1"/>
  <c r="I90" i="2" a="1"/>
  <c r="I90" i="2" s="1"/>
  <c r="I91" i="2" a="1"/>
  <c r="I91" i="2" s="1"/>
  <c r="I92" i="2" a="1"/>
  <c r="I92" i="2" s="1"/>
  <c r="I93" i="2" a="1"/>
  <c r="I93" i="2" s="1"/>
  <c r="I94" i="2" a="1"/>
  <c r="I94" i="2" s="1"/>
  <c r="I95" i="2" a="1"/>
  <c r="I95" i="2" s="1"/>
  <c r="I96" i="2" a="1"/>
  <c r="I96" i="2" s="1"/>
  <c r="I97" i="2" a="1"/>
  <c r="I97" i="2" s="1"/>
  <c r="I98" i="2" a="1"/>
  <c r="I98" i="2" s="1"/>
  <c r="I99" i="2" a="1"/>
  <c r="I99" i="2" s="1"/>
  <c r="I100" i="2" a="1"/>
  <c r="I100" i="2" s="1"/>
  <c r="I101" i="2" a="1"/>
  <c r="I101" i="2" s="1"/>
  <c r="I102" i="2" a="1"/>
  <c r="I102" i="2" s="1"/>
  <c r="I103" i="2" a="1"/>
  <c r="I103" i="2" s="1"/>
  <c r="I104" i="2" a="1"/>
  <c r="I104" i="2" s="1"/>
  <c r="I105" i="2" a="1"/>
  <c r="I105" i="2" s="1"/>
  <c r="I106" i="2" a="1"/>
  <c r="I106" i="2" s="1"/>
  <c r="I107" i="2" a="1"/>
  <c r="I107" i="2" s="1"/>
  <c r="I108" i="2" a="1"/>
  <c r="I108" i="2" s="1"/>
  <c r="I109" i="2" a="1"/>
  <c r="I109" i="2" s="1"/>
  <c r="I110" i="2" a="1"/>
  <c r="I110" i="2" s="1"/>
  <c r="I111" i="2" a="1"/>
  <c r="I111" i="2" s="1"/>
  <c r="I112" i="2" a="1"/>
  <c r="I112" i="2" s="1"/>
  <c r="I113" i="2" a="1"/>
  <c r="I113" i="2" s="1"/>
  <c r="I114" i="2" a="1"/>
  <c r="I114" i="2" s="1"/>
  <c r="I115" i="2" a="1"/>
  <c r="I115" i="2" s="1"/>
  <c r="I116" i="2" a="1"/>
  <c r="I116" i="2" s="1"/>
  <c r="I117" i="2" a="1"/>
  <c r="I117" i="2" s="1"/>
  <c r="I118" i="2" a="1"/>
  <c r="I118" i="2" s="1"/>
  <c r="I119" i="2" a="1"/>
  <c r="I119" i="2" s="1"/>
  <c r="I120" i="2" a="1"/>
  <c r="I120" i="2" s="1"/>
  <c r="I121" i="2" a="1"/>
  <c r="I121" i="2" s="1"/>
  <c r="I122" i="2" a="1"/>
  <c r="I122" i="2" s="1"/>
  <c r="I123" i="2" a="1"/>
  <c r="I123" i="2" s="1"/>
  <c r="I5" i="2" a="1"/>
  <c r="I5" i="2" s="1"/>
  <c r="Z133" i="2"/>
  <c r="Z131" i="2"/>
  <c r="Z127" i="2"/>
  <c r="X133" i="2"/>
  <c r="X131" i="2"/>
  <c r="X129" i="2"/>
  <c r="X127" i="2"/>
  <c r="V133" i="2"/>
  <c r="V131" i="2"/>
  <c r="V129" i="2"/>
  <c r="V127" i="2"/>
  <c r="T133" i="2"/>
  <c r="T131" i="2"/>
  <c r="T129" i="2"/>
  <c r="T127" i="2"/>
  <c r="R133" i="2"/>
  <c r="R131" i="2"/>
  <c r="R129" i="2"/>
  <c r="R127" i="2"/>
  <c r="P133" i="2"/>
  <c r="P131" i="2"/>
  <c r="P129" i="2"/>
  <c r="P127" i="2"/>
  <c r="N133" i="2"/>
  <c r="N131" i="2"/>
  <c r="N129" i="2"/>
  <c r="N127" i="2"/>
  <c r="L131" i="2"/>
  <c r="L129" i="2"/>
  <c r="L127" i="2"/>
  <c r="J131" i="2"/>
  <c r="J129" i="2"/>
  <c r="J127" i="2"/>
  <c r="F127" i="2"/>
  <c r="F129" i="2"/>
  <c r="F131" i="2"/>
  <c r="D127" i="2"/>
  <c r="D129" i="2"/>
  <c r="D131" i="2"/>
  <c r="H127" i="2"/>
  <c r="H131" i="2"/>
  <c r="H133" i="2"/>
  <c r="H135" i="2"/>
  <c r="AG133" i="4" l="1"/>
  <c r="AG116" i="4"/>
  <c r="AG131" i="4"/>
  <c r="AJ104" i="4"/>
  <c r="AJ106" i="4"/>
  <c r="AJ108" i="4"/>
  <c r="AG118" i="4"/>
  <c r="AO112" i="4"/>
  <c r="AN104" i="4"/>
  <c r="AB95" i="4"/>
  <c r="AB87" i="4"/>
  <c r="AB88" i="4"/>
  <c r="AB59" i="4"/>
  <c r="AB17" i="4"/>
  <c r="AB9" i="4"/>
  <c r="AB99" i="4"/>
  <c r="AB27" i="4"/>
  <c r="AB31" i="4"/>
  <c r="AB8" i="4"/>
  <c r="AB33" i="4"/>
  <c r="AC111" i="4" s="1"/>
  <c r="AB38" i="4"/>
  <c r="AB30" i="4"/>
  <c r="AB52" i="4"/>
  <c r="AB45" i="4"/>
  <c r="AB97" i="4"/>
  <c r="AB83" i="4"/>
  <c r="AB81" i="4"/>
  <c r="AB5" i="4"/>
  <c r="AB23" i="4"/>
  <c r="AB94" i="4"/>
  <c r="AB37" i="4"/>
  <c r="AB43" i="4"/>
  <c r="AB79" i="4"/>
  <c r="AB29" i="4"/>
  <c r="AB92" i="4"/>
  <c r="AB85" i="4"/>
  <c r="AB78" i="4"/>
  <c r="AB71" i="4"/>
  <c r="AB64" i="4"/>
  <c r="AB49" i="4"/>
  <c r="AB42" i="4"/>
  <c r="AB21" i="4"/>
  <c r="AB14" i="4"/>
  <c r="AB19" i="4"/>
  <c r="AB66" i="4"/>
  <c r="AB80" i="4"/>
  <c r="AB16" i="4"/>
  <c r="AB22" i="4"/>
  <c r="AB84" i="4"/>
  <c r="AB70" i="4"/>
  <c r="AB63" i="4"/>
  <c r="AB41" i="4"/>
  <c r="AB34" i="4"/>
  <c r="AB20" i="4"/>
  <c r="AB13" i="4"/>
  <c r="AB6" i="4"/>
  <c r="AB67" i="4"/>
  <c r="AB58" i="4"/>
  <c r="AB35" i="4"/>
  <c r="AB93" i="4"/>
  <c r="AB57" i="4"/>
  <c r="AB90" i="4"/>
  <c r="AB69" i="4"/>
  <c r="AB26" i="4"/>
  <c r="AB91" i="4"/>
  <c r="AB100" i="4"/>
  <c r="AB82" i="4"/>
  <c r="AB75" i="4"/>
  <c r="AB68" i="4"/>
  <c r="AB61" i="4"/>
  <c r="AB54" i="4"/>
  <c r="AB47" i="4"/>
  <c r="AB25" i="4"/>
  <c r="AB18" i="4"/>
  <c r="AB73" i="4"/>
  <c r="AB101" i="4"/>
  <c r="AB65" i="4"/>
  <c r="AB86" i="4"/>
  <c r="AB36" i="4"/>
  <c r="AB96" i="4"/>
  <c r="AB74" i="4"/>
  <c r="AB53" i="4"/>
  <c r="AB46" i="4"/>
  <c r="AB32" i="4"/>
  <c r="AB24" i="4"/>
  <c r="AB10" i="4"/>
  <c r="AB51" i="4"/>
  <c r="AB44" i="4"/>
  <c r="AB72" i="4"/>
  <c r="AB50" i="4"/>
  <c r="AB15" i="4"/>
  <c r="AB7" i="4"/>
  <c r="AB98" i="4"/>
  <c r="AB77" i="4"/>
  <c r="AB56" i="4"/>
  <c r="AB76" i="4"/>
  <c r="AB62" i="4"/>
  <c r="AB55" i="4"/>
  <c r="AB48" i="4"/>
  <c r="AB40" i="4"/>
  <c r="AB12" i="4"/>
  <c r="AB28" i="4"/>
  <c r="AB89" i="4"/>
  <c r="AB39" i="4"/>
  <c r="AB60" i="4"/>
  <c r="AB11" i="4"/>
  <c r="AE147" i="2"/>
  <c r="AE149" i="2"/>
  <c r="AE151" i="2"/>
  <c r="AJ128" i="2"/>
  <c r="AB122" i="2"/>
  <c r="AB99" i="2"/>
  <c r="AB83" i="2"/>
  <c r="AB39" i="2"/>
  <c r="AB53" i="2"/>
  <c r="AB9" i="2"/>
  <c r="AB114" i="2"/>
  <c r="AB91" i="2"/>
  <c r="AB75" i="2"/>
  <c r="AB66" i="2"/>
  <c r="AB58" i="2"/>
  <c r="AB52" i="2"/>
  <c r="AB31" i="2"/>
  <c r="AB106" i="2"/>
  <c r="AB98" i="2"/>
  <c r="AB90" i="2"/>
  <c r="AB82" i="2"/>
  <c r="AB74" i="2"/>
  <c r="AB65" i="2"/>
  <c r="AB57" i="2"/>
  <c r="AB51" i="2"/>
  <c r="AB44" i="2"/>
  <c r="AB37" i="2"/>
  <c r="AB30" i="2"/>
  <c r="AB22" i="2"/>
  <c r="AB14" i="2"/>
  <c r="AB7" i="2"/>
  <c r="AB120" i="2"/>
  <c r="AB97" i="2"/>
  <c r="AB81" i="2"/>
  <c r="AB64" i="2"/>
  <c r="AB56" i="2"/>
  <c r="AB29" i="2"/>
  <c r="AB112" i="2"/>
  <c r="AB104" i="2"/>
  <c r="AB80" i="2"/>
  <c r="AB72" i="2"/>
  <c r="AB63" i="2"/>
  <c r="AB42" i="2"/>
  <c r="AB36" i="2"/>
  <c r="AB28" i="2"/>
  <c r="AB20" i="2"/>
  <c r="AB12" i="2"/>
  <c r="AB118" i="2"/>
  <c r="AB111" i="2"/>
  <c r="AB103" i="2"/>
  <c r="AB95" i="2"/>
  <c r="AB87" i="2"/>
  <c r="AB79" i="2"/>
  <c r="AB71" i="2"/>
  <c r="AB19" i="2"/>
  <c r="AB5" i="2"/>
  <c r="AB117" i="2"/>
  <c r="AB110" i="2"/>
  <c r="AB86" i="2"/>
  <c r="AB78" i="2"/>
  <c r="AB54" i="2"/>
  <c r="AB48" i="2"/>
  <c r="AB34" i="2"/>
  <c r="AB26" i="2"/>
  <c r="AB18" i="2"/>
  <c r="AB10" i="2"/>
  <c r="AB116" i="2"/>
  <c r="AB109" i="2"/>
  <c r="AB101" i="2"/>
  <c r="AB93" i="2"/>
  <c r="AB85" i="2"/>
  <c r="AB77" i="2"/>
  <c r="AB68" i="2"/>
  <c r="AB60" i="2"/>
  <c r="AB47" i="2"/>
  <c r="AB33" i="2"/>
  <c r="AB25" i="2"/>
  <c r="AB17" i="2"/>
  <c r="AB123" i="2"/>
  <c r="AB108" i="2"/>
  <c r="AB100" i="2"/>
  <c r="AB92" i="2"/>
  <c r="AB84" i="2"/>
  <c r="AB76" i="2"/>
  <c r="AB67" i="2"/>
  <c r="AB59" i="2"/>
  <c r="AB46" i="2"/>
  <c r="AB24" i="2"/>
  <c r="AB115" i="2"/>
  <c r="AB32" i="2"/>
  <c r="AB16" i="2"/>
  <c r="AB107" i="2"/>
  <c r="AB45" i="2"/>
  <c r="AB38" i="2"/>
  <c r="AB23" i="2"/>
  <c r="AB15" i="2"/>
  <c r="AB8" i="2"/>
  <c r="AB119" i="2"/>
  <c r="AB96" i="2"/>
  <c r="AB88" i="2"/>
  <c r="AB55" i="2"/>
  <c r="AB50" i="2"/>
  <c r="AB6" i="2"/>
  <c r="AB113" i="2"/>
  <c r="AB105" i="2"/>
  <c r="AB73" i="2"/>
  <c r="AB13" i="2"/>
  <c r="AB62" i="2"/>
  <c r="AB49" i="2"/>
  <c r="AB41" i="2"/>
  <c r="AB35" i="2"/>
  <c r="AB27" i="2"/>
  <c r="AB11" i="2"/>
  <c r="AB121" i="2"/>
  <c r="AB89" i="2"/>
  <c r="AB43" i="2"/>
  <c r="AB21" i="2"/>
  <c r="AB69" i="2"/>
  <c r="AB102" i="2"/>
  <c r="AB94" i="2"/>
  <c r="AB70" i="2"/>
  <c r="AB61" i="2"/>
  <c r="AB40" i="2"/>
  <c r="AC109" i="4" l="1"/>
  <c r="AC107" i="4"/>
  <c r="AJ138" i="2"/>
  <c r="AC130" i="2"/>
  <c r="AJ137" i="2"/>
  <c r="AC139" i="2"/>
  <c r="AC134" i="2"/>
  <c r="AE127" i="2"/>
  <c r="AC128" i="2"/>
  <c r="AO104" i="4"/>
  <c r="AN115" i="4"/>
  <c r="AO115" i="4" s="1"/>
  <c r="AF113" i="4"/>
  <c r="AF122" i="4"/>
  <c r="AF135" i="4"/>
  <c r="AF129" i="4"/>
  <c r="AF109" i="4"/>
  <c r="AF125" i="4"/>
  <c r="AF107" i="4"/>
  <c r="AF116" i="4"/>
  <c r="AF131" i="4"/>
  <c r="AF120" i="4"/>
  <c r="AF127" i="4"/>
  <c r="AF118" i="4"/>
  <c r="AE118" i="4" s="1"/>
  <c r="AF111" i="4"/>
  <c r="AF133" i="4"/>
  <c r="AH108" i="4"/>
  <c r="AN114" i="4"/>
  <c r="AH111" i="4"/>
  <c r="AH105" i="4"/>
  <c r="AB124" i="2"/>
  <c r="AB102" i="4"/>
  <c r="AC146" i="2"/>
  <c r="AC152" i="2"/>
  <c r="AC154" i="2"/>
  <c r="AC148" i="2"/>
  <c r="AC156" i="2"/>
  <c r="AC150" i="2"/>
  <c r="AE129" i="2"/>
  <c r="AC141" i="2"/>
  <c r="AC137" i="2"/>
  <c r="AC132" i="2"/>
  <c r="AC143" i="2"/>
  <c r="AE131" i="2"/>
  <c r="AO114" i="4" l="1"/>
  <c r="AE109" i="4"/>
  <c r="AE116" i="4"/>
  <c r="AE107" i="4"/>
  <c r="AH106" i="4"/>
  <c r="AE120" i="4"/>
  <c r="AE122" i="4"/>
  <c r="AH112" i="4"/>
  <c r="AE131" i="4"/>
  <c r="AE113" i="4"/>
  <c r="AH109" i="4"/>
  <c r="AE133" i="4"/>
  <c r="AE125" i="4"/>
  <c r="AE111" i="4"/>
  <c r="AB103" i="4"/>
  <c r="AE129" i="4"/>
  <c r="AE127" i="4"/>
  <c r="AE135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<sst xmlns="http://schemas.openxmlformats.org/spreadsheetml/2006/main" count="5122" uniqueCount="300">
  <si>
    <t>023_CHG_WB_S</t>
  </si>
  <si>
    <t>022_CHG_WB_I</t>
  </si>
  <si>
    <t>002_CHG_WB_S</t>
  </si>
  <si>
    <t>003_CHG_WB_S</t>
  </si>
  <si>
    <t>006_CHG_WB_I</t>
  </si>
  <si>
    <t>007_CHG_WB_I</t>
  </si>
  <si>
    <t>008_CHG_WB_I</t>
  </si>
  <si>
    <t>009_CHG_WB_I</t>
  </si>
  <si>
    <t>010_CHG_WB_I</t>
  </si>
  <si>
    <t>011_CHG_WB_S</t>
  </si>
  <si>
    <t>005_CHG_WB_I</t>
  </si>
  <si>
    <t>004_CHG_WB_I</t>
  </si>
  <si>
    <t>001_CHG_WB_I</t>
  </si>
  <si>
    <t>012_CHG_WB_I</t>
  </si>
  <si>
    <t>015_CHG_WB_S</t>
  </si>
  <si>
    <t>021_CHG_WB_S</t>
  </si>
  <si>
    <t>018_CHG_WB_I</t>
  </si>
  <si>
    <t>017_CHG_WB_I</t>
  </si>
  <si>
    <t>019_CHG_WB_I</t>
  </si>
  <si>
    <t>013_CHG_WB_I5</t>
  </si>
  <si>
    <t>020_CHG_WB_I</t>
  </si>
  <si>
    <t>014_CHG_WB_S</t>
  </si>
  <si>
    <t>016_CHG_WB_S</t>
  </si>
  <si>
    <t>024_CHG_WB_I</t>
  </si>
  <si>
    <t>OST_I011</t>
  </si>
  <si>
    <t>OST_I002</t>
  </si>
  <si>
    <t>OST_I001</t>
  </si>
  <si>
    <t>OST_I013</t>
  </si>
  <si>
    <t>OST_I005</t>
  </si>
  <si>
    <t>OST_I012</t>
  </si>
  <si>
    <t>OST_I007</t>
  </si>
  <si>
    <t>OST_I014</t>
  </si>
  <si>
    <t>OST_I008</t>
  </si>
  <si>
    <t>OST_S010</t>
  </si>
  <si>
    <t>OST_S003</t>
  </si>
  <si>
    <t>OST_S009</t>
  </si>
  <si>
    <t>OST_S004</t>
  </si>
  <si>
    <t>OST_S006</t>
  </si>
  <si>
    <t>VWTV030</t>
  </si>
  <si>
    <t>VWTV031</t>
  </si>
  <si>
    <t>VWTV032</t>
  </si>
  <si>
    <t>VWTV033</t>
  </si>
  <si>
    <t>VWTV034</t>
  </si>
  <si>
    <t>VWTV035</t>
  </si>
  <si>
    <t>VWTV036</t>
  </si>
  <si>
    <t>VWTV037</t>
  </si>
  <si>
    <t>VWTV038</t>
  </si>
  <si>
    <t>VWTV039</t>
  </si>
  <si>
    <t>VWTV040</t>
  </si>
  <si>
    <t>VWTV041</t>
  </si>
  <si>
    <t>VWTV042</t>
  </si>
  <si>
    <t>VWTV043</t>
  </si>
  <si>
    <t>VWTV044</t>
  </si>
  <si>
    <t>VWTV045</t>
  </si>
  <si>
    <t>VWTV046</t>
  </si>
  <si>
    <t>VWTV047</t>
  </si>
  <si>
    <t>VWTV048</t>
  </si>
  <si>
    <t>VWTV049</t>
  </si>
  <si>
    <t>VWTV050</t>
  </si>
  <si>
    <t>VWTV051</t>
  </si>
  <si>
    <t>VWTV052</t>
  </si>
  <si>
    <t>VWTV053</t>
  </si>
  <si>
    <t>VWTV054</t>
  </si>
  <si>
    <t>VWTV055</t>
  </si>
  <si>
    <t>VWTV056</t>
  </si>
  <si>
    <t>VWTV57</t>
  </si>
  <si>
    <t>VWTV058</t>
  </si>
  <si>
    <t>VWTV001</t>
  </si>
  <si>
    <t>VWTV002</t>
  </si>
  <si>
    <t>VWTV003</t>
  </si>
  <si>
    <t>VWTV004</t>
  </si>
  <si>
    <t>VWTV005</t>
  </si>
  <si>
    <t>VWTV006</t>
  </si>
  <si>
    <t>VWTV007</t>
  </si>
  <si>
    <t>VWTV008</t>
  </si>
  <si>
    <t>VWTV009</t>
  </si>
  <si>
    <t>VWTV010</t>
  </si>
  <si>
    <t>VWTV11</t>
  </si>
  <si>
    <t>VWTV012</t>
  </si>
  <si>
    <t>VWTV013</t>
  </si>
  <si>
    <t>VWTV014</t>
  </si>
  <si>
    <t>VWTV015</t>
  </si>
  <si>
    <t>VWTV016</t>
  </si>
  <si>
    <t>VWTV017</t>
  </si>
  <si>
    <t>VWTV018</t>
  </si>
  <si>
    <t>VWTV019</t>
  </si>
  <si>
    <t>VWTV020</t>
  </si>
  <si>
    <t>VWTV021</t>
  </si>
  <si>
    <t>VWTV022</t>
  </si>
  <si>
    <t>VWTV023</t>
  </si>
  <si>
    <t>VWTV024</t>
  </si>
  <si>
    <t>VWTV025</t>
  </si>
  <si>
    <t>VWTV026</t>
  </si>
  <si>
    <t>VWTV027</t>
  </si>
  <si>
    <t>VWTV028</t>
  </si>
  <si>
    <t>VWTV029</t>
  </si>
  <si>
    <t>027_CHG_BScN_S</t>
  </si>
  <si>
    <t>025_CHG_BScN_J</t>
  </si>
  <si>
    <t>026_CHG_BScN_J</t>
  </si>
  <si>
    <t>028_CHG_BScN_S</t>
  </si>
  <si>
    <t>029_CHG_BScN_S</t>
  </si>
  <si>
    <t>030_CHG_BScN_J</t>
  </si>
  <si>
    <t>031_CHG_BScN_J</t>
  </si>
  <si>
    <t>032_CHG_BScN_J</t>
  </si>
  <si>
    <t>033_CHG_BScN_S</t>
  </si>
  <si>
    <t>034_CHG_BScN_J</t>
  </si>
  <si>
    <t>036_CHG_BScN_J</t>
  </si>
  <si>
    <t>037_CHG_BScN_S</t>
  </si>
  <si>
    <t>038_CHG_BScN_J</t>
  </si>
  <si>
    <t>039_CHG_BScN_J</t>
  </si>
  <si>
    <t>040_CHG_BScN_J</t>
  </si>
  <si>
    <t>041_CHG_BScN_S</t>
  </si>
  <si>
    <t>043_CHG_BScN_S</t>
  </si>
  <si>
    <t>044_CHG_BScN_J</t>
  </si>
  <si>
    <t>046_CHG_BScN_S</t>
  </si>
  <si>
    <t>047_CHG_BScN_J</t>
  </si>
  <si>
    <t>048_CHG_BScN_S</t>
  </si>
  <si>
    <t>049_CHG_BScN_S</t>
  </si>
  <si>
    <t>050_CHG_BScN_I</t>
  </si>
  <si>
    <t>OST_I003</t>
  </si>
  <si>
    <t>OST_I009</t>
  </si>
  <si>
    <t>013_CHG_WB_I</t>
  </si>
  <si>
    <t>VWTN053</t>
  </si>
  <si>
    <t>VWTN064</t>
  </si>
  <si>
    <t>VWTN063</t>
  </si>
  <si>
    <t>VWTN062</t>
  </si>
  <si>
    <t>VWTN061</t>
  </si>
  <si>
    <t>VWTN060</t>
  </si>
  <si>
    <t>VWTN059</t>
  </si>
  <si>
    <t>VWTN058</t>
  </si>
  <si>
    <t>VWTN057</t>
  </si>
  <si>
    <t>VWTN056</t>
  </si>
  <si>
    <t>VWTN055</t>
  </si>
  <si>
    <t>VWTN054</t>
  </si>
  <si>
    <t>VWTN052</t>
  </si>
  <si>
    <t>VWTN051</t>
  </si>
  <si>
    <t>VWTN050</t>
  </si>
  <si>
    <t>VWTN049</t>
  </si>
  <si>
    <t>VWTN048</t>
  </si>
  <si>
    <t>VWTN046</t>
  </si>
  <si>
    <t>VWTN043</t>
  </si>
  <si>
    <t>VWTN042</t>
  </si>
  <si>
    <t>VWTN041</t>
  </si>
  <si>
    <t>VWTN039</t>
  </si>
  <si>
    <t>VWTN038</t>
  </si>
  <si>
    <t>VWTN037</t>
  </si>
  <si>
    <t>VWTN032</t>
  </si>
  <si>
    <t>VWTN036</t>
  </si>
  <si>
    <t>VWTN035</t>
  </si>
  <si>
    <t>VWTN034</t>
  </si>
  <si>
    <t>VWTN033</t>
  </si>
  <si>
    <t>VWTN031</t>
  </si>
  <si>
    <t>VWTN029</t>
  </si>
  <si>
    <t>VWTN028</t>
  </si>
  <si>
    <t>VWTN030</t>
  </si>
  <si>
    <t>VWTN040</t>
  </si>
  <si>
    <t>VWTN044</t>
  </si>
  <si>
    <t>VWTN045</t>
  </si>
  <si>
    <t>VWTN047</t>
  </si>
  <si>
    <t>VWTN027</t>
  </si>
  <si>
    <t>VWTN001</t>
  </si>
  <si>
    <t>VWTN002</t>
  </si>
  <si>
    <t>VWTN0035</t>
  </si>
  <si>
    <t>VWTN004</t>
  </si>
  <si>
    <t>VWTN005</t>
  </si>
  <si>
    <t>VWTN006</t>
  </si>
  <si>
    <t>VWTN007</t>
  </si>
  <si>
    <t>VWTN008</t>
  </si>
  <si>
    <t>VWTN009</t>
  </si>
  <si>
    <t>VWTN010</t>
  </si>
  <si>
    <t>VWTN011</t>
  </si>
  <si>
    <t>VWTN012</t>
  </si>
  <si>
    <t>VWTN013</t>
  </si>
  <si>
    <t>VWTN014</t>
  </si>
  <si>
    <t>VWTN015</t>
  </si>
  <si>
    <t>VWTN016</t>
  </si>
  <si>
    <t>VWTN017</t>
  </si>
  <si>
    <t>VWTN018</t>
  </si>
  <si>
    <t>VWTN019</t>
  </si>
  <si>
    <t>VWTN020</t>
  </si>
  <si>
    <t>VWTN021</t>
  </si>
  <si>
    <t>VWTN022</t>
  </si>
  <si>
    <t>VWTN023</t>
  </si>
  <si>
    <t>VWTN024</t>
  </si>
  <si>
    <t>VWTN025</t>
  </si>
  <si>
    <t>VWTN026</t>
  </si>
  <si>
    <t>Hochschule</t>
  </si>
  <si>
    <t>Wo wird Aortenklappe auskultiert?</t>
  </si>
  <si>
    <t>S</t>
  </si>
  <si>
    <t>I</t>
  </si>
  <si>
    <t>J</t>
  </si>
  <si>
    <t>ID</t>
  </si>
  <si>
    <t>Gruppe</t>
  </si>
  <si>
    <t>Careum</t>
  </si>
  <si>
    <t>OST</t>
  </si>
  <si>
    <t>Vorarlberg</t>
  </si>
  <si>
    <t>Was ist eine Klappenstenose?</t>
  </si>
  <si>
    <t>Was ist eine Klappeninsuffizienz?</t>
  </si>
  <si>
    <t>Wie wirkt sich eine Aortenstenose auf den Blutfluss aus?</t>
  </si>
  <si>
    <t>Wie wirkt sich eine Mitralinsuffizienz auf den Blutfluss aus?</t>
  </si>
  <si>
    <t>Wodurch entstehen bei der Aortenstenose Geräusche?</t>
  </si>
  <si>
    <t>Wodurch entstehen bei der Mitralinsuffizienz Geräusche?</t>
  </si>
  <si>
    <t>Weshalb auskultiert man bei der Aortenstenose auch die A. Carotis?</t>
  </si>
  <si>
    <t>Alter in Jahren</t>
  </si>
  <si>
    <t>Geschlecht</t>
  </si>
  <si>
    <t>Semester</t>
  </si>
  <si>
    <t>Studiengang</t>
  </si>
  <si>
    <t>richtig</t>
  </si>
  <si>
    <t>keine Antwort</t>
  </si>
  <si>
    <t>alle Klappen richtig positioniert und benannt</t>
  </si>
  <si>
    <t>3 falsche Antworten oder 3 leere Kästchen</t>
  </si>
  <si>
    <t>4 falsche Antworten oder 4 leere Kästchen</t>
  </si>
  <si>
    <t>5 falsche Antworten oder 5 leere Kästchen</t>
  </si>
  <si>
    <t>Textantwort richtig</t>
  </si>
  <si>
    <t>Textantwort teilweise richtig</t>
  </si>
  <si>
    <t>Textantwort falsch</t>
  </si>
  <si>
    <t>weiblich</t>
  </si>
  <si>
    <t>männlich</t>
  </si>
  <si>
    <t>anders</t>
  </si>
  <si>
    <t>FH Dornbirn</t>
  </si>
  <si>
    <t>Hochschule Gesundheit Careum</t>
  </si>
  <si>
    <t>OST Ostschweizer Fachhochschule</t>
  </si>
  <si>
    <t>BSc Pflege Vollzeit</t>
  </si>
  <si>
    <t>BSc Pflege BB</t>
  </si>
  <si>
    <t>BSc Pflege BBHBB</t>
  </si>
  <si>
    <t>MAS Careum</t>
  </si>
  <si>
    <t>DAS Palliative Care</t>
  </si>
  <si>
    <t>andere</t>
  </si>
  <si>
    <t>Fachangestellte Gesundheit</t>
  </si>
  <si>
    <t>Fachmatura</t>
  </si>
  <si>
    <t>Matura</t>
  </si>
  <si>
    <t>Diplomausbildung Pflege</t>
  </si>
  <si>
    <t>sehr viel (mehr als 50 Herzauskultationen)</t>
  </si>
  <si>
    <t>viel (20 bis 50 Herzauskultationen)</t>
  </si>
  <si>
    <t>wenig (weniger als 20 Herzauskultationen)</t>
  </si>
  <si>
    <t>keine</t>
  </si>
  <si>
    <t>nein</t>
  </si>
  <si>
    <t>ja</t>
  </si>
  <si>
    <t>Wo wird die Mitralklappe auskultiert?</t>
  </si>
  <si>
    <t>Andere</t>
  </si>
  <si>
    <t>Fragen-Nr.</t>
  </si>
  <si>
    <t>Hinweise zu Antwortmöglichkeiten</t>
  </si>
  <si>
    <t>a, b, c, d --&gt; eine richtige Antwort</t>
  </si>
  <si>
    <t>Fragentyp</t>
  </si>
  <si>
    <t>richtig/falsch</t>
  </si>
  <si>
    <t>Tragen Sie alle 5 Punkte, über die das Herz regulär auskultiert wird, auf
der Abbidlung ein. Bennenen Sie jeden der 5 Punkte.</t>
  </si>
  <si>
    <t>einzeichnen, 0-5 richtige Antworten</t>
  </si>
  <si>
    <t>Mehrfachantworten</t>
  </si>
  <si>
    <t>Wie ist die Stellung der Aortenklappe in der Systole?</t>
  </si>
  <si>
    <t>offen, geschlossen --&gt; eine richtige Antwort</t>
  </si>
  <si>
    <t>Wie ist die Stellung der Mitralklappe in der Systole?</t>
  </si>
  <si>
    <t>Textantwort: richtig, teilweise richtig, falsch</t>
  </si>
  <si>
    <t>richtig, teilweise richtig, falsch</t>
  </si>
  <si>
    <t>Zahl</t>
  </si>
  <si>
    <t>männlich, weiblich, anders</t>
  </si>
  <si>
    <t>Auswahlmöglichkeit</t>
  </si>
  <si>
    <t>Welche Vorbildung bringen Sie mit?</t>
  </si>
  <si>
    <t>Mehrfachauswahl</t>
  </si>
  <si>
    <t>Hinweis: wenn mehrere angewählt, dann in 19 auch eine Antwort</t>
  </si>
  <si>
    <t>Welche Erfahrungen mit der Herzauskultation bringen Sie mit?</t>
  </si>
  <si>
    <t>Arbeiten Sie in der Praxis?</t>
  </si>
  <si>
    <t>Wenn ja, zu welchem Beschäftigungskrad?</t>
  </si>
  <si>
    <t>Haben Sie die AR-App im Unterricht benutzt?</t>
  </si>
  <si>
    <t>Ja/nein-Frage</t>
  </si>
  <si>
    <t>ja/nein</t>
  </si>
  <si>
    <t>Wie viel Zeit haben Sie in das Thema zum CA Herz und zentrale
Gefässe seit dem praktischen Unterricht investiert?</t>
  </si>
  <si>
    <t>offene Frage</t>
  </si>
  <si>
    <t>Zahl (Stunden)</t>
  </si>
  <si>
    <t>Wie oft haben Sie ein Herz auskultiert?</t>
  </si>
  <si>
    <t>Zahl (Alter)</t>
  </si>
  <si>
    <t>Zahl (Häufigkeit)</t>
  </si>
  <si>
    <t>&gt; transformierte Auswahl aus 18, 19</t>
  </si>
  <si>
    <t>Fachangestellte Gesundheit &amp; Diplomausbildung Pflege</t>
  </si>
  <si>
    <t>keine Pflegeausbildung</t>
  </si>
  <si>
    <t>Diplomausbildung Pflege &amp; andere</t>
  </si>
  <si>
    <t>Fachmatura &amp; Diplomausbildung Pflege</t>
  </si>
  <si>
    <t>Was bedeutet 'andere' ? Wir müssten hier Antworten einsehen können was geschrieben wurde...</t>
  </si>
  <si>
    <t>Pflegeausbildung 'Ja'</t>
  </si>
  <si>
    <t>Pflegeausbildung 'Nein'</t>
  </si>
  <si>
    <t>&lt; Hat z. B. Careum mehr Personen mit einer Ausbildung? &gt;</t>
  </si>
  <si>
    <t>&lt; Oder mehr Berufserfahrung aufgrund älterer Personen? &gt;</t>
  </si>
  <si>
    <t>&gt;= 35</t>
  </si>
  <si>
    <t>&lt; 25</t>
  </si>
  <si>
    <t>&gt;= 25</t>
  </si>
  <si>
    <t>Durchschnittsalter pro Hochschule &gt;&gt;&gt;</t>
  </si>
  <si>
    <t>Anteil Personen mit Pflegeausbildung pro Hochschule &gt;&gt;&gt;</t>
  </si>
  <si>
    <t>&gt;= 40</t>
  </si>
  <si>
    <t>&gt;= 30</t>
  </si>
  <si>
    <t>&lt; 30</t>
  </si>
  <si>
    <t>&gt;= 35 &lt;40</t>
  </si>
  <si>
    <t>&gt;= 30 &lt;35</t>
  </si>
  <si>
    <t>&gt;=25 &lt;30</t>
  </si>
  <si>
    <t>Age Groups</t>
  </si>
  <si>
    <t>Pflegeausbildung ja/nein</t>
  </si>
  <si>
    <t>Was bedeutet 'Fachmatura'? Ist das eine Pflegeausbildung?</t>
  </si>
  <si>
    <t>Ja</t>
  </si>
  <si>
    <t>Nein</t>
  </si>
  <si>
    <t>Anzahl</t>
  </si>
  <si>
    <t>Vergleich (Nutzung APP im Unterrricht)</t>
  </si>
  <si>
    <t>Durchschnittswert Wissenstest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</si>
</sst>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+0%"/>
  </numFmts>
  <fonts count="2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5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2"/>
      <color rgb="FF002060"/>
      <name val="Calibri"/>
      <family val="2"/>
      <scheme val="minor"/>
    </font>
    <font>
      <b/>
      <i/>
      <sz val="12"/>
      <color rgb="FF002060"/>
      <name val="Arial"/>
      <family val="2"/>
    </font>
    <font>
      <i/>
      <sz val="12"/>
      <color rgb="FF00206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0"/>
      <name val="Arial"/>
      <family val="2"/>
    </font>
    <font>
      <b/>
      <sz val="10"/>
      <color theme="5" tint="-0.249977111117893"/>
      <name val="Arial"/>
      <family val="2"/>
    </font>
    <font>
      <b/>
      <sz val="11"/>
      <color rgb="FFFF0000"/>
      <name val="Calibri"/>
      <family val="2"/>
      <scheme val="minor"/>
    </font>
    <font>
      <i/>
      <sz val="10"/>
      <color theme="1"/>
      <name val="Calibri"/>
      <family val="2"/>
      <scheme val="minor"/>
    </font>
    <font>
      <i/>
      <sz val="10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b/>
      <i/>
      <sz val="14"/>
      <color rgb="FF002060"/>
      <name val="Calibri"/>
      <family val="2"/>
      <scheme val="minor"/>
    </font>
    <font>
      <b/>
      <sz val="12"/>
      <color rgb="FF00B050"/>
      <name val="Calibri"/>
      <family val="2"/>
      <scheme val="minor"/>
    </font>
    <font>
      <b/>
      <sz val="10"/>
      <color theme="5"/>
      <name val="Arial"/>
      <family val="2"/>
    </font>
    <font>
      <b/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i/>
      <sz val="11"/>
      <color rgb="FF00B050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1"/>
      <color theme="9" tint="-0.249977111117893"/>
      <name val="Calibri"/>
      <family val="2"/>
      <scheme val="minor"/>
    </font>
    <font>
      <b/>
      <i/>
      <sz val="12"/>
      <color theme="5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7" fillId="0" borderId="0" applyFont="0" applyFill="0" applyBorder="0" applyAlignment="0" applyProtection="0"/>
  </cellStyleXfs>
  <cellXfs count="86">
    <xf numFmtId="0" fontId="0" fillId="0" borderId="0" xfId="0"/>
    <xf numFmtId="0" fontId="1" fillId="0" borderId="0" xfId="0" applyFont="1" applyFill="1"/>
    <xf numFmtId="0" fontId="0" fillId="0" borderId="0" xfId="0" applyFill="1"/>
    <xf numFmtId="0" fontId="0" fillId="0" borderId="0" xfId="0" applyFill="1" applyAlignment="1">
      <alignment horizontal="left"/>
    </xf>
    <xf numFmtId="0" fontId="2" fillId="0" borderId="0" xfId="0" applyFont="1" applyFill="1"/>
    <xf numFmtId="0" fontId="3" fillId="0" borderId="0" xfId="0" applyFont="1" applyFill="1"/>
    <xf numFmtId="0" fontId="5" fillId="0" borderId="0" xfId="0" applyFont="1" applyFill="1"/>
    <xf numFmtId="0" fontId="1" fillId="0" borderId="1" xfId="0" applyFont="1" applyFill="1" applyBorder="1"/>
    <xf numFmtId="0" fontId="2" fillId="0" borderId="1" xfId="0" applyFont="1" applyFill="1" applyBorder="1"/>
    <xf numFmtId="0" fontId="1" fillId="4" borderId="1" xfId="0" applyFont="1" applyFill="1" applyBorder="1"/>
    <xf numFmtId="0" fontId="2" fillId="4" borderId="1" xfId="0" applyFont="1" applyFill="1" applyBorder="1"/>
    <xf numFmtId="0" fontId="2" fillId="3" borderId="1" xfId="0" applyFont="1" applyFill="1" applyBorder="1"/>
    <xf numFmtId="0" fontId="2" fillId="2" borderId="1" xfId="0" applyFont="1" applyFill="1" applyBorder="1"/>
    <xf numFmtId="0" fontId="4" fillId="0" borderId="1" xfId="0" applyFont="1" applyFill="1" applyBorder="1"/>
    <xf numFmtId="0" fontId="5" fillId="0" borderId="1" xfId="0" applyFont="1" applyFill="1" applyBorder="1"/>
    <xf numFmtId="0" fontId="5" fillId="0" borderId="1" xfId="0" applyFont="1" applyFill="1" applyBorder="1" applyAlignment="1">
      <alignment wrapText="1"/>
    </xf>
    <xf numFmtId="0" fontId="5" fillId="4" borderId="1" xfId="0" applyFont="1" applyFill="1" applyBorder="1"/>
    <xf numFmtId="0" fontId="3" fillId="0" borderId="1" xfId="0" applyFont="1" applyFill="1" applyBorder="1"/>
    <xf numFmtId="0" fontId="0" fillId="0" borderId="1" xfId="0" applyFill="1" applyBorder="1" applyAlignment="1">
      <alignment horizontal="left"/>
    </xf>
    <xf numFmtId="0" fontId="0" fillId="0" borderId="1" xfId="0" applyFill="1" applyBorder="1"/>
    <xf numFmtId="0" fontId="6" fillId="0" borderId="1" xfId="0" applyFont="1" applyFill="1" applyBorder="1"/>
    <xf numFmtId="0" fontId="6" fillId="0" borderId="1" xfId="0" applyFont="1" applyFill="1" applyBorder="1" applyAlignment="1">
      <alignment wrapText="1"/>
    </xf>
    <xf numFmtId="0" fontId="2" fillId="4" borderId="1" xfId="0" applyFont="1" applyFill="1" applyBorder="1" applyAlignment="1">
      <alignment horizontal="center"/>
    </xf>
    <xf numFmtId="0" fontId="0" fillId="0" borderId="0" xfId="0" applyFill="1" applyBorder="1" applyAlignment="1">
      <alignment horizontal="left"/>
    </xf>
    <xf numFmtId="0" fontId="0" fillId="0" borderId="0" xfId="0" applyFill="1" applyAlignment="1">
      <alignment horizontal="right"/>
    </xf>
    <xf numFmtId="10" fontId="0" fillId="0" borderId="0" xfId="1" applyNumberFormat="1" applyFont="1" applyFill="1"/>
    <xf numFmtId="2" fontId="0" fillId="0" borderId="0" xfId="0" applyNumberFormat="1" applyFill="1"/>
    <xf numFmtId="9" fontId="10" fillId="0" borderId="1" xfId="1" applyFont="1" applyFill="1" applyBorder="1" applyAlignment="1">
      <alignment horizontal="left"/>
    </xf>
    <xf numFmtId="0" fontId="10" fillId="0" borderId="0" xfId="0" applyFont="1" applyFill="1" applyBorder="1" applyAlignment="1">
      <alignment horizontal="left"/>
    </xf>
    <xf numFmtId="0" fontId="8" fillId="0" borderId="1" xfId="0" applyFont="1" applyFill="1" applyBorder="1" applyAlignment="1">
      <alignment horizontal="left"/>
    </xf>
    <xf numFmtId="0" fontId="8" fillId="3" borderId="1" xfId="0" applyFont="1" applyFill="1" applyBorder="1" applyAlignment="1">
      <alignment horizontal="left"/>
    </xf>
    <xf numFmtId="0" fontId="9" fillId="0" borderId="1" xfId="0" applyFont="1" applyFill="1" applyBorder="1" applyAlignment="1">
      <alignment horizontal="left"/>
    </xf>
    <xf numFmtId="0" fontId="10" fillId="0" borderId="0" xfId="0" applyFont="1" applyFill="1" applyAlignment="1">
      <alignment horizontal="left"/>
    </xf>
    <xf numFmtId="0" fontId="9" fillId="0" borderId="1" xfId="0" applyFont="1" applyFill="1" applyBorder="1" applyAlignment="1">
      <alignment horizontal="left" wrapText="1"/>
    </xf>
    <xf numFmtId="2" fontId="10" fillId="0" borderId="0" xfId="0" applyNumberFormat="1" applyFont="1" applyFill="1" applyAlignment="1">
      <alignment horizontal="left"/>
    </xf>
    <xf numFmtId="10" fontId="10" fillId="0" borderId="0" xfId="1" applyNumberFormat="1" applyFont="1" applyFill="1" applyAlignment="1">
      <alignment horizontal="left"/>
    </xf>
    <xf numFmtId="0" fontId="8" fillId="2" borderId="1" xfId="0" applyFont="1" applyFill="1" applyBorder="1" applyAlignment="1">
      <alignment horizontal="left"/>
    </xf>
    <xf numFmtId="9" fontId="8" fillId="0" borderId="1" xfId="1" applyNumberFormat="1" applyFont="1" applyFill="1" applyBorder="1" applyAlignment="1">
      <alignment horizontal="left"/>
    </xf>
    <xf numFmtId="0" fontId="12" fillId="4" borderId="1" xfId="0" applyFont="1" applyFill="1" applyBorder="1"/>
    <xf numFmtId="0" fontId="13" fillId="4" borderId="1" xfId="0" applyFont="1" applyFill="1" applyBorder="1"/>
    <xf numFmtId="0" fontId="0" fillId="0" borderId="0" xfId="0" applyFill="1" applyBorder="1"/>
    <xf numFmtId="0" fontId="14" fillId="0" borderId="0" xfId="0" applyFont="1" applyFill="1" applyBorder="1"/>
    <xf numFmtId="0" fontId="15" fillId="0" borderId="0" xfId="0" applyFont="1" applyFill="1"/>
    <xf numFmtId="0" fontId="16" fillId="0" borderId="0" xfId="0" applyFont="1" applyFill="1"/>
    <xf numFmtId="0" fontId="17" fillId="0" borderId="0" xfId="0" applyFont="1" applyFill="1"/>
    <xf numFmtId="10" fontId="1" fillId="0" borderId="0" xfId="1" applyNumberFormat="1" applyFont="1" applyFill="1"/>
    <xf numFmtId="10" fontId="10" fillId="0" borderId="0" xfId="0" applyNumberFormat="1" applyFont="1" applyFill="1" applyAlignment="1">
      <alignment horizontal="left"/>
    </xf>
    <xf numFmtId="2" fontId="1" fillId="0" borderId="0" xfId="1" applyNumberFormat="1" applyFont="1" applyFill="1"/>
    <xf numFmtId="0" fontId="13" fillId="4" borderId="1" xfId="0" applyFont="1" applyFill="1" applyBorder="1" applyAlignment="1">
      <alignment wrapText="1"/>
    </xf>
    <xf numFmtId="9" fontId="18" fillId="0" borderId="0" xfId="0" applyNumberFormat="1" applyFont="1" applyFill="1" applyAlignment="1">
      <alignment horizontal="left"/>
    </xf>
    <xf numFmtId="9" fontId="8" fillId="0" borderId="1" xfId="1" applyFont="1" applyFill="1" applyBorder="1" applyAlignment="1">
      <alignment horizontal="left"/>
    </xf>
    <xf numFmtId="9" fontId="18" fillId="0" borderId="5" xfId="1" applyFont="1" applyFill="1" applyBorder="1" applyAlignment="1">
      <alignment horizontal="left"/>
    </xf>
    <xf numFmtId="164" fontId="19" fillId="0" borderId="0" xfId="0" applyNumberFormat="1" applyFont="1" applyFill="1" applyAlignment="1">
      <alignment horizontal="left"/>
    </xf>
    <xf numFmtId="0" fontId="20" fillId="4" borderId="1" xfId="0" applyFont="1" applyFill="1" applyBorder="1"/>
    <xf numFmtId="0" fontId="21" fillId="0" borderId="1" xfId="0" applyFont="1" applyFill="1" applyBorder="1"/>
    <xf numFmtId="0" fontId="0" fillId="0" borderId="5" xfId="0" applyFill="1" applyBorder="1"/>
    <xf numFmtId="10" fontId="11" fillId="0" borderId="0" xfId="1" applyNumberFormat="1" applyFont="1" applyFill="1"/>
    <xf numFmtId="0" fontId="0" fillId="0" borderId="0" xfId="0" applyFill="1" applyAlignment="1">
      <alignment horizontal="left" indent="1"/>
    </xf>
    <xf numFmtId="10" fontId="17" fillId="0" borderId="0" xfId="1" applyNumberFormat="1" applyFont="1" applyFill="1" applyAlignment="1">
      <alignment horizontal="left" indent="1"/>
    </xf>
    <xf numFmtId="10" fontId="22" fillId="0" borderId="0" xfId="0" applyNumberFormat="1" applyFont="1" applyFill="1" applyAlignment="1">
      <alignment horizontal="left" indent="1"/>
    </xf>
    <xf numFmtId="0" fontId="24" fillId="0" borderId="0" xfId="0" applyFont="1" applyFill="1"/>
    <xf numFmtId="10" fontId="23" fillId="0" borderId="0" xfId="0" applyNumberFormat="1" applyFont="1" applyFill="1" applyAlignment="1">
      <alignment horizontal="right"/>
    </xf>
    <xf numFmtId="0" fontId="21" fillId="0" borderId="0" xfId="0" applyFont="1" applyFill="1"/>
    <xf numFmtId="10" fontId="3" fillId="0" borderId="0" xfId="1" applyNumberFormat="1" applyFont="1" applyFill="1"/>
    <xf numFmtId="0" fontId="3" fillId="0" borderId="0" xfId="1" applyNumberFormat="1" applyFont="1" applyFill="1" applyAlignment="1">
      <alignment horizontal="right" indent="3"/>
    </xf>
    <xf numFmtId="9" fontId="3" fillId="0" borderId="0" xfId="1" applyFont="1" applyFill="1" applyAlignment="1">
      <alignment horizontal="right" indent="3"/>
    </xf>
    <xf numFmtId="0" fontId="3" fillId="0" borderId="0" xfId="0" applyFont="1" applyFill="1" applyAlignment="1">
      <alignment horizontal="right" indent="2"/>
    </xf>
    <xf numFmtId="0" fontId="3" fillId="0" borderId="5" xfId="0" applyFont="1" applyFill="1" applyBorder="1" applyAlignment="1">
      <alignment horizontal="right" indent="2"/>
    </xf>
    <xf numFmtId="10" fontId="17" fillId="0" borderId="0" xfId="1" applyNumberFormat="1" applyFont="1" applyFill="1" applyAlignment="1">
      <alignment horizontal="right" indent="2"/>
    </xf>
    <xf numFmtId="0" fontId="3" fillId="0" borderId="0" xfId="1" applyNumberFormat="1" applyFont="1" applyFill="1" applyBorder="1" applyAlignment="1">
      <alignment horizontal="right" indent="3"/>
    </xf>
    <xf numFmtId="0" fontId="0" fillId="0" borderId="0" xfId="0" applyFill="1" applyAlignment="1">
      <alignment horizontal="right" indent="2"/>
    </xf>
    <xf numFmtId="10" fontId="25" fillId="0" borderId="0" xfId="1" applyNumberFormat="1" applyFont="1" applyFill="1" applyAlignment="1">
      <alignment horizontal="right" indent="2"/>
    </xf>
    <xf numFmtId="0" fontId="3" fillId="0" borderId="0" xfId="1" applyNumberFormat="1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0" xfId="0" applyFill="1" applyBorder="1" applyAlignment="1">
      <alignment horizontal="left" indent="2"/>
    </xf>
    <xf numFmtId="9" fontId="8" fillId="0" borderId="0" xfId="1" applyFont="1" applyFill="1" applyBorder="1" applyAlignment="1">
      <alignment horizontal="left"/>
    </xf>
    <xf numFmtId="0" fontId="0" fillId="0" borderId="6" xfId="0" applyFill="1" applyBorder="1" applyAlignment="1">
      <alignment horizontal="right"/>
    </xf>
    <xf numFmtId="0" fontId="26" fillId="0" borderId="6" xfId="0" applyFont="1" applyFill="1" applyBorder="1"/>
    <xf numFmtId="0" fontId="2" fillId="0" borderId="2" xfId="0" applyFont="1" applyFill="1" applyBorder="1" applyAlignment="1">
      <alignment horizontal="left"/>
    </xf>
    <xf numFmtId="0" fontId="2" fillId="0" borderId="3" xfId="0" applyFont="1" applyFill="1" applyBorder="1" applyAlignment="1">
      <alignment horizontal="left"/>
    </xf>
    <xf numFmtId="0" fontId="2" fillId="0" borderId="4" xfId="0" applyFont="1" applyFill="1" applyBorder="1" applyAlignment="1">
      <alignment horizontal="left"/>
    </xf>
    <xf numFmtId="0" fontId="1" fillId="0" borderId="2" xfId="0" applyFont="1" applyFill="1" applyBorder="1" applyAlignment="1">
      <alignment horizontal="left"/>
    </xf>
    <xf numFmtId="0" fontId="1" fillId="0" borderId="3" xfId="0" applyFont="1" applyFill="1" applyBorder="1" applyAlignment="1">
      <alignment horizontal="left"/>
    </xf>
    <xf numFmtId="0" fontId="1" fillId="0" borderId="4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center"/>
    </xf>
  </cellXfs>
  <cellStyles count="2">
    <cellStyle name="Prozent" xfId="1" builtinId="5"/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3.xml"/><Relationship Id="rId4" Type="http://schemas.openxmlformats.org/officeDocument/2006/relationships/styles" Target="styles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00C14-373F-4D3D-A44F-B9C13992164C}">
  <dimension ref="A1:AN163"/>
  <sheetViews>
    <sheetView workbookViewId="0">
      <selection activeCell="A5" sqref="A4:XFD5"/>
    </sheetView>
  </sheetViews>
  <sheetFormatPr baseColWidth="10" defaultColWidth="10.81640625" defaultRowHeight="15.5" x14ac:dyDescent="0.35"/>
  <cols>
    <col min="1" max="1" width="26.81640625" style="5" customWidth="1"/>
    <col min="2" max="2" width="12.54296875" style="5" customWidth="1"/>
    <col min="3" max="3" width="10.1796875" style="5" customWidth="1"/>
    <col min="4" max="4" width="34.453125" style="2" bestFit="1" customWidth="1"/>
    <col min="5" max="5" width="11.81640625" style="32" customWidth="1"/>
    <col min="6" max="6" width="37.1796875" style="2" bestFit="1" customWidth="1"/>
    <col min="7" max="7" width="11.81640625" style="32" customWidth="1"/>
    <col min="8" max="8" width="64.7265625" style="2" bestFit="1" customWidth="1"/>
    <col min="9" max="9" width="11.81640625" style="32" customWidth="1"/>
    <col min="10" max="10" width="46.1796875" style="2" bestFit="1" customWidth="1"/>
    <col min="11" max="11" width="11.81640625" style="32" customWidth="1"/>
    <col min="12" max="12" width="47" style="2" bestFit="1" customWidth="1"/>
    <col min="13" max="13" width="11.81640625" style="32" customWidth="1"/>
    <col min="14" max="14" width="39.26953125" style="2" bestFit="1" customWidth="1"/>
    <col min="15" max="15" width="11.81640625" style="32" customWidth="1"/>
    <col min="16" max="16" width="39.26953125" style="2" bestFit="1" customWidth="1"/>
    <col min="17" max="17" width="11.81640625" style="32" customWidth="1"/>
    <col min="18" max="18" width="50" style="2" bestFit="1" customWidth="1"/>
    <col min="19" max="19" width="11.81640625" style="32" customWidth="1"/>
    <col min="20" max="20" width="52.453125" style="2" bestFit="1" customWidth="1"/>
    <col min="21" max="21" width="11.81640625" style="32" customWidth="1"/>
    <col min="22" max="22" width="48.54296875" style="2" bestFit="1" customWidth="1"/>
    <col min="23" max="23" width="11.81640625" style="32" customWidth="1"/>
    <col min="24" max="24" width="51.1796875" style="2" bestFit="1" customWidth="1"/>
    <col min="25" max="25" width="11.81640625" style="32" customWidth="1"/>
    <col min="26" max="26" width="59.7265625" style="2" bestFit="1" customWidth="1"/>
    <col min="27" max="28" width="11.81640625" style="32" customWidth="1"/>
    <col min="29" max="29" width="13.7265625" style="2" bestFit="1" customWidth="1"/>
    <col min="30" max="30" width="24.453125" style="2" bestFit="1" customWidth="1"/>
    <col min="31" max="31" width="30.26953125" style="2" bestFit="1" customWidth="1"/>
    <col min="32" max="32" width="17" style="2" bestFit="1" customWidth="1"/>
    <col min="33" max="33" width="13.1796875" style="2" bestFit="1" customWidth="1"/>
    <col min="34" max="34" width="35" style="2" bestFit="1" customWidth="1"/>
    <col min="35" max="35" width="44.81640625" style="2" bestFit="1" customWidth="1"/>
    <col min="36" max="36" width="51.7265625" style="2" bestFit="1" customWidth="1"/>
    <col min="37" max="37" width="16.7265625" style="2" customWidth="1"/>
    <col min="38" max="38" width="56.54296875" style="2" bestFit="1" customWidth="1"/>
    <col min="39" max="39" width="24.54296875" style="2" bestFit="1" customWidth="1"/>
    <col min="40" max="40" width="38" style="2" bestFit="1" customWidth="1"/>
    <col min="41" max="16384" width="10.81640625" style="2"/>
  </cols>
  <sheetData>
    <row r="1" spans="1:40" s="1" customFormat="1" x14ac:dyDescent="0.35">
      <c r="A1" s="82" t="s">
        <v>240</v>
      </c>
      <c r="B1" s="83"/>
      <c r="C1" s="84"/>
      <c r="D1" s="7">
        <v>1</v>
      </c>
      <c r="E1" s="29"/>
      <c r="F1" s="7">
        <v>2</v>
      </c>
      <c r="G1" s="29"/>
      <c r="H1" s="7">
        <v>3</v>
      </c>
      <c r="I1" s="29"/>
      <c r="J1" s="7">
        <v>4</v>
      </c>
      <c r="K1" s="29"/>
      <c r="L1" s="7">
        <v>5</v>
      </c>
      <c r="M1" s="29"/>
      <c r="N1" s="7">
        <v>6</v>
      </c>
      <c r="O1" s="29"/>
      <c r="P1" s="7">
        <v>7</v>
      </c>
      <c r="Q1" s="29"/>
      <c r="R1" s="7">
        <v>8</v>
      </c>
      <c r="S1" s="29"/>
      <c r="T1" s="7">
        <v>9</v>
      </c>
      <c r="U1" s="29"/>
      <c r="V1" s="7">
        <v>10</v>
      </c>
      <c r="W1" s="29"/>
      <c r="X1" s="7">
        <v>11</v>
      </c>
      <c r="Y1" s="29"/>
      <c r="Z1" s="7">
        <v>12</v>
      </c>
      <c r="AA1" s="29"/>
      <c r="AB1" s="29"/>
      <c r="AC1" s="9">
        <v>13</v>
      </c>
      <c r="AD1" s="9">
        <v>14</v>
      </c>
      <c r="AE1" s="9">
        <v>15</v>
      </c>
      <c r="AF1" s="9">
        <v>16</v>
      </c>
      <c r="AG1" s="9">
        <v>17</v>
      </c>
      <c r="AH1" s="9">
        <v>18</v>
      </c>
      <c r="AI1" s="9">
        <v>19</v>
      </c>
      <c r="AJ1" s="9"/>
      <c r="AK1" s="9"/>
      <c r="AL1" s="9">
        <v>20</v>
      </c>
      <c r="AM1" s="9">
        <v>21</v>
      </c>
      <c r="AN1" s="9">
        <v>22</v>
      </c>
    </row>
    <row r="2" spans="1:40" s="4" customFormat="1" x14ac:dyDescent="0.35">
      <c r="A2" s="79" t="s">
        <v>241</v>
      </c>
      <c r="B2" s="80"/>
      <c r="C2" s="81"/>
      <c r="D2" s="8" t="s">
        <v>242</v>
      </c>
      <c r="E2" s="29"/>
      <c r="F2" s="8" t="s">
        <v>242</v>
      </c>
      <c r="G2" s="29"/>
      <c r="H2" s="8" t="s">
        <v>246</v>
      </c>
      <c r="I2" s="29"/>
      <c r="J2" s="8" t="s">
        <v>249</v>
      </c>
      <c r="K2" s="29"/>
      <c r="L2" s="8" t="s">
        <v>249</v>
      </c>
      <c r="M2" s="29"/>
      <c r="N2" s="8" t="s">
        <v>251</v>
      </c>
      <c r="O2" s="29"/>
      <c r="P2" s="8" t="s">
        <v>251</v>
      </c>
      <c r="Q2" s="29"/>
      <c r="R2" s="8" t="s">
        <v>251</v>
      </c>
      <c r="S2" s="29"/>
      <c r="T2" s="8" t="s">
        <v>251</v>
      </c>
      <c r="U2" s="29"/>
      <c r="V2" s="8" t="s">
        <v>251</v>
      </c>
      <c r="W2" s="29"/>
      <c r="X2" s="8" t="s">
        <v>251</v>
      </c>
      <c r="Y2" s="29"/>
      <c r="Z2" s="8" t="s">
        <v>251</v>
      </c>
      <c r="AA2" s="29"/>
      <c r="AB2" s="29"/>
      <c r="AC2" s="10" t="s">
        <v>253</v>
      </c>
      <c r="AD2" s="10" t="s">
        <v>254</v>
      </c>
      <c r="AE2" s="10"/>
      <c r="AF2" s="10"/>
      <c r="AG2" s="10"/>
      <c r="AH2" s="85" t="s">
        <v>257</v>
      </c>
      <c r="AI2" s="85"/>
      <c r="AJ2" s="22" t="s">
        <v>271</v>
      </c>
      <c r="AK2" s="22"/>
      <c r="AL2" s="10"/>
      <c r="AM2" s="10"/>
      <c r="AN2" s="10"/>
    </row>
    <row r="3" spans="1:40" s="4" customFormat="1" x14ac:dyDescent="0.35">
      <c r="A3" s="79" t="s">
        <v>243</v>
      </c>
      <c r="B3" s="80"/>
      <c r="C3" s="81"/>
      <c r="D3" s="11" t="s">
        <v>244</v>
      </c>
      <c r="E3" s="30"/>
      <c r="F3" s="11" t="s">
        <v>244</v>
      </c>
      <c r="G3" s="30"/>
      <c r="H3" s="8" t="s">
        <v>247</v>
      </c>
      <c r="I3" s="29"/>
      <c r="J3" s="11" t="s">
        <v>244</v>
      </c>
      <c r="K3" s="30"/>
      <c r="L3" s="11" t="s">
        <v>244</v>
      </c>
      <c r="M3" s="30"/>
      <c r="N3" s="12" t="s">
        <v>252</v>
      </c>
      <c r="O3" s="36"/>
      <c r="P3" s="12" t="s">
        <v>252</v>
      </c>
      <c r="Q3" s="36"/>
      <c r="R3" s="12" t="s">
        <v>252</v>
      </c>
      <c r="S3" s="36"/>
      <c r="T3" s="12" t="s">
        <v>252</v>
      </c>
      <c r="U3" s="36"/>
      <c r="V3" s="12" t="s">
        <v>252</v>
      </c>
      <c r="W3" s="36"/>
      <c r="X3" s="12" t="s">
        <v>252</v>
      </c>
      <c r="Y3" s="36"/>
      <c r="Z3" s="12" t="s">
        <v>252</v>
      </c>
      <c r="AA3" s="36"/>
      <c r="AB3" s="36"/>
      <c r="AC3" s="10" t="s">
        <v>253</v>
      </c>
      <c r="AD3" s="10" t="s">
        <v>255</v>
      </c>
      <c r="AE3" s="10"/>
      <c r="AF3" s="10"/>
      <c r="AG3" s="10"/>
      <c r="AH3" s="85" t="s">
        <v>258</v>
      </c>
      <c r="AI3" s="85"/>
      <c r="AJ3" s="22" t="s">
        <v>271</v>
      </c>
      <c r="AK3" s="22"/>
      <c r="AL3" s="10"/>
      <c r="AM3" s="10"/>
      <c r="AN3" s="10"/>
    </row>
    <row r="4" spans="1:40" s="6" customFormat="1" ht="26.5" x14ac:dyDescent="0.35">
      <c r="A4" s="13" t="s">
        <v>191</v>
      </c>
      <c r="B4" s="13" t="s">
        <v>186</v>
      </c>
      <c r="C4" s="13" t="s">
        <v>192</v>
      </c>
      <c r="D4" s="14" t="s">
        <v>187</v>
      </c>
      <c r="E4" s="31"/>
      <c r="F4" s="14" t="s">
        <v>238</v>
      </c>
      <c r="G4" s="31"/>
      <c r="H4" s="15" t="s">
        <v>245</v>
      </c>
      <c r="I4" s="33"/>
      <c r="J4" s="7" t="s">
        <v>248</v>
      </c>
      <c r="K4" s="29"/>
      <c r="L4" s="14" t="s">
        <v>250</v>
      </c>
      <c r="M4" s="31"/>
      <c r="N4" s="14" t="s">
        <v>196</v>
      </c>
      <c r="O4" s="31"/>
      <c r="P4" s="14" t="s">
        <v>197</v>
      </c>
      <c r="Q4" s="31"/>
      <c r="R4" s="14" t="s">
        <v>198</v>
      </c>
      <c r="S4" s="31"/>
      <c r="T4" s="14" t="s">
        <v>199</v>
      </c>
      <c r="U4" s="31"/>
      <c r="V4" s="14" t="s">
        <v>200</v>
      </c>
      <c r="W4" s="31"/>
      <c r="X4" s="14" t="s">
        <v>201</v>
      </c>
      <c r="Y4" s="31"/>
      <c r="Z4" s="14" t="s">
        <v>202</v>
      </c>
      <c r="AA4" s="31"/>
      <c r="AB4" s="31"/>
      <c r="AC4" s="39" t="s">
        <v>203</v>
      </c>
      <c r="AD4" s="38" t="s">
        <v>204</v>
      </c>
      <c r="AE4" s="39" t="s">
        <v>186</v>
      </c>
      <c r="AF4" s="16" t="s">
        <v>206</v>
      </c>
      <c r="AG4" s="16" t="s">
        <v>205</v>
      </c>
      <c r="AH4" s="53" t="s">
        <v>256</v>
      </c>
      <c r="AI4" s="53" t="s">
        <v>256</v>
      </c>
      <c r="AJ4" s="39" t="s">
        <v>256</v>
      </c>
      <c r="AK4" s="48" t="s">
        <v>293</v>
      </c>
      <c r="AL4" s="16" t="s">
        <v>259</v>
      </c>
      <c r="AM4" s="16" t="s">
        <v>260</v>
      </c>
      <c r="AN4" s="16" t="s">
        <v>261</v>
      </c>
    </row>
    <row r="5" spans="1:40" x14ac:dyDescent="0.35">
      <c r="A5" s="17" t="s">
        <v>0</v>
      </c>
      <c r="B5" s="17" t="s">
        <v>193</v>
      </c>
      <c r="C5" s="17" t="s">
        <v>188</v>
      </c>
      <c r="D5" s="18" t="b">
        <v>0</v>
      </c>
      <c r="E5" s="27" cm="1">
        <f t="array" ref="E5">_xlfn.IFS(D5=$D$5,0,D5=$D$6,1)</f>
        <v>0</v>
      </c>
      <c r="F5" s="18" t="b">
        <v>0</v>
      </c>
      <c r="G5" s="27" cm="1">
        <f t="array" ref="G5">_xlfn.IFS(F5=$F$5,0,F5=$F$7,1)</f>
        <v>0</v>
      </c>
      <c r="H5" s="19" t="s">
        <v>211</v>
      </c>
      <c r="I5" s="27" cm="1">
        <f t="array" ref="I5">_xlfn.IFS(H5=$H$5,20%,H5=$H$6,0%,H5=$H$8,40%,H5=$H$45,0%,H5=$H$12,100%)</f>
        <v>0.2</v>
      </c>
      <c r="J5" s="18" t="b">
        <v>0</v>
      </c>
      <c r="K5" s="27" cm="1">
        <f t="array" ref="K5">_xlfn.IFS(J5=$J$5,0,J5=$J$7,1)</f>
        <v>0</v>
      </c>
      <c r="L5" s="18" t="b">
        <v>0</v>
      </c>
      <c r="M5" s="27" cm="1">
        <f t="array" ref="M5">_xlfn.IFS(L5=$L$5,0,L5=$L$7,1)</f>
        <v>0</v>
      </c>
      <c r="N5" s="19" t="s">
        <v>213</v>
      </c>
      <c r="O5" s="27" cm="1">
        <f t="array" ref="O5">_xlfn.IFS(N5=$N$5,100%,N5=$N$8,0%,N5=$N$9,50%,N5=$N$44,0%)</f>
        <v>1</v>
      </c>
      <c r="P5" s="19" t="s">
        <v>214</v>
      </c>
      <c r="Q5" s="27" cm="1">
        <f t="array" ref="Q5">_xlfn.IFS(P5=$P$6,100%,P5=$P$14,0%,P5=$P$9,50%,P5=$P$53,0%)</f>
        <v>0.5</v>
      </c>
      <c r="R5" s="19" t="s">
        <v>215</v>
      </c>
      <c r="S5" s="27" cm="1">
        <f t="array" ref="S5">_xlfn.IFS(R5=$R$24,100%,R5=$R$13,0%,R5=$R$6,50%,R5=$R$53,0%)</f>
        <v>0</v>
      </c>
      <c r="T5" s="19" t="s">
        <v>208</v>
      </c>
      <c r="U5" s="27" cm="1">
        <f t="array" ref="U5">_xlfn.IFS(T5=$T$7,100%,T5=$T$6,0%,T5=$T$8,50%,T5=$T$23,0%)</f>
        <v>0</v>
      </c>
      <c r="V5" s="19" t="s">
        <v>213</v>
      </c>
      <c r="W5" s="27" cm="1">
        <f t="array" ref="W5">_xlfn.IFS(V5=$T$7,100%,V5=$T$6,0%,V5=$T$8,50%,V5=$T$23,0%)</f>
        <v>1</v>
      </c>
      <c r="X5" s="19" t="s">
        <v>208</v>
      </c>
      <c r="Y5" s="27" cm="1">
        <f t="array" ref="Y5">_xlfn.IFS(X5=$T$7,100%,X5=$T$6,0%,X5=$T$8,50%,X5=$T$23,0%)</f>
        <v>0</v>
      </c>
      <c r="Z5" s="19" t="s">
        <v>208</v>
      </c>
      <c r="AA5" s="27" cm="1">
        <f t="array" ref="AA5">_xlfn.IFS(Z5=$T$7,100%,Z5=$T$6,0%,Z5=$T$8,50%,Z5=$T$23,0%)</f>
        <v>0</v>
      </c>
      <c r="AB5" s="37">
        <f>SUM(E5,G5,I5,K5,M5,O5,Q5,S5,U5,W5,Y5,AA5)/12</f>
        <v>0.22500000000000001</v>
      </c>
      <c r="AC5" s="19">
        <v>46</v>
      </c>
      <c r="AD5" s="19" t="s">
        <v>216</v>
      </c>
      <c r="AE5" s="19" t="s">
        <v>220</v>
      </c>
      <c r="AF5" s="19" t="s">
        <v>225</v>
      </c>
      <c r="AG5" s="19">
        <v>1</v>
      </c>
      <c r="AH5" s="19" t="s">
        <v>230</v>
      </c>
      <c r="AI5" s="19" t="s">
        <v>231</v>
      </c>
      <c r="AJ5" s="19" t="s">
        <v>231</v>
      </c>
      <c r="AK5" s="19" t="str" cm="1">
        <f t="array" ref="AK5">_xlfn.IFS(AJ5=$AI$129,"Ja",,,AJ5=$AI$130,"Ja",AJ5=$AI$131,"Ja",AJ5=$AI$132,"Ja",,,AJ5=$AI$133,"Ja",AJ5=$AI$135,"Nein")</f>
        <v>Ja</v>
      </c>
      <c r="AL5" s="19" t="s">
        <v>235</v>
      </c>
      <c r="AM5" s="19" t="s">
        <v>236</v>
      </c>
      <c r="AN5" s="19" t="s">
        <v>208</v>
      </c>
    </row>
    <row r="6" spans="1:40" x14ac:dyDescent="0.35">
      <c r="A6" s="17" t="s">
        <v>1</v>
      </c>
      <c r="B6" s="17" t="s">
        <v>193</v>
      </c>
      <c r="C6" s="17" t="s">
        <v>189</v>
      </c>
      <c r="D6" s="18" t="s">
        <v>207</v>
      </c>
      <c r="E6" s="27" cm="1">
        <f t="array" ref="E6">_xlfn.IFS(D6=$D$5,0,D6=$D$6,1)</f>
        <v>1</v>
      </c>
      <c r="F6" s="18" t="b">
        <v>0</v>
      </c>
      <c r="G6" s="27" cm="1">
        <f t="array" ref="G6">_xlfn.IFS(F6=$F$5,0,F6=$F$7,1)</f>
        <v>0</v>
      </c>
      <c r="H6" s="19" t="s">
        <v>212</v>
      </c>
      <c r="I6" s="27" cm="1">
        <f t="array" ref="I6">_xlfn.IFS(H6=$H$5,20%,H6=$H$6,0%,H6=$H$8,40%,H6=$H$45,0%,H6=$H$12,100%)</f>
        <v>0</v>
      </c>
      <c r="J6" s="18" t="b">
        <v>0</v>
      </c>
      <c r="K6" s="27" cm="1">
        <f t="array" ref="K6">_xlfn.IFS(J6=$J$5,0,J6=$J$7,1)</f>
        <v>0</v>
      </c>
      <c r="L6" s="18" t="b">
        <v>0</v>
      </c>
      <c r="M6" s="27" cm="1">
        <f t="array" ref="M6">_xlfn.IFS(L6=$L$5,0,L6=$L$7,1)</f>
        <v>0</v>
      </c>
      <c r="N6" s="19" t="s">
        <v>213</v>
      </c>
      <c r="O6" s="27" cm="1">
        <f t="array" ref="O6">_xlfn.IFS(N6=$N$5,100%,N6=$N$8,0%,N6=$N$9,50%,N6=$N$44,0%)</f>
        <v>1</v>
      </c>
      <c r="P6" s="19" t="s">
        <v>213</v>
      </c>
      <c r="Q6" s="27" cm="1">
        <f t="array" ref="Q6">_xlfn.IFS(P6=$P$6,100%,P6=$P$14,0%,P6=$P$9,50%,P6=$P$53,0%)</f>
        <v>1</v>
      </c>
      <c r="R6" s="19" t="s">
        <v>214</v>
      </c>
      <c r="S6" s="27" cm="1">
        <f t="array" ref="S6">_xlfn.IFS(R6=$R$24,100%,R6=$R$13,0%,R6=$R$6,50%,R6=$R$53,0%)</f>
        <v>0.5</v>
      </c>
      <c r="T6" s="19" t="s">
        <v>215</v>
      </c>
      <c r="U6" s="27" cm="1">
        <f t="array" ref="U6">_xlfn.IFS(T6=$T$7,100%,T6=$T$6,0%,T6=$T$8,50%,T6=$T$23,0%)</f>
        <v>0</v>
      </c>
      <c r="V6" s="19" t="s">
        <v>208</v>
      </c>
      <c r="W6" s="27" cm="1">
        <f t="array" ref="W6">_xlfn.IFS(V6=$T$7,100%,V6=$T$6,0%,V6=$T$8,50%,V6=$T$23,0%)</f>
        <v>0</v>
      </c>
      <c r="X6" s="19" t="s">
        <v>208</v>
      </c>
      <c r="Y6" s="27" cm="1">
        <f t="array" ref="Y6">_xlfn.IFS(X6=$T$7,100%,X6=$T$6,0%,X6=$T$8,50%,X6=$T$23,0%)</f>
        <v>0</v>
      </c>
      <c r="Z6" s="19" t="s">
        <v>208</v>
      </c>
      <c r="AA6" s="27" cm="1">
        <f t="array" ref="AA6">_xlfn.IFS(Z6=$T$7,100%,Z6=$T$6,0%,Z6=$T$8,50%,Z6=$T$23,0%)</f>
        <v>0</v>
      </c>
      <c r="AB6" s="37">
        <f t="shared" ref="AB6:AB69" si="0">SUM(E6,G6,I6,K6,M6,O6,Q6,S6,U6,W6,Y6,AA6)/12</f>
        <v>0.29166666666666669</v>
      </c>
      <c r="AC6" s="19">
        <v>41</v>
      </c>
      <c r="AD6" s="19" t="s">
        <v>217</v>
      </c>
      <c r="AE6" s="19" t="s">
        <v>220</v>
      </c>
      <c r="AF6" s="19" t="s">
        <v>225</v>
      </c>
      <c r="AG6" s="19">
        <v>1</v>
      </c>
      <c r="AH6" s="19" t="s">
        <v>231</v>
      </c>
      <c r="AI6" s="19" t="s">
        <v>208</v>
      </c>
      <c r="AJ6" s="19" t="s">
        <v>231</v>
      </c>
      <c r="AK6" s="19" t="str" cm="1">
        <f t="array" ref="AK6">_xlfn.IFS(AJ6=$AI$129,"Ja",,,AJ6=$AI$130,"Ja",AJ6=$AI$131,"Ja",AJ6=$AI$132,"Ja",,,AJ6=$AI$133,"Ja",AJ6=$AI$135,"Nein")</f>
        <v>Ja</v>
      </c>
      <c r="AL6" s="19" t="s">
        <v>235</v>
      </c>
      <c r="AM6" s="19" t="s">
        <v>237</v>
      </c>
      <c r="AN6" s="19">
        <v>80</v>
      </c>
    </row>
    <row r="7" spans="1:40" x14ac:dyDescent="0.35">
      <c r="A7" s="17" t="s">
        <v>2</v>
      </c>
      <c r="B7" s="17" t="s">
        <v>193</v>
      </c>
      <c r="C7" s="17" t="s">
        <v>188</v>
      </c>
      <c r="D7" s="18" t="s">
        <v>207</v>
      </c>
      <c r="E7" s="27" cm="1">
        <f t="array" ref="E7">_xlfn.IFS(D7=$D$5,0,D7=$D$6,1)</f>
        <v>1</v>
      </c>
      <c r="F7" s="18" t="s">
        <v>207</v>
      </c>
      <c r="G7" s="27" cm="1">
        <f t="array" ref="G7">_xlfn.IFS(F7=$F$5,0,F7=$F$7,1)</f>
        <v>1</v>
      </c>
      <c r="H7" s="19" t="s">
        <v>211</v>
      </c>
      <c r="I7" s="27" cm="1">
        <f t="array" ref="I7">_xlfn.IFS(H7=$H$5,20%,H7=$H$6,0%,H7=$H$8,40%,H7=$H$45,0%,H7=$H$12,100%)</f>
        <v>0.2</v>
      </c>
      <c r="J7" s="18" t="s">
        <v>207</v>
      </c>
      <c r="K7" s="27" cm="1">
        <f t="array" ref="K7">_xlfn.IFS(J7=$J$5,0,J7=$J$7,1)</f>
        <v>1</v>
      </c>
      <c r="L7" s="18" t="s">
        <v>207</v>
      </c>
      <c r="M7" s="27" cm="1">
        <f t="array" ref="M7">_xlfn.IFS(L7=$L$5,0,L7=$L$7,1)</f>
        <v>1</v>
      </c>
      <c r="N7" s="19" t="s">
        <v>213</v>
      </c>
      <c r="O7" s="27" cm="1">
        <f t="array" ref="O7">_xlfn.IFS(N7=$N$5,100%,N7=$N$8,0%,N7=$N$9,50%,N7=$N$44,0%)</f>
        <v>1</v>
      </c>
      <c r="P7" s="19" t="s">
        <v>213</v>
      </c>
      <c r="Q7" s="27" cm="1">
        <f t="array" ref="Q7">_xlfn.IFS(P7=$P$6,100%,P7=$P$14,0%,P7=$P$9,50%,P7=$P$53,0%)</f>
        <v>1</v>
      </c>
      <c r="R7" s="19" t="s">
        <v>214</v>
      </c>
      <c r="S7" s="27" cm="1">
        <f t="array" ref="S7">_xlfn.IFS(R7=$R$24,100%,R7=$R$13,0%,R7=$R$6,50%,R7=$R$53,0%)</f>
        <v>0.5</v>
      </c>
      <c r="T7" s="19" t="s">
        <v>213</v>
      </c>
      <c r="U7" s="27" cm="1">
        <f t="array" ref="U7">_xlfn.IFS(T7=$T$7,100%,T7=$T$6,0%,T7=$T$8,50%,T7=$T$23,0%)</f>
        <v>1</v>
      </c>
      <c r="V7" s="19" t="s">
        <v>213</v>
      </c>
      <c r="W7" s="27" cm="1">
        <f t="array" ref="W7">_xlfn.IFS(V7=$T$7,100%,V7=$T$6,0%,V7=$T$8,50%,V7=$T$23,0%)</f>
        <v>1</v>
      </c>
      <c r="X7" s="19" t="s">
        <v>213</v>
      </c>
      <c r="Y7" s="27" cm="1">
        <f t="array" ref="Y7">_xlfn.IFS(X7=$T$7,100%,X7=$T$6,0%,X7=$T$8,50%,X7=$T$23,0%)</f>
        <v>1</v>
      </c>
      <c r="Z7" s="19" t="s">
        <v>214</v>
      </c>
      <c r="AA7" s="27" cm="1">
        <f t="array" ref="AA7">_xlfn.IFS(Z7=$T$7,100%,Z7=$T$6,0%,Z7=$T$8,50%,Z7=$T$23,0%)</f>
        <v>0.5</v>
      </c>
      <c r="AB7" s="37">
        <f t="shared" si="0"/>
        <v>0.85</v>
      </c>
      <c r="AC7" s="19">
        <v>38</v>
      </c>
      <c r="AD7" s="19" t="s">
        <v>218</v>
      </c>
      <c r="AE7" s="19" t="s">
        <v>220</v>
      </c>
      <c r="AF7" s="19" t="s">
        <v>208</v>
      </c>
      <c r="AG7" s="19">
        <v>1</v>
      </c>
      <c r="AH7" s="19" t="s">
        <v>231</v>
      </c>
      <c r="AI7" s="19" t="s">
        <v>208</v>
      </c>
      <c r="AJ7" s="19" t="s">
        <v>231</v>
      </c>
      <c r="AK7" s="19" t="str" cm="1">
        <f t="array" ref="AK7">_xlfn.IFS(AJ7=$AI$129,"Ja",,,AJ7=$AI$130,"Ja",AJ7=$AI$131,"Ja",AJ7=$AI$132,"Ja",,,AJ7=$AI$133,"Ja",AJ7=$AI$135,"Nein")</f>
        <v>Ja</v>
      </c>
      <c r="AL7" s="19" t="s">
        <v>235</v>
      </c>
      <c r="AM7" s="19" t="s">
        <v>237</v>
      </c>
      <c r="AN7" s="19">
        <v>60</v>
      </c>
    </row>
    <row r="8" spans="1:40" x14ac:dyDescent="0.35">
      <c r="A8" s="17" t="s">
        <v>3</v>
      </c>
      <c r="B8" s="17" t="s">
        <v>193</v>
      </c>
      <c r="C8" s="17" t="s">
        <v>188</v>
      </c>
      <c r="D8" s="18" t="b">
        <v>0</v>
      </c>
      <c r="E8" s="27" cm="1">
        <f t="array" ref="E8">_xlfn.IFS(D8=$D$5,0,D8=$D$6,1)</f>
        <v>0</v>
      </c>
      <c r="F8" s="18" t="b">
        <v>0</v>
      </c>
      <c r="G8" s="27" cm="1">
        <f t="array" ref="G8">_xlfn.IFS(F8=$F$5,0,F8=$F$7,1)</f>
        <v>0</v>
      </c>
      <c r="H8" s="19" t="s">
        <v>210</v>
      </c>
      <c r="I8" s="27" cm="1">
        <f t="array" ref="I8">_xlfn.IFS(H8=$H$5,20%,H8=$H$6,0%,H8=$H$8,40%,H8=$H$45,0%,H8=$H$12,100%)</f>
        <v>0.4</v>
      </c>
      <c r="J8" s="18" t="b">
        <v>0</v>
      </c>
      <c r="K8" s="27" cm="1">
        <f t="array" ref="K8">_xlfn.IFS(J8=$J$5,0,J8=$J$7,1)</f>
        <v>0</v>
      </c>
      <c r="L8" s="18" t="b">
        <v>0</v>
      </c>
      <c r="M8" s="27" cm="1">
        <f t="array" ref="M8">_xlfn.IFS(L8=$L$5,0,L8=$L$7,1)</f>
        <v>0</v>
      </c>
      <c r="N8" s="19" t="s">
        <v>215</v>
      </c>
      <c r="O8" s="27" cm="1">
        <f t="array" ref="O8">_xlfn.IFS(N8=$N$5,100%,N8=$N$8,0%,N8=$N$9,50%,N8=$N$44,0%)</f>
        <v>0</v>
      </c>
      <c r="P8" s="19" t="s">
        <v>213</v>
      </c>
      <c r="Q8" s="27" cm="1">
        <f t="array" ref="Q8">_xlfn.IFS(P8=$P$6,100%,P8=$P$14,0%,P8=$P$9,50%,P8=$P$53,0%)</f>
        <v>1</v>
      </c>
      <c r="R8" s="19" t="s">
        <v>215</v>
      </c>
      <c r="S8" s="27" cm="1">
        <f t="array" ref="S8">_xlfn.IFS(R8=$R$24,100%,R8=$R$13,0%,R8=$R$6,50%,R8=$R$53,0%)</f>
        <v>0</v>
      </c>
      <c r="T8" s="19" t="s">
        <v>214</v>
      </c>
      <c r="U8" s="27" cm="1">
        <f t="array" ref="U8">_xlfn.IFS(T8=$T$7,100%,T8=$T$6,0%,T8=$T$8,50%,T8=$T$23,0%)</f>
        <v>0.5</v>
      </c>
      <c r="V8" s="19" t="s">
        <v>213</v>
      </c>
      <c r="W8" s="27" cm="1">
        <f t="array" ref="W8">_xlfn.IFS(V8=$T$7,100%,V8=$T$6,0%,V8=$T$8,50%,V8=$T$23,0%)</f>
        <v>1</v>
      </c>
      <c r="X8" s="19" t="s">
        <v>213</v>
      </c>
      <c r="Y8" s="27" cm="1">
        <f t="array" ref="Y8">_xlfn.IFS(X8=$T$7,100%,X8=$T$6,0%,X8=$T$8,50%,X8=$T$23,0%)</f>
        <v>1</v>
      </c>
      <c r="Z8" s="19" t="s">
        <v>208</v>
      </c>
      <c r="AA8" s="27" cm="1">
        <f t="array" ref="AA8">_xlfn.IFS(Z8=$T$7,100%,Z8=$T$6,0%,Z8=$T$8,50%,Z8=$T$23,0%)</f>
        <v>0</v>
      </c>
      <c r="AB8" s="37">
        <f t="shared" si="0"/>
        <v>0.32500000000000001</v>
      </c>
      <c r="AC8" s="19">
        <v>47</v>
      </c>
      <c r="AD8" s="19" t="s">
        <v>217</v>
      </c>
      <c r="AE8" s="19" t="s">
        <v>220</v>
      </c>
      <c r="AF8" s="19" t="s">
        <v>225</v>
      </c>
      <c r="AG8" s="19">
        <v>4</v>
      </c>
      <c r="AH8" s="19" t="s">
        <v>231</v>
      </c>
      <c r="AI8" s="19" t="s">
        <v>208</v>
      </c>
      <c r="AJ8" s="19" t="s">
        <v>231</v>
      </c>
      <c r="AK8" s="19" t="str" cm="1">
        <f t="array" ref="AK8">_xlfn.IFS(AJ8=$AI$129,"Ja",,,AJ8=$AI$130,"Ja",AJ8=$AI$131,"Ja",AJ8=$AI$132,"Ja",,,AJ8=$AI$133,"Ja",AJ8=$AI$135,"Nein")</f>
        <v>Ja</v>
      </c>
      <c r="AL8" s="19" t="s">
        <v>235</v>
      </c>
      <c r="AM8" s="19" t="s">
        <v>237</v>
      </c>
      <c r="AN8" s="19">
        <v>100</v>
      </c>
    </row>
    <row r="9" spans="1:40" x14ac:dyDescent="0.35">
      <c r="A9" s="17" t="s">
        <v>4</v>
      </c>
      <c r="B9" s="17" t="s">
        <v>193</v>
      </c>
      <c r="C9" s="17" t="s">
        <v>189</v>
      </c>
      <c r="D9" s="18" t="s">
        <v>207</v>
      </c>
      <c r="E9" s="27" cm="1">
        <f t="array" ref="E9">_xlfn.IFS(D9=$D$5,0,D9=$D$6,1)</f>
        <v>1</v>
      </c>
      <c r="F9" s="18" t="s">
        <v>207</v>
      </c>
      <c r="G9" s="27" cm="1">
        <f t="array" ref="G9">_xlfn.IFS(F9=$F$5,0,F9=$F$7,1)</f>
        <v>1</v>
      </c>
      <c r="H9" s="19" t="s">
        <v>212</v>
      </c>
      <c r="I9" s="27" cm="1">
        <f t="array" ref="I9">_xlfn.IFS(H9=$H$5,20%,H9=$H$6,0%,H9=$H$8,40%,H9=$H$45,0%,H9=$H$12,100%)</f>
        <v>0</v>
      </c>
      <c r="J9" s="18" t="b">
        <v>0</v>
      </c>
      <c r="K9" s="27" cm="1">
        <f t="array" ref="K9">_xlfn.IFS(J9=$J$5,0,J9=$J$7,1)</f>
        <v>0</v>
      </c>
      <c r="L9" s="18" t="b">
        <v>0</v>
      </c>
      <c r="M9" s="27" cm="1">
        <f t="array" ref="M9">_xlfn.IFS(L9=$L$5,0,L9=$L$7,1)</f>
        <v>0</v>
      </c>
      <c r="N9" s="19" t="s">
        <v>214</v>
      </c>
      <c r="O9" s="27" cm="1">
        <f t="array" ref="O9">_xlfn.IFS(N9=$N$5,100%,N9=$N$8,0%,N9=$N$9,50%,N9=$N$44,0%)</f>
        <v>0.5</v>
      </c>
      <c r="P9" s="19" t="s">
        <v>214</v>
      </c>
      <c r="Q9" s="27" cm="1">
        <f t="array" ref="Q9">_xlfn.IFS(P9=$P$6,100%,P9=$P$14,0%,P9=$P$9,50%,P9=$P$53,0%)</f>
        <v>0.5</v>
      </c>
      <c r="R9" s="19" t="s">
        <v>214</v>
      </c>
      <c r="S9" s="27" cm="1">
        <f t="array" ref="S9">_xlfn.IFS(R9=$R$24,100%,R9=$R$13,0%,R9=$R$6,50%,R9=$R$53,0%)</f>
        <v>0.5</v>
      </c>
      <c r="T9" s="19" t="s">
        <v>214</v>
      </c>
      <c r="U9" s="27" cm="1">
        <f t="array" ref="U9">_xlfn.IFS(T9=$T$7,100%,T9=$T$6,0%,T9=$T$8,50%,T9=$T$23,0%)</f>
        <v>0.5</v>
      </c>
      <c r="V9" s="19" t="s">
        <v>213</v>
      </c>
      <c r="W9" s="27" cm="1">
        <f t="array" ref="W9">_xlfn.IFS(V9=$T$7,100%,V9=$T$6,0%,V9=$T$8,50%,V9=$T$23,0%)</f>
        <v>1</v>
      </c>
      <c r="X9" s="19" t="s">
        <v>215</v>
      </c>
      <c r="Y9" s="27" cm="1">
        <f t="array" ref="Y9">_xlfn.IFS(X9=$T$7,100%,X9=$T$6,0%,X9=$T$8,50%,X9=$T$23,0%)</f>
        <v>0</v>
      </c>
      <c r="Z9" s="19" t="s">
        <v>215</v>
      </c>
      <c r="AA9" s="27" cm="1">
        <f t="array" ref="AA9">_xlfn.IFS(Z9=$T$7,100%,Z9=$T$6,0%,Z9=$T$8,50%,Z9=$T$23,0%)</f>
        <v>0</v>
      </c>
      <c r="AB9" s="37">
        <f t="shared" si="0"/>
        <v>0.41666666666666669</v>
      </c>
      <c r="AC9" s="19">
        <v>33</v>
      </c>
      <c r="AD9" s="19" t="s">
        <v>218</v>
      </c>
      <c r="AE9" s="19" t="s">
        <v>220</v>
      </c>
      <c r="AF9" s="19" t="s">
        <v>208</v>
      </c>
      <c r="AG9" s="19" t="s">
        <v>208</v>
      </c>
      <c r="AH9" s="19" t="s">
        <v>231</v>
      </c>
      <c r="AI9" s="19" t="s">
        <v>208</v>
      </c>
      <c r="AJ9" s="19" t="s">
        <v>231</v>
      </c>
      <c r="AK9" s="19" t="str" cm="1">
        <f t="array" ref="AK9">_xlfn.IFS(AJ9=$AI$129,"Ja",,,AJ9=$AI$130,"Ja",AJ9=$AI$131,"Ja",AJ9=$AI$132,"Ja",,,AJ9=$AI$133,"Ja",AJ9=$AI$135,"Nein")</f>
        <v>Ja</v>
      </c>
      <c r="AL9" s="19" t="s">
        <v>235</v>
      </c>
      <c r="AM9" s="19" t="s">
        <v>237</v>
      </c>
      <c r="AN9" s="19">
        <v>100</v>
      </c>
    </row>
    <row r="10" spans="1:40" x14ac:dyDescent="0.35">
      <c r="A10" s="17" t="s">
        <v>5</v>
      </c>
      <c r="B10" s="17" t="s">
        <v>193</v>
      </c>
      <c r="C10" s="17" t="s">
        <v>189</v>
      </c>
      <c r="D10" s="18" t="s">
        <v>207</v>
      </c>
      <c r="E10" s="27" cm="1">
        <f t="array" ref="E10">_xlfn.IFS(D10=$D$5,0,D10=$D$6,1)</f>
        <v>1</v>
      </c>
      <c r="F10" s="18" t="b">
        <v>0</v>
      </c>
      <c r="G10" s="27" cm="1">
        <f t="array" ref="G10">_xlfn.IFS(F10=$F$5,0,F10=$F$7,1)</f>
        <v>0</v>
      </c>
      <c r="H10" s="19" t="s">
        <v>210</v>
      </c>
      <c r="I10" s="27" cm="1">
        <f t="array" ref="I10">_xlfn.IFS(H10=$H$5,20%,H10=$H$6,0%,H10=$H$8,40%,H10=$H$45,0%,H10=$H$12,100%)</f>
        <v>0.4</v>
      </c>
      <c r="J10" s="18" t="s">
        <v>207</v>
      </c>
      <c r="K10" s="27" cm="1">
        <f t="array" ref="K10">_xlfn.IFS(J10=$J$5,0,J10=$J$7,1)</f>
        <v>1</v>
      </c>
      <c r="L10" s="18" t="s">
        <v>207</v>
      </c>
      <c r="M10" s="27" cm="1">
        <f t="array" ref="M10">_xlfn.IFS(L10=$L$5,0,L10=$L$7,1)</f>
        <v>1</v>
      </c>
      <c r="N10" s="19" t="s">
        <v>213</v>
      </c>
      <c r="O10" s="27" cm="1">
        <f t="array" ref="O10">_xlfn.IFS(N10=$N$5,100%,N10=$N$8,0%,N10=$N$9,50%,N10=$N$44,0%)</f>
        <v>1</v>
      </c>
      <c r="P10" s="19" t="s">
        <v>213</v>
      </c>
      <c r="Q10" s="27" cm="1">
        <f t="array" ref="Q10">_xlfn.IFS(P10=$P$6,100%,P10=$P$14,0%,P10=$P$9,50%,P10=$P$53,0%)</f>
        <v>1</v>
      </c>
      <c r="R10" s="19" t="s">
        <v>214</v>
      </c>
      <c r="S10" s="27" cm="1">
        <f t="array" ref="S10">_xlfn.IFS(R10=$R$24,100%,R10=$R$13,0%,R10=$R$6,50%,R10=$R$53,0%)</f>
        <v>0.5</v>
      </c>
      <c r="T10" s="19" t="s">
        <v>215</v>
      </c>
      <c r="U10" s="27" cm="1">
        <f t="array" ref="U10">_xlfn.IFS(T10=$T$7,100%,T10=$T$6,0%,T10=$T$8,50%,T10=$T$23,0%)</f>
        <v>0</v>
      </c>
      <c r="V10" s="19" t="s">
        <v>213</v>
      </c>
      <c r="W10" s="27" cm="1">
        <f t="array" ref="W10">_xlfn.IFS(V10=$T$7,100%,V10=$T$6,0%,V10=$T$8,50%,V10=$T$23,0%)</f>
        <v>1</v>
      </c>
      <c r="X10" s="19" t="s">
        <v>214</v>
      </c>
      <c r="Y10" s="27" cm="1">
        <f t="array" ref="Y10">_xlfn.IFS(X10=$T$7,100%,X10=$T$6,0%,X10=$T$8,50%,X10=$T$23,0%)</f>
        <v>0.5</v>
      </c>
      <c r="Z10" s="19" t="s">
        <v>215</v>
      </c>
      <c r="AA10" s="27" cm="1">
        <f t="array" ref="AA10">_xlfn.IFS(Z10=$T$7,100%,Z10=$T$6,0%,Z10=$T$8,50%,Z10=$T$23,0%)</f>
        <v>0</v>
      </c>
      <c r="AB10" s="37">
        <f t="shared" si="0"/>
        <v>0.6166666666666667</v>
      </c>
      <c r="AC10" s="19">
        <v>27</v>
      </c>
      <c r="AD10" s="19" t="s">
        <v>218</v>
      </c>
      <c r="AE10" s="19" t="s">
        <v>220</v>
      </c>
      <c r="AF10" s="19" t="s">
        <v>208</v>
      </c>
      <c r="AG10" s="19" t="s">
        <v>208</v>
      </c>
      <c r="AH10" s="19" t="s">
        <v>230</v>
      </c>
      <c r="AI10" s="19" t="s">
        <v>231</v>
      </c>
      <c r="AJ10" s="19" t="s">
        <v>231</v>
      </c>
      <c r="AK10" s="19" t="str" cm="1">
        <f t="array" ref="AK10">_xlfn.IFS(AJ10=$AI$129,"Ja",,,AJ10=$AI$130,"Ja",AJ10=$AI$131,"Ja",AJ10=$AI$132,"Ja",,,AJ10=$AI$133,"Ja",AJ10=$AI$135,"Nein")</f>
        <v>Ja</v>
      </c>
      <c r="AL10" s="19" t="s">
        <v>234</v>
      </c>
      <c r="AM10" s="19" t="s">
        <v>237</v>
      </c>
      <c r="AN10" s="19">
        <v>100</v>
      </c>
    </row>
    <row r="11" spans="1:40" x14ac:dyDescent="0.35">
      <c r="A11" s="17" t="s">
        <v>6</v>
      </c>
      <c r="B11" s="17" t="s">
        <v>193</v>
      </c>
      <c r="C11" s="17" t="s">
        <v>189</v>
      </c>
      <c r="D11" s="18" t="s">
        <v>207</v>
      </c>
      <c r="E11" s="27" cm="1">
        <f t="array" ref="E11">_xlfn.IFS(D11=$D$5,0,D11=$D$6,1)</f>
        <v>1</v>
      </c>
      <c r="F11" s="18" t="b">
        <v>0</v>
      </c>
      <c r="G11" s="27" cm="1">
        <f t="array" ref="G11">_xlfn.IFS(F11=$F$5,0,F11=$F$7,1)</f>
        <v>0</v>
      </c>
      <c r="H11" s="19" t="s">
        <v>210</v>
      </c>
      <c r="I11" s="27" cm="1">
        <f t="array" ref="I11">_xlfn.IFS(H11=$H$5,20%,H11=$H$6,0%,H11=$H$8,40%,H11=$H$45,0%,H11=$H$12,100%)</f>
        <v>0.4</v>
      </c>
      <c r="J11" s="18" t="s">
        <v>207</v>
      </c>
      <c r="K11" s="27" cm="1">
        <f t="array" ref="K11">_xlfn.IFS(J11=$J$5,0,J11=$J$7,1)</f>
        <v>1</v>
      </c>
      <c r="L11" s="18" t="s">
        <v>207</v>
      </c>
      <c r="M11" s="27" cm="1">
        <f t="array" ref="M11">_xlfn.IFS(L11=$L$5,0,L11=$L$7,1)</f>
        <v>1</v>
      </c>
      <c r="N11" s="19" t="s">
        <v>213</v>
      </c>
      <c r="O11" s="27" cm="1">
        <f t="array" ref="O11">_xlfn.IFS(N11=$N$5,100%,N11=$N$8,0%,N11=$N$9,50%,N11=$N$44,0%)</f>
        <v>1</v>
      </c>
      <c r="P11" s="19" t="s">
        <v>213</v>
      </c>
      <c r="Q11" s="27" cm="1">
        <f t="array" ref="Q11">_xlfn.IFS(P11=$P$6,100%,P11=$P$14,0%,P11=$P$9,50%,P11=$P$53,0%)</f>
        <v>1</v>
      </c>
      <c r="R11" s="19" t="s">
        <v>215</v>
      </c>
      <c r="S11" s="27" cm="1">
        <f t="array" ref="S11">_xlfn.IFS(R11=$R$24,100%,R11=$R$13,0%,R11=$R$6,50%,R11=$R$53,0%)</f>
        <v>0</v>
      </c>
      <c r="T11" s="19" t="s">
        <v>215</v>
      </c>
      <c r="U11" s="27" cm="1">
        <f t="array" ref="U11">_xlfn.IFS(T11=$T$7,100%,T11=$T$6,0%,T11=$T$8,50%,T11=$T$23,0%)</f>
        <v>0</v>
      </c>
      <c r="V11" s="19" t="s">
        <v>213</v>
      </c>
      <c r="W11" s="27" cm="1">
        <f t="array" ref="W11">_xlfn.IFS(V11=$T$7,100%,V11=$T$6,0%,V11=$T$8,50%,V11=$T$23,0%)</f>
        <v>1</v>
      </c>
      <c r="X11" s="19" t="s">
        <v>215</v>
      </c>
      <c r="Y11" s="27" cm="1">
        <f t="array" ref="Y11">_xlfn.IFS(X11=$T$7,100%,X11=$T$6,0%,X11=$T$8,50%,X11=$T$23,0%)</f>
        <v>0</v>
      </c>
      <c r="Z11" s="19" t="s">
        <v>215</v>
      </c>
      <c r="AA11" s="27" cm="1">
        <f t="array" ref="AA11">_xlfn.IFS(Z11=$T$7,100%,Z11=$T$6,0%,Z11=$T$8,50%,Z11=$T$23,0%)</f>
        <v>0</v>
      </c>
      <c r="AB11" s="37">
        <f t="shared" si="0"/>
        <v>0.53333333333333333</v>
      </c>
      <c r="AC11" s="19">
        <v>34</v>
      </c>
      <c r="AD11" s="19" t="s">
        <v>218</v>
      </c>
      <c r="AE11" s="19" t="s">
        <v>220</v>
      </c>
      <c r="AF11" s="19" t="s">
        <v>225</v>
      </c>
      <c r="AG11" s="19">
        <v>1</v>
      </c>
      <c r="AH11" s="19" t="s">
        <v>231</v>
      </c>
      <c r="AI11" s="19" t="s">
        <v>208</v>
      </c>
      <c r="AJ11" s="19" t="s">
        <v>231</v>
      </c>
      <c r="AK11" s="19" t="str" cm="1">
        <f t="array" ref="AK11">_xlfn.IFS(AJ11=$AI$129,"Ja",,,AJ11=$AI$130,"Ja",AJ11=$AI$131,"Ja",AJ11=$AI$132,"Ja",,,AJ11=$AI$133,"Ja",AJ11=$AI$135,"Nein")</f>
        <v>Ja</v>
      </c>
      <c r="AL11" s="19" t="s">
        <v>235</v>
      </c>
      <c r="AM11" s="19" t="s">
        <v>237</v>
      </c>
      <c r="AN11" s="19">
        <v>90</v>
      </c>
    </row>
    <row r="12" spans="1:40" x14ac:dyDescent="0.35">
      <c r="A12" s="17" t="s">
        <v>7</v>
      </c>
      <c r="B12" s="17" t="s">
        <v>193</v>
      </c>
      <c r="C12" s="17" t="s">
        <v>189</v>
      </c>
      <c r="D12" s="18" t="s">
        <v>207</v>
      </c>
      <c r="E12" s="27" cm="1">
        <f t="array" ref="E12">_xlfn.IFS(D12=$D$5,0,D12=$D$6,1)</f>
        <v>1</v>
      </c>
      <c r="F12" s="18" t="s">
        <v>207</v>
      </c>
      <c r="G12" s="27" cm="1">
        <f t="array" ref="G12">_xlfn.IFS(F12=$F$5,0,F12=$F$7,1)</f>
        <v>1</v>
      </c>
      <c r="H12" s="19" t="s">
        <v>209</v>
      </c>
      <c r="I12" s="27" cm="1">
        <f t="array" ref="I12">_xlfn.IFS(H12=$H$5,20%,H12=$H$6,0%,H12=$H$8,40%,H12=$H$45,0%,H12=$H$12,100%)</f>
        <v>1</v>
      </c>
      <c r="J12" s="18" t="s">
        <v>207</v>
      </c>
      <c r="K12" s="27" cm="1">
        <f t="array" ref="K12">_xlfn.IFS(J12=$J$5,0,J12=$J$7,1)</f>
        <v>1</v>
      </c>
      <c r="L12" s="18" t="s">
        <v>207</v>
      </c>
      <c r="M12" s="27" cm="1">
        <f t="array" ref="M12">_xlfn.IFS(L12=$L$5,0,L12=$L$7,1)</f>
        <v>1</v>
      </c>
      <c r="N12" s="19" t="s">
        <v>213</v>
      </c>
      <c r="O12" s="27" cm="1">
        <f t="array" ref="O12">_xlfn.IFS(N12=$N$5,100%,N12=$N$8,0%,N12=$N$9,50%,N12=$N$44,0%)</f>
        <v>1</v>
      </c>
      <c r="P12" s="19" t="s">
        <v>213</v>
      </c>
      <c r="Q12" s="27" cm="1">
        <f t="array" ref="Q12">_xlfn.IFS(P12=$P$6,100%,P12=$P$14,0%,P12=$P$9,50%,P12=$P$53,0%)</f>
        <v>1</v>
      </c>
      <c r="R12" s="19" t="s">
        <v>214</v>
      </c>
      <c r="S12" s="27" cm="1">
        <f t="array" ref="S12">_xlfn.IFS(R12=$R$24,100%,R12=$R$13,0%,R12=$R$6,50%,R12=$R$53,0%)</f>
        <v>0.5</v>
      </c>
      <c r="T12" s="19" t="s">
        <v>215</v>
      </c>
      <c r="U12" s="27" cm="1">
        <f t="array" ref="U12">_xlfn.IFS(T12=$T$7,100%,T12=$T$6,0%,T12=$T$8,50%,T12=$T$23,0%)</f>
        <v>0</v>
      </c>
      <c r="V12" s="19" t="s">
        <v>213</v>
      </c>
      <c r="W12" s="27" cm="1">
        <f t="array" ref="W12">_xlfn.IFS(V12=$T$7,100%,V12=$T$6,0%,V12=$T$8,50%,V12=$T$23,0%)</f>
        <v>1</v>
      </c>
      <c r="X12" s="19" t="s">
        <v>213</v>
      </c>
      <c r="Y12" s="27" cm="1">
        <f t="array" ref="Y12">_xlfn.IFS(X12=$T$7,100%,X12=$T$6,0%,X12=$T$8,50%,X12=$T$23,0%)</f>
        <v>1</v>
      </c>
      <c r="Z12" s="19" t="s">
        <v>208</v>
      </c>
      <c r="AA12" s="27" cm="1">
        <f t="array" ref="AA12">_xlfn.IFS(Z12=$T$7,100%,Z12=$T$6,0%,Z12=$T$8,50%,Z12=$T$23,0%)</f>
        <v>0</v>
      </c>
      <c r="AB12" s="37">
        <f t="shared" si="0"/>
        <v>0.79166666666666663</v>
      </c>
      <c r="AC12" s="19">
        <v>23</v>
      </c>
      <c r="AD12" s="19" t="s">
        <v>218</v>
      </c>
      <c r="AE12" s="19" t="s">
        <v>220</v>
      </c>
      <c r="AF12" s="19" t="s">
        <v>208</v>
      </c>
      <c r="AG12" s="19">
        <v>1</v>
      </c>
      <c r="AH12" s="19" t="s">
        <v>231</v>
      </c>
      <c r="AI12" s="19" t="s">
        <v>208</v>
      </c>
      <c r="AJ12" s="19" t="s">
        <v>231</v>
      </c>
      <c r="AK12" s="19" t="str" cm="1">
        <f t="array" ref="AK12">_xlfn.IFS(AJ12=$AI$129,"Ja",,,AJ12=$AI$130,"Ja",AJ12=$AI$131,"Ja",AJ12=$AI$132,"Ja",,,AJ12=$AI$133,"Ja",AJ12=$AI$135,"Nein")</f>
        <v>Ja</v>
      </c>
      <c r="AL12" s="19" t="s">
        <v>235</v>
      </c>
      <c r="AM12" s="19" t="s">
        <v>237</v>
      </c>
      <c r="AN12" s="19">
        <v>100</v>
      </c>
    </row>
    <row r="13" spans="1:40" x14ac:dyDescent="0.35">
      <c r="A13" s="17" t="s">
        <v>8</v>
      </c>
      <c r="B13" s="17" t="s">
        <v>193</v>
      </c>
      <c r="C13" s="17" t="s">
        <v>189</v>
      </c>
      <c r="D13" s="18" t="s">
        <v>207</v>
      </c>
      <c r="E13" s="27" cm="1">
        <f t="array" ref="E13">_xlfn.IFS(D13=$D$5,0,D13=$D$6,1)</f>
        <v>1</v>
      </c>
      <c r="F13" s="18" t="s">
        <v>207</v>
      </c>
      <c r="G13" s="27" cm="1">
        <f t="array" ref="G13">_xlfn.IFS(F13=$F$5,0,F13=$F$7,1)</f>
        <v>1</v>
      </c>
      <c r="H13" s="19" t="s">
        <v>211</v>
      </c>
      <c r="I13" s="27" cm="1">
        <f t="array" ref="I13">_xlfn.IFS(H13=$H$5,20%,H13=$H$6,0%,H13=$H$8,40%,H13=$H$45,0%,H13=$H$12,100%)</f>
        <v>0.2</v>
      </c>
      <c r="J13" s="18" t="s">
        <v>207</v>
      </c>
      <c r="K13" s="27" cm="1">
        <f t="array" ref="K13">_xlfn.IFS(J13=$J$5,0,J13=$J$7,1)</f>
        <v>1</v>
      </c>
      <c r="L13" s="18" t="s">
        <v>207</v>
      </c>
      <c r="M13" s="27" cm="1">
        <f t="array" ref="M13">_xlfn.IFS(L13=$L$5,0,L13=$L$7,1)</f>
        <v>1</v>
      </c>
      <c r="N13" s="19" t="s">
        <v>213</v>
      </c>
      <c r="O13" s="27" cm="1">
        <f t="array" ref="O13">_xlfn.IFS(N13=$N$5,100%,N13=$N$8,0%,N13=$N$9,50%,N13=$N$44,0%)</f>
        <v>1</v>
      </c>
      <c r="P13" s="19" t="s">
        <v>213</v>
      </c>
      <c r="Q13" s="27" cm="1">
        <f t="array" ref="Q13">_xlfn.IFS(P13=$P$6,100%,P13=$P$14,0%,P13=$P$9,50%,P13=$P$53,0%)</f>
        <v>1</v>
      </c>
      <c r="R13" s="19" t="s">
        <v>215</v>
      </c>
      <c r="S13" s="27" cm="1">
        <f t="array" ref="S13">_xlfn.IFS(R13=$R$24,100%,R13=$R$13,0%,R13=$R$6,50%,R13=$R$53,0%)</f>
        <v>0</v>
      </c>
      <c r="T13" s="19" t="s">
        <v>214</v>
      </c>
      <c r="U13" s="27" cm="1">
        <f t="array" ref="U13">_xlfn.IFS(T13=$T$7,100%,T13=$T$6,0%,T13=$T$8,50%,T13=$T$23,0%)</f>
        <v>0.5</v>
      </c>
      <c r="V13" s="19" t="s">
        <v>213</v>
      </c>
      <c r="W13" s="27" cm="1">
        <f t="array" ref="W13">_xlfn.IFS(V13=$T$7,100%,V13=$T$6,0%,V13=$T$8,50%,V13=$T$23,0%)</f>
        <v>1</v>
      </c>
      <c r="X13" s="19" t="s">
        <v>213</v>
      </c>
      <c r="Y13" s="27" cm="1">
        <f t="array" ref="Y13">_xlfn.IFS(X13=$T$7,100%,X13=$T$6,0%,X13=$T$8,50%,X13=$T$23,0%)</f>
        <v>1</v>
      </c>
      <c r="Z13" s="19" t="s">
        <v>215</v>
      </c>
      <c r="AA13" s="27" cm="1">
        <f t="array" ref="AA13">_xlfn.IFS(Z13=$T$7,100%,Z13=$T$6,0%,Z13=$T$8,50%,Z13=$T$23,0%)</f>
        <v>0</v>
      </c>
      <c r="AB13" s="37">
        <f t="shared" si="0"/>
        <v>0.72499999999999998</v>
      </c>
      <c r="AC13" s="19">
        <v>27</v>
      </c>
      <c r="AD13" s="19" t="s">
        <v>218</v>
      </c>
      <c r="AE13" s="19" t="s">
        <v>220</v>
      </c>
      <c r="AF13" s="19" t="s">
        <v>226</v>
      </c>
      <c r="AG13" s="19" t="s">
        <v>208</v>
      </c>
      <c r="AH13" s="19" t="s">
        <v>231</v>
      </c>
      <c r="AI13" s="19" t="s">
        <v>208</v>
      </c>
      <c r="AJ13" s="19" t="s">
        <v>231</v>
      </c>
      <c r="AK13" s="19" t="str" cm="1">
        <f t="array" ref="AK13">_xlfn.IFS(AJ13=$AI$129,"Ja",,,AJ13=$AI$130,"Ja",AJ13=$AI$131,"Ja",AJ13=$AI$132,"Ja",,,AJ13=$AI$133,"Ja",AJ13=$AI$135,"Nein")</f>
        <v>Ja</v>
      </c>
      <c r="AL13" s="19" t="s">
        <v>235</v>
      </c>
      <c r="AM13" s="19" t="s">
        <v>237</v>
      </c>
      <c r="AN13" s="19">
        <v>80</v>
      </c>
    </row>
    <row r="14" spans="1:40" x14ac:dyDescent="0.35">
      <c r="A14" s="17" t="s">
        <v>9</v>
      </c>
      <c r="B14" s="17" t="s">
        <v>193</v>
      </c>
      <c r="C14" s="17" t="s">
        <v>188</v>
      </c>
      <c r="D14" s="18" t="s">
        <v>207</v>
      </c>
      <c r="E14" s="27" cm="1">
        <f t="array" ref="E14">_xlfn.IFS(D14=$D$5,0,D14=$D$6,1)</f>
        <v>1</v>
      </c>
      <c r="F14" s="18" t="b">
        <v>0</v>
      </c>
      <c r="G14" s="27" cm="1">
        <f t="array" ref="G14">_xlfn.IFS(F14=$F$5,0,F14=$F$7,1)</f>
        <v>0</v>
      </c>
      <c r="H14" s="19" t="s">
        <v>209</v>
      </c>
      <c r="I14" s="27" cm="1">
        <f t="array" ref="I14">_xlfn.IFS(H14=$H$5,20%,H14=$H$6,0%,H14=$H$8,40%,H14=$H$45,0%,H14=$H$12,100%)</f>
        <v>1</v>
      </c>
      <c r="J14" s="18" t="b">
        <v>0</v>
      </c>
      <c r="K14" s="27" cm="1">
        <f t="array" ref="K14">_xlfn.IFS(J14=$J$5,0,J14=$J$7,1)</f>
        <v>0</v>
      </c>
      <c r="L14" s="18" t="s">
        <v>207</v>
      </c>
      <c r="M14" s="27" cm="1">
        <f t="array" ref="M14">_xlfn.IFS(L14=$L$5,0,L14=$L$7,1)</f>
        <v>1</v>
      </c>
      <c r="N14" s="19" t="s">
        <v>213</v>
      </c>
      <c r="O14" s="27" cm="1">
        <f t="array" ref="O14">_xlfn.IFS(N14=$N$5,100%,N14=$N$8,0%,N14=$N$9,50%,N14=$N$44,0%)</f>
        <v>1</v>
      </c>
      <c r="P14" s="19" t="s">
        <v>215</v>
      </c>
      <c r="Q14" s="27" cm="1">
        <f t="array" ref="Q14">_xlfn.IFS(P14=$P$6,100%,P14=$P$14,0%,P14=$P$9,50%,P14=$P$53,0%)</f>
        <v>0</v>
      </c>
      <c r="R14" s="19" t="s">
        <v>215</v>
      </c>
      <c r="S14" s="27" cm="1">
        <f t="array" ref="S14">_xlfn.IFS(R14=$R$24,100%,R14=$R$13,0%,R14=$R$6,50%,R14=$R$53,0%)</f>
        <v>0</v>
      </c>
      <c r="T14" s="19" t="s">
        <v>215</v>
      </c>
      <c r="U14" s="27" cm="1">
        <f t="array" ref="U14">_xlfn.IFS(T14=$T$7,100%,T14=$T$6,0%,T14=$T$8,50%,T14=$T$23,0%)</f>
        <v>0</v>
      </c>
      <c r="V14" s="19" t="s">
        <v>215</v>
      </c>
      <c r="W14" s="27" cm="1">
        <f t="array" ref="W14">_xlfn.IFS(V14=$T$7,100%,V14=$T$6,0%,V14=$T$8,50%,V14=$T$23,0%)</f>
        <v>0</v>
      </c>
      <c r="X14" s="19" t="s">
        <v>215</v>
      </c>
      <c r="Y14" s="27" cm="1">
        <f t="array" ref="Y14">_xlfn.IFS(X14=$T$7,100%,X14=$T$6,0%,X14=$T$8,50%,X14=$T$23,0%)</f>
        <v>0</v>
      </c>
      <c r="Z14" s="19" t="s">
        <v>215</v>
      </c>
      <c r="AA14" s="27" cm="1">
        <f t="array" ref="AA14">_xlfn.IFS(Z14=$T$7,100%,Z14=$T$6,0%,Z14=$T$8,50%,Z14=$T$23,0%)</f>
        <v>0</v>
      </c>
      <c r="AB14" s="37">
        <f t="shared" si="0"/>
        <v>0.33333333333333331</v>
      </c>
      <c r="AC14" s="19" t="s">
        <v>208</v>
      </c>
      <c r="AD14" s="19" t="s">
        <v>218</v>
      </c>
      <c r="AE14" s="19" t="s">
        <v>220</v>
      </c>
      <c r="AF14" s="19" t="s">
        <v>226</v>
      </c>
      <c r="AG14" s="19" t="s">
        <v>208</v>
      </c>
      <c r="AH14" s="19" t="s">
        <v>231</v>
      </c>
      <c r="AI14" s="19" t="s">
        <v>208</v>
      </c>
      <c r="AJ14" s="19" t="s">
        <v>231</v>
      </c>
      <c r="AK14" s="19" t="str" cm="1">
        <f t="array" ref="AK14">_xlfn.IFS(AJ14=$AI$129,"Ja",,,AJ14=$AI$130,"Ja",AJ14=$AI$131,"Ja",AJ14=$AI$132,"Ja",,,AJ14=$AI$133,"Ja",AJ14=$AI$135,"Nein")</f>
        <v>Ja</v>
      </c>
      <c r="AL14" s="19" t="s">
        <v>235</v>
      </c>
      <c r="AM14" s="19" t="s">
        <v>237</v>
      </c>
      <c r="AN14" s="19">
        <v>100</v>
      </c>
    </row>
    <row r="15" spans="1:40" x14ac:dyDescent="0.35">
      <c r="A15" s="17" t="s">
        <v>10</v>
      </c>
      <c r="B15" s="17" t="s">
        <v>193</v>
      </c>
      <c r="C15" s="17" t="s">
        <v>189</v>
      </c>
      <c r="D15" s="18" t="b">
        <v>0</v>
      </c>
      <c r="E15" s="27" cm="1">
        <f t="array" ref="E15">_xlfn.IFS(D15=$D$5,0,D15=$D$6,1)</f>
        <v>0</v>
      </c>
      <c r="F15" s="18" t="s">
        <v>207</v>
      </c>
      <c r="G15" s="27" cm="1">
        <f t="array" ref="G15">_xlfn.IFS(F15=$F$5,0,F15=$F$7,1)</f>
        <v>1</v>
      </c>
      <c r="H15" s="19" t="s">
        <v>210</v>
      </c>
      <c r="I15" s="27" cm="1">
        <f t="array" ref="I15">_xlfn.IFS(H15=$H$5,20%,H15=$H$6,0%,H15=$H$8,40%,H15=$H$45,0%,H15=$H$12,100%)</f>
        <v>0.4</v>
      </c>
      <c r="J15" s="18" t="s">
        <v>207</v>
      </c>
      <c r="K15" s="27" cm="1">
        <f t="array" ref="K15">_xlfn.IFS(J15=$J$5,0,J15=$J$7,1)</f>
        <v>1</v>
      </c>
      <c r="L15" s="18" t="s">
        <v>207</v>
      </c>
      <c r="M15" s="27" cm="1">
        <f t="array" ref="M15">_xlfn.IFS(L15=$L$5,0,L15=$L$7,1)</f>
        <v>1</v>
      </c>
      <c r="N15" s="19" t="s">
        <v>213</v>
      </c>
      <c r="O15" s="27" cm="1">
        <f t="array" ref="O15">_xlfn.IFS(N15=$N$5,100%,N15=$N$8,0%,N15=$N$9,50%,N15=$N$44,0%)</f>
        <v>1</v>
      </c>
      <c r="P15" s="19" t="s">
        <v>214</v>
      </c>
      <c r="Q15" s="27" cm="1">
        <f t="array" ref="Q15">_xlfn.IFS(P15=$P$6,100%,P15=$P$14,0%,P15=$P$9,50%,P15=$P$53,0%)</f>
        <v>0.5</v>
      </c>
      <c r="R15" s="19" t="s">
        <v>214</v>
      </c>
      <c r="S15" s="27" cm="1">
        <f t="array" ref="S15">_xlfn.IFS(R15=$R$24,100%,R15=$R$13,0%,R15=$R$6,50%,R15=$R$53,0%)</f>
        <v>0.5</v>
      </c>
      <c r="T15" s="19" t="s">
        <v>215</v>
      </c>
      <c r="U15" s="27" cm="1">
        <f t="array" ref="U15">_xlfn.IFS(T15=$T$7,100%,T15=$T$6,0%,T15=$T$8,50%,T15=$T$23,0%)</f>
        <v>0</v>
      </c>
      <c r="V15" s="19" t="s">
        <v>215</v>
      </c>
      <c r="W15" s="27" cm="1">
        <f t="array" ref="W15">_xlfn.IFS(V15=$T$7,100%,V15=$T$6,0%,V15=$T$8,50%,V15=$T$23,0%)</f>
        <v>0</v>
      </c>
      <c r="X15" s="19" t="s">
        <v>214</v>
      </c>
      <c r="Y15" s="27" cm="1">
        <f t="array" ref="Y15">_xlfn.IFS(X15=$T$7,100%,X15=$T$6,0%,X15=$T$8,50%,X15=$T$23,0%)</f>
        <v>0.5</v>
      </c>
      <c r="Z15" s="19" t="s">
        <v>215</v>
      </c>
      <c r="AA15" s="27" cm="1">
        <f t="array" ref="AA15">_xlfn.IFS(Z15=$T$7,100%,Z15=$T$6,0%,Z15=$T$8,50%,Z15=$T$23,0%)</f>
        <v>0</v>
      </c>
      <c r="AB15" s="37">
        <f t="shared" si="0"/>
        <v>0.4916666666666667</v>
      </c>
      <c r="AC15" s="19" t="s">
        <v>208</v>
      </c>
      <c r="AD15" s="19" t="s">
        <v>217</v>
      </c>
      <c r="AE15" s="19" t="s">
        <v>220</v>
      </c>
      <c r="AF15" s="19" t="s">
        <v>208</v>
      </c>
      <c r="AG15" s="19" t="s">
        <v>208</v>
      </c>
      <c r="AH15" s="19" t="s">
        <v>208</v>
      </c>
      <c r="AI15" s="19" t="s">
        <v>208</v>
      </c>
      <c r="AJ15" s="19" t="s">
        <v>273</v>
      </c>
      <c r="AK15" s="19" t="str" cm="1">
        <f t="array" ref="AK15">_xlfn.IFS(AJ15=$AI$129,"Ja",,,AJ15=$AI$130,"Ja",AJ15=$AI$131,"Ja",AJ15=$AI$132,"Ja",,,AJ15=$AI$133,"Ja",AJ15=$AI$135,"Nein")</f>
        <v>Nein</v>
      </c>
      <c r="AL15" s="19" t="s">
        <v>208</v>
      </c>
      <c r="AM15" s="19" t="s">
        <v>208</v>
      </c>
      <c r="AN15" s="19" t="s">
        <v>208</v>
      </c>
    </row>
    <row r="16" spans="1:40" x14ac:dyDescent="0.35">
      <c r="A16" s="17" t="s">
        <v>11</v>
      </c>
      <c r="B16" s="17" t="s">
        <v>193</v>
      </c>
      <c r="C16" s="17" t="s">
        <v>189</v>
      </c>
      <c r="D16" s="18" t="s">
        <v>207</v>
      </c>
      <c r="E16" s="27" cm="1">
        <f t="array" ref="E16">_xlfn.IFS(D16=$D$5,0,D16=$D$6,1)</f>
        <v>1</v>
      </c>
      <c r="F16" s="18" t="b">
        <v>0</v>
      </c>
      <c r="G16" s="27" cm="1">
        <f t="array" ref="G16">_xlfn.IFS(F16=$F$5,0,F16=$F$7,1)</f>
        <v>0</v>
      </c>
      <c r="H16" s="19" t="s">
        <v>212</v>
      </c>
      <c r="I16" s="27" cm="1">
        <f t="array" ref="I16">_xlfn.IFS(H16=$H$5,20%,H16=$H$6,0%,H16=$H$8,40%,H16=$H$45,0%,H16=$H$12,100%)</f>
        <v>0</v>
      </c>
      <c r="J16" s="18" t="s">
        <v>207</v>
      </c>
      <c r="K16" s="27" cm="1">
        <f t="array" ref="K16">_xlfn.IFS(J16=$J$5,0,J16=$J$7,1)</f>
        <v>1</v>
      </c>
      <c r="L16" s="18" t="s">
        <v>207</v>
      </c>
      <c r="M16" s="27" cm="1">
        <f t="array" ref="M16">_xlfn.IFS(L16=$L$5,0,L16=$L$7,1)</f>
        <v>1</v>
      </c>
      <c r="N16" s="19" t="s">
        <v>213</v>
      </c>
      <c r="O16" s="27" cm="1">
        <f t="array" ref="O16">_xlfn.IFS(N16=$N$5,100%,N16=$N$8,0%,N16=$N$9,50%,N16=$N$44,0%)</f>
        <v>1</v>
      </c>
      <c r="P16" s="19" t="s">
        <v>213</v>
      </c>
      <c r="Q16" s="27" cm="1">
        <f t="array" ref="Q16">_xlfn.IFS(P16=$P$6,100%,P16=$P$14,0%,P16=$P$9,50%,P16=$P$53,0%)</f>
        <v>1</v>
      </c>
      <c r="R16" s="19" t="s">
        <v>215</v>
      </c>
      <c r="S16" s="27" cm="1">
        <f t="array" ref="S16">_xlfn.IFS(R16=$R$24,100%,R16=$R$13,0%,R16=$R$6,50%,R16=$R$53,0%)</f>
        <v>0</v>
      </c>
      <c r="T16" s="19" t="s">
        <v>215</v>
      </c>
      <c r="U16" s="27" cm="1">
        <f t="array" ref="U16">_xlfn.IFS(T16=$T$7,100%,T16=$T$6,0%,T16=$T$8,50%,T16=$T$23,0%)</f>
        <v>0</v>
      </c>
      <c r="V16" s="19" t="s">
        <v>215</v>
      </c>
      <c r="W16" s="27" cm="1">
        <f t="array" ref="W16">_xlfn.IFS(V16=$T$7,100%,V16=$T$6,0%,V16=$T$8,50%,V16=$T$23,0%)</f>
        <v>0</v>
      </c>
      <c r="X16" s="19" t="s">
        <v>215</v>
      </c>
      <c r="Y16" s="27" cm="1">
        <f t="array" ref="Y16">_xlfn.IFS(X16=$T$7,100%,X16=$T$6,0%,X16=$T$8,50%,X16=$T$23,0%)</f>
        <v>0</v>
      </c>
      <c r="Z16" s="19" t="s">
        <v>215</v>
      </c>
      <c r="AA16" s="27" cm="1">
        <f t="array" ref="AA16">_xlfn.IFS(Z16=$T$7,100%,Z16=$T$6,0%,Z16=$T$8,50%,Z16=$T$23,0%)</f>
        <v>0</v>
      </c>
      <c r="AB16" s="37">
        <f t="shared" si="0"/>
        <v>0.41666666666666669</v>
      </c>
      <c r="AC16" s="19">
        <v>30</v>
      </c>
      <c r="AD16" s="19" t="s">
        <v>218</v>
      </c>
      <c r="AE16" s="19" t="s">
        <v>220</v>
      </c>
      <c r="AF16" s="19" t="s">
        <v>226</v>
      </c>
      <c r="AG16" s="19" t="s">
        <v>208</v>
      </c>
      <c r="AH16" s="19" t="s">
        <v>231</v>
      </c>
      <c r="AI16" s="19" t="s">
        <v>208</v>
      </c>
      <c r="AJ16" s="19" t="s">
        <v>231</v>
      </c>
      <c r="AK16" s="19" t="str" cm="1">
        <f t="array" ref="AK16">_xlfn.IFS(AJ16=$AI$129,"Ja",,,AJ16=$AI$130,"Ja",AJ16=$AI$131,"Ja",AJ16=$AI$132,"Ja",,,AJ16=$AI$133,"Ja",AJ16=$AI$135,"Nein")</f>
        <v>Ja</v>
      </c>
      <c r="AL16" s="19" t="s">
        <v>235</v>
      </c>
      <c r="AM16" s="19" t="s">
        <v>237</v>
      </c>
      <c r="AN16" s="19">
        <v>80</v>
      </c>
    </row>
    <row r="17" spans="1:40" x14ac:dyDescent="0.35">
      <c r="A17" s="17" t="s">
        <v>12</v>
      </c>
      <c r="B17" s="17" t="s">
        <v>193</v>
      </c>
      <c r="C17" s="17" t="s">
        <v>189</v>
      </c>
      <c r="D17" s="18" t="b">
        <v>0</v>
      </c>
      <c r="E17" s="27" cm="1">
        <f t="array" ref="E17">_xlfn.IFS(D17=$D$5,0,D17=$D$6,1)</f>
        <v>0</v>
      </c>
      <c r="F17" s="18" t="b">
        <v>0</v>
      </c>
      <c r="G17" s="27" cm="1">
        <f t="array" ref="G17">_xlfn.IFS(F17=$F$5,0,F17=$F$7,1)</f>
        <v>0</v>
      </c>
      <c r="H17" s="19" t="s">
        <v>211</v>
      </c>
      <c r="I17" s="27" cm="1">
        <f t="array" ref="I17">_xlfn.IFS(H17=$H$5,20%,H17=$H$6,0%,H17=$H$8,40%,H17=$H$45,0%,H17=$H$12,100%)</f>
        <v>0.2</v>
      </c>
      <c r="J17" s="18" t="s">
        <v>207</v>
      </c>
      <c r="K17" s="27" cm="1">
        <f t="array" ref="K17">_xlfn.IFS(J17=$J$5,0,J17=$J$7,1)</f>
        <v>1</v>
      </c>
      <c r="L17" s="18" t="s">
        <v>207</v>
      </c>
      <c r="M17" s="27" cm="1">
        <f t="array" ref="M17">_xlfn.IFS(L17=$L$5,0,L17=$L$7,1)</f>
        <v>1</v>
      </c>
      <c r="N17" s="19" t="s">
        <v>213</v>
      </c>
      <c r="O17" s="27" cm="1">
        <f t="array" ref="O17">_xlfn.IFS(N17=$N$5,100%,N17=$N$8,0%,N17=$N$9,50%,N17=$N$44,0%)</f>
        <v>1</v>
      </c>
      <c r="P17" s="19" t="s">
        <v>214</v>
      </c>
      <c r="Q17" s="27" cm="1">
        <f t="array" ref="Q17">_xlfn.IFS(P17=$P$6,100%,P17=$P$14,0%,P17=$P$9,50%,P17=$P$53,0%)</f>
        <v>0.5</v>
      </c>
      <c r="R17" s="19" t="s">
        <v>214</v>
      </c>
      <c r="S17" s="27" cm="1">
        <f t="array" ref="S17">_xlfn.IFS(R17=$R$24,100%,R17=$R$13,0%,R17=$R$6,50%,R17=$R$53,0%)</f>
        <v>0.5</v>
      </c>
      <c r="T17" s="19" t="s">
        <v>215</v>
      </c>
      <c r="U17" s="27" cm="1">
        <f t="array" ref="U17">_xlfn.IFS(T17=$T$7,100%,T17=$T$6,0%,T17=$T$8,50%,T17=$T$23,0%)</f>
        <v>0</v>
      </c>
      <c r="V17" s="19" t="s">
        <v>213</v>
      </c>
      <c r="W17" s="27" cm="1">
        <f t="array" ref="W17">_xlfn.IFS(V17=$T$7,100%,V17=$T$6,0%,V17=$T$8,50%,V17=$T$23,0%)</f>
        <v>1</v>
      </c>
      <c r="X17" s="19" t="s">
        <v>213</v>
      </c>
      <c r="Y17" s="27" cm="1">
        <f t="array" ref="Y17">_xlfn.IFS(X17=$T$7,100%,X17=$T$6,0%,X17=$T$8,50%,X17=$T$23,0%)</f>
        <v>1</v>
      </c>
      <c r="Z17" s="19" t="s">
        <v>215</v>
      </c>
      <c r="AA17" s="27" cm="1">
        <f t="array" ref="AA17">_xlfn.IFS(Z17=$T$7,100%,Z17=$T$6,0%,Z17=$T$8,50%,Z17=$T$23,0%)</f>
        <v>0</v>
      </c>
      <c r="AB17" s="37">
        <f t="shared" si="0"/>
        <v>0.51666666666666672</v>
      </c>
      <c r="AC17" s="19">
        <v>42</v>
      </c>
      <c r="AD17" s="19" t="s">
        <v>218</v>
      </c>
      <c r="AE17" s="19" t="s">
        <v>220</v>
      </c>
      <c r="AF17" s="19" t="s">
        <v>226</v>
      </c>
      <c r="AG17" s="19" t="s">
        <v>208</v>
      </c>
      <c r="AH17" s="19" t="s">
        <v>231</v>
      </c>
      <c r="AI17" s="19" t="s">
        <v>208</v>
      </c>
      <c r="AJ17" s="19" t="s">
        <v>231</v>
      </c>
      <c r="AK17" s="19" t="str" cm="1">
        <f t="array" ref="AK17">_xlfn.IFS(AJ17=$AI$129,"Ja",,,AJ17=$AI$130,"Ja",AJ17=$AI$131,"Ja",AJ17=$AI$132,"Ja",,,AJ17=$AI$133,"Ja",AJ17=$AI$135,"Nein")</f>
        <v>Ja</v>
      </c>
      <c r="AL17" s="19" t="s">
        <v>234</v>
      </c>
      <c r="AM17" s="19" t="s">
        <v>237</v>
      </c>
      <c r="AN17" s="19">
        <v>90</v>
      </c>
    </row>
    <row r="18" spans="1:40" x14ac:dyDescent="0.35">
      <c r="A18" s="17" t="s">
        <v>13</v>
      </c>
      <c r="B18" s="17" t="s">
        <v>193</v>
      </c>
      <c r="C18" s="17" t="s">
        <v>189</v>
      </c>
      <c r="D18" s="18" t="s">
        <v>207</v>
      </c>
      <c r="E18" s="27" cm="1">
        <f t="array" ref="E18">_xlfn.IFS(D18=$D$5,0,D18=$D$6,1)</f>
        <v>1</v>
      </c>
      <c r="F18" s="18" t="s">
        <v>207</v>
      </c>
      <c r="G18" s="27" cm="1">
        <f t="array" ref="G18">_xlfn.IFS(F18=$F$5,0,F18=$F$7,1)</f>
        <v>1</v>
      </c>
      <c r="H18" s="19" t="s">
        <v>210</v>
      </c>
      <c r="I18" s="27" cm="1">
        <f t="array" ref="I18">_xlfn.IFS(H18=$H$5,20%,H18=$H$6,0%,H18=$H$8,40%,H18=$H$45,0%,H18=$H$12,100%)</f>
        <v>0.4</v>
      </c>
      <c r="J18" s="18" t="s">
        <v>207</v>
      </c>
      <c r="K18" s="27" cm="1">
        <f t="array" ref="K18">_xlfn.IFS(J18=$J$5,0,J18=$J$7,1)</f>
        <v>1</v>
      </c>
      <c r="L18" s="18" t="s">
        <v>207</v>
      </c>
      <c r="M18" s="27" cm="1">
        <f t="array" ref="M18">_xlfn.IFS(L18=$L$5,0,L18=$L$7,1)</f>
        <v>1</v>
      </c>
      <c r="N18" s="19" t="s">
        <v>213</v>
      </c>
      <c r="O18" s="27" cm="1">
        <f t="array" ref="O18">_xlfn.IFS(N18=$N$5,100%,N18=$N$8,0%,N18=$N$9,50%,N18=$N$44,0%)</f>
        <v>1</v>
      </c>
      <c r="P18" s="19" t="s">
        <v>213</v>
      </c>
      <c r="Q18" s="27" cm="1">
        <f t="array" ref="Q18">_xlfn.IFS(P18=$P$6,100%,P18=$P$14,0%,P18=$P$9,50%,P18=$P$53,0%)</f>
        <v>1</v>
      </c>
      <c r="R18" s="19" t="s">
        <v>215</v>
      </c>
      <c r="S18" s="27" cm="1">
        <f t="array" ref="S18">_xlfn.IFS(R18=$R$24,100%,R18=$R$13,0%,R18=$R$6,50%,R18=$R$53,0%)</f>
        <v>0</v>
      </c>
      <c r="T18" s="19" t="s">
        <v>214</v>
      </c>
      <c r="U18" s="27" cm="1">
        <f t="array" ref="U18">_xlfn.IFS(T18=$T$7,100%,T18=$T$6,0%,T18=$T$8,50%,T18=$T$23,0%)</f>
        <v>0.5</v>
      </c>
      <c r="V18" s="19" t="s">
        <v>213</v>
      </c>
      <c r="W18" s="27" cm="1">
        <f t="array" ref="W18">_xlfn.IFS(V18=$T$7,100%,V18=$T$6,0%,V18=$T$8,50%,V18=$T$23,0%)</f>
        <v>1</v>
      </c>
      <c r="X18" s="19" t="s">
        <v>213</v>
      </c>
      <c r="Y18" s="27" cm="1">
        <f t="array" ref="Y18">_xlfn.IFS(X18=$T$7,100%,X18=$T$6,0%,X18=$T$8,50%,X18=$T$23,0%)</f>
        <v>1</v>
      </c>
      <c r="Z18" s="19" t="s">
        <v>215</v>
      </c>
      <c r="AA18" s="27" cm="1">
        <f t="array" ref="AA18">_xlfn.IFS(Z18=$T$7,100%,Z18=$T$6,0%,Z18=$T$8,50%,Z18=$T$23,0%)</f>
        <v>0</v>
      </c>
      <c r="AB18" s="37">
        <f t="shared" si="0"/>
        <v>0.7416666666666667</v>
      </c>
      <c r="AC18" s="19">
        <v>35</v>
      </c>
      <c r="AD18" s="19" t="s">
        <v>218</v>
      </c>
      <c r="AE18" s="19" t="s">
        <v>220</v>
      </c>
      <c r="AF18" s="19" t="s">
        <v>226</v>
      </c>
      <c r="AG18" s="19" t="s">
        <v>208</v>
      </c>
      <c r="AH18" s="19" t="s">
        <v>231</v>
      </c>
      <c r="AI18" s="19" t="s">
        <v>208</v>
      </c>
      <c r="AJ18" s="19" t="s">
        <v>231</v>
      </c>
      <c r="AK18" s="19" t="str" cm="1">
        <f t="array" ref="AK18">_xlfn.IFS(AJ18=$AI$129,"Ja",,,AJ18=$AI$130,"Ja",AJ18=$AI$131,"Ja",AJ18=$AI$132,"Ja",,,AJ18=$AI$133,"Ja",AJ18=$AI$135,"Nein")</f>
        <v>Ja</v>
      </c>
      <c r="AL18" s="19" t="s">
        <v>235</v>
      </c>
      <c r="AM18" s="19" t="s">
        <v>237</v>
      </c>
      <c r="AN18" s="19">
        <v>90</v>
      </c>
    </row>
    <row r="19" spans="1:40" x14ac:dyDescent="0.35">
      <c r="A19" s="17" t="s">
        <v>14</v>
      </c>
      <c r="B19" s="17" t="s">
        <v>193</v>
      </c>
      <c r="C19" s="17" t="s">
        <v>188</v>
      </c>
      <c r="D19" s="18" t="s">
        <v>207</v>
      </c>
      <c r="E19" s="27" cm="1">
        <f t="array" ref="E19">_xlfn.IFS(D19=$D$5,0,D19=$D$6,1)</f>
        <v>1</v>
      </c>
      <c r="F19" s="18" t="s">
        <v>207</v>
      </c>
      <c r="G19" s="27" cm="1">
        <f t="array" ref="G19">_xlfn.IFS(F19=$F$5,0,F19=$F$7,1)</f>
        <v>1</v>
      </c>
      <c r="H19" s="19" t="s">
        <v>210</v>
      </c>
      <c r="I19" s="27" cm="1">
        <f t="array" ref="I19">_xlfn.IFS(H19=$H$5,20%,H19=$H$6,0%,H19=$H$8,40%,H19=$H$45,0%,H19=$H$12,100%)</f>
        <v>0.4</v>
      </c>
      <c r="J19" s="18" t="b">
        <v>0</v>
      </c>
      <c r="K19" s="27" cm="1">
        <f t="array" ref="K19">_xlfn.IFS(J19=$J$5,0,J19=$J$7,1)</f>
        <v>0</v>
      </c>
      <c r="L19" s="18" t="s">
        <v>207</v>
      </c>
      <c r="M19" s="27" cm="1">
        <f t="array" ref="M19">_xlfn.IFS(L19=$L$5,0,L19=$L$7,1)</f>
        <v>1</v>
      </c>
      <c r="N19" s="19" t="s">
        <v>213</v>
      </c>
      <c r="O19" s="27" cm="1">
        <f t="array" ref="O19">_xlfn.IFS(N19=$N$5,100%,N19=$N$8,0%,N19=$N$9,50%,N19=$N$44,0%)</f>
        <v>1</v>
      </c>
      <c r="P19" s="19" t="s">
        <v>213</v>
      </c>
      <c r="Q19" s="27" cm="1">
        <f t="array" ref="Q19">_xlfn.IFS(P19=$P$6,100%,P19=$P$14,0%,P19=$P$9,50%,P19=$P$53,0%)</f>
        <v>1</v>
      </c>
      <c r="R19" s="19" t="s">
        <v>214</v>
      </c>
      <c r="S19" s="27" cm="1">
        <f t="array" ref="S19">_xlfn.IFS(R19=$R$24,100%,R19=$R$13,0%,R19=$R$6,50%,R19=$R$53,0%)</f>
        <v>0.5</v>
      </c>
      <c r="T19" s="19" t="s">
        <v>213</v>
      </c>
      <c r="U19" s="27" cm="1">
        <f t="array" ref="U19">_xlfn.IFS(T19=$T$7,100%,T19=$T$6,0%,T19=$T$8,50%,T19=$T$23,0%)</f>
        <v>1</v>
      </c>
      <c r="V19" s="19" t="s">
        <v>213</v>
      </c>
      <c r="W19" s="27" cm="1">
        <f t="array" ref="W19">_xlfn.IFS(V19=$T$7,100%,V19=$T$6,0%,V19=$T$8,50%,V19=$T$23,0%)</f>
        <v>1</v>
      </c>
      <c r="X19" s="19" t="s">
        <v>213</v>
      </c>
      <c r="Y19" s="27" cm="1">
        <f t="array" ref="Y19">_xlfn.IFS(X19=$T$7,100%,X19=$T$6,0%,X19=$T$8,50%,X19=$T$23,0%)</f>
        <v>1</v>
      </c>
      <c r="Z19" s="19" t="s">
        <v>215</v>
      </c>
      <c r="AA19" s="27" cm="1">
        <f t="array" ref="AA19">_xlfn.IFS(Z19=$T$7,100%,Z19=$T$6,0%,Z19=$T$8,50%,Z19=$T$23,0%)</f>
        <v>0</v>
      </c>
      <c r="AB19" s="37">
        <f t="shared" si="0"/>
        <v>0.7416666666666667</v>
      </c>
      <c r="AC19" s="19">
        <v>52</v>
      </c>
      <c r="AD19" s="19" t="s">
        <v>218</v>
      </c>
      <c r="AE19" s="19" t="s">
        <v>220</v>
      </c>
      <c r="AF19" s="19" t="s">
        <v>225</v>
      </c>
      <c r="AG19" s="19">
        <v>1</v>
      </c>
      <c r="AH19" s="19" t="s">
        <v>229</v>
      </c>
      <c r="AI19" s="19" t="s">
        <v>208</v>
      </c>
      <c r="AJ19" s="19" t="s">
        <v>273</v>
      </c>
      <c r="AK19" s="19" t="str" cm="1">
        <f t="array" ref="AK19">_xlfn.IFS(AJ19=$AI$129,"Ja",,,AJ19=$AI$130,"Ja",AJ19=$AI$131,"Ja",AJ19=$AI$132,"Ja",,,AJ19=$AI$133,"Ja",AJ19=$AI$135,"Nein")</f>
        <v>Nein</v>
      </c>
      <c r="AL19" s="19" t="s">
        <v>235</v>
      </c>
      <c r="AM19" s="19" t="s">
        <v>237</v>
      </c>
      <c r="AN19" s="19">
        <v>90</v>
      </c>
    </row>
    <row r="20" spans="1:40" x14ac:dyDescent="0.35">
      <c r="A20" s="17" t="s">
        <v>15</v>
      </c>
      <c r="B20" s="17" t="s">
        <v>193</v>
      </c>
      <c r="C20" s="17" t="s">
        <v>188</v>
      </c>
      <c r="D20" s="18" t="s">
        <v>207</v>
      </c>
      <c r="E20" s="27" cm="1">
        <f t="array" ref="E20">_xlfn.IFS(D20=$D$5,0,D20=$D$6,1)</f>
        <v>1</v>
      </c>
      <c r="F20" s="18" t="s">
        <v>207</v>
      </c>
      <c r="G20" s="27" cm="1">
        <f t="array" ref="G20">_xlfn.IFS(F20=$F$5,0,F20=$F$7,1)</f>
        <v>1</v>
      </c>
      <c r="H20" s="19" t="s">
        <v>210</v>
      </c>
      <c r="I20" s="27" cm="1">
        <f t="array" ref="I20">_xlfn.IFS(H20=$H$5,20%,H20=$H$6,0%,H20=$H$8,40%,H20=$H$45,0%,H20=$H$12,100%)</f>
        <v>0.4</v>
      </c>
      <c r="J20" s="18" t="s">
        <v>207</v>
      </c>
      <c r="K20" s="27" cm="1">
        <f t="array" ref="K20">_xlfn.IFS(J20=$J$5,0,J20=$J$7,1)</f>
        <v>1</v>
      </c>
      <c r="L20" s="18" t="s">
        <v>207</v>
      </c>
      <c r="M20" s="27" cm="1">
        <f t="array" ref="M20">_xlfn.IFS(L20=$L$5,0,L20=$L$7,1)</f>
        <v>1</v>
      </c>
      <c r="N20" s="19" t="s">
        <v>213</v>
      </c>
      <c r="O20" s="27" cm="1">
        <f t="array" ref="O20">_xlfn.IFS(N20=$N$5,100%,N20=$N$8,0%,N20=$N$9,50%,N20=$N$44,0%)</f>
        <v>1</v>
      </c>
      <c r="P20" s="19" t="s">
        <v>213</v>
      </c>
      <c r="Q20" s="27" cm="1">
        <f t="array" ref="Q20">_xlfn.IFS(P20=$P$6,100%,P20=$P$14,0%,P20=$P$9,50%,P20=$P$53,0%)</f>
        <v>1</v>
      </c>
      <c r="R20" s="19" t="s">
        <v>214</v>
      </c>
      <c r="S20" s="27" cm="1">
        <f t="array" ref="S20">_xlfn.IFS(R20=$R$24,100%,R20=$R$13,0%,R20=$R$6,50%,R20=$R$53,0%)</f>
        <v>0.5</v>
      </c>
      <c r="T20" s="19" t="s">
        <v>213</v>
      </c>
      <c r="U20" s="27" cm="1">
        <f t="array" ref="U20">_xlfn.IFS(T20=$T$7,100%,T20=$T$6,0%,T20=$T$8,50%,T20=$T$23,0%)</f>
        <v>1</v>
      </c>
      <c r="V20" s="19" t="s">
        <v>213</v>
      </c>
      <c r="W20" s="27" cm="1">
        <f t="array" ref="W20">_xlfn.IFS(V20=$T$7,100%,V20=$T$6,0%,V20=$T$8,50%,V20=$T$23,0%)</f>
        <v>1</v>
      </c>
      <c r="X20" s="19" t="s">
        <v>213</v>
      </c>
      <c r="Y20" s="27" cm="1">
        <f t="array" ref="Y20">_xlfn.IFS(X20=$T$7,100%,X20=$T$6,0%,X20=$T$8,50%,X20=$T$23,0%)</f>
        <v>1</v>
      </c>
      <c r="Z20" s="19" t="s">
        <v>215</v>
      </c>
      <c r="AA20" s="27" cm="1">
        <f t="array" ref="AA20">_xlfn.IFS(Z20=$T$7,100%,Z20=$T$6,0%,Z20=$T$8,50%,Z20=$T$23,0%)</f>
        <v>0</v>
      </c>
      <c r="AB20" s="37">
        <f t="shared" si="0"/>
        <v>0.82500000000000007</v>
      </c>
      <c r="AC20" s="19">
        <v>47</v>
      </c>
      <c r="AD20" s="19" t="s">
        <v>218</v>
      </c>
      <c r="AE20" s="19" t="s">
        <v>220</v>
      </c>
      <c r="AF20" s="19" t="s">
        <v>226</v>
      </c>
      <c r="AG20" s="19" t="s">
        <v>208</v>
      </c>
      <c r="AH20" s="19" t="s">
        <v>231</v>
      </c>
      <c r="AI20" s="19" t="s">
        <v>208</v>
      </c>
      <c r="AJ20" s="19" t="s">
        <v>231</v>
      </c>
      <c r="AK20" s="19" t="str" cm="1">
        <f t="array" ref="AK20">_xlfn.IFS(AJ20=$AI$129,"Ja",,,AJ20=$AI$130,"Ja",AJ20=$AI$131,"Ja",AJ20=$AI$132,"Ja",,,AJ20=$AI$133,"Ja",AJ20=$AI$135,"Nein")</f>
        <v>Ja</v>
      </c>
      <c r="AL20" s="19" t="s">
        <v>235</v>
      </c>
      <c r="AM20" s="19" t="s">
        <v>237</v>
      </c>
      <c r="AN20" s="19">
        <v>60</v>
      </c>
    </row>
    <row r="21" spans="1:40" x14ac:dyDescent="0.35">
      <c r="A21" s="17" t="s">
        <v>16</v>
      </c>
      <c r="B21" s="17" t="s">
        <v>193</v>
      </c>
      <c r="C21" s="17" t="s">
        <v>189</v>
      </c>
      <c r="D21" s="18" t="b">
        <v>0</v>
      </c>
      <c r="E21" s="27" cm="1">
        <f t="array" ref="E21">_xlfn.IFS(D21=$D$5,0,D21=$D$6,1)</f>
        <v>0</v>
      </c>
      <c r="F21" s="18" t="b">
        <v>0</v>
      </c>
      <c r="G21" s="27" cm="1">
        <f t="array" ref="G21">_xlfn.IFS(F21=$F$5,0,F21=$F$7,1)</f>
        <v>0</v>
      </c>
      <c r="H21" s="19" t="s">
        <v>212</v>
      </c>
      <c r="I21" s="27" cm="1">
        <f t="array" ref="I21">_xlfn.IFS(H21=$H$5,20%,H21=$H$6,0%,H21=$H$8,40%,H21=$H$45,0%,H21=$H$12,100%)</f>
        <v>0</v>
      </c>
      <c r="J21" s="18" t="s">
        <v>207</v>
      </c>
      <c r="K21" s="27" cm="1">
        <f t="array" ref="K21">_xlfn.IFS(J21=$J$5,0,J21=$J$7,1)</f>
        <v>1</v>
      </c>
      <c r="L21" s="18" t="s">
        <v>207</v>
      </c>
      <c r="M21" s="27" cm="1">
        <f t="array" ref="M21">_xlfn.IFS(L21=$L$5,0,L21=$L$7,1)</f>
        <v>1</v>
      </c>
      <c r="N21" s="19" t="s">
        <v>213</v>
      </c>
      <c r="O21" s="27" cm="1">
        <f t="array" ref="O21">_xlfn.IFS(N21=$N$5,100%,N21=$N$8,0%,N21=$N$9,50%,N21=$N$44,0%)</f>
        <v>1</v>
      </c>
      <c r="P21" s="19" t="s">
        <v>213</v>
      </c>
      <c r="Q21" s="27" cm="1">
        <f t="array" ref="Q21">_xlfn.IFS(P21=$P$6,100%,P21=$P$14,0%,P21=$P$9,50%,P21=$P$53,0%)</f>
        <v>1</v>
      </c>
      <c r="R21" s="19" t="s">
        <v>214</v>
      </c>
      <c r="S21" s="27" cm="1">
        <f t="array" ref="S21">_xlfn.IFS(R21=$R$24,100%,R21=$R$13,0%,R21=$R$6,50%,R21=$R$53,0%)</f>
        <v>0.5</v>
      </c>
      <c r="T21" s="19" t="s">
        <v>214</v>
      </c>
      <c r="U21" s="27" cm="1">
        <f t="array" ref="U21">_xlfn.IFS(T21=$T$7,100%,T21=$T$6,0%,T21=$T$8,50%,T21=$T$23,0%)</f>
        <v>0.5</v>
      </c>
      <c r="V21" s="19" t="s">
        <v>214</v>
      </c>
      <c r="W21" s="27" cm="1">
        <f t="array" ref="W21">_xlfn.IFS(V21=$T$7,100%,V21=$T$6,0%,V21=$T$8,50%,V21=$T$23,0%)</f>
        <v>0.5</v>
      </c>
      <c r="X21" s="19" t="s">
        <v>213</v>
      </c>
      <c r="Y21" s="27" cm="1">
        <f t="array" ref="Y21">_xlfn.IFS(X21=$T$7,100%,X21=$T$6,0%,X21=$T$8,50%,X21=$T$23,0%)</f>
        <v>1</v>
      </c>
      <c r="Z21" s="19" t="s">
        <v>214</v>
      </c>
      <c r="AA21" s="27" cm="1">
        <f t="array" ref="AA21">_xlfn.IFS(Z21=$T$7,100%,Z21=$T$6,0%,Z21=$T$8,50%,Z21=$T$23,0%)</f>
        <v>0.5</v>
      </c>
      <c r="AB21" s="37">
        <f t="shared" si="0"/>
        <v>0.58333333333333337</v>
      </c>
      <c r="AC21" s="19">
        <v>25</v>
      </c>
      <c r="AD21" s="19" t="s">
        <v>218</v>
      </c>
      <c r="AE21" s="19" t="s">
        <v>220</v>
      </c>
      <c r="AF21" s="19" t="s">
        <v>226</v>
      </c>
      <c r="AG21" s="19">
        <v>1</v>
      </c>
      <c r="AH21" s="19" t="s">
        <v>228</v>
      </c>
      <c r="AI21" s="19" t="s">
        <v>231</v>
      </c>
      <c r="AJ21" s="19" t="s">
        <v>272</v>
      </c>
      <c r="AK21" s="19" t="str" cm="1">
        <f t="array" ref="AK21">_xlfn.IFS(AJ21=$AI$129,"Ja",,,AJ21=$AI$130,"Ja",AJ21=$AI$131,"Ja",AJ21=$AI$132,"Ja",,,AJ21=$AI$133,"Ja",AJ21=$AI$135,"Nein")</f>
        <v>Ja</v>
      </c>
      <c r="AL21" s="19" t="s">
        <v>235</v>
      </c>
      <c r="AM21" s="19" t="s">
        <v>237</v>
      </c>
      <c r="AN21" s="19">
        <v>90</v>
      </c>
    </row>
    <row r="22" spans="1:40" x14ac:dyDescent="0.35">
      <c r="A22" s="17" t="s">
        <v>17</v>
      </c>
      <c r="B22" s="17" t="s">
        <v>193</v>
      </c>
      <c r="C22" s="17" t="s">
        <v>189</v>
      </c>
      <c r="D22" s="18" t="s">
        <v>207</v>
      </c>
      <c r="E22" s="27" cm="1">
        <f t="array" ref="E22">_xlfn.IFS(D22=$D$5,0,D22=$D$6,1)</f>
        <v>1</v>
      </c>
      <c r="F22" s="18" t="b">
        <v>0</v>
      </c>
      <c r="G22" s="27" cm="1">
        <f t="array" ref="G22">_xlfn.IFS(F22=$F$5,0,F22=$F$7,1)</f>
        <v>0</v>
      </c>
      <c r="H22" s="19" t="s">
        <v>211</v>
      </c>
      <c r="I22" s="27" cm="1">
        <f t="array" ref="I22">_xlfn.IFS(H22=$H$5,20%,H22=$H$6,0%,H22=$H$8,40%,H22=$H$45,0%,H22=$H$12,100%)</f>
        <v>0.2</v>
      </c>
      <c r="J22" s="18" t="s">
        <v>207</v>
      </c>
      <c r="K22" s="27" cm="1">
        <f t="array" ref="K22">_xlfn.IFS(J22=$J$5,0,J22=$J$7,1)</f>
        <v>1</v>
      </c>
      <c r="L22" s="18" t="s">
        <v>207</v>
      </c>
      <c r="M22" s="27" cm="1">
        <f t="array" ref="M22">_xlfn.IFS(L22=$L$5,0,L22=$L$7,1)</f>
        <v>1</v>
      </c>
      <c r="N22" s="19" t="s">
        <v>213</v>
      </c>
      <c r="O22" s="27" cm="1">
        <f t="array" ref="O22">_xlfn.IFS(N22=$N$5,100%,N22=$N$8,0%,N22=$N$9,50%,N22=$N$44,0%)</f>
        <v>1</v>
      </c>
      <c r="P22" s="19" t="s">
        <v>213</v>
      </c>
      <c r="Q22" s="27" cm="1">
        <f t="array" ref="Q22">_xlfn.IFS(P22=$P$6,100%,P22=$P$14,0%,P22=$P$9,50%,P22=$P$53,0%)</f>
        <v>1</v>
      </c>
      <c r="R22" s="19" t="s">
        <v>214</v>
      </c>
      <c r="S22" s="27" cm="1">
        <f t="array" ref="S22">_xlfn.IFS(R22=$R$24,100%,R22=$R$13,0%,R22=$R$6,50%,R22=$R$53,0%)</f>
        <v>0.5</v>
      </c>
      <c r="T22" s="19" t="s">
        <v>214</v>
      </c>
      <c r="U22" s="27" cm="1">
        <f t="array" ref="U22">_xlfn.IFS(T22=$T$7,100%,T22=$T$6,0%,T22=$T$8,50%,T22=$T$23,0%)</f>
        <v>0.5</v>
      </c>
      <c r="V22" s="19" t="s">
        <v>213</v>
      </c>
      <c r="W22" s="27" cm="1">
        <f t="array" ref="W22">_xlfn.IFS(V22=$T$7,100%,V22=$T$6,0%,V22=$T$8,50%,V22=$T$23,0%)</f>
        <v>1</v>
      </c>
      <c r="X22" s="19" t="s">
        <v>213</v>
      </c>
      <c r="Y22" s="27" cm="1">
        <f t="array" ref="Y22">_xlfn.IFS(X22=$T$7,100%,X22=$T$6,0%,X22=$T$8,50%,X22=$T$23,0%)</f>
        <v>1</v>
      </c>
      <c r="Z22" s="19" t="s">
        <v>214</v>
      </c>
      <c r="AA22" s="27" cm="1">
        <f t="array" ref="AA22">_xlfn.IFS(Z22=$T$7,100%,Z22=$T$6,0%,Z22=$T$8,50%,Z22=$T$23,0%)</f>
        <v>0.5</v>
      </c>
      <c r="AB22" s="37">
        <f t="shared" si="0"/>
        <v>0.72499999999999998</v>
      </c>
      <c r="AC22" s="19">
        <v>44</v>
      </c>
      <c r="AD22" s="19" t="s">
        <v>218</v>
      </c>
      <c r="AE22" s="19" t="s">
        <v>220</v>
      </c>
      <c r="AF22" s="19" t="s">
        <v>227</v>
      </c>
      <c r="AG22" s="19">
        <v>1</v>
      </c>
      <c r="AH22" s="19" t="s">
        <v>227</v>
      </c>
      <c r="AI22" s="19" t="s">
        <v>227</v>
      </c>
      <c r="AJ22" s="19" t="s">
        <v>227</v>
      </c>
      <c r="AK22" s="19" t="str" cm="1">
        <f t="array" ref="AK22">_xlfn.IFS(AJ22=$AI$129,"Ja",,,AJ22=$AI$130,"Ja",AJ22=$AI$131,"Ja",AJ22=$AI$132,"Ja",,,AJ22=$AI$133,"Ja",AJ22=$AI$135,"Nein")</f>
        <v>Ja</v>
      </c>
      <c r="AL22" s="19" t="s">
        <v>235</v>
      </c>
      <c r="AM22" s="19" t="s">
        <v>237</v>
      </c>
      <c r="AN22" s="19">
        <v>50</v>
      </c>
    </row>
    <row r="23" spans="1:40" ht="16" customHeight="1" x14ac:dyDescent="0.35">
      <c r="A23" s="17" t="s">
        <v>18</v>
      </c>
      <c r="B23" s="17" t="s">
        <v>193</v>
      </c>
      <c r="C23" s="17" t="s">
        <v>189</v>
      </c>
      <c r="D23" s="18" t="s">
        <v>207</v>
      </c>
      <c r="E23" s="27" cm="1">
        <f t="array" ref="E23">_xlfn.IFS(D23=$D$5,0,D23=$D$6,1)</f>
        <v>1</v>
      </c>
      <c r="F23" s="18" t="s">
        <v>207</v>
      </c>
      <c r="G23" s="27" cm="1">
        <f t="array" ref="G23">_xlfn.IFS(F23=$F$5,0,F23=$F$7,1)</f>
        <v>1</v>
      </c>
      <c r="H23" s="19" t="s">
        <v>211</v>
      </c>
      <c r="I23" s="27" cm="1">
        <f t="array" ref="I23">_xlfn.IFS(H23=$H$5,20%,H23=$H$6,0%,H23=$H$8,40%,H23=$H$45,0%,H23=$H$12,100%)</f>
        <v>0.2</v>
      </c>
      <c r="J23" s="18" t="b">
        <v>0</v>
      </c>
      <c r="K23" s="27" cm="1">
        <f t="array" ref="K23">_xlfn.IFS(J23=$J$5,0,J23=$J$7,1)</f>
        <v>0</v>
      </c>
      <c r="L23" s="18" t="b">
        <v>0</v>
      </c>
      <c r="M23" s="27" cm="1">
        <f t="array" ref="M23">_xlfn.IFS(L23=$L$5,0,L23=$L$7,1)</f>
        <v>0</v>
      </c>
      <c r="N23" s="19" t="s">
        <v>213</v>
      </c>
      <c r="O23" s="27" cm="1">
        <f t="array" ref="O23">_xlfn.IFS(N23=$N$5,100%,N23=$N$8,0%,N23=$N$9,50%,N23=$N$44,0%)</f>
        <v>1</v>
      </c>
      <c r="P23" s="19" t="s">
        <v>214</v>
      </c>
      <c r="Q23" s="27" cm="1">
        <f t="array" ref="Q23">_xlfn.IFS(P23=$P$6,100%,P23=$P$14,0%,P23=$P$9,50%,P23=$P$53,0%)</f>
        <v>0.5</v>
      </c>
      <c r="R23" s="19" t="s">
        <v>214</v>
      </c>
      <c r="S23" s="27" cm="1">
        <f t="array" ref="S23">_xlfn.IFS(R23=$R$24,100%,R23=$R$13,0%,R23=$R$6,50%,R23=$R$53,0%)</f>
        <v>0.5</v>
      </c>
      <c r="T23" s="19" t="s">
        <v>208</v>
      </c>
      <c r="U23" s="27" cm="1">
        <f t="array" ref="U23">_xlfn.IFS(T23=$T$7,100%,T23=$T$6,0%,T23=$T$8,50%,T23=$T$23,0%)</f>
        <v>0</v>
      </c>
      <c r="V23" s="19" t="s">
        <v>213</v>
      </c>
      <c r="W23" s="27" cm="1">
        <f t="array" ref="W23">_xlfn.IFS(V23=$T$7,100%,V23=$T$6,0%,V23=$T$8,50%,V23=$T$23,0%)</f>
        <v>1</v>
      </c>
      <c r="X23" s="19" t="s">
        <v>208</v>
      </c>
      <c r="Y23" s="27" cm="1">
        <f t="array" ref="Y23">_xlfn.IFS(X23=$T$7,100%,X23=$T$6,0%,X23=$T$8,50%,X23=$T$23,0%)</f>
        <v>0</v>
      </c>
      <c r="Z23" s="19" t="s">
        <v>208</v>
      </c>
      <c r="AA23" s="27" cm="1">
        <f t="array" ref="AA23">_xlfn.IFS(Z23=$T$7,100%,Z23=$T$6,0%,Z23=$T$8,50%,Z23=$T$23,0%)</f>
        <v>0</v>
      </c>
      <c r="AB23" s="37">
        <f t="shared" si="0"/>
        <v>0.43333333333333335</v>
      </c>
      <c r="AC23" s="19">
        <v>43</v>
      </c>
      <c r="AD23" s="19" t="s">
        <v>217</v>
      </c>
      <c r="AE23" s="19" t="s">
        <v>220</v>
      </c>
      <c r="AF23" s="19" t="s">
        <v>227</v>
      </c>
      <c r="AG23" s="19" t="s">
        <v>208</v>
      </c>
      <c r="AH23" s="19" t="s">
        <v>231</v>
      </c>
      <c r="AI23" s="19" t="s">
        <v>208</v>
      </c>
      <c r="AJ23" s="19" t="s">
        <v>231</v>
      </c>
      <c r="AK23" s="19" t="str" cm="1">
        <f t="array" ref="AK23">_xlfn.IFS(AJ23=$AI$129,"Ja",,,AJ23=$AI$130,"Ja",AJ23=$AI$131,"Ja",AJ23=$AI$132,"Ja",,,AJ23=$AI$133,"Ja",AJ23=$AI$135,"Nein")</f>
        <v>Ja</v>
      </c>
      <c r="AL23" s="19" t="s">
        <v>234</v>
      </c>
      <c r="AM23" s="19" t="s">
        <v>237</v>
      </c>
      <c r="AN23" s="19">
        <v>90</v>
      </c>
    </row>
    <row r="24" spans="1:40" x14ac:dyDescent="0.35">
      <c r="A24" s="17" t="s">
        <v>19</v>
      </c>
      <c r="B24" s="17" t="s">
        <v>193</v>
      </c>
      <c r="C24" s="17" t="s">
        <v>189</v>
      </c>
      <c r="D24" s="18" t="s">
        <v>207</v>
      </c>
      <c r="E24" s="27" cm="1">
        <f t="array" ref="E24">_xlfn.IFS(D24=$D$5,0,D24=$D$6,1)</f>
        <v>1</v>
      </c>
      <c r="F24" s="18" t="s">
        <v>207</v>
      </c>
      <c r="G24" s="27" cm="1">
        <f t="array" ref="G24">_xlfn.IFS(F24=$F$5,0,F24=$F$7,1)</f>
        <v>1</v>
      </c>
      <c r="H24" s="19" t="s">
        <v>209</v>
      </c>
      <c r="I24" s="27" cm="1">
        <f t="array" ref="I24">_xlfn.IFS(H24=$H$5,20%,H24=$H$6,0%,H24=$H$8,40%,H24=$H$45,0%,H24=$H$12,100%)</f>
        <v>1</v>
      </c>
      <c r="J24" s="18" t="s">
        <v>207</v>
      </c>
      <c r="K24" s="27" cm="1">
        <f t="array" ref="K24">_xlfn.IFS(J24=$J$5,0,J24=$J$7,1)</f>
        <v>1</v>
      </c>
      <c r="L24" s="18" t="s">
        <v>207</v>
      </c>
      <c r="M24" s="27" cm="1">
        <f t="array" ref="M24">_xlfn.IFS(L24=$L$5,0,L24=$L$7,1)</f>
        <v>1</v>
      </c>
      <c r="N24" s="19" t="s">
        <v>213</v>
      </c>
      <c r="O24" s="27" cm="1">
        <f t="array" ref="O24">_xlfn.IFS(N24=$N$5,100%,N24=$N$8,0%,N24=$N$9,50%,N24=$N$44,0%)</f>
        <v>1</v>
      </c>
      <c r="P24" s="19" t="s">
        <v>213</v>
      </c>
      <c r="Q24" s="27" cm="1">
        <f t="array" ref="Q24">_xlfn.IFS(P24=$P$6,100%,P24=$P$14,0%,P24=$P$9,50%,P24=$P$53,0%)</f>
        <v>1</v>
      </c>
      <c r="R24" s="19" t="s">
        <v>213</v>
      </c>
      <c r="S24" s="27" cm="1">
        <f t="array" ref="S24">_xlfn.IFS(R24=$R$24,100%,R24=$R$13,0%,R24=$R$6,50%,R24=$R$53,0%)</f>
        <v>1</v>
      </c>
      <c r="T24" s="19" t="s">
        <v>213</v>
      </c>
      <c r="U24" s="27" cm="1">
        <f t="array" ref="U24">_xlfn.IFS(T24=$T$7,100%,T24=$T$6,0%,T24=$T$8,50%,T24=$T$23,0%)</f>
        <v>1</v>
      </c>
      <c r="V24" s="19" t="s">
        <v>213</v>
      </c>
      <c r="W24" s="27" cm="1">
        <f t="array" ref="W24">_xlfn.IFS(V24=$T$7,100%,V24=$T$6,0%,V24=$T$8,50%,V24=$T$23,0%)</f>
        <v>1</v>
      </c>
      <c r="X24" s="19" t="s">
        <v>213</v>
      </c>
      <c r="Y24" s="27" cm="1">
        <f t="array" ref="Y24">_xlfn.IFS(X24=$T$7,100%,X24=$T$6,0%,X24=$T$8,50%,X24=$T$23,0%)</f>
        <v>1</v>
      </c>
      <c r="Z24" s="19" t="s">
        <v>215</v>
      </c>
      <c r="AA24" s="27" cm="1">
        <f t="array" ref="AA24">_xlfn.IFS(Z24=$T$7,100%,Z24=$T$6,0%,Z24=$T$8,50%,Z24=$T$23,0%)</f>
        <v>0</v>
      </c>
      <c r="AB24" s="37">
        <f t="shared" si="0"/>
        <v>0.91666666666666663</v>
      </c>
      <c r="AC24" s="19">
        <v>36</v>
      </c>
      <c r="AD24" s="19" t="s">
        <v>218</v>
      </c>
      <c r="AE24" s="19" t="s">
        <v>220</v>
      </c>
      <c r="AF24" s="19" t="s">
        <v>227</v>
      </c>
      <c r="AG24" s="19">
        <v>1</v>
      </c>
      <c r="AH24" s="19" t="s">
        <v>227</v>
      </c>
      <c r="AI24" s="19" t="s">
        <v>227</v>
      </c>
      <c r="AJ24" s="19" t="s">
        <v>227</v>
      </c>
      <c r="AK24" s="19" t="str" cm="1">
        <f t="array" ref="AK24">_xlfn.IFS(AJ24=$AI$129,"Ja",,,AJ24=$AI$130,"Ja",AJ24=$AI$131,"Ja",AJ24=$AI$132,"Ja",,,AJ24=$AI$133,"Ja",AJ24=$AI$135,"Nein")</f>
        <v>Ja</v>
      </c>
      <c r="AL24" s="19" t="s">
        <v>235</v>
      </c>
      <c r="AM24" s="19" t="s">
        <v>237</v>
      </c>
      <c r="AN24" s="19">
        <v>100</v>
      </c>
    </row>
    <row r="25" spans="1:40" x14ac:dyDescent="0.35">
      <c r="A25" s="17" t="s">
        <v>20</v>
      </c>
      <c r="B25" s="17" t="s">
        <v>193</v>
      </c>
      <c r="C25" s="17" t="s">
        <v>189</v>
      </c>
      <c r="D25" s="18" t="s">
        <v>207</v>
      </c>
      <c r="E25" s="27" cm="1">
        <f t="array" ref="E25">_xlfn.IFS(D25=$D$5,0,D25=$D$6,1)</f>
        <v>1</v>
      </c>
      <c r="F25" s="18" t="s">
        <v>207</v>
      </c>
      <c r="G25" s="27" cm="1">
        <f t="array" ref="G25">_xlfn.IFS(F25=$F$5,0,F25=$F$7,1)</f>
        <v>1</v>
      </c>
      <c r="H25" s="19" t="s">
        <v>211</v>
      </c>
      <c r="I25" s="27" cm="1">
        <f t="array" ref="I25">_xlfn.IFS(H25=$H$5,20%,H25=$H$6,0%,H25=$H$8,40%,H25=$H$45,0%,H25=$H$12,100%)</f>
        <v>0.2</v>
      </c>
      <c r="J25" s="18" t="s">
        <v>207</v>
      </c>
      <c r="K25" s="27" cm="1">
        <f t="array" ref="K25">_xlfn.IFS(J25=$J$5,0,J25=$J$7,1)</f>
        <v>1</v>
      </c>
      <c r="L25" s="18" t="s">
        <v>207</v>
      </c>
      <c r="M25" s="27" cm="1">
        <f t="array" ref="M25">_xlfn.IFS(L25=$L$5,0,L25=$L$7,1)</f>
        <v>1</v>
      </c>
      <c r="N25" s="19" t="s">
        <v>213</v>
      </c>
      <c r="O25" s="27" cm="1">
        <f t="array" ref="O25">_xlfn.IFS(N25=$N$5,100%,N25=$N$8,0%,N25=$N$9,50%,N25=$N$44,0%)</f>
        <v>1</v>
      </c>
      <c r="P25" s="19" t="s">
        <v>213</v>
      </c>
      <c r="Q25" s="27" cm="1">
        <f t="array" ref="Q25">_xlfn.IFS(P25=$P$6,100%,P25=$P$14,0%,P25=$P$9,50%,P25=$P$53,0%)</f>
        <v>1</v>
      </c>
      <c r="R25" s="19" t="s">
        <v>214</v>
      </c>
      <c r="S25" s="27" cm="1">
        <f t="array" ref="S25">_xlfn.IFS(R25=$R$24,100%,R25=$R$13,0%,R25=$R$6,50%,R25=$R$53,0%)</f>
        <v>0.5</v>
      </c>
      <c r="T25" s="19" t="s">
        <v>213</v>
      </c>
      <c r="U25" s="27" cm="1">
        <f t="array" ref="U25">_xlfn.IFS(T25=$T$7,100%,T25=$T$6,0%,T25=$T$8,50%,T25=$T$23,0%)</f>
        <v>1</v>
      </c>
      <c r="V25" s="19" t="s">
        <v>213</v>
      </c>
      <c r="W25" s="27" cm="1">
        <f t="array" ref="W25">_xlfn.IFS(V25=$T$7,100%,V25=$T$6,0%,V25=$T$8,50%,V25=$T$23,0%)</f>
        <v>1</v>
      </c>
      <c r="X25" s="19" t="s">
        <v>213</v>
      </c>
      <c r="Y25" s="27" cm="1">
        <f t="array" ref="Y25">_xlfn.IFS(X25=$T$7,100%,X25=$T$6,0%,X25=$T$8,50%,X25=$T$23,0%)</f>
        <v>1</v>
      </c>
      <c r="Z25" s="19" t="s">
        <v>213</v>
      </c>
      <c r="AA25" s="27" cm="1">
        <f t="array" ref="AA25">_xlfn.IFS(Z25=$T$7,100%,Z25=$T$6,0%,Z25=$T$8,50%,Z25=$T$23,0%)</f>
        <v>1</v>
      </c>
      <c r="AB25" s="37">
        <f t="shared" si="0"/>
        <v>0.89166666666666661</v>
      </c>
      <c r="AC25" s="19">
        <v>45</v>
      </c>
      <c r="AD25" s="19" t="s">
        <v>218</v>
      </c>
      <c r="AE25" s="19" t="s">
        <v>220</v>
      </c>
      <c r="AF25" s="19" t="s">
        <v>227</v>
      </c>
      <c r="AG25" s="19" t="s">
        <v>208</v>
      </c>
      <c r="AH25" s="19" t="s">
        <v>227</v>
      </c>
      <c r="AI25" s="19" t="s">
        <v>208</v>
      </c>
      <c r="AJ25" s="19" t="s">
        <v>227</v>
      </c>
      <c r="AK25" s="19" t="str" cm="1">
        <f t="array" ref="AK25">_xlfn.IFS(AJ25=$AI$129,"Ja",,,AJ25=$AI$130,"Ja",AJ25=$AI$131,"Ja",AJ25=$AI$132,"Ja",,,AJ25=$AI$133,"Ja",AJ25=$AI$135,"Nein")</f>
        <v>Ja</v>
      </c>
      <c r="AL25" s="19" t="s">
        <v>234</v>
      </c>
      <c r="AM25" s="19" t="s">
        <v>237</v>
      </c>
      <c r="AN25" s="19">
        <v>100</v>
      </c>
    </row>
    <row r="26" spans="1:40" x14ac:dyDescent="0.35">
      <c r="A26" s="17" t="s">
        <v>21</v>
      </c>
      <c r="B26" s="17" t="s">
        <v>193</v>
      </c>
      <c r="C26" s="17" t="s">
        <v>188</v>
      </c>
      <c r="D26" s="18" t="s">
        <v>207</v>
      </c>
      <c r="E26" s="27" cm="1">
        <f t="array" ref="E26">_xlfn.IFS(D26=$D$5,0,D26=$D$6,1)</f>
        <v>1</v>
      </c>
      <c r="F26" s="18" t="s">
        <v>207</v>
      </c>
      <c r="G26" s="27" cm="1">
        <f t="array" ref="G26">_xlfn.IFS(F26=$F$5,0,F26=$F$7,1)</f>
        <v>1</v>
      </c>
      <c r="H26" s="19" t="s">
        <v>210</v>
      </c>
      <c r="I26" s="27" cm="1">
        <f t="array" ref="I26">_xlfn.IFS(H26=$H$5,20%,H26=$H$6,0%,H26=$H$8,40%,H26=$H$45,0%,H26=$H$12,100%)</f>
        <v>0.4</v>
      </c>
      <c r="J26" s="18" t="s">
        <v>207</v>
      </c>
      <c r="K26" s="27" cm="1">
        <f t="array" ref="K26">_xlfn.IFS(J26=$J$5,0,J26=$J$7,1)</f>
        <v>1</v>
      </c>
      <c r="L26" s="18" t="s">
        <v>207</v>
      </c>
      <c r="M26" s="27" cm="1">
        <f t="array" ref="M26">_xlfn.IFS(L26=$L$5,0,L26=$L$7,1)</f>
        <v>1</v>
      </c>
      <c r="N26" s="19" t="s">
        <v>213</v>
      </c>
      <c r="O26" s="27" cm="1">
        <f t="array" ref="O26">_xlfn.IFS(N26=$N$5,100%,N26=$N$8,0%,N26=$N$9,50%,N26=$N$44,0%)</f>
        <v>1</v>
      </c>
      <c r="P26" s="19" t="s">
        <v>213</v>
      </c>
      <c r="Q26" s="27" cm="1">
        <f t="array" ref="Q26">_xlfn.IFS(P26=$P$6,100%,P26=$P$14,0%,P26=$P$9,50%,P26=$P$53,0%)</f>
        <v>1</v>
      </c>
      <c r="R26" s="19" t="s">
        <v>215</v>
      </c>
      <c r="S26" s="27" cm="1">
        <f t="array" ref="S26">_xlfn.IFS(R26=$R$24,100%,R26=$R$13,0%,R26=$R$6,50%,R26=$R$53,0%)</f>
        <v>0</v>
      </c>
      <c r="T26" s="19" t="s">
        <v>208</v>
      </c>
      <c r="U26" s="27" cm="1">
        <f t="array" ref="U26">_xlfn.IFS(T26=$T$7,100%,T26=$T$6,0%,T26=$T$8,50%,T26=$T$23,0%)</f>
        <v>0</v>
      </c>
      <c r="V26" s="19" t="s">
        <v>213</v>
      </c>
      <c r="W26" s="27" cm="1">
        <f t="array" ref="W26">_xlfn.IFS(V26=$T$7,100%,V26=$T$6,0%,V26=$T$8,50%,V26=$T$23,0%)</f>
        <v>1</v>
      </c>
      <c r="X26" s="19" t="s">
        <v>214</v>
      </c>
      <c r="Y26" s="27" cm="1">
        <f t="array" ref="Y26">_xlfn.IFS(X26=$T$7,100%,X26=$T$6,0%,X26=$T$8,50%,X26=$T$23,0%)</f>
        <v>0.5</v>
      </c>
      <c r="Z26" s="19" t="s">
        <v>215</v>
      </c>
      <c r="AA26" s="27" cm="1">
        <f t="array" ref="AA26">_xlfn.IFS(Z26=$T$7,100%,Z26=$T$6,0%,Z26=$T$8,50%,Z26=$T$23,0%)</f>
        <v>0</v>
      </c>
      <c r="AB26" s="37">
        <f t="shared" si="0"/>
        <v>0.65833333333333333</v>
      </c>
      <c r="AC26" s="19">
        <v>51</v>
      </c>
      <c r="AD26" s="19" t="s">
        <v>218</v>
      </c>
      <c r="AE26" s="19" t="s">
        <v>220</v>
      </c>
      <c r="AF26" s="19" t="s">
        <v>227</v>
      </c>
      <c r="AG26" s="19" t="s">
        <v>208</v>
      </c>
      <c r="AH26" s="19" t="s">
        <v>231</v>
      </c>
      <c r="AI26" s="19" t="s">
        <v>208</v>
      </c>
      <c r="AJ26" s="19" t="s">
        <v>231</v>
      </c>
      <c r="AK26" s="19" t="str" cm="1">
        <f t="array" ref="AK26">_xlfn.IFS(AJ26=$AI$129,"Ja",,,AJ26=$AI$130,"Ja",AJ26=$AI$131,"Ja",AJ26=$AI$132,"Ja",,,AJ26=$AI$133,"Ja",AJ26=$AI$135,"Nein")</f>
        <v>Ja</v>
      </c>
      <c r="AL26" s="19" t="s">
        <v>235</v>
      </c>
      <c r="AM26" s="19" t="s">
        <v>237</v>
      </c>
      <c r="AN26" s="19">
        <v>80</v>
      </c>
    </row>
    <row r="27" spans="1:40" x14ac:dyDescent="0.35">
      <c r="A27" s="17" t="s">
        <v>22</v>
      </c>
      <c r="B27" s="17" t="s">
        <v>193</v>
      </c>
      <c r="C27" s="17" t="s">
        <v>188</v>
      </c>
      <c r="D27" s="18" t="b">
        <v>0</v>
      </c>
      <c r="E27" s="27" cm="1">
        <f t="array" ref="E27">_xlfn.IFS(D27=$D$5,0,D27=$D$6,1)</f>
        <v>0</v>
      </c>
      <c r="F27" s="18" t="b">
        <v>0</v>
      </c>
      <c r="G27" s="27" cm="1">
        <f t="array" ref="G27">_xlfn.IFS(F27=$F$5,0,F27=$F$7,1)</f>
        <v>0</v>
      </c>
      <c r="H27" s="19" t="s">
        <v>211</v>
      </c>
      <c r="I27" s="27" cm="1">
        <f t="array" ref="I27">_xlfn.IFS(H27=$H$5,20%,H27=$H$6,0%,H27=$H$8,40%,H27=$H$45,0%,H27=$H$12,100%)</f>
        <v>0.2</v>
      </c>
      <c r="J27" s="18" t="s">
        <v>207</v>
      </c>
      <c r="K27" s="27" cm="1">
        <f t="array" ref="K27">_xlfn.IFS(J27=$J$5,0,J27=$J$7,1)</f>
        <v>1</v>
      </c>
      <c r="L27" s="18" t="s">
        <v>207</v>
      </c>
      <c r="M27" s="27" cm="1">
        <f t="array" ref="M27">_xlfn.IFS(L27=$L$5,0,L27=$L$7,1)</f>
        <v>1</v>
      </c>
      <c r="N27" s="19" t="s">
        <v>213</v>
      </c>
      <c r="O27" s="27" cm="1">
        <f t="array" ref="O27">_xlfn.IFS(N27=$N$5,100%,N27=$N$8,0%,N27=$N$9,50%,N27=$N$44,0%)</f>
        <v>1</v>
      </c>
      <c r="P27" s="19" t="s">
        <v>213</v>
      </c>
      <c r="Q27" s="27" cm="1">
        <f t="array" ref="Q27">_xlfn.IFS(P27=$P$6,100%,P27=$P$14,0%,P27=$P$9,50%,P27=$P$53,0%)</f>
        <v>1</v>
      </c>
      <c r="R27" s="19" t="s">
        <v>214</v>
      </c>
      <c r="S27" s="27" cm="1">
        <f t="array" ref="S27">_xlfn.IFS(R27=$R$24,100%,R27=$R$13,0%,R27=$R$6,50%,R27=$R$53,0%)</f>
        <v>0.5</v>
      </c>
      <c r="T27" s="19" t="s">
        <v>214</v>
      </c>
      <c r="U27" s="27" cm="1">
        <f t="array" ref="U27">_xlfn.IFS(T27=$T$7,100%,T27=$T$6,0%,T27=$T$8,50%,T27=$T$23,0%)</f>
        <v>0.5</v>
      </c>
      <c r="V27" s="19" t="s">
        <v>213</v>
      </c>
      <c r="W27" s="27" cm="1">
        <f t="array" ref="W27">_xlfn.IFS(V27=$T$7,100%,V27=$T$6,0%,V27=$T$8,50%,V27=$T$23,0%)</f>
        <v>1</v>
      </c>
      <c r="X27" s="19" t="s">
        <v>213</v>
      </c>
      <c r="Y27" s="27" cm="1">
        <f t="array" ref="Y27">_xlfn.IFS(X27=$T$7,100%,X27=$T$6,0%,X27=$T$8,50%,X27=$T$23,0%)</f>
        <v>1</v>
      </c>
      <c r="Z27" s="19" t="s">
        <v>214</v>
      </c>
      <c r="AA27" s="27" cm="1">
        <f t="array" ref="AA27">_xlfn.IFS(Z27=$T$7,100%,Z27=$T$6,0%,Z27=$T$8,50%,Z27=$T$23,0%)</f>
        <v>0.5</v>
      </c>
      <c r="AB27" s="37">
        <f t="shared" si="0"/>
        <v>0.64166666666666672</v>
      </c>
      <c r="AC27" s="19">
        <v>29</v>
      </c>
      <c r="AD27" s="19" t="s">
        <v>218</v>
      </c>
      <c r="AE27" s="19" t="s">
        <v>220</v>
      </c>
      <c r="AF27" s="19" t="s">
        <v>227</v>
      </c>
      <c r="AG27" s="19">
        <v>1</v>
      </c>
      <c r="AH27" s="19" t="s">
        <v>230</v>
      </c>
      <c r="AI27" s="19" t="s">
        <v>231</v>
      </c>
      <c r="AJ27" s="19" t="s">
        <v>231</v>
      </c>
      <c r="AK27" s="19" t="str" cm="1">
        <f t="array" ref="AK27">_xlfn.IFS(AJ27=$AI$129,"Ja",,,AJ27=$AI$130,"Ja",AJ27=$AI$131,"Ja",AJ27=$AI$132,"Ja",,,AJ27=$AI$133,"Ja",AJ27=$AI$135,"Nein")</f>
        <v>Ja</v>
      </c>
      <c r="AL27" s="19" t="s">
        <v>235</v>
      </c>
      <c r="AM27" s="19" t="s">
        <v>237</v>
      </c>
      <c r="AN27" s="19">
        <v>60</v>
      </c>
    </row>
    <row r="28" spans="1:40" x14ac:dyDescent="0.35">
      <c r="A28" s="17" t="s">
        <v>23</v>
      </c>
      <c r="B28" s="17" t="s">
        <v>193</v>
      </c>
      <c r="C28" s="17" t="s">
        <v>189</v>
      </c>
      <c r="D28" s="18" t="s">
        <v>207</v>
      </c>
      <c r="E28" s="27" cm="1">
        <f t="array" ref="E28">_xlfn.IFS(D28=$D$5,0,D28=$D$6,1)</f>
        <v>1</v>
      </c>
      <c r="F28" s="18" t="s">
        <v>207</v>
      </c>
      <c r="G28" s="27" cm="1">
        <f t="array" ref="G28">_xlfn.IFS(F28=$F$5,0,F28=$F$7,1)</f>
        <v>1</v>
      </c>
      <c r="H28" s="19" t="s">
        <v>212</v>
      </c>
      <c r="I28" s="27" cm="1">
        <f t="array" ref="I28">_xlfn.IFS(H28=$H$5,20%,H28=$H$6,0%,H28=$H$8,40%,H28=$H$45,0%,H28=$H$12,100%)</f>
        <v>0</v>
      </c>
      <c r="J28" s="18" t="b">
        <v>0</v>
      </c>
      <c r="K28" s="27" cm="1">
        <f t="array" ref="K28">_xlfn.IFS(J28=$J$5,0,J28=$J$7,1)</f>
        <v>0</v>
      </c>
      <c r="L28" s="18" t="b">
        <v>0</v>
      </c>
      <c r="M28" s="27" cm="1">
        <f t="array" ref="M28">_xlfn.IFS(L28=$L$5,0,L28=$L$7,1)</f>
        <v>0</v>
      </c>
      <c r="N28" s="19" t="s">
        <v>213</v>
      </c>
      <c r="O28" s="27" cm="1">
        <f t="array" ref="O28">_xlfn.IFS(N28=$N$5,100%,N28=$N$8,0%,N28=$N$9,50%,N28=$N$44,0%)</f>
        <v>1</v>
      </c>
      <c r="P28" s="19" t="s">
        <v>215</v>
      </c>
      <c r="Q28" s="27" cm="1">
        <f t="array" ref="Q28">_xlfn.IFS(P28=$P$6,100%,P28=$P$14,0%,P28=$P$9,50%,P28=$P$53,0%)</f>
        <v>0</v>
      </c>
      <c r="R28" s="19" t="s">
        <v>214</v>
      </c>
      <c r="S28" s="27" cm="1">
        <f t="array" ref="S28">_xlfn.IFS(R28=$R$24,100%,R28=$R$13,0%,R28=$R$6,50%,R28=$R$53,0%)</f>
        <v>0.5</v>
      </c>
      <c r="T28" s="19" t="s">
        <v>208</v>
      </c>
      <c r="U28" s="27" cm="1">
        <f t="array" ref="U28">_xlfn.IFS(T28=$T$7,100%,T28=$T$6,0%,T28=$T$8,50%,T28=$T$23,0%)</f>
        <v>0</v>
      </c>
      <c r="V28" s="19" t="s">
        <v>213</v>
      </c>
      <c r="W28" s="27" cm="1">
        <f t="array" ref="W28">_xlfn.IFS(V28=$T$7,100%,V28=$T$6,0%,V28=$T$8,50%,V28=$T$23,0%)</f>
        <v>1</v>
      </c>
      <c r="X28" s="19" t="s">
        <v>214</v>
      </c>
      <c r="Y28" s="27" cm="1">
        <f t="array" ref="Y28">_xlfn.IFS(X28=$T$7,100%,X28=$T$6,0%,X28=$T$8,50%,X28=$T$23,0%)</f>
        <v>0.5</v>
      </c>
      <c r="Z28" s="19" t="s">
        <v>215</v>
      </c>
      <c r="AA28" s="27" cm="1">
        <f t="array" ref="AA28">_xlfn.IFS(Z28=$T$7,100%,Z28=$T$6,0%,Z28=$T$8,50%,Z28=$T$23,0%)</f>
        <v>0</v>
      </c>
      <c r="AB28" s="37">
        <f t="shared" si="0"/>
        <v>0.41666666666666669</v>
      </c>
      <c r="AC28" s="19">
        <v>42</v>
      </c>
      <c r="AD28" s="19" t="s">
        <v>218</v>
      </c>
      <c r="AE28" s="19" t="s">
        <v>220</v>
      </c>
      <c r="AF28" s="19" t="s">
        <v>227</v>
      </c>
      <c r="AG28" s="19">
        <v>3</v>
      </c>
      <c r="AH28" s="19" t="s">
        <v>231</v>
      </c>
      <c r="AI28" s="19" t="s">
        <v>208</v>
      </c>
      <c r="AJ28" s="19" t="s">
        <v>231</v>
      </c>
      <c r="AK28" s="19" t="str" cm="1">
        <f t="array" ref="AK28">_xlfn.IFS(AJ28=$AI$129,"Ja",,,AJ28=$AI$130,"Ja",AJ28=$AI$131,"Ja",AJ28=$AI$132,"Ja",,,AJ28=$AI$133,"Ja",AJ28=$AI$135,"Nein")</f>
        <v>Ja</v>
      </c>
      <c r="AL28" s="19" t="s">
        <v>235</v>
      </c>
      <c r="AM28" s="19" t="s">
        <v>237</v>
      </c>
      <c r="AN28" s="19">
        <v>100</v>
      </c>
    </row>
    <row r="29" spans="1:40" x14ac:dyDescent="0.35">
      <c r="A29" s="17" t="s">
        <v>24</v>
      </c>
      <c r="B29" s="17" t="s">
        <v>194</v>
      </c>
      <c r="C29" s="17"/>
      <c r="D29" s="18" t="b">
        <v>0</v>
      </c>
      <c r="E29" s="27" cm="1">
        <f t="array" ref="E29">_xlfn.IFS(D29=$D$5,0,D29=$D$6,1)</f>
        <v>0</v>
      </c>
      <c r="F29" s="18" t="b">
        <v>0</v>
      </c>
      <c r="G29" s="27" cm="1">
        <f t="array" ref="G29">_xlfn.IFS(F29=$F$5,0,F29=$F$7,1)</f>
        <v>0</v>
      </c>
      <c r="H29" s="19" t="s">
        <v>208</v>
      </c>
      <c r="I29" s="27" cm="1">
        <f t="array" ref="I29">_xlfn.IFS(H29=$H$5,20%,H29=$H$6,0%,H29=$H$8,40%,H29=$H$45,0%,H29=$H$12,100%)</f>
        <v>0</v>
      </c>
      <c r="J29" s="18" t="s">
        <v>207</v>
      </c>
      <c r="K29" s="27" cm="1">
        <f t="array" ref="K29">_xlfn.IFS(J29=$J$5,0,J29=$J$7,1)</f>
        <v>1</v>
      </c>
      <c r="L29" s="18" t="s">
        <v>207</v>
      </c>
      <c r="M29" s="27" cm="1">
        <f t="array" ref="M29">_xlfn.IFS(L29=$L$5,0,L29=$L$7,1)</f>
        <v>1</v>
      </c>
      <c r="N29" s="19" t="s">
        <v>215</v>
      </c>
      <c r="O29" s="27" cm="1">
        <f t="array" ref="O29">_xlfn.IFS(N29=$N$5,100%,N29=$N$8,0%,N29=$N$9,50%,N29=$N$44,0%)</f>
        <v>0</v>
      </c>
      <c r="P29" s="19" t="s">
        <v>215</v>
      </c>
      <c r="Q29" s="27" cm="1">
        <f t="array" ref="Q29">_xlfn.IFS(P29=$P$6,100%,P29=$P$14,0%,P29=$P$9,50%,P29=$P$53,0%)</f>
        <v>0</v>
      </c>
      <c r="R29" s="19" t="s">
        <v>208</v>
      </c>
      <c r="S29" s="27" cm="1">
        <f t="array" ref="S29">_xlfn.IFS(R29=$R$24,100%,R29=$R$13,0%,R29=$R$6,50%,R29=$R$53,0%)</f>
        <v>0</v>
      </c>
      <c r="T29" s="19" t="s">
        <v>208</v>
      </c>
      <c r="U29" s="27" cm="1">
        <f t="array" ref="U29">_xlfn.IFS(T29=$T$7,100%,T29=$T$6,0%,T29=$T$8,50%,T29=$T$23,0%)</f>
        <v>0</v>
      </c>
      <c r="V29" s="19" t="s">
        <v>208</v>
      </c>
      <c r="W29" s="27" cm="1">
        <f t="array" ref="W29">_xlfn.IFS(V29=$T$7,100%,V29=$T$6,0%,V29=$T$8,50%,V29=$T$23,0%)</f>
        <v>0</v>
      </c>
      <c r="X29" s="19" t="s">
        <v>215</v>
      </c>
      <c r="Y29" s="27" cm="1">
        <f t="array" ref="Y29">_xlfn.IFS(X29=$T$7,100%,X29=$T$6,0%,X29=$T$8,50%,X29=$T$23,0%)</f>
        <v>0</v>
      </c>
      <c r="Z29" s="19" t="s">
        <v>215</v>
      </c>
      <c r="AA29" s="27" cm="1">
        <f t="array" ref="AA29">_xlfn.IFS(Z29=$T$7,100%,Z29=$T$6,0%,Z29=$T$8,50%,Z29=$T$23,0%)</f>
        <v>0</v>
      </c>
      <c r="AB29" s="37">
        <f t="shared" si="0"/>
        <v>0.16666666666666666</v>
      </c>
      <c r="AC29" s="19">
        <v>29</v>
      </c>
      <c r="AD29" s="19" t="s">
        <v>218</v>
      </c>
      <c r="AE29" s="19" t="s">
        <v>221</v>
      </c>
      <c r="AF29" s="19" t="s">
        <v>223</v>
      </c>
      <c r="AG29" s="19">
        <v>2</v>
      </c>
      <c r="AH29" s="19" t="s">
        <v>231</v>
      </c>
      <c r="AI29" s="19" t="s">
        <v>231</v>
      </c>
      <c r="AJ29" s="19" t="s">
        <v>231</v>
      </c>
      <c r="AK29" s="19" t="str" cm="1">
        <f t="array" ref="AK29">_xlfn.IFS(AJ29=$AI$129,"Ja",,,AJ29=$AI$130,"Ja",AJ29=$AI$131,"Ja",AJ29=$AI$132,"Ja",,,AJ29=$AI$133,"Ja",AJ29=$AI$135,"Nein")</f>
        <v>Ja</v>
      </c>
      <c r="AL29" s="19" t="s">
        <v>235</v>
      </c>
      <c r="AM29" s="19" t="s">
        <v>237</v>
      </c>
      <c r="AN29" s="19">
        <v>60</v>
      </c>
    </row>
    <row r="30" spans="1:40" x14ac:dyDescent="0.35">
      <c r="A30" s="17" t="s">
        <v>25</v>
      </c>
      <c r="B30" s="17" t="s">
        <v>194</v>
      </c>
      <c r="C30" s="17"/>
      <c r="D30" s="18" t="b">
        <v>0</v>
      </c>
      <c r="E30" s="27" cm="1">
        <f t="array" ref="E30">_xlfn.IFS(D30=$D$5,0,D30=$D$6,1)</f>
        <v>0</v>
      </c>
      <c r="F30" s="18" t="s">
        <v>207</v>
      </c>
      <c r="G30" s="27" cm="1">
        <f t="array" ref="G30">_xlfn.IFS(F30=$F$5,0,F30=$F$7,1)</f>
        <v>1</v>
      </c>
      <c r="H30" s="19" t="s">
        <v>212</v>
      </c>
      <c r="I30" s="27" cm="1">
        <f t="array" ref="I30">_xlfn.IFS(H30=$H$5,20%,H30=$H$6,0%,H30=$H$8,40%,H30=$H$45,0%,H30=$H$12,100%)</f>
        <v>0</v>
      </c>
      <c r="J30" s="18" t="s">
        <v>207</v>
      </c>
      <c r="K30" s="27" cm="1">
        <f t="array" ref="K30">_xlfn.IFS(J30=$J$5,0,J30=$J$7,1)</f>
        <v>1</v>
      </c>
      <c r="L30" s="18" t="s">
        <v>207</v>
      </c>
      <c r="M30" s="27" cm="1">
        <f t="array" ref="M30">_xlfn.IFS(L30=$L$5,0,L30=$L$7,1)</f>
        <v>1</v>
      </c>
      <c r="N30" s="19" t="s">
        <v>213</v>
      </c>
      <c r="O30" s="27" cm="1">
        <f t="array" ref="O30">_xlfn.IFS(N30=$N$5,100%,N30=$N$8,0%,N30=$N$9,50%,N30=$N$44,0%)</f>
        <v>1</v>
      </c>
      <c r="P30" s="19" t="s">
        <v>213</v>
      </c>
      <c r="Q30" s="27" cm="1">
        <f t="array" ref="Q30">_xlfn.IFS(P30=$P$6,100%,P30=$P$14,0%,P30=$P$9,50%,P30=$P$53,0%)</f>
        <v>1</v>
      </c>
      <c r="R30" s="19" t="s">
        <v>213</v>
      </c>
      <c r="S30" s="27" cm="1">
        <f t="array" ref="S30">_xlfn.IFS(R30=$R$24,100%,R30=$R$13,0%,R30=$R$6,50%,R30=$R$53,0%)</f>
        <v>1</v>
      </c>
      <c r="T30" s="19" t="s">
        <v>213</v>
      </c>
      <c r="U30" s="27" cm="1">
        <f t="array" ref="U30">_xlfn.IFS(T30=$T$7,100%,T30=$T$6,0%,T30=$T$8,50%,T30=$T$23,0%)</f>
        <v>1</v>
      </c>
      <c r="V30" s="19" t="s">
        <v>215</v>
      </c>
      <c r="W30" s="27" cm="1">
        <f t="array" ref="W30">_xlfn.IFS(V30=$T$7,100%,V30=$T$6,0%,V30=$T$8,50%,V30=$T$23,0%)</f>
        <v>0</v>
      </c>
      <c r="X30" s="19" t="s">
        <v>215</v>
      </c>
      <c r="Y30" s="27" cm="1">
        <f t="array" ref="Y30">_xlfn.IFS(X30=$T$7,100%,X30=$T$6,0%,X30=$T$8,50%,X30=$T$23,0%)</f>
        <v>0</v>
      </c>
      <c r="Z30" s="19" t="s">
        <v>215</v>
      </c>
      <c r="AA30" s="27" cm="1">
        <f t="array" ref="AA30">_xlfn.IFS(Z30=$T$7,100%,Z30=$T$6,0%,Z30=$T$8,50%,Z30=$T$23,0%)</f>
        <v>0</v>
      </c>
      <c r="AB30" s="37">
        <f t="shared" si="0"/>
        <v>0.58333333333333337</v>
      </c>
      <c r="AC30" s="19">
        <v>20</v>
      </c>
      <c r="AD30" s="19" t="s">
        <v>218</v>
      </c>
      <c r="AE30" s="19" t="s">
        <v>221</v>
      </c>
      <c r="AF30" s="19" t="s">
        <v>224</v>
      </c>
      <c r="AG30" s="19">
        <v>2</v>
      </c>
      <c r="AH30" s="19" t="s">
        <v>231</v>
      </c>
      <c r="AI30" s="19" t="s">
        <v>208</v>
      </c>
      <c r="AJ30" s="19" t="s">
        <v>231</v>
      </c>
      <c r="AK30" s="19" t="str" cm="1">
        <f t="array" ref="AK30">_xlfn.IFS(AJ30=$AI$129,"Ja",,,AJ30=$AI$130,"Ja",AJ30=$AI$131,"Ja",AJ30=$AI$132,"Ja",,,AJ30=$AI$133,"Ja",AJ30=$AI$135,"Nein")</f>
        <v>Ja</v>
      </c>
      <c r="AL30" s="19" t="s">
        <v>235</v>
      </c>
      <c r="AM30" s="19" t="s">
        <v>237</v>
      </c>
      <c r="AN30" s="19">
        <v>40</v>
      </c>
    </row>
    <row r="31" spans="1:40" x14ac:dyDescent="0.35">
      <c r="A31" s="17" t="s">
        <v>26</v>
      </c>
      <c r="B31" s="17" t="s">
        <v>194</v>
      </c>
      <c r="C31" s="17"/>
      <c r="D31" s="18" t="b">
        <v>0</v>
      </c>
      <c r="E31" s="27" cm="1">
        <f t="array" ref="E31">_xlfn.IFS(D31=$D$5,0,D31=$D$6,1)</f>
        <v>0</v>
      </c>
      <c r="F31" s="18" t="b">
        <v>0</v>
      </c>
      <c r="G31" s="27" cm="1">
        <f t="array" ref="G31">_xlfn.IFS(F31=$F$5,0,F31=$F$7,1)</f>
        <v>0</v>
      </c>
      <c r="H31" s="19" t="s">
        <v>211</v>
      </c>
      <c r="I31" s="27" cm="1">
        <f t="array" ref="I31">_xlfn.IFS(H31=$H$5,20%,H31=$H$6,0%,H31=$H$8,40%,H31=$H$45,0%,H31=$H$12,100%)</f>
        <v>0.2</v>
      </c>
      <c r="J31" s="18" t="s">
        <v>207</v>
      </c>
      <c r="K31" s="27" cm="1">
        <f t="array" ref="K31">_xlfn.IFS(J31=$J$5,0,J31=$J$7,1)</f>
        <v>1</v>
      </c>
      <c r="L31" s="18" t="s">
        <v>207</v>
      </c>
      <c r="M31" s="27" cm="1">
        <f t="array" ref="M31">_xlfn.IFS(L31=$L$5,0,L31=$L$7,1)</f>
        <v>1</v>
      </c>
      <c r="N31" s="19" t="s">
        <v>213</v>
      </c>
      <c r="O31" s="27" cm="1">
        <f t="array" ref="O31">_xlfn.IFS(N31=$N$5,100%,N31=$N$8,0%,N31=$N$9,50%,N31=$N$44,0%)</f>
        <v>1</v>
      </c>
      <c r="P31" s="19" t="s">
        <v>215</v>
      </c>
      <c r="Q31" s="27" cm="1">
        <f t="array" ref="Q31">_xlfn.IFS(P31=$P$6,100%,P31=$P$14,0%,P31=$P$9,50%,P31=$P$53,0%)</f>
        <v>0</v>
      </c>
      <c r="R31" s="19" t="s">
        <v>215</v>
      </c>
      <c r="S31" s="27" cm="1">
        <f t="array" ref="S31">_xlfn.IFS(R31=$R$24,100%,R31=$R$13,0%,R31=$R$6,50%,R31=$R$53,0%)</f>
        <v>0</v>
      </c>
      <c r="T31" s="19" t="s">
        <v>215</v>
      </c>
      <c r="U31" s="27" cm="1">
        <f t="array" ref="U31">_xlfn.IFS(T31=$T$7,100%,T31=$T$6,0%,T31=$T$8,50%,T31=$T$23,0%)</f>
        <v>0</v>
      </c>
      <c r="V31" s="19" t="s">
        <v>215</v>
      </c>
      <c r="W31" s="27" cm="1">
        <f t="array" ref="W31">_xlfn.IFS(V31=$T$7,100%,V31=$T$6,0%,V31=$T$8,50%,V31=$T$23,0%)</f>
        <v>0</v>
      </c>
      <c r="X31" s="19" t="s">
        <v>215</v>
      </c>
      <c r="Y31" s="27" cm="1">
        <f t="array" ref="Y31">_xlfn.IFS(X31=$T$7,100%,X31=$T$6,0%,X31=$T$8,50%,X31=$T$23,0%)</f>
        <v>0</v>
      </c>
      <c r="Z31" s="19" t="s">
        <v>208</v>
      </c>
      <c r="AA31" s="27" cm="1">
        <f t="array" ref="AA31">_xlfn.IFS(Z31=$T$7,100%,Z31=$T$6,0%,Z31=$T$8,50%,Z31=$T$23,0%)</f>
        <v>0</v>
      </c>
      <c r="AB31" s="37">
        <f t="shared" si="0"/>
        <v>0.26666666666666666</v>
      </c>
      <c r="AC31" s="19">
        <v>30</v>
      </c>
      <c r="AD31" s="19" t="s">
        <v>218</v>
      </c>
      <c r="AE31" s="19" t="s">
        <v>221</v>
      </c>
      <c r="AF31" s="19" t="s">
        <v>222</v>
      </c>
      <c r="AG31" s="19">
        <v>2</v>
      </c>
      <c r="AH31" s="19" t="s">
        <v>231</v>
      </c>
      <c r="AI31" s="19" t="s">
        <v>208</v>
      </c>
      <c r="AJ31" s="19" t="s">
        <v>231</v>
      </c>
      <c r="AK31" s="19" t="str" cm="1">
        <f t="array" ref="AK31">_xlfn.IFS(AJ31=$AI$129,"Ja",,,AJ31=$AI$130,"Ja",AJ31=$AI$131,"Ja",AJ31=$AI$132,"Ja",,,AJ31=$AI$133,"Ja",AJ31=$AI$135,"Nein")</f>
        <v>Ja</v>
      </c>
      <c r="AL31" s="19" t="s">
        <v>235</v>
      </c>
      <c r="AM31" s="19" t="s">
        <v>237</v>
      </c>
      <c r="AN31" s="19">
        <v>60</v>
      </c>
    </row>
    <row r="32" spans="1:40" x14ac:dyDescent="0.35">
      <c r="A32" s="17" t="s">
        <v>27</v>
      </c>
      <c r="B32" s="17" t="s">
        <v>194</v>
      </c>
      <c r="C32" s="17"/>
      <c r="D32" s="18" t="b">
        <v>0</v>
      </c>
      <c r="E32" s="27" cm="1">
        <f t="array" ref="E32">_xlfn.IFS(D32=$D$5,0,D32=$D$6,1)</f>
        <v>0</v>
      </c>
      <c r="F32" s="18" t="b">
        <v>0</v>
      </c>
      <c r="G32" s="27" cm="1">
        <f t="array" ref="G32">_xlfn.IFS(F32=$F$5,0,F32=$F$7,1)</f>
        <v>0</v>
      </c>
      <c r="H32" s="19" t="s">
        <v>208</v>
      </c>
      <c r="I32" s="27" cm="1">
        <f t="array" ref="I32">_xlfn.IFS(H32=$H$5,20%,H32=$H$6,0%,H32=$H$8,40%,H32=$H$45,0%,H32=$H$12,100%)</f>
        <v>0</v>
      </c>
      <c r="J32" s="18" t="s">
        <v>207</v>
      </c>
      <c r="K32" s="27" cm="1">
        <f t="array" ref="K32">_xlfn.IFS(J32=$J$5,0,J32=$J$7,1)</f>
        <v>1</v>
      </c>
      <c r="L32" s="18" t="s">
        <v>207</v>
      </c>
      <c r="M32" s="27" cm="1">
        <f t="array" ref="M32">_xlfn.IFS(L32=$L$5,0,L32=$L$7,1)</f>
        <v>1</v>
      </c>
      <c r="N32" s="19" t="s">
        <v>213</v>
      </c>
      <c r="O32" s="27" cm="1">
        <f t="array" ref="O32">_xlfn.IFS(N32=$N$5,100%,N32=$N$8,0%,N32=$N$9,50%,N32=$N$44,0%)</f>
        <v>1</v>
      </c>
      <c r="P32" s="19" t="s">
        <v>215</v>
      </c>
      <c r="Q32" s="27" cm="1">
        <f t="array" ref="Q32">_xlfn.IFS(P32=$P$6,100%,P32=$P$14,0%,P32=$P$9,50%,P32=$P$53,0%)</f>
        <v>0</v>
      </c>
      <c r="R32" s="19" t="s">
        <v>208</v>
      </c>
      <c r="S32" s="27" cm="1">
        <f t="array" ref="S32">_xlfn.IFS(R32=$R$24,100%,R32=$R$13,0%,R32=$R$6,50%,R32=$R$53,0%)</f>
        <v>0</v>
      </c>
      <c r="T32" s="19" t="s">
        <v>208</v>
      </c>
      <c r="U32" s="27" cm="1">
        <f t="array" ref="U32">_xlfn.IFS(T32=$T$7,100%,T32=$T$6,0%,T32=$T$8,50%,T32=$T$23,0%)</f>
        <v>0</v>
      </c>
      <c r="V32" s="19" t="s">
        <v>208</v>
      </c>
      <c r="W32" s="27" cm="1">
        <f t="array" ref="W32">_xlfn.IFS(V32=$T$7,100%,V32=$T$6,0%,V32=$T$8,50%,V32=$T$23,0%)</f>
        <v>0</v>
      </c>
      <c r="X32" s="19" t="s">
        <v>215</v>
      </c>
      <c r="Y32" s="27" cm="1">
        <f t="array" ref="Y32">_xlfn.IFS(X32=$T$7,100%,X32=$T$6,0%,X32=$T$8,50%,X32=$T$23,0%)</f>
        <v>0</v>
      </c>
      <c r="Z32" s="19" t="s">
        <v>215</v>
      </c>
      <c r="AA32" s="27" cm="1">
        <f t="array" ref="AA32">_xlfn.IFS(Z32=$T$7,100%,Z32=$T$6,0%,Z32=$T$8,50%,Z32=$T$23,0%)</f>
        <v>0</v>
      </c>
      <c r="AB32" s="37">
        <f t="shared" si="0"/>
        <v>0.25</v>
      </c>
      <c r="AC32" s="19">
        <v>29</v>
      </c>
      <c r="AD32" s="19" t="s">
        <v>218</v>
      </c>
      <c r="AE32" s="19" t="s">
        <v>221</v>
      </c>
      <c r="AF32" s="19" t="s">
        <v>224</v>
      </c>
      <c r="AG32" s="19">
        <v>2</v>
      </c>
      <c r="AH32" s="19" t="s">
        <v>228</v>
      </c>
      <c r="AI32" s="19" t="s">
        <v>231</v>
      </c>
      <c r="AJ32" s="19" t="s">
        <v>272</v>
      </c>
      <c r="AK32" s="19" t="str" cm="1">
        <f t="array" ref="AK32">_xlfn.IFS(AJ32=$AI$129,"Ja",,,AJ32=$AI$130,"Ja",AJ32=$AI$131,"Ja",AJ32=$AI$132,"Ja",,,AJ32=$AI$133,"Ja",AJ32=$AI$135,"Nein")</f>
        <v>Ja</v>
      </c>
      <c r="AL32" s="19" t="s">
        <v>235</v>
      </c>
      <c r="AM32" s="19" t="s">
        <v>237</v>
      </c>
      <c r="AN32" s="19">
        <v>60</v>
      </c>
    </row>
    <row r="33" spans="1:40" x14ac:dyDescent="0.35">
      <c r="A33" s="17" t="s">
        <v>28</v>
      </c>
      <c r="B33" s="17" t="s">
        <v>194</v>
      </c>
      <c r="C33" s="17"/>
      <c r="D33" s="18" t="b">
        <v>0</v>
      </c>
      <c r="E33" s="27" cm="1">
        <f t="array" ref="E33">_xlfn.IFS(D33=$D$5,0,D33=$D$6,1)</f>
        <v>0</v>
      </c>
      <c r="F33" s="18" t="b">
        <v>0</v>
      </c>
      <c r="G33" s="27" cm="1">
        <f t="array" ref="G33">_xlfn.IFS(F33=$F$5,0,F33=$F$7,1)</f>
        <v>0</v>
      </c>
      <c r="H33" s="19" t="s">
        <v>212</v>
      </c>
      <c r="I33" s="27" cm="1">
        <f t="array" ref="I33">_xlfn.IFS(H33=$H$5,20%,H33=$H$6,0%,H33=$H$8,40%,H33=$H$45,0%,H33=$H$12,100%)</f>
        <v>0</v>
      </c>
      <c r="J33" s="18" t="s">
        <v>207</v>
      </c>
      <c r="K33" s="27" cm="1">
        <f t="array" ref="K33">_xlfn.IFS(J33=$J$5,0,J33=$J$7,1)</f>
        <v>1</v>
      </c>
      <c r="L33" s="18" t="s">
        <v>207</v>
      </c>
      <c r="M33" s="27" cm="1">
        <f t="array" ref="M33">_xlfn.IFS(L33=$L$5,0,L33=$L$7,1)</f>
        <v>1</v>
      </c>
      <c r="N33" s="19" t="s">
        <v>213</v>
      </c>
      <c r="O33" s="27" cm="1">
        <f t="array" ref="O33">_xlfn.IFS(N33=$N$5,100%,N33=$N$8,0%,N33=$N$9,50%,N33=$N$44,0%)</f>
        <v>1</v>
      </c>
      <c r="P33" s="19" t="s">
        <v>215</v>
      </c>
      <c r="Q33" s="27" cm="1">
        <f t="array" ref="Q33">_xlfn.IFS(P33=$P$6,100%,P33=$P$14,0%,P33=$P$9,50%,P33=$P$53,0%)</f>
        <v>0</v>
      </c>
      <c r="R33" s="19" t="s">
        <v>214</v>
      </c>
      <c r="S33" s="27" cm="1">
        <f t="array" ref="S33">_xlfn.IFS(R33=$R$24,100%,R33=$R$13,0%,R33=$R$6,50%,R33=$R$53,0%)</f>
        <v>0.5</v>
      </c>
      <c r="T33" s="19" t="s">
        <v>215</v>
      </c>
      <c r="U33" s="27" cm="1">
        <f t="array" ref="U33">_xlfn.IFS(T33=$T$7,100%,T33=$T$6,0%,T33=$T$8,50%,T33=$T$23,0%)</f>
        <v>0</v>
      </c>
      <c r="V33" s="19" t="s">
        <v>215</v>
      </c>
      <c r="W33" s="27" cm="1">
        <f t="array" ref="W33">_xlfn.IFS(V33=$T$7,100%,V33=$T$6,0%,V33=$T$8,50%,V33=$T$23,0%)</f>
        <v>0</v>
      </c>
      <c r="X33" s="19" t="s">
        <v>215</v>
      </c>
      <c r="Y33" s="27" cm="1">
        <f t="array" ref="Y33">_xlfn.IFS(X33=$T$7,100%,X33=$T$6,0%,X33=$T$8,50%,X33=$T$23,0%)</f>
        <v>0</v>
      </c>
      <c r="Z33" s="19" t="s">
        <v>215</v>
      </c>
      <c r="AA33" s="27" cm="1">
        <f t="array" ref="AA33">_xlfn.IFS(Z33=$T$7,100%,Z33=$T$6,0%,Z33=$T$8,50%,Z33=$T$23,0%)</f>
        <v>0</v>
      </c>
      <c r="AB33" s="37">
        <f t="shared" si="0"/>
        <v>0.29166666666666669</v>
      </c>
      <c r="AC33" s="19">
        <v>24</v>
      </c>
      <c r="AD33" s="19" t="s">
        <v>218</v>
      </c>
      <c r="AE33" s="19" t="s">
        <v>221</v>
      </c>
      <c r="AF33" s="19" t="s">
        <v>224</v>
      </c>
      <c r="AG33" s="19">
        <v>2</v>
      </c>
      <c r="AH33" s="19" t="s">
        <v>228</v>
      </c>
      <c r="AI33" s="19" t="s">
        <v>231</v>
      </c>
      <c r="AJ33" s="19" t="s">
        <v>272</v>
      </c>
      <c r="AK33" s="19" t="str" cm="1">
        <f t="array" ref="AK33">_xlfn.IFS(AJ33=$AI$129,"Ja",,,AJ33=$AI$130,"Ja",AJ33=$AI$131,"Ja",AJ33=$AI$132,"Ja",,,AJ33=$AI$133,"Ja",AJ33=$AI$135,"Nein")</f>
        <v>Ja</v>
      </c>
      <c r="AL33" s="19" t="s">
        <v>235</v>
      </c>
      <c r="AM33" s="19" t="s">
        <v>237</v>
      </c>
      <c r="AN33" s="19">
        <v>70</v>
      </c>
    </row>
    <row r="34" spans="1:40" x14ac:dyDescent="0.35">
      <c r="A34" s="17" t="s">
        <v>29</v>
      </c>
      <c r="B34" s="17" t="s">
        <v>194</v>
      </c>
      <c r="C34" s="17"/>
      <c r="D34" s="18" t="b">
        <v>0</v>
      </c>
      <c r="E34" s="27" cm="1">
        <f t="array" ref="E34">_xlfn.IFS(D34=$D$5,0,D34=$D$6,1)</f>
        <v>0</v>
      </c>
      <c r="F34" s="18" t="b">
        <v>0</v>
      </c>
      <c r="G34" s="27" cm="1">
        <f t="array" ref="G34">_xlfn.IFS(F34=$F$5,0,F34=$F$7,1)</f>
        <v>0</v>
      </c>
      <c r="H34" s="19" t="s">
        <v>212</v>
      </c>
      <c r="I34" s="27" cm="1">
        <f t="array" ref="I34">_xlfn.IFS(H34=$H$5,20%,H34=$H$6,0%,H34=$H$8,40%,H34=$H$45,0%,H34=$H$12,100%)</f>
        <v>0</v>
      </c>
      <c r="J34" s="18" t="b">
        <v>0</v>
      </c>
      <c r="K34" s="27" cm="1">
        <f t="array" ref="K34">_xlfn.IFS(J34=$J$5,0,J34=$J$7,1)</f>
        <v>0</v>
      </c>
      <c r="L34" s="18" t="b">
        <v>0</v>
      </c>
      <c r="M34" s="27" cm="1">
        <f t="array" ref="M34">_xlfn.IFS(L34=$L$5,0,L34=$L$7,1)</f>
        <v>0</v>
      </c>
      <c r="N34" s="19" t="s">
        <v>213</v>
      </c>
      <c r="O34" s="27" cm="1">
        <f t="array" ref="O34">_xlfn.IFS(N34=$N$5,100%,N34=$N$8,0%,N34=$N$9,50%,N34=$N$44,0%)</f>
        <v>1</v>
      </c>
      <c r="P34" s="19" t="s">
        <v>213</v>
      </c>
      <c r="Q34" s="27" cm="1">
        <f t="array" ref="Q34">_xlfn.IFS(P34=$P$6,100%,P34=$P$14,0%,P34=$P$9,50%,P34=$P$53,0%)</f>
        <v>1</v>
      </c>
      <c r="R34" s="19" t="s">
        <v>213</v>
      </c>
      <c r="S34" s="27" cm="1">
        <f t="array" ref="S34">_xlfn.IFS(R34=$R$24,100%,R34=$R$13,0%,R34=$R$6,50%,R34=$R$53,0%)</f>
        <v>1</v>
      </c>
      <c r="T34" s="19" t="s">
        <v>214</v>
      </c>
      <c r="U34" s="27" cm="1">
        <f t="array" ref="U34">_xlfn.IFS(T34=$T$7,100%,T34=$T$6,0%,T34=$T$8,50%,T34=$T$23,0%)</f>
        <v>0.5</v>
      </c>
      <c r="V34" s="19" t="s">
        <v>215</v>
      </c>
      <c r="W34" s="27" cm="1">
        <f t="array" ref="W34">_xlfn.IFS(V34=$T$7,100%,V34=$T$6,0%,V34=$T$8,50%,V34=$T$23,0%)</f>
        <v>0</v>
      </c>
      <c r="X34" s="19" t="s">
        <v>215</v>
      </c>
      <c r="Y34" s="27" cm="1">
        <f t="array" ref="Y34">_xlfn.IFS(X34=$T$7,100%,X34=$T$6,0%,X34=$T$8,50%,X34=$T$23,0%)</f>
        <v>0</v>
      </c>
      <c r="Z34" s="19" t="s">
        <v>215</v>
      </c>
      <c r="AA34" s="27" cm="1">
        <f t="array" ref="AA34">_xlfn.IFS(Z34=$T$7,100%,Z34=$T$6,0%,Z34=$T$8,50%,Z34=$T$23,0%)</f>
        <v>0</v>
      </c>
      <c r="AB34" s="37">
        <f t="shared" si="0"/>
        <v>0.29166666666666669</v>
      </c>
      <c r="AC34" s="19">
        <v>25</v>
      </c>
      <c r="AD34" s="19" t="s">
        <v>217</v>
      </c>
      <c r="AE34" s="19" t="s">
        <v>221</v>
      </c>
      <c r="AF34" s="19" t="s">
        <v>222</v>
      </c>
      <c r="AG34" s="19">
        <v>2</v>
      </c>
      <c r="AH34" s="19" t="s">
        <v>230</v>
      </c>
      <c r="AI34" s="19" t="s">
        <v>231</v>
      </c>
      <c r="AJ34" s="19" t="s">
        <v>231</v>
      </c>
      <c r="AK34" s="19" t="str" cm="1">
        <f t="array" ref="AK34">_xlfn.IFS(AJ34=$AI$129,"Ja",,,AJ34=$AI$130,"Ja",AJ34=$AI$131,"Ja",AJ34=$AI$132,"Ja",,,AJ34=$AI$133,"Ja",AJ34=$AI$135,"Nein")</f>
        <v>Ja</v>
      </c>
      <c r="AL34" s="19" t="s">
        <v>235</v>
      </c>
      <c r="AM34" s="19" t="s">
        <v>237</v>
      </c>
      <c r="AN34" s="19">
        <v>80</v>
      </c>
    </row>
    <row r="35" spans="1:40" x14ac:dyDescent="0.35">
      <c r="A35" s="17" t="s">
        <v>30</v>
      </c>
      <c r="B35" s="17" t="s">
        <v>194</v>
      </c>
      <c r="C35" s="17"/>
      <c r="D35" s="18" t="b">
        <v>0</v>
      </c>
      <c r="E35" s="27" cm="1">
        <f t="array" ref="E35">_xlfn.IFS(D35=$D$5,0,D35=$D$6,1)</f>
        <v>0</v>
      </c>
      <c r="F35" s="18" t="s">
        <v>207</v>
      </c>
      <c r="G35" s="27" cm="1">
        <f t="array" ref="G35">_xlfn.IFS(F35=$F$5,0,F35=$F$7,1)</f>
        <v>1</v>
      </c>
      <c r="H35" s="19" t="s">
        <v>212</v>
      </c>
      <c r="I35" s="27" cm="1">
        <f t="array" ref="I35">_xlfn.IFS(H35=$H$5,20%,H35=$H$6,0%,H35=$H$8,40%,H35=$H$45,0%,H35=$H$12,100%)</f>
        <v>0</v>
      </c>
      <c r="J35" s="18" t="b">
        <v>0</v>
      </c>
      <c r="K35" s="27" cm="1">
        <f t="array" ref="K35">_xlfn.IFS(J35=$J$5,0,J35=$J$7,1)</f>
        <v>0</v>
      </c>
      <c r="L35" s="18" t="s">
        <v>207</v>
      </c>
      <c r="M35" s="27" cm="1">
        <f t="array" ref="M35">_xlfn.IFS(L35=$L$5,0,L35=$L$7,1)</f>
        <v>1</v>
      </c>
      <c r="N35" s="19" t="s">
        <v>213</v>
      </c>
      <c r="O35" s="27" cm="1">
        <f t="array" ref="O35">_xlfn.IFS(N35=$N$5,100%,N35=$N$8,0%,N35=$N$9,50%,N35=$N$44,0%)</f>
        <v>1</v>
      </c>
      <c r="P35" s="19" t="s">
        <v>213</v>
      </c>
      <c r="Q35" s="27" cm="1">
        <f t="array" ref="Q35">_xlfn.IFS(P35=$P$6,100%,P35=$P$14,0%,P35=$P$9,50%,P35=$P$53,0%)</f>
        <v>1</v>
      </c>
      <c r="R35" s="19" t="s">
        <v>214</v>
      </c>
      <c r="S35" s="27" cm="1">
        <f t="array" ref="S35">_xlfn.IFS(R35=$R$24,100%,R35=$R$13,0%,R35=$R$6,50%,R35=$R$53,0%)</f>
        <v>0.5</v>
      </c>
      <c r="T35" s="19" t="s">
        <v>215</v>
      </c>
      <c r="U35" s="27" cm="1">
        <f t="array" ref="U35">_xlfn.IFS(T35=$T$7,100%,T35=$T$6,0%,T35=$T$8,50%,T35=$T$23,0%)</f>
        <v>0</v>
      </c>
      <c r="V35" s="19" t="s">
        <v>215</v>
      </c>
      <c r="W35" s="27" cm="1">
        <f t="array" ref="W35">_xlfn.IFS(V35=$T$7,100%,V35=$T$6,0%,V35=$T$8,50%,V35=$T$23,0%)</f>
        <v>0</v>
      </c>
      <c r="X35" s="19" t="s">
        <v>215</v>
      </c>
      <c r="Y35" s="27" cm="1">
        <f t="array" ref="Y35">_xlfn.IFS(X35=$T$7,100%,X35=$T$6,0%,X35=$T$8,50%,X35=$T$23,0%)</f>
        <v>0</v>
      </c>
      <c r="Z35" s="19" t="s">
        <v>215</v>
      </c>
      <c r="AA35" s="27" cm="1">
        <f t="array" ref="AA35">_xlfn.IFS(Z35=$T$7,100%,Z35=$T$6,0%,Z35=$T$8,50%,Z35=$T$23,0%)</f>
        <v>0</v>
      </c>
      <c r="AB35" s="37">
        <f t="shared" si="0"/>
        <v>0.375</v>
      </c>
      <c r="AC35" s="19">
        <v>23</v>
      </c>
      <c r="AD35" s="19" t="s">
        <v>218</v>
      </c>
      <c r="AE35" s="19" t="s">
        <v>221</v>
      </c>
      <c r="AF35" s="19" t="s">
        <v>224</v>
      </c>
      <c r="AG35" s="19">
        <v>2</v>
      </c>
      <c r="AH35" s="19" t="s">
        <v>231</v>
      </c>
      <c r="AI35" s="19" t="s">
        <v>208</v>
      </c>
      <c r="AJ35" s="19" t="s">
        <v>231</v>
      </c>
      <c r="AK35" s="19" t="str" cm="1">
        <f t="array" ref="AK35">_xlfn.IFS(AJ35=$AI$129,"Ja",,,AJ35=$AI$130,"Ja",AJ35=$AI$131,"Ja",AJ35=$AI$132,"Ja",,,AJ35=$AI$133,"Ja",AJ35=$AI$135,"Nein")</f>
        <v>Ja</v>
      </c>
      <c r="AL35" s="19" t="s">
        <v>234</v>
      </c>
      <c r="AM35" s="19" t="s">
        <v>237</v>
      </c>
      <c r="AN35" s="19">
        <v>50</v>
      </c>
    </row>
    <row r="36" spans="1:40" x14ac:dyDescent="0.35">
      <c r="A36" s="17" t="s">
        <v>31</v>
      </c>
      <c r="B36" s="17" t="s">
        <v>194</v>
      </c>
      <c r="C36" s="17"/>
      <c r="D36" s="18" t="b">
        <v>0</v>
      </c>
      <c r="E36" s="27" cm="1">
        <f t="array" ref="E36">_xlfn.IFS(D36=$D$5,0,D36=$D$6,1)</f>
        <v>0</v>
      </c>
      <c r="F36" s="18" t="b">
        <v>0</v>
      </c>
      <c r="G36" s="27" cm="1">
        <f t="array" ref="G36">_xlfn.IFS(F36=$F$5,0,F36=$F$7,1)</f>
        <v>0</v>
      </c>
      <c r="H36" s="19" t="s">
        <v>212</v>
      </c>
      <c r="I36" s="27" cm="1">
        <f t="array" ref="I36">_xlfn.IFS(H36=$H$5,20%,H36=$H$6,0%,H36=$H$8,40%,H36=$H$45,0%,H36=$H$12,100%)</f>
        <v>0</v>
      </c>
      <c r="J36" s="18" t="b">
        <v>0</v>
      </c>
      <c r="K36" s="27" cm="1">
        <f t="array" ref="K36">_xlfn.IFS(J36=$J$5,0,J36=$J$7,1)</f>
        <v>0</v>
      </c>
      <c r="L36" s="18" t="b">
        <v>0</v>
      </c>
      <c r="M36" s="27" cm="1">
        <f t="array" ref="M36">_xlfn.IFS(L36=$L$5,0,L36=$L$7,1)</f>
        <v>0</v>
      </c>
      <c r="N36" s="19" t="s">
        <v>213</v>
      </c>
      <c r="O36" s="27" cm="1">
        <f t="array" ref="O36">_xlfn.IFS(N36=$N$5,100%,N36=$N$8,0%,N36=$N$9,50%,N36=$N$44,0%)</f>
        <v>1</v>
      </c>
      <c r="P36" s="19" t="s">
        <v>213</v>
      </c>
      <c r="Q36" s="27" cm="1">
        <f t="array" ref="Q36">_xlfn.IFS(P36=$P$6,100%,P36=$P$14,0%,P36=$P$9,50%,P36=$P$53,0%)</f>
        <v>1</v>
      </c>
      <c r="R36" s="19" t="s">
        <v>214</v>
      </c>
      <c r="S36" s="27" cm="1">
        <f t="array" ref="S36">_xlfn.IFS(R36=$R$24,100%,R36=$R$13,0%,R36=$R$6,50%,R36=$R$53,0%)</f>
        <v>0.5</v>
      </c>
      <c r="T36" s="19" t="s">
        <v>215</v>
      </c>
      <c r="U36" s="27" cm="1">
        <f t="array" ref="U36">_xlfn.IFS(T36=$T$7,100%,T36=$T$6,0%,T36=$T$8,50%,T36=$T$23,0%)</f>
        <v>0</v>
      </c>
      <c r="V36" s="19" t="s">
        <v>215</v>
      </c>
      <c r="W36" s="27" cm="1">
        <f t="array" ref="W36">_xlfn.IFS(V36=$T$7,100%,V36=$T$6,0%,V36=$T$8,50%,V36=$T$23,0%)</f>
        <v>0</v>
      </c>
      <c r="X36" s="19" t="s">
        <v>215</v>
      </c>
      <c r="Y36" s="27" cm="1">
        <f t="array" ref="Y36">_xlfn.IFS(X36=$T$7,100%,X36=$T$6,0%,X36=$T$8,50%,X36=$T$23,0%)</f>
        <v>0</v>
      </c>
      <c r="Z36" s="19" t="s">
        <v>215</v>
      </c>
      <c r="AA36" s="27" cm="1">
        <f t="array" ref="AA36">_xlfn.IFS(Z36=$T$7,100%,Z36=$T$6,0%,Z36=$T$8,50%,Z36=$T$23,0%)</f>
        <v>0</v>
      </c>
      <c r="AB36" s="37">
        <f t="shared" si="0"/>
        <v>0.20833333333333334</v>
      </c>
      <c r="AC36" s="19">
        <v>26</v>
      </c>
      <c r="AD36" s="19" t="s">
        <v>217</v>
      </c>
      <c r="AE36" s="19" t="s">
        <v>221</v>
      </c>
      <c r="AF36" s="19" t="s">
        <v>224</v>
      </c>
      <c r="AG36" s="19">
        <v>2</v>
      </c>
      <c r="AH36" s="19" t="s">
        <v>230</v>
      </c>
      <c r="AI36" s="19" t="s">
        <v>231</v>
      </c>
      <c r="AJ36" s="19" t="s">
        <v>231</v>
      </c>
      <c r="AK36" s="19" t="str" cm="1">
        <f t="array" ref="AK36">_xlfn.IFS(AJ36=$AI$129,"Ja",,,AJ36=$AI$130,"Ja",AJ36=$AI$131,"Ja",AJ36=$AI$132,"Ja",,,AJ36=$AI$133,"Ja",AJ36=$AI$135,"Nein")</f>
        <v>Ja</v>
      </c>
      <c r="AL36" s="19" t="s">
        <v>235</v>
      </c>
      <c r="AM36" s="19" t="s">
        <v>237</v>
      </c>
      <c r="AN36" s="19">
        <v>60</v>
      </c>
    </row>
    <row r="37" spans="1:40" x14ac:dyDescent="0.35">
      <c r="A37" s="17" t="s">
        <v>32</v>
      </c>
      <c r="B37" s="17" t="s">
        <v>194</v>
      </c>
      <c r="C37" s="17"/>
      <c r="D37" s="18" t="b">
        <v>0</v>
      </c>
      <c r="E37" s="27" cm="1">
        <f t="array" ref="E37">_xlfn.IFS(D37=$D$5,0,D37=$D$6,1)</f>
        <v>0</v>
      </c>
      <c r="F37" s="18" t="s">
        <v>207</v>
      </c>
      <c r="G37" s="27" cm="1">
        <f t="array" ref="G37">_xlfn.IFS(F37=$F$5,0,F37=$F$7,1)</f>
        <v>1</v>
      </c>
      <c r="H37" s="19" t="s">
        <v>212</v>
      </c>
      <c r="I37" s="27" cm="1">
        <f t="array" ref="I37">_xlfn.IFS(H37=$H$5,20%,H37=$H$6,0%,H37=$H$8,40%,H37=$H$45,0%,H37=$H$12,100%)</f>
        <v>0</v>
      </c>
      <c r="J37" s="18" t="b">
        <v>0</v>
      </c>
      <c r="K37" s="27" cm="1">
        <f t="array" ref="K37">_xlfn.IFS(J37=$J$5,0,J37=$J$7,1)</f>
        <v>0</v>
      </c>
      <c r="L37" s="18" t="b">
        <v>0</v>
      </c>
      <c r="M37" s="27" cm="1">
        <f t="array" ref="M37">_xlfn.IFS(L37=$L$5,0,L37=$L$7,1)</f>
        <v>0</v>
      </c>
      <c r="N37" s="19" t="s">
        <v>213</v>
      </c>
      <c r="O37" s="27" cm="1">
        <f t="array" ref="O37">_xlfn.IFS(N37=$N$5,100%,N37=$N$8,0%,N37=$N$9,50%,N37=$N$44,0%)</f>
        <v>1</v>
      </c>
      <c r="P37" s="19" t="s">
        <v>213</v>
      </c>
      <c r="Q37" s="27" cm="1">
        <f t="array" ref="Q37">_xlfn.IFS(P37=$P$6,100%,P37=$P$14,0%,P37=$P$9,50%,P37=$P$53,0%)</f>
        <v>1</v>
      </c>
      <c r="R37" s="19" t="s">
        <v>214</v>
      </c>
      <c r="S37" s="27" cm="1">
        <f t="array" ref="S37">_xlfn.IFS(R37=$R$24,100%,R37=$R$13,0%,R37=$R$6,50%,R37=$R$53,0%)</f>
        <v>0.5</v>
      </c>
      <c r="T37" s="19" t="s">
        <v>215</v>
      </c>
      <c r="U37" s="27" cm="1">
        <f t="array" ref="U37">_xlfn.IFS(T37=$T$7,100%,T37=$T$6,0%,T37=$T$8,50%,T37=$T$23,0%)</f>
        <v>0</v>
      </c>
      <c r="V37" s="19" t="s">
        <v>215</v>
      </c>
      <c r="W37" s="27" cm="1">
        <f t="array" ref="W37">_xlfn.IFS(V37=$T$7,100%,V37=$T$6,0%,V37=$T$8,50%,V37=$T$23,0%)</f>
        <v>0</v>
      </c>
      <c r="X37" s="19" t="s">
        <v>215</v>
      </c>
      <c r="Y37" s="27" cm="1">
        <f t="array" ref="Y37">_xlfn.IFS(X37=$T$7,100%,X37=$T$6,0%,X37=$T$8,50%,X37=$T$23,0%)</f>
        <v>0</v>
      </c>
      <c r="Z37" s="19" t="s">
        <v>215</v>
      </c>
      <c r="AA37" s="27" cm="1">
        <f t="array" ref="AA37">_xlfn.IFS(Z37=$T$7,100%,Z37=$T$6,0%,Z37=$T$8,50%,Z37=$T$23,0%)</f>
        <v>0</v>
      </c>
      <c r="AB37" s="37">
        <f t="shared" si="0"/>
        <v>0.29166666666666669</v>
      </c>
      <c r="AC37" s="19">
        <v>24</v>
      </c>
      <c r="AD37" s="19" t="s">
        <v>218</v>
      </c>
      <c r="AE37" s="19" t="s">
        <v>221</v>
      </c>
      <c r="AF37" s="19" t="s">
        <v>224</v>
      </c>
      <c r="AG37" s="19">
        <v>2</v>
      </c>
      <c r="AH37" s="19" t="s">
        <v>230</v>
      </c>
      <c r="AI37" s="19" t="s">
        <v>231</v>
      </c>
      <c r="AJ37" s="19" t="s">
        <v>231</v>
      </c>
      <c r="AK37" s="19" t="str" cm="1">
        <f t="array" ref="AK37">_xlfn.IFS(AJ37=$AI$129,"Ja",,,AJ37=$AI$130,"Ja",AJ37=$AI$131,"Ja",AJ37=$AI$132,"Ja",,,AJ37=$AI$133,"Ja",AJ37=$AI$135,"Nein")</f>
        <v>Ja</v>
      </c>
      <c r="AL37" s="19" t="s">
        <v>234</v>
      </c>
      <c r="AM37" s="19" t="s">
        <v>237</v>
      </c>
      <c r="AN37" s="19">
        <v>55</v>
      </c>
    </row>
    <row r="38" spans="1:40" x14ac:dyDescent="0.35">
      <c r="A38" s="17" t="s">
        <v>33</v>
      </c>
      <c r="B38" s="17" t="s">
        <v>194</v>
      </c>
      <c r="C38" s="17"/>
      <c r="D38" s="18" t="s">
        <v>207</v>
      </c>
      <c r="E38" s="27" cm="1">
        <f t="array" ref="E38">_xlfn.IFS(D38=$D$5,0,D38=$D$6,1)</f>
        <v>1</v>
      </c>
      <c r="F38" s="18" t="s">
        <v>207</v>
      </c>
      <c r="G38" s="27" cm="1">
        <f t="array" ref="G38">_xlfn.IFS(F38=$F$5,0,F38=$F$7,1)</f>
        <v>1</v>
      </c>
      <c r="H38" s="19" t="s">
        <v>209</v>
      </c>
      <c r="I38" s="27" cm="1">
        <f t="array" ref="I38">_xlfn.IFS(H38=$H$5,20%,H38=$H$6,0%,H38=$H$8,40%,H38=$H$45,0%,H38=$H$12,100%)</f>
        <v>1</v>
      </c>
      <c r="J38" s="18" t="s">
        <v>207</v>
      </c>
      <c r="K38" s="27" cm="1">
        <f t="array" ref="K38">_xlfn.IFS(J38=$J$5,0,J38=$J$7,1)</f>
        <v>1</v>
      </c>
      <c r="L38" s="18" t="s">
        <v>207</v>
      </c>
      <c r="M38" s="27" cm="1">
        <f t="array" ref="M38">_xlfn.IFS(L38=$L$5,0,L38=$L$7,1)</f>
        <v>1</v>
      </c>
      <c r="N38" s="19" t="s">
        <v>213</v>
      </c>
      <c r="O38" s="27" cm="1">
        <f t="array" ref="O38">_xlfn.IFS(N38=$N$5,100%,N38=$N$8,0%,N38=$N$9,50%,N38=$N$44,0%)</f>
        <v>1</v>
      </c>
      <c r="P38" s="19" t="s">
        <v>213</v>
      </c>
      <c r="Q38" s="27" cm="1">
        <f t="array" ref="Q38">_xlfn.IFS(P38=$P$6,100%,P38=$P$14,0%,P38=$P$9,50%,P38=$P$53,0%)</f>
        <v>1</v>
      </c>
      <c r="R38" s="19" t="s">
        <v>213</v>
      </c>
      <c r="S38" s="27" cm="1">
        <f t="array" ref="S38">_xlfn.IFS(R38=$R$24,100%,R38=$R$13,0%,R38=$R$6,50%,R38=$R$53,0%)</f>
        <v>1</v>
      </c>
      <c r="T38" s="19" t="s">
        <v>215</v>
      </c>
      <c r="U38" s="27" cm="1">
        <f t="array" ref="U38">_xlfn.IFS(T38=$T$7,100%,T38=$T$6,0%,T38=$T$8,50%,T38=$T$23,0%)</f>
        <v>0</v>
      </c>
      <c r="V38" s="19" t="s">
        <v>215</v>
      </c>
      <c r="W38" s="27" cm="1">
        <f t="array" ref="W38">_xlfn.IFS(V38=$T$7,100%,V38=$T$6,0%,V38=$T$8,50%,V38=$T$23,0%)</f>
        <v>0</v>
      </c>
      <c r="X38" s="19" t="s">
        <v>215</v>
      </c>
      <c r="Y38" s="27" cm="1">
        <f t="array" ref="Y38">_xlfn.IFS(X38=$T$7,100%,X38=$T$6,0%,X38=$T$8,50%,X38=$T$23,0%)</f>
        <v>0</v>
      </c>
      <c r="Z38" s="19" t="s">
        <v>215</v>
      </c>
      <c r="AA38" s="27" cm="1">
        <f t="array" ref="AA38">_xlfn.IFS(Z38=$T$7,100%,Z38=$T$6,0%,Z38=$T$8,50%,Z38=$T$23,0%)</f>
        <v>0</v>
      </c>
      <c r="AB38" s="37">
        <f t="shared" si="0"/>
        <v>0.66666666666666663</v>
      </c>
      <c r="AC38" s="19">
        <v>25</v>
      </c>
      <c r="AD38" s="19" t="s">
        <v>218</v>
      </c>
      <c r="AE38" s="19" t="s">
        <v>221</v>
      </c>
      <c r="AF38" s="19" t="s">
        <v>222</v>
      </c>
      <c r="AG38" s="19">
        <v>2</v>
      </c>
      <c r="AH38" s="19" t="s">
        <v>231</v>
      </c>
      <c r="AI38" s="19" t="s">
        <v>208</v>
      </c>
      <c r="AJ38" s="19" t="s">
        <v>231</v>
      </c>
      <c r="AK38" s="19" t="str" cm="1">
        <f t="array" ref="AK38">_xlfn.IFS(AJ38=$AI$129,"Ja",,,AJ38=$AI$130,"Ja",AJ38=$AI$131,"Ja",AJ38=$AI$132,"Ja",,,AJ38=$AI$133,"Ja",AJ38=$AI$135,"Nein")</f>
        <v>Ja</v>
      </c>
      <c r="AL38" s="19" t="s">
        <v>235</v>
      </c>
      <c r="AM38" s="19" t="s">
        <v>237</v>
      </c>
      <c r="AN38" s="19">
        <v>50</v>
      </c>
    </row>
    <row r="39" spans="1:40" x14ac:dyDescent="0.35">
      <c r="A39" s="17" t="s">
        <v>34</v>
      </c>
      <c r="B39" s="17" t="s">
        <v>194</v>
      </c>
      <c r="C39" s="17"/>
      <c r="D39" s="18" t="b">
        <v>0</v>
      </c>
      <c r="E39" s="27" cm="1">
        <f t="array" ref="E39">_xlfn.IFS(D39=$D$5,0,D39=$D$6,1)</f>
        <v>0</v>
      </c>
      <c r="F39" s="18" t="b">
        <v>0</v>
      </c>
      <c r="G39" s="27" cm="1">
        <f t="array" ref="G39">_xlfn.IFS(F39=$F$5,0,F39=$F$7,1)</f>
        <v>0</v>
      </c>
      <c r="H39" s="19" t="s">
        <v>212</v>
      </c>
      <c r="I39" s="27" cm="1">
        <f t="array" ref="I39">_xlfn.IFS(H39=$H$5,20%,H39=$H$6,0%,H39=$H$8,40%,H39=$H$45,0%,H39=$H$12,100%)</f>
        <v>0</v>
      </c>
      <c r="J39" s="18" t="s">
        <v>207</v>
      </c>
      <c r="K39" s="27" cm="1">
        <f t="array" ref="K39">_xlfn.IFS(J39=$J$5,0,J39=$J$7,1)</f>
        <v>1</v>
      </c>
      <c r="L39" s="18" t="s">
        <v>207</v>
      </c>
      <c r="M39" s="27" cm="1">
        <f t="array" ref="M39">_xlfn.IFS(L39=$L$5,0,L39=$L$7,1)</f>
        <v>1</v>
      </c>
      <c r="N39" s="19" t="s">
        <v>213</v>
      </c>
      <c r="O39" s="27" cm="1">
        <f t="array" ref="O39">_xlfn.IFS(N39=$N$5,100%,N39=$N$8,0%,N39=$N$9,50%,N39=$N$44,0%)</f>
        <v>1</v>
      </c>
      <c r="P39" s="19" t="s">
        <v>213</v>
      </c>
      <c r="Q39" s="27" cm="1">
        <f t="array" ref="Q39">_xlfn.IFS(P39=$P$6,100%,P39=$P$14,0%,P39=$P$9,50%,P39=$P$53,0%)</f>
        <v>1</v>
      </c>
      <c r="R39" s="19" t="s">
        <v>214</v>
      </c>
      <c r="S39" s="27" cm="1">
        <f t="array" ref="S39">_xlfn.IFS(R39=$R$24,100%,R39=$R$13,0%,R39=$R$6,50%,R39=$R$53,0%)</f>
        <v>0.5</v>
      </c>
      <c r="T39" s="19" t="s">
        <v>215</v>
      </c>
      <c r="U39" s="27" cm="1">
        <f t="array" ref="U39">_xlfn.IFS(T39=$T$7,100%,T39=$T$6,0%,T39=$T$8,50%,T39=$T$23,0%)</f>
        <v>0</v>
      </c>
      <c r="V39" s="19" t="s">
        <v>215</v>
      </c>
      <c r="W39" s="27" cm="1">
        <f t="array" ref="W39">_xlfn.IFS(V39=$T$7,100%,V39=$T$6,0%,V39=$T$8,50%,V39=$T$23,0%)</f>
        <v>0</v>
      </c>
      <c r="X39" s="19" t="s">
        <v>215</v>
      </c>
      <c r="Y39" s="27" cm="1">
        <f t="array" ref="Y39">_xlfn.IFS(X39=$T$7,100%,X39=$T$6,0%,X39=$T$8,50%,X39=$T$23,0%)</f>
        <v>0</v>
      </c>
      <c r="Z39" s="19" t="s">
        <v>215</v>
      </c>
      <c r="AA39" s="27" cm="1">
        <f t="array" ref="AA39">_xlfn.IFS(Z39=$T$7,100%,Z39=$T$6,0%,Z39=$T$8,50%,Z39=$T$23,0%)</f>
        <v>0</v>
      </c>
      <c r="AB39" s="37">
        <f t="shared" si="0"/>
        <v>0.375</v>
      </c>
      <c r="AC39" s="19">
        <v>23</v>
      </c>
      <c r="AD39" s="19" t="s">
        <v>217</v>
      </c>
      <c r="AE39" s="19" t="s">
        <v>221</v>
      </c>
      <c r="AF39" s="19" t="s">
        <v>223</v>
      </c>
      <c r="AG39" s="19">
        <v>2</v>
      </c>
      <c r="AH39" s="19" t="s">
        <v>231</v>
      </c>
      <c r="AI39" s="19" t="s">
        <v>208</v>
      </c>
      <c r="AJ39" s="19" t="s">
        <v>231</v>
      </c>
      <c r="AK39" s="19" t="str" cm="1">
        <f t="array" ref="AK39">_xlfn.IFS(AJ39=$AI$129,"Ja",,,AJ39=$AI$130,"Ja",AJ39=$AI$131,"Ja",AJ39=$AI$132,"Ja",,,AJ39=$AI$133,"Ja",AJ39=$AI$135,"Nein")</f>
        <v>Ja</v>
      </c>
      <c r="AL39" s="19" t="s">
        <v>235</v>
      </c>
      <c r="AM39" s="19" t="s">
        <v>237</v>
      </c>
      <c r="AN39" s="19">
        <v>50</v>
      </c>
    </row>
    <row r="40" spans="1:40" x14ac:dyDescent="0.35">
      <c r="A40" s="17" t="s">
        <v>35</v>
      </c>
      <c r="B40" s="17" t="s">
        <v>194</v>
      </c>
      <c r="C40" s="17"/>
      <c r="D40" s="18" t="b">
        <v>0</v>
      </c>
      <c r="E40" s="27" cm="1">
        <f t="array" ref="E40">_xlfn.IFS(D40=$D$5,0,D40=$D$6,1)</f>
        <v>0</v>
      </c>
      <c r="F40" s="18" t="s">
        <v>207</v>
      </c>
      <c r="G40" s="27" cm="1">
        <f t="array" ref="G40">_xlfn.IFS(F40=$F$5,0,F40=$F$7,1)</f>
        <v>1</v>
      </c>
      <c r="H40" s="19" t="s">
        <v>212</v>
      </c>
      <c r="I40" s="27" cm="1">
        <f t="array" ref="I40">_xlfn.IFS(H40=$H$5,20%,H40=$H$6,0%,H40=$H$8,40%,H40=$H$45,0%,H40=$H$12,100%)</f>
        <v>0</v>
      </c>
      <c r="J40" s="18" t="s">
        <v>207</v>
      </c>
      <c r="K40" s="27" cm="1">
        <f t="array" ref="K40">_xlfn.IFS(J40=$J$5,0,J40=$J$7,1)</f>
        <v>1</v>
      </c>
      <c r="L40" s="18" t="s">
        <v>207</v>
      </c>
      <c r="M40" s="27" cm="1">
        <f t="array" ref="M40">_xlfn.IFS(L40=$L$5,0,L40=$L$7,1)</f>
        <v>1</v>
      </c>
      <c r="N40" s="19" t="s">
        <v>213</v>
      </c>
      <c r="O40" s="27" cm="1">
        <f t="array" ref="O40">_xlfn.IFS(N40=$N$5,100%,N40=$N$8,0%,N40=$N$9,50%,N40=$N$44,0%)</f>
        <v>1</v>
      </c>
      <c r="P40" s="19" t="s">
        <v>213</v>
      </c>
      <c r="Q40" s="27" cm="1">
        <f t="array" ref="Q40">_xlfn.IFS(P40=$P$6,100%,P40=$P$14,0%,P40=$P$9,50%,P40=$P$53,0%)</f>
        <v>1</v>
      </c>
      <c r="R40" s="19" t="s">
        <v>214</v>
      </c>
      <c r="S40" s="27" cm="1">
        <f t="array" ref="S40">_xlfn.IFS(R40=$R$24,100%,R40=$R$13,0%,R40=$R$6,50%,R40=$R$53,0%)</f>
        <v>0.5</v>
      </c>
      <c r="T40" s="19" t="s">
        <v>215</v>
      </c>
      <c r="U40" s="27" cm="1">
        <f t="array" ref="U40">_xlfn.IFS(T40=$T$7,100%,T40=$T$6,0%,T40=$T$8,50%,T40=$T$23,0%)</f>
        <v>0</v>
      </c>
      <c r="V40" s="19" t="s">
        <v>215</v>
      </c>
      <c r="W40" s="27" cm="1">
        <f t="array" ref="W40">_xlfn.IFS(V40=$T$7,100%,V40=$T$6,0%,V40=$T$8,50%,V40=$T$23,0%)</f>
        <v>0</v>
      </c>
      <c r="X40" s="19" t="s">
        <v>215</v>
      </c>
      <c r="Y40" s="27" cm="1">
        <f t="array" ref="Y40">_xlfn.IFS(X40=$T$7,100%,X40=$T$6,0%,X40=$T$8,50%,X40=$T$23,0%)</f>
        <v>0</v>
      </c>
      <c r="Z40" s="19" t="s">
        <v>214</v>
      </c>
      <c r="AA40" s="27" cm="1">
        <f t="array" ref="AA40">_xlfn.IFS(Z40=$T$7,100%,Z40=$T$6,0%,Z40=$T$8,50%,Z40=$T$23,0%)</f>
        <v>0.5</v>
      </c>
      <c r="AB40" s="37">
        <f t="shared" si="0"/>
        <v>0.5</v>
      </c>
      <c r="AC40" s="19">
        <v>26</v>
      </c>
      <c r="AD40" s="19" t="s">
        <v>218</v>
      </c>
      <c r="AE40" s="19" t="s">
        <v>221</v>
      </c>
      <c r="AF40" s="19" t="s">
        <v>224</v>
      </c>
      <c r="AG40" s="19">
        <v>2</v>
      </c>
      <c r="AH40" s="19" t="s">
        <v>230</v>
      </c>
      <c r="AI40" s="19" t="s">
        <v>231</v>
      </c>
      <c r="AJ40" s="19" t="s">
        <v>231</v>
      </c>
      <c r="AK40" s="19" t="str" cm="1">
        <f t="array" ref="AK40">_xlfn.IFS(AJ40=$AI$129,"Ja",,,AJ40=$AI$130,"Ja",AJ40=$AI$131,"Ja",AJ40=$AI$132,"Ja",,,AJ40=$AI$133,"Ja",AJ40=$AI$135,"Nein")</f>
        <v>Ja</v>
      </c>
      <c r="AL40" s="19" t="s">
        <v>235</v>
      </c>
      <c r="AM40" s="19" t="s">
        <v>237</v>
      </c>
      <c r="AN40" s="19">
        <v>40</v>
      </c>
    </row>
    <row r="41" spans="1:40" x14ac:dyDescent="0.35">
      <c r="A41" s="17" t="s">
        <v>36</v>
      </c>
      <c r="B41" s="17" t="s">
        <v>194</v>
      </c>
      <c r="C41" s="17"/>
      <c r="D41" s="18" t="b">
        <v>0</v>
      </c>
      <c r="E41" s="27" cm="1">
        <f t="array" ref="E41">_xlfn.IFS(D41=$D$5,0,D41=$D$6,1)</f>
        <v>0</v>
      </c>
      <c r="F41" s="18" t="b">
        <v>0</v>
      </c>
      <c r="G41" s="27" cm="1">
        <f t="array" ref="G41">_xlfn.IFS(F41=$F$5,0,F41=$F$7,1)</f>
        <v>0</v>
      </c>
      <c r="H41" s="19" t="s">
        <v>211</v>
      </c>
      <c r="I41" s="27" cm="1">
        <f t="array" ref="I41">_xlfn.IFS(H41=$H$5,20%,H41=$H$6,0%,H41=$H$8,40%,H41=$H$45,0%,H41=$H$12,100%)</f>
        <v>0.2</v>
      </c>
      <c r="J41" s="18" t="s">
        <v>207</v>
      </c>
      <c r="K41" s="27" cm="1">
        <f t="array" ref="K41">_xlfn.IFS(J41=$J$5,0,J41=$J$7,1)</f>
        <v>1</v>
      </c>
      <c r="L41" s="18" t="s">
        <v>207</v>
      </c>
      <c r="M41" s="27" cm="1">
        <f t="array" ref="M41">_xlfn.IFS(L41=$L$5,0,L41=$L$7,1)</f>
        <v>1</v>
      </c>
      <c r="N41" s="19" t="s">
        <v>213</v>
      </c>
      <c r="O41" s="27" cm="1">
        <f t="array" ref="O41">_xlfn.IFS(N41=$N$5,100%,N41=$N$8,0%,N41=$N$9,50%,N41=$N$44,0%)</f>
        <v>1</v>
      </c>
      <c r="P41" s="19" t="s">
        <v>213</v>
      </c>
      <c r="Q41" s="27" cm="1">
        <f t="array" ref="Q41">_xlfn.IFS(P41=$P$6,100%,P41=$P$14,0%,P41=$P$9,50%,P41=$P$53,0%)</f>
        <v>1</v>
      </c>
      <c r="R41" s="19" t="s">
        <v>214</v>
      </c>
      <c r="S41" s="27" cm="1">
        <f t="array" ref="S41">_xlfn.IFS(R41=$R$24,100%,R41=$R$13,0%,R41=$R$6,50%,R41=$R$53,0%)</f>
        <v>0.5</v>
      </c>
      <c r="T41" s="19" t="s">
        <v>213</v>
      </c>
      <c r="U41" s="27" cm="1">
        <f t="array" ref="U41">_xlfn.IFS(T41=$T$7,100%,T41=$T$6,0%,T41=$T$8,50%,T41=$T$23,0%)</f>
        <v>1</v>
      </c>
      <c r="V41" s="19" t="s">
        <v>215</v>
      </c>
      <c r="W41" s="27" cm="1">
        <f t="array" ref="W41">_xlfn.IFS(V41=$T$7,100%,V41=$T$6,0%,V41=$T$8,50%,V41=$T$23,0%)</f>
        <v>0</v>
      </c>
      <c r="X41" s="19" t="s">
        <v>215</v>
      </c>
      <c r="Y41" s="27" cm="1">
        <f t="array" ref="Y41">_xlfn.IFS(X41=$T$7,100%,X41=$T$6,0%,X41=$T$8,50%,X41=$T$23,0%)</f>
        <v>0</v>
      </c>
      <c r="Z41" s="19" t="s">
        <v>215</v>
      </c>
      <c r="AA41" s="27" cm="1">
        <f t="array" ref="AA41">_xlfn.IFS(Z41=$T$7,100%,Z41=$T$6,0%,Z41=$T$8,50%,Z41=$T$23,0%)</f>
        <v>0</v>
      </c>
      <c r="AB41" s="37">
        <f t="shared" si="0"/>
        <v>0.47500000000000003</v>
      </c>
      <c r="AC41" s="19">
        <v>23</v>
      </c>
      <c r="AD41" s="19" t="s">
        <v>218</v>
      </c>
      <c r="AE41" s="19" t="s">
        <v>221</v>
      </c>
      <c r="AF41" s="19" t="s">
        <v>224</v>
      </c>
      <c r="AG41" s="19">
        <v>2</v>
      </c>
      <c r="AH41" s="19" t="s">
        <v>231</v>
      </c>
      <c r="AI41" s="19" t="s">
        <v>208</v>
      </c>
      <c r="AJ41" s="19" t="s">
        <v>231</v>
      </c>
      <c r="AK41" s="19" t="str" cm="1">
        <f t="array" ref="AK41">_xlfn.IFS(AJ41=$AI$129,"Ja",,,AJ41=$AI$130,"Ja",AJ41=$AI$131,"Ja",AJ41=$AI$132,"Ja",,,AJ41=$AI$133,"Ja",AJ41=$AI$135,"Nein")</f>
        <v>Ja</v>
      </c>
      <c r="AL41" s="19" t="s">
        <v>235</v>
      </c>
      <c r="AM41" s="19" t="s">
        <v>237</v>
      </c>
      <c r="AN41" s="19">
        <v>60</v>
      </c>
    </row>
    <row r="42" spans="1:40" x14ac:dyDescent="0.35">
      <c r="A42" s="17" t="s">
        <v>37</v>
      </c>
      <c r="B42" s="17" t="s">
        <v>194</v>
      </c>
      <c r="C42" s="17"/>
      <c r="D42" s="18" t="b">
        <v>0</v>
      </c>
      <c r="E42" s="27" cm="1">
        <f t="array" ref="E42">_xlfn.IFS(D42=$D$5,0,D42=$D$6,1)</f>
        <v>0</v>
      </c>
      <c r="F42" s="18" t="b">
        <v>0</v>
      </c>
      <c r="G42" s="27" cm="1">
        <f t="array" ref="G42">_xlfn.IFS(F42=$F$5,0,F42=$F$7,1)</f>
        <v>0</v>
      </c>
      <c r="H42" s="19" t="s">
        <v>212</v>
      </c>
      <c r="I42" s="27" cm="1">
        <f t="array" ref="I42">_xlfn.IFS(H42=$H$5,20%,H42=$H$6,0%,H42=$H$8,40%,H42=$H$45,0%,H42=$H$12,100%)</f>
        <v>0</v>
      </c>
      <c r="J42" s="18" t="s">
        <v>207</v>
      </c>
      <c r="K42" s="27" cm="1">
        <f t="array" ref="K42">_xlfn.IFS(J42=$J$5,0,J42=$J$7,1)</f>
        <v>1</v>
      </c>
      <c r="L42" s="18" t="s">
        <v>207</v>
      </c>
      <c r="M42" s="27" cm="1">
        <f t="array" ref="M42">_xlfn.IFS(L42=$L$5,0,L42=$L$7,1)</f>
        <v>1</v>
      </c>
      <c r="N42" s="19" t="s">
        <v>213</v>
      </c>
      <c r="O42" s="27" cm="1">
        <f t="array" ref="O42">_xlfn.IFS(N42=$N$5,100%,N42=$N$8,0%,N42=$N$9,50%,N42=$N$44,0%)</f>
        <v>1</v>
      </c>
      <c r="P42" s="19" t="s">
        <v>213</v>
      </c>
      <c r="Q42" s="27" cm="1">
        <f t="array" ref="Q42">_xlfn.IFS(P42=$P$6,100%,P42=$P$14,0%,P42=$P$9,50%,P42=$P$53,0%)</f>
        <v>1</v>
      </c>
      <c r="R42" s="19" t="s">
        <v>214</v>
      </c>
      <c r="S42" s="27" cm="1">
        <f t="array" ref="S42">_xlfn.IFS(R42=$R$24,100%,R42=$R$13,0%,R42=$R$6,50%,R42=$R$53,0%)</f>
        <v>0.5</v>
      </c>
      <c r="T42" s="19" t="s">
        <v>214</v>
      </c>
      <c r="U42" s="27" cm="1">
        <f t="array" ref="U42">_xlfn.IFS(T42=$T$7,100%,T42=$T$6,0%,T42=$T$8,50%,T42=$T$23,0%)</f>
        <v>0.5</v>
      </c>
      <c r="V42" s="19" t="s">
        <v>215</v>
      </c>
      <c r="W42" s="27" cm="1">
        <f t="array" ref="W42">_xlfn.IFS(V42=$T$7,100%,V42=$T$6,0%,V42=$T$8,50%,V42=$T$23,0%)</f>
        <v>0</v>
      </c>
      <c r="X42" s="19" t="s">
        <v>215</v>
      </c>
      <c r="Y42" s="27" cm="1">
        <f t="array" ref="Y42">_xlfn.IFS(X42=$T$7,100%,X42=$T$6,0%,X42=$T$8,50%,X42=$T$23,0%)</f>
        <v>0</v>
      </c>
      <c r="Z42" s="19" t="s">
        <v>215</v>
      </c>
      <c r="AA42" s="27" cm="1">
        <f t="array" ref="AA42">_xlfn.IFS(Z42=$T$7,100%,Z42=$T$6,0%,Z42=$T$8,50%,Z42=$T$23,0%)</f>
        <v>0</v>
      </c>
      <c r="AB42" s="37">
        <f t="shared" si="0"/>
        <v>0.41666666666666669</v>
      </c>
      <c r="AC42" s="19">
        <v>24</v>
      </c>
      <c r="AD42" s="19" t="s">
        <v>218</v>
      </c>
      <c r="AE42" s="19" t="s">
        <v>221</v>
      </c>
      <c r="AF42" s="19" t="s">
        <v>224</v>
      </c>
      <c r="AG42" s="19">
        <v>4</v>
      </c>
      <c r="AH42" s="19" t="s">
        <v>208</v>
      </c>
      <c r="AI42" s="19" t="s">
        <v>231</v>
      </c>
      <c r="AJ42" s="19" t="s">
        <v>231</v>
      </c>
      <c r="AK42" s="19" t="str" cm="1">
        <f t="array" ref="AK42">_xlfn.IFS(AJ42=$AI$129,"Ja",,,AJ42=$AI$130,"Ja",AJ42=$AI$131,"Ja",AJ42=$AI$132,"Ja",,,AJ42=$AI$133,"Ja",AJ42=$AI$135,"Nein")</f>
        <v>Ja</v>
      </c>
      <c r="AL42" s="19" t="s">
        <v>233</v>
      </c>
      <c r="AM42" s="19" t="s">
        <v>237</v>
      </c>
      <c r="AN42" s="19">
        <v>60</v>
      </c>
    </row>
    <row r="43" spans="1:40" x14ac:dyDescent="0.35">
      <c r="A43" s="17" t="s">
        <v>38</v>
      </c>
      <c r="B43" s="17" t="s">
        <v>195</v>
      </c>
      <c r="C43" s="17"/>
      <c r="D43" s="18" t="s">
        <v>207</v>
      </c>
      <c r="E43" s="27" cm="1">
        <f t="array" ref="E43">_xlfn.IFS(D43=$D$5,0,D43=$D$6,1)</f>
        <v>1</v>
      </c>
      <c r="F43" s="18" t="b">
        <v>0</v>
      </c>
      <c r="G43" s="27" cm="1">
        <f t="array" ref="G43">_xlfn.IFS(F43=$F$5,0,F43=$F$7,1)</f>
        <v>0</v>
      </c>
      <c r="H43" s="19" t="s">
        <v>210</v>
      </c>
      <c r="I43" s="27" cm="1">
        <f t="array" ref="I43">_xlfn.IFS(H43=$H$5,20%,H43=$H$6,0%,H43=$H$8,40%,H43=$H$45,0%,H43=$H$12,100%)</f>
        <v>0.4</v>
      </c>
      <c r="J43" s="18" t="s">
        <v>207</v>
      </c>
      <c r="K43" s="27" cm="1">
        <f t="array" ref="K43">_xlfn.IFS(J43=$J$5,0,J43=$J$7,1)</f>
        <v>1</v>
      </c>
      <c r="L43" s="18" t="s">
        <v>207</v>
      </c>
      <c r="M43" s="27" cm="1">
        <f t="array" ref="M43">_xlfn.IFS(L43=$L$5,0,L43=$L$7,1)</f>
        <v>1</v>
      </c>
      <c r="N43" s="19" t="s">
        <v>215</v>
      </c>
      <c r="O43" s="27" cm="1">
        <f t="array" ref="O43">_xlfn.IFS(N43=$N$5,100%,N43=$N$8,0%,N43=$N$9,50%,N43=$N$44,0%)</f>
        <v>0</v>
      </c>
      <c r="P43" s="19" t="s">
        <v>214</v>
      </c>
      <c r="Q43" s="27" cm="1">
        <f t="array" ref="Q43">_xlfn.IFS(P43=$P$6,100%,P43=$P$14,0%,P43=$P$9,50%,P43=$P$53,0%)</f>
        <v>0.5</v>
      </c>
      <c r="R43" s="19" t="s">
        <v>214</v>
      </c>
      <c r="S43" s="27" cm="1">
        <f t="array" ref="S43">_xlfn.IFS(R43=$R$24,100%,R43=$R$13,0%,R43=$R$6,50%,R43=$R$53,0%)</f>
        <v>0.5</v>
      </c>
      <c r="T43" s="19" t="s">
        <v>215</v>
      </c>
      <c r="U43" s="27" cm="1">
        <f t="array" ref="U43">_xlfn.IFS(T43=$T$7,100%,T43=$T$6,0%,T43=$T$8,50%,T43=$T$23,0%)</f>
        <v>0</v>
      </c>
      <c r="V43" s="19" t="s">
        <v>215</v>
      </c>
      <c r="W43" s="27" cm="1">
        <f t="array" ref="W43">_xlfn.IFS(V43=$T$7,100%,V43=$T$6,0%,V43=$T$8,50%,V43=$T$23,0%)</f>
        <v>0</v>
      </c>
      <c r="X43" s="19" t="s">
        <v>215</v>
      </c>
      <c r="Y43" s="27" cm="1">
        <f t="array" ref="Y43">_xlfn.IFS(X43=$T$7,100%,X43=$T$6,0%,X43=$T$8,50%,X43=$T$23,0%)</f>
        <v>0</v>
      </c>
      <c r="Z43" s="19" t="s">
        <v>215</v>
      </c>
      <c r="AA43" s="27" cm="1">
        <f t="array" ref="AA43">_xlfn.IFS(Z43=$T$7,100%,Z43=$T$6,0%,Z43=$T$8,50%,Z43=$T$23,0%)</f>
        <v>0</v>
      </c>
      <c r="AB43" s="37">
        <f t="shared" si="0"/>
        <v>0.3666666666666667</v>
      </c>
      <c r="AC43" s="19" t="s">
        <v>208</v>
      </c>
      <c r="AD43" s="19" t="s">
        <v>218</v>
      </c>
      <c r="AE43" s="19" t="s">
        <v>219</v>
      </c>
      <c r="AF43" s="19" t="s">
        <v>222</v>
      </c>
      <c r="AG43" s="19">
        <v>1</v>
      </c>
      <c r="AH43" s="19" t="s">
        <v>230</v>
      </c>
      <c r="AI43" s="19" t="s">
        <v>208</v>
      </c>
      <c r="AJ43" s="19" t="s">
        <v>273</v>
      </c>
      <c r="AK43" s="19" t="str" cm="1">
        <f t="array" ref="AK43">_xlfn.IFS(AJ43=$AI$129,"Ja",,,AJ43=$AI$130,"Ja",AJ43=$AI$131,"Ja",AJ43=$AI$132,"Ja",,,AJ43=$AI$133,"Ja",AJ43=$AI$135,"Nein")</f>
        <v>Nein</v>
      </c>
      <c r="AL43" s="19" t="s">
        <v>235</v>
      </c>
      <c r="AM43" s="19" t="s">
        <v>236</v>
      </c>
      <c r="AN43" s="19" t="s">
        <v>208</v>
      </c>
    </row>
    <row r="44" spans="1:40" x14ac:dyDescent="0.35">
      <c r="A44" s="17" t="s">
        <v>39</v>
      </c>
      <c r="B44" s="17" t="s">
        <v>195</v>
      </c>
      <c r="C44" s="17"/>
      <c r="D44" s="18" t="s">
        <v>207</v>
      </c>
      <c r="E44" s="27" cm="1">
        <f t="array" ref="E44">_xlfn.IFS(D44=$D$5,0,D44=$D$6,1)</f>
        <v>1</v>
      </c>
      <c r="F44" s="18" t="b">
        <v>0</v>
      </c>
      <c r="G44" s="27" cm="1">
        <f t="array" ref="G44">_xlfn.IFS(F44=$F$5,0,F44=$F$7,1)</f>
        <v>0</v>
      </c>
      <c r="H44" s="19" t="s">
        <v>210</v>
      </c>
      <c r="I44" s="27" cm="1">
        <f t="array" ref="I44">_xlfn.IFS(H44=$H$5,20%,H44=$H$6,0%,H44=$H$8,40%,H44=$H$45,0%,H44=$H$12,100%)</f>
        <v>0.4</v>
      </c>
      <c r="J44" s="18" t="s">
        <v>207</v>
      </c>
      <c r="K44" s="27" cm="1">
        <f t="array" ref="K44">_xlfn.IFS(J44=$J$5,0,J44=$J$7,1)</f>
        <v>1</v>
      </c>
      <c r="L44" s="18" t="s">
        <v>207</v>
      </c>
      <c r="M44" s="27" cm="1">
        <f t="array" ref="M44">_xlfn.IFS(L44=$L$5,0,L44=$L$7,1)</f>
        <v>1</v>
      </c>
      <c r="N44" s="19" t="s">
        <v>208</v>
      </c>
      <c r="O44" s="27" cm="1">
        <f t="array" ref="O44">_xlfn.IFS(N44=$N$5,100%,N44=$N$8,0%,N44=$N$9,50%,N44=$N$44,0%)</f>
        <v>0</v>
      </c>
      <c r="P44" s="19" t="s">
        <v>215</v>
      </c>
      <c r="Q44" s="27" cm="1">
        <f t="array" ref="Q44">_xlfn.IFS(P44=$P$6,100%,P44=$P$14,0%,P44=$P$9,50%,P44=$P$53,0%)</f>
        <v>0</v>
      </c>
      <c r="R44" s="19" t="s">
        <v>208</v>
      </c>
      <c r="S44" s="27" cm="1">
        <f t="array" ref="S44">_xlfn.IFS(R44=$R$24,100%,R44=$R$13,0%,R44=$R$6,50%,R44=$R$53,0%)</f>
        <v>0</v>
      </c>
      <c r="T44" s="19" t="s">
        <v>214</v>
      </c>
      <c r="U44" s="27" cm="1">
        <f t="array" ref="U44">_xlfn.IFS(T44=$T$7,100%,T44=$T$6,0%,T44=$T$8,50%,T44=$T$23,0%)</f>
        <v>0.5</v>
      </c>
      <c r="V44" s="19" t="s">
        <v>208</v>
      </c>
      <c r="W44" s="27" cm="1">
        <f t="array" ref="W44">_xlfn.IFS(V44=$T$7,100%,V44=$T$6,0%,V44=$T$8,50%,V44=$T$23,0%)</f>
        <v>0</v>
      </c>
      <c r="X44" s="19" t="s">
        <v>208</v>
      </c>
      <c r="Y44" s="27" cm="1">
        <f t="array" ref="Y44">_xlfn.IFS(X44=$T$7,100%,X44=$T$6,0%,X44=$T$8,50%,X44=$T$23,0%)</f>
        <v>0</v>
      </c>
      <c r="Z44" s="19" t="s">
        <v>214</v>
      </c>
      <c r="AA44" s="27" cm="1">
        <f t="array" ref="AA44">_xlfn.IFS(Z44=$T$7,100%,Z44=$T$6,0%,Z44=$T$8,50%,Z44=$T$23,0%)</f>
        <v>0.5</v>
      </c>
      <c r="AB44" s="37">
        <f t="shared" si="0"/>
        <v>0.3666666666666667</v>
      </c>
      <c r="AC44" s="19">
        <v>25</v>
      </c>
      <c r="AD44" s="19" t="s">
        <v>217</v>
      </c>
      <c r="AE44" s="19" t="s">
        <v>219</v>
      </c>
      <c r="AF44" s="19" t="s">
        <v>222</v>
      </c>
      <c r="AG44" s="19">
        <v>1</v>
      </c>
      <c r="AH44" s="19" t="s">
        <v>230</v>
      </c>
      <c r="AI44" s="19" t="s">
        <v>227</v>
      </c>
      <c r="AJ44" s="19" t="s">
        <v>227</v>
      </c>
      <c r="AK44" s="19" t="str" cm="1">
        <f t="array" ref="AK44">_xlfn.IFS(AJ44=$AI$129,"Ja",,,AJ44=$AI$130,"Ja",AJ44=$AI$131,"Ja",AJ44=$AI$132,"Ja",,,AJ44=$AI$133,"Ja",AJ44=$AI$135,"Nein")</f>
        <v>Ja</v>
      </c>
      <c r="AL44" s="19" t="s">
        <v>235</v>
      </c>
      <c r="AM44" s="19" t="s">
        <v>236</v>
      </c>
      <c r="AN44" s="19" t="s">
        <v>208</v>
      </c>
    </row>
    <row r="45" spans="1:40" x14ac:dyDescent="0.35">
      <c r="A45" s="17" t="s">
        <v>40</v>
      </c>
      <c r="B45" s="17" t="s">
        <v>195</v>
      </c>
      <c r="C45" s="17"/>
      <c r="D45" s="18" t="s">
        <v>207</v>
      </c>
      <c r="E45" s="27" cm="1">
        <f t="array" ref="E45">_xlfn.IFS(D45=$D$5,0,D45=$D$6,1)</f>
        <v>1</v>
      </c>
      <c r="F45" s="18" t="b">
        <v>0</v>
      </c>
      <c r="G45" s="27" cm="1">
        <f t="array" ref="G45">_xlfn.IFS(F45=$F$5,0,F45=$F$7,1)</f>
        <v>0</v>
      </c>
      <c r="H45" s="19" t="s">
        <v>208</v>
      </c>
      <c r="I45" s="27" cm="1">
        <f t="array" ref="I45">_xlfn.IFS(H45=$H$5,20%,H45=$H$6,0%,H45=$H$8,40%,H45=$H$45,0%,H45=$H$12,100%)</f>
        <v>0</v>
      </c>
      <c r="J45" s="18" t="b">
        <v>0</v>
      </c>
      <c r="K45" s="27" cm="1">
        <f t="array" ref="K45">_xlfn.IFS(J45=$J$5,0,J45=$J$7,1)</f>
        <v>0</v>
      </c>
      <c r="L45" s="18" t="b">
        <v>0</v>
      </c>
      <c r="M45" s="27" cm="1">
        <f t="array" ref="M45">_xlfn.IFS(L45=$L$5,0,L45=$L$7,1)</f>
        <v>0</v>
      </c>
      <c r="N45" s="19" t="s">
        <v>213</v>
      </c>
      <c r="O45" s="27" cm="1">
        <f t="array" ref="O45">_xlfn.IFS(N45=$N$5,100%,N45=$N$8,0%,N45=$N$9,50%,N45=$N$44,0%)</f>
        <v>1</v>
      </c>
      <c r="P45" s="19" t="s">
        <v>215</v>
      </c>
      <c r="Q45" s="27" cm="1">
        <f t="array" ref="Q45">_xlfn.IFS(P45=$P$6,100%,P45=$P$14,0%,P45=$P$9,50%,P45=$P$53,0%)</f>
        <v>0</v>
      </c>
      <c r="R45" s="19" t="s">
        <v>208</v>
      </c>
      <c r="S45" s="27" cm="1">
        <f t="array" ref="S45">_xlfn.IFS(R45=$R$24,100%,R45=$R$13,0%,R45=$R$6,50%,R45=$R$53,0%)</f>
        <v>0</v>
      </c>
      <c r="T45" s="19" t="s">
        <v>208</v>
      </c>
      <c r="U45" s="27" cm="1">
        <f t="array" ref="U45">_xlfn.IFS(T45=$T$7,100%,T45=$T$6,0%,T45=$T$8,50%,T45=$T$23,0%)</f>
        <v>0</v>
      </c>
      <c r="V45" s="19" t="s">
        <v>208</v>
      </c>
      <c r="W45" s="27" cm="1">
        <f t="array" ref="W45">_xlfn.IFS(V45=$T$7,100%,V45=$T$6,0%,V45=$T$8,50%,V45=$T$23,0%)</f>
        <v>0</v>
      </c>
      <c r="X45" s="19" t="s">
        <v>208</v>
      </c>
      <c r="Y45" s="27" cm="1">
        <f t="array" ref="Y45">_xlfn.IFS(X45=$T$7,100%,X45=$T$6,0%,X45=$T$8,50%,X45=$T$23,0%)</f>
        <v>0</v>
      </c>
      <c r="Z45" s="19" t="s">
        <v>208</v>
      </c>
      <c r="AA45" s="27" cm="1">
        <f t="array" ref="AA45">_xlfn.IFS(Z45=$T$7,100%,Z45=$T$6,0%,Z45=$T$8,50%,Z45=$T$23,0%)</f>
        <v>0</v>
      </c>
      <c r="AB45" s="37">
        <f t="shared" si="0"/>
        <v>0.16666666666666666</v>
      </c>
      <c r="AC45" s="19">
        <v>26</v>
      </c>
      <c r="AD45" s="19" t="s">
        <v>218</v>
      </c>
      <c r="AE45" s="19" t="s">
        <v>219</v>
      </c>
      <c r="AF45" s="19" t="s">
        <v>222</v>
      </c>
      <c r="AG45" s="19">
        <v>1</v>
      </c>
      <c r="AH45" s="19" t="s">
        <v>230</v>
      </c>
      <c r="AI45" s="19" t="s">
        <v>208</v>
      </c>
      <c r="AJ45" s="19" t="s">
        <v>273</v>
      </c>
      <c r="AK45" s="19" t="str" cm="1">
        <f t="array" ref="AK45">_xlfn.IFS(AJ45=$AI$129,"Ja",,,AJ45=$AI$130,"Ja",AJ45=$AI$131,"Ja",AJ45=$AI$132,"Ja",,,AJ45=$AI$133,"Ja",AJ45=$AI$135,"Nein")</f>
        <v>Nein</v>
      </c>
      <c r="AL45" s="19" t="s">
        <v>235</v>
      </c>
      <c r="AM45" s="19" t="s">
        <v>236</v>
      </c>
      <c r="AN45" s="19" t="s">
        <v>208</v>
      </c>
    </row>
    <row r="46" spans="1:40" x14ac:dyDescent="0.35">
      <c r="A46" s="17" t="s">
        <v>41</v>
      </c>
      <c r="B46" s="17" t="s">
        <v>195</v>
      </c>
      <c r="C46" s="17"/>
      <c r="D46" s="18" t="s">
        <v>207</v>
      </c>
      <c r="E46" s="27" cm="1">
        <f t="array" ref="E46">_xlfn.IFS(D46=$D$5,0,D46=$D$6,1)</f>
        <v>1</v>
      </c>
      <c r="F46" s="18" t="s">
        <v>207</v>
      </c>
      <c r="G46" s="27" cm="1">
        <f t="array" ref="G46">_xlfn.IFS(F46=$F$5,0,F46=$F$7,1)</f>
        <v>1</v>
      </c>
      <c r="H46" s="19" t="s">
        <v>212</v>
      </c>
      <c r="I46" s="27" cm="1">
        <f t="array" ref="I46">_xlfn.IFS(H46=$H$5,20%,H46=$H$6,0%,H46=$H$8,40%,H46=$H$45,0%,H46=$H$12,100%)</f>
        <v>0</v>
      </c>
      <c r="J46" s="18" t="s">
        <v>207</v>
      </c>
      <c r="K46" s="27" cm="1">
        <f t="array" ref="K46">_xlfn.IFS(J46=$J$5,0,J46=$J$7,1)</f>
        <v>1</v>
      </c>
      <c r="L46" s="18" t="s">
        <v>207</v>
      </c>
      <c r="M46" s="27" cm="1">
        <f t="array" ref="M46">_xlfn.IFS(L46=$L$5,0,L46=$L$7,1)</f>
        <v>1</v>
      </c>
      <c r="N46" s="19" t="s">
        <v>213</v>
      </c>
      <c r="O46" s="27" cm="1">
        <f t="array" ref="O46">_xlfn.IFS(N46=$N$5,100%,N46=$N$8,0%,N46=$N$9,50%,N46=$N$44,0%)</f>
        <v>1</v>
      </c>
      <c r="P46" s="19" t="s">
        <v>213</v>
      </c>
      <c r="Q46" s="27" cm="1">
        <f t="array" ref="Q46">_xlfn.IFS(P46=$P$6,100%,P46=$P$14,0%,P46=$P$9,50%,P46=$P$53,0%)</f>
        <v>1</v>
      </c>
      <c r="R46" s="19" t="s">
        <v>215</v>
      </c>
      <c r="S46" s="27" cm="1">
        <f t="array" ref="S46">_xlfn.IFS(R46=$R$24,100%,R46=$R$13,0%,R46=$R$6,50%,R46=$R$53,0%)</f>
        <v>0</v>
      </c>
      <c r="T46" s="19" t="s">
        <v>215</v>
      </c>
      <c r="U46" s="27" cm="1">
        <f t="array" ref="U46">_xlfn.IFS(T46=$T$7,100%,T46=$T$6,0%,T46=$T$8,50%,T46=$T$23,0%)</f>
        <v>0</v>
      </c>
      <c r="V46" s="19" t="s">
        <v>215</v>
      </c>
      <c r="W46" s="27" cm="1">
        <f t="array" ref="W46">_xlfn.IFS(V46=$T$7,100%,V46=$T$6,0%,V46=$T$8,50%,V46=$T$23,0%)</f>
        <v>0</v>
      </c>
      <c r="X46" s="19" t="s">
        <v>213</v>
      </c>
      <c r="Y46" s="27" cm="1">
        <f t="array" ref="Y46">_xlfn.IFS(X46=$T$7,100%,X46=$T$6,0%,X46=$T$8,50%,X46=$T$23,0%)</f>
        <v>1</v>
      </c>
      <c r="Z46" s="19" t="s">
        <v>215</v>
      </c>
      <c r="AA46" s="27" cm="1">
        <f t="array" ref="AA46">_xlfn.IFS(Z46=$T$7,100%,Z46=$T$6,0%,Z46=$T$8,50%,Z46=$T$23,0%)</f>
        <v>0</v>
      </c>
      <c r="AB46" s="37">
        <f t="shared" si="0"/>
        <v>0.58333333333333337</v>
      </c>
      <c r="AC46" s="19">
        <v>25</v>
      </c>
      <c r="AD46" s="19" t="s">
        <v>218</v>
      </c>
      <c r="AE46" s="19" t="s">
        <v>219</v>
      </c>
      <c r="AF46" s="19" t="s">
        <v>222</v>
      </c>
      <c r="AG46" s="19">
        <v>1</v>
      </c>
      <c r="AH46" s="19" t="s">
        <v>230</v>
      </c>
      <c r="AI46" s="19" t="s">
        <v>208</v>
      </c>
      <c r="AJ46" s="19" t="s">
        <v>273</v>
      </c>
      <c r="AK46" s="19" t="str" cm="1">
        <f t="array" ref="AK46">_xlfn.IFS(AJ46=$AI$129,"Ja",,,AJ46=$AI$130,"Ja",AJ46=$AI$131,"Ja",AJ46=$AI$132,"Ja",,,AJ46=$AI$133,"Ja",AJ46=$AI$135,"Nein")</f>
        <v>Nein</v>
      </c>
      <c r="AL46" s="19" t="s">
        <v>235</v>
      </c>
      <c r="AM46" s="19" t="s">
        <v>236</v>
      </c>
      <c r="AN46" s="19" t="s">
        <v>208</v>
      </c>
    </row>
    <row r="47" spans="1:40" x14ac:dyDescent="0.35">
      <c r="A47" s="17" t="s">
        <v>42</v>
      </c>
      <c r="B47" s="17" t="s">
        <v>195</v>
      </c>
      <c r="C47" s="17"/>
      <c r="D47" s="18" t="s">
        <v>207</v>
      </c>
      <c r="E47" s="27" cm="1">
        <f t="array" ref="E47">_xlfn.IFS(D47=$D$5,0,D47=$D$6,1)</f>
        <v>1</v>
      </c>
      <c r="F47" s="18" t="s">
        <v>207</v>
      </c>
      <c r="G47" s="27" cm="1">
        <f t="array" ref="G47">_xlfn.IFS(F47=$F$5,0,F47=$F$7,1)</f>
        <v>1</v>
      </c>
      <c r="H47" s="19" t="s">
        <v>211</v>
      </c>
      <c r="I47" s="27" cm="1">
        <f t="array" ref="I47">_xlfn.IFS(H47=$H$5,20%,H47=$H$6,0%,H47=$H$8,40%,H47=$H$45,0%,H47=$H$12,100%)</f>
        <v>0.2</v>
      </c>
      <c r="J47" s="18" t="s">
        <v>207</v>
      </c>
      <c r="K47" s="27" cm="1">
        <f t="array" ref="K47">_xlfn.IFS(J47=$J$5,0,J47=$J$7,1)</f>
        <v>1</v>
      </c>
      <c r="L47" s="18" t="s">
        <v>207</v>
      </c>
      <c r="M47" s="27" cm="1">
        <f t="array" ref="M47">_xlfn.IFS(L47=$L$5,0,L47=$L$7,1)</f>
        <v>1</v>
      </c>
      <c r="N47" s="19" t="s">
        <v>213</v>
      </c>
      <c r="O47" s="27" cm="1">
        <f t="array" ref="O47">_xlfn.IFS(N47=$N$5,100%,N47=$N$8,0%,N47=$N$9,50%,N47=$N$44,0%)</f>
        <v>1</v>
      </c>
      <c r="P47" s="19" t="s">
        <v>213</v>
      </c>
      <c r="Q47" s="27" cm="1">
        <f t="array" ref="Q47">_xlfn.IFS(P47=$P$6,100%,P47=$P$14,0%,P47=$P$9,50%,P47=$P$53,0%)</f>
        <v>1</v>
      </c>
      <c r="R47" s="19" t="s">
        <v>214</v>
      </c>
      <c r="S47" s="27" cm="1">
        <f t="array" ref="S47">_xlfn.IFS(R47=$R$24,100%,R47=$R$13,0%,R47=$R$6,50%,R47=$R$53,0%)</f>
        <v>0.5</v>
      </c>
      <c r="T47" s="19" t="s">
        <v>213</v>
      </c>
      <c r="U47" s="27" cm="1">
        <f t="array" ref="U47">_xlfn.IFS(T47=$T$7,100%,T47=$T$6,0%,T47=$T$8,50%,T47=$T$23,0%)</f>
        <v>1</v>
      </c>
      <c r="V47" s="19" t="s">
        <v>215</v>
      </c>
      <c r="W47" s="27" cm="1">
        <f t="array" ref="W47">_xlfn.IFS(V47=$T$7,100%,V47=$T$6,0%,V47=$T$8,50%,V47=$T$23,0%)</f>
        <v>0</v>
      </c>
      <c r="X47" s="19" t="s">
        <v>215</v>
      </c>
      <c r="Y47" s="27" cm="1">
        <f t="array" ref="Y47">_xlfn.IFS(X47=$T$7,100%,X47=$T$6,0%,X47=$T$8,50%,X47=$T$23,0%)</f>
        <v>0</v>
      </c>
      <c r="Z47" s="19" t="s">
        <v>215</v>
      </c>
      <c r="AA47" s="27" cm="1">
        <f t="array" ref="AA47">_xlfn.IFS(Z47=$T$7,100%,Z47=$T$6,0%,Z47=$T$8,50%,Z47=$T$23,0%)</f>
        <v>0</v>
      </c>
      <c r="AB47" s="37">
        <f t="shared" si="0"/>
        <v>0.64166666666666672</v>
      </c>
      <c r="AC47" s="19" t="s">
        <v>208</v>
      </c>
      <c r="AD47" s="19" t="s">
        <v>218</v>
      </c>
      <c r="AE47" s="19" t="s">
        <v>219</v>
      </c>
      <c r="AF47" s="19" t="s">
        <v>222</v>
      </c>
      <c r="AG47" s="19">
        <v>1</v>
      </c>
      <c r="AH47" s="19" t="s">
        <v>230</v>
      </c>
      <c r="AI47" s="19" t="s">
        <v>208</v>
      </c>
      <c r="AJ47" s="19" t="s">
        <v>273</v>
      </c>
      <c r="AK47" s="19" t="str" cm="1">
        <f t="array" ref="AK47">_xlfn.IFS(AJ47=$AI$129,"Ja",,,AJ47=$AI$130,"Ja",AJ47=$AI$131,"Ja",AJ47=$AI$132,"Ja",,,AJ47=$AI$133,"Ja",AJ47=$AI$135,"Nein")</f>
        <v>Nein</v>
      </c>
      <c r="AL47" s="19" t="s">
        <v>235</v>
      </c>
      <c r="AM47" s="19" t="s">
        <v>236</v>
      </c>
      <c r="AN47" s="19" t="s">
        <v>208</v>
      </c>
    </row>
    <row r="48" spans="1:40" x14ac:dyDescent="0.35">
      <c r="A48" s="17" t="s">
        <v>43</v>
      </c>
      <c r="B48" s="17" t="s">
        <v>195</v>
      </c>
      <c r="C48" s="17"/>
      <c r="D48" s="18" t="b">
        <v>0</v>
      </c>
      <c r="E48" s="27" cm="1">
        <f t="array" ref="E48">_xlfn.IFS(D48=$D$5,0,D48=$D$6,1)</f>
        <v>0</v>
      </c>
      <c r="F48" s="18" t="b">
        <v>0</v>
      </c>
      <c r="G48" s="27" cm="1">
        <f t="array" ref="G48">_xlfn.IFS(F48=$F$5,0,F48=$F$7,1)</f>
        <v>0</v>
      </c>
      <c r="H48" s="19" t="s">
        <v>212</v>
      </c>
      <c r="I48" s="27" cm="1">
        <f t="array" ref="I48">_xlfn.IFS(H48=$H$5,20%,H48=$H$6,0%,H48=$H$8,40%,H48=$H$45,0%,H48=$H$12,100%)</f>
        <v>0</v>
      </c>
      <c r="J48" s="18" t="b">
        <v>0</v>
      </c>
      <c r="K48" s="27" cm="1">
        <f t="array" ref="K48">_xlfn.IFS(J48=$J$5,0,J48=$J$7,1)</f>
        <v>0</v>
      </c>
      <c r="L48" s="18" t="b">
        <v>0</v>
      </c>
      <c r="M48" s="27" cm="1">
        <f t="array" ref="M48">_xlfn.IFS(L48=$L$5,0,L48=$L$7,1)</f>
        <v>0</v>
      </c>
      <c r="N48" s="19" t="s">
        <v>208</v>
      </c>
      <c r="O48" s="27" cm="1">
        <f t="array" ref="O48">_xlfn.IFS(N48=$N$5,100%,N48=$N$8,0%,N48=$N$9,50%,N48=$N$44,0%)</f>
        <v>0</v>
      </c>
      <c r="P48" s="19" t="s">
        <v>213</v>
      </c>
      <c r="Q48" s="27" cm="1">
        <f t="array" ref="Q48">_xlfn.IFS(P48=$P$6,100%,P48=$P$14,0%,P48=$P$9,50%,P48=$P$53,0%)</f>
        <v>1</v>
      </c>
      <c r="R48" s="19" t="s">
        <v>208</v>
      </c>
      <c r="S48" s="27" cm="1">
        <f t="array" ref="S48">_xlfn.IFS(R48=$R$24,100%,R48=$R$13,0%,R48=$R$6,50%,R48=$R$53,0%)</f>
        <v>0</v>
      </c>
      <c r="T48" s="19" t="s">
        <v>214</v>
      </c>
      <c r="U48" s="27" cm="1">
        <f t="array" ref="U48">_xlfn.IFS(T48=$T$7,100%,T48=$T$6,0%,T48=$T$8,50%,T48=$T$23,0%)</f>
        <v>0.5</v>
      </c>
      <c r="V48" s="19" t="s">
        <v>215</v>
      </c>
      <c r="W48" s="27" cm="1">
        <f t="array" ref="W48">_xlfn.IFS(V48=$T$7,100%,V48=$T$6,0%,V48=$T$8,50%,V48=$T$23,0%)</f>
        <v>0</v>
      </c>
      <c r="X48" s="19" t="s">
        <v>214</v>
      </c>
      <c r="Y48" s="27" cm="1">
        <f t="array" ref="Y48">_xlfn.IFS(X48=$T$7,100%,X48=$T$6,0%,X48=$T$8,50%,X48=$T$23,0%)</f>
        <v>0.5</v>
      </c>
      <c r="Z48" s="19" t="s">
        <v>208</v>
      </c>
      <c r="AA48" s="27" cm="1">
        <f t="array" ref="AA48">_xlfn.IFS(Z48=$T$7,100%,Z48=$T$6,0%,Z48=$T$8,50%,Z48=$T$23,0%)</f>
        <v>0</v>
      </c>
      <c r="AB48" s="37">
        <f t="shared" si="0"/>
        <v>0.16666666666666666</v>
      </c>
      <c r="AC48" s="19">
        <v>23</v>
      </c>
      <c r="AD48" s="19" t="s">
        <v>218</v>
      </c>
      <c r="AE48" s="19" t="s">
        <v>219</v>
      </c>
      <c r="AF48" s="19" t="s">
        <v>222</v>
      </c>
      <c r="AG48" s="19">
        <v>1</v>
      </c>
      <c r="AH48" s="19" t="s">
        <v>230</v>
      </c>
      <c r="AI48" s="19" t="s">
        <v>208</v>
      </c>
      <c r="AJ48" s="19" t="s">
        <v>273</v>
      </c>
      <c r="AK48" s="19" t="str" cm="1">
        <f t="array" ref="AK48">_xlfn.IFS(AJ48=$AI$129,"Ja",,,AJ48=$AI$130,"Ja",AJ48=$AI$131,"Ja",AJ48=$AI$132,"Ja",,,AJ48=$AI$133,"Ja",AJ48=$AI$135,"Nein")</f>
        <v>Nein</v>
      </c>
      <c r="AL48" s="19" t="s">
        <v>235</v>
      </c>
      <c r="AM48" s="19" t="s">
        <v>236</v>
      </c>
      <c r="AN48" s="19" t="s">
        <v>208</v>
      </c>
    </row>
    <row r="49" spans="1:40" x14ac:dyDescent="0.35">
      <c r="A49" s="17" t="s">
        <v>44</v>
      </c>
      <c r="B49" s="17" t="s">
        <v>195</v>
      </c>
      <c r="C49" s="17"/>
      <c r="D49" s="18" t="s">
        <v>207</v>
      </c>
      <c r="E49" s="27" cm="1">
        <f t="array" ref="E49">_xlfn.IFS(D49=$D$5,0,D49=$D$6,1)</f>
        <v>1</v>
      </c>
      <c r="F49" s="18" t="s">
        <v>207</v>
      </c>
      <c r="G49" s="27" cm="1">
        <f t="array" ref="G49">_xlfn.IFS(F49=$F$5,0,F49=$F$7,1)</f>
        <v>1</v>
      </c>
      <c r="H49" s="19" t="s">
        <v>208</v>
      </c>
      <c r="I49" s="27" cm="1">
        <f t="array" ref="I49">_xlfn.IFS(H49=$H$5,20%,H49=$H$6,0%,H49=$H$8,40%,H49=$H$45,0%,H49=$H$12,100%)</f>
        <v>0</v>
      </c>
      <c r="J49" s="18" t="s">
        <v>207</v>
      </c>
      <c r="K49" s="27" cm="1">
        <f t="array" ref="K49">_xlfn.IFS(J49=$J$5,0,J49=$J$7,1)</f>
        <v>1</v>
      </c>
      <c r="L49" s="18" t="s">
        <v>207</v>
      </c>
      <c r="M49" s="27" cm="1">
        <f t="array" ref="M49">_xlfn.IFS(L49=$L$5,0,L49=$L$7,1)</f>
        <v>1</v>
      </c>
      <c r="N49" s="19" t="s">
        <v>213</v>
      </c>
      <c r="O49" s="27" cm="1">
        <f t="array" ref="O49">_xlfn.IFS(N49=$N$5,100%,N49=$N$8,0%,N49=$N$9,50%,N49=$N$44,0%)</f>
        <v>1</v>
      </c>
      <c r="P49" s="19" t="s">
        <v>215</v>
      </c>
      <c r="Q49" s="27" cm="1">
        <f t="array" ref="Q49">_xlfn.IFS(P49=$P$6,100%,P49=$P$14,0%,P49=$P$9,50%,P49=$P$53,0%)</f>
        <v>0</v>
      </c>
      <c r="R49" s="19" t="s">
        <v>215</v>
      </c>
      <c r="S49" s="27" cm="1">
        <f t="array" ref="S49">_xlfn.IFS(R49=$R$24,100%,R49=$R$13,0%,R49=$R$6,50%,R49=$R$53,0%)</f>
        <v>0</v>
      </c>
      <c r="T49" s="19" t="s">
        <v>214</v>
      </c>
      <c r="U49" s="27" cm="1">
        <f t="array" ref="U49">_xlfn.IFS(T49=$T$7,100%,T49=$T$6,0%,T49=$T$8,50%,T49=$T$23,0%)</f>
        <v>0.5</v>
      </c>
      <c r="V49" s="19" t="s">
        <v>208</v>
      </c>
      <c r="W49" s="27" cm="1">
        <f t="array" ref="W49">_xlfn.IFS(V49=$T$7,100%,V49=$T$6,0%,V49=$T$8,50%,V49=$T$23,0%)</f>
        <v>0</v>
      </c>
      <c r="X49" s="19" t="s">
        <v>213</v>
      </c>
      <c r="Y49" s="27" cm="1">
        <f t="array" ref="Y49">_xlfn.IFS(X49=$T$7,100%,X49=$T$6,0%,X49=$T$8,50%,X49=$T$23,0%)</f>
        <v>1</v>
      </c>
      <c r="Z49" s="19" t="s">
        <v>208</v>
      </c>
      <c r="AA49" s="27" cm="1">
        <f t="array" ref="AA49">_xlfn.IFS(Z49=$T$7,100%,Z49=$T$6,0%,Z49=$T$8,50%,Z49=$T$23,0%)</f>
        <v>0</v>
      </c>
      <c r="AB49" s="37">
        <f t="shared" si="0"/>
        <v>0.54166666666666663</v>
      </c>
      <c r="AC49" s="19" t="s">
        <v>208</v>
      </c>
      <c r="AD49" s="19" t="s">
        <v>218</v>
      </c>
      <c r="AE49" s="19" t="s">
        <v>219</v>
      </c>
      <c r="AF49" s="19" t="s">
        <v>222</v>
      </c>
      <c r="AG49" s="19">
        <v>1</v>
      </c>
      <c r="AH49" s="19" t="s">
        <v>230</v>
      </c>
      <c r="AI49" s="19" t="s">
        <v>208</v>
      </c>
      <c r="AJ49" s="19" t="s">
        <v>273</v>
      </c>
      <c r="AK49" s="19" t="str" cm="1">
        <f t="array" ref="AK49">_xlfn.IFS(AJ49=$AI$129,"Ja",,,AJ49=$AI$130,"Ja",AJ49=$AI$131,"Ja",AJ49=$AI$132,"Ja",,,AJ49=$AI$133,"Ja",AJ49=$AI$135,"Nein")</f>
        <v>Nein</v>
      </c>
      <c r="AL49" s="19" t="s">
        <v>235</v>
      </c>
      <c r="AM49" s="19" t="s">
        <v>236</v>
      </c>
      <c r="AN49" s="19" t="s">
        <v>208</v>
      </c>
    </row>
    <row r="50" spans="1:40" x14ac:dyDescent="0.35">
      <c r="A50" s="17" t="s">
        <v>45</v>
      </c>
      <c r="B50" s="17" t="s">
        <v>195</v>
      </c>
      <c r="C50" s="17"/>
      <c r="D50" s="18" t="s">
        <v>207</v>
      </c>
      <c r="E50" s="27" cm="1">
        <f t="array" ref="E50">_xlfn.IFS(D50=$D$5,0,D50=$D$6,1)</f>
        <v>1</v>
      </c>
      <c r="F50" s="18" t="s">
        <v>207</v>
      </c>
      <c r="G50" s="27" cm="1">
        <f t="array" ref="G50">_xlfn.IFS(F50=$F$5,0,F50=$F$7,1)</f>
        <v>1</v>
      </c>
      <c r="H50" s="19" t="s">
        <v>212</v>
      </c>
      <c r="I50" s="27" cm="1">
        <f t="array" ref="I50">_xlfn.IFS(H50=$H$5,20%,H50=$H$6,0%,H50=$H$8,40%,H50=$H$45,0%,H50=$H$12,100%)</f>
        <v>0</v>
      </c>
      <c r="J50" s="18" t="b">
        <v>0</v>
      </c>
      <c r="K50" s="27" cm="1">
        <f t="array" ref="K50">_xlfn.IFS(J50=$J$5,0,J50=$J$7,1)</f>
        <v>0</v>
      </c>
      <c r="L50" s="18" t="b">
        <v>0</v>
      </c>
      <c r="M50" s="27" cm="1">
        <f t="array" ref="M50">_xlfn.IFS(L50=$L$5,0,L50=$L$7,1)</f>
        <v>0</v>
      </c>
      <c r="N50" s="19" t="s">
        <v>208</v>
      </c>
      <c r="O50" s="27" cm="1">
        <f t="array" ref="O50">_xlfn.IFS(N50=$N$5,100%,N50=$N$8,0%,N50=$N$9,50%,N50=$N$44,0%)</f>
        <v>0</v>
      </c>
      <c r="P50" s="19" t="s">
        <v>214</v>
      </c>
      <c r="Q50" s="27" cm="1">
        <f t="array" ref="Q50">_xlfn.IFS(P50=$P$6,100%,P50=$P$14,0%,P50=$P$9,50%,P50=$P$53,0%)</f>
        <v>0.5</v>
      </c>
      <c r="R50" s="19" t="s">
        <v>215</v>
      </c>
      <c r="S50" s="27" cm="1">
        <f t="array" ref="S50">_xlfn.IFS(R50=$R$24,100%,R50=$R$13,0%,R50=$R$6,50%,R50=$R$53,0%)</f>
        <v>0</v>
      </c>
      <c r="T50" s="19" t="s">
        <v>215</v>
      </c>
      <c r="U50" s="27" cm="1">
        <f t="array" ref="U50">_xlfn.IFS(T50=$T$7,100%,T50=$T$6,0%,T50=$T$8,50%,T50=$T$23,0%)</f>
        <v>0</v>
      </c>
      <c r="V50" s="19" t="s">
        <v>215</v>
      </c>
      <c r="W50" s="27" cm="1">
        <f t="array" ref="W50">_xlfn.IFS(V50=$T$7,100%,V50=$T$6,0%,V50=$T$8,50%,V50=$T$23,0%)</f>
        <v>0</v>
      </c>
      <c r="X50" s="19" t="s">
        <v>215</v>
      </c>
      <c r="Y50" s="27" cm="1">
        <f t="array" ref="Y50">_xlfn.IFS(X50=$T$7,100%,X50=$T$6,0%,X50=$T$8,50%,X50=$T$23,0%)</f>
        <v>0</v>
      </c>
      <c r="Z50" s="19" t="s">
        <v>215</v>
      </c>
      <c r="AA50" s="27" cm="1">
        <f t="array" ref="AA50">_xlfn.IFS(Z50=$T$7,100%,Z50=$T$6,0%,Z50=$T$8,50%,Z50=$T$23,0%)</f>
        <v>0</v>
      </c>
      <c r="AB50" s="37">
        <f t="shared" si="0"/>
        <v>0.20833333333333334</v>
      </c>
      <c r="AC50" s="19" t="s">
        <v>208</v>
      </c>
      <c r="AD50" s="19" t="s">
        <v>218</v>
      </c>
      <c r="AE50" s="19" t="s">
        <v>219</v>
      </c>
      <c r="AF50" s="19" t="s">
        <v>222</v>
      </c>
      <c r="AG50" s="19">
        <v>1</v>
      </c>
      <c r="AH50" s="19" t="s">
        <v>230</v>
      </c>
      <c r="AI50" s="19" t="s">
        <v>208</v>
      </c>
      <c r="AJ50" s="19" t="s">
        <v>273</v>
      </c>
      <c r="AK50" s="19" t="str" cm="1">
        <f t="array" ref="AK50">_xlfn.IFS(AJ50=$AI$129,"Ja",,,AJ50=$AI$130,"Ja",AJ50=$AI$131,"Ja",AJ50=$AI$132,"Ja",,,AJ50=$AI$133,"Ja",AJ50=$AI$135,"Nein")</f>
        <v>Nein</v>
      </c>
      <c r="AL50" s="19" t="s">
        <v>234</v>
      </c>
      <c r="AM50" s="19" t="s">
        <v>236</v>
      </c>
      <c r="AN50" s="19" t="s">
        <v>208</v>
      </c>
    </row>
    <row r="51" spans="1:40" x14ac:dyDescent="0.35">
      <c r="A51" s="17" t="s">
        <v>46</v>
      </c>
      <c r="B51" s="17" t="s">
        <v>195</v>
      </c>
      <c r="C51" s="17"/>
      <c r="D51" s="18" t="s">
        <v>207</v>
      </c>
      <c r="E51" s="27" cm="1">
        <f t="array" ref="E51">_xlfn.IFS(D51=$D$5,0,D51=$D$6,1)</f>
        <v>1</v>
      </c>
      <c r="F51" s="18" t="s">
        <v>207</v>
      </c>
      <c r="G51" s="27" cm="1">
        <f t="array" ref="G51">_xlfn.IFS(F51=$F$5,0,F51=$F$7,1)</f>
        <v>1</v>
      </c>
      <c r="H51" s="19" t="s">
        <v>210</v>
      </c>
      <c r="I51" s="27" cm="1">
        <f t="array" ref="I51">_xlfn.IFS(H51=$H$5,20%,H51=$H$6,0%,H51=$H$8,40%,H51=$H$45,0%,H51=$H$12,100%)</f>
        <v>0.4</v>
      </c>
      <c r="J51" s="18" t="s">
        <v>207</v>
      </c>
      <c r="K51" s="27" cm="1">
        <f t="array" ref="K51">_xlfn.IFS(J51=$J$5,0,J51=$J$7,1)</f>
        <v>1</v>
      </c>
      <c r="L51" s="18" t="s">
        <v>207</v>
      </c>
      <c r="M51" s="27" cm="1">
        <f t="array" ref="M51">_xlfn.IFS(L51=$L$5,0,L51=$L$7,1)</f>
        <v>1</v>
      </c>
      <c r="N51" s="19" t="s">
        <v>213</v>
      </c>
      <c r="O51" s="27" cm="1">
        <f t="array" ref="O51">_xlfn.IFS(N51=$N$5,100%,N51=$N$8,0%,N51=$N$9,50%,N51=$N$44,0%)</f>
        <v>1</v>
      </c>
      <c r="P51" s="19" t="s">
        <v>213</v>
      </c>
      <c r="Q51" s="27" cm="1">
        <f t="array" ref="Q51">_xlfn.IFS(P51=$P$6,100%,P51=$P$14,0%,P51=$P$9,50%,P51=$P$53,0%)</f>
        <v>1</v>
      </c>
      <c r="R51" s="19" t="s">
        <v>215</v>
      </c>
      <c r="S51" s="27" cm="1">
        <f t="array" ref="S51">_xlfn.IFS(R51=$R$24,100%,R51=$R$13,0%,R51=$R$6,50%,R51=$R$53,0%)</f>
        <v>0</v>
      </c>
      <c r="T51" s="19" t="s">
        <v>215</v>
      </c>
      <c r="U51" s="27" cm="1">
        <f t="array" ref="U51">_xlfn.IFS(T51=$T$7,100%,T51=$T$6,0%,T51=$T$8,50%,T51=$T$23,0%)</f>
        <v>0</v>
      </c>
      <c r="V51" s="19" t="s">
        <v>215</v>
      </c>
      <c r="W51" s="27" cm="1">
        <f t="array" ref="W51">_xlfn.IFS(V51=$T$7,100%,V51=$T$6,0%,V51=$T$8,50%,V51=$T$23,0%)</f>
        <v>0</v>
      </c>
      <c r="X51" s="19" t="s">
        <v>215</v>
      </c>
      <c r="Y51" s="27" cm="1">
        <f t="array" ref="Y51">_xlfn.IFS(X51=$T$7,100%,X51=$T$6,0%,X51=$T$8,50%,X51=$T$23,0%)</f>
        <v>0</v>
      </c>
      <c r="Z51" s="19" t="s">
        <v>215</v>
      </c>
      <c r="AA51" s="27" cm="1">
        <f t="array" ref="AA51">_xlfn.IFS(Z51=$T$7,100%,Z51=$T$6,0%,Z51=$T$8,50%,Z51=$T$23,0%)</f>
        <v>0</v>
      </c>
      <c r="AB51" s="37">
        <f t="shared" si="0"/>
        <v>0.53333333333333333</v>
      </c>
      <c r="AC51" s="19">
        <v>24</v>
      </c>
      <c r="AD51" s="19" t="s">
        <v>218</v>
      </c>
      <c r="AE51" s="19" t="s">
        <v>219</v>
      </c>
      <c r="AF51" s="19" t="s">
        <v>222</v>
      </c>
      <c r="AG51" s="19">
        <v>1</v>
      </c>
      <c r="AH51" s="19" t="s">
        <v>230</v>
      </c>
      <c r="AI51" s="19" t="s">
        <v>208</v>
      </c>
      <c r="AJ51" s="19" t="s">
        <v>273</v>
      </c>
      <c r="AK51" s="19" t="str" cm="1">
        <f t="array" ref="AK51">_xlfn.IFS(AJ51=$AI$129,"Ja",,,AJ51=$AI$130,"Ja",AJ51=$AI$131,"Ja",AJ51=$AI$132,"Ja",,,AJ51=$AI$133,"Ja",AJ51=$AI$135,"Nein")</f>
        <v>Nein</v>
      </c>
      <c r="AL51" s="19" t="s">
        <v>234</v>
      </c>
      <c r="AM51" s="19" t="s">
        <v>236</v>
      </c>
      <c r="AN51" s="19" t="s">
        <v>208</v>
      </c>
    </row>
    <row r="52" spans="1:40" x14ac:dyDescent="0.35">
      <c r="A52" s="17" t="s">
        <v>47</v>
      </c>
      <c r="B52" s="17" t="s">
        <v>195</v>
      </c>
      <c r="C52" s="17"/>
      <c r="D52" s="18" t="s">
        <v>207</v>
      </c>
      <c r="E52" s="27" cm="1">
        <f t="array" ref="E52">_xlfn.IFS(D52=$D$5,0,D52=$D$6,1)</f>
        <v>1</v>
      </c>
      <c r="F52" s="18" t="s">
        <v>207</v>
      </c>
      <c r="G52" s="27" cm="1">
        <f t="array" ref="G52">_xlfn.IFS(F52=$F$5,0,F52=$F$7,1)</f>
        <v>1</v>
      </c>
      <c r="H52" s="19" t="s">
        <v>209</v>
      </c>
      <c r="I52" s="27" cm="1">
        <f t="array" ref="I52">_xlfn.IFS(H52=$H$5,20%,H52=$H$6,0%,H52=$H$8,40%,H52=$H$45,0%,H52=$H$12,100%)</f>
        <v>1</v>
      </c>
      <c r="J52" s="18" t="s">
        <v>207</v>
      </c>
      <c r="K52" s="27" cm="1">
        <f t="array" ref="K52">_xlfn.IFS(J52=$J$5,0,J52=$J$7,1)</f>
        <v>1</v>
      </c>
      <c r="L52" s="18" t="s">
        <v>207</v>
      </c>
      <c r="M52" s="27" cm="1">
        <f t="array" ref="M52">_xlfn.IFS(L52=$L$5,0,L52=$L$7,1)</f>
        <v>1</v>
      </c>
      <c r="N52" s="19" t="s">
        <v>213</v>
      </c>
      <c r="O52" s="27" cm="1">
        <f t="array" ref="O52">_xlfn.IFS(N52=$N$5,100%,N52=$N$8,0%,N52=$N$9,50%,N52=$N$44,0%)</f>
        <v>1</v>
      </c>
      <c r="P52" s="19" t="s">
        <v>213</v>
      </c>
      <c r="Q52" s="27" cm="1">
        <f t="array" ref="Q52">_xlfn.IFS(P52=$P$6,100%,P52=$P$14,0%,P52=$P$9,50%,P52=$P$53,0%)</f>
        <v>1</v>
      </c>
      <c r="R52" s="19" t="s">
        <v>214</v>
      </c>
      <c r="S52" s="27" cm="1">
        <f t="array" ref="S52">_xlfn.IFS(R52=$R$24,100%,R52=$R$13,0%,R52=$R$6,50%,R52=$R$53,0%)</f>
        <v>0.5</v>
      </c>
      <c r="T52" s="19" t="s">
        <v>213</v>
      </c>
      <c r="U52" s="27" cm="1">
        <f t="array" ref="U52">_xlfn.IFS(T52=$T$7,100%,T52=$T$6,0%,T52=$T$8,50%,T52=$T$23,0%)</f>
        <v>1</v>
      </c>
      <c r="V52" s="19" t="s">
        <v>213</v>
      </c>
      <c r="W52" s="27" cm="1">
        <f t="array" ref="W52">_xlfn.IFS(V52=$T$7,100%,V52=$T$6,0%,V52=$T$8,50%,V52=$T$23,0%)</f>
        <v>1</v>
      </c>
      <c r="X52" s="19" t="s">
        <v>214</v>
      </c>
      <c r="Y52" s="27" cm="1">
        <f t="array" ref="Y52">_xlfn.IFS(X52=$T$7,100%,X52=$T$6,0%,X52=$T$8,50%,X52=$T$23,0%)</f>
        <v>0.5</v>
      </c>
      <c r="Z52" s="19" t="s">
        <v>213</v>
      </c>
      <c r="AA52" s="27" cm="1">
        <f t="array" ref="AA52">_xlfn.IFS(Z52=$T$7,100%,Z52=$T$6,0%,Z52=$T$8,50%,Z52=$T$23,0%)</f>
        <v>1</v>
      </c>
      <c r="AB52" s="37">
        <f t="shared" si="0"/>
        <v>0.91666666666666663</v>
      </c>
      <c r="AC52" s="19">
        <v>21</v>
      </c>
      <c r="AD52" s="19" t="s">
        <v>217</v>
      </c>
      <c r="AE52" s="19" t="s">
        <v>219</v>
      </c>
      <c r="AF52" s="19" t="s">
        <v>222</v>
      </c>
      <c r="AG52" s="19">
        <v>1</v>
      </c>
      <c r="AH52" s="19" t="s">
        <v>230</v>
      </c>
      <c r="AI52" s="19" t="s">
        <v>208</v>
      </c>
      <c r="AJ52" s="19" t="s">
        <v>273</v>
      </c>
      <c r="AK52" s="19" t="str" cm="1">
        <f t="array" ref="AK52">_xlfn.IFS(AJ52=$AI$129,"Ja",,,AJ52=$AI$130,"Ja",AJ52=$AI$131,"Ja",AJ52=$AI$132,"Ja",,,AJ52=$AI$133,"Ja",AJ52=$AI$135,"Nein")</f>
        <v>Nein</v>
      </c>
      <c r="AL52" s="19" t="s">
        <v>235</v>
      </c>
      <c r="AM52" s="19" t="s">
        <v>236</v>
      </c>
      <c r="AN52" s="19" t="s">
        <v>208</v>
      </c>
    </row>
    <row r="53" spans="1:40" x14ac:dyDescent="0.35">
      <c r="A53" s="17" t="s">
        <v>48</v>
      </c>
      <c r="B53" s="17" t="s">
        <v>195</v>
      </c>
      <c r="C53" s="17"/>
      <c r="D53" s="18" t="s">
        <v>207</v>
      </c>
      <c r="E53" s="27" cm="1">
        <f t="array" ref="E53">_xlfn.IFS(D53=$D$5,0,D53=$D$6,1)</f>
        <v>1</v>
      </c>
      <c r="F53" s="18" t="s">
        <v>207</v>
      </c>
      <c r="G53" s="27" cm="1">
        <f t="array" ref="G53">_xlfn.IFS(F53=$F$5,0,F53=$F$7,1)</f>
        <v>1</v>
      </c>
      <c r="H53" s="19" t="s">
        <v>210</v>
      </c>
      <c r="I53" s="27" cm="1">
        <f t="array" ref="I53">_xlfn.IFS(H53=$H$5,20%,H53=$H$6,0%,H53=$H$8,40%,H53=$H$45,0%,H53=$H$12,100%)</f>
        <v>0.4</v>
      </c>
      <c r="J53" s="18" t="s">
        <v>207</v>
      </c>
      <c r="K53" s="27" cm="1">
        <f t="array" ref="K53">_xlfn.IFS(J53=$J$5,0,J53=$J$7,1)</f>
        <v>1</v>
      </c>
      <c r="L53" s="18" t="s">
        <v>207</v>
      </c>
      <c r="M53" s="27" cm="1">
        <f t="array" ref="M53">_xlfn.IFS(L53=$L$5,0,L53=$L$7,1)</f>
        <v>1</v>
      </c>
      <c r="N53" s="19" t="s">
        <v>208</v>
      </c>
      <c r="O53" s="27" cm="1">
        <f t="array" ref="O53">_xlfn.IFS(N53=$N$5,100%,N53=$N$8,0%,N53=$N$9,50%,N53=$N$44,0%)</f>
        <v>0</v>
      </c>
      <c r="P53" s="19" t="s">
        <v>208</v>
      </c>
      <c r="Q53" s="27" cm="1">
        <f t="array" ref="Q53">_xlfn.IFS(P53=$P$6,100%,P53=$P$14,0%,P53=$P$9,50%,P53=$P$53,0%)</f>
        <v>0</v>
      </c>
      <c r="R53" s="19" t="s">
        <v>208</v>
      </c>
      <c r="S53" s="27" cm="1">
        <f t="array" ref="S53">_xlfn.IFS(R53=$R$24,100%,R53=$R$13,0%,R53=$R$6,50%,R53=$R$53,0%)</f>
        <v>0</v>
      </c>
      <c r="T53" s="19" t="s">
        <v>215</v>
      </c>
      <c r="U53" s="27" cm="1">
        <f t="array" ref="U53">_xlfn.IFS(T53=$T$7,100%,T53=$T$6,0%,T53=$T$8,50%,T53=$T$23,0%)</f>
        <v>0</v>
      </c>
      <c r="V53" s="19" t="s">
        <v>208</v>
      </c>
      <c r="W53" s="27" cm="1">
        <f t="array" ref="W53">_xlfn.IFS(V53=$T$7,100%,V53=$T$6,0%,V53=$T$8,50%,V53=$T$23,0%)</f>
        <v>0</v>
      </c>
      <c r="X53" s="19" t="s">
        <v>208</v>
      </c>
      <c r="Y53" s="27" cm="1">
        <f t="array" ref="Y53">_xlfn.IFS(X53=$T$7,100%,X53=$T$6,0%,X53=$T$8,50%,X53=$T$23,0%)</f>
        <v>0</v>
      </c>
      <c r="Z53" s="19" t="s">
        <v>208</v>
      </c>
      <c r="AA53" s="27" cm="1">
        <f t="array" ref="AA53">_xlfn.IFS(Z53=$T$7,100%,Z53=$T$6,0%,Z53=$T$8,50%,Z53=$T$23,0%)</f>
        <v>0</v>
      </c>
      <c r="AB53" s="37">
        <f t="shared" si="0"/>
        <v>0.3666666666666667</v>
      </c>
      <c r="AC53" s="19">
        <v>27</v>
      </c>
      <c r="AD53" s="19" t="s">
        <v>217</v>
      </c>
      <c r="AE53" s="19" t="s">
        <v>219</v>
      </c>
      <c r="AF53" s="19" t="s">
        <v>222</v>
      </c>
      <c r="AG53" s="19">
        <v>1</v>
      </c>
      <c r="AH53" s="19" t="s">
        <v>230</v>
      </c>
      <c r="AI53" s="19" t="s">
        <v>208</v>
      </c>
      <c r="AJ53" s="19" t="s">
        <v>273</v>
      </c>
      <c r="AK53" s="19" t="str" cm="1">
        <f t="array" ref="AK53">_xlfn.IFS(AJ53=$AI$129,"Ja",,,AJ53=$AI$130,"Ja",AJ53=$AI$131,"Ja",AJ53=$AI$132,"Ja",,,AJ53=$AI$133,"Ja",AJ53=$AI$135,"Nein")</f>
        <v>Nein</v>
      </c>
      <c r="AL53" s="19" t="s">
        <v>235</v>
      </c>
      <c r="AM53" s="19" t="s">
        <v>236</v>
      </c>
      <c r="AN53" s="19" t="s">
        <v>208</v>
      </c>
    </row>
    <row r="54" spans="1:40" x14ac:dyDescent="0.35">
      <c r="A54" s="17" t="s">
        <v>49</v>
      </c>
      <c r="B54" s="17" t="s">
        <v>195</v>
      </c>
      <c r="C54" s="17"/>
      <c r="D54" s="18" t="b">
        <v>0</v>
      </c>
      <c r="E54" s="27" cm="1">
        <f t="array" ref="E54">_xlfn.IFS(D54=$D$5,0,D54=$D$6,1)</f>
        <v>0</v>
      </c>
      <c r="F54" s="18" t="b">
        <v>0</v>
      </c>
      <c r="G54" s="27" cm="1">
        <f t="array" ref="G54">_xlfn.IFS(F54=$F$5,0,F54=$F$7,1)</f>
        <v>0</v>
      </c>
      <c r="H54" s="19" t="s">
        <v>212</v>
      </c>
      <c r="I54" s="27" cm="1">
        <f t="array" ref="I54">_xlfn.IFS(H54=$H$5,20%,H54=$H$6,0%,H54=$H$8,40%,H54=$H$45,0%,H54=$H$12,100%)</f>
        <v>0</v>
      </c>
      <c r="J54" s="18" t="s">
        <v>207</v>
      </c>
      <c r="K54" s="27" cm="1">
        <f t="array" ref="K54">_xlfn.IFS(J54=$J$5,0,J54=$J$7,1)</f>
        <v>1</v>
      </c>
      <c r="L54" s="18" t="s">
        <v>207</v>
      </c>
      <c r="M54" s="27" cm="1">
        <f t="array" ref="M54">_xlfn.IFS(L54=$L$5,0,L54=$L$7,1)</f>
        <v>1</v>
      </c>
      <c r="N54" s="19" t="s">
        <v>215</v>
      </c>
      <c r="O54" s="27" cm="1">
        <f t="array" ref="O54">_xlfn.IFS(N54=$N$5,100%,N54=$N$8,0%,N54=$N$9,50%,N54=$N$44,0%)</f>
        <v>0</v>
      </c>
      <c r="P54" s="19" t="s">
        <v>214</v>
      </c>
      <c r="Q54" s="27" cm="1">
        <f t="array" ref="Q54">_xlfn.IFS(P54=$P$6,100%,P54=$P$14,0%,P54=$P$9,50%,P54=$P$53,0%)</f>
        <v>0.5</v>
      </c>
      <c r="R54" s="19" t="s">
        <v>215</v>
      </c>
      <c r="S54" s="27" cm="1">
        <f t="array" ref="S54">_xlfn.IFS(R54=$R$24,100%,R54=$R$13,0%,R54=$R$6,50%,R54=$R$53,0%)</f>
        <v>0</v>
      </c>
      <c r="T54" s="19" t="s">
        <v>215</v>
      </c>
      <c r="U54" s="27" cm="1">
        <f t="array" ref="U54">_xlfn.IFS(T54=$T$7,100%,T54=$T$6,0%,T54=$T$8,50%,T54=$T$23,0%)</f>
        <v>0</v>
      </c>
      <c r="V54" s="19" t="s">
        <v>213</v>
      </c>
      <c r="W54" s="27" cm="1">
        <f t="array" ref="W54">_xlfn.IFS(V54=$T$7,100%,V54=$T$6,0%,V54=$T$8,50%,V54=$T$23,0%)</f>
        <v>1</v>
      </c>
      <c r="X54" s="19" t="s">
        <v>215</v>
      </c>
      <c r="Y54" s="27" cm="1">
        <f t="array" ref="Y54">_xlfn.IFS(X54=$T$7,100%,X54=$T$6,0%,X54=$T$8,50%,X54=$T$23,0%)</f>
        <v>0</v>
      </c>
      <c r="Z54" s="19" t="s">
        <v>215</v>
      </c>
      <c r="AA54" s="27" cm="1">
        <f t="array" ref="AA54">_xlfn.IFS(Z54=$T$7,100%,Z54=$T$6,0%,Z54=$T$8,50%,Z54=$T$23,0%)</f>
        <v>0</v>
      </c>
      <c r="AB54" s="37">
        <f t="shared" si="0"/>
        <v>0.29166666666666669</v>
      </c>
      <c r="AC54" s="19">
        <v>28</v>
      </c>
      <c r="AD54" s="19" t="s">
        <v>217</v>
      </c>
      <c r="AE54" s="19" t="s">
        <v>219</v>
      </c>
      <c r="AF54" s="19" t="s">
        <v>222</v>
      </c>
      <c r="AG54" s="19">
        <v>1</v>
      </c>
      <c r="AH54" s="19" t="s">
        <v>230</v>
      </c>
      <c r="AI54" s="19" t="s">
        <v>208</v>
      </c>
      <c r="AJ54" s="19" t="s">
        <v>273</v>
      </c>
      <c r="AK54" s="19" t="str" cm="1">
        <f t="array" ref="AK54">_xlfn.IFS(AJ54=$AI$129,"Ja",,,AJ54=$AI$130,"Ja",AJ54=$AI$131,"Ja",AJ54=$AI$132,"Ja",,,AJ54=$AI$133,"Ja",AJ54=$AI$135,"Nein")</f>
        <v>Nein</v>
      </c>
      <c r="AL54" s="19" t="s">
        <v>235</v>
      </c>
      <c r="AM54" s="19" t="s">
        <v>236</v>
      </c>
      <c r="AN54" s="19" t="s">
        <v>208</v>
      </c>
    </row>
    <row r="55" spans="1:40" x14ac:dyDescent="0.35">
      <c r="A55" s="17" t="s">
        <v>50</v>
      </c>
      <c r="B55" s="17" t="s">
        <v>195</v>
      </c>
      <c r="C55" s="17"/>
      <c r="D55" s="18" t="s">
        <v>207</v>
      </c>
      <c r="E55" s="27" cm="1">
        <f t="array" ref="E55">_xlfn.IFS(D55=$D$5,0,D55=$D$6,1)</f>
        <v>1</v>
      </c>
      <c r="F55" s="18" t="b">
        <v>0</v>
      </c>
      <c r="G55" s="27" cm="1">
        <f t="array" ref="G55">_xlfn.IFS(F55=$F$5,0,F55=$F$7,1)</f>
        <v>0</v>
      </c>
      <c r="H55" s="19" t="s">
        <v>208</v>
      </c>
      <c r="I55" s="27" cm="1">
        <f t="array" ref="I55">_xlfn.IFS(H55=$H$5,20%,H55=$H$6,0%,H55=$H$8,40%,H55=$H$45,0%,H55=$H$12,100%)</f>
        <v>0</v>
      </c>
      <c r="J55" s="18" t="s">
        <v>207</v>
      </c>
      <c r="K55" s="27" cm="1">
        <f t="array" ref="K55">_xlfn.IFS(J55=$J$5,0,J55=$J$7,1)</f>
        <v>1</v>
      </c>
      <c r="L55" s="18" t="s">
        <v>207</v>
      </c>
      <c r="M55" s="27" cm="1">
        <f t="array" ref="M55">_xlfn.IFS(L55=$L$5,0,L55=$L$7,1)</f>
        <v>1</v>
      </c>
      <c r="N55" s="19" t="s">
        <v>208</v>
      </c>
      <c r="O55" s="27" cm="1">
        <f t="array" ref="O55">_xlfn.IFS(N55=$N$5,100%,N55=$N$8,0%,N55=$N$9,50%,N55=$N$44,0%)</f>
        <v>0</v>
      </c>
      <c r="P55" s="19" t="s">
        <v>215</v>
      </c>
      <c r="Q55" s="27" cm="1">
        <f t="array" ref="Q55">_xlfn.IFS(P55=$P$6,100%,P55=$P$14,0%,P55=$P$9,50%,P55=$P$53,0%)</f>
        <v>0</v>
      </c>
      <c r="R55" s="19" t="s">
        <v>214</v>
      </c>
      <c r="S55" s="27" cm="1">
        <f t="array" ref="S55">_xlfn.IFS(R55=$R$24,100%,R55=$R$13,0%,R55=$R$6,50%,R55=$R$53,0%)</f>
        <v>0.5</v>
      </c>
      <c r="T55" s="19" t="s">
        <v>208</v>
      </c>
      <c r="U55" s="27" cm="1">
        <f t="array" ref="U55">_xlfn.IFS(T55=$T$7,100%,T55=$T$6,0%,T55=$T$8,50%,T55=$T$23,0%)</f>
        <v>0</v>
      </c>
      <c r="V55" s="19" t="s">
        <v>215</v>
      </c>
      <c r="W55" s="27" cm="1">
        <f t="array" ref="W55">_xlfn.IFS(V55=$T$7,100%,V55=$T$6,0%,V55=$T$8,50%,V55=$T$23,0%)</f>
        <v>0</v>
      </c>
      <c r="X55" s="19" t="s">
        <v>208</v>
      </c>
      <c r="Y55" s="27" cm="1">
        <f t="array" ref="Y55">_xlfn.IFS(X55=$T$7,100%,X55=$T$6,0%,X55=$T$8,50%,X55=$T$23,0%)</f>
        <v>0</v>
      </c>
      <c r="Z55" s="19" t="s">
        <v>215</v>
      </c>
      <c r="AA55" s="27" cm="1">
        <f t="array" ref="AA55">_xlfn.IFS(Z55=$T$7,100%,Z55=$T$6,0%,Z55=$T$8,50%,Z55=$T$23,0%)</f>
        <v>0</v>
      </c>
      <c r="AB55" s="37">
        <f t="shared" si="0"/>
        <v>0.29166666666666669</v>
      </c>
      <c r="AC55" s="19">
        <v>19</v>
      </c>
      <c r="AD55" s="19" t="s">
        <v>218</v>
      </c>
      <c r="AE55" s="19" t="s">
        <v>219</v>
      </c>
      <c r="AF55" s="19" t="s">
        <v>222</v>
      </c>
      <c r="AG55" s="19">
        <v>1</v>
      </c>
      <c r="AH55" s="19" t="s">
        <v>230</v>
      </c>
      <c r="AI55" s="19" t="s">
        <v>208</v>
      </c>
      <c r="AJ55" s="19" t="s">
        <v>273</v>
      </c>
      <c r="AK55" s="19" t="str" cm="1">
        <f t="array" ref="AK55">_xlfn.IFS(AJ55=$AI$129,"Ja",,,AJ55=$AI$130,"Ja",AJ55=$AI$131,"Ja",AJ55=$AI$132,"Ja",,,AJ55=$AI$133,"Ja",AJ55=$AI$135,"Nein")</f>
        <v>Nein</v>
      </c>
      <c r="AL55" s="19" t="s">
        <v>235</v>
      </c>
      <c r="AM55" s="19" t="s">
        <v>236</v>
      </c>
      <c r="AN55" s="19" t="s">
        <v>208</v>
      </c>
    </row>
    <row r="56" spans="1:40" x14ac:dyDescent="0.35">
      <c r="A56" s="17" t="s">
        <v>51</v>
      </c>
      <c r="B56" s="17" t="s">
        <v>195</v>
      </c>
      <c r="C56" s="17"/>
      <c r="D56" s="18" t="b">
        <v>0</v>
      </c>
      <c r="E56" s="27" cm="1">
        <f t="array" ref="E56">_xlfn.IFS(D56=$D$5,0,D56=$D$6,1)</f>
        <v>0</v>
      </c>
      <c r="F56" s="18" t="b">
        <v>0</v>
      </c>
      <c r="G56" s="27" cm="1">
        <f t="array" ref="G56">_xlfn.IFS(F56=$F$5,0,F56=$F$7,1)</f>
        <v>0</v>
      </c>
      <c r="H56" s="19" t="s">
        <v>212</v>
      </c>
      <c r="I56" s="27" cm="1">
        <f t="array" ref="I56">_xlfn.IFS(H56=$H$5,20%,H56=$H$6,0%,H56=$H$8,40%,H56=$H$45,0%,H56=$H$12,100%)</f>
        <v>0</v>
      </c>
      <c r="J56" s="18" t="b">
        <v>0</v>
      </c>
      <c r="K56" s="27" cm="1">
        <f t="array" ref="K56">_xlfn.IFS(J56=$J$5,0,J56=$J$7,1)</f>
        <v>0</v>
      </c>
      <c r="L56" s="18" t="b">
        <v>0</v>
      </c>
      <c r="M56" s="27" cm="1">
        <f t="array" ref="M56">_xlfn.IFS(L56=$L$5,0,L56=$L$7,1)</f>
        <v>0</v>
      </c>
      <c r="N56" s="19" t="s">
        <v>213</v>
      </c>
      <c r="O56" s="27" cm="1">
        <f t="array" ref="O56">_xlfn.IFS(N56=$N$5,100%,N56=$N$8,0%,N56=$N$9,50%,N56=$N$44,0%)</f>
        <v>1</v>
      </c>
      <c r="P56" s="19" t="s">
        <v>213</v>
      </c>
      <c r="Q56" s="27" cm="1">
        <f t="array" ref="Q56">_xlfn.IFS(P56=$P$6,100%,P56=$P$14,0%,P56=$P$9,50%,P56=$P$53,0%)</f>
        <v>1</v>
      </c>
      <c r="R56" s="19" t="s">
        <v>215</v>
      </c>
      <c r="S56" s="27" cm="1">
        <f t="array" ref="S56">_xlfn.IFS(R56=$R$24,100%,R56=$R$13,0%,R56=$R$6,50%,R56=$R$53,0%)</f>
        <v>0</v>
      </c>
      <c r="T56" s="19" t="s">
        <v>213</v>
      </c>
      <c r="U56" s="27" cm="1">
        <f t="array" ref="U56">_xlfn.IFS(T56=$T$7,100%,T56=$T$6,0%,T56=$T$8,50%,T56=$T$23,0%)</f>
        <v>1</v>
      </c>
      <c r="V56" s="19" t="s">
        <v>208</v>
      </c>
      <c r="W56" s="27" cm="1">
        <f t="array" ref="W56">_xlfn.IFS(V56=$T$7,100%,V56=$T$6,0%,V56=$T$8,50%,V56=$T$23,0%)</f>
        <v>0</v>
      </c>
      <c r="X56" s="19" t="s">
        <v>213</v>
      </c>
      <c r="Y56" s="27" cm="1">
        <f t="array" ref="Y56">_xlfn.IFS(X56=$T$7,100%,X56=$T$6,0%,X56=$T$8,50%,X56=$T$23,0%)</f>
        <v>1</v>
      </c>
      <c r="Z56" s="19" t="s">
        <v>214</v>
      </c>
      <c r="AA56" s="27" cm="1">
        <f t="array" ref="AA56">_xlfn.IFS(Z56=$T$7,100%,Z56=$T$6,0%,Z56=$T$8,50%,Z56=$T$23,0%)</f>
        <v>0.5</v>
      </c>
      <c r="AB56" s="37">
        <f t="shared" si="0"/>
        <v>0.375</v>
      </c>
      <c r="AC56" s="19">
        <v>19</v>
      </c>
      <c r="AD56" s="19" t="s">
        <v>218</v>
      </c>
      <c r="AE56" s="19" t="s">
        <v>219</v>
      </c>
      <c r="AF56" s="19" t="s">
        <v>222</v>
      </c>
      <c r="AG56" s="19">
        <v>1</v>
      </c>
      <c r="AH56" s="19" t="s">
        <v>230</v>
      </c>
      <c r="AI56" s="19" t="s">
        <v>208</v>
      </c>
      <c r="AJ56" s="19" t="s">
        <v>273</v>
      </c>
      <c r="AK56" s="19" t="str" cm="1">
        <f t="array" ref="AK56">_xlfn.IFS(AJ56=$AI$129,"Ja",,,AJ56=$AI$130,"Ja",AJ56=$AI$131,"Ja",AJ56=$AI$132,"Ja",,,AJ56=$AI$133,"Ja",AJ56=$AI$135,"Nein")</f>
        <v>Nein</v>
      </c>
      <c r="AL56" s="19" t="s">
        <v>235</v>
      </c>
      <c r="AM56" s="19" t="s">
        <v>236</v>
      </c>
      <c r="AN56" s="19" t="s">
        <v>208</v>
      </c>
    </row>
    <row r="57" spans="1:40" x14ac:dyDescent="0.35">
      <c r="A57" s="17" t="s">
        <v>52</v>
      </c>
      <c r="B57" s="17" t="s">
        <v>195</v>
      </c>
      <c r="C57" s="17"/>
      <c r="D57" s="18" t="b">
        <v>0</v>
      </c>
      <c r="E57" s="27" cm="1">
        <f t="array" ref="E57">_xlfn.IFS(D57=$D$5,0,D57=$D$6,1)</f>
        <v>0</v>
      </c>
      <c r="F57" s="18" t="b">
        <v>0</v>
      </c>
      <c r="G57" s="27" cm="1">
        <f t="array" ref="G57">_xlfn.IFS(F57=$F$5,0,F57=$F$7,1)</f>
        <v>0</v>
      </c>
      <c r="H57" s="19" t="s">
        <v>212</v>
      </c>
      <c r="I57" s="27" cm="1">
        <f t="array" ref="I57">_xlfn.IFS(H57=$H$5,20%,H57=$H$6,0%,H57=$H$8,40%,H57=$H$45,0%,H57=$H$12,100%)</f>
        <v>0</v>
      </c>
      <c r="J57" s="18" t="s">
        <v>207</v>
      </c>
      <c r="K57" s="27" cm="1">
        <f t="array" ref="K57">_xlfn.IFS(J57=$J$5,0,J57=$J$7,1)</f>
        <v>1</v>
      </c>
      <c r="L57" s="18" t="s">
        <v>207</v>
      </c>
      <c r="M57" s="27" cm="1">
        <f t="array" ref="M57">_xlfn.IFS(L57=$L$5,0,L57=$L$7,1)</f>
        <v>1</v>
      </c>
      <c r="N57" s="19" t="s">
        <v>208</v>
      </c>
      <c r="O57" s="27" cm="1">
        <f t="array" ref="O57">_xlfn.IFS(N57=$N$5,100%,N57=$N$8,0%,N57=$N$9,50%,N57=$N$44,0%)</f>
        <v>0</v>
      </c>
      <c r="P57" s="19" t="s">
        <v>213</v>
      </c>
      <c r="Q57" s="27" cm="1">
        <f t="array" ref="Q57">_xlfn.IFS(P57=$P$6,100%,P57=$P$14,0%,P57=$P$9,50%,P57=$P$53,0%)</f>
        <v>1</v>
      </c>
      <c r="R57" s="19" t="s">
        <v>208</v>
      </c>
      <c r="S57" s="27" cm="1">
        <f t="array" ref="S57">_xlfn.IFS(R57=$R$24,100%,R57=$R$13,0%,R57=$R$6,50%,R57=$R$53,0%)</f>
        <v>0</v>
      </c>
      <c r="T57" s="19" t="s">
        <v>214</v>
      </c>
      <c r="U57" s="27" cm="1">
        <f t="array" ref="U57">_xlfn.IFS(T57=$T$7,100%,T57=$T$6,0%,T57=$T$8,50%,T57=$T$23,0%)</f>
        <v>0.5</v>
      </c>
      <c r="V57" s="19" t="s">
        <v>208</v>
      </c>
      <c r="W57" s="27" cm="1">
        <f t="array" ref="W57">_xlfn.IFS(V57=$T$7,100%,V57=$T$6,0%,V57=$T$8,50%,V57=$T$23,0%)</f>
        <v>0</v>
      </c>
      <c r="X57" s="19" t="s">
        <v>208</v>
      </c>
      <c r="Y57" s="27" cm="1">
        <f t="array" ref="Y57">_xlfn.IFS(X57=$T$7,100%,X57=$T$6,0%,X57=$T$8,50%,X57=$T$23,0%)</f>
        <v>0</v>
      </c>
      <c r="Z57" s="19" t="s">
        <v>215</v>
      </c>
      <c r="AA57" s="27" cm="1">
        <f t="array" ref="AA57">_xlfn.IFS(Z57=$T$7,100%,Z57=$T$6,0%,Z57=$T$8,50%,Z57=$T$23,0%)</f>
        <v>0</v>
      </c>
      <c r="AB57" s="37">
        <f t="shared" si="0"/>
        <v>0.29166666666666669</v>
      </c>
      <c r="AC57" s="19">
        <v>19</v>
      </c>
      <c r="AD57" s="19" t="s">
        <v>218</v>
      </c>
      <c r="AE57" s="19" t="s">
        <v>219</v>
      </c>
      <c r="AF57" s="19" t="s">
        <v>222</v>
      </c>
      <c r="AG57" s="19">
        <v>1</v>
      </c>
      <c r="AH57" s="19" t="s">
        <v>230</v>
      </c>
      <c r="AI57" s="19" t="s">
        <v>208</v>
      </c>
      <c r="AJ57" s="19" t="s">
        <v>273</v>
      </c>
      <c r="AK57" s="19" t="str" cm="1">
        <f t="array" ref="AK57">_xlfn.IFS(AJ57=$AI$129,"Ja",,,AJ57=$AI$130,"Ja",AJ57=$AI$131,"Ja",AJ57=$AI$132,"Ja",,,AJ57=$AI$133,"Ja",AJ57=$AI$135,"Nein")</f>
        <v>Nein</v>
      </c>
      <c r="AL57" s="19" t="s">
        <v>235</v>
      </c>
      <c r="AM57" s="19" t="s">
        <v>236</v>
      </c>
      <c r="AN57" s="19" t="s">
        <v>208</v>
      </c>
    </row>
    <row r="58" spans="1:40" x14ac:dyDescent="0.35">
      <c r="A58" s="17" t="s">
        <v>53</v>
      </c>
      <c r="B58" s="17" t="s">
        <v>195</v>
      </c>
      <c r="C58" s="17"/>
      <c r="D58" s="18" t="s">
        <v>207</v>
      </c>
      <c r="E58" s="27" cm="1">
        <f t="array" ref="E58">_xlfn.IFS(D58=$D$5,0,D58=$D$6,1)</f>
        <v>1</v>
      </c>
      <c r="F58" s="18" t="s">
        <v>207</v>
      </c>
      <c r="G58" s="27" cm="1">
        <f t="array" ref="G58">_xlfn.IFS(F58=$F$5,0,F58=$F$7,1)</f>
        <v>1</v>
      </c>
      <c r="H58" s="19" t="s">
        <v>208</v>
      </c>
      <c r="I58" s="27" cm="1">
        <f t="array" ref="I58">_xlfn.IFS(H58=$H$5,20%,H58=$H$6,0%,H58=$H$8,40%,H58=$H$45,0%,H58=$H$12,100%)</f>
        <v>0</v>
      </c>
      <c r="J58" s="18" t="s">
        <v>207</v>
      </c>
      <c r="K58" s="27" cm="1">
        <f t="array" ref="K58">_xlfn.IFS(J58=$J$5,0,J58=$J$7,1)</f>
        <v>1</v>
      </c>
      <c r="L58" s="18" t="s">
        <v>207</v>
      </c>
      <c r="M58" s="27" cm="1">
        <f t="array" ref="M58">_xlfn.IFS(L58=$L$5,0,L58=$L$7,1)</f>
        <v>1</v>
      </c>
      <c r="N58" s="19" t="s">
        <v>213</v>
      </c>
      <c r="O58" s="27" cm="1">
        <f t="array" ref="O58">_xlfn.IFS(N58=$N$5,100%,N58=$N$8,0%,N58=$N$9,50%,N58=$N$44,0%)</f>
        <v>1</v>
      </c>
      <c r="P58" s="19" t="s">
        <v>214</v>
      </c>
      <c r="Q58" s="27" cm="1">
        <f t="array" ref="Q58">_xlfn.IFS(P58=$P$6,100%,P58=$P$14,0%,P58=$P$9,50%,P58=$P$53,0%)</f>
        <v>0.5</v>
      </c>
      <c r="R58" s="19" t="s">
        <v>214</v>
      </c>
      <c r="S58" s="27" cm="1">
        <f t="array" ref="S58">_xlfn.IFS(R58=$R$24,100%,R58=$R$13,0%,R58=$R$6,50%,R58=$R$53,0%)</f>
        <v>0.5</v>
      </c>
      <c r="T58" s="19" t="s">
        <v>213</v>
      </c>
      <c r="U58" s="27" cm="1">
        <f t="array" ref="U58">_xlfn.IFS(T58=$T$7,100%,T58=$T$6,0%,T58=$T$8,50%,T58=$T$23,0%)</f>
        <v>1</v>
      </c>
      <c r="V58" s="19" t="s">
        <v>213</v>
      </c>
      <c r="W58" s="27" cm="1">
        <f t="array" ref="W58">_xlfn.IFS(V58=$T$7,100%,V58=$T$6,0%,V58=$T$8,50%,V58=$T$23,0%)</f>
        <v>1</v>
      </c>
      <c r="X58" s="19" t="s">
        <v>215</v>
      </c>
      <c r="Y58" s="27" cm="1">
        <f t="array" ref="Y58">_xlfn.IFS(X58=$T$7,100%,X58=$T$6,0%,X58=$T$8,50%,X58=$T$23,0%)</f>
        <v>0</v>
      </c>
      <c r="Z58" s="19" t="s">
        <v>215</v>
      </c>
      <c r="AA58" s="27" cm="1">
        <f t="array" ref="AA58">_xlfn.IFS(Z58=$T$7,100%,Z58=$T$6,0%,Z58=$T$8,50%,Z58=$T$23,0%)</f>
        <v>0</v>
      </c>
      <c r="AB58" s="37">
        <f t="shared" si="0"/>
        <v>0.66666666666666663</v>
      </c>
      <c r="AC58" s="19" t="s">
        <v>208</v>
      </c>
      <c r="AD58" s="19" t="s">
        <v>208</v>
      </c>
      <c r="AE58" s="19" t="s">
        <v>219</v>
      </c>
      <c r="AF58" s="19" t="s">
        <v>208</v>
      </c>
      <c r="AG58" s="19" t="s">
        <v>208</v>
      </c>
      <c r="AH58" s="19" t="s">
        <v>208</v>
      </c>
      <c r="AI58" s="19" t="s">
        <v>208</v>
      </c>
      <c r="AJ58" s="19" t="s">
        <v>273</v>
      </c>
      <c r="AK58" s="19" t="str" cm="1">
        <f t="array" ref="AK58">_xlfn.IFS(AJ58=$AI$129,"Ja",,,AJ58=$AI$130,"Ja",AJ58=$AI$131,"Ja",AJ58=$AI$132,"Ja",,,AJ58=$AI$133,"Ja",AJ58=$AI$135,"Nein")</f>
        <v>Nein</v>
      </c>
      <c r="AL58" s="19" t="s">
        <v>208</v>
      </c>
      <c r="AM58" s="19" t="s">
        <v>208</v>
      </c>
      <c r="AN58" s="19" t="s">
        <v>208</v>
      </c>
    </row>
    <row r="59" spans="1:40" x14ac:dyDescent="0.35">
      <c r="A59" s="17" t="s">
        <v>54</v>
      </c>
      <c r="B59" s="17" t="s">
        <v>195</v>
      </c>
      <c r="C59" s="17"/>
      <c r="D59" s="18" t="b">
        <v>0</v>
      </c>
      <c r="E59" s="27" cm="1">
        <f t="array" ref="E59">_xlfn.IFS(D59=$D$5,0,D59=$D$6,1)</f>
        <v>0</v>
      </c>
      <c r="F59" s="18" t="b">
        <v>0</v>
      </c>
      <c r="G59" s="27" cm="1">
        <f t="array" ref="G59">_xlfn.IFS(F59=$F$5,0,F59=$F$7,1)</f>
        <v>0</v>
      </c>
      <c r="H59" s="19" t="s">
        <v>208</v>
      </c>
      <c r="I59" s="27" cm="1">
        <f t="array" ref="I59">_xlfn.IFS(H59=$H$5,20%,H59=$H$6,0%,H59=$H$8,40%,H59=$H$45,0%,H59=$H$12,100%)</f>
        <v>0</v>
      </c>
      <c r="J59" s="18" t="s">
        <v>207</v>
      </c>
      <c r="K59" s="27" cm="1">
        <f t="array" ref="K59">_xlfn.IFS(J59=$J$5,0,J59=$J$7,1)</f>
        <v>1</v>
      </c>
      <c r="L59" s="18" t="s">
        <v>207</v>
      </c>
      <c r="M59" s="27" cm="1">
        <f t="array" ref="M59">_xlfn.IFS(L59=$L$5,0,L59=$L$7,1)</f>
        <v>1</v>
      </c>
      <c r="N59" s="19" t="s">
        <v>208</v>
      </c>
      <c r="O59" s="27" cm="1">
        <f t="array" ref="O59">_xlfn.IFS(N59=$N$5,100%,N59=$N$8,0%,N59=$N$9,50%,N59=$N$44,0%)</f>
        <v>0</v>
      </c>
      <c r="P59" s="19" t="s">
        <v>215</v>
      </c>
      <c r="Q59" s="27" cm="1">
        <f t="array" ref="Q59">_xlfn.IFS(P59=$P$6,100%,P59=$P$14,0%,P59=$P$9,50%,P59=$P$53,0%)</f>
        <v>0</v>
      </c>
      <c r="R59" s="19" t="s">
        <v>215</v>
      </c>
      <c r="S59" s="27" cm="1">
        <f t="array" ref="S59">_xlfn.IFS(R59=$R$24,100%,R59=$R$13,0%,R59=$R$6,50%,R59=$R$53,0%)</f>
        <v>0</v>
      </c>
      <c r="T59" s="19" t="s">
        <v>215</v>
      </c>
      <c r="U59" s="27" cm="1">
        <f t="array" ref="U59">_xlfn.IFS(T59=$T$7,100%,T59=$T$6,0%,T59=$T$8,50%,T59=$T$23,0%)</f>
        <v>0</v>
      </c>
      <c r="V59" s="19" t="s">
        <v>215</v>
      </c>
      <c r="W59" s="27" cm="1">
        <f t="array" ref="W59">_xlfn.IFS(V59=$T$7,100%,V59=$T$6,0%,V59=$T$8,50%,V59=$T$23,0%)</f>
        <v>0</v>
      </c>
      <c r="X59" s="19" t="s">
        <v>208</v>
      </c>
      <c r="Y59" s="27" cm="1">
        <f t="array" ref="Y59">_xlfn.IFS(X59=$T$7,100%,X59=$T$6,0%,X59=$T$8,50%,X59=$T$23,0%)</f>
        <v>0</v>
      </c>
      <c r="Z59" s="19" t="s">
        <v>215</v>
      </c>
      <c r="AA59" s="27" cm="1">
        <f t="array" ref="AA59">_xlfn.IFS(Z59=$T$7,100%,Z59=$T$6,0%,Z59=$T$8,50%,Z59=$T$23,0%)</f>
        <v>0</v>
      </c>
      <c r="AB59" s="37">
        <f t="shared" si="0"/>
        <v>0.16666666666666666</v>
      </c>
      <c r="AC59" s="19">
        <v>23</v>
      </c>
      <c r="AD59" s="19" t="s">
        <v>218</v>
      </c>
      <c r="AE59" s="19" t="s">
        <v>219</v>
      </c>
      <c r="AF59" s="19" t="s">
        <v>222</v>
      </c>
      <c r="AG59" s="19">
        <v>1</v>
      </c>
      <c r="AH59" s="19" t="s">
        <v>230</v>
      </c>
      <c r="AI59" s="19" t="s">
        <v>208</v>
      </c>
      <c r="AJ59" s="19" t="s">
        <v>273</v>
      </c>
      <c r="AK59" s="19" t="str" cm="1">
        <f t="array" ref="AK59">_xlfn.IFS(AJ59=$AI$129,"Ja",,,AJ59=$AI$130,"Ja",AJ59=$AI$131,"Ja",AJ59=$AI$132,"Ja",,,AJ59=$AI$133,"Ja",AJ59=$AI$135,"Nein")</f>
        <v>Nein</v>
      </c>
      <c r="AL59" s="19" t="s">
        <v>235</v>
      </c>
      <c r="AM59" s="19" t="s">
        <v>236</v>
      </c>
      <c r="AN59" s="19" t="s">
        <v>208</v>
      </c>
    </row>
    <row r="60" spans="1:40" x14ac:dyDescent="0.35">
      <c r="A60" s="17" t="s">
        <v>55</v>
      </c>
      <c r="B60" s="17" t="s">
        <v>195</v>
      </c>
      <c r="C60" s="17"/>
      <c r="D60" s="18" t="s">
        <v>207</v>
      </c>
      <c r="E60" s="27" cm="1">
        <f t="array" ref="E60">_xlfn.IFS(D60=$D$5,0,D60=$D$6,1)</f>
        <v>1</v>
      </c>
      <c r="F60" s="18" t="b">
        <v>0</v>
      </c>
      <c r="G60" s="27" cm="1">
        <f t="array" ref="G60">_xlfn.IFS(F60=$F$5,0,F60=$F$7,1)</f>
        <v>0</v>
      </c>
      <c r="H60" s="19" t="s">
        <v>208</v>
      </c>
      <c r="I60" s="27" cm="1">
        <f t="array" ref="I60">_xlfn.IFS(H60=$H$5,20%,H60=$H$6,0%,H60=$H$8,40%,H60=$H$45,0%,H60=$H$12,100%)</f>
        <v>0</v>
      </c>
      <c r="J60" s="18" t="s">
        <v>207</v>
      </c>
      <c r="K60" s="27" cm="1">
        <f t="array" ref="K60">_xlfn.IFS(J60=$J$5,0,J60=$J$7,1)</f>
        <v>1</v>
      </c>
      <c r="L60" s="18" t="s">
        <v>207</v>
      </c>
      <c r="M60" s="27" cm="1">
        <f t="array" ref="M60">_xlfn.IFS(L60=$L$5,0,L60=$L$7,1)</f>
        <v>1</v>
      </c>
      <c r="N60" s="19" t="s">
        <v>214</v>
      </c>
      <c r="O60" s="27" cm="1">
        <f t="array" ref="O60">_xlfn.IFS(N60=$N$5,100%,N60=$N$8,0%,N60=$N$9,50%,N60=$N$44,0%)</f>
        <v>0.5</v>
      </c>
      <c r="P60" s="19" t="s">
        <v>214</v>
      </c>
      <c r="Q60" s="27" cm="1">
        <f t="array" ref="Q60">_xlfn.IFS(P60=$P$6,100%,P60=$P$14,0%,P60=$P$9,50%,P60=$P$53,0%)</f>
        <v>0.5</v>
      </c>
      <c r="R60" s="19" t="s">
        <v>215</v>
      </c>
      <c r="S60" s="27" cm="1">
        <f t="array" ref="S60">_xlfn.IFS(R60=$R$24,100%,R60=$R$13,0%,R60=$R$6,50%,R60=$R$53,0%)</f>
        <v>0</v>
      </c>
      <c r="T60" s="19" t="s">
        <v>215</v>
      </c>
      <c r="U60" s="27" cm="1">
        <f t="array" ref="U60">_xlfn.IFS(T60=$T$7,100%,T60=$T$6,0%,T60=$T$8,50%,T60=$T$23,0%)</f>
        <v>0</v>
      </c>
      <c r="V60" s="19" t="s">
        <v>215</v>
      </c>
      <c r="W60" s="27" cm="1">
        <f t="array" ref="W60">_xlfn.IFS(V60=$T$7,100%,V60=$T$6,0%,V60=$T$8,50%,V60=$T$23,0%)</f>
        <v>0</v>
      </c>
      <c r="X60" s="19" t="s">
        <v>215</v>
      </c>
      <c r="Y60" s="27" cm="1">
        <f t="array" ref="Y60">_xlfn.IFS(X60=$T$7,100%,X60=$T$6,0%,X60=$T$8,50%,X60=$T$23,0%)</f>
        <v>0</v>
      </c>
      <c r="Z60" s="19" t="s">
        <v>215</v>
      </c>
      <c r="AA60" s="27" cm="1">
        <f t="array" ref="AA60">_xlfn.IFS(Z60=$T$7,100%,Z60=$T$6,0%,Z60=$T$8,50%,Z60=$T$23,0%)</f>
        <v>0</v>
      </c>
      <c r="AB60" s="37">
        <f t="shared" si="0"/>
        <v>0.33333333333333331</v>
      </c>
      <c r="AC60" s="19">
        <v>22</v>
      </c>
      <c r="AD60" s="19" t="s">
        <v>218</v>
      </c>
      <c r="AE60" s="19" t="s">
        <v>219</v>
      </c>
      <c r="AF60" s="19" t="s">
        <v>222</v>
      </c>
      <c r="AG60" s="19">
        <v>1</v>
      </c>
      <c r="AH60" s="19" t="s">
        <v>230</v>
      </c>
      <c r="AI60" s="19" t="s">
        <v>208</v>
      </c>
      <c r="AJ60" s="19" t="s">
        <v>273</v>
      </c>
      <c r="AK60" s="19" t="str" cm="1">
        <f t="array" ref="AK60">_xlfn.IFS(AJ60=$AI$129,"Ja",,,AJ60=$AI$130,"Ja",AJ60=$AI$131,"Ja",AJ60=$AI$132,"Ja",,,AJ60=$AI$133,"Ja",AJ60=$AI$135,"Nein")</f>
        <v>Nein</v>
      </c>
      <c r="AL60" s="19" t="s">
        <v>235</v>
      </c>
      <c r="AM60" s="19" t="s">
        <v>236</v>
      </c>
      <c r="AN60" s="19" t="s">
        <v>208</v>
      </c>
    </row>
    <row r="61" spans="1:40" x14ac:dyDescent="0.35">
      <c r="A61" s="17" t="s">
        <v>56</v>
      </c>
      <c r="B61" s="17" t="s">
        <v>195</v>
      </c>
      <c r="C61" s="17"/>
      <c r="D61" s="18" t="s">
        <v>207</v>
      </c>
      <c r="E61" s="27" cm="1">
        <f t="array" ref="E61">_xlfn.IFS(D61=$D$5,0,D61=$D$6,1)</f>
        <v>1</v>
      </c>
      <c r="F61" s="18" t="b">
        <v>0</v>
      </c>
      <c r="G61" s="27" cm="1">
        <f t="array" ref="G61">_xlfn.IFS(F61=$F$5,0,F61=$F$7,1)</f>
        <v>0</v>
      </c>
      <c r="H61" s="19" t="s">
        <v>212</v>
      </c>
      <c r="I61" s="27" cm="1">
        <f t="array" ref="I61">_xlfn.IFS(H61=$H$5,20%,H61=$H$6,0%,H61=$H$8,40%,H61=$H$45,0%,H61=$H$12,100%)</f>
        <v>0</v>
      </c>
      <c r="J61" s="18" t="s">
        <v>207</v>
      </c>
      <c r="K61" s="27" cm="1">
        <f t="array" ref="K61">_xlfn.IFS(J61=$J$5,0,J61=$J$7,1)</f>
        <v>1</v>
      </c>
      <c r="L61" s="18" t="s">
        <v>207</v>
      </c>
      <c r="M61" s="27" cm="1">
        <f t="array" ref="M61">_xlfn.IFS(L61=$L$5,0,L61=$L$7,1)</f>
        <v>1</v>
      </c>
      <c r="N61" s="19" t="s">
        <v>215</v>
      </c>
      <c r="O61" s="27" cm="1">
        <f t="array" ref="O61">_xlfn.IFS(N61=$N$5,100%,N61=$N$8,0%,N61=$N$9,50%,N61=$N$44,0%)</f>
        <v>0</v>
      </c>
      <c r="P61" s="19" t="s">
        <v>215</v>
      </c>
      <c r="Q61" s="27" cm="1">
        <f t="array" ref="Q61">_xlfn.IFS(P61=$P$6,100%,P61=$P$14,0%,P61=$P$9,50%,P61=$P$53,0%)</f>
        <v>0</v>
      </c>
      <c r="R61" s="19" t="s">
        <v>215</v>
      </c>
      <c r="S61" s="27" cm="1">
        <f t="array" ref="S61">_xlfn.IFS(R61=$R$24,100%,R61=$R$13,0%,R61=$R$6,50%,R61=$R$53,0%)</f>
        <v>0</v>
      </c>
      <c r="T61" s="19" t="s">
        <v>215</v>
      </c>
      <c r="U61" s="27" cm="1">
        <f t="array" ref="U61">_xlfn.IFS(T61=$T$7,100%,T61=$T$6,0%,T61=$T$8,50%,T61=$T$23,0%)</f>
        <v>0</v>
      </c>
      <c r="V61" s="19" t="s">
        <v>208</v>
      </c>
      <c r="W61" s="27" cm="1">
        <f t="array" ref="W61">_xlfn.IFS(V61=$T$7,100%,V61=$T$6,0%,V61=$T$8,50%,V61=$T$23,0%)</f>
        <v>0</v>
      </c>
      <c r="X61" s="19" t="s">
        <v>208</v>
      </c>
      <c r="Y61" s="27" cm="1">
        <f t="array" ref="Y61">_xlfn.IFS(X61=$T$7,100%,X61=$T$6,0%,X61=$T$8,50%,X61=$T$23,0%)</f>
        <v>0</v>
      </c>
      <c r="Z61" s="19" t="s">
        <v>208</v>
      </c>
      <c r="AA61" s="27" cm="1">
        <f t="array" ref="AA61">_xlfn.IFS(Z61=$T$7,100%,Z61=$T$6,0%,Z61=$T$8,50%,Z61=$T$23,0%)</f>
        <v>0</v>
      </c>
      <c r="AB61" s="37">
        <f t="shared" si="0"/>
        <v>0.25</v>
      </c>
      <c r="AC61" s="19">
        <v>28</v>
      </c>
      <c r="AD61" s="19" t="s">
        <v>218</v>
      </c>
      <c r="AE61" s="19" t="s">
        <v>219</v>
      </c>
      <c r="AF61" s="19" t="s">
        <v>222</v>
      </c>
      <c r="AG61" s="19">
        <v>1</v>
      </c>
      <c r="AH61" s="19" t="s">
        <v>230</v>
      </c>
      <c r="AI61" s="19" t="s">
        <v>208</v>
      </c>
      <c r="AJ61" s="19" t="s">
        <v>273</v>
      </c>
      <c r="AK61" s="19" t="str" cm="1">
        <f t="array" ref="AK61">_xlfn.IFS(AJ61=$AI$129,"Ja",,,AJ61=$AI$130,"Ja",AJ61=$AI$131,"Ja",AJ61=$AI$132,"Ja",,,AJ61=$AI$133,"Ja",AJ61=$AI$135,"Nein")</f>
        <v>Nein</v>
      </c>
      <c r="AL61" s="19" t="s">
        <v>234</v>
      </c>
      <c r="AM61" s="19" t="s">
        <v>236</v>
      </c>
      <c r="AN61" s="19" t="s">
        <v>208</v>
      </c>
    </row>
    <row r="62" spans="1:40" x14ac:dyDescent="0.35">
      <c r="A62" s="17" t="s">
        <v>57</v>
      </c>
      <c r="B62" s="17" t="s">
        <v>195</v>
      </c>
      <c r="C62" s="17"/>
      <c r="D62" s="18" t="b">
        <v>0</v>
      </c>
      <c r="E62" s="27" cm="1">
        <f t="array" ref="E62">_xlfn.IFS(D62=$D$5,0,D62=$D$6,1)</f>
        <v>0</v>
      </c>
      <c r="F62" s="18" t="b">
        <v>0</v>
      </c>
      <c r="G62" s="27" cm="1">
        <f t="array" ref="G62">_xlfn.IFS(F62=$F$5,0,F62=$F$7,1)</f>
        <v>0</v>
      </c>
      <c r="H62" s="19" t="s">
        <v>208</v>
      </c>
      <c r="I62" s="27" cm="1">
        <f t="array" ref="I62">_xlfn.IFS(H62=$H$5,20%,H62=$H$6,0%,H62=$H$8,40%,H62=$H$45,0%,H62=$H$12,100%)</f>
        <v>0</v>
      </c>
      <c r="J62" s="18" t="s">
        <v>207</v>
      </c>
      <c r="K62" s="27" cm="1">
        <f t="array" ref="K62">_xlfn.IFS(J62=$J$5,0,J62=$J$7,1)</f>
        <v>1</v>
      </c>
      <c r="L62" s="18" t="s">
        <v>207</v>
      </c>
      <c r="M62" s="27" cm="1">
        <f t="array" ref="M62">_xlfn.IFS(L62=$L$5,0,L62=$L$7,1)</f>
        <v>1</v>
      </c>
      <c r="N62" s="19" t="s">
        <v>213</v>
      </c>
      <c r="O62" s="27" cm="1">
        <f t="array" ref="O62">_xlfn.IFS(N62=$N$5,100%,N62=$N$8,0%,N62=$N$9,50%,N62=$N$44,0%)</f>
        <v>1</v>
      </c>
      <c r="P62" s="19" t="s">
        <v>213</v>
      </c>
      <c r="Q62" s="27" cm="1">
        <f t="array" ref="Q62">_xlfn.IFS(P62=$P$6,100%,P62=$P$14,0%,P62=$P$9,50%,P62=$P$53,0%)</f>
        <v>1</v>
      </c>
      <c r="R62" s="19" t="s">
        <v>215</v>
      </c>
      <c r="S62" s="27" cm="1">
        <f t="array" ref="S62">_xlfn.IFS(R62=$R$24,100%,R62=$R$13,0%,R62=$R$6,50%,R62=$R$53,0%)</f>
        <v>0</v>
      </c>
      <c r="T62" s="19" t="s">
        <v>208</v>
      </c>
      <c r="U62" s="27" cm="1">
        <f t="array" ref="U62">_xlfn.IFS(T62=$T$7,100%,T62=$T$6,0%,T62=$T$8,50%,T62=$T$23,0%)</f>
        <v>0</v>
      </c>
      <c r="V62" s="19" t="s">
        <v>215</v>
      </c>
      <c r="W62" s="27" cm="1">
        <f t="array" ref="W62">_xlfn.IFS(V62=$T$7,100%,V62=$T$6,0%,V62=$T$8,50%,V62=$T$23,0%)</f>
        <v>0</v>
      </c>
      <c r="X62" s="19" t="s">
        <v>208</v>
      </c>
      <c r="Y62" s="27" cm="1">
        <f t="array" ref="Y62">_xlfn.IFS(X62=$T$7,100%,X62=$T$6,0%,X62=$T$8,50%,X62=$T$23,0%)</f>
        <v>0</v>
      </c>
      <c r="Z62" s="19" t="s">
        <v>208</v>
      </c>
      <c r="AA62" s="27" cm="1">
        <f t="array" ref="AA62">_xlfn.IFS(Z62=$T$7,100%,Z62=$T$6,0%,Z62=$T$8,50%,Z62=$T$23,0%)</f>
        <v>0</v>
      </c>
      <c r="AB62" s="37">
        <f t="shared" si="0"/>
        <v>0.33333333333333331</v>
      </c>
      <c r="AC62" s="19" t="s">
        <v>208</v>
      </c>
      <c r="AD62" s="19" t="s">
        <v>217</v>
      </c>
      <c r="AE62" s="19" t="s">
        <v>219</v>
      </c>
      <c r="AF62" s="19" t="s">
        <v>222</v>
      </c>
      <c r="AG62" s="19">
        <v>1</v>
      </c>
      <c r="AH62" s="19" t="s">
        <v>230</v>
      </c>
      <c r="AI62" s="19" t="s">
        <v>208</v>
      </c>
      <c r="AJ62" s="19" t="s">
        <v>273</v>
      </c>
      <c r="AK62" s="19" t="str" cm="1">
        <f t="array" ref="AK62">_xlfn.IFS(AJ62=$AI$129,"Ja",,,AJ62=$AI$130,"Ja",AJ62=$AI$131,"Ja",AJ62=$AI$132,"Ja",,,AJ62=$AI$133,"Ja",AJ62=$AI$135,"Nein")</f>
        <v>Nein</v>
      </c>
      <c r="AL62" s="19" t="s">
        <v>235</v>
      </c>
      <c r="AM62" s="19" t="s">
        <v>236</v>
      </c>
      <c r="AN62" s="19" t="s">
        <v>208</v>
      </c>
    </row>
    <row r="63" spans="1:40" x14ac:dyDescent="0.35">
      <c r="A63" s="17" t="s">
        <v>58</v>
      </c>
      <c r="B63" s="17" t="s">
        <v>195</v>
      </c>
      <c r="C63" s="17"/>
      <c r="D63" s="18" t="b">
        <v>0</v>
      </c>
      <c r="E63" s="27" cm="1">
        <f t="array" ref="E63">_xlfn.IFS(D63=$D$5,0,D63=$D$6,1)</f>
        <v>0</v>
      </c>
      <c r="F63" s="18" t="b">
        <v>0</v>
      </c>
      <c r="G63" s="27" cm="1">
        <f t="array" ref="G63">_xlfn.IFS(F63=$F$5,0,F63=$F$7,1)</f>
        <v>0</v>
      </c>
      <c r="H63" s="19" t="s">
        <v>211</v>
      </c>
      <c r="I63" s="27" cm="1">
        <f t="array" ref="I63">_xlfn.IFS(H63=$H$5,20%,H63=$H$6,0%,H63=$H$8,40%,H63=$H$45,0%,H63=$H$12,100%)</f>
        <v>0.2</v>
      </c>
      <c r="J63" s="18" t="s">
        <v>207</v>
      </c>
      <c r="K63" s="27" cm="1">
        <f t="array" ref="K63">_xlfn.IFS(J63=$J$5,0,J63=$J$7,1)</f>
        <v>1</v>
      </c>
      <c r="L63" s="18" t="s">
        <v>207</v>
      </c>
      <c r="M63" s="27" cm="1">
        <f t="array" ref="M63">_xlfn.IFS(L63=$L$5,0,L63=$L$7,1)</f>
        <v>1</v>
      </c>
      <c r="N63" s="19" t="s">
        <v>215</v>
      </c>
      <c r="O63" s="27" cm="1">
        <f t="array" ref="O63">_xlfn.IFS(N63=$N$5,100%,N63=$N$8,0%,N63=$N$9,50%,N63=$N$44,0%)</f>
        <v>0</v>
      </c>
      <c r="P63" s="19" t="s">
        <v>208</v>
      </c>
      <c r="Q63" s="27" cm="1">
        <f t="array" ref="Q63">_xlfn.IFS(P63=$P$6,100%,P63=$P$14,0%,P63=$P$9,50%,P63=$P$53,0%)</f>
        <v>0</v>
      </c>
      <c r="R63" s="19" t="s">
        <v>214</v>
      </c>
      <c r="S63" s="27" cm="1">
        <f t="array" ref="S63">_xlfn.IFS(R63=$R$24,100%,R63=$R$13,0%,R63=$R$6,50%,R63=$R$53,0%)</f>
        <v>0.5</v>
      </c>
      <c r="T63" s="19" t="s">
        <v>208</v>
      </c>
      <c r="U63" s="27" cm="1">
        <f t="array" ref="U63">_xlfn.IFS(T63=$T$7,100%,T63=$T$6,0%,T63=$T$8,50%,T63=$T$23,0%)</f>
        <v>0</v>
      </c>
      <c r="V63" s="19" t="s">
        <v>208</v>
      </c>
      <c r="W63" s="27" cm="1">
        <f t="array" ref="W63">_xlfn.IFS(V63=$T$7,100%,V63=$T$6,0%,V63=$T$8,50%,V63=$T$23,0%)</f>
        <v>0</v>
      </c>
      <c r="X63" s="19" t="s">
        <v>208</v>
      </c>
      <c r="Y63" s="27" cm="1">
        <f t="array" ref="Y63">_xlfn.IFS(X63=$T$7,100%,X63=$T$6,0%,X63=$T$8,50%,X63=$T$23,0%)</f>
        <v>0</v>
      </c>
      <c r="Z63" s="19" t="s">
        <v>208</v>
      </c>
      <c r="AA63" s="27" cm="1">
        <f t="array" ref="AA63">_xlfn.IFS(Z63=$T$7,100%,Z63=$T$6,0%,Z63=$T$8,50%,Z63=$T$23,0%)</f>
        <v>0</v>
      </c>
      <c r="AB63" s="37">
        <f t="shared" si="0"/>
        <v>0.22500000000000001</v>
      </c>
      <c r="AC63" s="19" t="s">
        <v>208</v>
      </c>
      <c r="AD63" s="19" t="s">
        <v>218</v>
      </c>
      <c r="AE63" s="19" t="s">
        <v>219</v>
      </c>
      <c r="AF63" s="19" t="s">
        <v>222</v>
      </c>
      <c r="AG63" s="19">
        <v>1</v>
      </c>
      <c r="AH63" s="19" t="s">
        <v>230</v>
      </c>
      <c r="AI63" s="19" t="s">
        <v>208</v>
      </c>
      <c r="AJ63" s="19" t="s">
        <v>273</v>
      </c>
      <c r="AK63" s="19" t="str" cm="1">
        <f t="array" ref="AK63">_xlfn.IFS(AJ63=$AI$129,"Ja",,,AJ63=$AI$130,"Ja",AJ63=$AI$131,"Ja",AJ63=$AI$132,"Ja",,,AJ63=$AI$133,"Ja",AJ63=$AI$135,"Nein")</f>
        <v>Nein</v>
      </c>
      <c r="AL63" s="19" t="s">
        <v>235</v>
      </c>
      <c r="AM63" s="19" t="s">
        <v>236</v>
      </c>
      <c r="AN63" s="19" t="s">
        <v>208</v>
      </c>
    </row>
    <row r="64" spans="1:40" x14ac:dyDescent="0.35">
      <c r="A64" s="17" t="s">
        <v>59</v>
      </c>
      <c r="B64" s="17" t="s">
        <v>195</v>
      </c>
      <c r="C64" s="17"/>
      <c r="D64" s="18" t="b">
        <v>0</v>
      </c>
      <c r="E64" s="27" cm="1">
        <f t="array" ref="E64">_xlfn.IFS(D64=$D$5,0,D64=$D$6,1)</f>
        <v>0</v>
      </c>
      <c r="F64" s="18" t="s">
        <v>207</v>
      </c>
      <c r="G64" s="27" cm="1">
        <f t="array" ref="G64">_xlfn.IFS(F64=$F$5,0,F64=$F$7,1)</f>
        <v>1</v>
      </c>
      <c r="H64" s="19" t="s">
        <v>208</v>
      </c>
      <c r="I64" s="27" cm="1">
        <f t="array" ref="I64">_xlfn.IFS(H64=$H$5,20%,H64=$H$6,0%,H64=$H$8,40%,H64=$H$45,0%,H64=$H$12,100%)</f>
        <v>0</v>
      </c>
      <c r="J64" s="18" t="b">
        <v>0</v>
      </c>
      <c r="K64" s="27" cm="1">
        <f t="array" ref="K64">_xlfn.IFS(J64=$J$5,0,J64=$J$7,1)</f>
        <v>0</v>
      </c>
      <c r="L64" s="18" t="b">
        <v>0</v>
      </c>
      <c r="M64" s="27" cm="1">
        <f t="array" ref="M64">_xlfn.IFS(L64=$L$5,0,L64=$L$7,1)</f>
        <v>0</v>
      </c>
      <c r="N64" s="19" t="s">
        <v>208</v>
      </c>
      <c r="O64" s="27" cm="1">
        <f t="array" ref="O64">_xlfn.IFS(N64=$N$5,100%,N64=$N$8,0%,N64=$N$9,50%,N64=$N$44,0%)</f>
        <v>0</v>
      </c>
      <c r="P64" s="19" t="s">
        <v>215</v>
      </c>
      <c r="Q64" s="27" cm="1">
        <f t="array" ref="Q64">_xlfn.IFS(P64=$P$6,100%,P64=$P$14,0%,P64=$P$9,50%,P64=$P$53,0%)</f>
        <v>0</v>
      </c>
      <c r="R64" s="19" t="s">
        <v>215</v>
      </c>
      <c r="S64" s="27" cm="1">
        <f t="array" ref="S64">_xlfn.IFS(R64=$R$24,100%,R64=$R$13,0%,R64=$R$6,50%,R64=$R$53,0%)</f>
        <v>0</v>
      </c>
      <c r="T64" s="19" t="s">
        <v>208</v>
      </c>
      <c r="U64" s="27" cm="1">
        <f t="array" ref="U64">_xlfn.IFS(T64=$T$7,100%,T64=$T$6,0%,T64=$T$8,50%,T64=$T$23,0%)</f>
        <v>0</v>
      </c>
      <c r="V64" s="19" t="s">
        <v>208</v>
      </c>
      <c r="W64" s="27" cm="1">
        <f t="array" ref="W64">_xlfn.IFS(V64=$T$7,100%,V64=$T$6,0%,V64=$T$8,50%,V64=$T$23,0%)</f>
        <v>0</v>
      </c>
      <c r="X64" s="19" t="s">
        <v>208</v>
      </c>
      <c r="Y64" s="27" cm="1">
        <f t="array" ref="Y64">_xlfn.IFS(X64=$T$7,100%,X64=$T$6,0%,X64=$T$8,50%,X64=$T$23,0%)</f>
        <v>0</v>
      </c>
      <c r="Z64" s="19" t="s">
        <v>208</v>
      </c>
      <c r="AA64" s="27" cm="1">
        <f t="array" ref="AA64">_xlfn.IFS(Z64=$T$7,100%,Z64=$T$6,0%,Z64=$T$8,50%,Z64=$T$23,0%)</f>
        <v>0</v>
      </c>
      <c r="AB64" s="37">
        <f t="shared" si="0"/>
        <v>8.3333333333333329E-2</v>
      </c>
      <c r="AC64" s="19" t="s">
        <v>208</v>
      </c>
      <c r="AD64" s="19" t="s">
        <v>218</v>
      </c>
      <c r="AE64" s="19" t="s">
        <v>219</v>
      </c>
      <c r="AF64" s="19" t="s">
        <v>222</v>
      </c>
      <c r="AG64" s="19">
        <v>1</v>
      </c>
      <c r="AH64" s="19" t="s">
        <v>230</v>
      </c>
      <c r="AI64" s="19" t="s">
        <v>208</v>
      </c>
      <c r="AJ64" s="19" t="s">
        <v>273</v>
      </c>
      <c r="AK64" s="19" t="str" cm="1">
        <f t="array" ref="AK64">_xlfn.IFS(AJ64=$AI$129,"Ja",,,AJ64=$AI$130,"Ja",AJ64=$AI$131,"Ja",AJ64=$AI$132,"Ja",,,AJ64=$AI$133,"Ja",AJ64=$AI$135,"Nein")</f>
        <v>Nein</v>
      </c>
      <c r="AL64" s="19" t="s">
        <v>235</v>
      </c>
      <c r="AM64" s="19" t="s">
        <v>236</v>
      </c>
      <c r="AN64" s="19" t="s">
        <v>208</v>
      </c>
    </row>
    <row r="65" spans="1:40" x14ac:dyDescent="0.35">
      <c r="A65" s="17" t="s">
        <v>60</v>
      </c>
      <c r="B65" s="17" t="s">
        <v>195</v>
      </c>
      <c r="C65" s="17"/>
      <c r="D65" s="18" t="b">
        <v>0</v>
      </c>
      <c r="E65" s="27" cm="1">
        <f t="array" ref="E65">_xlfn.IFS(D65=$D$5,0,D65=$D$6,1)</f>
        <v>0</v>
      </c>
      <c r="F65" s="18" t="s">
        <v>207</v>
      </c>
      <c r="G65" s="27" cm="1">
        <f t="array" ref="G65">_xlfn.IFS(F65=$F$5,0,F65=$F$7,1)</f>
        <v>1</v>
      </c>
      <c r="H65" s="19" t="s">
        <v>212</v>
      </c>
      <c r="I65" s="27" cm="1">
        <f t="array" ref="I65">_xlfn.IFS(H65=$H$5,20%,H65=$H$6,0%,H65=$H$8,40%,H65=$H$45,0%,H65=$H$12,100%)</f>
        <v>0</v>
      </c>
      <c r="J65" s="18" t="s">
        <v>207</v>
      </c>
      <c r="K65" s="27" cm="1">
        <f t="array" ref="K65">_xlfn.IFS(J65=$J$5,0,J65=$J$7,1)</f>
        <v>1</v>
      </c>
      <c r="L65" s="18" t="s">
        <v>207</v>
      </c>
      <c r="M65" s="27" cm="1">
        <f t="array" ref="M65">_xlfn.IFS(L65=$L$5,0,L65=$L$7,1)</f>
        <v>1</v>
      </c>
      <c r="N65" s="19" t="s">
        <v>208</v>
      </c>
      <c r="O65" s="27" cm="1">
        <f t="array" ref="O65">_xlfn.IFS(N65=$N$5,100%,N65=$N$8,0%,N65=$N$9,50%,N65=$N$44,0%)</f>
        <v>0</v>
      </c>
      <c r="P65" s="19" t="s">
        <v>213</v>
      </c>
      <c r="Q65" s="27" cm="1">
        <f t="array" ref="Q65">_xlfn.IFS(P65=$P$6,100%,P65=$P$14,0%,P65=$P$9,50%,P65=$P$53,0%)</f>
        <v>1</v>
      </c>
      <c r="R65" s="19" t="s">
        <v>208</v>
      </c>
      <c r="S65" s="27" cm="1">
        <f t="array" ref="S65">_xlfn.IFS(R65=$R$24,100%,R65=$R$13,0%,R65=$R$6,50%,R65=$R$53,0%)</f>
        <v>0</v>
      </c>
      <c r="T65" s="19" t="s">
        <v>214</v>
      </c>
      <c r="U65" s="27" cm="1">
        <f t="array" ref="U65">_xlfn.IFS(T65=$T$7,100%,T65=$T$6,0%,T65=$T$8,50%,T65=$T$23,0%)</f>
        <v>0.5</v>
      </c>
      <c r="V65" s="19" t="s">
        <v>208</v>
      </c>
      <c r="W65" s="27" cm="1">
        <f t="array" ref="W65">_xlfn.IFS(V65=$T$7,100%,V65=$T$6,0%,V65=$T$8,50%,V65=$T$23,0%)</f>
        <v>0</v>
      </c>
      <c r="X65" s="19" t="s">
        <v>208</v>
      </c>
      <c r="Y65" s="27" cm="1">
        <f t="array" ref="Y65">_xlfn.IFS(X65=$T$7,100%,X65=$T$6,0%,X65=$T$8,50%,X65=$T$23,0%)</f>
        <v>0</v>
      </c>
      <c r="Z65" s="19" t="s">
        <v>208</v>
      </c>
      <c r="AA65" s="27" cm="1">
        <f t="array" ref="AA65">_xlfn.IFS(Z65=$T$7,100%,Z65=$T$6,0%,Z65=$T$8,50%,Z65=$T$23,0%)</f>
        <v>0</v>
      </c>
      <c r="AB65" s="37">
        <f t="shared" si="0"/>
        <v>0.375</v>
      </c>
      <c r="AC65" s="19">
        <v>18</v>
      </c>
      <c r="AD65" s="19" t="s">
        <v>218</v>
      </c>
      <c r="AE65" s="19" t="s">
        <v>219</v>
      </c>
      <c r="AF65" s="19" t="s">
        <v>222</v>
      </c>
      <c r="AG65" s="19">
        <v>1</v>
      </c>
      <c r="AH65" s="19" t="s">
        <v>230</v>
      </c>
      <c r="AI65" s="19" t="s">
        <v>208</v>
      </c>
      <c r="AJ65" s="19" t="s">
        <v>273</v>
      </c>
      <c r="AK65" s="19" t="str" cm="1">
        <f t="array" ref="AK65">_xlfn.IFS(AJ65=$AI$129,"Ja",,,AJ65=$AI$130,"Ja",AJ65=$AI$131,"Ja",AJ65=$AI$132,"Ja",,,AJ65=$AI$133,"Ja",AJ65=$AI$135,"Nein")</f>
        <v>Nein</v>
      </c>
      <c r="AL65" s="19" t="s">
        <v>235</v>
      </c>
      <c r="AM65" s="19" t="s">
        <v>236</v>
      </c>
      <c r="AN65" s="19" t="s">
        <v>208</v>
      </c>
    </row>
    <row r="66" spans="1:40" x14ac:dyDescent="0.35">
      <c r="A66" s="17" t="s">
        <v>61</v>
      </c>
      <c r="B66" s="17" t="s">
        <v>195</v>
      </c>
      <c r="C66" s="17"/>
      <c r="D66" s="18" t="s">
        <v>207</v>
      </c>
      <c r="E66" s="27" cm="1">
        <f t="array" ref="E66">_xlfn.IFS(D66=$D$5,0,D66=$D$6,1)</f>
        <v>1</v>
      </c>
      <c r="F66" s="18" t="b">
        <v>0</v>
      </c>
      <c r="G66" s="27" cm="1">
        <f t="array" ref="G66">_xlfn.IFS(F66=$F$5,0,F66=$F$7,1)</f>
        <v>0</v>
      </c>
      <c r="H66" s="19" t="s">
        <v>210</v>
      </c>
      <c r="I66" s="27" cm="1">
        <f t="array" ref="I66">_xlfn.IFS(H66=$H$5,20%,H66=$H$6,0%,H66=$H$8,40%,H66=$H$45,0%,H66=$H$12,100%)</f>
        <v>0.4</v>
      </c>
      <c r="J66" s="18" t="b">
        <v>0</v>
      </c>
      <c r="K66" s="27" cm="1">
        <f t="array" ref="K66">_xlfn.IFS(J66=$J$5,0,J66=$J$7,1)</f>
        <v>0</v>
      </c>
      <c r="L66" s="18" t="b">
        <v>0</v>
      </c>
      <c r="M66" s="27" cm="1">
        <f t="array" ref="M66">_xlfn.IFS(L66=$L$5,0,L66=$L$7,1)</f>
        <v>0</v>
      </c>
      <c r="N66" s="19" t="s">
        <v>213</v>
      </c>
      <c r="O66" s="27" cm="1">
        <f t="array" ref="O66">_xlfn.IFS(N66=$N$5,100%,N66=$N$8,0%,N66=$N$9,50%,N66=$N$44,0%)</f>
        <v>1</v>
      </c>
      <c r="P66" s="19" t="s">
        <v>215</v>
      </c>
      <c r="Q66" s="27" cm="1">
        <f t="array" ref="Q66">_xlfn.IFS(P66=$P$6,100%,P66=$P$14,0%,P66=$P$9,50%,P66=$P$53,0%)</f>
        <v>0</v>
      </c>
      <c r="R66" s="19" t="s">
        <v>215</v>
      </c>
      <c r="S66" s="27" cm="1">
        <f t="array" ref="S66">_xlfn.IFS(R66=$R$24,100%,R66=$R$13,0%,R66=$R$6,50%,R66=$R$53,0%)</f>
        <v>0</v>
      </c>
      <c r="T66" s="19" t="s">
        <v>215</v>
      </c>
      <c r="U66" s="27" cm="1">
        <f t="array" ref="U66">_xlfn.IFS(T66=$T$7,100%,T66=$T$6,0%,T66=$T$8,50%,T66=$T$23,0%)</f>
        <v>0</v>
      </c>
      <c r="V66" s="19" t="s">
        <v>214</v>
      </c>
      <c r="W66" s="27" cm="1">
        <f t="array" ref="W66">_xlfn.IFS(V66=$T$7,100%,V66=$T$6,0%,V66=$T$8,50%,V66=$T$23,0%)</f>
        <v>0.5</v>
      </c>
      <c r="X66" s="19" t="s">
        <v>215</v>
      </c>
      <c r="Y66" s="27" cm="1">
        <f t="array" ref="Y66">_xlfn.IFS(X66=$T$7,100%,X66=$T$6,0%,X66=$T$8,50%,X66=$T$23,0%)</f>
        <v>0</v>
      </c>
      <c r="Z66" s="19" t="s">
        <v>215</v>
      </c>
      <c r="AA66" s="27" cm="1">
        <f t="array" ref="AA66">_xlfn.IFS(Z66=$T$7,100%,Z66=$T$6,0%,Z66=$T$8,50%,Z66=$T$23,0%)</f>
        <v>0</v>
      </c>
      <c r="AB66" s="37">
        <f t="shared" si="0"/>
        <v>0.24166666666666667</v>
      </c>
      <c r="AC66" s="19">
        <v>25</v>
      </c>
      <c r="AD66" s="19" t="s">
        <v>218</v>
      </c>
      <c r="AE66" s="19" t="s">
        <v>219</v>
      </c>
      <c r="AF66" s="19" t="s">
        <v>222</v>
      </c>
      <c r="AG66" s="19">
        <v>1</v>
      </c>
      <c r="AH66" s="19" t="s">
        <v>227</v>
      </c>
      <c r="AI66" s="19" t="s">
        <v>208</v>
      </c>
      <c r="AJ66" s="19" t="s">
        <v>227</v>
      </c>
      <c r="AK66" s="19" t="str" cm="1">
        <f t="array" ref="AK66">_xlfn.IFS(AJ66=$AI$129,"Ja",,,AJ66=$AI$130,"Ja",AJ66=$AI$131,"Ja",AJ66=$AI$132,"Ja",,,AJ66=$AI$133,"Ja",AJ66=$AI$135,"Nein")</f>
        <v>Ja</v>
      </c>
      <c r="AL66" s="19" t="s">
        <v>234</v>
      </c>
      <c r="AM66" s="19" t="s">
        <v>236</v>
      </c>
      <c r="AN66" s="19" t="s">
        <v>208</v>
      </c>
    </row>
    <row r="67" spans="1:40" x14ac:dyDescent="0.35">
      <c r="A67" s="17" t="s">
        <v>62</v>
      </c>
      <c r="B67" s="17" t="s">
        <v>195</v>
      </c>
      <c r="C67" s="17"/>
      <c r="D67" s="18" t="b">
        <v>0</v>
      </c>
      <c r="E67" s="27" cm="1">
        <f t="array" ref="E67">_xlfn.IFS(D67=$D$5,0,D67=$D$6,1)</f>
        <v>0</v>
      </c>
      <c r="F67" s="18" t="s">
        <v>207</v>
      </c>
      <c r="G67" s="27" cm="1">
        <f t="array" ref="G67">_xlfn.IFS(F67=$F$5,0,F67=$F$7,1)</f>
        <v>1</v>
      </c>
      <c r="H67" s="19" t="s">
        <v>212</v>
      </c>
      <c r="I67" s="27" cm="1">
        <f t="array" ref="I67">_xlfn.IFS(H67=$H$5,20%,H67=$H$6,0%,H67=$H$8,40%,H67=$H$45,0%,H67=$H$12,100%)</f>
        <v>0</v>
      </c>
      <c r="J67" s="18" t="s">
        <v>207</v>
      </c>
      <c r="K67" s="27" cm="1">
        <f t="array" ref="K67">_xlfn.IFS(J67=$J$5,0,J67=$J$7,1)</f>
        <v>1</v>
      </c>
      <c r="L67" s="18" t="s">
        <v>207</v>
      </c>
      <c r="M67" s="27" cm="1">
        <f t="array" ref="M67">_xlfn.IFS(L67=$L$5,0,L67=$L$7,1)</f>
        <v>1</v>
      </c>
      <c r="N67" s="19" t="s">
        <v>213</v>
      </c>
      <c r="O67" s="27" cm="1">
        <f t="array" ref="O67">_xlfn.IFS(N67=$N$5,100%,N67=$N$8,0%,N67=$N$9,50%,N67=$N$44,0%)</f>
        <v>1</v>
      </c>
      <c r="P67" s="19" t="s">
        <v>213</v>
      </c>
      <c r="Q67" s="27" cm="1">
        <f t="array" ref="Q67">_xlfn.IFS(P67=$P$6,100%,P67=$P$14,0%,P67=$P$9,50%,P67=$P$53,0%)</f>
        <v>1</v>
      </c>
      <c r="R67" s="19" t="s">
        <v>215</v>
      </c>
      <c r="S67" s="27" cm="1">
        <f t="array" ref="S67">_xlfn.IFS(R67=$R$24,100%,R67=$R$13,0%,R67=$R$6,50%,R67=$R$53,0%)</f>
        <v>0</v>
      </c>
      <c r="T67" s="19" t="s">
        <v>208</v>
      </c>
      <c r="U67" s="27" cm="1">
        <f t="array" ref="U67">_xlfn.IFS(T67=$T$7,100%,T67=$T$6,0%,T67=$T$8,50%,T67=$T$23,0%)</f>
        <v>0</v>
      </c>
      <c r="V67" s="19" t="s">
        <v>208</v>
      </c>
      <c r="W67" s="27" cm="1">
        <f t="array" ref="W67">_xlfn.IFS(V67=$T$7,100%,V67=$T$6,0%,V67=$T$8,50%,V67=$T$23,0%)</f>
        <v>0</v>
      </c>
      <c r="X67" s="19" t="s">
        <v>208</v>
      </c>
      <c r="Y67" s="27" cm="1">
        <f t="array" ref="Y67">_xlfn.IFS(X67=$T$7,100%,X67=$T$6,0%,X67=$T$8,50%,X67=$T$23,0%)</f>
        <v>0</v>
      </c>
      <c r="Z67" s="19" t="s">
        <v>208</v>
      </c>
      <c r="AA67" s="27" cm="1">
        <f t="array" ref="AA67">_xlfn.IFS(Z67=$T$7,100%,Z67=$T$6,0%,Z67=$T$8,50%,Z67=$T$23,0%)</f>
        <v>0</v>
      </c>
      <c r="AB67" s="37">
        <f t="shared" si="0"/>
        <v>0.41666666666666669</v>
      </c>
      <c r="AC67" s="19" t="s">
        <v>208</v>
      </c>
      <c r="AD67" s="19" t="s">
        <v>218</v>
      </c>
      <c r="AE67" s="19" t="s">
        <v>219</v>
      </c>
      <c r="AF67" s="19" t="s">
        <v>222</v>
      </c>
      <c r="AG67" s="19">
        <v>1</v>
      </c>
      <c r="AH67" s="19" t="s">
        <v>230</v>
      </c>
      <c r="AI67" s="19" t="s">
        <v>208</v>
      </c>
      <c r="AJ67" s="19" t="s">
        <v>273</v>
      </c>
      <c r="AK67" s="19" t="str" cm="1">
        <f t="array" ref="AK67">_xlfn.IFS(AJ67=$AI$129,"Ja",,,AJ67=$AI$130,"Ja",AJ67=$AI$131,"Ja",AJ67=$AI$132,"Ja",,,AJ67=$AI$133,"Ja",AJ67=$AI$135,"Nein")</f>
        <v>Nein</v>
      </c>
      <c r="AL67" s="19" t="s">
        <v>235</v>
      </c>
      <c r="AM67" s="19" t="s">
        <v>236</v>
      </c>
      <c r="AN67" s="19" t="s">
        <v>208</v>
      </c>
    </row>
    <row r="68" spans="1:40" x14ac:dyDescent="0.35">
      <c r="A68" s="17" t="s">
        <v>63</v>
      </c>
      <c r="B68" s="17" t="s">
        <v>195</v>
      </c>
      <c r="C68" s="17"/>
      <c r="D68" s="18" t="b">
        <v>0</v>
      </c>
      <c r="E68" s="27" cm="1">
        <f t="array" ref="E68">_xlfn.IFS(D68=$D$5,0,D68=$D$6,1)</f>
        <v>0</v>
      </c>
      <c r="F68" s="18" t="s">
        <v>207</v>
      </c>
      <c r="G68" s="27" cm="1">
        <f t="array" ref="G68">_xlfn.IFS(F68=$F$5,0,F68=$F$7,1)</f>
        <v>1</v>
      </c>
      <c r="H68" s="19" t="s">
        <v>212</v>
      </c>
      <c r="I68" s="27" cm="1">
        <f t="array" ref="I68">_xlfn.IFS(H68=$H$5,20%,H68=$H$6,0%,H68=$H$8,40%,H68=$H$45,0%,H68=$H$12,100%)</f>
        <v>0</v>
      </c>
      <c r="J68" s="18" t="s">
        <v>207</v>
      </c>
      <c r="K68" s="27" cm="1">
        <f t="array" ref="K68">_xlfn.IFS(J68=$J$5,0,J68=$J$7,1)</f>
        <v>1</v>
      </c>
      <c r="L68" s="18" t="s">
        <v>207</v>
      </c>
      <c r="M68" s="27" cm="1">
        <f t="array" ref="M68">_xlfn.IFS(L68=$L$5,0,L68=$L$7,1)</f>
        <v>1</v>
      </c>
      <c r="N68" s="19" t="s">
        <v>213</v>
      </c>
      <c r="O68" s="27" cm="1">
        <f t="array" ref="O68">_xlfn.IFS(N68=$N$5,100%,N68=$N$8,0%,N68=$N$9,50%,N68=$N$44,0%)</f>
        <v>1</v>
      </c>
      <c r="P68" s="19" t="s">
        <v>213</v>
      </c>
      <c r="Q68" s="27" cm="1">
        <f t="array" ref="Q68">_xlfn.IFS(P68=$P$6,100%,P68=$P$14,0%,P68=$P$9,50%,P68=$P$53,0%)</f>
        <v>1</v>
      </c>
      <c r="R68" s="19" t="s">
        <v>214</v>
      </c>
      <c r="S68" s="27" cm="1">
        <f t="array" ref="S68">_xlfn.IFS(R68=$R$24,100%,R68=$R$13,0%,R68=$R$6,50%,R68=$R$53,0%)</f>
        <v>0.5</v>
      </c>
      <c r="T68" s="19" t="s">
        <v>213</v>
      </c>
      <c r="U68" s="27" cm="1">
        <f t="array" ref="U68">_xlfn.IFS(T68=$T$7,100%,T68=$T$6,0%,T68=$T$8,50%,T68=$T$23,0%)</f>
        <v>1</v>
      </c>
      <c r="V68" s="19" t="s">
        <v>213</v>
      </c>
      <c r="W68" s="27" cm="1">
        <f t="array" ref="W68">_xlfn.IFS(V68=$T$7,100%,V68=$T$6,0%,V68=$T$8,50%,V68=$T$23,0%)</f>
        <v>1</v>
      </c>
      <c r="X68" s="19" t="s">
        <v>215</v>
      </c>
      <c r="Y68" s="27" cm="1">
        <f t="array" ref="Y68">_xlfn.IFS(X68=$T$7,100%,X68=$T$6,0%,X68=$T$8,50%,X68=$T$23,0%)</f>
        <v>0</v>
      </c>
      <c r="Z68" s="19" t="s">
        <v>215</v>
      </c>
      <c r="AA68" s="27" cm="1">
        <f t="array" ref="AA68">_xlfn.IFS(Z68=$T$7,100%,Z68=$T$6,0%,Z68=$T$8,50%,Z68=$T$23,0%)</f>
        <v>0</v>
      </c>
      <c r="AB68" s="37">
        <f t="shared" si="0"/>
        <v>0.625</v>
      </c>
      <c r="AC68" s="19" t="s">
        <v>208</v>
      </c>
      <c r="AD68" s="19" t="s">
        <v>218</v>
      </c>
      <c r="AE68" s="19" t="s">
        <v>219</v>
      </c>
      <c r="AF68" s="19" t="s">
        <v>222</v>
      </c>
      <c r="AG68" s="19">
        <v>1</v>
      </c>
      <c r="AH68" s="19" t="s">
        <v>230</v>
      </c>
      <c r="AI68" s="19" t="s">
        <v>208</v>
      </c>
      <c r="AJ68" s="19" t="s">
        <v>273</v>
      </c>
      <c r="AK68" s="19" t="str" cm="1">
        <f t="array" ref="AK68">_xlfn.IFS(AJ68=$AI$129,"Ja",,,AJ68=$AI$130,"Ja",AJ68=$AI$131,"Ja",AJ68=$AI$132,"Ja",,,AJ68=$AI$133,"Ja",AJ68=$AI$135,"Nein")</f>
        <v>Nein</v>
      </c>
      <c r="AL68" s="19" t="s">
        <v>235</v>
      </c>
      <c r="AM68" s="19" t="s">
        <v>236</v>
      </c>
      <c r="AN68" s="19" t="s">
        <v>208</v>
      </c>
    </row>
    <row r="69" spans="1:40" x14ac:dyDescent="0.35">
      <c r="A69" s="17" t="s">
        <v>64</v>
      </c>
      <c r="B69" s="17" t="s">
        <v>195</v>
      </c>
      <c r="C69" s="17"/>
      <c r="D69" s="18" t="s">
        <v>208</v>
      </c>
      <c r="E69" s="27">
        <v>0</v>
      </c>
      <c r="F69" s="18" t="s">
        <v>208</v>
      </c>
      <c r="G69" s="27">
        <v>0</v>
      </c>
      <c r="H69" s="19" t="s">
        <v>210</v>
      </c>
      <c r="I69" s="27" cm="1">
        <f t="array" ref="I69">_xlfn.IFS(H69=$H$5,20%,H69=$H$6,0%,H69=$H$8,40%,H69=$H$45,0%,H69=$H$12,100%)</f>
        <v>0.4</v>
      </c>
      <c r="J69" s="18" t="s">
        <v>207</v>
      </c>
      <c r="K69" s="27" cm="1">
        <f t="array" ref="K69">_xlfn.IFS(J69=$J$5,0,J69=$J$7,1)</f>
        <v>1</v>
      </c>
      <c r="L69" s="18" t="s">
        <v>207</v>
      </c>
      <c r="M69" s="27" cm="1">
        <f t="array" ref="M69">_xlfn.IFS(L69=$L$5,0,L69=$L$7,1)</f>
        <v>1</v>
      </c>
      <c r="N69" s="19" t="s">
        <v>215</v>
      </c>
      <c r="O69" s="27" cm="1">
        <f t="array" ref="O69">_xlfn.IFS(N69=$N$5,100%,N69=$N$8,0%,N69=$N$9,50%,N69=$N$44,0%)</f>
        <v>0</v>
      </c>
      <c r="P69" s="19" t="s">
        <v>213</v>
      </c>
      <c r="Q69" s="27" cm="1">
        <f t="array" ref="Q69">_xlfn.IFS(P69=$P$6,100%,P69=$P$14,0%,P69=$P$9,50%,P69=$P$53,0%)</f>
        <v>1</v>
      </c>
      <c r="R69" s="19" t="s">
        <v>208</v>
      </c>
      <c r="S69" s="27" cm="1">
        <f t="array" ref="S69">_xlfn.IFS(R69=$R$24,100%,R69=$R$13,0%,R69=$R$6,50%,R69=$R$53,0%)</f>
        <v>0</v>
      </c>
      <c r="T69" s="19" t="s">
        <v>208</v>
      </c>
      <c r="U69" s="27" cm="1">
        <f t="array" ref="U69">_xlfn.IFS(T69=$T$7,100%,T69=$T$6,0%,T69=$T$8,50%,T69=$T$23,0%)</f>
        <v>0</v>
      </c>
      <c r="V69" s="19" t="s">
        <v>208</v>
      </c>
      <c r="W69" s="27" cm="1">
        <f t="array" ref="W69">_xlfn.IFS(V69=$T$7,100%,V69=$T$6,0%,V69=$T$8,50%,V69=$T$23,0%)</f>
        <v>0</v>
      </c>
      <c r="X69" s="19" t="s">
        <v>215</v>
      </c>
      <c r="Y69" s="27" cm="1">
        <f t="array" ref="Y69">_xlfn.IFS(X69=$T$7,100%,X69=$T$6,0%,X69=$T$8,50%,X69=$T$23,0%)</f>
        <v>0</v>
      </c>
      <c r="Z69" s="19" t="s">
        <v>208</v>
      </c>
      <c r="AA69" s="27" cm="1">
        <f t="array" ref="AA69">_xlfn.IFS(Z69=$T$7,100%,Z69=$T$6,0%,Z69=$T$8,50%,Z69=$T$23,0%)</f>
        <v>0</v>
      </c>
      <c r="AB69" s="37">
        <f t="shared" si="0"/>
        <v>0.28333333333333333</v>
      </c>
      <c r="AC69" s="19">
        <v>21</v>
      </c>
      <c r="AD69" s="19" t="s">
        <v>218</v>
      </c>
      <c r="AE69" s="19" t="s">
        <v>219</v>
      </c>
      <c r="AF69" s="19" t="s">
        <v>222</v>
      </c>
      <c r="AG69" s="19">
        <v>1</v>
      </c>
      <c r="AH69" s="19" t="s">
        <v>227</v>
      </c>
      <c r="AI69" s="19" t="s">
        <v>227</v>
      </c>
      <c r="AJ69" s="19" t="s">
        <v>227</v>
      </c>
      <c r="AK69" s="19" t="str" cm="1">
        <f t="array" ref="AK69">_xlfn.IFS(AJ69=$AI$129,"Ja",,,AJ69=$AI$130,"Ja",AJ69=$AI$131,"Ja",AJ69=$AI$132,"Ja",,,AJ69=$AI$133,"Ja",AJ69=$AI$135,"Nein")</f>
        <v>Ja</v>
      </c>
      <c r="AL69" s="19" t="s">
        <v>235</v>
      </c>
      <c r="AM69" s="19" t="s">
        <v>236</v>
      </c>
      <c r="AN69" s="19" t="s">
        <v>208</v>
      </c>
    </row>
    <row r="70" spans="1:40" x14ac:dyDescent="0.35">
      <c r="A70" s="17" t="s">
        <v>65</v>
      </c>
      <c r="B70" s="17" t="s">
        <v>195</v>
      </c>
      <c r="C70" s="17"/>
      <c r="D70" s="18" t="s">
        <v>207</v>
      </c>
      <c r="E70" s="27" cm="1">
        <f t="array" ref="E70">_xlfn.IFS(D70=$D$5,0,D70=$D$6,1)</f>
        <v>1</v>
      </c>
      <c r="F70" s="18" t="b">
        <v>0</v>
      </c>
      <c r="G70" s="27" cm="1">
        <f t="array" ref="G70">_xlfn.IFS(F70=$F$5,0,F70=$F$7,1)</f>
        <v>0</v>
      </c>
      <c r="H70" s="19" t="s">
        <v>211</v>
      </c>
      <c r="I70" s="27" cm="1">
        <f t="array" ref="I70">_xlfn.IFS(H70=$H$5,20%,H70=$H$6,0%,H70=$H$8,40%,H70=$H$45,0%,H70=$H$12,100%)</f>
        <v>0.2</v>
      </c>
      <c r="J70" s="18" t="s">
        <v>207</v>
      </c>
      <c r="K70" s="27" cm="1">
        <f t="array" ref="K70">_xlfn.IFS(J70=$J$5,0,J70=$J$7,1)</f>
        <v>1</v>
      </c>
      <c r="L70" s="18" t="s">
        <v>207</v>
      </c>
      <c r="M70" s="27" cm="1">
        <f t="array" ref="M70">_xlfn.IFS(L70=$L$5,0,L70=$L$7,1)</f>
        <v>1</v>
      </c>
      <c r="N70" s="19" t="s">
        <v>213</v>
      </c>
      <c r="O70" s="27" cm="1">
        <f t="array" ref="O70">_xlfn.IFS(N70=$N$5,100%,N70=$N$8,0%,N70=$N$9,50%,N70=$N$44,0%)</f>
        <v>1</v>
      </c>
      <c r="P70" s="19" t="s">
        <v>213</v>
      </c>
      <c r="Q70" s="27" cm="1">
        <f t="array" ref="Q70">_xlfn.IFS(P70=$P$6,100%,P70=$P$14,0%,P70=$P$9,50%,P70=$P$53,0%)</f>
        <v>1</v>
      </c>
      <c r="R70" s="19" t="s">
        <v>214</v>
      </c>
      <c r="S70" s="27" cm="1">
        <f t="array" ref="S70">_xlfn.IFS(R70=$R$24,100%,R70=$R$13,0%,R70=$R$6,50%,R70=$R$53,0%)</f>
        <v>0.5</v>
      </c>
      <c r="T70" s="19" t="s">
        <v>214</v>
      </c>
      <c r="U70" s="27" cm="1">
        <f t="array" ref="U70">_xlfn.IFS(T70=$T$7,100%,T70=$T$6,0%,T70=$T$8,50%,T70=$T$23,0%)</f>
        <v>0.5</v>
      </c>
      <c r="V70" s="19" t="s">
        <v>215</v>
      </c>
      <c r="W70" s="27" cm="1">
        <f t="array" ref="W70">_xlfn.IFS(V70=$T$7,100%,V70=$T$6,0%,V70=$T$8,50%,V70=$T$23,0%)</f>
        <v>0</v>
      </c>
      <c r="X70" s="19" t="s">
        <v>215</v>
      </c>
      <c r="Y70" s="27" cm="1">
        <f t="array" ref="Y70">_xlfn.IFS(X70=$T$7,100%,X70=$T$6,0%,X70=$T$8,50%,X70=$T$23,0%)</f>
        <v>0</v>
      </c>
      <c r="Z70" s="19" t="s">
        <v>213</v>
      </c>
      <c r="AA70" s="27" cm="1">
        <f t="array" ref="AA70">_xlfn.IFS(Z70=$T$7,100%,Z70=$T$6,0%,Z70=$T$8,50%,Z70=$T$23,0%)</f>
        <v>1</v>
      </c>
      <c r="AB70" s="37">
        <f t="shared" ref="AB70:AB123" si="1">SUM(E70,G70,I70,K70,M70,O70,Q70,S70,U70,W70,Y70,AA70)/12</f>
        <v>0.6</v>
      </c>
      <c r="AC70" s="19">
        <v>47</v>
      </c>
      <c r="AD70" s="19" t="s">
        <v>217</v>
      </c>
      <c r="AE70" s="19" t="s">
        <v>219</v>
      </c>
      <c r="AF70" s="19" t="s">
        <v>222</v>
      </c>
      <c r="AG70" s="19">
        <v>1</v>
      </c>
      <c r="AH70" s="19" t="s">
        <v>230</v>
      </c>
      <c r="AI70" s="19" t="s">
        <v>227</v>
      </c>
      <c r="AJ70" s="19" t="s">
        <v>227</v>
      </c>
      <c r="AK70" s="19" t="str" cm="1">
        <f t="array" ref="AK70">_xlfn.IFS(AJ70=$AI$129,"Ja",,,AJ70=$AI$130,"Ja",AJ70=$AI$131,"Ja",AJ70=$AI$132,"Ja",,,AJ70=$AI$133,"Ja",AJ70=$AI$135,"Nein")</f>
        <v>Ja</v>
      </c>
      <c r="AL70" s="19" t="s">
        <v>235</v>
      </c>
      <c r="AM70" s="19" t="s">
        <v>236</v>
      </c>
      <c r="AN70" s="19" t="s">
        <v>208</v>
      </c>
    </row>
    <row r="71" spans="1:40" x14ac:dyDescent="0.35">
      <c r="A71" s="17" t="s">
        <v>66</v>
      </c>
      <c r="B71" s="17" t="s">
        <v>195</v>
      </c>
      <c r="C71" s="17"/>
      <c r="D71" s="18" t="b">
        <v>0</v>
      </c>
      <c r="E71" s="27" cm="1">
        <f t="array" ref="E71">_xlfn.IFS(D71=$D$5,0,D71=$D$6,1)</f>
        <v>0</v>
      </c>
      <c r="F71" s="18" t="b">
        <v>0</v>
      </c>
      <c r="G71" s="27" cm="1">
        <f t="array" ref="G71">_xlfn.IFS(F71=$F$5,0,F71=$F$7,1)</f>
        <v>0</v>
      </c>
      <c r="H71" s="19" t="s">
        <v>208</v>
      </c>
      <c r="I71" s="27" cm="1">
        <f t="array" ref="I71">_xlfn.IFS(H71=$H$5,20%,H71=$H$6,0%,H71=$H$8,40%,H71=$H$45,0%,H71=$H$12,100%)</f>
        <v>0</v>
      </c>
      <c r="J71" s="18" t="s">
        <v>207</v>
      </c>
      <c r="K71" s="27" cm="1">
        <f t="array" ref="K71">_xlfn.IFS(J71=$J$5,0,J71=$J$7,1)</f>
        <v>1</v>
      </c>
      <c r="L71" s="18" t="s">
        <v>207</v>
      </c>
      <c r="M71" s="27" cm="1">
        <f t="array" ref="M71">_xlfn.IFS(L71=$L$5,0,L71=$L$7,1)</f>
        <v>1</v>
      </c>
      <c r="N71" s="19" t="s">
        <v>213</v>
      </c>
      <c r="O71" s="27" cm="1">
        <f t="array" ref="O71">_xlfn.IFS(N71=$N$5,100%,N71=$N$8,0%,N71=$N$9,50%,N71=$N$44,0%)</f>
        <v>1</v>
      </c>
      <c r="P71" s="19" t="s">
        <v>208</v>
      </c>
      <c r="Q71" s="27" cm="1">
        <f t="array" ref="Q71">_xlfn.IFS(P71=$P$6,100%,P71=$P$14,0%,P71=$P$9,50%,P71=$P$53,0%)</f>
        <v>0</v>
      </c>
      <c r="R71" s="19" t="s">
        <v>214</v>
      </c>
      <c r="S71" s="27" cm="1">
        <f t="array" ref="S71">_xlfn.IFS(R71=$R$24,100%,R71=$R$13,0%,R71=$R$6,50%,R71=$R$53,0%)</f>
        <v>0.5</v>
      </c>
      <c r="T71" s="19" t="s">
        <v>208</v>
      </c>
      <c r="U71" s="27" cm="1">
        <f t="array" ref="U71">_xlfn.IFS(T71=$T$7,100%,T71=$T$6,0%,T71=$T$8,50%,T71=$T$23,0%)</f>
        <v>0</v>
      </c>
      <c r="V71" s="19" t="s">
        <v>208</v>
      </c>
      <c r="W71" s="27" cm="1">
        <f t="array" ref="W71">_xlfn.IFS(V71=$T$7,100%,V71=$T$6,0%,V71=$T$8,50%,V71=$T$23,0%)</f>
        <v>0</v>
      </c>
      <c r="X71" s="19" t="s">
        <v>208</v>
      </c>
      <c r="Y71" s="27" cm="1">
        <f t="array" ref="Y71">_xlfn.IFS(X71=$T$7,100%,X71=$T$6,0%,X71=$T$8,50%,X71=$T$23,0%)</f>
        <v>0</v>
      </c>
      <c r="Z71" s="19" t="s">
        <v>208</v>
      </c>
      <c r="AA71" s="27" cm="1">
        <f t="array" ref="AA71">_xlfn.IFS(Z71=$T$7,100%,Z71=$T$6,0%,Z71=$T$8,50%,Z71=$T$23,0%)</f>
        <v>0</v>
      </c>
      <c r="AB71" s="37">
        <f t="shared" si="1"/>
        <v>0.29166666666666669</v>
      </c>
      <c r="AC71" s="19" t="s">
        <v>208</v>
      </c>
      <c r="AD71" s="19" t="s">
        <v>218</v>
      </c>
      <c r="AE71" s="19" t="s">
        <v>219</v>
      </c>
      <c r="AF71" s="19" t="s">
        <v>222</v>
      </c>
      <c r="AG71" s="19">
        <v>1</v>
      </c>
      <c r="AH71" s="19" t="s">
        <v>231</v>
      </c>
      <c r="AI71" s="19" t="s">
        <v>208</v>
      </c>
      <c r="AJ71" s="19" t="s">
        <v>231</v>
      </c>
      <c r="AK71" s="19" t="str" cm="1">
        <f t="array" ref="AK71">_xlfn.IFS(AJ71=$AI$129,"Ja",,,AJ71=$AI$130,"Ja",AJ71=$AI$131,"Ja",AJ71=$AI$132,"Ja",,,AJ71=$AI$133,"Ja",AJ71=$AI$135,"Nein")</f>
        <v>Ja</v>
      </c>
      <c r="AL71" s="19" t="s">
        <v>234</v>
      </c>
      <c r="AM71" s="19" t="s">
        <v>236</v>
      </c>
      <c r="AN71" s="19" t="s">
        <v>208</v>
      </c>
    </row>
    <row r="72" spans="1:40" x14ac:dyDescent="0.35">
      <c r="A72" s="17" t="s">
        <v>67</v>
      </c>
      <c r="B72" s="17" t="s">
        <v>195</v>
      </c>
      <c r="C72" s="17"/>
      <c r="D72" s="18" t="s">
        <v>207</v>
      </c>
      <c r="E72" s="27" cm="1">
        <f t="array" ref="E72">_xlfn.IFS(D72=$D$5,0,D72=$D$6,1)</f>
        <v>1</v>
      </c>
      <c r="F72" s="18" t="s">
        <v>207</v>
      </c>
      <c r="G72" s="27" cm="1">
        <f t="array" ref="G72">_xlfn.IFS(F72=$F$5,0,F72=$F$7,1)</f>
        <v>1</v>
      </c>
      <c r="H72" s="19" t="s">
        <v>210</v>
      </c>
      <c r="I72" s="27" cm="1">
        <f t="array" ref="I72">_xlfn.IFS(H72=$H$5,20%,H72=$H$6,0%,H72=$H$8,40%,H72=$H$45,0%,H72=$H$12,100%)</f>
        <v>0.4</v>
      </c>
      <c r="J72" s="18" t="s">
        <v>207</v>
      </c>
      <c r="K72" s="27" cm="1">
        <f t="array" ref="K72">_xlfn.IFS(J72=$J$5,0,J72=$J$7,1)</f>
        <v>1</v>
      </c>
      <c r="L72" s="18" t="s">
        <v>207</v>
      </c>
      <c r="M72" s="27" cm="1">
        <f t="array" ref="M72">_xlfn.IFS(L72=$L$5,0,L72=$L$7,1)</f>
        <v>1</v>
      </c>
      <c r="N72" s="19" t="s">
        <v>215</v>
      </c>
      <c r="O72" s="27" cm="1">
        <f t="array" ref="O72">_xlfn.IFS(N72=$N$5,100%,N72=$N$8,0%,N72=$N$9,50%,N72=$N$44,0%)</f>
        <v>0</v>
      </c>
      <c r="P72" s="19" t="s">
        <v>214</v>
      </c>
      <c r="Q72" s="27" cm="1">
        <f t="array" ref="Q72">_xlfn.IFS(P72=$P$6,100%,P72=$P$14,0%,P72=$P$9,50%,P72=$P$53,0%)</f>
        <v>0.5</v>
      </c>
      <c r="R72" s="19" t="s">
        <v>214</v>
      </c>
      <c r="S72" s="27" cm="1">
        <f t="array" ref="S72">_xlfn.IFS(R72=$R$24,100%,R72=$R$13,0%,R72=$R$6,50%,R72=$R$53,0%)</f>
        <v>0.5</v>
      </c>
      <c r="T72" s="19" t="s">
        <v>213</v>
      </c>
      <c r="U72" s="27" cm="1">
        <f t="array" ref="U72">_xlfn.IFS(T72=$T$7,100%,T72=$T$6,0%,T72=$T$8,50%,T72=$T$23,0%)</f>
        <v>1</v>
      </c>
      <c r="V72" s="19" t="s">
        <v>213</v>
      </c>
      <c r="W72" s="27" cm="1">
        <f t="array" ref="W72">_xlfn.IFS(V72=$T$7,100%,V72=$T$6,0%,V72=$T$8,50%,V72=$T$23,0%)</f>
        <v>1</v>
      </c>
      <c r="X72" s="19" t="s">
        <v>215</v>
      </c>
      <c r="Y72" s="27" cm="1">
        <f t="array" ref="Y72">_xlfn.IFS(X72=$T$7,100%,X72=$T$6,0%,X72=$T$8,50%,X72=$T$23,0%)</f>
        <v>0</v>
      </c>
      <c r="Z72" s="19" t="s">
        <v>215</v>
      </c>
      <c r="AA72" s="27" cm="1">
        <f t="array" ref="AA72">_xlfn.IFS(Z72=$T$7,100%,Z72=$T$6,0%,Z72=$T$8,50%,Z72=$T$23,0%)</f>
        <v>0</v>
      </c>
      <c r="AB72" s="37">
        <f t="shared" si="1"/>
        <v>0.6166666666666667</v>
      </c>
      <c r="AC72" s="19">
        <v>38</v>
      </c>
      <c r="AD72" s="19" t="s">
        <v>218</v>
      </c>
      <c r="AE72" s="19" t="s">
        <v>219</v>
      </c>
      <c r="AF72" s="19" t="s">
        <v>222</v>
      </c>
      <c r="AG72" s="19">
        <v>1</v>
      </c>
      <c r="AH72" s="19" t="s">
        <v>230</v>
      </c>
      <c r="AI72" s="19" t="s">
        <v>208</v>
      </c>
      <c r="AJ72" s="19" t="s">
        <v>273</v>
      </c>
      <c r="AK72" s="19" t="str" cm="1">
        <f t="array" ref="AK72">_xlfn.IFS(AJ72=$AI$129,"Ja",,,AJ72=$AI$130,"Ja",AJ72=$AI$131,"Ja",AJ72=$AI$132,"Ja",,,AJ72=$AI$133,"Ja",AJ72=$AI$135,"Nein")</f>
        <v>Nein</v>
      </c>
      <c r="AL72" s="19" t="s">
        <v>235</v>
      </c>
      <c r="AM72" s="19" t="s">
        <v>236</v>
      </c>
      <c r="AN72" s="19" t="s">
        <v>208</v>
      </c>
    </row>
    <row r="73" spans="1:40" x14ac:dyDescent="0.35">
      <c r="A73" s="17" t="s">
        <v>68</v>
      </c>
      <c r="B73" s="17" t="s">
        <v>195</v>
      </c>
      <c r="C73" s="17"/>
      <c r="D73" s="18" t="s">
        <v>207</v>
      </c>
      <c r="E73" s="27" cm="1">
        <f t="array" ref="E73">_xlfn.IFS(D73=$D$5,0,D73=$D$6,1)</f>
        <v>1</v>
      </c>
      <c r="F73" s="18" t="b">
        <v>0</v>
      </c>
      <c r="G73" s="27" cm="1">
        <f t="array" ref="G73">_xlfn.IFS(F73=$F$5,0,F73=$F$7,1)</f>
        <v>0</v>
      </c>
      <c r="H73" s="19" t="s">
        <v>211</v>
      </c>
      <c r="I73" s="27" cm="1">
        <f t="array" ref="I73">_xlfn.IFS(H73=$H$5,20%,H73=$H$6,0%,H73=$H$8,40%,H73=$H$45,0%,H73=$H$12,100%)</f>
        <v>0.2</v>
      </c>
      <c r="J73" s="18" t="s">
        <v>207</v>
      </c>
      <c r="K73" s="27" cm="1">
        <f t="array" ref="K73">_xlfn.IFS(J73=$J$5,0,J73=$J$7,1)</f>
        <v>1</v>
      </c>
      <c r="L73" s="18" t="s">
        <v>207</v>
      </c>
      <c r="M73" s="27" cm="1">
        <f t="array" ref="M73">_xlfn.IFS(L73=$L$5,0,L73=$L$7,1)</f>
        <v>1</v>
      </c>
      <c r="N73" s="19" t="s">
        <v>215</v>
      </c>
      <c r="O73" s="27" cm="1">
        <f t="array" ref="O73">_xlfn.IFS(N73=$N$5,100%,N73=$N$8,0%,N73=$N$9,50%,N73=$N$44,0%)</f>
        <v>0</v>
      </c>
      <c r="P73" s="19" t="s">
        <v>215</v>
      </c>
      <c r="Q73" s="27" cm="1">
        <f t="array" ref="Q73">_xlfn.IFS(P73=$P$6,100%,P73=$P$14,0%,P73=$P$9,50%,P73=$P$53,0%)</f>
        <v>0</v>
      </c>
      <c r="R73" s="19" t="s">
        <v>214</v>
      </c>
      <c r="S73" s="27" cm="1">
        <f t="array" ref="S73">_xlfn.IFS(R73=$R$24,100%,R73=$R$13,0%,R73=$R$6,50%,R73=$R$53,0%)</f>
        <v>0.5</v>
      </c>
      <c r="T73" s="19" t="s">
        <v>215</v>
      </c>
      <c r="U73" s="27" cm="1">
        <f t="array" ref="U73">_xlfn.IFS(T73=$T$7,100%,T73=$T$6,0%,T73=$T$8,50%,T73=$T$23,0%)</f>
        <v>0</v>
      </c>
      <c r="V73" s="19" t="s">
        <v>208</v>
      </c>
      <c r="W73" s="27" cm="1">
        <f t="array" ref="W73">_xlfn.IFS(V73=$T$7,100%,V73=$T$6,0%,V73=$T$8,50%,V73=$T$23,0%)</f>
        <v>0</v>
      </c>
      <c r="X73" s="19" t="s">
        <v>208</v>
      </c>
      <c r="Y73" s="27" cm="1">
        <f t="array" ref="Y73">_xlfn.IFS(X73=$T$7,100%,X73=$T$6,0%,X73=$T$8,50%,X73=$T$23,0%)</f>
        <v>0</v>
      </c>
      <c r="Z73" s="19" t="s">
        <v>215</v>
      </c>
      <c r="AA73" s="27" cm="1">
        <f t="array" ref="AA73">_xlfn.IFS(Z73=$T$7,100%,Z73=$T$6,0%,Z73=$T$8,50%,Z73=$T$23,0%)</f>
        <v>0</v>
      </c>
      <c r="AB73" s="37">
        <f t="shared" si="1"/>
        <v>0.30833333333333335</v>
      </c>
      <c r="AC73" s="19">
        <v>23</v>
      </c>
      <c r="AD73" s="19" t="s">
        <v>218</v>
      </c>
      <c r="AE73" s="19" t="s">
        <v>219</v>
      </c>
      <c r="AF73" s="19" t="s">
        <v>222</v>
      </c>
      <c r="AG73" s="19">
        <v>1</v>
      </c>
      <c r="AH73" s="19" t="s">
        <v>230</v>
      </c>
      <c r="AI73" s="19" t="s">
        <v>208</v>
      </c>
      <c r="AJ73" s="19" t="s">
        <v>273</v>
      </c>
      <c r="AK73" s="19" t="str" cm="1">
        <f t="array" ref="AK73">_xlfn.IFS(AJ73=$AI$129,"Ja",,,AJ73=$AI$130,"Ja",AJ73=$AI$131,"Ja",AJ73=$AI$132,"Ja",,,AJ73=$AI$133,"Ja",AJ73=$AI$135,"Nein")</f>
        <v>Nein</v>
      </c>
      <c r="AL73" s="19" t="s">
        <v>235</v>
      </c>
      <c r="AM73" s="19" t="s">
        <v>236</v>
      </c>
      <c r="AN73" s="19" t="s">
        <v>208</v>
      </c>
    </row>
    <row r="74" spans="1:40" x14ac:dyDescent="0.35">
      <c r="A74" s="17" t="s">
        <v>69</v>
      </c>
      <c r="B74" s="17" t="s">
        <v>195</v>
      </c>
      <c r="C74" s="17"/>
      <c r="D74" s="18" t="b">
        <v>0</v>
      </c>
      <c r="E74" s="27" cm="1">
        <f t="array" ref="E74">_xlfn.IFS(D74=$D$5,0,D74=$D$6,1)</f>
        <v>0</v>
      </c>
      <c r="F74" s="18" t="b">
        <v>0</v>
      </c>
      <c r="G74" s="27" cm="1">
        <f t="array" ref="G74">_xlfn.IFS(F74=$F$5,0,F74=$F$7,1)</f>
        <v>0</v>
      </c>
      <c r="H74" s="19" t="s">
        <v>212</v>
      </c>
      <c r="I74" s="27" cm="1">
        <f t="array" ref="I74">_xlfn.IFS(H74=$H$5,20%,H74=$H$6,0%,H74=$H$8,40%,H74=$H$45,0%,H74=$H$12,100%)</f>
        <v>0</v>
      </c>
      <c r="J74" s="18" t="s">
        <v>207</v>
      </c>
      <c r="K74" s="27" cm="1">
        <f t="array" ref="K74">_xlfn.IFS(J74=$J$5,0,J74=$J$7,1)</f>
        <v>1</v>
      </c>
      <c r="L74" s="18" t="s">
        <v>207</v>
      </c>
      <c r="M74" s="27" cm="1">
        <f t="array" ref="M74">_xlfn.IFS(L74=$L$5,0,L74=$L$7,1)</f>
        <v>1</v>
      </c>
      <c r="N74" s="19" t="s">
        <v>215</v>
      </c>
      <c r="O74" s="27" cm="1">
        <f t="array" ref="O74">_xlfn.IFS(N74=$N$5,100%,N74=$N$8,0%,N74=$N$9,50%,N74=$N$44,0%)</f>
        <v>0</v>
      </c>
      <c r="P74" s="19" t="s">
        <v>213</v>
      </c>
      <c r="Q74" s="27" cm="1">
        <f t="array" ref="Q74">_xlfn.IFS(P74=$P$6,100%,P74=$P$14,0%,P74=$P$9,50%,P74=$P$53,0%)</f>
        <v>1</v>
      </c>
      <c r="R74" s="19" t="s">
        <v>215</v>
      </c>
      <c r="S74" s="27" cm="1">
        <f t="array" ref="S74">_xlfn.IFS(R74=$R$24,100%,R74=$R$13,0%,R74=$R$6,50%,R74=$R$53,0%)</f>
        <v>0</v>
      </c>
      <c r="T74" s="19" t="s">
        <v>215</v>
      </c>
      <c r="U74" s="27" cm="1">
        <f t="array" ref="U74">_xlfn.IFS(T74=$T$7,100%,T74=$T$6,0%,T74=$T$8,50%,T74=$T$23,0%)</f>
        <v>0</v>
      </c>
      <c r="V74" s="19" t="s">
        <v>208</v>
      </c>
      <c r="W74" s="27" cm="1">
        <f t="array" ref="W74">_xlfn.IFS(V74=$T$7,100%,V74=$T$6,0%,V74=$T$8,50%,V74=$T$23,0%)</f>
        <v>0</v>
      </c>
      <c r="X74" s="19" t="s">
        <v>208</v>
      </c>
      <c r="Y74" s="27" cm="1">
        <f t="array" ref="Y74">_xlfn.IFS(X74=$T$7,100%,X74=$T$6,0%,X74=$T$8,50%,X74=$T$23,0%)</f>
        <v>0</v>
      </c>
      <c r="Z74" s="19" t="s">
        <v>215</v>
      </c>
      <c r="AA74" s="27" cm="1">
        <f t="array" ref="AA74">_xlfn.IFS(Z74=$T$7,100%,Z74=$T$6,0%,Z74=$T$8,50%,Z74=$T$23,0%)</f>
        <v>0</v>
      </c>
      <c r="AB74" s="37">
        <f t="shared" si="1"/>
        <v>0.25</v>
      </c>
      <c r="AC74" s="19">
        <v>20</v>
      </c>
      <c r="AD74" s="19" t="s">
        <v>218</v>
      </c>
      <c r="AE74" s="19" t="s">
        <v>219</v>
      </c>
      <c r="AF74" s="19" t="s">
        <v>222</v>
      </c>
      <c r="AG74" s="19">
        <v>1</v>
      </c>
      <c r="AH74" s="19" t="s">
        <v>230</v>
      </c>
      <c r="AI74" s="19" t="s">
        <v>208</v>
      </c>
      <c r="AJ74" s="19" t="s">
        <v>273</v>
      </c>
      <c r="AK74" s="19" t="str" cm="1">
        <f t="array" ref="AK74">_xlfn.IFS(AJ74=$AI$129,"Ja",,,AJ74=$AI$130,"Ja",AJ74=$AI$131,"Ja",AJ74=$AI$132,"Ja",,,AJ74=$AI$133,"Ja",AJ74=$AI$135,"Nein")</f>
        <v>Nein</v>
      </c>
      <c r="AL74" s="19" t="s">
        <v>235</v>
      </c>
      <c r="AM74" s="19" t="s">
        <v>236</v>
      </c>
      <c r="AN74" s="19" t="s">
        <v>208</v>
      </c>
    </row>
    <row r="75" spans="1:40" x14ac:dyDescent="0.35">
      <c r="A75" s="17" t="s">
        <v>70</v>
      </c>
      <c r="B75" s="17" t="s">
        <v>195</v>
      </c>
      <c r="C75" s="17"/>
      <c r="D75" s="18" t="b">
        <v>0</v>
      </c>
      <c r="E75" s="27" cm="1">
        <f t="array" ref="E75">_xlfn.IFS(D75=$D$5,0,D75=$D$6,1)</f>
        <v>0</v>
      </c>
      <c r="F75" s="18" t="b">
        <v>0</v>
      </c>
      <c r="G75" s="27" cm="1">
        <f t="array" ref="G75">_xlfn.IFS(F75=$F$5,0,F75=$F$7,1)</f>
        <v>0</v>
      </c>
      <c r="H75" s="19" t="s">
        <v>212</v>
      </c>
      <c r="I75" s="27" cm="1">
        <f t="array" ref="I75">_xlfn.IFS(H75=$H$5,20%,H75=$H$6,0%,H75=$H$8,40%,H75=$H$45,0%,H75=$H$12,100%)</f>
        <v>0</v>
      </c>
      <c r="J75" s="18" t="s">
        <v>207</v>
      </c>
      <c r="K75" s="27" cm="1">
        <f t="array" ref="K75">_xlfn.IFS(J75=$J$5,0,J75=$J$7,1)</f>
        <v>1</v>
      </c>
      <c r="L75" s="18" t="b">
        <v>0</v>
      </c>
      <c r="M75" s="27" cm="1">
        <f t="array" ref="M75">_xlfn.IFS(L75=$L$5,0,L75=$L$7,1)</f>
        <v>0</v>
      </c>
      <c r="N75" s="19" t="s">
        <v>214</v>
      </c>
      <c r="O75" s="27" cm="1">
        <f t="array" ref="O75">_xlfn.IFS(N75=$N$5,100%,N75=$N$8,0%,N75=$N$9,50%,N75=$N$44,0%)</f>
        <v>0.5</v>
      </c>
      <c r="P75" s="19" t="s">
        <v>215</v>
      </c>
      <c r="Q75" s="27" cm="1">
        <f t="array" ref="Q75">_xlfn.IFS(P75=$P$6,100%,P75=$P$14,0%,P75=$P$9,50%,P75=$P$53,0%)</f>
        <v>0</v>
      </c>
      <c r="R75" s="19" t="s">
        <v>215</v>
      </c>
      <c r="S75" s="27" cm="1">
        <f t="array" ref="S75">_xlfn.IFS(R75=$R$24,100%,R75=$R$13,0%,R75=$R$6,50%,R75=$R$53,0%)</f>
        <v>0</v>
      </c>
      <c r="T75" s="19" t="s">
        <v>215</v>
      </c>
      <c r="U75" s="27" cm="1">
        <f t="array" ref="U75">_xlfn.IFS(T75=$T$7,100%,T75=$T$6,0%,T75=$T$8,50%,T75=$T$23,0%)</f>
        <v>0</v>
      </c>
      <c r="V75" s="19" t="s">
        <v>215</v>
      </c>
      <c r="W75" s="27" cm="1">
        <f t="array" ref="W75">_xlfn.IFS(V75=$T$7,100%,V75=$T$6,0%,V75=$T$8,50%,V75=$T$23,0%)</f>
        <v>0</v>
      </c>
      <c r="X75" s="19" t="s">
        <v>215</v>
      </c>
      <c r="Y75" s="27" cm="1">
        <f t="array" ref="Y75">_xlfn.IFS(X75=$T$7,100%,X75=$T$6,0%,X75=$T$8,50%,X75=$T$23,0%)</f>
        <v>0</v>
      </c>
      <c r="Z75" s="19" t="s">
        <v>215</v>
      </c>
      <c r="AA75" s="27" cm="1">
        <f t="array" ref="AA75">_xlfn.IFS(Z75=$T$7,100%,Z75=$T$6,0%,Z75=$T$8,50%,Z75=$T$23,0%)</f>
        <v>0</v>
      </c>
      <c r="AB75" s="37">
        <f t="shared" si="1"/>
        <v>0.125</v>
      </c>
      <c r="AC75" s="19" t="s">
        <v>208</v>
      </c>
      <c r="AD75" s="19" t="s">
        <v>218</v>
      </c>
      <c r="AE75" s="19" t="s">
        <v>219</v>
      </c>
      <c r="AF75" s="19" t="s">
        <v>222</v>
      </c>
      <c r="AG75" s="19">
        <v>1</v>
      </c>
      <c r="AH75" s="19" t="s">
        <v>230</v>
      </c>
      <c r="AI75" s="19" t="s">
        <v>208</v>
      </c>
      <c r="AJ75" s="19" t="s">
        <v>273</v>
      </c>
      <c r="AK75" s="19" t="str" cm="1">
        <f t="array" ref="AK75">_xlfn.IFS(AJ75=$AI$129,"Ja",,,AJ75=$AI$130,"Ja",AJ75=$AI$131,"Ja",AJ75=$AI$132,"Ja",,,AJ75=$AI$133,"Ja",AJ75=$AI$135,"Nein")</f>
        <v>Nein</v>
      </c>
      <c r="AL75" s="19" t="s">
        <v>235</v>
      </c>
      <c r="AM75" s="19" t="s">
        <v>236</v>
      </c>
      <c r="AN75" s="19" t="s">
        <v>208</v>
      </c>
    </row>
    <row r="76" spans="1:40" x14ac:dyDescent="0.35">
      <c r="A76" s="17" t="s">
        <v>71</v>
      </c>
      <c r="B76" s="17" t="s">
        <v>195</v>
      </c>
      <c r="C76" s="17"/>
      <c r="D76" s="18" t="s">
        <v>207</v>
      </c>
      <c r="E76" s="27" cm="1">
        <f t="array" ref="E76">_xlfn.IFS(D76=$D$5,0,D76=$D$6,1)</f>
        <v>1</v>
      </c>
      <c r="F76" s="18" t="s">
        <v>207</v>
      </c>
      <c r="G76" s="27" cm="1">
        <f t="array" ref="G76">_xlfn.IFS(F76=$F$5,0,F76=$F$7,1)</f>
        <v>1</v>
      </c>
      <c r="H76" s="19" t="s">
        <v>208</v>
      </c>
      <c r="I76" s="27" cm="1">
        <f t="array" ref="I76">_xlfn.IFS(H76=$H$5,20%,H76=$H$6,0%,H76=$H$8,40%,H76=$H$45,0%,H76=$H$12,100%)</f>
        <v>0</v>
      </c>
      <c r="J76" s="18" t="s">
        <v>207</v>
      </c>
      <c r="K76" s="27" cm="1">
        <f t="array" ref="K76">_xlfn.IFS(J76=$J$5,0,J76=$J$7,1)</f>
        <v>1</v>
      </c>
      <c r="L76" s="18" t="s">
        <v>207</v>
      </c>
      <c r="M76" s="27" cm="1">
        <f t="array" ref="M76">_xlfn.IFS(L76=$L$5,0,L76=$L$7,1)</f>
        <v>1</v>
      </c>
      <c r="N76" s="19" t="s">
        <v>208</v>
      </c>
      <c r="O76" s="27" cm="1">
        <f t="array" ref="O76">_xlfn.IFS(N76=$N$5,100%,N76=$N$8,0%,N76=$N$9,50%,N76=$N$44,0%)</f>
        <v>0</v>
      </c>
      <c r="P76" s="19" t="s">
        <v>215</v>
      </c>
      <c r="Q76" s="27" cm="1">
        <f t="array" ref="Q76">_xlfn.IFS(P76=$P$6,100%,P76=$P$14,0%,P76=$P$9,50%,P76=$P$53,0%)</f>
        <v>0</v>
      </c>
      <c r="R76" s="19" t="s">
        <v>214</v>
      </c>
      <c r="S76" s="27" cm="1">
        <f t="array" ref="S76">_xlfn.IFS(R76=$R$24,100%,R76=$R$13,0%,R76=$R$6,50%,R76=$R$53,0%)</f>
        <v>0.5</v>
      </c>
      <c r="T76" s="19" t="s">
        <v>215</v>
      </c>
      <c r="U76" s="27" cm="1">
        <f t="array" ref="U76">_xlfn.IFS(T76=$T$7,100%,T76=$T$6,0%,T76=$T$8,50%,T76=$T$23,0%)</f>
        <v>0</v>
      </c>
      <c r="V76" s="19" t="s">
        <v>208</v>
      </c>
      <c r="W76" s="27" cm="1">
        <f t="array" ref="W76">_xlfn.IFS(V76=$T$7,100%,V76=$T$6,0%,V76=$T$8,50%,V76=$T$23,0%)</f>
        <v>0</v>
      </c>
      <c r="X76" s="19" t="s">
        <v>208</v>
      </c>
      <c r="Y76" s="27" cm="1">
        <f t="array" ref="Y76">_xlfn.IFS(X76=$T$7,100%,X76=$T$6,0%,X76=$T$8,50%,X76=$T$23,0%)</f>
        <v>0</v>
      </c>
      <c r="Z76" s="19" t="s">
        <v>208</v>
      </c>
      <c r="AA76" s="27" cm="1">
        <f t="array" ref="AA76">_xlfn.IFS(Z76=$T$7,100%,Z76=$T$6,0%,Z76=$T$8,50%,Z76=$T$23,0%)</f>
        <v>0</v>
      </c>
      <c r="AB76" s="37">
        <f t="shared" si="1"/>
        <v>0.375</v>
      </c>
      <c r="AC76" s="19" t="s">
        <v>208</v>
      </c>
      <c r="AD76" s="19" t="s">
        <v>218</v>
      </c>
      <c r="AE76" s="19" t="s">
        <v>219</v>
      </c>
      <c r="AF76" s="19" t="s">
        <v>222</v>
      </c>
      <c r="AG76" s="19">
        <v>1</v>
      </c>
      <c r="AH76" s="19" t="s">
        <v>230</v>
      </c>
      <c r="AI76" s="19" t="s">
        <v>208</v>
      </c>
      <c r="AJ76" s="19" t="s">
        <v>273</v>
      </c>
      <c r="AK76" s="19" t="str" cm="1">
        <f t="array" ref="AK76">_xlfn.IFS(AJ76=$AI$129,"Ja",,,AJ76=$AI$130,"Ja",AJ76=$AI$131,"Ja",AJ76=$AI$132,"Ja",,,AJ76=$AI$133,"Ja",AJ76=$AI$135,"Nein")</f>
        <v>Nein</v>
      </c>
      <c r="AL76" s="19" t="s">
        <v>234</v>
      </c>
      <c r="AM76" s="19" t="s">
        <v>236</v>
      </c>
      <c r="AN76" s="19" t="s">
        <v>208</v>
      </c>
    </row>
    <row r="77" spans="1:40" x14ac:dyDescent="0.35">
      <c r="A77" s="17" t="s">
        <v>72</v>
      </c>
      <c r="B77" s="17" t="s">
        <v>195</v>
      </c>
      <c r="C77" s="17"/>
      <c r="D77" s="18" t="s">
        <v>207</v>
      </c>
      <c r="E77" s="27" cm="1">
        <f t="array" ref="E77">_xlfn.IFS(D77=$D$5,0,D77=$D$6,1)</f>
        <v>1</v>
      </c>
      <c r="F77" s="18" t="s">
        <v>207</v>
      </c>
      <c r="G77" s="27" cm="1">
        <f t="array" ref="G77">_xlfn.IFS(F77=$F$5,0,F77=$F$7,1)</f>
        <v>1</v>
      </c>
      <c r="H77" s="19" t="s">
        <v>209</v>
      </c>
      <c r="I77" s="27" cm="1">
        <f t="array" ref="I77">_xlfn.IFS(H77=$H$5,20%,H77=$H$6,0%,H77=$H$8,40%,H77=$H$45,0%,H77=$H$12,100%)</f>
        <v>1</v>
      </c>
      <c r="J77" s="18" t="s">
        <v>207</v>
      </c>
      <c r="K77" s="27" cm="1">
        <f t="array" ref="K77">_xlfn.IFS(J77=$J$5,0,J77=$J$7,1)</f>
        <v>1</v>
      </c>
      <c r="L77" s="18" t="s">
        <v>207</v>
      </c>
      <c r="M77" s="27" cm="1">
        <f t="array" ref="M77">_xlfn.IFS(L77=$L$5,0,L77=$L$7,1)</f>
        <v>1</v>
      </c>
      <c r="N77" s="19" t="s">
        <v>213</v>
      </c>
      <c r="O77" s="27" cm="1">
        <f t="array" ref="O77">_xlfn.IFS(N77=$N$5,100%,N77=$N$8,0%,N77=$N$9,50%,N77=$N$44,0%)</f>
        <v>1</v>
      </c>
      <c r="P77" s="19" t="s">
        <v>213</v>
      </c>
      <c r="Q77" s="27" cm="1">
        <f t="array" ref="Q77">_xlfn.IFS(P77=$P$6,100%,P77=$P$14,0%,P77=$P$9,50%,P77=$P$53,0%)</f>
        <v>1</v>
      </c>
      <c r="R77" s="19" t="s">
        <v>214</v>
      </c>
      <c r="S77" s="27" cm="1">
        <f t="array" ref="S77">_xlfn.IFS(R77=$R$24,100%,R77=$R$13,0%,R77=$R$6,50%,R77=$R$53,0%)</f>
        <v>0.5</v>
      </c>
      <c r="T77" s="19" t="s">
        <v>213</v>
      </c>
      <c r="U77" s="27" cm="1">
        <f t="array" ref="U77">_xlfn.IFS(T77=$T$7,100%,T77=$T$6,0%,T77=$T$8,50%,T77=$T$23,0%)</f>
        <v>1</v>
      </c>
      <c r="V77" s="19" t="s">
        <v>213</v>
      </c>
      <c r="W77" s="27" cm="1">
        <f t="array" ref="W77">_xlfn.IFS(V77=$T$7,100%,V77=$T$6,0%,V77=$T$8,50%,V77=$T$23,0%)</f>
        <v>1</v>
      </c>
      <c r="X77" s="19" t="s">
        <v>214</v>
      </c>
      <c r="Y77" s="27" cm="1">
        <f t="array" ref="Y77">_xlfn.IFS(X77=$T$7,100%,X77=$T$6,0%,X77=$T$8,50%,X77=$T$23,0%)</f>
        <v>0.5</v>
      </c>
      <c r="Z77" s="19" t="s">
        <v>215</v>
      </c>
      <c r="AA77" s="27" cm="1">
        <f t="array" ref="AA77">_xlfn.IFS(Z77=$T$7,100%,Z77=$T$6,0%,Z77=$T$8,50%,Z77=$T$23,0%)</f>
        <v>0</v>
      </c>
      <c r="AB77" s="37">
        <f t="shared" si="1"/>
        <v>0.83333333333333337</v>
      </c>
      <c r="AC77" s="19" t="s">
        <v>208</v>
      </c>
      <c r="AD77" s="19" t="s">
        <v>208</v>
      </c>
      <c r="AE77" s="19" t="s">
        <v>219</v>
      </c>
      <c r="AF77" s="19" t="s">
        <v>208</v>
      </c>
      <c r="AG77" s="19" t="s">
        <v>208</v>
      </c>
      <c r="AH77" s="19" t="s">
        <v>208</v>
      </c>
      <c r="AI77" s="19" t="s">
        <v>208</v>
      </c>
      <c r="AJ77" s="19" t="s">
        <v>273</v>
      </c>
      <c r="AK77" s="19" t="str" cm="1">
        <f t="array" ref="AK77">_xlfn.IFS(AJ77=$AI$129,"Ja",,,AJ77=$AI$130,"Ja",AJ77=$AI$131,"Ja",AJ77=$AI$132,"Ja",,,AJ77=$AI$133,"Ja",AJ77=$AI$135,"Nein")</f>
        <v>Nein</v>
      </c>
      <c r="AL77" s="19" t="s">
        <v>208</v>
      </c>
      <c r="AM77" s="19" t="s">
        <v>208</v>
      </c>
      <c r="AN77" s="19" t="s">
        <v>208</v>
      </c>
    </row>
    <row r="78" spans="1:40" x14ac:dyDescent="0.35">
      <c r="A78" s="17" t="s">
        <v>73</v>
      </c>
      <c r="B78" s="17" t="s">
        <v>195</v>
      </c>
      <c r="C78" s="17"/>
      <c r="D78" s="18" t="b">
        <v>0</v>
      </c>
      <c r="E78" s="27" cm="1">
        <f t="array" ref="E78">_xlfn.IFS(D78=$D$5,0,D78=$D$6,1)</f>
        <v>0</v>
      </c>
      <c r="F78" s="18" t="b">
        <v>0</v>
      </c>
      <c r="G78" s="27" cm="1">
        <f t="array" ref="G78">_xlfn.IFS(F78=$F$5,0,F78=$F$7,1)</f>
        <v>0</v>
      </c>
      <c r="H78" s="19" t="s">
        <v>212</v>
      </c>
      <c r="I78" s="27" cm="1">
        <f t="array" ref="I78">_xlfn.IFS(H78=$H$5,20%,H78=$H$6,0%,H78=$H$8,40%,H78=$H$45,0%,H78=$H$12,100%)</f>
        <v>0</v>
      </c>
      <c r="J78" s="18" t="b">
        <v>0</v>
      </c>
      <c r="K78" s="27" cm="1">
        <f t="array" ref="K78">_xlfn.IFS(J78=$J$5,0,J78=$J$7,1)</f>
        <v>0</v>
      </c>
      <c r="L78" s="18" t="b">
        <v>0</v>
      </c>
      <c r="M78" s="27" cm="1">
        <f t="array" ref="M78">_xlfn.IFS(L78=$L$5,0,L78=$L$7,1)</f>
        <v>0</v>
      </c>
      <c r="N78" s="19" t="s">
        <v>215</v>
      </c>
      <c r="O78" s="27" cm="1">
        <f t="array" ref="O78">_xlfn.IFS(N78=$N$5,100%,N78=$N$8,0%,N78=$N$9,50%,N78=$N$44,0%)</f>
        <v>0</v>
      </c>
      <c r="P78" s="19" t="s">
        <v>215</v>
      </c>
      <c r="Q78" s="27" cm="1">
        <f t="array" ref="Q78">_xlfn.IFS(P78=$P$6,100%,P78=$P$14,0%,P78=$P$9,50%,P78=$P$53,0%)</f>
        <v>0</v>
      </c>
      <c r="R78" s="19" t="s">
        <v>215</v>
      </c>
      <c r="S78" s="27" cm="1">
        <f t="array" ref="S78">_xlfn.IFS(R78=$R$24,100%,R78=$R$13,0%,R78=$R$6,50%,R78=$R$53,0%)</f>
        <v>0</v>
      </c>
      <c r="T78" s="19" t="s">
        <v>215</v>
      </c>
      <c r="U78" s="27" cm="1">
        <f t="array" ref="U78">_xlfn.IFS(T78=$T$7,100%,T78=$T$6,0%,T78=$T$8,50%,T78=$T$23,0%)</f>
        <v>0</v>
      </c>
      <c r="V78" s="19" t="s">
        <v>208</v>
      </c>
      <c r="W78" s="27" cm="1">
        <f t="array" ref="W78">_xlfn.IFS(V78=$T$7,100%,V78=$T$6,0%,V78=$T$8,50%,V78=$T$23,0%)</f>
        <v>0</v>
      </c>
      <c r="X78" s="19" t="s">
        <v>215</v>
      </c>
      <c r="Y78" s="27" cm="1">
        <f t="array" ref="Y78">_xlfn.IFS(X78=$T$7,100%,X78=$T$6,0%,X78=$T$8,50%,X78=$T$23,0%)</f>
        <v>0</v>
      </c>
      <c r="Z78" s="19" t="s">
        <v>215</v>
      </c>
      <c r="AA78" s="27" cm="1">
        <f t="array" ref="AA78">_xlfn.IFS(Z78=$T$7,100%,Z78=$T$6,0%,Z78=$T$8,50%,Z78=$T$23,0%)</f>
        <v>0</v>
      </c>
      <c r="AB78" s="37">
        <f t="shared" si="1"/>
        <v>0</v>
      </c>
      <c r="AC78" s="19">
        <v>23</v>
      </c>
      <c r="AD78" s="19" t="s">
        <v>218</v>
      </c>
      <c r="AE78" s="19" t="s">
        <v>219</v>
      </c>
      <c r="AF78" s="19" t="s">
        <v>222</v>
      </c>
      <c r="AG78" s="19">
        <v>1</v>
      </c>
      <c r="AH78" s="19" t="s">
        <v>230</v>
      </c>
      <c r="AI78" s="19" t="s">
        <v>208</v>
      </c>
      <c r="AJ78" s="19" t="s">
        <v>273</v>
      </c>
      <c r="AK78" s="19" t="str" cm="1">
        <f t="array" ref="AK78">_xlfn.IFS(AJ78=$AI$129,"Ja",,,AJ78=$AI$130,"Ja",AJ78=$AI$131,"Ja",AJ78=$AI$132,"Ja",,,AJ78=$AI$133,"Ja",AJ78=$AI$135,"Nein")</f>
        <v>Nein</v>
      </c>
      <c r="AL78" s="19" t="s">
        <v>234</v>
      </c>
      <c r="AM78" s="19" t="s">
        <v>236</v>
      </c>
      <c r="AN78" s="19" t="s">
        <v>208</v>
      </c>
    </row>
    <row r="79" spans="1:40" x14ac:dyDescent="0.35">
      <c r="A79" s="17" t="s">
        <v>74</v>
      </c>
      <c r="B79" s="17" t="s">
        <v>195</v>
      </c>
      <c r="C79" s="17"/>
      <c r="D79" s="18" t="b">
        <v>0</v>
      </c>
      <c r="E79" s="27" cm="1">
        <f t="array" ref="E79">_xlfn.IFS(D79=$D$5,0,D79=$D$6,1)</f>
        <v>0</v>
      </c>
      <c r="F79" s="18" t="b">
        <v>0</v>
      </c>
      <c r="G79" s="27" cm="1">
        <f t="array" ref="G79">_xlfn.IFS(F79=$F$5,0,F79=$F$7,1)</f>
        <v>0</v>
      </c>
      <c r="H79" s="19" t="s">
        <v>210</v>
      </c>
      <c r="I79" s="27" cm="1">
        <f t="array" ref="I79">_xlfn.IFS(H79=$H$5,20%,H79=$H$6,0%,H79=$H$8,40%,H79=$H$45,0%,H79=$H$12,100%)</f>
        <v>0.4</v>
      </c>
      <c r="J79" s="18" t="b">
        <v>0</v>
      </c>
      <c r="K79" s="27" cm="1">
        <f t="array" ref="K79">_xlfn.IFS(J79=$J$5,0,J79=$J$7,1)</f>
        <v>0</v>
      </c>
      <c r="L79" s="18" t="b">
        <v>0</v>
      </c>
      <c r="M79" s="27" cm="1">
        <f t="array" ref="M79">_xlfn.IFS(L79=$L$5,0,L79=$L$7,1)</f>
        <v>0</v>
      </c>
      <c r="N79" s="19" t="s">
        <v>215</v>
      </c>
      <c r="O79" s="27" cm="1">
        <f t="array" ref="O79">_xlfn.IFS(N79=$N$5,100%,N79=$N$8,0%,N79=$N$9,50%,N79=$N$44,0%)</f>
        <v>0</v>
      </c>
      <c r="P79" s="19" t="s">
        <v>215</v>
      </c>
      <c r="Q79" s="27" cm="1">
        <f t="array" ref="Q79">_xlfn.IFS(P79=$P$6,100%,P79=$P$14,0%,P79=$P$9,50%,P79=$P$53,0%)</f>
        <v>0</v>
      </c>
      <c r="R79" s="19" t="s">
        <v>215</v>
      </c>
      <c r="S79" s="27" cm="1">
        <f t="array" ref="S79">_xlfn.IFS(R79=$R$24,100%,R79=$R$13,0%,R79=$R$6,50%,R79=$R$53,0%)</f>
        <v>0</v>
      </c>
      <c r="T79" s="19" t="s">
        <v>215</v>
      </c>
      <c r="U79" s="27" cm="1">
        <f t="array" ref="U79">_xlfn.IFS(T79=$T$7,100%,T79=$T$6,0%,T79=$T$8,50%,T79=$T$23,0%)</f>
        <v>0</v>
      </c>
      <c r="V79" s="19" t="s">
        <v>215</v>
      </c>
      <c r="W79" s="27" cm="1">
        <f t="array" ref="W79">_xlfn.IFS(V79=$T$7,100%,V79=$T$6,0%,V79=$T$8,50%,V79=$T$23,0%)</f>
        <v>0</v>
      </c>
      <c r="X79" s="19" t="s">
        <v>215</v>
      </c>
      <c r="Y79" s="27" cm="1">
        <f t="array" ref="Y79">_xlfn.IFS(X79=$T$7,100%,X79=$T$6,0%,X79=$T$8,50%,X79=$T$23,0%)</f>
        <v>0</v>
      </c>
      <c r="Z79" s="19" t="s">
        <v>215</v>
      </c>
      <c r="AA79" s="27" cm="1">
        <f t="array" ref="AA79">_xlfn.IFS(Z79=$T$7,100%,Z79=$T$6,0%,Z79=$T$8,50%,Z79=$T$23,0%)</f>
        <v>0</v>
      </c>
      <c r="AB79" s="37">
        <f t="shared" si="1"/>
        <v>3.3333333333333333E-2</v>
      </c>
      <c r="AC79" s="19">
        <v>21</v>
      </c>
      <c r="AD79" s="19" t="s">
        <v>218</v>
      </c>
      <c r="AE79" s="19" t="s">
        <v>219</v>
      </c>
      <c r="AF79" s="19" t="s">
        <v>222</v>
      </c>
      <c r="AG79" s="19">
        <v>1</v>
      </c>
      <c r="AH79" s="19" t="s">
        <v>230</v>
      </c>
      <c r="AI79" s="19" t="s">
        <v>231</v>
      </c>
      <c r="AJ79" s="19" t="s">
        <v>231</v>
      </c>
      <c r="AK79" s="19" t="str" cm="1">
        <f t="array" ref="AK79">_xlfn.IFS(AJ79=$AI$129,"Ja",,,AJ79=$AI$130,"Ja",AJ79=$AI$131,"Ja",AJ79=$AI$132,"Ja",,,AJ79=$AI$133,"Ja",AJ79=$AI$135,"Nein")</f>
        <v>Ja</v>
      </c>
      <c r="AL79" s="19" t="s">
        <v>232</v>
      </c>
      <c r="AM79" s="19" t="s">
        <v>208</v>
      </c>
      <c r="AN79" s="19" t="s">
        <v>208</v>
      </c>
    </row>
    <row r="80" spans="1:40" x14ac:dyDescent="0.35">
      <c r="A80" s="17" t="s">
        <v>75</v>
      </c>
      <c r="B80" s="17" t="s">
        <v>195</v>
      </c>
      <c r="C80" s="17"/>
      <c r="D80" s="18" t="b">
        <v>0</v>
      </c>
      <c r="E80" s="27" cm="1">
        <f t="array" ref="E80">_xlfn.IFS(D80=$D$5,0,D80=$D$6,1)</f>
        <v>0</v>
      </c>
      <c r="F80" s="18" t="s">
        <v>207</v>
      </c>
      <c r="G80" s="27" cm="1">
        <f t="array" ref="G80">_xlfn.IFS(F80=$F$5,0,F80=$F$7,1)</f>
        <v>1</v>
      </c>
      <c r="H80" s="19" t="s">
        <v>212</v>
      </c>
      <c r="I80" s="27" cm="1">
        <f t="array" ref="I80">_xlfn.IFS(H80=$H$5,20%,H80=$H$6,0%,H80=$H$8,40%,H80=$H$45,0%,H80=$H$12,100%)</f>
        <v>0</v>
      </c>
      <c r="J80" s="18" t="s">
        <v>207</v>
      </c>
      <c r="K80" s="27" cm="1">
        <f t="array" ref="K80">_xlfn.IFS(J80=$J$5,0,J80=$J$7,1)</f>
        <v>1</v>
      </c>
      <c r="L80" s="18" t="s">
        <v>207</v>
      </c>
      <c r="M80" s="27" cm="1">
        <f t="array" ref="M80">_xlfn.IFS(L80=$L$5,0,L80=$L$7,1)</f>
        <v>1</v>
      </c>
      <c r="N80" s="19" t="s">
        <v>214</v>
      </c>
      <c r="O80" s="27" cm="1">
        <f t="array" ref="O80">_xlfn.IFS(N80=$N$5,100%,N80=$N$8,0%,N80=$N$9,50%,N80=$N$44,0%)</f>
        <v>0.5</v>
      </c>
      <c r="P80" s="19" t="s">
        <v>215</v>
      </c>
      <c r="Q80" s="27" cm="1">
        <f t="array" ref="Q80">_xlfn.IFS(P80=$P$6,100%,P80=$P$14,0%,P80=$P$9,50%,P80=$P$53,0%)</f>
        <v>0</v>
      </c>
      <c r="R80" s="19" t="s">
        <v>214</v>
      </c>
      <c r="S80" s="27" cm="1">
        <f t="array" ref="S80">_xlfn.IFS(R80=$R$24,100%,R80=$R$13,0%,R80=$R$6,50%,R80=$R$53,0%)</f>
        <v>0.5</v>
      </c>
      <c r="T80" s="19" t="s">
        <v>214</v>
      </c>
      <c r="U80" s="27" cm="1">
        <f t="array" ref="U80">_xlfn.IFS(T80=$T$7,100%,T80=$T$6,0%,T80=$T$8,50%,T80=$T$23,0%)</f>
        <v>0.5</v>
      </c>
      <c r="V80" s="19" t="s">
        <v>215</v>
      </c>
      <c r="W80" s="27" cm="1">
        <f t="array" ref="W80">_xlfn.IFS(V80=$T$7,100%,V80=$T$6,0%,V80=$T$8,50%,V80=$T$23,0%)</f>
        <v>0</v>
      </c>
      <c r="X80" s="19" t="s">
        <v>215</v>
      </c>
      <c r="Y80" s="27" cm="1">
        <f t="array" ref="Y80">_xlfn.IFS(X80=$T$7,100%,X80=$T$6,0%,X80=$T$8,50%,X80=$T$23,0%)</f>
        <v>0</v>
      </c>
      <c r="Z80" s="19" t="s">
        <v>214</v>
      </c>
      <c r="AA80" s="27" cm="1">
        <f t="array" ref="AA80">_xlfn.IFS(Z80=$T$7,100%,Z80=$T$6,0%,Z80=$T$8,50%,Z80=$T$23,0%)</f>
        <v>0.5</v>
      </c>
      <c r="AB80" s="37">
        <f t="shared" si="1"/>
        <v>0.41666666666666669</v>
      </c>
      <c r="AC80" s="19">
        <v>20</v>
      </c>
      <c r="AD80" s="19" t="s">
        <v>218</v>
      </c>
      <c r="AE80" s="19" t="s">
        <v>219</v>
      </c>
      <c r="AF80" s="19" t="s">
        <v>222</v>
      </c>
      <c r="AG80" s="19">
        <v>1</v>
      </c>
      <c r="AH80" s="19" t="s">
        <v>230</v>
      </c>
      <c r="AI80" s="19" t="s">
        <v>208</v>
      </c>
      <c r="AJ80" s="19" t="s">
        <v>273</v>
      </c>
      <c r="AK80" s="19" t="str" cm="1">
        <f t="array" ref="AK80">_xlfn.IFS(AJ80=$AI$129,"Ja",,,AJ80=$AI$130,"Ja",AJ80=$AI$131,"Ja",AJ80=$AI$132,"Ja",,,AJ80=$AI$133,"Ja",AJ80=$AI$135,"Nein")</f>
        <v>Nein</v>
      </c>
      <c r="AL80" s="19" t="s">
        <v>235</v>
      </c>
      <c r="AM80" s="19" t="s">
        <v>236</v>
      </c>
      <c r="AN80" s="19" t="s">
        <v>208</v>
      </c>
    </row>
    <row r="81" spans="1:40" x14ac:dyDescent="0.35">
      <c r="A81" s="17" t="s">
        <v>76</v>
      </c>
      <c r="B81" s="17" t="s">
        <v>195</v>
      </c>
      <c r="C81" s="17"/>
      <c r="D81" s="18" t="s">
        <v>207</v>
      </c>
      <c r="E81" s="27" cm="1">
        <f t="array" ref="E81">_xlfn.IFS(D81=$D$5,0,D81=$D$6,1)</f>
        <v>1</v>
      </c>
      <c r="F81" s="18" t="b">
        <v>0</v>
      </c>
      <c r="G81" s="27" cm="1">
        <f t="array" ref="G81">_xlfn.IFS(F81=$F$5,0,F81=$F$7,1)</f>
        <v>0</v>
      </c>
      <c r="H81" s="19" t="s">
        <v>212</v>
      </c>
      <c r="I81" s="27" cm="1">
        <f t="array" ref="I81">_xlfn.IFS(H81=$H$5,20%,H81=$H$6,0%,H81=$H$8,40%,H81=$H$45,0%,H81=$H$12,100%)</f>
        <v>0</v>
      </c>
      <c r="J81" s="18" t="s">
        <v>207</v>
      </c>
      <c r="K81" s="27" cm="1">
        <f t="array" ref="K81">_xlfn.IFS(J81=$J$5,0,J81=$J$7,1)</f>
        <v>1</v>
      </c>
      <c r="L81" s="18" t="s">
        <v>207</v>
      </c>
      <c r="M81" s="27" cm="1">
        <f t="array" ref="M81">_xlfn.IFS(L81=$L$5,0,L81=$L$7,1)</f>
        <v>1</v>
      </c>
      <c r="N81" s="19" t="s">
        <v>215</v>
      </c>
      <c r="O81" s="27" cm="1">
        <f t="array" ref="O81">_xlfn.IFS(N81=$N$5,100%,N81=$N$8,0%,N81=$N$9,50%,N81=$N$44,0%)</f>
        <v>0</v>
      </c>
      <c r="P81" s="19" t="s">
        <v>213</v>
      </c>
      <c r="Q81" s="27" cm="1">
        <f t="array" ref="Q81">_xlfn.IFS(P81=$P$6,100%,P81=$P$14,0%,P81=$P$9,50%,P81=$P$53,0%)</f>
        <v>1</v>
      </c>
      <c r="R81" s="19" t="s">
        <v>214</v>
      </c>
      <c r="S81" s="27" cm="1">
        <f t="array" ref="S81">_xlfn.IFS(R81=$R$24,100%,R81=$R$13,0%,R81=$R$6,50%,R81=$R$53,0%)</f>
        <v>0.5</v>
      </c>
      <c r="T81" s="19" t="s">
        <v>215</v>
      </c>
      <c r="U81" s="27" cm="1">
        <f t="array" ref="U81">_xlfn.IFS(T81=$T$7,100%,T81=$T$6,0%,T81=$T$8,50%,T81=$T$23,0%)</f>
        <v>0</v>
      </c>
      <c r="V81" s="19" t="s">
        <v>215</v>
      </c>
      <c r="W81" s="27" cm="1">
        <f t="array" ref="W81">_xlfn.IFS(V81=$T$7,100%,V81=$T$6,0%,V81=$T$8,50%,V81=$T$23,0%)</f>
        <v>0</v>
      </c>
      <c r="X81" s="19" t="s">
        <v>215</v>
      </c>
      <c r="Y81" s="27" cm="1">
        <f t="array" ref="Y81">_xlfn.IFS(X81=$T$7,100%,X81=$T$6,0%,X81=$T$8,50%,X81=$T$23,0%)</f>
        <v>0</v>
      </c>
      <c r="Z81" s="19" t="s">
        <v>215</v>
      </c>
      <c r="AA81" s="27" cm="1">
        <f t="array" ref="AA81">_xlfn.IFS(Z81=$T$7,100%,Z81=$T$6,0%,Z81=$T$8,50%,Z81=$T$23,0%)</f>
        <v>0</v>
      </c>
      <c r="AB81" s="37">
        <f t="shared" si="1"/>
        <v>0.375</v>
      </c>
      <c r="AC81" s="19">
        <v>29</v>
      </c>
      <c r="AD81" s="19" t="s">
        <v>218</v>
      </c>
      <c r="AE81" s="19" t="s">
        <v>219</v>
      </c>
      <c r="AF81" s="19" t="s">
        <v>222</v>
      </c>
      <c r="AG81" s="19">
        <v>1</v>
      </c>
      <c r="AH81" s="19" t="s">
        <v>230</v>
      </c>
      <c r="AI81" s="19" t="s">
        <v>227</v>
      </c>
      <c r="AJ81" s="19" t="s">
        <v>227</v>
      </c>
      <c r="AK81" s="19" t="str" cm="1">
        <f t="array" ref="AK81">_xlfn.IFS(AJ81=$AI$129,"Ja",,,AJ81=$AI$130,"Ja",AJ81=$AI$131,"Ja",AJ81=$AI$132,"Ja",,,AJ81=$AI$133,"Ja",AJ81=$AI$135,"Nein")</f>
        <v>Ja</v>
      </c>
      <c r="AL81" s="19" t="s">
        <v>235</v>
      </c>
      <c r="AM81" s="19" t="s">
        <v>236</v>
      </c>
      <c r="AN81" s="19" t="s">
        <v>208</v>
      </c>
    </row>
    <row r="82" spans="1:40" x14ac:dyDescent="0.35">
      <c r="A82" s="17" t="s">
        <v>77</v>
      </c>
      <c r="B82" s="17" t="s">
        <v>195</v>
      </c>
      <c r="C82" s="17"/>
      <c r="D82" s="18" t="b">
        <v>0</v>
      </c>
      <c r="E82" s="27" cm="1">
        <f t="array" ref="E82">_xlfn.IFS(D82=$D$5,0,D82=$D$6,1)</f>
        <v>0</v>
      </c>
      <c r="F82" s="18" t="b">
        <v>0</v>
      </c>
      <c r="G82" s="27" cm="1">
        <f t="array" ref="G82">_xlfn.IFS(F82=$F$5,0,F82=$F$7,1)</f>
        <v>0</v>
      </c>
      <c r="H82" s="19" t="s">
        <v>212</v>
      </c>
      <c r="I82" s="27" cm="1">
        <f t="array" ref="I82">_xlfn.IFS(H82=$H$5,20%,H82=$H$6,0%,H82=$H$8,40%,H82=$H$45,0%,H82=$H$12,100%)</f>
        <v>0</v>
      </c>
      <c r="J82" s="18" t="b">
        <v>0</v>
      </c>
      <c r="K82" s="27" cm="1">
        <f t="array" ref="K82">_xlfn.IFS(J82=$J$5,0,J82=$J$7,1)</f>
        <v>0</v>
      </c>
      <c r="L82" s="18" t="b">
        <v>0</v>
      </c>
      <c r="M82" s="27" cm="1">
        <f t="array" ref="M82">_xlfn.IFS(L82=$L$5,0,L82=$L$7,1)</f>
        <v>0</v>
      </c>
      <c r="N82" s="19" t="s">
        <v>215</v>
      </c>
      <c r="O82" s="27" cm="1">
        <f t="array" ref="O82">_xlfn.IFS(N82=$N$5,100%,N82=$N$8,0%,N82=$N$9,50%,N82=$N$44,0%)</f>
        <v>0</v>
      </c>
      <c r="P82" s="19" t="s">
        <v>215</v>
      </c>
      <c r="Q82" s="27" cm="1">
        <f t="array" ref="Q82">_xlfn.IFS(P82=$P$6,100%,P82=$P$14,0%,P82=$P$9,50%,P82=$P$53,0%)</f>
        <v>0</v>
      </c>
      <c r="R82" s="19" t="s">
        <v>215</v>
      </c>
      <c r="S82" s="27" cm="1">
        <f t="array" ref="S82">_xlfn.IFS(R82=$R$24,100%,R82=$R$13,0%,R82=$R$6,50%,R82=$R$53,0%)</f>
        <v>0</v>
      </c>
      <c r="T82" s="19" t="s">
        <v>215</v>
      </c>
      <c r="U82" s="27" cm="1">
        <f t="array" ref="U82">_xlfn.IFS(T82=$T$7,100%,T82=$T$6,0%,T82=$T$8,50%,T82=$T$23,0%)</f>
        <v>0</v>
      </c>
      <c r="V82" s="19" t="s">
        <v>215</v>
      </c>
      <c r="W82" s="27" cm="1">
        <f t="array" ref="W82">_xlfn.IFS(V82=$T$7,100%,V82=$T$6,0%,V82=$T$8,50%,V82=$T$23,0%)</f>
        <v>0</v>
      </c>
      <c r="X82" s="19" t="s">
        <v>215</v>
      </c>
      <c r="Y82" s="27" cm="1">
        <f t="array" ref="Y82">_xlfn.IFS(X82=$T$7,100%,X82=$T$6,0%,X82=$T$8,50%,X82=$T$23,0%)</f>
        <v>0</v>
      </c>
      <c r="Z82" s="19" t="s">
        <v>215</v>
      </c>
      <c r="AA82" s="27" cm="1">
        <f t="array" ref="AA82">_xlfn.IFS(Z82=$T$7,100%,Z82=$T$6,0%,Z82=$T$8,50%,Z82=$T$23,0%)</f>
        <v>0</v>
      </c>
      <c r="AB82" s="37">
        <f t="shared" si="1"/>
        <v>0</v>
      </c>
      <c r="AC82" s="19">
        <v>18</v>
      </c>
      <c r="AD82" s="19" t="s">
        <v>218</v>
      </c>
      <c r="AE82" s="19" t="s">
        <v>219</v>
      </c>
      <c r="AF82" s="19" t="s">
        <v>222</v>
      </c>
      <c r="AG82" s="19">
        <v>1</v>
      </c>
      <c r="AH82" s="19" t="s">
        <v>230</v>
      </c>
      <c r="AI82" s="19" t="s">
        <v>208</v>
      </c>
      <c r="AJ82" s="19" t="s">
        <v>273</v>
      </c>
      <c r="AK82" s="19" t="str" cm="1">
        <f t="array" ref="AK82">_xlfn.IFS(AJ82=$AI$129,"Ja",,,AJ82=$AI$130,"Ja",AJ82=$AI$131,"Ja",AJ82=$AI$132,"Ja",,,AJ82=$AI$133,"Ja",AJ82=$AI$135,"Nein")</f>
        <v>Nein</v>
      </c>
      <c r="AL82" s="19" t="s">
        <v>235</v>
      </c>
      <c r="AM82" s="19" t="s">
        <v>236</v>
      </c>
      <c r="AN82" s="19" t="s">
        <v>208</v>
      </c>
    </row>
    <row r="83" spans="1:40" x14ac:dyDescent="0.35">
      <c r="A83" s="17" t="s">
        <v>78</v>
      </c>
      <c r="B83" s="17" t="s">
        <v>195</v>
      </c>
      <c r="C83" s="17"/>
      <c r="D83" s="18" t="b">
        <v>0</v>
      </c>
      <c r="E83" s="27" cm="1">
        <f t="array" ref="E83">_xlfn.IFS(D83=$D$5,0,D83=$D$6,1)</f>
        <v>0</v>
      </c>
      <c r="F83" s="18" t="b">
        <v>0</v>
      </c>
      <c r="G83" s="27" cm="1">
        <f t="array" ref="G83">_xlfn.IFS(F83=$F$5,0,F83=$F$7,1)</f>
        <v>0</v>
      </c>
      <c r="H83" s="19" t="s">
        <v>212</v>
      </c>
      <c r="I83" s="27" cm="1">
        <f t="array" ref="I83">_xlfn.IFS(H83=$H$5,20%,H83=$H$6,0%,H83=$H$8,40%,H83=$H$45,0%,H83=$H$12,100%)</f>
        <v>0</v>
      </c>
      <c r="J83" s="18" t="s">
        <v>207</v>
      </c>
      <c r="K83" s="27" cm="1">
        <f t="array" ref="K83">_xlfn.IFS(J83=$J$5,0,J83=$J$7,1)</f>
        <v>1</v>
      </c>
      <c r="L83" s="18" t="s">
        <v>207</v>
      </c>
      <c r="M83" s="27" cm="1">
        <f t="array" ref="M83">_xlfn.IFS(L83=$L$5,0,L83=$L$7,1)</f>
        <v>1</v>
      </c>
      <c r="N83" s="19" t="s">
        <v>208</v>
      </c>
      <c r="O83" s="27" cm="1">
        <f t="array" ref="O83">_xlfn.IFS(N83=$N$5,100%,N83=$N$8,0%,N83=$N$9,50%,N83=$N$44,0%)</f>
        <v>0</v>
      </c>
      <c r="P83" s="19" t="s">
        <v>215</v>
      </c>
      <c r="Q83" s="27" cm="1">
        <f t="array" ref="Q83">_xlfn.IFS(P83=$P$6,100%,P83=$P$14,0%,P83=$P$9,50%,P83=$P$53,0%)</f>
        <v>0</v>
      </c>
      <c r="R83" s="19" t="s">
        <v>215</v>
      </c>
      <c r="S83" s="27" cm="1">
        <f t="array" ref="S83">_xlfn.IFS(R83=$R$24,100%,R83=$R$13,0%,R83=$R$6,50%,R83=$R$53,0%)</f>
        <v>0</v>
      </c>
      <c r="T83" s="19" t="s">
        <v>215</v>
      </c>
      <c r="U83" s="27" cm="1">
        <f t="array" ref="U83">_xlfn.IFS(T83=$T$7,100%,T83=$T$6,0%,T83=$T$8,50%,T83=$T$23,0%)</f>
        <v>0</v>
      </c>
      <c r="V83" s="19" t="s">
        <v>215</v>
      </c>
      <c r="W83" s="27" cm="1">
        <f t="array" ref="W83">_xlfn.IFS(V83=$T$7,100%,V83=$T$6,0%,V83=$T$8,50%,V83=$T$23,0%)</f>
        <v>0</v>
      </c>
      <c r="X83" s="19" t="s">
        <v>215</v>
      </c>
      <c r="Y83" s="27" cm="1">
        <f t="array" ref="Y83">_xlfn.IFS(X83=$T$7,100%,X83=$T$6,0%,X83=$T$8,50%,X83=$T$23,0%)</f>
        <v>0</v>
      </c>
      <c r="Z83" s="19" t="s">
        <v>215</v>
      </c>
      <c r="AA83" s="27" cm="1">
        <f t="array" ref="AA83">_xlfn.IFS(Z83=$T$7,100%,Z83=$T$6,0%,Z83=$T$8,50%,Z83=$T$23,0%)</f>
        <v>0</v>
      </c>
      <c r="AB83" s="37">
        <f t="shared" si="1"/>
        <v>0.16666666666666666</v>
      </c>
      <c r="AC83" s="19">
        <v>46</v>
      </c>
      <c r="AD83" s="19" t="s">
        <v>217</v>
      </c>
      <c r="AE83" s="19" t="s">
        <v>219</v>
      </c>
      <c r="AF83" s="19" t="s">
        <v>222</v>
      </c>
      <c r="AG83" s="19">
        <v>1</v>
      </c>
      <c r="AH83" s="19" t="s">
        <v>230</v>
      </c>
      <c r="AI83" s="19" t="s">
        <v>208</v>
      </c>
      <c r="AJ83" s="19" t="s">
        <v>273</v>
      </c>
      <c r="AK83" s="19" t="str" cm="1">
        <f t="array" ref="AK83">_xlfn.IFS(AJ83=$AI$129,"Ja",,,AJ83=$AI$130,"Ja",AJ83=$AI$131,"Ja",AJ83=$AI$132,"Ja",,,AJ83=$AI$133,"Ja",AJ83=$AI$135,"Nein")</f>
        <v>Nein</v>
      </c>
      <c r="AL83" s="19" t="s">
        <v>234</v>
      </c>
      <c r="AM83" s="19" t="s">
        <v>236</v>
      </c>
      <c r="AN83" s="19" t="s">
        <v>208</v>
      </c>
    </row>
    <row r="84" spans="1:40" x14ac:dyDescent="0.35">
      <c r="A84" s="17" t="s">
        <v>79</v>
      </c>
      <c r="B84" s="17" t="s">
        <v>195</v>
      </c>
      <c r="C84" s="17"/>
      <c r="D84" s="18" t="b">
        <v>0</v>
      </c>
      <c r="E84" s="27" cm="1">
        <f t="array" ref="E84">_xlfn.IFS(D84=$D$5,0,D84=$D$6,1)</f>
        <v>0</v>
      </c>
      <c r="F84" s="18" t="b">
        <v>0</v>
      </c>
      <c r="G84" s="27" cm="1">
        <f t="array" ref="G84">_xlfn.IFS(F84=$F$5,0,F84=$F$7,1)</f>
        <v>0</v>
      </c>
      <c r="H84" s="19" t="s">
        <v>208</v>
      </c>
      <c r="I84" s="27" cm="1">
        <f t="array" ref="I84">_xlfn.IFS(H84=$H$5,20%,H84=$H$6,0%,H84=$H$8,40%,H84=$H$45,0%,H84=$H$12,100%)</f>
        <v>0</v>
      </c>
      <c r="J84" s="18" t="b">
        <v>0</v>
      </c>
      <c r="K84" s="27" cm="1">
        <f t="array" ref="K84">_xlfn.IFS(J84=$J$5,0,J84=$J$7,1)</f>
        <v>0</v>
      </c>
      <c r="L84" s="18" t="b">
        <v>0</v>
      </c>
      <c r="M84" s="27" cm="1">
        <f t="array" ref="M84">_xlfn.IFS(L84=$L$5,0,L84=$L$7,1)</f>
        <v>0</v>
      </c>
      <c r="N84" s="19" t="s">
        <v>213</v>
      </c>
      <c r="O84" s="27" cm="1">
        <f t="array" ref="O84">_xlfn.IFS(N84=$N$5,100%,N84=$N$8,0%,N84=$N$9,50%,N84=$N$44,0%)</f>
        <v>1</v>
      </c>
      <c r="P84" s="19" t="s">
        <v>213</v>
      </c>
      <c r="Q84" s="27" cm="1">
        <f t="array" ref="Q84">_xlfn.IFS(P84=$P$6,100%,P84=$P$14,0%,P84=$P$9,50%,P84=$P$53,0%)</f>
        <v>1</v>
      </c>
      <c r="R84" s="19" t="s">
        <v>214</v>
      </c>
      <c r="S84" s="27" cm="1">
        <f t="array" ref="S84">_xlfn.IFS(R84=$R$24,100%,R84=$R$13,0%,R84=$R$6,50%,R84=$R$53,0%)</f>
        <v>0.5</v>
      </c>
      <c r="T84" s="19" t="s">
        <v>215</v>
      </c>
      <c r="U84" s="27" cm="1">
        <f t="array" ref="U84">_xlfn.IFS(T84=$T$7,100%,T84=$T$6,0%,T84=$T$8,50%,T84=$T$23,0%)</f>
        <v>0</v>
      </c>
      <c r="V84" s="19" t="s">
        <v>215</v>
      </c>
      <c r="W84" s="27" cm="1">
        <f t="array" ref="W84">_xlfn.IFS(V84=$T$7,100%,V84=$T$6,0%,V84=$T$8,50%,V84=$T$23,0%)</f>
        <v>0</v>
      </c>
      <c r="X84" s="19" t="s">
        <v>215</v>
      </c>
      <c r="Y84" s="27" cm="1">
        <f t="array" ref="Y84">_xlfn.IFS(X84=$T$7,100%,X84=$T$6,0%,X84=$T$8,50%,X84=$T$23,0%)</f>
        <v>0</v>
      </c>
      <c r="Z84" s="19" t="s">
        <v>215</v>
      </c>
      <c r="AA84" s="27" cm="1">
        <f t="array" ref="AA84">_xlfn.IFS(Z84=$T$7,100%,Z84=$T$6,0%,Z84=$T$8,50%,Z84=$T$23,0%)</f>
        <v>0</v>
      </c>
      <c r="AB84" s="37">
        <f t="shared" si="1"/>
        <v>0.20833333333333334</v>
      </c>
      <c r="AC84" s="19">
        <v>25</v>
      </c>
      <c r="AD84" s="19" t="s">
        <v>218</v>
      </c>
      <c r="AE84" s="19" t="s">
        <v>219</v>
      </c>
      <c r="AF84" s="19" t="s">
        <v>222</v>
      </c>
      <c r="AG84" s="19">
        <v>1</v>
      </c>
      <c r="AH84" s="19" t="s">
        <v>230</v>
      </c>
      <c r="AI84" s="19" t="s">
        <v>208</v>
      </c>
      <c r="AJ84" s="19" t="s">
        <v>273</v>
      </c>
      <c r="AK84" s="19" t="str" cm="1">
        <f t="array" ref="AK84">_xlfn.IFS(AJ84=$AI$129,"Ja",,,AJ84=$AI$130,"Ja",AJ84=$AI$131,"Ja",AJ84=$AI$132,"Ja",,,AJ84=$AI$133,"Ja",AJ84=$AI$135,"Nein")</f>
        <v>Nein</v>
      </c>
      <c r="AL84" s="19" t="s">
        <v>234</v>
      </c>
      <c r="AM84" s="19" t="s">
        <v>236</v>
      </c>
      <c r="AN84" s="19" t="s">
        <v>208</v>
      </c>
    </row>
    <row r="85" spans="1:40" x14ac:dyDescent="0.35">
      <c r="A85" s="17" t="s">
        <v>80</v>
      </c>
      <c r="B85" s="17" t="s">
        <v>195</v>
      </c>
      <c r="C85" s="17"/>
      <c r="D85" s="18" t="s">
        <v>207</v>
      </c>
      <c r="E85" s="27" cm="1">
        <f t="array" ref="E85">_xlfn.IFS(D85=$D$5,0,D85=$D$6,1)</f>
        <v>1</v>
      </c>
      <c r="F85" s="18" t="b">
        <v>0</v>
      </c>
      <c r="G85" s="27" cm="1">
        <f t="array" ref="G85">_xlfn.IFS(F85=$F$5,0,F85=$F$7,1)</f>
        <v>0</v>
      </c>
      <c r="H85" s="19" t="s">
        <v>211</v>
      </c>
      <c r="I85" s="27" cm="1">
        <f t="array" ref="I85">_xlfn.IFS(H85=$H$5,20%,H85=$H$6,0%,H85=$H$8,40%,H85=$H$45,0%,H85=$H$12,100%)</f>
        <v>0.2</v>
      </c>
      <c r="J85" s="18" t="s">
        <v>207</v>
      </c>
      <c r="K85" s="27" cm="1">
        <f t="array" ref="K85">_xlfn.IFS(J85=$J$5,0,J85=$J$7,1)</f>
        <v>1</v>
      </c>
      <c r="L85" s="18" t="s">
        <v>207</v>
      </c>
      <c r="M85" s="27" cm="1">
        <f t="array" ref="M85">_xlfn.IFS(L85=$L$5,0,L85=$L$7,1)</f>
        <v>1</v>
      </c>
      <c r="N85" s="19" t="s">
        <v>213</v>
      </c>
      <c r="O85" s="27" cm="1">
        <f t="array" ref="O85">_xlfn.IFS(N85=$N$5,100%,N85=$N$8,0%,N85=$N$9,50%,N85=$N$44,0%)</f>
        <v>1</v>
      </c>
      <c r="P85" s="19" t="s">
        <v>213</v>
      </c>
      <c r="Q85" s="27" cm="1">
        <f t="array" ref="Q85">_xlfn.IFS(P85=$P$6,100%,P85=$P$14,0%,P85=$P$9,50%,P85=$P$53,0%)</f>
        <v>1</v>
      </c>
      <c r="R85" s="19" t="s">
        <v>214</v>
      </c>
      <c r="S85" s="27" cm="1">
        <f t="array" ref="S85">_xlfn.IFS(R85=$R$24,100%,R85=$R$13,0%,R85=$R$6,50%,R85=$R$53,0%)</f>
        <v>0.5</v>
      </c>
      <c r="T85" s="19" t="s">
        <v>213</v>
      </c>
      <c r="U85" s="27" cm="1">
        <f t="array" ref="U85">_xlfn.IFS(T85=$T$7,100%,T85=$T$6,0%,T85=$T$8,50%,T85=$T$23,0%)</f>
        <v>1</v>
      </c>
      <c r="V85" s="19" t="s">
        <v>213</v>
      </c>
      <c r="W85" s="27" cm="1">
        <f t="array" ref="W85">_xlfn.IFS(V85=$T$7,100%,V85=$T$6,0%,V85=$T$8,50%,V85=$T$23,0%)</f>
        <v>1</v>
      </c>
      <c r="X85" s="19" t="s">
        <v>214</v>
      </c>
      <c r="Y85" s="27" cm="1">
        <f t="array" ref="Y85">_xlfn.IFS(X85=$T$7,100%,X85=$T$6,0%,X85=$T$8,50%,X85=$T$23,0%)</f>
        <v>0.5</v>
      </c>
      <c r="Z85" s="19" t="s">
        <v>214</v>
      </c>
      <c r="AA85" s="27" cm="1">
        <f t="array" ref="AA85">_xlfn.IFS(Z85=$T$7,100%,Z85=$T$6,0%,Z85=$T$8,50%,Z85=$T$23,0%)</f>
        <v>0.5</v>
      </c>
      <c r="AB85" s="37">
        <f t="shared" si="1"/>
        <v>0.72499999999999998</v>
      </c>
      <c r="AC85" s="19">
        <v>21</v>
      </c>
      <c r="AD85" s="19" t="s">
        <v>218</v>
      </c>
      <c r="AE85" s="19" t="s">
        <v>219</v>
      </c>
      <c r="AF85" s="19" t="s">
        <v>222</v>
      </c>
      <c r="AG85" s="19">
        <v>1</v>
      </c>
      <c r="AH85" s="19" t="s">
        <v>230</v>
      </c>
      <c r="AI85" s="19" t="s">
        <v>208</v>
      </c>
      <c r="AJ85" s="19" t="s">
        <v>273</v>
      </c>
      <c r="AK85" s="19" t="str" cm="1">
        <f t="array" ref="AK85">_xlfn.IFS(AJ85=$AI$129,"Ja",,,AJ85=$AI$130,"Ja",AJ85=$AI$131,"Ja",AJ85=$AI$132,"Ja",,,AJ85=$AI$133,"Ja",AJ85=$AI$135,"Nein")</f>
        <v>Nein</v>
      </c>
      <c r="AL85" s="19" t="s">
        <v>234</v>
      </c>
      <c r="AM85" s="19" t="s">
        <v>236</v>
      </c>
      <c r="AN85" s="19" t="s">
        <v>208</v>
      </c>
    </row>
    <row r="86" spans="1:40" x14ac:dyDescent="0.35">
      <c r="A86" s="17" t="s">
        <v>81</v>
      </c>
      <c r="B86" s="17" t="s">
        <v>195</v>
      </c>
      <c r="C86" s="17"/>
      <c r="D86" s="18" t="s">
        <v>207</v>
      </c>
      <c r="E86" s="27" cm="1">
        <f t="array" ref="E86">_xlfn.IFS(D86=$D$5,0,D86=$D$6,1)</f>
        <v>1</v>
      </c>
      <c r="F86" s="18" t="b">
        <v>0</v>
      </c>
      <c r="G86" s="27" cm="1">
        <f t="array" ref="G86">_xlfn.IFS(F86=$F$5,0,F86=$F$7,1)</f>
        <v>0</v>
      </c>
      <c r="H86" s="19" t="s">
        <v>212</v>
      </c>
      <c r="I86" s="27" cm="1">
        <f t="array" ref="I86">_xlfn.IFS(H86=$H$5,20%,H86=$H$6,0%,H86=$H$8,40%,H86=$H$45,0%,H86=$H$12,100%)</f>
        <v>0</v>
      </c>
      <c r="J86" s="18" t="s">
        <v>207</v>
      </c>
      <c r="K86" s="27" cm="1">
        <f t="array" ref="K86">_xlfn.IFS(J86=$J$5,0,J86=$J$7,1)</f>
        <v>1</v>
      </c>
      <c r="L86" s="18" t="s">
        <v>207</v>
      </c>
      <c r="M86" s="27" cm="1">
        <f t="array" ref="M86">_xlfn.IFS(L86=$L$5,0,L86=$L$7,1)</f>
        <v>1</v>
      </c>
      <c r="N86" s="19" t="s">
        <v>208</v>
      </c>
      <c r="O86" s="27" cm="1">
        <f t="array" ref="O86">_xlfn.IFS(N86=$N$5,100%,N86=$N$8,0%,N86=$N$9,50%,N86=$N$44,0%)</f>
        <v>0</v>
      </c>
      <c r="P86" s="19" t="s">
        <v>213</v>
      </c>
      <c r="Q86" s="27" cm="1">
        <f t="array" ref="Q86">_xlfn.IFS(P86=$P$6,100%,P86=$P$14,0%,P86=$P$9,50%,P86=$P$53,0%)</f>
        <v>1</v>
      </c>
      <c r="R86" s="19" t="s">
        <v>208</v>
      </c>
      <c r="S86" s="27" cm="1">
        <f t="array" ref="S86">_xlfn.IFS(R86=$R$24,100%,R86=$R$13,0%,R86=$R$6,50%,R86=$R$53,0%)</f>
        <v>0</v>
      </c>
      <c r="T86" s="19" t="s">
        <v>208</v>
      </c>
      <c r="U86" s="27" cm="1">
        <f t="array" ref="U86">_xlfn.IFS(T86=$T$7,100%,T86=$T$6,0%,T86=$T$8,50%,T86=$T$23,0%)</f>
        <v>0</v>
      </c>
      <c r="V86" s="19" t="s">
        <v>214</v>
      </c>
      <c r="W86" s="27" cm="1">
        <f t="array" ref="W86">_xlfn.IFS(V86=$T$7,100%,V86=$T$6,0%,V86=$T$8,50%,V86=$T$23,0%)</f>
        <v>0.5</v>
      </c>
      <c r="X86" s="19" t="s">
        <v>208</v>
      </c>
      <c r="Y86" s="27" cm="1">
        <f t="array" ref="Y86">_xlfn.IFS(X86=$T$7,100%,X86=$T$6,0%,X86=$T$8,50%,X86=$T$23,0%)</f>
        <v>0</v>
      </c>
      <c r="Z86" s="19" t="s">
        <v>215</v>
      </c>
      <c r="AA86" s="27" cm="1">
        <f t="array" ref="AA86">_xlfn.IFS(Z86=$T$7,100%,Z86=$T$6,0%,Z86=$T$8,50%,Z86=$T$23,0%)</f>
        <v>0</v>
      </c>
      <c r="AB86" s="37">
        <f t="shared" si="1"/>
        <v>0.375</v>
      </c>
      <c r="AC86" s="19">
        <v>20</v>
      </c>
      <c r="AD86" s="19" t="s">
        <v>217</v>
      </c>
      <c r="AE86" s="19" t="s">
        <v>219</v>
      </c>
      <c r="AF86" s="19" t="s">
        <v>222</v>
      </c>
      <c r="AG86" s="19">
        <v>1</v>
      </c>
      <c r="AH86" s="19" t="s">
        <v>230</v>
      </c>
      <c r="AI86" s="19" t="s">
        <v>208</v>
      </c>
      <c r="AJ86" s="19" t="s">
        <v>273</v>
      </c>
      <c r="AK86" s="19" t="str" cm="1">
        <f t="array" ref="AK86">_xlfn.IFS(AJ86=$AI$129,"Ja",,,AJ86=$AI$130,"Ja",AJ86=$AI$131,"Ja",AJ86=$AI$132,"Ja",,,AJ86=$AI$133,"Ja",AJ86=$AI$135,"Nein")</f>
        <v>Nein</v>
      </c>
      <c r="AL86" s="19" t="s">
        <v>235</v>
      </c>
      <c r="AM86" s="19" t="s">
        <v>236</v>
      </c>
      <c r="AN86" s="19" t="s">
        <v>208</v>
      </c>
    </row>
    <row r="87" spans="1:40" x14ac:dyDescent="0.35">
      <c r="A87" s="17" t="s">
        <v>82</v>
      </c>
      <c r="B87" s="17" t="s">
        <v>195</v>
      </c>
      <c r="C87" s="17"/>
      <c r="D87" s="18" t="b">
        <v>0</v>
      </c>
      <c r="E87" s="27" cm="1">
        <f t="array" ref="E87">_xlfn.IFS(D87=$D$5,0,D87=$D$6,1)</f>
        <v>0</v>
      </c>
      <c r="F87" s="18" t="b">
        <v>0</v>
      </c>
      <c r="G87" s="27" cm="1">
        <f t="array" ref="G87">_xlfn.IFS(F87=$F$5,0,F87=$F$7,1)</f>
        <v>0</v>
      </c>
      <c r="H87" s="19" t="s">
        <v>212</v>
      </c>
      <c r="I87" s="27" cm="1">
        <f t="array" ref="I87">_xlfn.IFS(H87=$H$5,20%,H87=$H$6,0%,H87=$H$8,40%,H87=$H$45,0%,H87=$H$12,100%)</f>
        <v>0</v>
      </c>
      <c r="J87" s="18" t="s">
        <v>207</v>
      </c>
      <c r="K87" s="27" cm="1">
        <f t="array" ref="K87">_xlfn.IFS(J87=$J$5,0,J87=$J$7,1)</f>
        <v>1</v>
      </c>
      <c r="L87" s="18" t="s">
        <v>207</v>
      </c>
      <c r="M87" s="27" cm="1">
        <f t="array" ref="M87">_xlfn.IFS(L87=$L$5,0,L87=$L$7,1)</f>
        <v>1</v>
      </c>
      <c r="N87" s="19" t="s">
        <v>215</v>
      </c>
      <c r="O87" s="27" cm="1">
        <f t="array" ref="O87">_xlfn.IFS(N87=$N$5,100%,N87=$N$8,0%,N87=$N$9,50%,N87=$N$44,0%)</f>
        <v>0</v>
      </c>
      <c r="P87" s="19" t="s">
        <v>213</v>
      </c>
      <c r="Q87" s="27" cm="1">
        <f t="array" ref="Q87">_xlfn.IFS(P87=$P$6,100%,P87=$P$14,0%,P87=$P$9,50%,P87=$P$53,0%)</f>
        <v>1</v>
      </c>
      <c r="R87" s="19" t="s">
        <v>214</v>
      </c>
      <c r="S87" s="27" cm="1">
        <f t="array" ref="S87">_xlfn.IFS(R87=$R$24,100%,R87=$R$13,0%,R87=$R$6,50%,R87=$R$53,0%)</f>
        <v>0.5</v>
      </c>
      <c r="T87" s="19" t="s">
        <v>214</v>
      </c>
      <c r="U87" s="27" cm="1">
        <f t="array" ref="U87">_xlfn.IFS(T87=$T$7,100%,T87=$T$6,0%,T87=$T$8,50%,T87=$T$23,0%)</f>
        <v>0.5</v>
      </c>
      <c r="V87" s="19" t="s">
        <v>215</v>
      </c>
      <c r="W87" s="27" cm="1">
        <f t="array" ref="W87">_xlfn.IFS(V87=$T$7,100%,V87=$T$6,0%,V87=$T$8,50%,V87=$T$23,0%)</f>
        <v>0</v>
      </c>
      <c r="X87" s="19" t="s">
        <v>208</v>
      </c>
      <c r="Y87" s="27" cm="1">
        <f t="array" ref="Y87">_xlfn.IFS(X87=$T$7,100%,X87=$T$6,0%,X87=$T$8,50%,X87=$T$23,0%)</f>
        <v>0</v>
      </c>
      <c r="Z87" s="19" t="s">
        <v>213</v>
      </c>
      <c r="AA87" s="27" cm="1">
        <f t="array" ref="AA87">_xlfn.IFS(Z87=$T$7,100%,Z87=$T$6,0%,Z87=$T$8,50%,Z87=$T$23,0%)</f>
        <v>1</v>
      </c>
      <c r="AB87" s="37">
        <f t="shared" si="1"/>
        <v>0.41666666666666669</v>
      </c>
      <c r="AC87" s="19">
        <v>20</v>
      </c>
      <c r="AD87" s="19" t="s">
        <v>218</v>
      </c>
      <c r="AE87" s="19" t="s">
        <v>219</v>
      </c>
      <c r="AF87" s="19" t="s">
        <v>222</v>
      </c>
      <c r="AG87" s="19">
        <v>1</v>
      </c>
      <c r="AH87" s="19" t="s">
        <v>230</v>
      </c>
      <c r="AI87" s="19" t="s">
        <v>208</v>
      </c>
      <c r="AJ87" s="19" t="s">
        <v>273</v>
      </c>
      <c r="AK87" s="19" t="str" cm="1">
        <f t="array" ref="AK87">_xlfn.IFS(AJ87=$AI$129,"Ja",,,AJ87=$AI$130,"Ja",AJ87=$AI$131,"Ja",AJ87=$AI$132,"Ja",,,AJ87=$AI$133,"Ja",AJ87=$AI$135,"Nein")</f>
        <v>Nein</v>
      </c>
      <c r="AL87" s="19" t="s">
        <v>235</v>
      </c>
      <c r="AM87" s="19" t="s">
        <v>236</v>
      </c>
      <c r="AN87" s="19" t="s">
        <v>208</v>
      </c>
    </row>
    <row r="88" spans="1:40" x14ac:dyDescent="0.35">
      <c r="A88" s="17" t="s">
        <v>83</v>
      </c>
      <c r="B88" s="17" t="s">
        <v>195</v>
      </c>
      <c r="C88" s="17"/>
      <c r="D88" s="18" t="s">
        <v>207</v>
      </c>
      <c r="E88" s="27" cm="1">
        <f t="array" ref="E88">_xlfn.IFS(D88=$D$5,0,D88=$D$6,1)</f>
        <v>1</v>
      </c>
      <c r="F88" s="18" t="b">
        <v>0</v>
      </c>
      <c r="G88" s="27" cm="1">
        <f t="array" ref="G88">_xlfn.IFS(F88=$F$5,0,F88=$F$7,1)</f>
        <v>0</v>
      </c>
      <c r="H88" s="19" t="s">
        <v>211</v>
      </c>
      <c r="I88" s="27" cm="1">
        <f t="array" ref="I88">_xlfn.IFS(H88=$H$5,20%,H88=$H$6,0%,H88=$H$8,40%,H88=$H$45,0%,H88=$H$12,100%)</f>
        <v>0.2</v>
      </c>
      <c r="J88" s="18" t="s">
        <v>207</v>
      </c>
      <c r="K88" s="27" cm="1">
        <f t="array" ref="K88">_xlfn.IFS(J88=$J$5,0,J88=$J$7,1)</f>
        <v>1</v>
      </c>
      <c r="L88" s="18" t="s">
        <v>207</v>
      </c>
      <c r="M88" s="27" cm="1">
        <f t="array" ref="M88">_xlfn.IFS(L88=$L$5,0,L88=$L$7,1)</f>
        <v>1</v>
      </c>
      <c r="N88" s="19" t="s">
        <v>215</v>
      </c>
      <c r="O88" s="27" cm="1">
        <f t="array" ref="O88">_xlfn.IFS(N88=$N$5,100%,N88=$N$8,0%,N88=$N$9,50%,N88=$N$44,0%)</f>
        <v>0</v>
      </c>
      <c r="P88" s="19" t="s">
        <v>213</v>
      </c>
      <c r="Q88" s="27" cm="1">
        <f t="array" ref="Q88">_xlfn.IFS(P88=$P$6,100%,P88=$P$14,0%,P88=$P$9,50%,P88=$P$53,0%)</f>
        <v>1</v>
      </c>
      <c r="R88" s="19" t="s">
        <v>214</v>
      </c>
      <c r="S88" s="27" cm="1">
        <f t="array" ref="S88">_xlfn.IFS(R88=$R$24,100%,R88=$R$13,0%,R88=$R$6,50%,R88=$R$53,0%)</f>
        <v>0.5</v>
      </c>
      <c r="T88" s="19" t="s">
        <v>215</v>
      </c>
      <c r="U88" s="27" cm="1">
        <f t="array" ref="U88">_xlfn.IFS(T88=$T$7,100%,T88=$T$6,0%,T88=$T$8,50%,T88=$T$23,0%)</f>
        <v>0</v>
      </c>
      <c r="V88" s="19" t="s">
        <v>213</v>
      </c>
      <c r="W88" s="27" cm="1">
        <f t="array" ref="W88">_xlfn.IFS(V88=$T$7,100%,V88=$T$6,0%,V88=$T$8,50%,V88=$T$23,0%)</f>
        <v>1</v>
      </c>
      <c r="X88" s="19" t="s">
        <v>213</v>
      </c>
      <c r="Y88" s="27" cm="1">
        <f t="array" ref="Y88">_xlfn.IFS(X88=$T$7,100%,X88=$T$6,0%,X88=$T$8,50%,X88=$T$23,0%)</f>
        <v>1</v>
      </c>
      <c r="Z88" s="19" t="s">
        <v>213</v>
      </c>
      <c r="AA88" s="27" cm="1">
        <f t="array" ref="AA88">_xlfn.IFS(Z88=$T$7,100%,Z88=$T$6,0%,Z88=$T$8,50%,Z88=$T$23,0%)</f>
        <v>1</v>
      </c>
      <c r="AB88" s="37">
        <f t="shared" si="1"/>
        <v>0.64166666666666672</v>
      </c>
      <c r="AC88" s="19">
        <v>20</v>
      </c>
      <c r="AD88" s="19" t="s">
        <v>218</v>
      </c>
      <c r="AE88" s="19" t="s">
        <v>219</v>
      </c>
      <c r="AF88" s="19" t="s">
        <v>222</v>
      </c>
      <c r="AG88" s="19">
        <v>1</v>
      </c>
      <c r="AH88" s="19" t="s">
        <v>230</v>
      </c>
      <c r="AI88" s="19" t="s">
        <v>208</v>
      </c>
      <c r="AJ88" s="19" t="s">
        <v>273</v>
      </c>
      <c r="AK88" s="19" t="str" cm="1">
        <f t="array" ref="AK88">_xlfn.IFS(AJ88=$AI$129,"Ja",,,AJ88=$AI$130,"Ja",AJ88=$AI$131,"Ja",AJ88=$AI$132,"Ja",,,AJ88=$AI$133,"Ja",AJ88=$AI$135,"Nein")</f>
        <v>Nein</v>
      </c>
      <c r="AL88" s="19" t="s">
        <v>234</v>
      </c>
      <c r="AM88" s="19" t="s">
        <v>236</v>
      </c>
      <c r="AN88" s="19" t="s">
        <v>208</v>
      </c>
    </row>
    <row r="89" spans="1:40" x14ac:dyDescent="0.35">
      <c r="A89" s="17" t="s">
        <v>84</v>
      </c>
      <c r="B89" s="17" t="s">
        <v>195</v>
      </c>
      <c r="C89" s="17"/>
      <c r="D89" s="18" t="b">
        <v>0</v>
      </c>
      <c r="E89" s="27" cm="1">
        <f t="array" ref="E89">_xlfn.IFS(D89=$D$5,0,D89=$D$6,1)</f>
        <v>0</v>
      </c>
      <c r="F89" s="18" t="b">
        <v>0</v>
      </c>
      <c r="G89" s="27" cm="1">
        <f t="array" ref="G89">_xlfn.IFS(F89=$F$5,0,F89=$F$7,1)</f>
        <v>0</v>
      </c>
      <c r="H89" s="19" t="s">
        <v>212</v>
      </c>
      <c r="I89" s="27" cm="1">
        <f t="array" ref="I89">_xlfn.IFS(H89=$H$5,20%,H89=$H$6,0%,H89=$H$8,40%,H89=$H$45,0%,H89=$H$12,100%)</f>
        <v>0</v>
      </c>
      <c r="J89" s="18" t="s">
        <v>207</v>
      </c>
      <c r="K89" s="27" cm="1">
        <f t="array" ref="K89">_xlfn.IFS(J89=$J$5,0,J89=$J$7,1)</f>
        <v>1</v>
      </c>
      <c r="L89" s="18" t="s">
        <v>207</v>
      </c>
      <c r="M89" s="27" cm="1">
        <f t="array" ref="M89">_xlfn.IFS(L89=$L$5,0,L89=$L$7,1)</f>
        <v>1</v>
      </c>
      <c r="N89" s="19" t="s">
        <v>213</v>
      </c>
      <c r="O89" s="27" cm="1">
        <f t="array" ref="O89">_xlfn.IFS(N89=$N$5,100%,N89=$N$8,0%,N89=$N$9,50%,N89=$N$44,0%)</f>
        <v>1</v>
      </c>
      <c r="P89" s="19" t="s">
        <v>213</v>
      </c>
      <c r="Q89" s="27" cm="1">
        <f t="array" ref="Q89">_xlfn.IFS(P89=$P$6,100%,P89=$P$14,0%,P89=$P$9,50%,P89=$P$53,0%)</f>
        <v>1</v>
      </c>
      <c r="R89" s="19" t="s">
        <v>214</v>
      </c>
      <c r="S89" s="27" cm="1">
        <f t="array" ref="S89">_xlfn.IFS(R89=$R$24,100%,R89=$R$13,0%,R89=$R$6,50%,R89=$R$53,0%)</f>
        <v>0.5</v>
      </c>
      <c r="T89" s="19" t="s">
        <v>214</v>
      </c>
      <c r="U89" s="27" cm="1">
        <f t="array" ref="U89">_xlfn.IFS(T89=$T$7,100%,T89=$T$6,0%,T89=$T$8,50%,T89=$T$23,0%)</f>
        <v>0.5</v>
      </c>
      <c r="V89" s="19" t="s">
        <v>213</v>
      </c>
      <c r="W89" s="27" cm="1">
        <f t="array" ref="W89">_xlfn.IFS(V89=$T$7,100%,V89=$T$6,0%,V89=$T$8,50%,V89=$T$23,0%)</f>
        <v>1</v>
      </c>
      <c r="X89" s="19" t="s">
        <v>215</v>
      </c>
      <c r="Y89" s="27" cm="1">
        <f t="array" ref="Y89">_xlfn.IFS(X89=$T$7,100%,X89=$T$6,0%,X89=$T$8,50%,X89=$T$23,0%)</f>
        <v>0</v>
      </c>
      <c r="Z89" s="19" t="s">
        <v>213</v>
      </c>
      <c r="AA89" s="27" cm="1">
        <f t="array" ref="AA89">_xlfn.IFS(Z89=$T$7,100%,Z89=$T$6,0%,Z89=$T$8,50%,Z89=$T$23,0%)</f>
        <v>1</v>
      </c>
      <c r="AB89" s="37">
        <f t="shared" si="1"/>
        <v>0.58333333333333337</v>
      </c>
      <c r="AC89" s="19">
        <v>19</v>
      </c>
      <c r="AD89" s="19" t="s">
        <v>218</v>
      </c>
      <c r="AE89" s="19" t="s">
        <v>219</v>
      </c>
      <c r="AF89" s="19" t="s">
        <v>222</v>
      </c>
      <c r="AG89" s="19">
        <v>1</v>
      </c>
      <c r="AH89" s="19" t="s">
        <v>229</v>
      </c>
      <c r="AI89" s="19" t="s">
        <v>208</v>
      </c>
      <c r="AJ89" s="19" t="s">
        <v>273</v>
      </c>
      <c r="AK89" s="19" t="str" cm="1">
        <f t="array" ref="AK89">_xlfn.IFS(AJ89=$AI$129,"Ja",,,AJ89=$AI$130,"Ja",AJ89=$AI$131,"Ja",AJ89=$AI$132,"Ja",,,AJ89=$AI$133,"Ja",AJ89=$AI$135,"Nein")</f>
        <v>Nein</v>
      </c>
      <c r="AL89" s="19" t="s">
        <v>235</v>
      </c>
      <c r="AM89" s="19" t="s">
        <v>236</v>
      </c>
      <c r="AN89" s="19" t="s">
        <v>208</v>
      </c>
    </row>
    <row r="90" spans="1:40" x14ac:dyDescent="0.35">
      <c r="A90" s="17" t="s">
        <v>85</v>
      </c>
      <c r="B90" s="17" t="s">
        <v>195</v>
      </c>
      <c r="C90" s="17"/>
      <c r="D90" s="18" t="b">
        <v>0</v>
      </c>
      <c r="E90" s="27" cm="1">
        <f t="array" ref="E90">_xlfn.IFS(D90=$D$5,0,D90=$D$6,1)</f>
        <v>0</v>
      </c>
      <c r="F90" s="18" t="s">
        <v>207</v>
      </c>
      <c r="G90" s="27" cm="1">
        <f t="array" ref="G90">_xlfn.IFS(F90=$F$5,0,F90=$F$7,1)</f>
        <v>1</v>
      </c>
      <c r="H90" s="19" t="s">
        <v>212</v>
      </c>
      <c r="I90" s="27" cm="1">
        <f t="array" ref="I90">_xlfn.IFS(H90=$H$5,20%,H90=$H$6,0%,H90=$H$8,40%,H90=$H$45,0%,H90=$H$12,100%)</f>
        <v>0</v>
      </c>
      <c r="J90" s="18" t="s">
        <v>207</v>
      </c>
      <c r="K90" s="27" cm="1">
        <f t="array" ref="K90">_xlfn.IFS(J90=$J$5,0,J90=$J$7,1)</f>
        <v>1</v>
      </c>
      <c r="L90" s="18" t="s">
        <v>207</v>
      </c>
      <c r="M90" s="27" cm="1">
        <f t="array" ref="M90">_xlfn.IFS(L90=$L$5,0,L90=$L$7,1)</f>
        <v>1</v>
      </c>
      <c r="N90" s="19" t="s">
        <v>213</v>
      </c>
      <c r="O90" s="27" cm="1">
        <f t="array" ref="O90">_xlfn.IFS(N90=$N$5,100%,N90=$N$8,0%,N90=$N$9,50%,N90=$N$44,0%)</f>
        <v>1</v>
      </c>
      <c r="P90" s="19" t="s">
        <v>213</v>
      </c>
      <c r="Q90" s="27" cm="1">
        <f t="array" ref="Q90">_xlfn.IFS(P90=$P$6,100%,P90=$P$14,0%,P90=$P$9,50%,P90=$P$53,0%)</f>
        <v>1</v>
      </c>
      <c r="R90" s="19" t="s">
        <v>215</v>
      </c>
      <c r="S90" s="27" cm="1">
        <f t="array" ref="S90">_xlfn.IFS(R90=$R$24,100%,R90=$R$13,0%,R90=$R$6,50%,R90=$R$53,0%)</f>
        <v>0</v>
      </c>
      <c r="T90" s="19" t="s">
        <v>214</v>
      </c>
      <c r="U90" s="27" cm="1">
        <f t="array" ref="U90">_xlfn.IFS(T90=$T$7,100%,T90=$T$6,0%,T90=$T$8,50%,T90=$T$23,0%)</f>
        <v>0.5</v>
      </c>
      <c r="V90" s="19" t="s">
        <v>208</v>
      </c>
      <c r="W90" s="27" cm="1">
        <f t="array" ref="W90">_xlfn.IFS(V90=$T$7,100%,V90=$T$6,0%,V90=$T$8,50%,V90=$T$23,0%)</f>
        <v>0</v>
      </c>
      <c r="X90" s="19" t="s">
        <v>215</v>
      </c>
      <c r="Y90" s="27" cm="1">
        <f t="array" ref="Y90">_xlfn.IFS(X90=$T$7,100%,X90=$T$6,0%,X90=$T$8,50%,X90=$T$23,0%)</f>
        <v>0</v>
      </c>
      <c r="Z90" s="19" t="s">
        <v>208</v>
      </c>
      <c r="AA90" s="27" cm="1">
        <f t="array" ref="AA90">_xlfn.IFS(Z90=$T$7,100%,Z90=$T$6,0%,Z90=$T$8,50%,Z90=$T$23,0%)</f>
        <v>0</v>
      </c>
      <c r="AB90" s="37">
        <f t="shared" si="1"/>
        <v>0.45833333333333331</v>
      </c>
      <c r="AC90" s="19" t="s">
        <v>208</v>
      </c>
      <c r="AD90" s="19" t="s">
        <v>218</v>
      </c>
      <c r="AE90" s="19" t="s">
        <v>219</v>
      </c>
      <c r="AF90" s="19" t="s">
        <v>222</v>
      </c>
      <c r="AG90" s="19">
        <v>1</v>
      </c>
      <c r="AH90" s="19" t="s">
        <v>230</v>
      </c>
      <c r="AI90" s="19" t="s">
        <v>208</v>
      </c>
      <c r="AJ90" s="19" t="s">
        <v>273</v>
      </c>
      <c r="AK90" s="19" t="str" cm="1">
        <f t="array" ref="AK90">_xlfn.IFS(AJ90=$AI$129,"Ja",,,AJ90=$AI$130,"Ja",AJ90=$AI$131,"Ja",AJ90=$AI$132,"Ja",,,AJ90=$AI$133,"Ja",AJ90=$AI$135,"Nein")</f>
        <v>Nein</v>
      </c>
      <c r="AL90" s="19" t="s">
        <v>235</v>
      </c>
      <c r="AM90" s="19" t="s">
        <v>236</v>
      </c>
      <c r="AN90" s="19" t="s">
        <v>208</v>
      </c>
    </row>
    <row r="91" spans="1:40" x14ac:dyDescent="0.35">
      <c r="A91" s="17" t="s">
        <v>86</v>
      </c>
      <c r="B91" s="17" t="s">
        <v>195</v>
      </c>
      <c r="C91" s="17"/>
      <c r="D91" s="18" t="b">
        <v>0</v>
      </c>
      <c r="E91" s="27" cm="1">
        <f t="array" ref="E91">_xlfn.IFS(D91=$D$5,0,D91=$D$6,1)</f>
        <v>0</v>
      </c>
      <c r="F91" s="18" t="s">
        <v>207</v>
      </c>
      <c r="G91" s="27" cm="1">
        <f t="array" ref="G91">_xlfn.IFS(F91=$F$5,0,F91=$F$7,1)</f>
        <v>1</v>
      </c>
      <c r="H91" s="19" t="s">
        <v>210</v>
      </c>
      <c r="I91" s="27" cm="1">
        <f t="array" ref="I91">_xlfn.IFS(H91=$H$5,20%,H91=$H$6,0%,H91=$H$8,40%,H91=$H$45,0%,H91=$H$12,100%)</f>
        <v>0.4</v>
      </c>
      <c r="J91" s="18" t="s">
        <v>207</v>
      </c>
      <c r="K91" s="27" cm="1">
        <f t="array" ref="K91">_xlfn.IFS(J91=$J$5,0,J91=$J$7,1)</f>
        <v>1</v>
      </c>
      <c r="L91" s="18" t="b">
        <v>0</v>
      </c>
      <c r="M91" s="27" cm="1">
        <f t="array" ref="M91">_xlfn.IFS(L91=$L$5,0,L91=$L$7,1)</f>
        <v>0</v>
      </c>
      <c r="N91" s="19" t="s">
        <v>215</v>
      </c>
      <c r="O91" s="27" cm="1">
        <f t="array" ref="O91">_xlfn.IFS(N91=$N$5,100%,N91=$N$8,0%,N91=$N$9,50%,N91=$N$44,0%)</f>
        <v>0</v>
      </c>
      <c r="P91" s="19" t="s">
        <v>215</v>
      </c>
      <c r="Q91" s="27" cm="1">
        <f t="array" ref="Q91">_xlfn.IFS(P91=$P$6,100%,P91=$P$14,0%,P91=$P$9,50%,P91=$P$53,0%)</f>
        <v>0</v>
      </c>
      <c r="R91" s="19" t="s">
        <v>215</v>
      </c>
      <c r="S91" s="27" cm="1">
        <f t="array" ref="S91">_xlfn.IFS(R91=$R$24,100%,R91=$R$13,0%,R91=$R$6,50%,R91=$R$53,0%)</f>
        <v>0</v>
      </c>
      <c r="T91" s="19" t="s">
        <v>208</v>
      </c>
      <c r="U91" s="27" cm="1">
        <f t="array" ref="U91">_xlfn.IFS(T91=$T$7,100%,T91=$T$6,0%,T91=$T$8,50%,T91=$T$23,0%)</f>
        <v>0</v>
      </c>
      <c r="V91" s="19" t="s">
        <v>215</v>
      </c>
      <c r="W91" s="27" cm="1">
        <f t="array" ref="W91">_xlfn.IFS(V91=$T$7,100%,V91=$T$6,0%,V91=$T$8,50%,V91=$T$23,0%)</f>
        <v>0</v>
      </c>
      <c r="X91" s="19" t="s">
        <v>208</v>
      </c>
      <c r="Y91" s="27" cm="1">
        <f t="array" ref="Y91">_xlfn.IFS(X91=$T$7,100%,X91=$T$6,0%,X91=$T$8,50%,X91=$T$23,0%)</f>
        <v>0</v>
      </c>
      <c r="Z91" s="19" t="s">
        <v>215</v>
      </c>
      <c r="AA91" s="27" cm="1">
        <f t="array" ref="AA91">_xlfn.IFS(Z91=$T$7,100%,Z91=$T$6,0%,Z91=$T$8,50%,Z91=$T$23,0%)</f>
        <v>0</v>
      </c>
      <c r="AB91" s="37">
        <f t="shared" si="1"/>
        <v>0.19999999999999998</v>
      </c>
      <c r="AC91" s="19">
        <v>20</v>
      </c>
      <c r="AD91" s="19" t="s">
        <v>217</v>
      </c>
      <c r="AE91" s="19" t="s">
        <v>219</v>
      </c>
      <c r="AF91" s="19" t="s">
        <v>222</v>
      </c>
      <c r="AG91" s="19">
        <v>1</v>
      </c>
      <c r="AH91" s="19" t="s">
        <v>230</v>
      </c>
      <c r="AI91" s="19" t="s">
        <v>208</v>
      </c>
      <c r="AJ91" s="19" t="s">
        <v>273</v>
      </c>
      <c r="AK91" s="19" t="str" cm="1">
        <f t="array" ref="AK91">_xlfn.IFS(AJ91=$AI$129,"Ja",,,AJ91=$AI$130,"Ja",AJ91=$AI$131,"Ja",AJ91=$AI$132,"Ja",,,AJ91=$AI$133,"Ja",AJ91=$AI$135,"Nein")</f>
        <v>Nein</v>
      </c>
      <c r="AL91" s="19" t="s">
        <v>235</v>
      </c>
      <c r="AM91" s="19" t="s">
        <v>236</v>
      </c>
      <c r="AN91" s="19" t="s">
        <v>208</v>
      </c>
    </row>
    <row r="92" spans="1:40" x14ac:dyDescent="0.35">
      <c r="A92" s="17" t="s">
        <v>87</v>
      </c>
      <c r="B92" s="17" t="s">
        <v>195</v>
      </c>
      <c r="C92" s="17"/>
      <c r="D92" s="18" t="s">
        <v>207</v>
      </c>
      <c r="E92" s="27" cm="1">
        <f t="array" ref="E92">_xlfn.IFS(D92=$D$5,0,D92=$D$6,1)</f>
        <v>1</v>
      </c>
      <c r="F92" s="18" t="b">
        <v>0</v>
      </c>
      <c r="G92" s="27" cm="1">
        <f t="array" ref="G92">_xlfn.IFS(F92=$F$5,0,F92=$F$7,1)</f>
        <v>0</v>
      </c>
      <c r="H92" s="19" t="s">
        <v>210</v>
      </c>
      <c r="I92" s="27" cm="1">
        <f t="array" ref="I92">_xlfn.IFS(H92=$H$5,20%,H92=$H$6,0%,H92=$H$8,40%,H92=$H$45,0%,H92=$H$12,100%)</f>
        <v>0.4</v>
      </c>
      <c r="J92" s="18" t="s">
        <v>207</v>
      </c>
      <c r="K92" s="27" cm="1">
        <f t="array" ref="K92">_xlfn.IFS(J92=$J$5,0,J92=$J$7,1)</f>
        <v>1</v>
      </c>
      <c r="L92" s="18" t="s">
        <v>207</v>
      </c>
      <c r="M92" s="27" cm="1">
        <f t="array" ref="M92">_xlfn.IFS(L92=$L$5,0,L92=$L$7,1)</f>
        <v>1</v>
      </c>
      <c r="N92" s="19" t="s">
        <v>215</v>
      </c>
      <c r="O92" s="27" cm="1">
        <f t="array" ref="O92">_xlfn.IFS(N92=$N$5,100%,N92=$N$8,0%,N92=$N$9,50%,N92=$N$44,0%)</f>
        <v>0</v>
      </c>
      <c r="P92" s="19" t="s">
        <v>213</v>
      </c>
      <c r="Q92" s="27" cm="1">
        <f t="array" ref="Q92">_xlfn.IFS(P92=$P$6,100%,P92=$P$14,0%,P92=$P$9,50%,P92=$P$53,0%)</f>
        <v>1</v>
      </c>
      <c r="R92" s="19" t="s">
        <v>214</v>
      </c>
      <c r="S92" s="27" cm="1">
        <f t="array" ref="S92">_xlfn.IFS(R92=$R$24,100%,R92=$R$13,0%,R92=$R$6,50%,R92=$R$53,0%)</f>
        <v>0.5</v>
      </c>
      <c r="T92" s="19" t="s">
        <v>214</v>
      </c>
      <c r="U92" s="27" cm="1">
        <f t="array" ref="U92">_xlfn.IFS(T92=$T$7,100%,T92=$T$6,0%,T92=$T$8,50%,T92=$T$23,0%)</f>
        <v>0.5</v>
      </c>
      <c r="V92" s="19" t="s">
        <v>215</v>
      </c>
      <c r="W92" s="27" cm="1">
        <f t="array" ref="W92">_xlfn.IFS(V92=$T$7,100%,V92=$T$6,0%,V92=$T$8,50%,V92=$T$23,0%)</f>
        <v>0</v>
      </c>
      <c r="X92" s="19" t="s">
        <v>215</v>
      </c>
      <c r="Y92" s="27" cm="1">
        <f t="array" ref="Y92">_xlfn.IFS(X92=$T$7,100%,X92=$T$6,0%,X92=$T$8,50%,X92=$T$23,0%)</f>
        <v>0</v>
      </c>
      <c r="Z92" s="19" t="s">
        <v>215</v>
      </c>
      <c r="AA92" s="27" cm="1">
        <f t="array" ref="AA92">_xlfn.IFS(Z92=$T$7,100%,Z92=$T$6,0%,Z92=$T$8,50%,Z92=$T$23,0%)</f>
        <v>0</v>
      </c>
      <c r="AB92" s="37">
        <f t="shared" si="1"/>
        <v>0.45</v>
      </c>
      <c r="AC92" s="19">
        <v>23</v>
      </c>
      <c r="AD92" s="19" t="s">
        <v>218</v>
      </c>
      <c r="AE92" s="19" t="s">
        <v>219</v>
      </c>
      <c r="AF92" s="19" t="s">
        <v>222</v>
      </c>
      <c r="AG92" s="19">
        <v>1</v>
      </c>
      <c r="AH92" s="19" t="s">
        <v>230</v>
      </c>
      <c r="AI92" s="19" t="s">
        <v>208</v>
      </c>
      <c r="AJ92" s="19" t="s">
        <v>273</v>
      </c>
      <c r="AK92" s="19" t="str" cm="1">
        <f t="array" ref="AK92">_xlfn.IFS(AJ92=$AI$129,"Ja",,,AJ92=$AI$130,"Ja",AJ92=$AI$131,"Ja",AJ92=$AI$132,"Ja",,,AJ92=$AI$133,"Ja",AJ92=$AI$135,"Nein")</f>
        <v>Nein</v>
      </c>
      <c r="AL92" s="19" t="s">
        <v>234</v>
      </c>
      <c r="AM92" s="19" t="s">
        <v>236</v>
      </c>
      <c r="AN92" s="19" t="s">
        <v>208</v>
      </c>
    </row>
    <row r="93" spans="1:40" x14ac:dyDescent="0.35">
      <c r="A93" s="17" t="s">
        <v>88</v>
      </c>
      <c r="B93" s="17" t="s">
        <v>195</v>
      </c>
      <c r="C93" s="17"/>
      <c r="D93" s="18" t="s">
        <v>207</v>
      </c>
      <c r="E93" s="27" cm="1">
        <f t="array" ref="E93">_xlfn.IFS(D93=$D$5,0,D93=$D$6,1)</f>
        <v>1</v>
      </c>
      <c r="F93" s="18" t="b">
        <v>0</v>
      </c>
      <c r="G93" s="27" cm="1">
        <f t="array" ref="G93">_xlfn.IFS(F93=$F$5,0,F93=$F$7,1)</f>
        <v>0</v>
      </c>
      <c r="H93" s="19" t="s">
        <v>211</v>
      </c>
      <c r="I93" s="27" cm="1">
        <f t="array" ref="I93">_xlfn.IFS(H93=$H$5,20%,H93=$H$6,0%,H93=$H$8,40%,H93=$H$45,0%,H93=$H$12,100%)</f>
        <v>0.2</v>
      </c>
      <c r="J93" s="18" t="s">
        <v>207</v>
      </c>
      <c r="K93" s="27" cm="1">
        <f t="array" ref="K93">_xlfn.IFS(J93=$J$5,0,J93=$J$7,1)</f>
        <v>1</v>
      </c>
      <c r="L93" s="18" t="s">
        <v>207</v>
      </c>
      <c r="M93" s="27" cm="1">
        <f t="array" ref="M93">_xlfn.IFS(L93=$L$5,0,L93=$L$7,1)</f>
        <v>1</v>
      </c>
      <c r="N93" s="19" t="s">
        <v>214</v>
      </c>
      <c r="O93" s="27" cm="1">
        <f t="array" ref="O93">_xlfn.IFS(N93=$N$5,100%,N93=$N$8,0%,N93=$N$9,50%,N93=$N$44,0%)</f>
        <v>0.5</v>
      </c>
      <c r="P93" s="19" t="s">
        <v>214</v>
      </c>
      <c r="Q93" s="27" cm="1">
        <f t="array" ref="Q93">_xlfn.IFS(P93=$P$6,100%,P93=$P$14,0%,P93=$P$9,50%,P93=$P$53,0%)</f>
        <v>0.5</v>
      </c>
      <c r="R93" s="19" t="s">
        <v>214</v>
      </c>
      <c r="S93" s="27" cm="1">
        <f t="array" ref="S93">_xlfn.IFS(R93=$R$24,100%,R93=$R$13,0%,R93=$R$6,50%,R93=$R$53,0%)</f>
        <v>0.5</v>
      </c>
      <c r="T93" s="19" t="s">
        <v>214</v>
      </c>
      <c r="U93" s="27" cm="1">
        <f t="array" ref="U93">_xlfn.IFS(T93=$T$7,100%,T93=$T$6,0%,T93=$T$8,50%,T93=$T$23,0%)</f>
        <v>0.5</v>
      </c>
      <c r="V93" s="19" t="s">
        <v>213</v>
      </c>
      <c r="W93" s="27" cm="1">
        <f t="array" ref="W93">_xlfn.IFS(V93=$T$7,100%,V93=$T$6,0%,V93=$T$8,50%,V93=$T$23,0%)</f>
        <v>1</v>
      </c>
      <c r="X93" s="19" t="s">
        <v>215</v>
      </c>
      <c r="Y93" s="27" cm="1">
        <f t="array" ref="Y93">_xlfn.IFS(X93=$T$7,100%,X93=$T$6,0%,X93=$T$8,50%,X93=$T$23,0%)</f>
        <v>0</v>
      </c>
      <c r="Z93" s="19" t="s">
        <v>208</v>
      </c>
      <c r="AA93" s="27" cm="1">
        <f t="array" ref="AA93">_xlfn.IFS(Z93=$T$7,100%,Z93=$T$6,0%,Z93=$T$8,50%,Z93=$T$23,0%)</f>
        <v>0</v>
      </c>
      <c r="AB93" s="37">
        <f t="shared" si="1"/>
        <v>0.51666666666666672</v>
      </c>
      <c r="AC93" s="19">
        <v>31</v>
      </c>
      <c r="AD93" s="19" t="s">
        <v>218</v>
      </c>
      <c r="AE93" s="19" t="s">
        <v>219</v>
      </c>
      <c r="AF93" s="19" t="s">
        <v>222</v>
      </c>
      <c r="AG93" s="19">
        <v>1</v>
      </c>
      <c r="AH93" s="19" t="s">
        <v>227</v>
      </c>
      <c r="AI93" s="19" t="s">
        <v>227</v>
      </c>
      <c r="AJ93" s="19" t="s">
        <v>227</v>
      </c>
      <c r="AK93" s="19" t="str" cm="1">
        <f t="array" ref="AK93">_xlfn.IFS(AJ93=$AI$129,"Ja",,,AJ93=$AI$130,"Ja",AJ93=$AI$131,"Ja",AJ93=$AI$132,"Ja",,,AJ93=$AI$133,"Ja",AJ93=$AI$135,"Nein")</f>
        <v>Ja</v>
      </c>
      <c r="AL93" s="19" t="s">
        <v>235</v>
      </c>
      <c r="AM93" s="19" t="s">
        <v>236</v>
      </c>
      <c r="AN93" s="19" t="s">
        <v>208</v>
      </c>
    </row>
    <row r="94" spans="1:40" x14ac:dyDescent="0.35">
      <c r="A94" s="17" t="s">
        <v>89</v>
      </c>
      <c r="B94" s="17" t="s">
        <v>195</v>
      </c>
      <c r="C94" s="17"/>
      <c r="D94" s="18" t="b">
        <v>0</v>
      </c>
      <c r="E94" s="27" cm="1">
        <f t="array" ref="E94">_xlfn.IFS(D94=$D$5,0,D94=$D$6,1)</f>
        <v>0</v>
      </c>
      <c r="F94" s="18" t="b">
        <v>0</v>
      </c>
      <c r="G94" s="27" cm="1">
        <f t="array" ref="G94">_xlfn.IFS(F94=$F$5,0,F94=$F$7,1)</f>
        <v>0</v>
      </c>
      <c r="H94" s="19" t="s">
        <v>208</v>
      </c>
      <c r="I94" s="27" cm="1">
        <f t="array" ref="I94">_xlfn.IFS(H94=$H$5,20%,H94=$H$6,0%,H94=$H$8,40%,H94=$H$45,0%,H94=$H$12,100%)</f>
        <v>0</v>
      </c>
      <c r="J94" s="18" t="b">
        <v>0</v>
      </c>
      <c r="K94" s="27" cm="1">
        <f t="array" ref="K94">_xlfn.IFS(J94=$J$5,0,J94=$J$7,1)</f>
        <v>0</v>
      </c>
      <c r="L94" s="18" t="b">
        <v>0</v>
      </c>
      <c r="M94" s="27" cm="1">
        <f t="array" ref="M94">_xlfn.IFS(L94=$L$5,0,L94=$L$7,1)</f>
        <v>0</v>
      </c>
      <c r="N94" s="19" t="s">
        <v>208</v>
      </c>
      <c r="O94" s="27" cm="1">
        <f t="array" ref="O94">_xlfn.IFS(N94=$N$5,100%,N94=$N$8,0%,N94=$N$9,50%,N94=$N$44,0%)</f>
        <v>0</v>
      </c>
      <c r="P94" s="19" t="s">
        <v>215</v>
      </c>
      <c r="Q94" s="27" cm="1">
        <f t="array" ref="Q94">_xlfn.IFS(P94=$P$6,100%,P94=$P$14,0%,P94=$P$9,50%,P94=$P$53,0%)</f>
        <v>0</v>
      </c>
      <c r="R94" s="19" t="s">
        <v>208</v>
      </c>
      <c r="S94" s="27" cm="1">
        <f t="array" ref="S94">_xlfn.IFS(R94=$R$24,100%,R94=$R$13,0%,R94=$R$6,50%,R94=$R$53,0%)</f>
        <v>0</v>
      </c>
      <c r="T94" s="19" t="s">
        <v>208</v>
      </c>
      <c r="U94" s="27" cm="1">
        <f t="array" ref="U94">_xlfn.IFS(T94=$T$7,100%,T94=$T$6,0%,T94=$T$8,50%,T94=$T$23,0%)</f>
        <v>0</v>
      </c>
      <c r="V94" s="19" t="s">
        <v>208</v>
      </c>
      <c r="W94" s="27" cm="1">
        <f t="array" ref="W94">_xlfn.IFS(V94=$T$7,100%,V94=$T$6,0%,V94=$T$8,50%,V94=$T$23,0%)</f>
        <v>0</v>
      </c>
      <c r="X94" s="19" t="s">
        <v>208</v>
      </c>
      <c r="Y94" s="27" cm="1">
        <f t="array" ref="Y94">_xlfn.IFS(X94=$T$7,100%,X94=$T$6,0%,X94=$T$8,50%,X94=$T$23,0%)</f>
        <v>0</v>
      </c>
      <c r="Z94" s="19" t="s">
        <v>208</v>
      </c>
      <c r="AA94" s="27" cm="1">
        <f t="array" ref="AA94">_xlfn.IFS(Z94=$T$7,100%,Z94=$T$6,0%,Z94=$T$8,50%,Z94=$T$23,0%)</f>
        <v>0</v>
      </c>
      <c r="AB94" s="37">
        <f t="shared" si="1"/>
        <v>0</v>
      </c>
      <c r="AC94" s="19" t="s">
        <v>208</v>
      </c>
      <c r="AD94" s="19" t="s">
        <v>218</v>
      </c>
      <c r="AE94" s="19" t="s">
        <v>219</v>
      </c>
      <c r="AF94" s="19" t="s">
        <v>222</v>
      </c>
      <c r="AG94" s="19">
        <v>1</v>
      </c>
      <c r="AH94" s="19" t="s">
        <v>227</v>
      </c>
      <c r="AI94" s="19" t="s">
        <v>208</v>
      </c>
      <c r="AJ94" s="19" t="s">
        <v>227</v>
      </c>
      <c r="AK94" s="19" t="str" cm="1">
        <f t="array" ref="AK94">_xlfn.IFS(AJ94=$AI$129,"Ja",,,AJ94=$AI$130,"Ja",AJ94=$AI$131,"Ja",AJ94=$AI$132,"Ja",,,AJ94=$AI$133,"Ja",AJ94=$AI$135,"Nein")</f>
        <v>Ja</v>
      </c>
      <c r="AL94" s="19" t="s">
        <v>235</v>
      </c>
      <c r="AM94" s="19" t="s">
        <v>236</v>
      </c>
      <c r="AN94" s="19" t="s">
        <v>208</v>
      </c>
    </row>
    <row r="95" spans="1:40" x14ac:dyDescent="0.35">
      <c r="A95" s="17" t="s">
        <v>90</v>
      </c>
      <c r="B95" s="17" t="s">
        <v>195</v>
      </c>
      <c r="C95" s="17"/>
      <c r="D95" s="18" t="b">
        <v>0</v>
      </c>
      <c r="E95" s="27" cm="1">
        <f t="array" ref="E95">_xlfn.IFS(D95=$D$5,0,D95=$D$6,1)</f>
        <v>0</v>
      </c>
      <c r="F95" s="18" t="s">
        <v>207</v>
      </c>
      <c r="G95" s="27" cm="1">
        <f t="array" ref="G95">_xlfn.IFS(F95=$F$5,0,F95=$F$7,1)</f>
        <v>1</v>
      </c>
      <c r="H95" s="19" t="s">
        <v>211</v>
      </c>
      <c r="I95" s="27" cm="1">
        <f t="array" ref="I95">_xlfn.IFS(H95=$H$5,20%,H95=$H$6,0%,H95=$H$8,40%,H95=$H$45,0%,H95=$H$12,100%)</f>
        <v>0.2</v>
      </c>
      <c r="J95" s="18" t="b">
        <v>0</v>
      </c>
      <c r="K95" s="27" cm="1">
        <f t="array" ref="K95">_xlfn.IFS(J95=$J$5,0,J95=$J$7,1)</f>
        <v>0</v>
      </c>
      <c r="L95" s="18" t="b">
        <v>0</v>
      </c>
      <c r="M95" s="27" cm="1">
        <f t="array" ref="M95">_xlfn.IFS(L95=$L$5,0,L95=$L$7,1)</f>
        <v>0</v>
      </c>
      <c r="N95" s="19" t="s">
        <v>213</v>
      </c>
      <c r="O95" s="27" cm="1">
        <f t="array" ref="O95">_xlfn.IFS(N95=$N$5,100%,N95=$N$8,0%,N95=$N$9,50%,N95=$N$44,0%)</f>
        <v>1</v>
      </c>
      <c r="P95" s="19" t="s">
        <v>213</v>
      </c>
      <c r="Q95" s="27" cm="1">
        <f t="array" ref="Q95">_xlfn.IFS(P95=$P$6,100%,P95=$P$14,0%,P95=$P$9,50%,P95=$P$53,0%)</f>
        <v>1</v>
      </c>
      <c r="R95" s="19" t="s">
        <v>214</v>
      </c>
      <c r="S95" s="27" cm="1">
        <f t="array" ref="S95">_xlfn.IFS(R95=$R$24,100%,R95=$R$13,0%,R95=$R$6,50%,R95=$R$53,0%)</f>
        <v>0.5</v>
      </c>
      <c r="T95" s="19" t="s">
        <v>215</v>
      </c>
      <c r="U95" s="27" cm="1">
        <f t="array" ref="U95">_xlfn.IFS(T95=$T$7,100%,T95=$T$6,0%,T95=$T$8,50%,T95=$T$23,0%)</f>
        <v>0</v>
      </c>
      <c r="V95" s="19" t="s">
        <v>215</v>
      </c>
      <c r="W95" s="27" cm="1">
        <f t="array" ref="W95">_xlfn.IFS(V95=$T$7,100%,V95=$T$6,0%,V95=$T$8,50%,V95=$T$23,0%)</f>
        <v>0</v>
      </c>
      <c r="X95" s="19" t="s">
        <v>208</v>
      </c>
      <c r="Y95" s="27" cm="1">
        <f t="array" ref="Y95">_xlfn.IFS(X95=$T$7,100%,X95=$T$6,0%,X95=$T$8,50%,X95=$T$23,0%)</f>
        <v>0</v>
      </c>
      <c r="Z95" s="19" t="s">
        <v>215</v>
      </c>
      <c r="AA95" s="27" cm="1">
        <f t="array" ref="AA95">_xlfn.IFS(Z95=$T$7,100%,Z95=$T$6,0%,Z95=$T$8,50%,Z95=$T$23,0%)</f>
        <v>0</v>
      </c>
      <c r="AB95" s="37">
        <f t="shared" si="1"/>
        <v>0.30833333333333335</v>
      </c>
      <c r="AC95" s="19">
        <v>19</v>
      </c>
      <c r="AD95" s="19" t="s">
        <v>218</v>
      </c>
      <c r="AE95" s="19" t="s">
        <v>219</v>
      </c>
      <c r="AF95" s="19" t="s">
        <v>222</v>
      </c>
      <c r="AG95" s="19">
        <v>1</v>
      </c>
      <c r="AH95" s="19" t="s">
        <v>228</v>
      </c>
      <c r="AI95" s="19" t="s">
        <v>208</v>
      </c>
      <c r="AJ95" s="19" t="s">
        <v>228</v>
      </c>
      <c r="AK95" s="19" t="str" cm="1">
        <f t="array" ref="AK95">_xlfn.IFS(AJ95=$AI$129,"Ja",,,AJ95=$AI$130,"Ja",AJ95=$AI$131,"Ja",AJ95=$AI$132,"Ja",,,AJ95=$AI$133,"Ja",AJ95=$AI$135,"Nein")</f>
        <v>Ja</v>
      </c>
      <c r="AL95" s="19" t="s">
        <v>235</v>
      </c>
      <c r="AM95" s="19" t="s">
        <v>236</v>
      </c>
      <c r="AN95" s="19" t="s">
        <v>208</v>
      </c>
    </row>
    <row r="96" spans="1:40" x14ac:dyDescent="0.35">
      <c r="A96" s="17" t="s">
        <v>91</v>
      </c>
      <c r="B96" s="17" t="s">
        <v>195</v>
      </c>
      <c r="C96" s="17"/>
      <c r="D96" s="18" t="b">
        <v>0</v>
      </c>
      <c r="E96" s="27" cm="1">
        <f t="array" ref="E96">_xlfn.IFS(D96=$D$5,0,D96=$D$6,1)</f>
        <v>0</v>
      </c>
      <c r="F96" s="18" t="b">
        <v>0</v>
      </c>
      <c r="G96" s="27" cm="1">
        <f t="array" ref="G96">_xlfn.IFS(F96=$F$5,0,F96=$F$7,1)</f>
        <v>0</v>
      </c>
      <c r="H96" s="19" t="s">
        <v>212</v>
      </c>
      <c r="I96" s="27" cm="1">
        <f t="array" ref="I96">_xlfn.IFS(H96=$H$5,20%,H96=$H$6,0%,H96=$H$8,40%,H96=$H$45,0%,H96=$H$12,100%)</f>
        <v>0</v>
      </c>
      <c r="J96" s="18" t="s">
        <v>207</v>
      </c>
      <c r="K96" s="27" cm="1">
        <f t="array" ref="K96">_xlfn.IFS(J96=$J$5,0,J96=$J$7,1)</f>
        <v>1</v>
      </c>
      <c r="L96" s="18" t="s">
        <v>207</v>
      </c>
      <c r="M96" s="27" cm="1">
        <f t="array" ref="M96">_xlfn.IFS(L96=$L$5,0,L96=$L$7,1)</f>
        <v>1</v>
      </c>
      <c r="N96" s="19" t="s">
        <v>213</v>
      </c>
      <c r="O96" s="27" cm="1">
        <f t="array" ref="O96">_xlfn.IFS(N96=$N$5,100%,N96=$N$8,0%,N96=$N$9,50%,N96=$N$44,0%)</f>
        <v>1</v>
      </c>
      <c r="P96" s="19" t="s">
        <v>215</v>
      </c>
      <c r="Q96" s="27" cm="1">
        <f t="array" ref="Q96">_xlfn.IFS(P96=$P$6,100%,P96=$P$14,0%,P96=$P$9,50%,P96=$P$53,0%)</f>
        <v>0</v>
      </c>
      <c r="R96" s="19" t="s">
        <v>215</v>
      </c>
      <c r="S96" s="27" cm="1">
        <f t="array" ref="S96">_xlfn.IFS(R96=$R$24,100%,R96=$R$13,0%,R96=$R$6,50%,R96=$R$53,0%)</f>
        <v>0</v>
      </c>
      <c r="T96" s="19" t="s">
        <v>215</v>
      </c>
      <c r="U96" s="27" cm="1">
        <f t="array" ref="U96">_xlfn.IFS(T96=$T$7,100%,T96=$T$6,0%,T96=$T$8,50%,T96=$T$23,0%)</f>
        <v>0</v>
      </c>
      <c r="V96" s="19" t="s">
        <v>215</v>
      </c>
      <c r="W96" s="27" cm="1">
        <f t="array" ref="W96">_xlfn.IFS(V96=$T$7,100%,V96=$T$6,0%,V96=$T$8,50%,V96=$T$23,0%)</f>
        <v>0</v>
      </c>
      <c r="X96" s="19" t="s">
        <v>215</v>
      </c>
      <c r="Y96" s="27" cm="1">
        <f t="array" ref="Y96">_xlfn.IFS(X96=$T$7,100%,X96=$T$6,0%,X96=$T$8,50%,X96=$T$23,0%)</f>
        <v>0</v>
      </c>
      <c r="Z96" s="19" t="s">
        <v>208</v>
      </c>
      <c r="AA96" s="27" cm="1">
        <f t="array" ref="AA96">_xlfn.IFS(Z96=$T$7,100%,Z96=$T$6,0%,Z96=$T$8,50%,Z96=$T$23,0%)</f>
        <v>0</v>
      </c>
      <c r="AB96" s="37">
        <f t="shared" si="1"/>
        <v>0.25</v>
      </c>
      <c r="AC96" s="19">
        <v>19</v>
      </c>
      <c r="AD96" s="19" t="s">
        <v>218</v>
      </c>
      <c r="AE96" s="19" t="s">
        <v>219</v>
      </c>
      <c r="AF96" s="19" t="s">
        <v>222</v>
      </c>
      <c r="AG96" s="19">
        <v>1</v>
      </c>
      <c r="AH96" s="19" t="s">
        <v>230</v>
      </c>
      <c r="AI96" s="19" t="s">
        <v>208</v>
      </c>
      <c r="AJ96" s="19" t="s">
        <v>273</v>
      </c>
      <c r="AK96" s="19" t="str" cm="1">
        <f t="array" ref="AK96">_xlfn.IFS(AJ96=$AI$129,"Ja",,,AJ96=$AI$130,"Ja",AJ96=$AI$131,"Ja",AJ96=$AI$132,"Ja",,,AJ96=$AI$133,"Ja",AJ96=$AI$135,"Nein")</f>
        <v>Nein</v>
      </c>
      <c r="AL96" s="19" t="s">
        <v>234</v>
      </c>
      <c r="AM96" s="19" t="s">
        <v>236</v>
      </c>
      <c r="AN96" s="19" t="s">
        <v>208</v>
      </c>
    </row>
    <row r="97" spans="1:40" x14ac:dyDescent="0.35">
      <c r="A97" s="17" t="s">
        <v>92</v>
      </c>
      <c r="B97" s="17" t="s">
        <v>195</v>
      </c>
      <c r="C97" s="17"/>
      <c r="D97" s="18" t="s">
        <v>207</v>
      </c>
      <c r="E97" s="27" cm="1">
        <f t="array" ref="E97">_xlfn.IFS(D97=$D$5,0,D97=$D$6,1)</f>
        <v>1</v>
      </c>
      <c r="F97" s="18" t="s">
        <v>207</v>
      </c>
      <c r="G97" s="27" cm="1">
        <f t="array" ref="G97">_xlfn.IFS(F97=$F$5,0,F97=$F$7,1)</f>
        <v>1</v>
      </c>
      <c r="H97" s="19" t="s">
        <v>210</v>
      </c>
      <c r="I97" s="27" cm="1">
        <f t="array" ref="I97">_xlfn.IFS(H97=$H$5,20%,H97=$H$6,0%,H97=$H$8,40%,H97=$H$45,0%,H97=$H$12,100%)</f>
        <v>0.4</v>
      </c>
      <c r="J97" s="18" t="s">
        <v>207</v>
      </c>
      <c r="K97" s="27" cm="1">
        <f t="array" ref="K97">_xlfn.IFS(J97=$J$5,0,J97=$J$7,1)</f>
        <v>1</v>
      </c>
      <c r="L97" s="18" t="s">
        <v>207</v>
      </c>
      <c r="M97" s="27" cm="1">
        <f t="array" ref="M97">_xlfn.IFS(L97=$L$5,0,L97=$L$7,1)</f>
        <v>1</v>
      </c>
      <c r="N97" s="19" t="s">
        <v>213</v>
      </c>
      <c r="O97" s="27" cm="1">
        <f t="array" ref="O97">_xlfn.IFS(N97=$N$5,100%,N97=$N$8,0%,N97=$N$9,50%,N97=$N$44,0%)</f>
        <v>1</v>
      </c>
      <c r="P97" s="19" t="s">
        <v>213</v>
      </c>
      <c r="Q97" s="27" cm="1">
        <f t="array" ref="Q97">_xlfn.IFS(P97=$P$6,100%,P97=$P$14,0%,P97=$P$9,50%,P97=$P$53,0%)</f>
        <v>1</v>
      </c>
      <c r="R97" s="19" t="s">
        <v>215</v>
      </c>
      <c r="S97" s="27" cm="1">
        <f t="array" ref="S97">_xlfn.IFS(R97=$R$24,100%,R97=$R$13,0%,R97=$R$6,50%,R97=$R$53,0%)</f>
        <v>0</v>
      </c>
      <c r="T97" s="19" t="s">
        <v>215</v>
      </c>
      <c r="U97" s="27" cm="1">
        <f t="array" ref="U97">_xlfn.IFS(T97=$T$7,100%,T97=$T$6,0%,T97=$T$8,50%,T97=$T$23,0%)</f>
        <v>0</v>
      </c>
      <c r="V97" s="19" t="s">
        <v>213</v>
      </c>
      <c r="W97" s="27" cm="1">
        <f t="array" ref="W97">_xlfn.IFS(V97=$T$7,100%,V97=$T$6,0%,V97=$T$8,50%,V97=$T$23,0%)</f>
        <v>1</v>
      </c>
      <c r="X97" s="19" t="s">
        <v>215</v>
      </c>
      <c r="Y97" s="27" cm="1">
        <f t="array" ref="Y97">_xlfn.IFS(X97=$T$7,100%,X97=$T$6,0%,X97=$T$8,50%,X97=$T$23,0%)</f>
        <v>0</v>
      </c>
      <c r="Z97" s="19" t="s">
        <v>215</v>
      </c>
      <c r="AA97" s="27" cm="1">
        <f t="array" ref="AA97">_xlfn.IFS(Z97=$T$7,100%,Z97=$T$6,0%,Z97=$T$8,50%,Z97=$T$23,0%)</f>
        <v>0</v>
      </c>
      <c r="AB97" s="37">
        <f t="shared" si="1"/>
        <v>0.6166666666666667</v>
      </c>
      <c r="AC97" s="19" t="s">
        <v>208</v>
      </c>
      <c r="AD97" s="19" t="s">
        <v>217</v>
      </c>
      <c r="AE97" s="19" t="s">
        <v>219</v>
      </c>
      <c r="AF97" s="19" t="s">
        <v>222</v>
      </c>
      <c r="AG97" s="19">
        <v>1</v>
      </c>
      <c r="AH97" s="19" t="s">
        <v>230</v>
      </c>
      <c r="AI97" s="19" t="s">
        <v>227</v>
      </c>
      <c r="AJ97" s="19" t="s">
        <v>227</v>
      </c>
      <c r="AK97" s="19" t="str" cm="1">
        <f t="array" ref="AK97">_xlfn.IFS(AJ97=$AI$129,"Ja",,,AJ97=$AI$130,"Ja",AJ97=$AI$131,"Ja",AJ97=$AI$132,"Ja",,,AJ97=$AI$133,"Ja",AJ97=$AI$135,"Nein")</f>
        <v>Ja</v>
      </c>
      <c r="AL97" s="19" t="s">
        <v>233</v>
      </c>
      <c r="AM97" s="19" t="s">
        <v>237</v>
      </c>
      <c r="AN97" s="19" t="s">
        <v>208</v>
      </c>
    </row>
    <row r="98" spans="1:40" x14ac:dyDescent="0.35">
      <c r="A98" s="17" t="s">
        <v>93</v>
      </c>
      <c r="B98" s="17" t="s">
        <v>195</v>
      </c>
      <c r="C98" s="17"/>
      <c r="D98" s="18" t="b">
        <v>0</v>
      </c>
      <c r="E98" s="27" cm="1">
        <f t="array" ref="E98">_xlfn.IFS(D98=$D$5,0,D98=$D$6,1)</f>
        <v>0</v>
      </c>
      <c r="F98" s="18" t="b">
        <v>0</v>
      </c>
      <c r="G98" s="27" cm="1">
        <f t="array" ref="G98">_xlfn.IFS(F98=$F$5,0,F98=$F$7,1)</f>
        <v>0</v>
      </c>
      <c r="H98" s="19" t="s">
        <v>208</v>
      </c>
      <c r="I98" s="27" cm="1">
        <f t="array" ref="I98">_xlfn.IFS(H98=$H$5,20%,H98=$H$6,0%,H98=$H$8,40%,H98=$H$45,0%,H98=$H$12,100%)</f>
        <v>0</v>
      </c>
      <c r="J98" s="18" t="s">
        <v>207</v>
      </c>
      <c r="K98" s="27" cm="1">
        <f t="array" ref="K98">_xlfn.IFS(J98=$J$5,0,J98=$J$7,1)</f>
        <v>1</v>
      </c>
      <c r="L98" s="18" t="s">
        <v>207</v>
      </c>
      <c r="M98" s="27" cm="1">
        <f t="array" ref="M98">_xlfn.IFS(L98=$L$5,0,L98=$L$7,1)</f>
        <v>1</v>
      </c>
      <c r="N98" s="19" t="s">
        <v>214</v>
      </c>
      <c r="O98" s="27" cm="1">
        <f t="array" ref="O98">_xlfn.IFS(N98=$N$5,100%,N98=$N$8,0%,N98=$N$9,50%,N98=$N$44,0%)</f>
        <v>0.5</v>
      </c>
      <c r="P98" s="19" t="s">
        <v>213</v>
      </c>
      <c r="Q98" s="27" cm="1">
        <f t="array" ref="Q98">_xlfn.IFS(P98=$P$6,100%,P98=$P$14,0%,P98=$P$9,50%,P98=$P$53,0%)</f>
        <v>1</v>
      </c>
      <c r="R98" s="19" t="s">
        <v>208</v>
      </c>
      <c r="S98" s="27" cm="1">
        <f t="array" ref="S98">_xlfn.IFS(R98=$R$24,100%,R98=$R$13,0%,R98=$R$6,50%,R98=$R$53,0%)</f>
        <v>0</v>
      </c>
      <c r="T98" s="19" t="s">
        <v>208</v>
      </c>
      <c r="U98" s="27" cm="1">
        <f t="array" ref="U98">_xlfn.IFS(T98=$T$7,100%,T98=$T$6,0%,T98=$T$8,50%,T98=$T$23,0%)</f>
        <v>0</v>
      </c>
      <c r="V98" s="19" t="s">
        <v>208</v>
      </c>
      <c r="W98" s="27" cm="1">
        <f t="array" ref="W98">_xlfn.IFS(V98=$T$7,100%,V98=$T$6,0%,V98=$T$8,50%,V98=$T$23,0%)</f>
        <v>0</v>
      </c>
      <c r="X98" s="19" t="s">
        <v>208</v>
      </c>
      <c r="Y98" s="27" cm="1">
        <f t="array" ref="Y98">_xlfn.IFS(X98=$T$7,100%,X98=$T$6,0%,X98=$T$8,50%,X98=$T$23,0%)</f>
        <v>0</v>
      </c>
      <c r="Z98" s="19" t="s">
        <v>208</v>
      </c>
      <c r="AA98" s="27" cm="1">
        <f t="array" ref="AA98">_xlfn.IFS(Z98=$T$7,100%,Z98=$T$6,0%,Z98=$T$8,50%,Z98=$T$23,0%)</f>
        <v>0</v>
      </c>
      <c r="AB98" s="37">
        <f t="shared" si="1"/>
        <v>0.29166666666666669</v>
      </c>
      <c r="AC98" s="19">
        <v>20</v>
      </c>
      <c r="AD98" s="19" t="s">
        <v>218</v>
      </c>
      <c r="AE98" s="19" t="s">
        <v>219</v>
      </c>
      <c r="AF98" s="19" t="s">
        <v>222</v>
      </c>
      <c r="AG98" s="19">
        <v>1</v>
      </c>
      <c r="AH98" s="19" t="s">
        <v>230</v>
      </c>
      <c r="AI98" s="19" t="s">
        <v>208</v>
      </c>
      <c r="AJ98" s="19" t="s">
        <v>273</v>
      </c>
      <c r="AK98" s="19" t="str" cm="1">
        <f t="array" ref="AK98">_xlfn.IFS(AJ98=$AI$129,"Ja",,,AJ98=$AI$130,"Ja",AJ98=$AI$131,"Ja",AJ98=$AI$132,"Ja",,,AJ98=$AI$133,"Ja",AJ98=$AI$135,"Nein")</f>
        <v>Nein</v>
      </c>
      <c r="AL98" s="19" t="s">
        <v>235</v>
      </c>
      <c r="AM98" s="19" t="s">
        <v>236</v>
      </c>
      <c r="AN98" s="19" t="s">
        <v>208</v>
      </c>
    </row>
    <row r="99" spans="1:40" x14ac:dyDescent="0.35">
      <c r="A99" s="17" t="s">
        <v>94</v>
      </c>
      <c r="B99" s="17" t="s">
        <v>195</v>
      </c>
      <c r="C99" s="17"/>
      <c r="D99" s="18" t="b">
        <v>0</v>
      </c>
      <c r="E99" s="27" cm="1">
        <f t="array" ref="E99">_xlfn.IFS(D99=$D$5,0,D99=$D$6,1)</f>
        <v>0</v>
      </c>
      <c r="F99" s="18" t="b">
        <v>0</v>
      </c>
      <c r="G99" s="27" cm="1">
        <f t="array" ref="G99">_xlfn.IFS(F99=$F$5,0,F99=$F$7,1)</f>
        <v>0</v>
      </c>
      <c r="H99" s="19" t="s">
        <v>208</v>
      </c>
      <c r="I99" s="27" cm="1">
        <f t="array" ref="I99">_xlfn.IFS(H99=$H$5,20%,H99=$H$6,0%,H99=$H$8,40%,H99=$H$45,0%,H99=$H$12,100%)</f>
        <v>0</v>
      </c>
      <c r="J99" s="18" t="s">
        <v>207</v>
      </c>
      <c r="K99" s="27" cm="1">
        <f t="array" ref="K99">_xlfn.IFS(J99=$J$5,0,J99=$J$7,1)</f>
        <v>1</v>
      </c>
      <c r="L99" s="18" t="s">
        <v>207</v>
      </c>
      <c r="M99" s="27" cm="1">
        <f t="array" ref="M99">_xlfn.IFS(L99=$L$5,0,L99=$L$7,1)</f>
        <v>1</v>
      </c>
      <c r="N99" s="19" t="s">
        <v>214</v>
      </c>
      <c r="O99" s="27" cm="1">
        <f t="array" ref="O99">_xlfn.IFS(N99=$N$5,100%,N99=$N$8,0%,N99=$N$9,50%,N99=$N$44,0%)</f>
        <v>0.5</v>
      </c>
      <c r="P99" s="19" t="s">
        <v>215</v>
      </c>
      <c r="Q99" s="27" cm="1">
        <f t="array" ref="Q99">_xlfn.IFS(P99=$P$6,100%,P99=$P$14,0%,P99=$P$9,50%,P99=$P$53,0%)</f>
        <v>0</v>
      </c>
      <c r="R99" s="19" t="s">
        <v>215</v>
      </c>
      <c r="S99" s="27" cm="1">
        <f t="array" ref="S99">_xlfn.IFS(R99=$R$24,100%,R99=$R$13,0%,R99=$R$6,50%,R99=$R$53,0%)</f>
        <v>0</v>
      </c>
      <c r="T99" s="19" t="s">
        <v>215</v>
      </c>
      <c r="U99" s="27" cm="1">
        <f t="array" ref="U99">_xlfn.IFS(T99=$T$7,100%,T99=$T$6,0%,T99=$T$8,50%,T99=$T$23,0%)</f>
        <v>0</v>
      </c>
      <c r="V99" s="19" t="s">
        <v>208</v>
      </c>
      <c r="W99" s="27" cm="1">
        <f t="array" ref="W99">_xlfn.IFS(V99=$T$7,100%,V99=$T$6,0%,V99=$T$8,50%,V99=$T$23,0%)</f>
        <v>0</v>
      </c>
      <c r="X99" s="19" t="s">
        <v>208</v>
      </c>
      <c r="Y99" s="27" cm="1">
        <f t="array" ref="Y99">_xlfn.IFS(X99=$T$7,100%,X99=$T$6,0%,X99=$T$8,50%,X99=$T$23,0%)</f>
        <v>0</v>
      </c>
      <c r="Z99" s="19" t="s">
        <v>215</v>
      </c>
      <c r="AA99" s="27" cm="1">
        <f t="array" ref="AA99">_xlfn.IFS(Z99=$T$7,100%,Z99=$T$6,0%,Z99=$T$8,50%,Z99=$T$23,0%)</f>
        <v>0</v>
      </c>
      <c r="AB99" s="37">
        <f t="shared" si="1"/>
        <v>0.20833333333333334</v>
      </c>
      <c r="AC99" s="19">
        <v>19</v>
      </c>
      <c r="AD99" s="19" t="s">
        <v>218</v>
      </c>
      <c r="AE99" s="19" t="s">
        <v>219</v>
      </c>
      <c r="AF99" s="19" t="s">
        <v>222</v>
      </c>
      <c r="AG99" s="19">
        <v>1</v>
      </c>
      <c r="AH99" s="19" t="s">
        <v>230</v>
      </c>
      <c r="AI99" s="19" t="s">
        <v>208</v>
      </c>
      <c r="AJ99" s="19" t="s">
        <v>273</v>
      </c>
      <c r="AK99" s="19" t="str" cm="1">
        <f t="array" ref="AK99">_xlfn.IFS(AJ99=$AI$129,"Ja",,,AJ99=$AI$130,"Ja",AJ99=$AI$131,"Ja",AJ99=$AI$132,"Ja",,,AJ99=$AI$133,"Ja",AJ99=$AI$135,"Nein")</f>
        <v>Nein</v>
      </c>
      <c r="AL99" s="19" t="s">
        <v>235</v>
      </c>
      <c r="AM99" s="19" t="s">
        <v>236</v>
      </c>
      <c r="AN99" s="19" t="s">
        <v>208</v>
      </c>
    </row>
    <row r="100" spans="1:40" x14ac:dyDescent="0.35">
      <c r="A100" s="17" t="s">
        <v>95</v>
      </c>
      <c r="B100" s="17" t="s">
        <v>195</v>
      </c>
      <c r="C100" s="17"/>
      <c r="D100" s="18" t="s">
        <v>207</v>
      </c>
      <c r="E100" s="27" cm="1">
        <f t="array" ref="E100">_xlfn.IFS(D100=$D$5,0,D100=$D$6,1)</f>
        <v>1</v>
      </c>
      <c r="F100" s="18" t="s">
        <v>208</v>
      </c>
      <c r="G100" s="27">
        <v>0</v>
      </c>
      <c r="H100" s="19" t="s">
        <v>209</v>
      </c>
      <c r="I100" s="27" cm="1">
        <f t="array" ref="I100">_xlfn.IFS(H100=$H$5,20%,H100=$H$6,0%,H100=$H$8,40%,H100=$H$45,0%,H100=$H$12,100%)</f>
        <v>1</v>
      </c>
      <c r="J100" s="18" t="s">
        <v>207</v>
      </c>
      <c r="K100" s="27" cm="1">
        <f t="array" ref="K100">_xlfn.IFS(J100=$J$5,0,J100=$J$7,1)</f>
        <v>1</v>
      </c>
      <c r="L100" s="18" t="s">
        <v>207</v>
      </c>
      <c r="M100" s="27" cm="1">
        <f t="array" ref="M100">_xlfn.IFS(L100=$L$5,0,L100=$L$7,1)</f>
        <v>1</v>
      </c>
      <c r="N100" s="19" t="s">
        <v>213</v>
      </c>
      <c r="O100" s="27" cm="1">
        <f t="array" ref="O100">_xlfn.IFS(N100=$N$5,100%,N100=$N$8,0%,N100=$N$9,50%,N100=$N$44,0%)</f>
        <v>1</v>
      </c>
      <c r="P100" s="19" t="s">
        <v>213</v>
      </c>
      <c r="Q100" s="27" cm="1">
        <f t="array" ref="Q100">_xlfn.IFS(P100=$P$6,100%,P100=$P$14,0%,P100=$P$9,50%,P100=$P$53,0%)</f>
        <v>1</v>
      </c>
      <c r="R100" s="19" t="s">
        <v>208</v>
      </c>
      <c r="S100" s="27" cm="1">
        <f t="array" ref="S100">_xlfn.IFS(R100=$R$24,100%,R100=$R$13,0%,R100=$R$6,50%,R100=$R$53,0%)</f>
        <v>0</v>
      </c>
      <c r="T100" s="19" t="s">
        <v>208</v>
      </c>
      <c r="U100" s="27" cm="1">
        <f t="array" ref="U100">_xlfn.IFS(T100=$T$7,100%,T100=$T$6,0%,T100=$T$8,50%,T100=$T$23,0%)</f>
        <v>0</v>
      </c>
      <c r="V100" s="19" t="s">
        <v>208</v>
      </c>
      <c r="W100" s="27" cm="1">
        <f t="array" ref="W100">_xlfn.IFS(V100=$T$7,100%,V100=$T$6,0%,V100=$T$8,50%,V100=$T$23,0%)</f>
        <v>0</v>
      </c>
      <c r="X100" s="19" t="s">
        <v>208</v>
      </c>
      <c r="Y100" s="27" cm="1">
        <f t="array" ref="Y100">_xlfn.IFS(X100=$T$7,100%,X100=$T$6,0%,X100=$T$8,50%,X100=$T$23,0%)</f>
        <v>0</v>
      </c>
      <c r="Z100" s="19" t="s">
        <v>215</v>
      </c>
      <c r="AA100" s="27" cm="1">
        <f t="array" ref="AA100">_xlfn.IFS(Z100=$T$7,100%,Z100=$T$6,0%,Z100=$T$8,50%,Z100=$T$23,0%)</f>
        <v>0</v>
      </c>
      <c r="AB100" s="37">
        <f t="shared" si="1"/>
        <v>0.5</v>
      </c>
      <c r="AC100" s="19" t="s">
        <v>208</v>
      </c>
      <c r="AD100" s="19" t="s">
        <v>217</v>
      </c>
      <c r="AE100" s="19" t="s">
        <v>219</v>
      </c>
      <c r="AF100" s="19" t="s">
        <v>222</v>
      </c>
      <c r="AG100" s="19">
        <v>1</v>
      </c>
      <c r="AH100" s="19" t="s">
        <v>228</v>
      </c>
      <c r="AI100" s="19" t="s">
        <v>208</v>
      </c>
      <c r="AJ100" s="19" t="s">
        <v>228</v>
      </c>
      <c r="AK100" s="19" t="str" cm="1">
        <f t="array" ref="AK100">_xlfn.IFS(AJ100=$AI$129,"Ja",,,AJ100=$AI$130,"Ja",AJ100=$AI$131,"Ja",AJ100=$AI$132,"Ja",,,AJ100=$AI$133,"Ja",AJ100=$AI$135,"Nein")</f>
        <v>Ja</v>
      </c>
      <c r="AL100" s="19" t="s">
        <v>235</v>
      </c>
      <c r="AM100" s="19" t="s">
        <v>236</v>
      </c>
      <c r="AN100" s="19" t="s">
        <v>208</v>
      </c>
    </row>
    <row r="101" spans="1:40" x14ac:dyDescent="0.35">
      <c r="A101" s="17" t="s">
        <v>96</v>
      </c>
      <c r="B101" s="17" t="s">
        <v>193</v>
      </c>
      <c r="C101" s="17" t="s">
        <v>188</v>
      </c>
      <c r="D101" s="18" t="s">
        <v>207</v>
      </c>
      <c r="E101" s="27" cm="1">
        <f t="array" ref="E101">_xlfn.IFS(D101=$D$5,0,D101=$D$6,1)</f>
        <v>1</v>
      </c>
      <c r="F101" s="18" t="b">
        <v>0</v>
      </c>
      <c r="G101" s="27" cm="1">
        <f t="array" ref="G101">_xlfn.IFS(F101=$F$5,0,F101=$F$7,1)</f>
        <v>0</v>
      </c>
      <c r="H101" s="19" t="s">
        <v>212</v>
      </c>
      <c r="I101" s="27" cm="1">
        <f t="array" ref="I101">_xlfn.IFS(H101=$H$5,20%,H101=$H$6,0%,H101=$H$8,40%,H101=$H$45,0%,H101=$H$12,100%)</f>
        <v>0</v>
      </c>
      <c r="J101" s="18" t="s">
        <v>207</v>
      </c>
      <c r="K101" s="27" cm="1">
        <f t="array" ref="K101">_xlfn.IFS(J101=$J$5,0,J101=$J$7,1)</f>
        <v>1</v>
      </c>
      <c r="L101" s="18" t="s">
        <v>207</v>
      </c>
      <c r="M101" s="27" cm="1">
        <f t="array" ref="M101">_xlfn.IFS(L101=$L$5,0,L101=$L$7,1)</f>
        <v>1</v>
      </c>
      <c r="N101" s="19" t="s">
        <v>215</v>
      </c>
      <c r="O101" s="27" cm="1">
        <f t="array" ref="O101">_xlfn.IFS(N101=$N$5,100%,N101=$N$8,0%,N101=$N$9,50%,N101=$N$44,0%)</f>
        <v>0</v>
      </c>
      <c r="P101" s="19" t="s">
        <v>215</v>
      </c>
      <c r="Q101" s="27" cm="1">
        <f t="array" ref="Q101">_xlfn.IFS(P101=$P$6,100%,P101=$P$14,0%,P101=$P$9,50%,P101=$P$53,0%)</f>
        <v>0</v>
      </c>
      <c r="R101" s="19" t="s">
        <v>214</v>
      </c>
      <c r="S101" s="27" cm="1">
        <f t="array" ref="S101">_xlfn.IFS(R101=$R$24,100%,R101=$R$13,0%,R101=$R$6,50%,R101=$R$53,0%)</f>
        <v>0.5</v>
      </c>
      <c r="T101" s="19" t="s">
        <v>215</v>
      </c>
      <c r="U101" s="27" cm="1">
        <f t="array" ref="U101">_xlfn.IFS(T101=$T$7,100%,T101=$T$6,0%,T101=$T$8,50%,T101=$T$23,0%)</f>
        <v>0</v>
      </c>
      <c r="V101" s="19" t="s">
        <v>208</v>
      </c>
      <c r="W101" s="27" cm="1">
        <f t="array" ref="W101">_xlfn.IFS(V101=$T$7,100%,V101=$T$6,0%,V101=$T$8,50%,V101=$T$23,0%)</f>
        <v>0</v>
      </c>
      <c r="X101" s="19" t="s">
        <v>208</v>
      </c>
      <c r="Y101" s="27" cm="1">
        <f t="array" ref="Y101">_xlfn.IFS(X101=$T$7,100%,X101=$T$6,0%,X101=$T$8,50%,X101=$T$23,0%)</f>
        <v>0</v>
      </c>
      <c r="Z101" s="19" t="s">
        <v>214</v>
      </c>
      <c r="AA101" s="27" cm="1">
        <f t="array" ref="AA101">_xlfn.IFS(Z101=$T$7,100%,Z101=$T$6,0%,Z101=$T$8,50%,Z101=$T$23,0%)</f>
        <v>0.5</v>
      </c>
      <c r="AB101" s="37">
        <f t="shared" si="1"/>
        <v>0.33333333333333331</v>
      </c>
      <c r="AC101" s="19">
        <v>24</v>
      </c>
      <c r="AD101" s="19" t="s">
        <v>218</v>
      </c>
      <c r="AE101" s="19" t="s">
        <v>220</v>
      </c>
      <c r="AF101" s="19" t="s">
        <v>224</v>
      </c>
      <c r="AG101" s="19">
        <v>2</v>
      </c>
      <c r="AH101" s="19" t="s">
        <v>231</v>
      </c>
      <c r="AI101" s="19" t="s">
        <v>208</v>
      </c>
      <c r="AJ101" s="19" t="s">
        <v>231</v>
      </c>
      <c r="AK101" s="19" t="str" cm="1">
        <f t="array" ref="AK101">_xlfn.IFS(AJ101=$AI$129,"Ja",,,AJ101=$AI$130,"Ja",AJ101=$AI$131,"Ja",AJ101=$AI$132,"Ja",,,AJ101=$AI$133,"Ja",AJ101=$AI$135,"Nein")</f>
        <v>Ja</v>
      </c>
      <c r="AL101" s="19" t="s">
        <v>235</v>
      </c>
      <c r="AM101" s="19" t="s">
        <v>237</v>
      </c>
      <c r="AN101" s="19">
        <v>80</v>
      </c>
    </row>
    <row r="102" spans="1:40" x14ac:dyDescent="0.35">
      <c r="A102" s="17" t="s">
        <v>97</v>
      </c>
      <c r="B102" s="17" t="s">
        <v>193</v>
      </c>
      <c r="C102" s="17" t="s">
        <v>190</v>
      </c>
      <c r="D102" s="18" t="b">
        <v>0</v>
      </c>
      <c r="E102" s="27" cm="1">
        <f t="array" ref="E102">_xlfn.IFS(D102=$D$5,0,D102=$D$6,1)</f>
        <v>0</v>
      </c>
      <c r="F102" s="18" t="s">
        <v>207</v>
      </c>
      <c r="G102" s="27" cm="1">
        <f t="array" ref="G102">_xlfn.IFS(F102=$F$5,0,F102=$F$7,1)</f>
        <v>1</v>
      </c>
      <c r="H102" s="19" t="s">
        <v>211</v>
      </c>
      <c r="I102" s="27" cm="1">
        <f t="array" ref="I102">_xlfn.IFS(H102=$H$5,20%,H102=$H$6,0%,H102=$H$8,40%,H102=$H$45,0%,H102=$H$12,100%)</f>
        <v>0.2</v>
      </c>
      <c r="J102" s="18" t="s">
        <v>207</v>
      </c>
      <c r="K102" s="27" cm="1">
        <f t="array" ref="K102">_xlfn.IFS(J102=$J$5,0,J102=$J$7,1)</f>
        <v>1</v>
      </c>
      <c r="L102" s="18" t="s">
        <v>207</v>
      </c>
      <c r="M102" s="27" cm="1">
        <f t="array" ref="M102">_xlfn.IFS(L102=$L$5,0,L102=$L$7,1)</f>
        <v>1</v>
      </c>
      <c r="N102" s="19" t="s">
        <v>213</v>
      </c>
      <c r="O102" s="27" cm="1">
        <f t="array" ref="O102">_xlfn.IFS(N102=$N$5,100%,N102=$N$8,0%,N102=$N$9,50%,N102=$N$44,0%)</f>
        <v>1</v>
      </c>
      <c r="P102" s="19" t="s">
        <v>213</v>
      </c>
      <c r="Q102" s="27" cm="1">
        <f t="array" ref="Q102">_xlfn.IFS(P102=$P$6,100%,P102=$P$14,0%,P102=$P$9,50%,P102=$P$53,0%)</f>
        <v>1</v>
      </c>
      <c r="R102" s="19" t="s">
        <v>214</v>
      </c>
      <c r="S102" s="27" cm="1">
        <f t="array" ref="S102">_xlfn.IFS(R102=$R$24,100%,R102=$R$13,0%,R102=$R$6,50%,R102=$R$53,0%)</f>
        <v>0.5</v>
      </c>
      <c r="T102" s="19" t="s">
        <v>213</v>
      </c>
      <c r="U102" s="27" cm="1">
        <f t="array" ref="U102">_xlfn.IFS(T102=$T$7,100%,T102=$T$6,0%,T102=$T$8,50%,T102=$T$23,0%)</f>
        <v>1</v>
      </c>
      <c r="V102" s="19" t="s">
        <v>215</v>
      </c>
      <c r="W102" s="27" cm="1">
        <f t="array" ref="W102">_xlfn.IFS(V102=$T$7,100%,V102=$T$6,0%,V102=$T$8,50%,V102=$T$23,0%)</f>
        <v>0</v>
      </c>
      <c r="X102" s="19" t="s">
        <v>214</v>
      </c>
      <c r="Y102" s="27" cm="1">
        <f t="array" ref="Y102">_xlfn.IFS(X102=$T$7,100%,X102=$T$6,0%,X102=$T$8,50%,X102=$T$23,0%)</f>
        <v>0.5</v>
      </c>
      <c r="Z102" s="19" t="s">
        <v>214</v>
      </c>
      <c r="AA102" s="27" cm="1">
        <f t="array" ref="AA102">_xlfn.IFS(Z102=$T$7,100%,Z102=$T$6,0%,Z102=$T$8,50%,Z102=$T$23,0%)</f>
        <v>0.5</v>
      </c>
      <c r="AB102" s="37">
        <f t="shared" si="1"/>
        <v>0.64166666666666672</v>
      </c>
      <c r="AC102" s="19">
        <v>39</v>
      </c>
      <c r="AD102" s="19" t="s">
        <v>218</v>
      </c>
      <c r="AE102" s="19" t="s">
        <v>220</v>
      </c>
      <c r="AF102" s="19" t="s">
        <v>224</v>
      </c>
      <c r="AG102" s="19">
        <v>2</v>
      </c>
      <c r="AH102" s="19" t="s">
        <v>231</v>
      </c>
      <c r="AI102" s="19" t="s">
        <v>208</v>
      </c>
      <c r="AJ102" s="19" t="s">
        <v>231</v>
      </c>
      <c r="AK102" s="19" t="str" cm="1">
        <f t="array" ref="AK102">_xlfn.IFS(AJ102=$AI$129,"Ja",,,AJ102=$AI$130,"Ja",AJ102=$AI$131,"Ja",AJ102=$AI$132,"Ja",,,AJ102=$AI$133,"Ja",AJ102=$AI$135,"Nein")</f>
        <v>Ja</v>
      </c>
      <c r="AL102" s="19" t="s">
        <v>235</v>
      </c>
      <c r="AM102" s="19" t="s">
        <v>237</v>
      </c>
      <c r="AN102" s="19">
        <v>60</v>
      </c>
    </row>
    <row r="103" spans="1:40" x14ac:dyDescent="0.35">
      <c r="A103" s="17" t="s">
        <v>98</v>
      </c>
      <c r="B103" s="17" t="s">
        <v>193</v>
      </c>
      <c r="C103" s="17" t="s">
        <v>190</v>
      </c>
      <c r="D103" s="18" t="b">
        <v>0</v>
      </c>
      <c r="E103" s="27" cm="1">
        <f t="array" ref="E103">_xlfn.IFS(D103=$D$5,0,D103=$D$6,1)</f>
        <v>0</v>
      </c>
      <c r="F103" s="18" t="s">
        <v>207</v>
      </c>
      <c r="G103" s="27" cm="1">
        <f t="array" ref="G103">_xlfn.IFS(F103=$F$5,0,F103=$F$7,1)</f>
        <v>1</v>
      </c>
      <c r="H103" s="19" t="s">
        <v>211</v>
      </c>
      <c r="I103" s="27" cm="1">
        <f t="array" ref="I103">_xlfn.IFS(H103=$H$5,20%,H103=$H$6,0%,H103=$H$8,40%,H103=$H$45,0%,H103=$H$12,100%)</f>
        <v>0.2</v>
      </c>
      <c r="J103" s="18" t="s">
        <v>207</v>
      </c>
      <c r="K103" s="27" cm="1">
        <f t="array" ref="K103">_xlfn.IFS(J103=$J$5,0,J103=$J$7,1)</f>
        <v>1</v>
      </c>
      <c r="L103" s="18" t="s">
        <v>207</v>
      </c>
      <c r="M103" s="27" cm="1">
        <f t="array" ref="M103">_xlfn.IFS(L103=$L$5,0,L103=$L$7,1)</f>
        <v>1</v>
      </c>
      <c r="N103" s="19" t="s">
        <v>214</v>
      </c>
      <c r="O103" s="27" cm="1">
        <f t="array" ref="O103">_xlfn.IFS(N103=$N$5,100%,N103=$N$8,0%,N103=$N$9,50%,N103=$N$44,0%)</f>
        <v>0.5</v>
      </c>
      <c r="P103" s="19" t="s">
        <v>215</v>
      </c>
      <c r="Q103" s="27" cm="1">
        <f t="array" ref="Q103">_xlfn.IFS(P103=$P$6,100%,P103=$P$14,0%,P103=$P$9,50%,P103=$P$53,0%)</f>
        <v>0</v>
      </c>
      <c r="R103" s="19" t="s">
        <v>214</v>
      </c>
      <c r="S103" s="27" cm="1">
        <f t="array" ref="S103">_xlfn.IFS(R103=$R$24,100%,R103=$R$13,0%,R103=$R$6,50%,R103=$R$53,0%)</f>
        <v>0.5</v>
      </c>
      <c r="T103" s="19" t="s">
        <v>214</v>
      </c>
      <c r="U103" s="27" cm="1">
        <f t="array" ref="U103">_xlfn.IFS(T103=$T$7,100%,T103=$T$6,0%,T103=$T$8,50%,T103=$T$23,0%)</f>
        <v>0.5</v>
      </c>
      <c r="V103" s="19" t="s">
        <v>215</v>
      </c>
      <c r="W103" s="27" cm="1">
        <f t="array" ref="W103">_xlfn.IFS(V103=$T$7,100%,V103=$T$6,0%,V103=$T$8,50%,V103=$T$23,0%)</f>
        <v>0</v>
      </c>
      <c r="X103" s="19" t="s">
        <v>215</v>
      </c>
      <c r="Y103" s="27" cm="1">
        <f t="array" ref="Y103">_xlfn.IFS(X103=$T$7,100%,X103=$T$6,0%,X103=$T$8,50%,X103=$T$23,0%)</f>
        <v>0</v>
      </c>
      <c r="Z103" s="19" t="s">
        <v>215</v>
      </c>
      <c r="AA103" s="27" cm="1">
        <f t="array" ref="AA103">_xlfn.IFS(Z103=$T$7,100%,Z103=$T$6,0%,Z103=$T$8,50%,Z103=$T$23,0%)</f>
        <v>0</v>
      </c>
      <c r="AB103" s="37">
        <f t="shared" si="1"/>
        <v>0.39166666666666666</v>
      </c>
      <c r="AC103" s="19">
        <v>21</v>
      </c>
      <c r="AD103" s="19" t="s">
        <v>218</v>
      </c>
      <c r="AE103" s="19" t="s">
        <v>220</v>
      </c>
      <c r="AF103" s="19" t="s">
        <v>224</v>
      </c>
      <c r="AG103" s="19">
        <v>2</v>
      </c>
      <c r="AH103" s="19" t="s">
        <v>228</v>
      </c>
      <c r="AI103" s="19" t="s">
        <v>231</v>
      </c>
      <c r="AJ103" s="19" t="s">
        <v>272</v>
      </c>
      <c r="AK103" s="19" t="str" cm="1">
        <f t="array" ref="AK103">_xlfn.IFS(AJ103=$AI$129,"Ja",,,AJ103=$AI$130,"Ja",AJ103=$AI$131,"Ja",AJ103=$AI$132,"Ja",,,AJ103=$AI$133,"Ja",AJ103=$AI$135,"Nein")</f>
        <v>Ja</v>
      </c>
      <c r="AL103" s="19" t="s">
        <v>235</v>
      </c>
      <c r="AM103" s="19" t="s">
        <v>237</v>
      </c>
      <c r="AN103" s="19">
        <v>60</v>
      </c>
    </row>
    <row r="104" spans="1:40" x14ac:dyDescent="0.35">
      <c r="A104" s="17" t="s">
        <v>99</v>
      </c>
      <c r="B104" s="17" t="s">
        <v>193</v>
      </c>
      <c r="C104" s="17" t="s">
        <v>188</v>
      </c>
      <c r="D104" s="18" t="s">
        <v>207</v>
      </c>
      <c r="E104" s="27" cm="1">
        <f t="array" ref="E104">_xlfn.IFS(D104=$D$5,0,D104=$D$6,1)</f>
        <v>1</v>
      </c>
      <c r="F104" s="18" t="s">
        <v>207</v>
      </c>
      <c r="G104" s="27" cm="1">
        <f t="array" ref="G104">_xlfn.IFS(F104=$F$5,0,F104=$F$7,1)</f>
        <v>1</v>
      </c>
      <c r="H104" s="19" t="s">
        <v>211</v>
      </c>
      <c r="I104" s="27" cm="1">
        <f t="array" ref="I104">_xlfn.IFS(H104=$H$5,20%,H104=$H$6,0%,H104=$H$8,40%,H104=$H$45,0%,H104=$H$12,100%)</f>
        <v>0.2</v>
      </c>
      <c r="J104" s="18" t="s">
        <v>207</v>
      </c>
      <c r="K104" s="27" cm="1">
        <f t="array" ref="K104">_xlfn.IFS(J104=$J$5,0,J104=$J$7,1)</f>
        <v>1</v>
      </c>
      <c r="L104" s="18" t="s">
        <v>207</v>
      </c>
      <c r="M104" s="27" cm="1">
        <f t="array" ref="M104">_xlfn.IFS(L104=$L$5,0,L104=$L$7,1)</f>
        <v>1</v>
      </c>
      <c r="N104" s="19" t="s">
        <v>214</v>
      </c>
      <c r="O104" s="27" cm="1">
        <f t="array" ref="O104">_xlfn.IFS(N104=$N$5,100%,N104=$N$8,0%,N104=$N$9,50%,N104=$N$44,0%)</f>
        <v>0.5</v>
      </c>
      <c r="P104" s="19" t="s">
        <v>214</v>
      </c>
      <c r="Q104" s="27" cm="1">
        <f t="array" ref="Q104">_xlfn.IFS(P104=$P$6,100%,P104=$P$14,0%,P104=$P$9,50%,P104=$P$53,0%)</f>
        <v>0.5</v>
      </c>
      <c r="R104" s="19" t="s">
        <v>213</v>
      </c>
      <c r="S104" s="27" cm="1">
        <f t="array" ref="S104">_xlfn.IFS(R104=$R$24,100%,R104=$R$13,0%,R104=$R$6,50%,R104=$R$53,0%)</f>
        <v>1</v>
      </c>
      <c r="T104" s="19" t="s">
        <v>213</v>
      </c>
      <c r="U104" s="27" cm="1">
        <f t="array" ref="U104">_xlfn.IFS(T104=$T$7,100%,T104=$T$6,0%,T104=$T$8,50%,T104=$T$23,0%)</f>
        <v>1</v>
      </c>
      <c r="V104" s="19" t="s">
        <v>214</v>
      </c>
      <c r="W104" s="27" cm="1">
        <f t="array" ref="W104">_xlfn.IFS(V104=$T$7,100%,V104=$T$6,0%,V104=$T$8,50%,V104=$T$23,0%)</f>
        <v>0.5</v>
      </c>
      <c r="X104" s="19" t="s">
        <v>214</v>
      </c>
      <c r="Y104" s="27" cm="1">
        <f t="array" ref="Y104">_xlfn.IFS(X104=$T$7,100%,X104=$T$6,0%,X104=$T$8,50%,X104=$T$23,0%)</f>
        <v>0.5</v>
      </c>
      <c r="Z104" s="19" t="s">
        <v>215</v>
      </c>
      <c r="AA104" s="27" cm="1">
        <f t="array" ref="AA104">_xlfn.IFS(Z104=$T$7,100%,Z104=$T$6,0%,Z104=$T$8,50%,Z104=$T$23,0%)</f>
        <v>0</v>
      </c>
      <c r="AB104" s="37">
        <f t="shared" si="1"/>
        <v>0.68333333333333324</v>
      </c>
      <c r="AC104" s="19">
        <v>35</v>
      </c>
      <c r="AD104" s="19" t="s">
        <v>218</v>
      </c>
      <c r="AE104" s="19" t="s">
        <v>220</v>
      </c>
      <c r="AF104" s="19" t="s">
        <v>224</v>
      </c>
      <c r="AG104" s="19">
        <v>2</v>
      </c>
      <c r="AH104" s="19" t="s">
        <v>231</v>
      </c>
      <c r="AI104" s="19" t="s">
        <v>208</v>
      </c>
      <c r="AJ104" s="19" t="s">
        <v>231</v>
      </c>
      <c r="AK104" s="19" t="str" cm="1">
        <f t="array" ref="AK104">_xlfn.IFS(AJ104=$AI$129,"Ja",,,AJ104=$AI$130,"Ja",AJ104=$AI$131,"Ja",AJ104=$AI$132,"Ja",,,AJ104=$AI$133,"Ja",AJ104=$AI$135,"Nein")</f>
        <v>Ja</v>
      </c>
      <c r="AL104" s="19" t="s">
        <v>235</v>
      </c>
      <c r="AM104" s="19" t="s">
        <v>237</v>
      </c>
      <c r="AN104" s="19">
        <v>50</v>
      </c>
    </row>
    <row r="105" spans="1:40" x14ac:dyDescent="0.35">
      <c r="A105" s="17" t="s">
        <v>100</v>
      </c>
      <c r="B105" s="17" t="s">
        <v>193</v>
      </c>
      <c r="C105" s="17" t="s">
        <v>188</v>
      </c>
      <c r="D105" s="18" t="s">
        <v>207</v>
      </c>
      <c r="E105" s="27" cm="1">
        <f t="array" ref="E105">_xlfn.IFS(D105=$D$5,0,D105=$D$6,1)</f>
        <v>1</v>
      </c>
      <c r="F105" s="18" t="s">
        <v>207</v>
      </c>
      <c r="G105" s="27" cm="1">
        <f t="array" ref="G105">_xlfn.IFS(F105=$F$5,0,F105=$F$7,1)</f>
        <v>1</v>
      </c>
      <c r="H105" s="19" t="s">
        <v>211</v>
      </c>
      <c r="I105" s="27" cm="1">
        <f t="array" ref="I105">_xlfn.IFS(H105=$H$5,20%,H105=$H$6,0%,H105=$H$8,40%,H105=$H$45,0%,H105=$H$12,100%)</f>
        <v>0.2</v>
      </c>
      <c r="J105" s="18" t="s">
        <v>207</v>
      </c>
      <c r="K105" s="27" cm="1">
        <f t="array" ref="K105">_xlfn.IFS(J105=$J$5,0,J105=$J$7,1)</f>
        <v>1</v>
      </c>
      <c r="L105" s="18" t="s">
        <v>207</v>
      </c>
      <c r="M105" s="27" cm="1">
        <f t="array" ref="M105">_xlfn.IFS(L105=$L$5,0,L105=$L$7,1)</f>
        <v>1</v>
      </c>
      <c r="N105" s="19" t="s">
        <v>213</v>
      </c>
      <c r="O105" s="27" cm="1">
        <f t="array" ref="O105">_xlfn.IFS(N105=$N$5,100%,N105=$N$8,0%,N105=$N$9,50%,N105=$N$44,0%)</f>
        <v>1</v>
      </c>
      <c r="P105" s="19" t="s">
        <v>213</v>
      </c>
      <c r="Q105" s="27" cm="1">
        <f t="array" ref="Q105">_xlfn.IFS(P105=$P$6,100%,P105=$P$14,0%,P105=$P$9,50%,P105=$P$53,0%)</f>
        <v>1</v>
      </c>
      <c r="R105" s="19" t="s">
        <v>214</v>
      </c>
      <c r="S105" s="27" cm="1">
        <f t="array" ref="S105">_xlfn.IFS(R105=$R$24,100%,R105=$R$13,0%,R105=$R$6,50%,R105=$R$53,0%)</f>
        <v>0.5</v>
      </c>
      <c r="T105" s="19" t="s">
        <v>214</v>
      </c>
      <c r="U105" s="27" cm="1">
        <f t="array" ref="U105">_xlfn.IFS(T105=$T$7,100%,T105=$T$6,0%,T105=$T$8,50%,T105=$T$23,0%)</f>
        <v>0.5</v>
      </c>
      <c r="V105" s="19" t="s">
        <v>215</v>
      </c>
      <c r="W105" s="27" cm="1">
        <f t="array" ref="W105">_xlfn.IFS(V105=$T$7,100%,V105=$T$6,0%,V105=$T$8,50%,V105=$T$23,0%)</f>
        <v>0</v>
      </c>
      <c r="X105" s="19" t="s">
        <v>214</v>
      </c>
      <c r="Y105" s="27" cm="1">
        <f t="array" ref="Y105">_xlfn.IFS(X105=$T$7,100%,X105=$T$6,0%,X105=$T$8,50%,X105=$T$23,0%)</f>
        <v>0.5</v>
      </c>
      <c r="Z105" s="19" t="s">
        <v>215</v>
      </c>
      <c r="AA105" s="27" cm="1">
        <f t="array" ref="AA105">_xlfn.IFS(Z105=$T$7,100%,Z105=$T$6,0%,Z105=$T$8,50%,Z105=$T$23,0%)</f>
        <v>0</v>
      </c>
      <c r="AB105" s="37">
        <f t="shared" si="1"/>
        <v>0.64166666666666672</v>
      </c>
      <c r="AC105" s="19">
        <v>35</v>
      </c>
      <c r="AD105" s="19" t="s">
        <v>218</v>
      </c>
      <c r="AE105" s="19" t="s">
        <v>220</v>
      </c>
      <c r="AF105" s="19" t="s">
        <v>224</v>
      </c>
      <c r="AG105" s="19">
        <v>2</v>
      </c>
      <c r="AH105" s="19" t="s">
        <v>231</v>
      </c>
      <c r="AI105" s="19" t="s">
        <v>227</v>
      </c>
      <c r="AJ105" s="19" t="s">
        <v>274</v>
      </c>
      <c r="AK105" s="19" t="str" cm="1">
        <f t="array" ref="AK105">_xlfn.IFS(AJ105=$AI$129,"Ja",,,AJ105=$AI$130,"Ja",AJ105=$AI$131,"Ja",AJ105=$AI$132,"Ja",,,AJ105=$AI$133,"Ja",AJ105=$AI$135,"Nein")</f>
        <v>Ja</v>
      </c>
      <c r="AL105" s="19" t="s">
        <v>235</v>
      </c>
      <c r="AM105" s="19" t="s">
        <v>237</v>
      </c>
      <c r="AN105" s="19">
        <v>80</v>
      </c>
    </row>
    <row r="106" spans="1:40" x14ac:dyDescent="0.35">
      <c r="A106" s="17" t="s">
        <v>101</v>
      </c>
      <c r="B106" s="17" t="s">
        <v>193</v>
      </c>
      <c r="C106" s="17" t="s">
        <v>190</v>
      </c>
      <c r="D106" s="18" t="s">
        <v>207</v>
      </c>
      <c r="E106" s="27" cm="1">
        <f t="array" ref="E106">_xlfn.IFS(D106=$D$5,0,D106=$D$6,1)</f>
        <v>1</v>
      </c>
      <c r="F106" s="18" t="b">
        <v>0</v>
      </c>
      <c r="G106" s="27" cm="1">
        <f t="array" ref="G106">_xlfn.IFS(F106=$F$5,0,F106=$F$7,1)</f>
        <v>0</v>
      </c>
      <c r="H106" s="19" t="s">
        <v>211</v>
      </c>
      <c r="I106" s="27" cm="1">
        <f t="array" ref="I106">_xlfn.IFS(H106=$H$5,20%,H106=$H$6,0%,H106=$H$8,40%,H106=$H$45,0%,H106=$H$12,100%)</f>
        <v>0.2</v>
      </c>
      <c r="J106" s="18" t="s">
        <v>207</v>
      </c>
      <c r="K106" s="27" cm="1">
        <f t="array" ref="K106">_xlfn.IFS(J106=$J$5,0,J106=$J$7,1)</f>
        <v>1</v>
      </c>
      <c r="L106" s="18" t="s">
        <v>207</v>
      </c>
      <c r="M106" s="27" cm="1">
        <f t="array" ref="M106">_xlfn.IFS(L106=$L$5,0,L106=$L$7,1)</f>
        <v>1</v>
      </c>
      <c r="N106" s="19" t="s">
        <v>215</v>
      </c>
      <c r="O106" s="27" cm="1">
        <f t="array" ref="O106">_xlfn.IFS(N106=$N$5,100%,N106=$N$8,0%,N106=$N$9,50%,N106=$N$44,0%)</f>
        <v>0</v>
      </c>
      <c r="P106" s="19" t="s">
        <v>213</v>
      </c>
      <c r="Q106" s="27" cm="1">
        <f t="array" ref="Q106">_xlfn.IFS(P106=$P$6,100%,P106=$P$14,0%,P106=$P$9,50%,P106=$P$53,0%)</f>
        <v>1</v>
      </c>
      <c r="R106" s="19" t="s">
        <v>208</v>
      </c>
      <c r="S106" s="27" cm="1">
        <f t="array" ref="S106">_xlfn.IFS(R106=$R$24,100%,R106=$R$13,0%,R106=$R$6,50%,R106=$R$53,0%)</f>
        <v>0</v>
      </c>
      <c r="T106" s="19" t="s">
        <v>208</v>
      </c>
      <c r="U106" s="27" cm="1">
        <f t="array" ref="U106">_xlfn.IFS(T106=$T$7,100%,T106=$T$6,0%,T106=$T$8,50%,T106=$T$23,0%)</f>
        <v>0</v>
      </c>
      <c r="V106" s="19" t="s">
        <v>208</v>
      </c>
      <c r="W106" s="27" cm="1">
        <f t="array" ref="W106">_xlfn.IFS(V106=$T$7,100%,V106=$T$6,0%,V106=$T$8,50%,V106=$T$23,0%)</f>
        <v>0</v>
      </c>
      <c r="X106" s="19" t="s">
        <v>208</v>
      </c>
      <c r="Y106" s="27" cm="1">
        <f t="array" ref="Y106">_xlfn.IFS(X106=$T$7,100%,X106=$T$6,0%,X106=$T$8,50%,X106=$T$23,0%)</f>
        <v>0</v>
      </c>
      <c r="Z106" s="19" t="s">
        <v>208</v>
      </c>
      <c r="AA106" s="27" cm="1">
        <f t="array" ref="AA106">_xlfn.IFS(Z106=$T$7,100%,Z106=$T$6,0%,Z106=$T$8,50%,Z106=$T$23,0%)</f>
        <v>0</v>
      </c>
      <c r="AB106" s="37">
        <f t="shared" si="1"/>
        <v>0.35000000000000003</v>
      </c>
      <c r="AC106" s="19">
        <v>33</v>
      </c>
      <c r="AD106" s="19" t="s">
        <v>218</v>
      </c>
      <c r="AE106" s="19" t="s">
        <v>220</v>
      </c>
      <c r="AF106" s="19" t="s">
        <v>224</v>
      </c>
      <c r="AG106" s="19">
        <v>2</v>
      </c>
      <c r="AH106" s="19" t="s">
        <v>231</v>
      </c>
      <c r="AI106" s="19" t="s">
        <v>208</v>
      </c>
      <c r="AJ106" s="19" t="s">
        <v>231</v>
      </c>
      <c r="AK106" s="19" t="str" cm="1">
        <f t="array" ref="AK106">_xlfn.IFS(AJ106=$AI$129,"Ja",,,AJ106=$AI$130,"Ja",AJ106=$AI$131,"Ja",AJ106=$AI$132,"Ja",,,AJ106=$AI$133,"Ja",AJ106=$AI$135,"Nein")</f>
        <v>Ja</v>
      </c>
      <c r="AL106" s="19" t="s">
        <v>235</v>
      </c>
      <c r="AM106" s="19" t="s">
        <v>237</v>
      </c>
      <c r="AN106" s="19">
        <v>60</v>
      </c>
    </row>
    <row r="107" spans="1:40" x14ac:dyDescent="0.35">
      <c r="A107" s="17" t="s">
        <v>102</v>
      </c>
      <c r="B107" s="17" t="s">
        <v>193</v>
      </c>
      <c r="C107" s="17" t="s">
        <v>190</v>
      </c>
      <c r="D107" s="18" t="s">
        <v>207</v>
      </c>
      <c r="E107" s="27" cm="1">
        <f t="array" ref="E107">_xlfn.IFS(D107=$D$5,0,D107=$D$6,1)</f>
        <v>1</v>
      </c>
      <c r="F107" s="18" t="s">
        <v>207</v>
      </c>
      <c r="G107" s="27" cm="1">
        <f t="array" ref="G107">_xlfn.IFS(F107=$F$5,0,F107=$F$7,1)</f>
        <v>1</v>
      </c>
      <c r="H107" s="19" t="s">
        <v>210</v>
      </c>
      <c r="I107" s="27" cm="1">
        <f t="array" ref="I107">_xlfn.IFS(H107=$H$5,20%,H107=$H$6,0%,H107=$H$8,40%,H107=$H$45,0%,H107=$H$12,100%)</f>
        <v>0.4</v>
      </c>
      <c r="J107" s="18" t="s">
        <v>207</v>
      </c>
      <c r="K107" s="27" cm="1">
        <f t="array" ref="K107">_xlfn.IFS(J107=$J$5,0,J107=$J$7,1)</f>
        <v>1</v>
      </c>
      <c r="L107" s="18" t="s">
        <v>207</v>
      </c>
      <c r="M107" s="27" cm="1">
        <f t="array" ref="M107">_xlfn.IFS(L107=$L$5,0,L107=$L$7,1)</f>
        <v>1</v>
      </c>
      <c r="N107" s="19" t="s">
        <v>213</v>
      </c>
      <c r="O107" s="27" cm="1">
        <f t="array" ref="O107">_xlfn.IFS(N107=$N$5,100%,N107=$N$8,0%,N107=$N$9,50%,N107=$N$44,0%)</f>
        <v>1</v>
      </c>
      <c r="P107" s="19" t="s">
        <v>213</v>
      </c>
      <c r="Q107" s="27" cm="1">
        <f t="array" ref="Q107">_xlfn.IFS(P107=$P$6,100%,P107=$P$14,0%,P107=$P$9,50%,P107=$P$53,0%)</f>
        <v>1</v>
      </c>
      <c r="R107" s="19" t="s">
        <v>213</v>
      </c>
      <c r="S107" s="27" cm="1">
        <f t="array" ref="S107">_xlfn.IFS(R107=$R$24,100%,R107=$R$13,0%,R107=$R$6,50%,R107=$R$53,0%)</f>
        <v>1</v>
      </c>
      <c r="T107" s="19" t="s">
        <v>213</v>
      </c>
      <c r="U107" s="27" cm="1">
        <f t="array" ref="U107">_xlfn.IFS(T107=$T$7,100%,T107=$T$6,0%,T107=$T$8,50%,T107=$T$23,0%)</f>
        <v>1</v>
      </c>
      <c r="V107" s="19" t="s">
        <v>214</v>
      </c>
      <c r="W107" s="27" cm="1">
        <f t="array" ref="W107">_xlfn.IFS(V107=$T$7,100%,V107=$T$6,0%,V107=$T$8,50%,V107=$T$23,0%)</f>
        <v>0.5</v>
      </c>
      <c r="X107" s="19" t="s">
        <v>214</v>
      </c>
      <c r="Y107" s="27" cm="1">
        <f t="array" ref="Y107">_xlfn.IFS(X107=$T$7,100%,X107=$T$6,0%,X107=$T$8,50%,X107=$T$23,0%)</f>
        <v>0.5</v>
      </c>
      <c r="Z107" s="19" t="s">
        <v>215</v>
      </c>
      <c r="AA107" s="27" cm="1">
        <f t="array" ref="AA107">_xlfn.IFS(Z107=$T$7,100%,Z107=$T$6,0%,Z107=$T$8,50%,Z107=$T$23,0%)</f>
        <v>0</v>
      </c>
      <c r="AB107" s="37">
        <f t="shared" si="1"/>
        <v>0.78333333333333333</v>
      </c>
      <c r="AC107" s="19" t="s">
        <v>208</v>
      </c>
      <c r="AD107" s="19" t="s">
        <v>208</v>
      </c>
      <c r="AE107" s="19" t="s">
        <v>220</v>
      </c>
      <c r="AF107" s="19" t="s">
        <v>224</v>
      </c>
      <c r="AG107" s="19">
        <v>2</v>
      </c>
      <c r="AH107" s="19" t="s">
        <v>208</v>
      </c>
      <c r="AI107" s="19" t="s">
        <v>208</v>
      </c>
      <c r="AJ107" s="19" t="s">
        <v>273</v>
      </c>
      <c r="AK107" s="19" t="str" cm="1">
        <f t="array" ref="AK107">_xlfn.IFS(AJ107=$AI$129,"Ja",,,AJ107=$AI$130,"Ja",AJ107=$AI$131,"Ja",AJ107=$AI$132,"Ja",,,AJ107=$AI$133,"Ja",AJ107=$AI$135,"Nein")</f>
        <v>Nein</v>
      </c>
      <c r="AL107" s="19" t="s">
        <v>208</v>
      </c>
      <c r="AM107" s="19" t="s">
        <v>208</v>
      </c>
      <c r="AN107" s="19" t="s">
        <v>208</v>
      </c>
    </row>
    <row r="108" spans="1:40" x14ac:dyDescent="0.35">
      <c r="A108" s="17" t="s">
        <v>103</v>
      </c>
      <c r="B108" s="17" t="s">
        <v>193</v>
      </c>
      <c r="C108" s="17" t="s">
        <v>190</v>
      </c>
      <c r="D108" s="18" t="s">
        <v>207</v>
      </c>
      <c r="E108" s="27" cm="1">
        <f t="array" ref="E108">_xlfn.IFS(D108=$D$5,0,D108=$D$6,1)</f>
        <v>1</v>
      </c>
      <c r="F108" s="18" t="b">
        <v>0</v>
      </c>
      <c r="G108" s="27" cm="1">
        <f t="array" ref="G108">_xlfn.IFS(F108=$F$5,0,F108=$F$7,1)</f>
        <v>0</v>
      </c>
      <c r="H108" s="19" t="s">
        <v>211</v>
      </c>
      <c r="I108" s="27" cm="1">
        <f t="array" ref="I108">_xlfn.IFS(H108=$H$5,20%,H108=$H$6,0%,H108=$H$8,40%,H108=$H$45,0%,H108=$H$12,100%)</f>
        <v>0.2</v>
      </c>
      <c r="J108" s="18" t="s">
        <v>207</v>
      </c>
      <c r="K108" s="27" cm="1">
        <f t="array" ref="K108">_xlfn.IFS(J108=$J$5,0,J108=$J$7,1)</f>
        <v>1</v>
      </c>
      <c r="L108" s="18" t="s">
        <v>207</v>
      </c>
      <c r="M108" s="27" cm="1">
        <f t="array" ref="M108">_xlfn.IFS(L108=$L$5,0,L108=$L$7,1)</f>
        <v>1</v>
      </c>
      <c r="N108" s="19" t="s">
        <v>215</v>
      </c>
      <c r="O108" s="27" cm="1">
        <f t="array" ref="O108">_xlfn.IFS(N108=$N$5,100%,N108=$N$8,0%,N108=$N$9,50%,N108=$N$44,0%)</f>
        <v>0</v>
      </c>
      <c r="P108" s="19" t="s">
        <v>213</v>
      </c>
      <c r="Q108" s="27" cm="1">
        <f t="array" ref="Q108">_xlfn.IFS(P108=$P$6,100%,P108=$P$14,0%,P108=$P$9,50%,P108=$P$53,0%)</f>
        <v>1</v>
      </c>
      <c r="R108" s="19" t="s">
        <v>208</v>
      </c>
      <c r="S108" s="27" cm="1">
        <f t="array" ref="S108">_xlfn.IFS(R108=$R$24,100%,R108=$R$13,0%,R108=$R$6,50%,R108=$R$53,0%)</f>
        <v>0</v>
      </c>
      <c r="T108" s="19" t="s">
        <v>208</v>
      </c>
      <c r="U108" s="27" cm="1">
        <f t="array" ref="U108">_xlfn.IFS(T108=$T$7,100%,T108=$T$6,0%,T108=$T$8,50%,T108=$T$23,0%)</f>
        <v>0</v>
      </c>
      <c r="V108" s="19" t="s">
        <v>208</v>
      </c>
      <c r="W108" s="27" cm="1">
        <f t="array" ref="W108">_xlfn.IFS(V108=$T$7,100%,V108=$T$6,0%,V108=$T$8,50%,V108=$T$23,0%)</f>
        <v>0</v>
      </c>
      <c r="X108" s="19" t="s">
        <v>208</v>
      </c>
      <c r="Y108" s="27" cm="1">
        <f t="array" ref="Y108">_xlfn.IFS(X108=$T$7,100%,X108=$T$6,0%,X108=$T$8,50%,X108=$T$23,0%)</f>
        <v>0</v>
      </c>
      <c r="Z108" s="19" t="s">
        <v>208</v>
      </c>
      <c r="AA108" s="27" cm="1">
        <f t="array" ref="AA108">_xlfn.IFS(Z108=$T$7,100%,Z108=$T$6,0%,Z108=$T$8,50%,Z108=$T$23,0%)</f>
        <v>0</v>
      </c>
      <c r="AB108" s="37">
        <f t="shared" si="1"/>
        <v>0.35000000000000003</v>
      </c>
      <c r="AC108" s="19">
        <v>31</v>
      </c>
      <c r="AD108" s="19" t="s">
        <v>217</v>
      </c>
      <c r="AE108" s="19" t="s">
        <v>220</v>
      </c>
      <c r="AF108" s="19" t="s">
        <v>224</v>
      </c>
      <c r="AG108" s="19">
        <v>2</v>
      </c>
      <c r="AH108" s="19" t="s">
        <v>227</v>
      </c>
      <c r="AI108" s="19" t="s">
        <v>208</v>
      </c>
      <c r="AJ108" s="19" t="s">
        <v>227</v>
      </c>
      <c r="AK108" s="19" t="str" cm="1">
        <f t="array" ref="AK108">_xlfn.IFS(AJ108=$AI$129,"Ja",,,AJ108=$AI$130,"Ja",AJ108=$AI$131,"Ja",AJ108=$AI$132,"Ja",,,AJ108=$AI$133,"Ja",AJ108=$AI$135,"Nein")</f>
        <v>Ja</v>
      </c>
      <c r="AL108" s="19" t="s">
        <v>235</v>
      </c>
      <c r="AM108" s="19" t="s">
        <v>237</v>
      </c>
      <c r="AN108" s="19">
        <v>100</v>
      </c>
    </row>
    <row r="109" spans="1:40" x14ac:dyDescent="0.35">
      <c r="A109" s="17" t="s">
        <v>104</v>
      </c>
      <c r="B109" s="17" t="s">
        <v>193</v>
      </c>
      <c r="C109" s="17" t="s">
        <v>188</v>
      </c>
      <c r="D109" s="18" t="b">
        <v>0</v>
      </c>
      <c r="E109" s="27" cm="1">
        <f t="array" ref="E109">_xlfn.IFS(D109=$D$5,0,D109=$D$6,1)</f>
        <v>0</v>
      </c>
      <c r="F109" s="18" t="b">
        <v>0</v>
      </c>
      <c r="G109" s="27" cm="1">
        <f t="array" ref="G109">_xlfn.IFS(F109=$F$5,0,F109=$F$7,1)</f>
        <v>0</v>
      </c>
      <c r="H109" s="19" t="s">
        <v>212</v>
      </c>
      <c r="I109" s="27" cm="1">
        <f t="array" ref="I109">_xlfn.IFS(H109=$H$5,20%,H109=$H$6,0%,H109=$H$8,40%,H109=$H$45,0%,H109=$H$12,100%)</f>
        <v>0</v>
      </c>
      <c r="J109" s="18" t="b">
        <v>0</v>
      </c>
      <c r="K109" s="27" cm="1">
        <f t="array" ref="K109">_xlfn.IFS(J109=$J$5,0,J109=$J$7,1)</f>
        <v>0</v>
      </c>
      <c r="L109" s="18" t="b">
        <v>0</v>
      </c>
      <c r="M109" s="27" cm="1">
        <f t="array" ref="M109">_xlfn.IFS(L109=$L$5,0,L109=$L$7,1)</f>
        <v>0</v>
      </c>
      <c r="N109" s="19" t="s">
        <v>213</v>
      </c>
      <c r="O109" s="27" cm="1">
        <f t="array" ref="O109">_xlfn.IFS(N109=$N$5,100%,N109=$N$8,0%,N109=$N$9,50%,N109=$N$44,0%)</f>
        <v>1</v>
      </c>
      <c r="P109" s="19" t="s">
        <v>215</v>
      </c>
      <c r="Q109" s="27" cm="1">
        <f t="array" ref="Q109">_xlfn.IFS(P109=$P$6,100%,P109=$P$14,0%,P109=$P$9,50%,P109=$P$53,0%)</f>
        <v>0</v>
      </c>
      <c r="R109" s="19" t="s">
        <v>214</v>
      </c>
      <c r="S109" s="27" cm="1">
        <f t="array" ref="S109">_xlfn.IFS(R109=$R$24,100%,R109=$R$13,0%,R109=$R$6,50%,R109=$R$53,0%)</f>
        <v>0.5</v>
      </c>
      <c r="T109" s="19" t="s">
        <v>215</v>
      </c>
      <c r="U109" s="27" cm="1">
        <f t="array" ref="U109">_xlfn.IFS(T109=$T$7,100%,T109=$T$6,0%,T109=$T$8,50%,T109=$T$23,0%)</f>
        <v>0</v>
      </c>
      <c r="V109" s="19" t="s">
        <v>215</v>
      </c>
      <c r="W109" s="27" cm="1">
        <f t="array" ref="W109">_xlfn.IFS(V109=$T$7,100%,V109=$T$6,0%,V109=$T$8,50%,V109=$T$23,0%)</f>
        <v>0</v>
      </c>
      <c r="X109" s="19" t="s">
        <v>215</v>
      </c>
      <c r="Y109" s="27" cm="1">
        <f t="array" ref="Y109">_xlfn.IFS(X109=$T$7,100%,X109=$T$6,0%,X109=$T$8,50%,X109=$T$23,0%)</f>
        <v>0</v>
      </c>
      <c r="Z109" s="19" t="s">
        <v>214</v>
      </c>
      <c r="AA109" s="27" cm="1">
        <f t="array" ref="AA109">_xlfn.IFS(Z109=$T$7,100%,Z109=$T$6,0%,Z109=$T$8,50%,Z109=$T$23,0%)</f>
        <v>0.5</v>
      </c>
      <c r="AB109" s="37">
        <f t="shared" si="1"/>
        <v>0.16666666666666666</v>
      </c>
      <c r="AC109" s="19">
        <v>28</v>
      </c>
      <c r="AD109" s="19" t="s">
        <v>217</v>
      </c>
      <c r="AE109" s="19" t="s">
        <v>220</v>
      </c>
      <c r="AF109" s="19" t="s">
        <v>224</v>
      </c>
      <c r="AG109" s="19">
        <v>2</v>
      </c>
      <c r="AH109" s="19" t="s">
        <v>231</v>
      </c>
      <c r="AI109" s="19" t="s">
        <v>208</v>
      </c>
      <c r="AJ109" s="19" t="s">
        <v>231</v>
      </c>
      <c r="AK109" s="19" t="str" cm="1">
        <f t="array" ref="AK109">_xlfn.IFS(AJ109=$AI$129,"Ja",,,AJ109=$AI$130,"Ja",AJ109=$AI$131,"Ja",AJ109=$AI$132,"Ja",,,AJ109=$AI$133,"Ja",AJ109=$AI$135,"Nein")</f>
        <v>Ja</v>
      </c>
      <c r="AL109" s="19" t="s">
        <v>235</v>
      </c>
      <c r="AM109" s="19" t="s">
        <v>237</v>
      </c>
      <c r="AN109" s="19">
        <v>80</v>
      </c>
    </row>
    <row r="110" spans="1:40" x14ac:dyDescent="0.35">
      <c r="A110" s="17" t="s">
        <v>105</v>
      </c>
      <c r="B110" s="17" t="s">
        <v>193</v>
      </c>
      <c r="C110" s="17" t="s">
        <v>190</v>
      </c>
      <c r="D110" s="18" t="s">
        <v>207</v>
      </c>
      <c r="E110" s="27" cm="1">
        <f t="array" ref="E110">_xlfn.IFS(D110=$D$5,0,D110=$D$6,1)</f>
        <v>1</v>
      </c>
      <c r="F110" s="18" t="s">
        <v>207</v>
      </c>
      <c r="G110" s="27" cm="1">
        <f t="array" ref="G110">_xlfn.IFS(F110=$F$5,0,F110=$F$7,1)</f>
        <v>1</v>
      </c>
      <c r="H110" s="19" t="s">
        <v>211</v>
      </c>
      <c r="I110" s="27" cm="1">
        <f t="array" ref="I110">_xlfn.IFS(H110=$H$5,20%,H110=$H$6,0%,H110=$H$8,40%,H110=$H$45,0%,H110=$H$12,100%)</f>
        <v>0.2</v>
      </c>
      <c r="J110" s="18" t="s">
        <v>207</v>
      </c>
      <c r="K110" s="27" cm="1">
        <f t="array" ref="K110">_xlfn.IFS(J110=$J$5,0,J110=$J$7,1)</f>
        <v>1</v>
      </c>
      <c r="L110" s="18" t="s">
        <v>207</v>
      </c>
      <c r="M110" s="27" cm="1">
        <f t="array" ref="M110">_xlfn.IFS(L110=$L$5,0,L110=$L$7,1)</f>
        <v>1</v>
      </c>
      <c r="N110" s="19" t="s">
        <v>213</v>
      </c>
      <c r="O110" s="27" cm="1">
        <f t="array" ref="O110">_xlfn.IFS(N110=$N$5,100%,N110=$N$8,0%,N110=$N$9,50%,N110=$N$44,0%)</f>
        <v>1</v>
      </c>
      <c r="P110" s="19" t="s">
        <v>213</v>
      </c>
      <c r="Q110" s="27" cm="1">
        <f t="array" ref="Q110">_xlfn.IFS(P110=$P$6,100%,P110=$P$14,0%,P110=$P$9,50%,P110=$P$53,0%)</f>
        <v>1</v>
      </c>
      <c r="R110" s="19" t="s">
        <v>214</v>
      </c>
      <c r="S110" s="27" cm="1">
        <f t="array" ref="S110">_xlfn.IFS(R110=$R$24,100%,R110=$R$13,0%,R110=$R$6,50%,R110=$R$53,0%)</f>
        <v>0.5</v>
      </c>
      <c r="T110" s="19" t="s">
        <v>215</v>
      </c>
      <c r="U110" s="27" cm="1">
        <f t="array" ref="U110">_xlfn.IFS(T110=$T$7,100%,T110=$T$6,0%,T110=$T$8,50%,T110=$T$23,0%)</f>
        <v>0</v>
      </c>
      <c r="V110" s="19" t="s">
        <v>215</v>
      </c>
      <c r="W110" s="27" cm="1">
        <f t="array" ref="W110">_xlfn.IFS(V110=$T$7,100%,V110=$T$6,0%,V110=$T$8,50%,V110=$T$23,0%)</f>
        <v>0</v>
      </c>
      <c r="X110" s="19" t="s">
        <v>215</v>
      </c>
      <c r="Y110" s="27" cm="1">
        <f t="array" ref="Y110">_xlfn.IFS(X110=$T$7,100%,X110=$T$6,0%,X110=$T$8,50%,X110=$T$23,0%)</f>
        <v>0</v>
      </c>
      <c r="Z110" s="19" t="s">
        <v>215</v>
      </c>
      <c r="AA110" s="27" cm="1">
        <f t="array" ref="AA110">_xlfn.IFS(Z110=$T$7,100%,Z110=$T$6,0%,Z110=$T$8,50%,Z110=$T$23,0%)</f>
        <v>0</v>
      </c>
      <c r="AB110" s="37">
        <f t="shared" si="1"/>
        <v>0.55833333333333335</v>
      </c>
      <c r="AC110" s="19">
        <v>29</v>
      </c>
      <c r="AD110" s="19" t="s">
        <v>218</v>
      </c>
      <c r="AE110" s="19" t="s">
        <v>220</v>
      </c>
      <c r="AF110" s="19" t="s">
        <v>224</v>
      </c>
      <c r="AG110" s="19">
        <v>2</v>
      </c>
      <c r="AH110" s="19" t="s">
        <v>230</v>
      </c>
      <c r="AI110" s="19" t="s">
        <v>208</v>
      </c>
      <c r="AJ110" s="19" t="s">
        <v>273</v>
      </c>
      <c r="AK110" s="19" t="str" cm="1">
        <f t="array" ref="AK110">_xlfn.IFS(AJ110=$AI$129,"Ja",,,AJ110=$AI$130,"Ja",AJ110=$AI$131,"Ja",AJ110=$AI$132,"Ja",,,AJ110=$AI$133,"Ja",AJ110=$AI$135,"Nein")</f>
        <v>Nein</v>
      </c>
      <c r="AL110" s="19" t="s">
        <v>235</v>
      </c>
      <c r="AM110" s="19" t="s">
        <v>237</v>
      </c>
      <c r="AN110" s="19">
        <v>40</v>
      </c>
    </row>
    <row r="111" spans="1:40" x14ac:dyDescent="0.35">
      <c r="A111" s="17" t="s">
        <v>106</v>
      </c>
      <c r="B111" s="17" t="s">
        <v>193</v>
      </c>
      <c r="C111" s="17" t="s">
        <v>190</v>
      </c>
      <c r="D111" s="18" t="b">
        <v>0</v>
      </c>
      <c r="E111" s="27" cm="1">
        <f t="array" ref="E111">_xlfn.IFS(D111=$D$5,0,D111=$D$6,1)</f>
        <v>0</v>
      </c>
      <c r="F111" s="18" t="s">
        <v>207</v>
      </c>
      <c r="G111" s="27" cm="1">
        <f t="array" ref="G111">_xlfn.IFS(F111=$F$5,0,F111=$F$7,1)</f>
        <v>1</v>
      </c>
      <c r="H111" s="19" t="s">
        <v>211</v>
      </c>
      <c r="I111" s="27" cm="1">
        <f t="array" ref="I111">_xlfn.IFS(H111=$H$5,20%,H111=$H$6,0%,H111=$H$8,40%,H111=$H$45,0%,H111=$H$12,100%)</f>
        <v>0.2</v>
      </c>
      <c r="J111" s="18" t="s">
        <v>207</v>
      </c>
      <c r="K111" s="27" cm="1">
        <f t="array" ref="K111">_xlfn.IFS(J111=$J$5,0,J111=$J$7,1)</f>
        <v>1</v>
      </c>
      <c r="L111" s="18" t="s">
        <v>207</v>
      </c>
      <c r="M111" s="27" cm="1">
        <f t="array" ref="M111">_xlfn.IFS(L111=$L$5,0,L111=$L$7,1)</f>
        <v>1</v>
      </c>
      <c r="N111" s="19" t="s">
        <v>213</v>
      </c>
      <c r="O111" s="27" cm="1">
        <f t="array" ref="O111">_xlfn.IFS(N111=$N$5,100%,N111=$N$8,0%,N111=$N$9,50%,N111=$N$44,0%)</f>
        <v>1</v>
      </c>
      <c r="P111" s="19" t="s">
        <v>213</v>
      </c>
      <c r="Q111" s="27" cm="1">
        <f t="array" ref="Q111">_xlfn.IFS(P111=$P$6,100%,P111=$P$14,0%,P111=$P$9,50%,P111=$P$53,0%)</f>
        <v>1</v>
      </c>
      <c r="R111" s="19" t="s">
        <v>213</v>
      </c>
      <c r="S111" s="27" cm="1">
        <f t="array" ref="S111">_xlfn.IFS(R111=$R$24,100%,R111=$R$13,0%,R111=$R$6,50%,R111=$R$53,0%)</f>
        <v>1</v>
      </c>
      <c r="T111" s="19" t="s">
        <v>213</v>
      </c>
      <c r="U111" s="27" cm="1">
        <f t="array" ref="U111">_xlfn.IFS(T111=$T$7,100%,T111=$T$6,0%,T111=$T$8,50%,T111=$T$23,0%)</f>
        <v>1</v>
      </c>
      <c r="V111" s="19" t="s">
        <v>214</v>
      </c>
      <c r="W111" s="27" cm="1">
        <f t="array" ref="W111">_xlfn.IFS(V111=$T$7,100%,V111=$T$6,0%,V111=$T$8,50%,V111=$T$23,0%)</f>
        <v>0.5</v>
      </c>
      <c r="X111" s="19" t="s">
        <v>214</v>
      </c>
      <c r="Y111" s="27" cm="1">
        <f t="array" ref="Y111">_xlfn.IFS(X111=$T$7,100%,X111=$T$6,0%,X111=$T$8,50%,X111=$T$23,0%)</f>
        <v>0.5</v>
      </c>
      <c r="Z111" s="19" t="s">
        <v>215</v>
      </c>
      <c r="AA111" s="27" cm="1">
        <f t="array" ref="AA111">_xlfn.IFS(Z111=$T$7,100%,Z111=$T$6,0%,Z111=$T$8,50%,Z111=$T$23,0%)</f>
        <v>0</v>
      </c>
      <c r="AB111" s="37">
        <f t="shared" si="1"/>
        <v>0.68333333333333324</v>
      </c>
      <c r="AC111" s="19">
        <v>26</v>
      </c>
      <c r="AD111" s="19" t="s">
        <v>218</v>
      </c>
      <c r="AE111" s="19" t="s">
        <v>220</v>
      </c>
      <c r="AF111" s="19" t="s">
        <v>224</v>
      </c>
      <c r="AG111" s="19">
        <v>2</v>
      </c>
      <c r="AH111" s="19" t="s">
        <v>231</v>
      </c>
      <c r="AI111" s="19" t="s">
        <v>230</v>
      </c>
      <c r="AJ111" s="19" t="s">
        <v>231</v>
      </c>
      <c r="AK111" s="19" t="str" cm="1">
        <f t="array" ref="AK111">_xlfn.IFS(AJ111=$AI$129,"Ja",,,AJ111=$AI$130,"Ja",AJ111=$AI$131,"Ja",AJ111=$AI$132,"Ja",,,AJ111=$AI$133,"Ja",AJ111=$AI$135,"Nein")</f>
        <v>Ja</v>
      </c>
      <c r="AL111" s="19" t="s">
        <v>235</v>
      </c>
      <c r="AM111" s="19" t="s">
        <v>237</v>
      </c>
      <c r="AN111" s="19">
        <v>60</v>
      </c>
    </row>
    <row r="112" spans="1:40" x14ac:dyDescent="0.35">
      <c r="A112" s="17" t="s">
        <v>107</v>
      </c>
      <c r="B112" s="17" t="s">
        <v>193</v>
      </c>
      <c r="C112" s="17" t="s">
        <v>188</v>
      </c>
      <c r="D112" s="18" t="s">
        <v>207</v>
      </c>
      <c r="E112" s="27" cm="1">
        <f t="array" ref="E112">_xlfn.IFS(D112=$D$5,0,D112=$D$6,1)</f>
        <v>1</v>
      </c>
      <c r="F112" s="18" t="s">
        <v>207</v>
      </c>
      <c r="G112" s="27" cm="1">
        <f t="array" ref="G112">_xlfn.IFS(F112=$F$5,0,F112=$F$7,1)</f>
        <v>1</v>
      </c>
      <c r="H112" s="19" t="s">
        <v>209</v>
      </c>
      <c r="I112" s="27" cm="1">
        <f t="array" ref="I112">_xlfn.IFS(H112=$H$5,20%,H112=$H$6,0%,H112=$H$8,40%,H112=$H$45,0%,H112=$H$12,100%)</f>
        <v>1</v>
      </c>
      <c r="J112" s="18" t="s">
        <v>207</v>
      </c>
      <c r="K112" s="27" cm="1">
        <f t="array" ref="K112">_xlfn.IFS(J112=$J$5,0,J112=$J$7,1)</f>
        <v>1</v>
      </c>
      <c r="L112" s="18" t="b">
        <v>0</v>
      </c>
      <c r="M112" s="27" cm="1">
        <f t="array" ref="M112">_xlfn.IFS(L112=$L$5,0,L112=$L$7,1)</f>
        <v>0</v>
      </c>
      <c r="N112" s="19" t="s">
        <v>213</v>
      </c>
      <c r="O112" s="27" cm="1">
        <f t="array" ref="O112">_xlfn.IFS(N112=$N$5,100%,N112=$N$8,0%,N112=$N$9,50%,N112=$N$44,0%)</f>
        <v>1</v>
      </c>
      <c r="P112" s="19" t="s">
        <v>213</v>
      </c>
      <c r="Q112" s="27" cm="1">
        <f t="array" ref="Q112">_xlfn.IFS(P112=$P$6,100%,P112=$P$14,0%,P112=$P$9,50%,P112=$P$53,0%)</f>
        <v>1</v>
      </c>
      <c r="R112" s="19" t="s">
        <v>214</v>
      </c>
      <c r="S112" s="27" cm="1">
        <f t="array" ref="S112">_xlfn.IFS(R112=$R$24,100%,R112=$R$13,0%,R112=$R$6,50%,R112=$R$53,0%)</f>
        <v>0.5</v>
      </c>
      <c r="T112" s="19" t="s">
        <v>213</v>
      </c>
      <c r="U112" s="27" cm="1">
        <f t="array" ref="U112">_xlfn.IFS(T112=$T$7,100%,T112=$T$6,0%,T112=$T$8,50%,T112=$T$23,0%)</f>
        <v>1</v>
      </c>
      <c r="V112" s="19" t="s">
        <v>215</v>
      </c>
      <c r="W112" s="27" cm="1">
        <f t="array" ref="W112">_xlfn.IFS(V112=$T$7,100%,V112=$T$6,0%,V112=$T$8,50%,V112=$T$23,0%)</f>
        <v>0</v>
      </c>
      <c r="X112" s="19" t="s">
        <v>215</v>
      </c>
      <c r="Y112" s="27" cm="1">
        <f t="array" ref="Y112">_xlfn.IFS(X112=$T$7,100%,X112=$T$6,0%,X112=$T$8,50%,X112=$T$23,0%)</f>
        <v>0</v>
      </c>
      <c r="Z112" s="19" t="s">
        <v>215</v>
      </c>
      <c r="AA112" s="27" cm="1">
        <f t="array" ref="AA112">_xlfn.IFS(Z112=$T$7,100%,Z112=$T$6,0%,Z112=$T$8,50%,Z112=$T$23,0%)</f>
        <v>0</v>
      </c>
      <c r="AB112" s="37">
        <f t="shared" si="1"/>
        <v>0.625</v>
      </c>
      <c r="AC112" s="19">
        <v>37</v>
      </c>
      <c r="AD112" s="19" t="s">
        <v>218</v>
      </c>
      <c r="AE112" s="19" t="s">
        <v>220</v>
      </c>
      <c r="AF112" s="19" t="s">
        <v>224</v>
      </c>
      <c r="AG112" s="19">
        <v>2</v>
      </c>
      <c r="AH112" s="19" t="s">
        <v>231</v>
      </c>
      <c r="AI112" s="19" t="s">
        <v>227</v>
      </c>
      <c r="AJ112" s="19" t="s">
        <v>274</v>
      </c>
      <c r="AK112" s="19" t="str" cm="1">
        <f t="array" ref="AK112">_xlfn.IFS(AJ112=$AI$129,"Ja",,,AJ112=$AI$130,"Ja",AJ112=$AI$131,"Ja",AJ112=$AI$132,"Ja",,,AJ112=$AI$133,"Ja",AJ112=$AI$135,"Nein")</f>
        <v>Ja</v>
      </c>
      <c r="AL112" s="19" t="s">
        <v>235</v>
      </c>
      <c r="AM112" s="19" t="s">
        <v>236</v>
      </c>
      <c r="AN112" s="19" t="s">
        <v>208</v>
      </c>
    </row>
    <row r="113" spans="1:40" x14ac:dyDescent="0.35">
      <c r="A113" s="17" t="s">
        <v>108</v>
      </c>
      <c r="B113" s="17" t="s">
        <v>193</v>
      </c>
      <c r="C113" s="17" t="s">
        <v>190</v>
      </c>
      <c r="D113" s="18" t="s">
        <v>207</v>
      </c>
      <c r="E113" s="27" cm="1">
        <f t="array" ref="E113">_xlfn.IFS(D113=$D$5,0,D113=$D$6,1)</f>
        <v>1</v>
      </c>
      <c r="F113" s="18" t="s">
        <v>207</v>
      </c>
      <c r="G113" s="27" cm="1">
        <f t="array" ref="G113">_xlfn.IFS(F113=$F$5,0,F113=$F$7,1)</f>
        <v>1</v>
      </c>
      <c r="H113" s="19" t="s">
        <v>211</v>
      </c>
      <c r="I113" s="27" cm="1">
        <f t="array" ref="I113">_xlfn.IFS(H113=$H$5,20%,H113=$H$6,0%,H113=$H$8,40%,H113=$H$45,0%,H113=$H$12,100%)</f>
        <v>0.2</v>
      </c>
      <c r="J113" s="18" t="b">
        <v>0</v>
      </c>
      <c r="K113" s="27" cm="1">
        <f t="array" ref="K113">_xlfn.IFS(J113=$J$5,0,J113=$J$7,1)</f>
        <v>0</v>
      </c>
      <c r="L113" s="18" t="b">
        <v>0</v>
      </c>
      <c r="M113" s="27" cm="1">
        <f t="array" ref="M113">_xlfn.IFS(L113=$L$5,0,L113=$L$7,1)</f>
        <v>0</v>
      </c>
      <c r="N113" s="19" t="s">
        <v>213</v>
      </c>
      <c r="O113" s="27" cm="1">
        <f t="array" ref="O113">_xlfn.IFS(N113=$N$5,100%,N113=$N$8,0%,N113=$N$9,50%,N113=$N$44,0%)</f>
        <v>1</v>
      </c>
      <c r="P113" s="19" t="s">
        <v>215</v>
      </c>
      <c r="Q113" s="27" cm="1">
        <f t="array" ref="Q113">_xlfn.IFS(P113=$P$6,100%,P113=$P$14,0%,P113=$P$9,50%,P113=$P$53,0%)</f>
        <v>0</v>
      </c>
      <c r="R113" s="19" t="s">
        <v>208</v>
      </c>
      <c r="S113" s="27" cm="1">
        <f t="array" ref="S113">_xlfn.IFS(R113=$R$24,100%,R113=$R$13,0%,R113=$R$6,50%,R113=$R$53,0%)</f>
        <v>0</v>
      </c>
      <c r="T113" s="19" t="s">
        <v>208</v>
      </c>
      <c r="U113" s="27" cm="1">
        <f t="array" ref="U113">_xlfn.IFS(T113=$T$7,100%,T113=$T$6,0%,T113=$T$8,50%,T113=$T$23,0%)</f>
        <v>0</v>
      </c>
      <c r="V113" s="19" t="s">
        <v>208</v>
      </c>
      <c r="W113" s="27" cm="1">
        <f t="array" ref="W113">_xlfn.IFS(V113=$T$7,100%,V113=$T$6,0%,V113=$T$8,50%,V113=$T$23,0%)</f>
        <v>0</v>
      </c>
      <c r="X113" s="19" t="s">
        <v>208</v>
      </c>
      <c r="Y113" s="27" cm="1">
        <f t="array" ref="Y113">_xlfn.IFS(X113=$T$7,100%,X113=$T$6,0%,X113=$T$8,50%,X113=$T$23,0%)</f>
        <v>0</v>
      </c>
      <c r="Z113" s="19" t="s">
        <v>208</v>
      </c>
      <c r="AA113" s="27" cm="1">
        <f t="array" ref="AA113">_xlfn.IFS(Z113=$T$7,100%,Z113=$T$6,0%,Z113=$T$8,50%,Z113=$T$23,0%)</f>
        <v>0</v>
      </c>
      <c r="AB113" s="37">
        <f t="shared" si="1"/>
        <v>0.26666666666666666</v>
      </c>
      <c r="AC113" s="19">
        <v>26</v>
      </c>
      <c r="AD113" s="19" t="s">
        <v>218</v>
      </c>
      <c r="AE113" s="19" t="s">
        <v>220</v>
      </c>
      <c r="AF113" s="19" t="s">
        <v>224</v>
      </c>
      <c r="AG113" s="19">
        <v>2</v>
      </c>
      <c r="AH113" s="19" t="s">
        <v>231</v>
      </c>
      <c r="AI113" s="19" t="s">
        <v>228</v>
      </c>
      <c r="AJ113" s="19" t="s">
        <v>272</v>
      </c>
      <c r="AK113" s="19" t="str" cm="1">
        <f t="array" ref="AK113">_xlfn.IFS(AJ113=$AI$129,"Ja",,,AJ113=$AI$130,"Ja",AJ113=$AI$131,"Ja",AJ113=$AI$132,"Ja",,,AJ113=$AI$133,"Ja",AJ113=$AI$135,"Nein")</f>
        <v>Ja</v>
      </c>
      <c r="AL113" s="19" t="s">
        <v>235</v>
      </c>
      <c r="AM113" s="19" t="s">
        <v>237</v>
      </c>
      <c r="AN113" s="19">
        <v>60</v>
      </c>
    </row>
    <row r="114" spans="1:40" x14ac:dyDescent="0.35">
      <c r="A114" s="17" t="s">
        <v>109</v>
      </c>
      <c r="B114" s="17" t="s">
        <v>193</v>
      </c>
      <c r="C114" s="17" t="s">
        <v>190</v>
      </c>
      <c r="D114" s="18" t="s">
        <v>207</v>
      </c>
      <c r="E114" s="27" cm="1">
        <f t="array" ref="E114">_xlfn.IFS(D114=$D$5,0,D114=$D$6,1)</f>
        <v>1</v>
      </c>
      <c r="F114" s="18" t="s">
        <v>207</v>
      </c>
      <c r="G114" s="27" cm="1">
        <f t="array" ref="G114">_xlfn.IFS(F114=$F$5,0,F114=$F$7,1)</f>
        <v>1</v>
      </c>
      <c r="H114" s="19" t="s">
        <v>212</v>
      </c>
      <c r="I114" s="27" cm="1">
        <f t="array" ref="I114">_xlfn.IFS(H114=$H$5,20%,H114=$H$6,0%,H114=$H$8,40%,H114=$H$45,0%,H114=$H$12,100%)</f>
        <v>0</v>
      </c>
      <c r="J114" s="18" t="s">
        <v>207</v>
      </c>
      <c r="K114" s="27" cm="1">
        <f t="array" ref="K114">_xlfn.IFS(J114=$J$5,0,J114=$J$7,1)</f>
        <v>1</v>
      </c>
      <c r="L114" s="18" t="s">
        <v>207</v>
      </c>
      <c r="M114" s="27" cm="1">
        <f t="array" ref="M114">_xlfn.IFS(L114=$L$5,0,L114=$L$7,1)</f>
        <v>1</v>
      </c>
      <c r="N114" s="19" t="s">
        <v>213</v>
      </c>
      <c r="O114" s="27" cm="1">
        <f t="array" ref="O114">_xlfn.IFS(N114=$N$5,100%,N114=$N$8,0%,N114=$N$9,50%,N114=$N$44,0%)</f>
        <v>1</v>
      </c>
      <c r="P114" s="19" t="s">
        <v>213</v>
      </c>
      <c r="Q114" s="27" cm="1">
        <f t="array" ref="Q114">_xlfn.IFS(P114=$P$6,100%,P114=$P$14,0%,P114=$P$9,50%,P114=$P$53,0%)</f>
        <v>1</v>
      </c>
      <c r="R114" s="19" t="s">
        <v>214</v>
      </c>
      <c r="S114" s="27" cm="1">
        <f t="array" ref="S114">_xlfn.IFS(R114=$R$24,100%,R114=$R$13,0%,R114=$R$6,50%,R114=$R$53,0%)</f>
        <v>0.5</v>
      </c>
      <c r="T114" s="19" t="s">
        <v>208</v>
      </c>
      <c r="U114" s="27" cm="1">
        <f t="array" ref="U114">_xlfn.IFS(T114=$T$7,100%,T114=$T$6,0%,T114=$T$8,50%,T114=$T$23,0%)</f>
        <v>0</v>
      </c>
      <c r="V114" s="19" t="s">
        <v>215</v>
      </c>
      <c r="W114" s="27" cm="1">
        <f t="array" ref="W114">_xlfn.IFS(V114=$T$7,100%,V114=$T$6,0%,V114=$T$8,50%,V114=$T$23,0%)</f>
        <v>0</v>
      </c>
      <c r="X114" s="19" t="s">
        <v>208</v>
      </c>
      <c r="Y114" s="27" cm="1">
        <f t="array" ref="Y114">_xlfn.IFS(X114=$T$7,100%,X114=$T$6,0%,X114=$T$8,50%,X114=$T$23,0%)</f>
        <v>0</v>
      </c>
      <c r="Z114" s="19" t="s">
        <v>215</v>
      </c>
      <c r="AA114" s="27" cm="1">
        <f t="array" ref="AA114">_xlfn.IFS(Z114=$T$7,100%,Z114=$T$6,0%,Z114=$T$8,50%,Z114=$T$23,0%)</f>
        <v>0</v>
      </c>
      <c r="AB114" s="37">
        <f t="shared" si="1"/>
        <v>0.54166666666666663</v>
      </c>
      <c r="AC114" s="19">
        <v>26</v>
      </c>
      <c r="AD114" s="19" t="s">
        <v>217</v>
      </c>
      <c r="AE114" s="19" t="s">
        <v>220</v>
      </c>
      <c r="AF114" s="19" t="s">
        <v>224</v>
      </c>
      <c r="AG114" s="19">
        <v>2</v>
      </c>
      <c r="AH114" s="19" t="s">
        <v>231</v>
      </c>
      <c r="AI114" s="19" t="s">
        <v>208</v>
      </c>
      <c r="AJ114" s="19" t="s">
        <v>231</v>
      </c>
      <c r="AK114" s="19" t="str" cm="1">
        <f t="array" ref="AK114">_xlfn.IFS(AJ114=$AI$129,"Ja",,,AJ114=$AI$130,"Ja",AJ114=$AI$131,"Ja",AJ114=$AI$132,"Ja",,,AJ114=$AI$133,"Ja",AJ114=$AI$135,"Nein")</f>
        <v>Ja</v>
      </c>
      <c r="AL114" s="19" t="s">
        <v>235</v>
      </c>
      <c r="AM114" s="19" t="s">
        <v>237</v>
      </c>
      <c r="AN114" s="19">
        <v>80</v>
      </c>
    </row>
    <row r="115" spans="1:40" x14ac:dyDescent="0.35">
      <c r="A115" s="17" t="s">
        <v>110</v>
      </c>
      <c r="B115" s="17" t="s">
        <v>193</v>
      </c>
      <c r="C115" s="17" t="s">
        <v>190</v>
      </c>
      <c r="D115" s="18" t="s">
        <v>207</v>
      </c>
      <c r="E115" s="27" cm="1">
        <f t="array" ref="E115">_xlfn.IFS(D115=$D$5,0,D115=$D$6,1)</f>
        <v>1</v>
      </c>
      <c r="F115" s="18" t="s">
        <v>207</v>
      </c>
      <c r="G115" s="27" cm="1">
        <f t="array" ref="G115">_xlfn.IFS(F115=$F$5,0,F115=$F$7,1)</f>
        <v>1</v>
      </c>
      <c r="H115" s="19" t="s">
        <v>212</v>
      </c>
      <c r="I115" s="27" cm="1">
        <f t="array" ref="I115">_xlfn.IFS(H115=$H$5,20%,H115=$H$6,0%,H115=$H$8,40%,H115=$H$45,0%,H115=$H$12,100%)</f>
        <v>0</v>
      </c>
      <c r="J115" s="18" t="s">
        <v>207</v>
      </c>
      <c r="K115" s="27" cm="1">
        <f t="array" ref="K115">_xlfn.IFS(J115=$J$5,0,J115=$J$7,1)</f>
        <v>1</v>
      </c>
      <c r="L115" s="18" t="s">
        <v>207</v>
      </c>
      <c r="M115" s="27" cm="1">
        <f t="array" ref="M115">_xlfn.IFS(L115=$L$5,0,L115=$L$7,1)</f>
        <v>1</v>
      </c>
      <c r="N115" s="19" t="s">
        <v>213</v>
      </c>
      <c r="O115" s="27" cm="1">
        <f t="array" ref="O115">_xlfn.IFS(N115=$N$5,100%,N115=$N$8,0%,N115=$N$9,50%,N115=$N$44,0%)</f>
        <v>1</v>
      </c>
      <c r="P115" s="19" t="s">
        <v>213</v>
      </c>
      <c r="Q115" s="27" cm="1">
        <f t="array" ref="Q115">_xlfn.IFS(P115=$P$6,100%,P115=$P$14,0%,P115=$P$9,50%,P115=$P$53,0%)</f>
        <v>1</v>
      </c>
      <c r="R115" s="19" t="s">
        <v>213</v>
      </c>
      <c r="S115" s="27" cm="1">
        <f t="array" ref="S115">_xlfn.IFS(R115=$R$24,100%,R115=$R$13,0%,R115=$R$6,50%,R115=$R$53,0%)</f>
        <v>1</v>
      </c>
      <c r="T115" s="19" t="s">
        <v>213</v>
      </c>
      <c r="U115" s="27" cm="1">
        <f t="array" ref="U115">_xlfn.IFS(T115=$T$7,100%,T115=$T$6,0%,T115=$T$8,50%,T115=$T$23,0%)</f>
        <v>1</v>
      </c>
      <c r="V115" s="19" t="s">
        <v>214</v>
      </c>
      <c r="W115" s="27" cm="1">
        <f t="array" ref="W115">_xlfn.IFS(V115=$T$7,100%,V115=$T$6,0%,V115=$T$8,50%,V115=$T$23,0%)</f>
        <v>0.5</v>
      </c>
      <c r="X115" s="19" t="s">
        <v>213</v>
      </c>
      <c r="Y115" s="27" cm="1">
        <f t="array" ref="Y115">_xlfn.IFS(X115=$T$7,100%,X115=$T$6,0%,X115=$T$8,50%,X115=$T$23,0%)</f>
        <v>1</v>
      </c>
      <c r="Z115" s="19" t="s">
        <v>215</v>
      </c>
      <c r="AA115" s="27" cm="1">
        <f t="array" ref="AA115">_xlfn.IFS(Z115=$T$7,100%,Z115=$T$6,0%,Z115=$T$8,50%,Z115=$T$23,0%)</f>
        <v>0</v>
      </c>
      <c r="AB115" s="37">
        <f t="shared" si="1"/>
        <v>0.79166666666666663</v>
      </c>
      <c r="AC115" s="19">
        <v>38</v>
      </c>
      <c r="AD115" s="19" t="s">
        <v>218</v>
      </c>
      <c r="AE115" s="19" t="s">
        <v>220</v>
      </c>
      <c r="AF115" s="19" t="s">
        <v>224</v>
      </c>
      <c r="AG115" s="19">
        <v>2</v>
      </c>
      <c r="AH115" s="19" t="s">
        <v>231</v>
      </c>
      <c r="AI115" s="19" t="s">
        <v>208</v>
      </c>
      <c r="AJ115" s="19" t="s">
        <v>231</v>
      </c>
      <c r="AK115" s="19" t="str" cm="1">
        <f t="array" ref="AK115">_xlfn.IFS(AJ115=$AI$129,"Ja",,,AJ115=$AI$130,"Ja",AJ115=$AI$131,"Ja",AJ115=$AI$132,"Ja",,,AJ115=$AI$133,"Ja",AJ115=$AI$135,"Nein")</f>
        <v>Ja</v>
      </c>
      <c r="AL115" s="19" t="s">
        <v>235</v>
      </c>
      <c r="AM115" s="19" t="s">
        <v>237</v>
      </c>
      <c r="AN115" s="19">
        <v>50</v>
      </c>
    </row>
    <row r="116" spans="1:40" x14ac:dyDescent="0.35">
      <c r="A116" s="17" t="s">
        <v>111</v>
      </c>
      <c r="B116" s="17" t="s">
        <v>193</v>
      </c>
      <c r="C116" s="17" t="s">
        <v>188</v>
      </c>
      <c r="D116" s="18" t="s">
        <v>207</v>
      </c>
      <c r="E116" s="27" cm="1">
        <f t="array" ref="E116">_xlfn.IFS(D116=$D$5,0,D116=$D$6,1)</f>
        <v>1</v>
      </c>
      <c r="F116" s="18" t="s">
        <v>207</v>
      </c>
      <c r="G116" s="27" cm="1">
        <f t="array" ref="G116">_xlfn.IFS(F116=$F$5,0,F116=$F$7,1)</f>
        <v>1</v>
      </c>
      <c r="H116" s="19" t="s">
        <v>209</v>
      </c>
      <c r="I116" s="27" cm="1">
        <f t="array" ref="I116">_xlfn.IFS(H116=$H$5,20%,H116=$H$6,0%,H116=$H$8,40%,H116=$H$45,0%,H116=$H$12,100%)</f>
        <v>1</v>
      </c>
      <c r="J116" s="18" t="b">
        <v>0</v>
      </c>
      <c r="K116" s="27" cm="1">
        <f t="array" ref="K116">_xlfn.IFS(J116=$J$5,0,J116=$J$7,1)</f>
        <v>0</v>
      </c>
      <c r="L116" s="18" t="b">
        <v>0</v>
      </c>
      <c r="M116" s="27" cm="1">
        <f t="array" ref="M116">_xlfn.IFS(L116=$L$5,0,L116=$L$7,1)</f>
        <v>0</v>
      </c>
      <c r="N116" s="19" t="s">
        <v>213</v>
      </c>
      <c r="O116" s="27" cm="1">
        <f t="array" ref="O116">_xlfn.IFS(N116=$N$5,100%,N116=$N$8,0%,N116=$N$9,50%,N116=$N$44,0%)</f>
        <v>1</v>
      </c>
      <c r="P116" s="19" t="s">
        <v>213</v>
      </c>
      <c r="Q116" s="27" cm="1">
        <f t="array" ref="Q116">_xlfn.IFS(P116=$P$6,100%,P116=$P$14,0%,P116=$P$9,50%,P116=$P$53,0%)</f>
        <v>1</v>
      </c>
      <c r="R116" s="19" t="s">
        <v>215</v>
      </c>
      <c r="S116" s="27" cm="1">
        <f t="array" ref="S116">_xlfn.IFS(R116=$R$24,100%,R116=$R$13,0%,R116=$R$6,50%,R116=$R$53,0%)</f>
        <v>0</v>
      </c>
      <c r="T116" s="19" t="s">
        <v>215</v>
      </c>
      <c r="U116" s="27" cm="1">
        <f t="array" ref="U116">_xlfn.IFS(T116=$T$7,100%,T116=$T$6,0%,T116=$T$8,50%,T116=$T$23,0%)</f>
        <v>0</v>
      </c>
      <c r="V116" s="19" t="s">
        <v>215</v>
      </c>
      <c r="W116" s="27" cm="1">
        <f t="array" ref="W116">_xlfn.IFS(V116=$T$7,100%,V116=$T$6,0%,V116=$T$8,50%,V116=$T$23,0%)</f>
        <v>0</v>
      </c>
      <c r="X116" s="19" t="s">
        <v>215</v>
      </c>
      <c r="Y116" s="27" cm="1">
        <f t="array" ref="Y116">_xlfn.IFS(X116=$T$7,100%,X116=$T$6,0%,X116=$T$8,50%,X116=$T$23,0%)</f>
        <v>0</v>
      </c>
      <c r="Z116" s="19" t="s">
        <v>215</v>
      </c>
      <c r="AA116" s="27" cm="1">
        <f t="array" ref="AA116">_xlfn.IFS(Z116=$T$7,100%,Z116=$T$6,0%,Z116=$T$8,50%,Z116=$T$23,0%)</f>
        <v>0</v>
      </c>
      <c r="AB116" s="37">
        <f t="shared" si="1"/>
        <v>0.41666666666666669</v>
      </c>
      <c r="AC116" s="19">
        <v>26</v>
      </c>
      <c r="AD116" s="19" t="s">
        <v>218</v>
      </c>
      <c r="AE116" s="19" t="s">
        <v>220</v>
      </c>
      <c r="AF116" s="19" t="s">
        <v>224</v>
      </c>
      <c r="AG116" s="19">
        <v>2</v>
      </c>
      <c r="AH116" s="19" t="s">
        <v>231</v>
      </c>
      <c r="AI116" s="19" t="s">
        <v>208</v>
      </c>
      <c r="AJ116" s="19" t="s">
        <v>231</v>
      </c>
      <c r="AK116" s="19" t="str" cm="1">
        <f t="array" ref="AK116">_xlfn.IFS(AJ116=$AI$129,"Ja",,,AJ116=$AI$130,"Ja",AJ116=$AI$131,"Ja",AJ116=$AI$132,"Ja",,,AJ116=$AI$133,"Ja",AJ116=$AI$135,"Nein")</f>
        <v>Ja</v>
      </c>
      <c r="AL116" s="19" t="s">
        <v>235</v>
      </c>
      <c r="AM116" s="19" t="s">
        <v>237</v>
      </c>
      <c r="AN116" s="19">
        <v>60</v>
      </c>
    </row>
    <row r="117" spans="1:40" x14ac:dyDescent="0.35">
      <c r="A117" s="17" t="s">
        <v>112</v>
      </c>
      <c r="B117" s="17" t="s">
        <v>193</v>
      </c>
      <c r="C117" s="17" t="s">
        <v>188</v>
      </c>
      <c r="D117" s="18" t="s">
        <v>207</v>
      </c>
      <c r="E117" s="27" cm="1">
        <f t="array" ref="E117">_xlfn.IFS(D117=$D$5,0,D117=$D$6,1)</f>
        <v>1</v>
      </c>
      <c r="F117" s="18" t="b">
        <v>0</v>
      </c>
      <c r="G117" s="27" cm="1">
        <f t="array" ref="G117">_xlfn.IFS(F117=$F$5,0,F117=$F$7,1)</f>
        <v>0</v>
      </c>
      <c r="H117" s="19" t="s">
        <v>212</v>
      </c>
      <c r="I117" s="27" cm="1">
        <f t="array" ref="I117">_xlfn.IFS(H117=$H$5,20%,H117=$H$6,0%,H117=$H$8,40%,H117=$H$45,0%,H117=$H$12,100%)</f>
        <v>0</v>
      </c>
      <c r="J117" s="18" t="s">
        <v>207</v>
      </c>
      <c r="K117" s="27" cm="1">
        <f t="array" ref="K117">_xlfn.IFS(J117=$J$5,0,J117=$J$7,1)</f>
        <v>1</v>
      </c>
      <c r="L117" s="18" t="s">
        <v>207</v>
      </c>
      <c r="M117" s="27" cm="1">
        <f t="array" ref="M117">_xlfn.IFS(L117=$L$5,0,L117=$L$7,1)</f>
        <v>1</v>
      </c>
      <c r="N117" s="19" t="s">
        <v>213</v>
      </c>
      <c r="O117" s="27" cm="1">
        <f t="array" ref="O117">_xlfn.IFS(N117=$N$5,100%,N117=$N$8,0%,N117=$N$9,50%,N117=$N$44,0%)</f>
        <v>1</v>
      </c>
      <c r="P117" s="19" t="s">
        <v>213</v>
      </c>
      <c r="Q117" s="27" cm="1">
        <f t="array" ref="Q117">_xlfn.IFS(P117=$P$6,100%,P117=$P$14,0%,P117=$P$9,50%,P117=$P$53,0%)</f>
        <v>1</v>
      </c>
      <c r="R117" s="19" t="s">
        <v>214</v>
      </c>
      <c r="S117" s="27" cm="1">
        <f t="array" ref="S117">_xlfn.IFS(R117=$R$24,100%,R117=$R$13,0%,R117=$R$6,50%,R117=$R$53,0%)</f>
        <v>0.5</v>
      </c>
      <c r="T117" s="19" t="s">
        <v>214</v>
      </c>
      <c r="U117" s="27" cm="1">
        <f t="array" ref="U117">_xlfn.IFS(T117=$T$7,100%,T117=$T$6,0%,T117=$T$8,50%,T117=$T$23,0%)</f>
        <v>0.5</v>
      </c>
      <c r="V117" s="19" t="s">
        <v>215</v>
      </c>
      <c r="W117" s="27" cm="1">
        <f t="array" ref="W117">_xlfn.IFS(V117=$T$7,100%,V117=$T$6,0%,V117=$T$8,50%,V117=$T$23,0%)</f>
        <v>0</v>
      </c>
      <c r="X117" s="19" t="s">
        <v>215</v>
      </c>
      <c r="Y117" s="27" cm="1">
        <f t="array" ref="Y117">_xlfn.IFS(X117=$T$7,100%,X117=$T$6,0%,X117=$T$8,50%,X117=$T$23,0%)</f>
        <v>0</v>
      </c>
      <c r="Z117" s="19" t="s">
        <v>215</v>
      </c>
      <c r="AA117" s="27" cm="1">
        <f t="array" ref="AA117">_xlfn.IFS(Z117=$T$7,100%,Z117=$T$6,0%,Z117=$T$8,50%,Z117=$T$23,0%)</f>
        <v>0</v>
      </c>
      <c r="AB117" s="37">
        <f t="shared" si="1"/>
        <v>0.5</v>
      </c>
      <c r="AC117" s="19">
        <v>40</v>
      </c>
      <c r="AD117" s="19" t="s">
        <v>217</v>
      </c>
      <c r="AE117" s="19" t="s">
        <v>220</v>
      </c>
      <c r="AF117" s="19" t="s">
        <v>224</v>
      </c>
      <c r="AG117" s="19">
        <v>2</v>
      </c>
      <c r="AH117" s="19" t="s">
        <v>231</v>
      </c>
      <c r="AI117" s="19" t="s">
        <v>208</v>
      </c>
      <c r="AJ117" s="19" t="s">
        <v>231</v>
      </c>
      <c r="AK117" s="19" t="str" cm="1">
        <f t="array" ref="AK117">_xlfn.IFS(AJ117=$AI$129,"Ja",,,AJ117=$AI$130,"Ja",AJ117=$AI$131,"Ja",AJ117=$AI$132,"Ja",,,AJ117=$AI$133,"Ja",AJ117=$AI$135,"Nein")</f>
        <v>Ja</v>
      </c>
      <c r="AL117" s="19" t="s">
        <v>234</v>
      </c>
      <c r="AM117" s="19" t="s">
        <v>237</v>
      </c>
      <c r="AN117" s="19">
        <v>80</v>
      </c>
    </row>
    <row r="118" spans="1:40" x14ac:dyDescent="0.35">
      <c r="A118" s="17" t="s">
        <v>113</v>
      </c>
      <c r="B118" s="17" t="s">
        <v>193</v>
      </c>
      <c r="C118" s="17" t="s">
        <v>190</v>
      </c>
      <c r="D118" s="18" t="s">
        <v>207</v>
      </c>
      <c r="E118" s="27" cm="1">
        <f t="array" ref="E118">_xlfn.IFS(D118=$D$5,0,D118=$D$6,1)</f>
        <v>1</v>
      </c>
      <c r="F118" s="18" t="b">
        <v>0</v>
      </c>
      <c r="G118" s="27" cm="1">
        <f t="array" ref="G118">_xlfn.IFS(F118=$F$5,0,F118=$F$7,1)</f>
        <v>0</v>
      </c>
      <c r="H118" s="19" t="s">
        <v>212</v>
      </c>
      <c r="I118" s="27" cm="1">
        <f t="array" ref="I118">_xlfn.IFS(H118=$H$5,20%,H118=$H$6,0%,H118=$H$8,40%,H118=$H$45,0%,H118=$H$12,100%)</f>
        <v>0</v>
      </c>
      <c r="J118" s="18" t="s">
        <v>207</v>
      </c>
      <c r="K118" s="27" cm="1">
        <f t="array" ref="K118">_xlfn.IFS(J118=$J$5,0,J118=$J$7,1)</f>
        <v>1</v>
      </c>
      <c r="L118" s="18" t="s">
        <v>207</v>
      </c>
      <c r="M118" s="27" cm="1">
        <f t="array" ref="M118">_xlfn.IFS(L118=$L$5,0,L118=$L$7,1)</f>
        <v>1</v>
      </c>
      <c r="N118" s="19" t="s">
        <v>213</v>
      </c>
      <c r="O118" s="27" cm="1">
        <f t="array" ref="O118">_xlfn.IFS(N118=$N$5,100%,N118=$N$8,0%,N118=$N$9,50%,N118=$N$44,0%)</f>
        <v>1</v>
      </c>
      <c r="P118" s="19" t="s">
        <v>213</v>
      </c>
      <c r="Q118" s="27" cm="1">
        <f t="array" ref="Q118">_xlfn.IFS(P118=$P$6,100%,P118=$P$14,0%,P118=$P$9,50%,P118=$P$53,0%)</f>
        <v>1</v>
      </c>
      <c r="R118" s="19" t="s">
        <v>215</v>
      </c>
      <c r="S118" s="27" cm="1">
        <f t="array" ref="S118">_xlfn.IFS(R118=$R$24,100%,R118=$R$13,0%,R118=$R$6,50%,R118=$R$53,0%)</f>
        <v>0</v>
      </c>
      <c r="T118" s="19" t="s">
        <v>215</v>
      </c>
      <c r="U118" s="27" cm="1">
        <f t="array" ref="U118">_xlfn.IFS(T118=$T$7,100%,T118=$T$6,0%,T118=$T$8,50%,T118=$T$23,0%)</f>
        <v>0</v>
      </c>
      <c r="V118" s="19" t="s">
        <v>215</v>
      </c>
      <c r="W118" s="27" cm="1">
        <f t="array" ref="W118">_xlfn.IFS(V118=$T$7,100%,V118=$T$6,0%,V118=$T$8,50%,V118=$T$23,0%)</f>
        <v>0</v>
      </c>
      <c r="X118" s="19" t="s">
        <v>215</v>
      </c>
      <c r="Y118" s="27" cm="1">
        <f t="array" ref="Y118">_xlfn.IFS(X118=$T$7,100%,X118=$T$6,0%,X118=$T$8,50%,X118=$T$23,0%)</f>
        <v>0</v>
      </c>
      <c r="Z118" s="19" t="s">
        <v>215</v>
      </c>
      <c r="AA118" s="27" cm="1">
        <f t="array" ref="AA118">_xlfn.IFS(Z118=$T$7,100%,Z118=$T$6,0%,Z118=$T$8,50%,Z118=$T$23,0%)</f>
        <v>0</v>
      </c>
      <c r="AB118" s="37">
        <f t="shared" si="1"/>
        <v>0.41666666666666669</v>
      </c>
      <c r="AC118" s="19">
        <v>26</v>
      </c>
      <c r="AD118" s="19" t="s">
        <v>218</v>
      </c>
      <c r="AE118" s="19" t="s">
        <v>220</v>
      </c>
      <c r="AF118" s="19" t="s">
        <v>224</v>
      </c>
      <c r="AG118" s="19">
        <v>2</v>
      </c>
      <c r="AH118" s="19" t="s">
        <v>229</v>
      </c>
      <c r="AI118" s="19" t="s">
        <v>231</v>
      </c>
      <c r="AJ118" s="19" t="s">
        <v>231</v>
      </c>
      <c r="AK118" s="19" t="str" cm="1">
        <f t="array" ref="AK118">_xlfn.IFS(AJ118=$AI$129,"Ja",,,AJ118=$AI$130,"Ja",AJ118=$AI$131,"Ja",AJ118=$AI$132,"Ja",,,AJ118=$AI$133,"Ja",AJ118=$AI$135,"Nein")</f>
        <v>Ja</v>
      </c>
      <c r="AL118" s="19" t="s">
        <v>235</v>
      </c>
      <c r="AM118" s="19" t="s">
        <v>237</v>
      </c>
      <c r="AN118" s="19">
        <v>100</v>
      </c>
    </row>
    <row r="119" spans="1:40" x14ac:dyDescent="0.35">
      <c r="A119" s="17" t="s">
        <v>114</v>
      </c>
      <c r="B119" s="17" t="s">
        <v>193</v>
      </c>
      <c r="C119" s="17" t="s">
        <v>188</v>
      </c>
      <c r="D119" s="18" t="s">
        <v>207</v>
      </c>
      <c r="E119" s="27" cm="1">
        <f t="array" ref="E119">_xlfn.IFS(D119=$D$5,0,D119=$D$6,1)</f>
        <v>1</v>
      </c>
      <c r="F119" s="18" t="s">
        <v>207</v>
      </c>
      <c r="G119" s="27" cm="1">
        <f t="array" ref="G119">_xlfn.IFS(F119=$F$5,0,F119=$F$7,1)</f>
        <v>1</v>
      </c>
      <c r="H119" s="19" t="s">
        <v>212</v>
      </c>
      <c r="I119" s="27" cm="1">
        <f t="array" ref="I119">_xlfn.IFS(H119=$H$5,20%,H119=$H$6,0%,H119=$H$8,40%,H119=$H$45,0%,H119=$H$12,100%)</f>
        <v>0</v>
      </c>
      <c r="J119" s="18" t="s">
        <v>207</v>
      </c>
      <c r="K119" s="27" cm="1">
        <f t="array" ref="K119">_xlfn.IFS(J119=$J$5,0,J119=$J$7,1)</f>
        <v>1</v>
      </c>
      <c r="L119" s="18" t="s">
        <v>207</v>
      </c>
      <c r="M119" s="27" cm="1">
        <f t="array" ref="M119">_xlfn.IFS(L119=$L$5,0,L119=$L$7,1)</f>
        <v>1</v>
      </c>
      <c r="N119" s="19" t="s">
        <v>215</v>
      </c>
      <c r="O119" s="27" cm="1">
        <f t="array" ref="O119">_xlfn.IFS(N119=$N$5,100%,N119=$N$8,0%,N119=$N$9,50%,N119=$N$44,0%)</f>
        <v>0</v>
      </c>
      <c r="P119" s="19" t="s">
        <v>213</v>
      </c>
      <c r="Q119" s="27" cm="1">
        <f t="array" ref="Q119">_xlfn.IFS(P119=$P$6,100%,P119=$P$14,0%,P119=$P$9,50%,P119=$P$53,0%)</f>
        <v>1</v>
      </c>
      <c r="R119" s="19" t="s">
        <v>213</v>
      </c>
      <c r="S119" s="27" cm="1">
        <f t="array" ref="S119">_xlfn.IFS(R119=$R$24,100%,R119=$R$13,0%,R119=$R$6,50%,R119=$R$53,0%)</f>
        <v>1</v>
      </c>
      <c r="T119" s="19" t="s">
        <v>215</v>
      </c>
      <c r="U119" s="27" cm="1">
        <f t="array" ref="U119">_xlfn.IFS(T119=$T$7,100%,T119=$T$6,0%,T119=$T$8,50%,T119=$T$23,0%)</f>
        <v>0</v>
      </c>
      <c r="V119" s="19" t="s">
        <v>208</v>
      </c>
      <c r="W119" s="27" cm="1">
        <f t="array" ref="W119">_xlfn.IFS(V119=$T$7,100%,V119=$T$6,0%,V119=$T$8,50%,V119=$T$23,0%)</f>
        <v>0</v>
      </c>
      <c r="X119" s="19" t="s">
        <v>208</v>
      </c>
      <c r="Y119" s="27" cm="1">
        <f t="array" ref="Y119">_xlfn.IFS(X119=$T$7,100%,X119=$T$6,0%,X119=$T$8,50%,X119=$T$23,0%)</f>
        <v>0</v>
      </c>
      <c r="Z119" s="19" t="s">
        <v>208</v>
      </c>
      <c r="AA119" s="27" cm="1">
        <f t="array" ref="AA119">_xlfn.IFS(Z119=$T$7,100%,Z119=$T$6,0%,Z119=$T$8,50%,Z119=$T$23,0%)</f>
        <v>0</v>
      </c>
      <c r="AB119" s="37">
        <f t="shared" si="1"/>
        <v>0.5</v>
      </c>
      <c r="AC119" s="19">
        <v>51</v>
      </c>
      <c r="AD119" s="19" t="s">
        <v>218</v>
      </c>
      <c r="AE119" s="19" t="s">
        <v>220</v>
      </c>
      <c r="AF119" s="19" t="s">
        <v>224</v>
      </c>
      <c r="AG119" s="19">
        <v>2</v>
      </c>
      <c r="AH119" s="19" t="s">
        <v>231</v>
      </c>
      <c r="AI119" s="19" t="s">
        <v>208</v>
      </c>
      <c r="AJ119" s="19" t="s">
        <v>231</v>
      </c>
      <c r="AK119" s="19" t="str" cm="1">
        <f t="array" ref="AK119">_xlfn.IFS(AJ119=$AI$129,"Ja",,,AJ119=$AI$130,"Ja",AJ119=$AI$131,"Ja",AJ119=$AI$132,"Ja",,,AJ119=$AI$133,"Ja",AJ119=$AI$135,"Nein")</f>
        <v>Ja</v>
      </c>
      <c r="AL119" s="19" t="s">
        <v>235</v>
      </c>
      <c r="AM119" s="19" t="s">
        <v>237</v>
      </c>
      <c r="AN119" s="19">
        <v>40</v>
      </c>
    </row>
    <row r="120" spans="1:40" x14ac:dyDescent="0.35">
      <c r="A120" s="17" t="s">
        <v>115</v>
      </c>
      <c r="B120" s="17" t="s">
        <v>193</v>
      </c>
      <c r="C120" s="17" t="s">
        <v>190</v>
      </c>
      <c r="D120" s="18" t="s">
        <v>207</v>
      </c>
      <c r="E120" s="27" cm="1">
        <f t="array" ref="E120">_xlfn.IFS(D120=$D$5,0,D120=$D$6,1)</f>
        <v>1</v>
      </c>
      <c r="F120" s="18" t="s">
        <v>207</v>
      </c>
      <c r="G120" s="27" cm="1">
        <f t="array" ref="G120">_xlfn.IFS(F120=$F$5,0,F120=$F$7,1)</f>
        <v>1</v>
      </c>
      <c r="H120" s="19" t="s">
        <v>211</v>
      </c>
      <c r="I120" s="27" cm="1">
        <f t="array" ref="I120">_xlfn.IFS(H120=$H$5,20%,H120=$H$6,0%,H120=$H$8,40%,H120=$H$45,0%,H120=$H$12,100%)</f>
        <v>0.2</v>
      </c>
      <c r="J120" s="18" t="s">
        <v>207</v>
      </c>
      <c r="K120" s="27" cm="1">
        <f t="array" ref="K120">_xlfn.IFS(J120=$J$5,0,J120=$J$7,1)</f>
        <v>1</v>
      </c>
      <c r="L120" s="18" t="s">
        <v>207</v>
      </c>
      <c r="M120" s="27" cm="1">
        <f t="array" ref="M120">_xlfn.IFS(L120=$L$5,0,L120=$L$7,1)</f>
        <v>1</v>
      </c>
      <c r="N120" s="19" t="s">
        <v>213</v>
      </c>
      <c r="O120" s="27" cm="1">
        <f t="array" ref="O120">_xlfn.IFS(N120=$N$5,100%,N120=$N$8,0%,N120=$N$9,50%,N120=$N$44,0%)</f>
        <v>1</v>
      </c>
      <c r="P120" s="19" t="s">
        <v>213</v>
      </c>
      <c r="Q120" s="27" cm="1">
        <f t="array" ref="Q120">_xlfn.IFS(P120=$P$6,100%,P120=$P$14,0%,P120=$P$9,50%,P120=$P$53,0%)</f>
        <v>1</v>
      </c>
      <c r="R120" s="19" t="s">
        <v>213</v>
      </c>
      <c r="S120" s="27" cm="1">
        <f t="array" ref="S120">_xlfn.IFS(R120=$R$24,100%,R120=$R$13,0%,R120=$R$6,50%,R120=$R$53,0%)</f>
        <v>1</v>
      </c>
      <c r="T120" s="19" t="s">
        <v>214</v>
      </c>
      <c r="U120" s="27" cm="1">
        <f t="array" ref="U120">_xlfn.IFS(T120=$T$7,100%,T120=$T$6,0%,T120=$T$8,50%,T120=$T$23,0%)</f>
        <v>0.5</v>
      </c>
      <c r="V120" s="19" t="s">
        <v>215</v>
      </c>
      <c r="W120" s="27" cm="1">
        <f t="array" ref="W120">_xlfn.IFS(V120=$T$7,100%,V120=$T$6,0%,V120=$T$8,50%,V120=$T$23,0%)</f>
        <v>0</v>
      </c>
      <c r="X120" s="19" t="s">
        <v>214</v>
      </c>
      <c r="Y120" s="27" cm="1">
        <f t="array" ref="Y120">_xlfn.IFS(X120=$T$7,100%,X120=$T$6,0%,X120=$T$8,50%,X120=$T$23,0%)</f>
        <v>0.5</v>
      </c>
      <c r="Z120" s="19" t="s">
        <v>213</v>
      </c>
      <c r="AA120" s="27" cm="1">
        <f t="array" ref="AA120">_xlfn.IFS(Z120=$T$7,100%,Z120=$T$6,0%,Z120=$T$8,50%,Z120=$T$23,0%)</f>
        <v>1</v>
      </c>
      <c r="AB120" s="37">
        <f t="shared" si="1"/>
        <v>0.76666666666666661</v>
      </c>
      <c r="AC120" s="19">
        <v>36</v>
      </c>
      <c r="AD120" s="19" t="s">
        <v>218</v>
      </c>
      <c r="AE120" s="19" t="s">
        <v>220</v>
      </c>
      <c r="AF120" s="19" t="s">
        <v>224</v>
      </c>
      <c r="AG120" s="19">
        <v>2</v>
      </c>
      <c r="AH120" s="19" t="s">
        <v>231</v>
      </c>
      <c r="AI120" s="19" t="s">
        <v>208</v>
      </c>
      <c r="AJ120" s="19" t="s">
        <v>231</v>
      </c>
      <c r="AK120" s="19" t="str" cm="1">
        <f t="array" ref="AK120">_xlfn.IFS(AJ120=$AI$129,"Ja",,,AJ120=$AI$130,"Ja",AJ120=$AI$131,"Ja",AJ120=$AI$132,"Ja",,,AJ120=$AI$133,"Ja",AJ120=$AI$135,"Nein")</f>
        <v>Ja</v>
      </c>
      <c r="AL120" s="19" t="s">
        <v>233</v>
      </c>
      <c r="AM120" s="19" t="s">
        <v>236</v>
      </c>
      <c r="AN120" s="19" t="s">
        <v>208</v>
      </c>
    </row>
    <row r="121" spans="1:40" x14ac:dyDescent="0.35">
      <c r="A121" s="17" t="s">
        <v>116</v>
      </c>
      <c r="B121" s="17" t="s">
        <v>193</v>
      </c>
      <c r="C121" s="17" t="s">
        <v>188</v>
      </c>
      <c r="D121" s="18" t="s">
        <v>207</v>
      </c>
      <c r="E121" s="27" cm="1">
        <f t="array" ref="E121">_xlfn.IFS(D121=$D$5,0,D121=$D$6,1)</f>
        <v>1</v>
      </c>
      <c r="F121" s="18" t="s">
        <v>207</v>
      </c>
      <c r="G121" s="27" cm="1">
        <f t="array" ref="G121">_xlfn.IFS(F121=$F$5,0,F121=$F$7,1)</f>
        <v>1</v>
      </c>
      <c r="H121" s="19" t="s">
        <v>211</v>
      </c>
      <c r="I121" s="27" cm="1">
        <f t="array" ref="I121">_xlfn.IFS(H121=$H$5,20%,H121=$H$6,0%,H121=$H$8,40%,H121=$H$45,0%,H121=$H$12,100%)</f>
        <v>0.2</v>
      </c>
      <c r="J121" s="18" t="s">
        <v>207</v>
      </c>
      <c r="K121" s="27" cm="1">
        <f t="array" ref="K121">_xlfn.IFS(J121=$J$5,0,J121=$J$7,1)</f>
        <v>1</v>
      </c>
      <c r="L121" s="18" t="s">
        <v>207</v>
      </c>
      <c r="M121" s="27" cm="1">
        <f t="array" ref="M121">_xlfn.IFS(L121=$L$5,0,L121=$L$7,1)</f>
        <v>1</v>
      </c>
      <c r="N121" s="19" t="s">
        <v>214</v>
      </c>
      <c r="O121" s="27" cm="1">
        <f t="array" ref="O121">_xlfn.IFS(N121=$N$5,100%,N121=$N$8,0%,N121=$N$9,50%,N121=$N$44,0%)</f>
        <v>0.5</v>
      </c>
      <c r="P121" s="19" t="s">
        <v>214</v>
      </c>
      <c r="Q121" s="27" cm="1">
        <f t="array" ref="Q121">_xlfn.IFS(P121=$P$6,100%,P121=$P$14,0%,P121=$P$9,50%,P121=$P$53,0%)</f>
        <v>0.5</v>
      </c>
      <c r="R121" s="19" t="s">
        <v>213</v>
      </c>
      <c r="S121" s="27" cm="1">
        <f t="array" ref="S121">_xlfn.IFS(R121=$R$24,100%,R121=$R$13,0%,R121=$R$6,50%,R121=$R$53,0%)</f>
        <v>1</v>
      </c>
      <c r="T121" s="19" t="s">
        <v>215</v>
      </c>
      <c r="U121" s="27" cm="1">
        <f t="array" ref="U121">_xlfn.IFS(T121=$T$7,100%,T121=$T$6,0%,T121=$T$8,50%,T121=$T$23,0%)</f>
        <v>0</v>
      </c>
      <c r="V121" s="19" t="s">
        <v>215</v>
      </c>
      <c r="W121" s="27" cm="1">
        <f t="array" ref="W121">_xlfn.IFS(V121=$T$7,100%,V121=$T$6,0%,V121=$T$8,50%,V121=$T$23,0%)</f>
        <v>0</v>
      </c>
      <c r="X121" s="19" t="s">
        <v>215</v>
      </c>
      <c r="Y121" s="27" cm="1">
        <f t="array" ref="Y121">_xlfn.IFS(X121=$T$7,100%,X121=$T$6,0%,X121=$T$8,50%,X121=$T$23,0%)</f>
        <v>0</v>
      </c>
      <c r="Z121" s="19" t="s">
        <v>215</v>
      </c>
      <c r="AA121" s="27" cm="1">
        <f t="array" ref="AA121">_xlfn.IFS(Z121=$T$7,100%,Z121=$T$6,0%,Z121=$T$8,50%,Z121=$T$23,0%)</f>
        <v>0</v>
      </c>
      <c r="AB121" s="37">
        <f t="shared" si="1"/>
        <v>0.51666666666666672</v>
      </c>
      <c r="AC121" s="19">
        <v>25</v>
      </c>
      <c r="AD121" s="19" t="s">
        <v>218</v>
      </c>
      <c r="AE121" s="19" t="s">
        <v>220</v>
      </c>
      <c r="AF121" s="19" t="s">
        <v>224</v>
      </c>
      <c r="AG121" s="19">
        <v>2</v>
      </c>
      <c r="AH121" s="19" t="s">
        <v>231</v>
      </c>
      <c r="AI121" s="19" t="s">
        <v>208</v>
      </c>
      <c r="AJ121" s="19" t="s">
        <v>231</v>
      </c>
      <c r="AK121" s="19" t="str" cm="1">
        <f t="array" ref="AK121">_xlfn.IFS(AJ121=$AI$129,"Ja",,,AJ121=$AI$130,"Ja",AJ121=$AI$131,"Ja",AJ121=$AI$132,"Ja",,,AJ121=$AI$133,"Ja",AJ121=$AI$135,"Nein")</f>
        <v>Ja</v>
      </c>
      <c r="AL121" s="19" t="s">
        <v>235</v>
      </c>
      <c r="AM121" s="19" t="s">
        <v>237</v>
      </c>
      <c r="AN121" s="19">
        <v>60</v>
      </c>
    </row>
    <row r="122" spans="1:40" x14ac:dyDescent="0.35">
      <c r="A122" s="17" t="s">
        <v>117</v>
      </c>
      <c r="B122" s="17" t="s">
        <v>193</v>
      </c>
      <c r="C122" s="17" t="s">
        <v>188</v>
      </c>
      <c r="D122" s="18" t="s">
        <v>207</v>
      </c>
      <c r="E122" s="27" cm="1">
        <f t="array" ref="E122">_xlfn.IFS(D122=$D$5,0,D122=$D$6,1)</f>
        <v>1</v>
      </c>
      <c r="F122" s="18" t="b">
        <v>0</v>
      </c>
      <c r="G122" s="27" cm="1">
        <f t="array" ref="G122">_xlfn.IFS(F122=$F$5,0,F122=$F$7,1)</f>
        <v>0</v>
      </c>
      <c r="H122" s="19" t="s">
        <v>211</v>
      </c>
      <c r="I122" s="27" cm="1">
        <f t="array" ref="I122">_xlfn.IFS(H122=$H$5,20%,H122=$H$6,0%,H122=$H$8,40%,H122=$H$45,0%,H122=$H$12,100%)</f>
        <v>0.2</v>
      </c>
      <c r="J122" s="18" t="b">
        <v>0</v>
      </c>
      <c r="K122" s="27" cm="1">
        <f t="array" ref="K122">_xlfn.IFS(J122=$J$5,0,J122=$J$7,1)</f>
        <v>0</v>
      </c>
      <c r="L122" s="18" t="b">
        <v>0</v>
      </c>
      <c r="M122" s="27" cm="1">
        <f t="array" ref="M122">_xlfn.IFS(L122=$L$5,0,L122=$L$7,1)</f>
        <v>0</v>
      </c>
      <c r="N122" s="19" t="s">
        <v>215</v>
      </c>
      <c r="O122" s="27" cm="1">
        <f t="array" ref="O122">_xlfn.IFS(N122=$N$5,100%,N122=$N$8,0%,N122=$N$9,50%,N122=$N$44,0%)</f>
        <v>0</v>
      </c>
      <c r="P122" s="19" t="s">
        <v>214</v>
      </c>
      <c r="Q122" s="27" cm="1">
        <f t="array" ref="Q122">_xlfn.IFS(P122=$P$6,100%,P122=$P$14,0%,P122=$P$9,50%,P122=$P$53,0%)</f>
        <v>0.5</v>
      </c>
      <c r="R122" s="19" t="s">
        <v>215</v>
      </c>
      <c r="S122" s="27" cm="1">
        <f t="array" ref="S122">_xlfn.IFS(R122=$R$24,100%,R122=$R$13,0%,R122=$R$6,50%,R122=$R$53,0%)</f>
        <v>0</v>
      </c>
      <c r="T122" s="19" t="s">
        <v>215</v>
      </c>
      <c r="U122" s="27" cm="1">
        <f t="array" ref="U122">_xlfn.IFS(T122=$T$7,100%,T122=$T$6,0%,T122=$T$8,50%,T122=$T$23,0%)</f>
        <v>0</v>
      </c>
      <c r="V122" s="19" t="s">
        <v>215</v>
      </c>
      <c r="W122" s="27" cm="1">
        <f t="array" ref="W122">_xlfn.IFS(V122=$T$7,100%,V122=$T$6,0%,V122=$T$8,50%,V122=$T$23,0%)</f>
        <v>0</v>
      </c>
      <c r="X122" s="19" t="s">
        <v>214</v>
      </c>
      <c r="Y122" s="27" cm="1">
        <f t="array" ref="Y122">_xlfn.IFS(X122=$T$7,100%,X122=$T$6,0%,X122=$T$8,50%,X122=$T$23,0%)</f>
        <v>0.5</v>
      </c>
      <c r="Z122" s="19" t="s">
        <v>208</v>
      </c>
      <c r="AA122" s="27" cm="1">
        <f t="array" ref="AA122">_xlfn.IFS(Z122=$T$7,100%,Z122=$T$6,0%,Z122=$T$8,50%,Z122=$T$23,0%)</f>
        <v>0</v>
      </c>
      <c r="AB122" s="37">
        <f t="shared" si="1"/>
        <v>0.18333333333333335</v>
      </c>
      <c r="AC122" s="19">
        <v>42</v>
      </c>
      <c r="AD122" s="19" t="s">
        <v>218</v>
      </c>
      <c r="AE122" s="19" t="s">
        <v>220</v>
      </c>
      <c r="AF122" s="19" t="s">
        <v>223</v>
      </c>
      <c r="AG122" s="19">
        <v>2</v>
      </c>
      <c r="AH122" s="19" t="s">
        <v>229</v>
      </c>
      <c r="AI122" s="19" t="s">
        <v>231</v>
      </c>
      <c r="AJ122" s="19" t="s">
        <v>231</v>
      </c>
      <c r="AK122" s="19" t="str" cm="1">
        <f t="array" ref="AK122">_xlfn.IFS(AJ122=$AI$129,"Ja",,,AJ122=$AI$130,"Ja",AJ122=$AI$131,"Ja",AJ122=$AI$132,"Ja",,,AJ122=$AI$133,"Ja",AJ122=$AI$135,"Nein")</f>
        <v>Ja</v>
      </c>
      <c r="AL122" s="19" t="s">
        <v>234</v>
      </c>
      <c r="AM122" s="19" t="s">
        <v>237</v>
      </c>
      <c r="AN122" s="19">
        <v>90</v>
      </c>
    </row>
    <row r="123" spans="1:40" x14ac:dyDescent="0.35">
      <c r="A123" s="17" t="s">
        <v>118</v>
      </c>
      <c r="B123" s="17" t="s">
        <v>193</v>
      </c>
      <c r="C123" s="17" t="s">
        <v>189</v>
      </c>
      <c r="D123" s="18" t="s">
        <v>207</v>
      </c>
      <c r="E123" s="27" cm="1">
        <f t="array" ref="E123">_xlfn.IFS(D123=$D$5,0,D123=$D$6,1)</f>
        <v>1</v>
      </c>
      <c r="F123" s="18" t="s">
        <v>207</v>
      </c>
      <c r="G123" s="27" cm="1">
        <f t="array" ref="G123">_xlfn.IFS(F123=$F$5,0,F123=$F$7,1)</f>
        <v>1</v>
      </c>
      <c r="H123" s="19" t="s">
        <v>212</v>
      </c>
      <c r="I123" s="27" cm="1">
        <f t="array" ref="I123">_xlfn.IFS(H123=$H$5,20%,H123=$H$6,0%,H123=$H$8,40%,H123=$H$45,0%,H123=$H$12,100%)</f>
        <v>0</v>
      </c>
      <c r="J123" s="18" t="b">
        <v>0</v>
      </c>
      <c r="K123" s="27" cm="1">
        <f t="array" ref="K123">_xlfn.IFS(J123=$J$5,0,J123=$J$7,1)</f>
        <v>0</v>
      </c>
      <c r="L123" s="18" t="s">
        <v>208</v>
      </c>
      <c r="M123" s="27">
        <v>0</v>
      </c>
      <c r="N123" s="19" t="s">
        <v>213</v>
      </c>
      <c r="O123" s="27" cm="1">
        <f t="array" ref="O123">_xlfn.IFS(N123=$N$5,100%,N123=$N$8,0%,N123=$N$9,50%,N123=$N$44,0%)</f>
        <v>1</v>
      </c>
      <c r="P123" s="19" t="s">
        <v>213</v>
      </c>
      <c r="Q123" s="27" cm="1">
        <f t="array" ref="Q123">_xlfn.IFS(P123=$P$6,100%,P123=$P$14,0%,P123=$P$9,50%,P123=$P$53,0%)</f>
        <v>1</v>
      </c>
      <c r="R123" s="19" t="s">
        <v>214</v>
      </c>
      <c r="S123" s="27" cm="1">
        <f t="array" ref="S123">_xlfn.IFS(R123=$R$24,100%,R123=$R$13,0%,R123=$R$6,50%,R123=$R$53,0%)</f>
        <v>0.5</v>
      </c>
      <c r="T123" s="19" t="s">
        <v>215</v>
      </c>
      <c r="U123" s="27" cm="1">
        <f t="array" ref="U123">_xlfn.IFS(T123=$T$7,100%,T123=$T$6,0%,T123=$T$8,50%,T123=$T$23,0%)</f>
        <v>0</v>
      </c>
      <c r="V123" s="19" t="s">
        <v>208</v>
      </c>
      <c r="W123" s="27" cm="1">
        <f t="array" ref="W123">_xlfn.IFS(V123=$T$7,100%,V123=$T$6,0%,V123=$T$8,50%,V123=$T$23,0%)</f>
        <v>0</v>
      </c>
      <c r="X123" s="19" t="s">
        <v>214</v>
      </c>
      <c r="Y123" s="27" cm="1">
        <f t="array" ref="Y123">_xlfn.IFS(X123=$T$7,100%,X123=$T$6,0%,X123=$T$8,50%,X123=$T$23,0%)</f>
        <v>0.5</v>
      </c>
      <c r="Z123" s="19" t="s">
        <v>208</v>
      </c>
      <c r="AA123" s="27" cm="1">
        <f t="array" ref="AA123">_xlfn.IFS(Z123=$T$7,100%,Z123=$T$6,0%,Z123=$T$8,50%,Z123=$T$23,0%)</f>
        <v>0</v>
      </c>
      <c r="AB123" s="37">
        <f t="shared" si="1"/>
        <v>0.41666666666666669</v>
      </c>
      <c r="AC123" s="19">
        <v>34</v>
      </c>
      <c r="AD123" s="19" t="s">
        <v>218</v>
      </c>
      <c r="AE123" s="19" t="s">
        <v>220</v>
      </c>
      <c r="AF123" s="19" t="s">
        <v>223</v>
      </c>
      <c r="AG123" s="19">
        <v>2</v>
      </c>
      <c r="AH123" s="19" t="s">
        <v>231</v>
      </c>
      <c r="AI123" s="19" t="s">
        <v>227</v>
      </c>
      <c r="AJ123" s="19" t="s">
        <v>274</v>
      </c>
      <c r="AK123" s="19" t="str" cm="1">
        <f t="array" ref="AK123">_xlfn.IFS(AJ123=$AI$129,"Ja",,,AJ123=$AI$130,"Ja",AJ123=$AI$131,"Ja",AJ123=$AI$132,"Ja",,,AJ123=$AI$133,"Ja",AJ123=$AI$135,"Nein")</f>
        <v>Ja</v>
      </c>
      <c r="AL123" s="19" t="s">
        <v>233</v>
      </c>
      <c r="AM123" s="19" t="s">
        <v>237</v>
      </c>
      <c r="AN123" s="19">
        <v>60</v>
      </c>
    </row>
    <row r="124" spans="1:40" ht="18.5" x14ac:dyDescent="0.45">
      <c r="F124" s="3"/>
      <c r="AB124" s="49">
        <f>AVERAGE(AB5:AB123)</f>
        <v>0.43732492997198874</v>
      </c>
    </row>
    <row r="125" spans="1:40" x14ac:dyDescent="0.35">
      <c r="F125" s="3"/>
      <c r="AB125" s="46"/>
      <c r="AC125" s="62" t="s">
        <v>292</v>
      </c>
      <c r="AJ125" s="41" t="s">
        <v>276</v>
      </c>
      <c r="AK125" s="41"/>
    </row>
    <row r="126" spans="1:40" x14ac:dyDescent="0.35">
      <c r="D126" s="23" t="s">
        <v>207</v>
      </c>
      <c r="E126" s="28"/>
      <c r="F126" s="23" t="s">
        <v>207</v>
      </c>
      <c r="G126" s="28"/>
      <c r="H126" s="2" t="s">
        <v>208</v>
      </c>
      <c r="J126" s="23" t="s">
        <v>207</v>
      </c>
      <c r="K126" s="28"/>
      <c r="L126" s="23" t="s">
        <v>207</v>
      </c>
      <c r="M126" s="28"/>
      <c r="N126" s="23" t="s">
        <v>213</v>
      </c>
      <c r="O126" s="28"/>
      <c r="P126" s="23" t="s">
        <v>213</v>
      </c>
      <c r="Q126" s="28"/>
      <c r="R126" s="23" t="s">
        <v>213</v>
      </c>
      <c r="S126" s="28"/>
      <c r="T126" s="23" t="s">
        <v>213</v>
      </c>
      <c r="U126" s="28"/>
      <c r="V126" s="23" t="s">
        <v>213</v>
      </c>
      <c r="W126" s="28"/>
      <c r="X126" s="23" t="s">
        <v>213</v>
      </c>
      <c r="Y126" s="28"/>
      <c r="Z126" s="23" t="s">
        <v>213</v>
      </c>
      <c r="AA126" s="28"/>
      <c r="AB126" s="28"/>
      <c r="AD126" s="75" t="s">
        <v>297</v>
      </c>
      <c r="AE126" s="40" t="s">
        <v>220</v>
      </c>
      <c r="AF126" s="5">
        <f>COUNTIF($AE$5:$AE$123,AE126)</f>
        <v>47</v>
      </c>
      <c r="AJ126" s="41" t="s">
        <v>294</v>
      </c>
    </row>
    <row r="127" spans="1:40" x14ac:dyDescent="0.35">
      <c r="D127" s="24">
        <f>COUNTIF(D5:D123, D126)</f>
        <v>66</v>
      </c>
      <c r="F127" s="24">
        <f>COUNTIF($F$5:$F$123, F126)</f>
        <v>54</v>
      </c>
      <c r="H127" s="2">
        <f>COUNTIF($H$5:$H$123,H126)</f>
        <v>16</v>
      </c>
      <c r="J127" s="24">
        <f>COUNTIF($J$5:$J$123, J126)</f>
        <v>90</v>
      </c>
      <c r="L127" s="24">
        <f>COUNTIF($L$5:$L$123, L126)</f>
        <v>90</v>
      </c>
      <c r="N127" s="24">
        <f>COUNTIF($N$5:$N$123, N126)</f>
        <v>73</v>
      </c>
      <c r="P127" s="24">
        <f>COUNTIF($P$5:$P$123, P126)</f>
        <v>71</v>
      </c>
      <c r="R127" s="24">
        <f>COUNTIF($R$5:$R$123, R126)</f>
        <v>11</v>
      </c>
      <c r="T127" s="24">
        <f>COUNTIF($T$5:$T$123, T126)</f>
        <v>21</v>
      </c>
      <c r="V127" s="24">
        <f>COUNTIF($V$5:$V$123, V126)</f>
        <v>30</v>
      </c>
      <c r="X127" s="24">
        <f>COUNTIF($X$5:$X$123, X126)</f>
        <v>18</v>
      </c>
      <c r="Z127" s="24">
        <f>COUNTIF($Z$5:$Z$123, Z126)</f>
        <v>7</v>
      </c>
      <c r="AC127" s="2" t="s">
        <v>281</v>
      </c>
      <c r="AD127" s="72">
        <f>COUNTIF($AC$5:$AC$123,"&gt;=35")</f>
        <v>26</v>
      </c>
      <c r="AE127" s="45">
        <f>AVERAGEIF($AE$5:$AE$123,AE126,$AB$5:$AB$123)</f>
        <v>0.54539007092198599</v>
      </c>
      <c r="AK127" s="1"/>
    </row>
    <row r="128" spans="1:40" x14ac:dyDescent="0.35">
      <c r="D128" s="23" t="b">
        <v>0</v>
      </c>
      <c r="E128" s="28"/>
      <c r="F128" s="23" t="b">
        <v>0</v>
      </c>
      <c r="G128" s="28"/>
      <c r="H128" s="2" t="s">
        <v>212</v>
      </c>
      <c r="J128" s="23" t="b">
        <v>0</v>
      </c>
      <c r="K128" s="28"/>
      <c r="L128" s="23" t="b">
        <v>0</v>
      </c>
      <c r="M128" s="28"/>
      <c r="N128" s="23" t="s">
        <v>214</v>
      </c>
      <c r="O128" s="28"/>
      <c r="P128" s="23" t="s">
        <v>214</v>
      </c>
      <c r="Q128" s="28"/>
      <c r="R128" s="23" t="s">
        <v>214</v>
      </c>
      <c r="S128" s="28"/>
      <c r="T128" s="23" t="s">
        <v>214</v>
      </c>
      <c r="U128" s="28"/>
      <c r="V128" s="23" t="s">
        <v>214</v>
      </c>
      <c r="W128" s="28"/>
      <c r="X128" s="23" t="s">
        <v>214</v>
      </c>
      <c r="Y128" s="28"/>
      <c r="Z128" s="23" t="s">
        <v>214</v>
      </c>
      <c r="AA128" s="28"/>
      <c r="AB128" s="28"/>
      <c r="AC128" s="45">
        <f>AVERAGEIF($AC$5:$AC$123,"&gt;=35",$AB$5:$AB$123)</f>
        <v>0.58750000000000013</v>
      </c>
      <c r="AD128" s="73"/>
      <c r="AE128" s="2" t="s">
        <v>219</v>
      </c>
      <c r="AF128" s="5">
        <f>COUNTIF($AE$5:$AE$123,AE128)</f>
        <v>58</v>
      </c>
      <c r="AI128" s="1" t="s">
        <v>277</v>
      </c>
      <c r="AJ128" s="1">
        <f>SUM(AJ129:AJ133)</f>
        <v>69</v>
      </c>
    </row>
    <row r="129" spans="4:37" x14ac:dyDescent="0.35">
      <c r="D129" s="24">
        <f>COUNTIF($D$5:$D$123, D128)</f>
        <v>52</v>
      </c>
      <c r="F129" s="24">
        <f>COUNTIF($F$5:$F$123, F128)</f>
        <v>63</v>
      </c>
      <c r="H129" s="2">
        <f>COUNTIF($H$5:$H$123,H128)</f>
        <v>44</v>
      </c>
      <c r="J129" s="24">
        <f>COUNTIF($J$5:$J$123, J128)</f>
        <v>29</v>
      </c>
      <c r="L129" s="24">
        <f>COUNTIF($L$5:$L$123, L128)</f>
        <v>28</v>
      </c>
      <c r="N129" s="24">
        <f>COUNTIF($N$5:$N$123, N128)</f>
        <v>10</v>
      </c>
      <c r="P129" s="24">
        <f>COUNTIF($P$5:$P$123, P128)</f>
        <v>15</v>
      </c>
      <c r="R129" s="24">
        <f>COUNTIF($R$5:$R$123, R128)</f>
        <v>56</v>
      </c>
      <c r="T129" s="24">
        <f>COUNTIF($T$5:$T$123, T128)</f>
        <v>25</v>
      </c>
      <c r="V129" s="24">
        <f>COUNTIF($V$5:$V$123, V128)</f>
        <v>7</v>
      </c>
      <c r="X129" s="24">
        <f>COUNTIF($X$5:$X$123, X128)</f>
        <v>16</v>
      </c>
      <c r="Z129" s="24">
        <f>COUNTIF($Z$5:$Z$123, Z128)</f>
        <v>12</v>
      </c>
      <c r="AC129" s="2" t="s">
        <v>283</v>
      </c>
      <c r="AD129" s="72">
        <f>COUNTIFS($AC$5:$AC$123,"&gt;=25",$AC$5:$AC$123,"&lt;35")</f>
        <v>35</v>
      </c>
      <c r="AE129" s="45">
        <f>AVERAGEIF($AE$5:$AE$123,AE128,$AB$5:$AB$123)</f>
        <v>0.36637931034482751</v>
      </c>
      <c r="AI129" s="42" t="s">
        <v>231</v>
      </c>
      <c r="AJ129" s="5">
        <f t="shared" ref="AJ129:AJ132" si="2">COUNTIF($AJ$5:$AJ$123,AI129)</f>
        <v>47</v>
      </c>
      <c r="AK129" s="5"/>
    </row>
    <row r="130" spans="4:37" x14ac:dyDescent="0.35">
      <c r="D130" s="2" t="s">
        <v>208</v>
      </c>
      <c r="F130" s="2" t="s">
        <v>208</v>
      </c>
      <c r="H130" s="2" t="s">
        <v>211</v>
      </c>
      <c r="J130" s="2" t="s">
        <v>208</v>
      </c>
      <c r="L130" s="2" t="s">
        <v>208</v>
      </c>
      <c r="N130" s="2" t="s">
        <v>215</v>
      </c>
      <c r="P130" s="2" t="s">
        <v>215</v>
      </c>
      <c r="R130" s="2" t="s">
        <v>215</v>
      </c>
      <c r="T130" s="2" t="s">
        <v>215</v>
      </c>
      <c r="V130" s="2" t="s">
        <v>215</v>
      </c>
      <c r="X130" s="2" t="s">
        <v>215</v>
      </c>
      <c r="Z130" s="2" t="s">
        <v>215</v>
      </c>
      <c r="AC130" s="45">
        <f>AVERAGEIFS($AB$5:$AB$123,$AC$5:$AC$123,"&gt;=25",$AC$5:$AC$123,"&lt;35")</f>
        <v>0.40952380952380957</v>
      </c>
      <c r="AD130" s="73"/>
      <c r="AE130" s="2" t="s">
        <v>221</v>
      </c>
      <c r="AF130" s="5">
        <f>COUNTIF($AE$5:$AE$123,AE130)</f>
        <v>14</v>
      </c>
      <c r="AI130" s="42" t="s">
        <v>272</v>
      </c>
      <c r="AJ130" s="5">
        <f t="shared" si="2"/>
        <v>5</v>
      </c>
      <c r="AK130" s="5"/>
    </row>
    <row r="131" spans="4:37" x14ac:dyDescent="0.35">
      <c r="D131" s="24">
        <f>COUNTIF($D$5:$D$123, D130)</f>
        <v>1</v>
      </c>
      <c r="F131" s="24">
        <f>COUNTIF($F$5:$F$123, F130)</f>
        <v>2</v>
      </c>
      <c r="H131" s="2">
        <f>COUNTIF($H$5:$H$123,H130)</f>
        <v>30</v>
      </c>
      <c r="J131" s="24">
        <f>COUNTIF($J$5:$J$123, J130)</f>
        <v>0</v>
      </c>
      <c r="L131" s="24">
        <f>COUNTIF($L$5:$L$123, L130)</f>
        <v>1</v>
      </c>
      <c r="N131" s="24">
        <f>COUNTIF($N$5:$N$123, N130)</f>
        <v>23</v>
      </c>
      <c r="P131" s="24">
        <f>COUNTIF($P$5:$P$123, P130)</f>
        <v>30</v>
      </c>
      <c r="R131" s="24">
        <f>COUNTIF($R$5:$R$123, R130)</f>
        <v>36</v>
      </c>
      <c r="T131" s="24">
        <f>COUNTIF($T$5:$T$123, T130)</f>
        <v>50</v>
      </c>
      <c r="V131" s="24">
        <f>COUNTIF($V$5:$V$123, V130)</f>
        <v>51</v>
      </c>
      <c r="X131" s="24">
        <f>COUNTIF($X$5:$X$123, X130)</f>
        <v>52</v>
      </c>
      <c r="Z131" s="24">
        <f>COUNTIF($Z$5:$Z$123, Z130)</f>
        <v>70</v>
      </c>
      <c r="AC131" s="2" t="s">
        <v>282</v>
      </c>
      <c r="AD131" s="72">
        <f>COUNTIF($AC$5:$AC$123,"&lt;25")</f>
        <v>37</v>
      </c>
      <c r="AE131" s="45">
        <f>AVERAGEIF($AE$5:$AE$123,AE130,$AB$5:$AB$123)</f>
        <v>0.36845238095238092</v>
      </c>
      <c r="AI131" s="43" t="s">
        <v>227</v>
      </c>
      <c r="AJ131" s="44">
        <f t="shared" si="2"/>
        <v>12</v>
      </c>
      <c r="AK131" s="44"/>
    </row>
    <row r="132" spans="4:37" x14ac:dyDescent="0.35">
      <c r="H132" s="2" t="s">
        <v>210</v>
      </c>
      <c r="N132" s="2" t="s">
        <v>208</v>
      </c>
      <c r="P132" s="2" t="s">
        <v>208</v>
      </c>
      <c r="R132" s="2" t="s">
        <v>208</v>
      </c>
      <c r="T132" s="2" t="s">
        <v>208</v>
      </c>
      <c r="V132" s="2" t="s">
        <v>208</v>
      </c>
      <c r="X132" s="2" t="s">
        <v>208</v>
      </c>
      <c r="Z132" s="2" t="s">
        <v>208</v>
      </c>
      <c r="AC132" s="45">
        <f>AVERAGEIF($AC$5:$AC$123,"&lt;25",$AB$5:$AB$123)</f>
        <v>0.36531531531531536</v>
      </c>
      <c r="AD132" s="73"/>
      <c r="AI132" s="42" t="s">
        <v>274</v>
      </c>
      <c r="AJ132" s="5">
        <f t="shared" si="2"/>
        <v>3</v>
      </c>
      <c r="AK132" s="5"/>
    </row>
    <row r="133" spans="4:37" x14ac:dyDescent="0.35">
      <c r="D133" s="25"/>
      <c r="E133" s="35"/>
      <c r="H133" s="2">
        <f>COUNTIF($H$5:$H$123,H132)</f>
        <v>20</v>
      </c>
      <c r="N133" s="24">
        <f>COUNTIF($N$5:$N$123, N132)</f>
        <v>13</v>
      </c>
      <c r="P133" s="24">
        <f>COUNTIF($P$5:$P$123, P132)</f>
        <v>3</v>
      </c>
      <c r="R133" s="24">
        <f>COUNTIF($R$5:$R$123, R132)</f>
        <v>16</v>
      </c>
      <c r="T133" s="24">
        <f>COUNTIF($T$5:$T$123, T132)</f>
        <v>23</v>
      </c>
      <c r="V133" s="24">
        <f>COUNTIF($V$5:$V$123, V132)</f>
        <v>31</v>
      </c>
      <c r="X133" s="24">
        <f>COUNTIF($X$5:$X$123, X132)</f>
        <v>33</v>
      </c>
      <c r="Z133" s="24">
        <f>COUNTIF($Z$5:$Z$123, Z132)</f>
        <v>30</v>
      </c>
      <c r="AC133" s="2" t="s">
        <v>208</v>
      </c>
      <c r="AD133" s="72">
        <f>COUNTIF($AC$5:$AC$123,AC133)</f>
        <v>21</v>
      </c>
      <c r="AE133" s="44" t="s">
        <v>279</v>
      </c>
      <c r="AI133" s="42" t="s">
        <v>228</v>
      </c>
      <c r="AJ133" s="5">
        <f>COUNTIF($AJ$5:$AJ$123,AI133)</f>
        <v>2</v>
      </c>
      <c r="AK133" s="5"/>
    </row>
    <row r="134" spans="4:37" x14ac:dyDescent="0.35">
      <c r="D134" s="25"/>
      <c r="E134" s="35"/>
      <c r="H134" s="2" t="s">
        <v>209</v>
      </c>
      <c r="AC134" s="45">
        <f>AVERAGEIF($AC$5:$AC$123,AC133,$AB$5:$AB$123)</f>
        <v>0.42460317460317459</v>
      </c>
      <c r="AD134" s="73"/>
      <c r="AE134" s="44" t="s">
        <v>280</v>
      </c>
      <c r="AI134" s="1" t="s">
        <v>278</v>
      </c>
      <c r="AK134" s="5"/>
    </row>
    <row r="135" spans="4:37" x14ac:dyDescent="0.35">
      <c r="H135" s="2">
        <f>COUNTIF($H$5:$H$123,H134)</f>
        <v>9</v>
      </c>
      <c r="AD135" s="73"/>
      <c r="AE135" s="44"/>
      <c r="AI135" s="42" t="s">
        <v>273</v>
      </c>
      <c r="AJ135" s="1">
        <f>COUNTIF($AJ$5:$AJ$123,AI135)</f>
        <v>50</v>
      </c>
    </row>
    <row r="136" spans="4:37" x14ac:dyDescent="0.35">
      <c r="AC136" s="2" t="s">
        <v>286</v>
      </c>
      <c r="AD136" s="72">
        <f>COUNTIF($AC$5:$AC$123,"&gt;=40")</f>
        <v>16</v>
      </c>
      <c r="AK136" s="1"/>
    </row>
    <row r="137" spans="4:37" x14ac:dyDescent="0.35">
      <c r="H137" s="26"/>
      <c r="I137" s="34"/>
      <c r="N137" s="26"/>
      <c r="O137" s="34"/>
      <c r="P137" s="26"/>
      <c r="Q137" s="34"/>
      <c r="R137" s="26"/>
      <c r="S137" s="34"/>
      <c r="T137" s="26"/>
      <c r="U137" s="34"/>
      <c r="V137" s="26"/>
      <c r="W137" s="34"/>
      <c r="X137" s="26"/>
      <c r="Y137" s="34"/>
      <c r="Z137" s="26"/>
      <c r="AA137" s="34"/>
      <c r="AB137" s="34"/>
      <c r="AC137" s="45">
        <f>AVERAGEIF($AC$5:$AC$123,"&gt;=40",$AB$5:$AB$123)</f>
        <v>0.5</v>
      </c>
      <c r="AD137" s="73"/>
      <c r="AE137" s="1" t="s">
        <v>284</v>
      </c>
      <c r="AI137" s="60" t="s">
        <v>295</v>
      </c>
      <c r="AJ137" s="45">
        <f>AVERAGEIF($AK$5:$AK$123,AI137,$AB$5:$AB$123)</f>
        <v>0.46884057971014503</v>
      </c>
    </row>
    <row r="138" spans="4:37" x14ac:dyDescent="0.35">
      <c r="AC138" s="2" t="s">
        <v>287</v>
      </c>
      <c r="AD138" s="72">
        <f>COUNTIFS($AC$5:$AC$123,"&gt;=30",$AC$5:$AC$123,"&lt;40")</f>
        <v>18</v>
      </c>
      <c r="AE138" s="40" t="s">
        <v>220</v>
      </c>
      <c r="AI138" s="60" t="s">
        <v>296</v>
      </c>
      <c r="AJ138" s="45">
        <f>AVERAGEIF($AK$5:$AK$123,AI138,$AB$5:$AB$123)</f>
        <v>0.39383333333333331</v>
      </c>
    </row>
    <row r="139" spans="4:37" x14ac:dyDescent="0.35">
      <c r="AC139" s="45">
        <f>AVERAGEIFS($AB$5:$AB$123,$AC$5:$AC$123,"&gt;=30",$AC$5:$AC$123,"&lt;40")</f>
        <v>0.58564814814814814</v>
      </c>
      <c r="AD139" s="73"/>
      <c r="AE139" s="47">
        <f>AVERAGEIF($AE$5:$AE$123,AE138,$AC$5:$AC$123)</f>
        <v>35.113636363636367</v>
      </c>
    </row>
    <row r="140" spans="4:37" x14ac:dyDescent="0.35">
      <c r="AC140" s="2" t="s">
        <v>288</v>
      </c>
      <c r="AD140" s="72">
        <f>COUNTIF($AC$5:$AC$123,"&lt;30")</f>
        <v>64</v>
      </c>
      <c r="AE140" s="2" t="s">
        <v>219</v>
      </c>
    </row>
    <row r="141" spans="4:37" x14ac:dyDescent="0.35">
      <c r="AC141" s="45">
        <f>AVERAGEIF($AC$5:$AC$123,"&lt;30",$AB$5:$AB$123)</f>
        <v>0.38411458333333331</v>
      </c>
      <c r="AD141" s="73"/>
      <c r="AE141" s="47">
        <f>AVERAGEIF($AE$5:$AE$123,AE140,$AC$5:$AC$123)</f>
        <v>23.85</v>
      </c>
    </row>
    <row r="142" spans="4:37" x14ac:dyDescent="0.35">
      <c r="AC142" s="2" t="s">
        <v>208</v>
      </c>
      <c r="AD142" s="72">
        <f>COUNTIF($AC$5:$AC$123,AC142)</f>
        <v>21</v>
      </c>
      <c r="AE142" s="2" t="s">
        <v>221</v>
      </c>
    </row>
    <row r="143" spans="4:37" x14ac:dyDescent="0.35">
      <c r="AC143" s="45">
        <f>AVERAGEIF($AC$5:$AC$123,AC142,$AB$5:$AB$123)</f>
        <v>0.42460317460317459</v>
      </c>
      <c r="AD143" s="73"/>
      <c r="AE143" s="47">
        <f>AVERAGEIF($AE$5:$AE$123,AE142,$AC$5:$AC$123)</f>
        <v>25.071428571428573</v>
      </c>
    </row>
    <row r="144" spans="4:37" x14ac:dyDescent="0.35">
      <c r="AD144" s="73"/>
      <c r="AE144" s="47"/>
    </row>
    <row r="145" spans="29:31" x14ac:dyDescent="0.35">
      <c r="AC145" s="2" t="s">
        <v>286</v>
      </c>
      <c r="AD145" s="72">
        <f>COUNTIF($AC$5:$AC$123,"&gt;=40")</f>
        <v>16</v>
      </c>
      <c r="AE145" s="1" t="s">
        <v>285</v>
      </c>
    </row>
    <row r="146" spans="29:31" x14ac:dyDescent="0.35">
      <c r="AC146" s="45">
        <f>AVERAGEIF($AC$5:$AC$123,"&gt;=40",$AB$5:$AB$123)</f>
        <v>0.5</v>
      </c>
      <c r="AD146" s="73"/>
      <c r="AE146" s="40" t="s">
        <v>220</v>
      </c>
    </row>
    <row r="147" spans="29:31" x14ac:dyDescent="0.35">
      <c r="AC147" s="2" t="s">
        <v>289</v>
      </c>
      <c r="AD147" s="72">
        <f>COUNTIFS($AC$5:$AC$123,"&gt;=35",$AC$5:$AC$123,"&lt;40")</f>
        <v>10</v>
      </c>
      <c r="AE147" s="45">
        <f>COUNTIFS($AE$5:$AE$123,AE146,$AK$5:$AK$123,"Ja")/71</f>
        <v>0.60563380281690138</v>
      </c>
    </row>
    <row r="148" spans="29:31" x14ac:dyDescent="0.35">
      <c r="AC148" s="45">
        <f>AVERAGEIFS($AB$5:$AB$123,$AC$5:$AC$123,"&gt;=35",$AC$5:$AC$123,"&lt;40")</f>
        <v>0.72750000000000004</v>
      </c>
      <c r="AD148" s="73"/>
      <c r="AE148" s="2" t="s">
        <v>219</v>
      </c>
    </row>
    <row r="149" spans="29:31" x14ac:dyDescent="0.35">
      <c r="AC149" s="2" t="s">
        <v>290</v>
      </c>
      <c r="AD149" s="72">
        <f>COUNTIFS($AC$5:$AC$123,"&gt;=30",$AC$5:$AC$123,"&lt;35")</f>
        <v>8</v>
      </c>
      <c r="AE149" s="45">
        <f>COUNTIFS($AE$5:$AE$123,AE148,$AK$5:$AK$123,"Ja")/71</f>
        <v>0.16901408450704225</v>
      </c>
    </row>
    <row r="150" spans="29:31" x14ac:dyDescent="0.35">
      <c r="AC150" s="45">
        <f>AVERAGEIFS($AB$5:$AB$123,$AC$5:$AC$123,"&gt;=30",$AC$5:$AC$123,"&lt;35")</f>
        <v>0.40833333333333333</v>
      </c>
      <c r="AD150" s="73"/>
      <c r="AE150" s="2" t="s">
        <v>221</v>
      </c>
    </row>
    <row r="151" spans="29:31" x14ac:dyDescent="0.35">
      <c r="AC151" s="2" t="s">
        <v>291</v>
      </c>
      <c r="AD151" s="72">
        <f>COUNTIFS($AC$5:$AC$123,"&gt;=25",$AC$5:$AC$123,"&lt;30")</f>
        <v>27</v>
      </c>
      <c r="AE151" s="45">
        <f>COUNTIFS($AE$5:$AE$123,AE150,$AK$5:$AK$123,"Ja")/71</f>
        <v>0.19718309859154928</v>
      </c>
    </row>
    <row r="152" spans="29:31" x14ac:dyDescent="0.35">
      <c r="AC152" s="45">
        <f>AVERAGEIFS($AB$5:$AB$123,$AC$5:$AC$123,"&gt;=25",$AC$5:$AC$123,"&lt;30")</f>
        <v>0.4098765432098766</v>
      </c>
      <c r="AD152" s="73"/>
    </row>
    <row r="153" spans="29:31" x14ac:dyDescent="0.35">
      <c r="AC153" s="2" t="s">
        <v>282</v>
      </c>
      <c r="AD153" s="72">
        <f>COUNTIF($AC$5:$AC$123,"&lt;25")</f>
        <v>37</v>
      </c>
    </row>
    <row r="154" spans="29:31" x14ac:dyDescent="0.35">
      <c r="AC154" s="45">
        <f>AVERAGEIF($AC$5:$AC$123,"&lt;25",$AB$5:$AB$123)</f>
        <v>0.36531531531531536</v>
      </c>
      <c r="AD154" s="73"/>
    </row>
    <row r="155" spans="29:31" x14ac:dyDescent="0.35">
      <c r="AC155" s="2" t="s">
        <v>208</v>
      </c>
      <c r="AD155" s="72">
        <f>COUNTIF($AC$5:$AC$123,AC151)</f>
        <v>21</v>
      </c>
    </row>
    <row r="156" spans="29:31" x14ac:dyDescent="0.35">
      <c r="AC156" s="45">
        <f>AVERAGEIF($AC$5:$AC$123,AC155,$AB$5:$AB$123)</f>
        <v>0.42460317460317459</v>
      </c>
      <c r="AD156" s="3"/>
    </row>
    <row r="157" spans="29:31" x14ac:dyDescent="0.35">
      <c r="AD157" s="3"/>
    </row>
    <row r="158" spans="29:31" x14ac:dyDescent="0.35">
      <c r="AD158" s="3"/>
    </row>
    <row r="159" spans="29:31" x14ac:dyDescent="0.35">
      <c r="AD159" s="3"/>
    </row>
    <row r="160" spans="29:31" x14ac:dyDescent="0.35">
      <c r="AD160" s="3"/>
    </row>
    <row r="161" spans="30:30" x14ac:dyDescent="0.35">
      <c r="AD161" s="3"/>
    </row>
    <row r="162" spans="30:30" x14ac:dyDescent="0.35">
      <c r="AD162" s="3"/>
    </row>
    <row r="163" spans="30:30" x14ac:dyDescent="0.35">
      <c r="AD163" s="3"/>
    </row>
  </sheetData>
  <mergeCells count="5">
    <mergeCell ref="A1:C1"/>
    <mergeCell ref="AH2:AI2"/>
    <mergeCell ref="AH3:AI3"/>
    <mergeCell ref="A2:C2"/>
    <mergeCell ref="A3:C3"/>
  </mergeCells>
  <pageMargins left="0.7" right="0.7" top="0.78740157499999996" bottom="0.78740157499999996" header="0.3" footer="0.3"/>
  <pageSetup paperSize="9" orientation="portrait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8FC0A-1A7F-4E26-A2E4-04714D4DBF74}">
  <dimension ref="A1:AQ135"/>
  <sheetViews>
    <sheetView tabSelected="1" zoomScaleNormal="100" workbookViewId="0">
      <selection activeCell="C10" sqref="C10"/>
    </sheetView>
  </sheetViews>
  <sheetFormatPr baseColWidth="10" defaultColWidth="10.81640625" defaultRowHeight="14.5" x14ac:dyDescent="0.35"/>
  <cols>
    <col min="1" max="1" width="21.26953125" style="5" customWidth="1"/>
    <col min="2" max="2" width="15.54296875" style="5" customWidth="1"/>
    <col min="3" max="3" width="11.81640625" style="5" customWidth="1"/>
    <col min="4" max="4" width="34.453125" style="2" customWidth="1"/>
    <col min="5" max="5" width="15.26953125" style="2" customWidth="1"/>
    <col min="6" max="6" width="33.54296875" style="2" customWidth="1"/>
    <col min="7" max="7" width="15.26953125" style="2" customWidth="1"/>
    <col min="8" max="8" width="64.7265625" style="2" customWidth="1"/>
    <col min="9" max="9" width="15.26953125" style="2" customWidth="1"/>
    <col min="10" max="10" width="46.453125" style="2" customWidth="1"/>
    <col min="11" max="11" width="15.26953125" style="2" customWidth="1"/>
    <col min="12" max="12" width="47" style="2" customWidth="1"/>
    <col min="13" max="13" width="15.26953125" style="2" customWidth="1"/>
    <col min="14" max="14" width="39.26953125" style="2" customWidth="1"/>
    <col min="15" max="15" width="15.26953125" style="2" customWidth="1"/>
    <col min="16" max="16" width="39.26953125" style="2" customWidth="1"/>
    <col min="17" max="17" width="15.26953125" style="2" customWidth="1"/>
    <col min="18" max="18" width="50.81640625" style="2" customWidth="1"/>
    <col min="19" max="19" width="15.26953125" style="2" customWidth="1"/>
    <col min="20" max="20" width="53.26953125" style="2" customWidth="1"/>
    <col min="21" max="21" width="15.26953125" style="2" customWidth="1"/>
    <col min="22" max="22" width="49.1796875" style="2" customWidth="1"/>
    <col min="23" max="23" width="15.26953125" style="2" customWidth="1"/>
    <col min="24" max="24" width="51.54296875" style="2" customWidth="1"/>
    <col min="25" max="25" width="15.26953125" style="2" customWidth="1"/>
    <col min="26" max="26" width="61.1796875" style="2" customWidth="1"/>
    <col min="27" max="27" width="15.26953125" style="2" customWidth="1"/>
    <col min="28" max="28" width="28" style="2" bestFit="1" customWidth="1"/>
    <col min="29" max="29" width="38.7265625" style="2" customWidth="1"/>
    <col min="30" max="30" width="53.81640625" style="2" bestFit="1" customWidth="1"/>
    <col min="31" max="31" width="34.453125" style="2" bestFit="1" customWidth="1"/>
    <col min="32" max="32" width="13.7265625" style="2" bestFit="1" customWidth="1"/>
    <col min="33" max="33" width="24.453125" style="2" bestFit="1" customWidth="1"/>
    <col min="34" max="34" width="30.26953125" style="2" bestFit="1" customWidth="1"/>
    <col min="35" max="35" width="17" style="2" bestFit="1" customWidth="1"/>
    <col min="36" max="36" width="13.1796875" style="2" bestFit="1" customWidth="1"/>
    <col min="37" max="37" width="34" style="2" customWidth="1"/>
    <col min="38" max="38" width="33.81640625" style="2" customWidth="1"/>
    <col min="39" max="39" width="40.1796875" style="2" customWidth="1"/>
    <col min="40" max="40" width="17.81640625" style="2" customWidth="1"/>
    <col min="41" max="41" width="56.54296875" style="2" customWidth="1"/>
    <col min="42" max="42" width="24.54296875" style="2" bestFit="1" customWidth="1"/>
    <col min="43" max="43" width="39" style="2" bestFit="1" customWidth="1"/>
    <col min="44" max="16384" width="10.81640625" style="2"/>
  </cols>
  <sheetData>
    <row r="1" spans="1:43" s="1" customFormat="1" x14ac:dyDescent="0.35">
      <c r="A1" s="82" t="s">
        <v>240</v>
      </c>
      <c r="B1" s="83"/>
      <c r="C1" s="84"/>
      <c r="D1" s="7">
        <v>1</v>
      </c>
      <c r="E1" s="54"/>
      <c r="F1" s="7">
        <v>2</v>
      </c>
      <c r="G1" s="54"/>
      <c r="H1" s="7">
        <v>3</v>
      </c>
      <c r="I1" s="54"/>
      <c r="J1" s="7">
        <v>4</v>
      </c>
      <c r="K1" s="7"/>
      <c r="L1" s="7">
        <v>5</v>
      </c>
      <c r="M1" s="7"/>
      <c r="N1" s="7">
        <v>6</v>
      </c>
      <c r="O1" s="7"/>
      <c r="P1" s="7">
        <v>7</v>
      </c>
      <c r="Q1" s="7"/>
      <c r="R1" s="7">
        <v>8</v>
      </c>
      <c r="S1" s="7"/>
      <c r="T1" s="7">
        <v>9</v>
      </c>
      <c r="U1" s="7"/>
      <c r="V1" s="7">
        <v>10</v>
      </c>
      <c r="W1" s="7"/>
      <c r="X1" s="7">
        <v>11</v>
      </c>
      <c r="Y1" s="7"/>
      <c r="Z1" s="7">
        <v>12</v>
      </c>
      <c r="AA1" s="7"/>
      <c r="AB1" s="7"/>
      <c r="AC1" s="7">
        <v>13</v>
      </c>
      <c r="AD1" s="7">
        <v>14</v>
      </c>
      <c r="AE1" s="7">
        <v>15</v>
      </c>
      <c r="AF1" s="9">
        <v>16</v>
      </c>
      <c r="AG1" s="9">
        <v>17</v>
      </c>
      <c r="AH1" s="9">
        <v>18</v>
      </c>
      <c r="AI1" s="9">
        <v>19</v>
      </c>
      <c r="AJ1" s="9">
        <v>20</v>
      </c>
      <c r="AK1" s="9">
        <v>21</v>
      </c>
      <c r="AL1" s="9">
        <v>22</v>
      </c>
      <c r="AM1" s="9"/>
      <c r="AN1" s="9"/>
      <c r="AO1" s="9"/>
      <c r="AP1" s="9"/>
      <c r="AQ1" s="9"/>
    </row>
    <row r="2" spans="1:43" s="4" customFormat="1" x14ac:dyDescent="0.35">
      <c r="A2" s="79" t="s">
        <v>241</v>
      </c>
      <c r="B2" s="80"/>
      <c r="C2" s="81"/>
      <c r="D2" s="8" t="s">
        <v>242</v>
      </c>
      <c r="E2" s="8"/>
      <c r="F2" s="8" t="s">
        <v>242</v>
      </c>
      <c r="G2" s="8"/>
      <c r="H2" s="8" t="s">
        <v>246</v>
      </c>
      <c r="I2" s="8"/>
      <c r="J2" s="8" t="s">
        <v>249</v>
      </c>
      <c r="K2" s="8"/>
      <c r="L2" s="8" t="s">
        <v>249</v>
      </c>
      <c r="M2" s="8"/>
      <c r="N2" s="8" t="s">
        <v>251</v>
      </c>
      <c r="O2" s="8"/>
      <c r="P2" s="8" t="s">
        <v>251</v>
      </c>
      <c r="Q2" s="8"/>
      <c r="R2" s="8" t="s">
        <v>251</v>
      </c>
      <c r="S2" s="8"/>
      <c r="T2" s="8" t="s">
        <v>251</v>
      </c>
      <c r="U2" s="8"/>
      <c r="V2" s="8" t="s">
        <v>251</v>
      </c>
      <c r="W2" s="8"/>
      <c r="X2" s="8" t="s">
        <v>251</v>
      </c>
      <c r="Y2" s="8"/>
      <c r="Z2" s="8" t="s">
        <v>251</v>
      </c>
      <c r="AA2" s="8"/>
      <c r="AB2" s="8"/>
      <c r="AC2" s="8" t="s">
        <v>263</v>
      </c>
      <c r="AD2" s="8" t="s">
        <v>266</v>
      </c>
      <c r="AE2" s="8" t="s">
        <v>266</v>
      </c>
      <c r="AF2" s="10" t="s">
        <v>266</v>
      </c>
      <c r="AG2" s="10" t="s">
        <v>254</v>
      </c>
      <c r="AH2" s="10"/>
      <c r="AI2" s="10"/>
      <c r="AJ2" s="10"/>
      <c r="AK2" s="85" t="s">
        <v>257</v>
      </c>
      <c r="AL2" s="85"/>
      <c r="AM2" s="22"/>
      <c r="AN2" s="22"/>
      <c r="AO2" s="10"/>
      <c r="AP2" s="10"/>
      <c r="AQ2" s="10"/>
    </row>
    <row r="3" spans="1:43" s="4" customFormat="1" x14ac:dyDescent="0.35">
      <c r="A3" s="79" t="s">
        <v>243</v>
      </c>
      <c r="B3" s="80"/>
      <c r="C3" s="81"/>
      <c r="D3" s="11" t="s">
        <v>244</v>
      </c>
      <c r="E3" s="11"/>
      <c r="F3" s="11" t="s">
        <v>244</v>
      </c>
      <c r="G3" s="11"/>
      <c r="H3" s="8" t="s">
        <v>247</v>
      </c>
      <c r="I3" s="8"/>
      <c r="J3" s="11" t="s">
        <v>244</v>
      </c>
      <c r="K3" s="11"/>
      <c r="L3" s="11" t="s">
        <v>244</v>
      </c>
      <c r="M3" s="11"/>
      <c r="N3" s="12" t="s">
        <v>252</v>
      </c>
      <c r="O3" s="12"/>
      <c r="P3" s="12" t="s">
        <v>252</v>
      </c>
      <c r="Q3" s="12"/>
      <c r="R3" s="12" t="s">
        <v>252</v>
      </c>
      <c r="S3" s="12"/>
      <c r="T3" s="12" t="s">
        <v>252</v>
      </c>
      <c r="U3" s="12"/>
      <c r="V3" s="12" t="s">
        <v>252</v>
      </c>
      <c r="W3" s="12"/>
      <c r="X3" s="12" t="s">
        <v>252</v>
      </c>
      <c r="Y3" s="12"/>
      <c r="Z3" s="12" t="s">
        <v>252</v>
      </c>
      <c r="AA3" s="12"/>
      <c r="AB3" s="12"/>
      <c r="AC3" s="8" t="s">
        <v>264</v>
      </c>
      <c r="AD3" s="8" t="s">
        <v>267</v>
      </c>
      <c r="AE3" s="8" t="s">
        <v>270</v>
      </c>
      <c r="AF3" s="10" t="s">
        <v>269</v>
      </c>
      <c r="AG3" s="10" t="s">
        <v>255</v>
      </c>
      <c r="AH3" s="10"/>
      <c r="AI3" s="10"/>
      <c r="AJ3" s="10"/>
      <c r="AK3" s="85" t="s">
        <v>258</v>
      </c>
      <c r="AL3" s="85"/>
      <c r="AM3" s="22"/>
      <c r="AN3" s="22"/>
      <c r="AO3" s="10"/>
      <c r="AP3" s="10"/>
      <c r="AQ3" s="10"/>
    </row>
    <row r="4" spans="1:43" s="6" customFormat="1" ht="43.5" x14ac:dyDescent="0.35">
      <c r="A4" s="13" t="s">
        <v>191</v>
      </c>
      <c r="B4" s="13" t="s">
        <v>186</v>
      </c>
      <c r="C4" s="13" t="s">
        <v>192</v>
      </c>
      <c r="D4" s="14" t="s">
        <v>187</v>
      </c>
      <c r="E4" s="14"/>
      <c r="F4" s="14" t="s">
        <v>238</v>
      </c>
      <c r="G4" s="14"/>
      <c r="H4" s="15" t="s">
        <v>245</v>
      </c>
      <c r="I4" s="15"/>
      <c r="J4" s="7" t="s">
        <v>248</v>
      </c>
      <c r="K4" s="7"/>
      <c r="L4" s="14" t="s">
        <v>250</v>
      </c>
      <c r="M4" s="14"/>
      <c r="N4" s="14" t="s">
        <v>196</v>
      </c>
      <c r="O4" s="14"/>
      <c r="P4" s="14" t="s">
        <v>197</v>
      </c>
      <c r="Q4" s="14"/>
      <c r="R4" s="14" t="s">
        <v>198</v>
      </c>
      <c r="S4" s="14"/>
      <c r="T4" s="14" t="s">
        <v>199</v>
      </c>
      <c r="U4" s="14"/>
      <c r="V4" s="14" t="s">
        <v>200</v>
      </c>
      <c r="W4" s="14"/>
      <c r="X4" s="14" t="s">
        <v>201</v>
      </c>
      <c r="Y4" s="14"/>
      <c r="Z4" s="14" t="s">
        <v>202</v>
      </c>
      <c r="AA4" s="14"/>
      <c r="AB4" s="14" t="s">
        <v>299</v>
      </c>
      <c r="AC4" s="20" t="s">
        <v>262</v>
      </c>
      <c r="AD4" s="21" t="s">
        <v>265</v>
      </c>
      <c r="AE4" s="20" t="s">
        <v>268</v>
      </c>
      <c r="AF4" s="39" t="s">
        <v>203</v>
      </c>
      <c r="AG4" s="38" t="s">
        <v>204</v>
      </c>
      <c r="AH4" s="39" t="s">
        <v>186</v>
      </c>
      <c r="AI4" s="16" t="s">
        <v>206</v>
      </c>
      <c r="AJ4" s="16" t="s">
        <v>205</v>
      </c>
      <c r="AK4" s="53" t="s">
        <v>256</v>
      </c>
      <c r="AL4" s="53" t="s">
        <v>256</v>
      </c>
      <c r="AM4" s="39" t="s">
        <v>256</v>
      </c>
      <c r="AN4" s="48" t="s">
        <v>293</v>
      </c>
      <c r="AO4" s="16" t="s">
        <v>259</v>
      </c>
      <c r="AP4" s="16" t="s">
        <v>260</v>
      </c>
      <c r="AQ4" s="16" t="s">
        <v>261</v>
      </c>
    </row>
    <row r="5" spans="1:43" ht="15.5" x14ac:dyDescent="0.35">
      <c r="A5" s="17" t="s">
        <v>12</v>
      </c>
      <c r="B5" s="17" t="s">
        <v>193</v>
      </c>
      <c r="C5" s="17" t="s">
        <v>189</v>
      </c>
      <c r="D5" s="18" t="s">
        <v>207</v>
      </c>
      <c r="E5" s="27" cm="1">
        <f t="array" ref="E5">_xlfn.IFS(D5=$D$5,1,D5=$D$14,0)</f>
        <v>1</v>
      </c>
      <c r="F5" s="18" t="s">
        <v>207</v>
      </c>
      <c r="G5" s="27" cm="1">
        <f t="array" ref="G5">_xlfn.IFS(F5=$F$5,1,F5=$F$7,0)</f>
        <v>1</v>
      </c>
      <c r="H5" s="19" t="s">
        <v>211</v>
      </c>
      <c r="I5" s="27" cm="1">
        <f t="array" ref="I5">_xlfn.IFS(H5=$H$5,20%,H5=$H$6,100%,H5=$H$7,0%,H5=$H$32,0%,H5=$H$10,40%)</f>
        <v>0.2</v>
      </c>
      <c r="J5" s="18" t="s">
        <v>207</v>
      </c>
      <c r="K5" s="27" cm="1">
        <f t="array" ref="K5">_xlfn.IFS(J5=$J$5,1,J5=$J$8,0)</f>
        <v>1</v>
      </c>
      <c r="L5" s="18" t="s">
        <v>207</v>
      </c>
      <c r="M5" s="27" cm="1">
        <f t="array" ref="M5">_xlfn.IFS(L5=$L$5,1,L5=$L$8,0)</f>
        <v>1</v>
      </c>
      <c r="N5" s="19" t="s">
        <v>213</v>
      </c>
      <c r="O5" s="27" cm="1">
        <f t="array" ref="O5">_xlfn.IFS(N5=$N$5,100%,N5=$N$7,0%,N5=$N$57,50%,N5=$N$52,0%)</f>
        <v>1</v>
      </c>
      <c r="P5" s="19" t="s">
        <v>213</v>
      </c>
      <c r="Q5" s="27" cm="1">
        <f t="array" ref="Q5">_xlfn.IFS(P5=$N$5,100%,P5=$N$7,0%,P5=$N$57,50%,P5=$N$52,0%)</f>
        <v>1</v>
      </c>
      <c r="R5" s="19" t="s">
        <v>214</v>
      </c>
      <c r="S5" s="27" cm="1">
        <f t="array" ref="S5">_xlfn.IFS(R5=$N$5,100%,R5=$N$7,0%,R5=$N$57,50%,R5=$N$52,0%)</f>
        <v>0.5</v>
      </c>
      <c r="T5" s="19" t="s">
        <v>215</v>
      </c>
      <c r="U5" s="27" cm="1">
        <f t="array" ref="U5">_xlfn.IFS(T5=$N$5,100%,T5=$N$7,0%,T5=$N$57,50%,T5=$N$52,0%)</f>
        <v>0</v>
      </c>
      <c r="V5" s="19" t="s">
        <v>213</v>
      </c>
      <c r="W5" s="27" cm="1">
        <f t="array" ref="W5">_xlfn.IFS(V5=$N$5,100%,V5=$N$7,0%,V5=$N$57,50%,V5=$N$52,0%)</f>
        <v>1</v>
      </c>
      <c r="X5" s="19" t="s">
        <v>213</v>
      </c>
      <c r="Y5" s="27" cm="1">
        <f t="array" ref="Y5">_xlfn.IFS(X5=$N$5,100%,X5=$N$7,0%,X5=$N$57,50%,X5=$N$52,0%)</f>
        <v>1</v>
      </c>
      <c r="Z5" s="19" t="s">
        <v>215</v>
      </c>
      <c r="AA5" s="27" cm="1">
        <f t="array" ref="AA5">_xlfn.IFS(Z5=$N$5,100%,Z5=$N$7,0%,Z5=$N$57,50%,Z5=$N$52,0%)</f>
        <v>0</v>
      </c>
      <c r="AB5" s="50">
        <f>AVERAGE(E5,G5,I5,K5,M5,O5,Q5,S5,U5,W5,Y5,AA5)</f>
        <v>0.72499999999999998</v>
      </c>
      <c r="AC5" s="19" t="s">
        <v>237</v>
      </c>
      <c r="AD5" s="19">
        <v>5</v>
      </c>
      <c r="AE5" s="19">
        <v>3</v>
      </c>
      <c r="AF5" s="19">
        <v>42</v>
      </c>
      <c r="AG5" s="19" t="s">
        <v>218</v>
      </c>
      <c r="AH5" s="19" t="s">
        <v>220</v>
      </c>
      <c r="AI5" s="19" t="s">
        <v>226</v>
      </c>
      <c r="AJ5" s="19">
        <v>2</v>
      </c>
      <c r="AK5" s="19" t="s">
        <v>231</v>
      </c>
      <c r="AL5" s="19" t="s">
        <v>208</v>
      </c>
      <c r="AM5" s="19" t="s">
        <v>231</v>
      </c>
      <c r="AN5" s="19" t="str" cm="1">
        <f t="array" ref="AN5">_xlfn.IFS(AM5=$AM$105,"Ja",,,AM5=$AM$106,"Ja",AM5=$AM$107,"Ja",AM5=$AM$108,"Ja",AM5=$AM$109,"Ja",AM5=$AM$110,"Ja",AM5=$AM$112,"Nein")</f>
        <v>Ja</v>
      </c>
      <c r="AO5" s="19" t="s">
        <v>234</v>
      </c>
      <c r="AP5" s="19" t="s">
        <v>237</v>
      </c>
      <c r="AQ5" s="19">
        <v>90</v>
      </c>
    </row>
    <row r="6" spans="1:43" ht="15.5" x14ac:dyDescent="0.35">
      <c r="A6" s="17" t="s">
        <v>2</v>
      </c>
      <c r="B6" s="17" t="s">
        <v>193</v>
      </c>
      <c r="C6" s="17" t="s">
        <v>188</v>
      </c>
      <c r="D6" s="18" t="s">
        <v>207</v>
      </c>
      <c r="E6" s="27" cm="1">
        <f t="array" ref="E6">_xlfn.IFS(D6=$D$5,1,D6=$D$14,0)</f>
        <v>1</v>
      </c>
      <c r="F6" s="18" t="s">
        <v>207</v>
      </c>
      <c r="G6" s="27" cm="1">
        <f t="array" ref="G6">_xlfn.IFS(F6=$F$5,1,F6=$F$7,0)</f>
        <v>1</v>
      </c>
      <c r="H6" s="19" t="s">
        <v>209</v>
      </c>
      <c r="I6" s="27" cm="1">
        <f t="array" ref="I6">_xlfn.IFS(H6=$H$5,20%,H6=$H$6,100%,H6=$H$7,0%,H6=$H$32,0%,H6=$H$10,40%)</f>
        <v>1</v>
      </c>
      <c r="J6" s="18" t="s">
        <v>207</v>
      </c>
      <c r="K6" s="27" cm="1">
        <f t="array" ref="K6">_xlfn.IFS(J6=$J$5,1,J6=$J$8,0)</f>
        <v>1</v>
      </c>
      <c r="L6" s="18" t="s">
        <v>207</v>
      </c>
      <c r="M6" s="27" cm="1">
        <f t="array" ref="M6">_xlfn.IFS(L6=$L$5,1,L6=$L$8,0)</f>
        <v>1</v>
      </c>
      <c r="N6" s="19" t="s">
        <v>213</v>
      </c>
      <c r="O6" s="27" cm="1">
        <f t="array" ref="O6">_xlfn.IFS(N6=$N$5,100%,N6=$N$7,0%,N6=$N$57,50%,N6=$N$52,0%)</f>
        <v>1</v>
      </c>
      <c r="P6" s="19" t="s">
        <v>213</v>
      </c>
      <c r="Q6" s="27" cm="1">
        <f t="array" ref="Q6">_xlfn.IFS(P6=$N$5,100%,P6=$N$7,0%,P6=$N$57,50%,P6=$N$52,0%)</f>
        <v>1</v>
      </c>
      <c r="R6" s="19" t="s">
        <v>213</v>
      </c>
      <c r="S6" s="27" cm="1">
        <f t="array" ref="S6">_xlfn.IFS(R6=$N$5,100%,R6=$N$7,0%,R6=$N$57,50%,R6=$N$52,0%)</f>
        <v>1</v>
      </c>
      <c r="T6" s="19" t="s">
        <v>213</v>
      </c>
      <c r="U6" s="27" cm="1">
        <f t="array" ref="U6">_xlfn.IFS(T6=$N$5,100%,T6=$N$7,0%,T6=$N$57,50%,T6=$N$52,0%)</f>
        <v>1</v>
      </c>
      <c r="V6" s="19" t="s">
        <v>213</v>
      </c>
      <c r="W6" s="27" cm="1">
        <f t="array" ref="W6">_xlfn.IFS(V6=$N$5,100%,V6=$N$7,0%,V6=$N$57,50%,V6=$N$52,0%)</f>
        <v>1</v>
      </c>
      <c r="X6" s="19" t="s">
        <v>215</v>
      </c>
      <c r="Y6" s="27" cm="1">
        <f t="array" ref="Y6">_xlfn.IFS(X6=$N$5,100%,X6=$N$7,0%,X6=$N$57,50%,X6=$N$52,0%)</f>
        <v>0</v>
      </c>
      <c r="Z6" s="19" t="s">
        <v>215</v>
      </c>
      <c r="AA6" s="27" cm="1">
        <f t="array" ref="AA6">_xlfn.IFS(Z6=$N$5,100%,Z6=$N$7,0%,Z6=$N$57,50%,Z6=$N$52,0%)</f>
        <v>0</v>
      </c>
      <c r="AB6" s="50">
        <f t="shared" ref="AB6:AB69" si="0">AVERAGE(E6,G6,I6,K6,M6,O6,Q6,S6,U6,W6,Y6,AA6)</f>
        <v>0.83333333333333337</v>
      </c>
      <c r="AC6" s="19" t="s">
        <v>236</v>
      </c>
      <c r="AD6" s="19">
        <v>0.5</v>
      </c>
      <c r="AE6" s="19">
        <v>3</v>
      </c>
      <c r="AF6" s="19" t="s">
        <v>208</v>
      </c>
      <c r="AG6" s="19" t="s">
        <v>218</v>
      </c>
      <c r="AH6" s="19" t="s">
        <v>220</v>
      </c>
      <c r="AI6" s="19" t="s">
        <v>208</v>
      </c>
      <c r="AJ6" s="19" t="s">
        <v>208</v>
      </c>
      <c r="AK6" s="19" t="s">
        <v>208</v>
      </c>
      <c r="AL6" s="19" t="s">
        <v>208</v>
      </c>
      <c r="AM6" s="19" t="s">
        <v>273</v>
      </c>
      <c r="AN6" s="19" t="str" cm="1">
        <f t="array" ref="AN6">_xlfn.IFS(AM6=$AM$105,"Ja",,,AM6=$AM$106,"Ja",AM6=$AM$107,"Ja",AM6=$AM$108,"Ja",AM6=$AM$109,"Ja",AM6=$AM$110,"Ja",AM6=$AM$112,"Nein")</f>
        <v>Nein</v>
      </c>
      <c r="AO6" s="19" t="s">
        <v>208</v>
      </c>
      <c r="AP6" s="19" t="s">
        <v>208</v>
      </c>
      <c r="AQ6" s="19" t="s">
        <v>208</v>
      </c>
    </row>
    <row r="7" spans="1:43" ht="15.5" x14ac:dyDescent="0.35">
      <c r="A7" s="17" t="s">
        <v>3</v>
      </c>
      <c r="B7" s="17" t="s">
        <v>193</v>
      </c>
      <c r="C7" s="17" t="s">
        <v>188</v>
      </c>
      <c r="D7" s="18" t="s">
        <v>207</v>
      </c>
      <c r="E7" s="27" cm="1">
        <f t="array" ref="E7">_xlfn.IFS(D7=$D$5,1,D7=$D$14,0)</f>
        <v>1</v>
      </c>
      <c r="F7" s="18" t="b">
        <v>0</v>
      </c>
      <c r="G7" s="27" cm="1">
        <f t="array" ref="G7">_xlfn.IFS(F7=$F$5,1,F7=$F$7,0)</f>
        <v>0</v>
      </c>
      <c r="H7" s="19" t="s">
        <v>212</v>
      </c>
      <c r="I7" s="27" cm="1">
        <f t="array" ref="I7">_xlfn.IFS(H7=$H$5,20%,H7=$H$6,100%,H7=$H$7,0%,H7=$H$32,0%,H7=$H$10,40%)</f>
        <v>0</v>
      </c>
      <c r="J7" s="18" t="s">
        <v>207</v>
      </c>
      <c r="K7" s="27" cm="1">
        <f t="array" ref="K7">_xlfn.IFS(J7=$J$5,1,J7=$J$8,0)</f>
        <v>1</v>
      </c>
      <c r="L7" s="18" t="s">
        <v>207</v>
      </c>
      <c r="M7" s="27" cm="1">
        <f t="array" ref="M7">_xlfn.IFS(L7=$L$5,1,L7=$L$8,0)</f>
        <v>1</v>
      </c>
      <c r="N7" s="19" t="s">
        <v>215</v>
      </c>
      <c r="O7" s="27" cm="1">
        <f t="array" ref="O7">_xlfn.IFS(N7=$N$5,100%,N7=$N$7,0%,N7=$N$57,50%,N7=$N$52,0%)</f>
        <v>0</v>
      </c>
      <c r="P7" s="19" t="s">
        <v>213</v>
      </c>
      <c r="Q7" s="27" cm="1">
        <f t="array" ref="Q7">_xlfn.IFS(P7=$N$5,100%,P7=$N$7,0%,P7=$N$57,50%,P7=$N$52,0%)</f>
        <v>1</v>
      </c>
      <c r="R7" s="19" t="s">
        <v>215</v>
      </c>
      <c r="S7" s="27" cm="1">
        <f t="array" ref="S7">_xlfn.IFS(R7=$N$5,100%,R7=$N$7,0%,R7=$N$57,50%,R7=$N$52,0%)</f>
        <v>0</v>
      </c>
      <c r="T7" s="19" t="s">
        <v>208</v>
      </c>
      <c r="U7" s="27" cm="1">
        <f t="array" ref="U7">_xlfn.IFS(T7=$N$5,100%,T7=$N$7,0%,T7=$N$57,50%,T7=$N$52,0%)</f>
        <v>0</v>
      </c>
      <c r="V7" s="19" t="s">
        <v>215</v>
      </c>
      <c r="W7" s="27" cm="1">
        <f t="array" ref="W7">_xlfn.IFS(V7=$N$5,100%,V7=$N$7,0%,V7=$N$57,50%,V7=$N$52,0%)</f>
        <v>0</v>
      </c>
      <c r="X7" s="19" t="s">
        <v>208</v>
      </c>
      <c r="Y7" s="27" cm="1">
        <f t="array" ref="Y7">_xlfn.IFS(X7=$N$5,100%,X7=$N$7,0%,X7=$N$57,50%,X7=$N$52,0%)</f>
        <v>0</v>
      </c>
      <c r="Z7" s="19" t="s">
        <v>208</v>
      </c>
      <c r="AA7" s="27" cm="1">
        <f t="array" ref="AA7">_xlfn.IFS(Z7=$N$5,100%,Z7=$N$7,0%,Z7=$N$57,50%,Z7=$N$52,0%)</f>
        <v>0</v>
      </c>
      <c r="AB7" s="50">
        <f t="shared" si="0"/>
        <v>0.33333333333333331</v>
      </c>
      <c r="AC7" s="19" t="s">
        <v>236</v>
      </c>
      <c r="AD7" s="19">
        <v>4</v>
      </c>
      <c r="AE7" s="19">
        <v>2</v>
      </c>
      <c r="AF7" s="19">
        <v>47</v>
      </c>
      <c r="AG7" s="19" t="s">
        <v>217</v>
      </c>
      <c r="AH7" s="19" t="s">
        <v>220</v>
      </c>
      <c r="AI7" s="19" t="s">
        <v>225</v>
      </c>
      <c r="AJ7" s="19" t="s">
        <v>208</v>
      </c>
      <c r="AK7" s="19" t="s">
        <v>231</v>
      </c>
      <c r="AL7" s="19" t="s">
        <v>208</v>
      </c>
      <c r="AM7" s="19" t="s">
        <v>231</v>
      </c>
      <c r="AN7" s="19" t="str" cm="1">
        <f t="array" ref="AN7">_xlfn.IFS(AM7=$AM$105,"Ja",,,AM7=$AM$106,"Ja",AM7=$AM$107,"Ja",AM7=$AM$108,"Ja",AM7=$AM$109,"Ja",AM7=$AM$110,"Ja",AM7=$AM$112,"Nein")</f>
        <v>Ja</v>
      </c>
      <c r="AO7" s="19" t="s">
        <v>235</v>
      </c>
      <c r="AP7" s="19" t="s">
        <v>237</v>
      </c>
      <c r="AQ7" s="19">
        <v>80</v>
      </c>
    </row>
    <row r="8" spans="1:43" ht="15.5" x14ac:dyDescent="0.35">
      <c r="A8" s="17" t="s">
        <v>13</v>
      </c>
      <c r="B8" s="17" t="s">
        <v>193</v>
      </c>
      <c r="C8" s="17" t="s">
        <v>189</v>
      </c>
      <c r="D8" s="18" t="s">
        <v>207</v>
      </c>
      <c r="E8" s="27" cm="1">
        <f t="array" ref="E8">_xlfn.IFS(D8=$D$5,1,D8=$D$14,0)</f>
        <v>1</v>
      </c>
      <c r="F8" s="18" t="s">
        <v>207</v>
      </c>
      <c r="G8" s="27" cm="1">
        <f t="array" ref="G8">_xlfn.IFS(F8=$F$5,1,F8=$F$7,0)</f>
        <v>1</v>
      </c>
      <c r="H8" s="19" t="s">
        <v>209</v>
      </c>
      <c r="I8" s="27" cm="1">
        <f t="array" ref="I8">_xlfn.IFS(H8=$H$5,20%,H8=$H$6,100%,H8=$H$7,0%,H8=$H$32,0%,H8=$H$10,40%)</f>
        <v>1</v>
      </c>
      <c r="J8" s="18" t="b">
        <v>0</v>
      </c>
      <c r="K8" s="27" cm="1">
        <f t="array" ref="K8">_xlfn.IFS(J8=$J$5,1,J8=$J$8,0)</f>
        <v>0</v>
      </c>
      <c r="L8" s="18" t="b">
        <v>0</v>
      </c>
      <c r="M8" s="27" cm="1">
        <f t="array" ref="M8">_xlfn.IFS(L8=$L$5,1,L8=$L$8,0)</f>
        <v>0</v>
      </c>
      <c r="N8" s="19" t="s">
        <v>213</v>
      </c>
      <c r="O8" s="27" cm="1">
        <f t="array" ref="O8">_xlfn.IFS(N8=$N$5,100%,N8=$N$7,0%,N8=$N$57,50%,N8=$N$52,0%)</f>
        <v>1</v>
      </c>
      <c r="P8" s="19" t="s">
        <v>213</v>
      </c>
      <c r="Q8" s="27" cm="1">
        <f t="array" ref="Q8">_xlfn.IFS(P8=$N$5,100%,P8=$N$7,0%,P8=$N$57,50%,P8=$N$52,0%)</f>
        <v>1</v>
      </c>
      <c r="R8" s="19" t="s">
        <v>214</v>
      </c>
      <c r="S8" s="27" cm="1">
        <f t="array" ref="S8">_xlfn.IFS(R8=$N$5,100%,R8=$N$7,0%,R8=$N$57,50%,R8=$N$52,0%)</f>
        <v>0.5</v>
      </c>
      <c r="T8" s="19" t="s">
        <v>215</v>
      </c>
      <c r="U8" s="27" cm="1">
        <f t="array" ref="U8">_xlfn.IFS(T8=$N$5,100%,T8=$N$7,0%,T8=$N$57,50%,T8=$N$52,0%)</f>
        <v>0</v>
      </c>
      <c r="V8" s="19" t="s">
        <v>213</v>
      </c>
      <c r="W8" s="27" cm="1">
        <f t="array" ref="W8">_xlfn.IFS(V8=$N$5,100%,V8=$N$7,0%,V8=$N$57,50%,V8=$N$52,0%)</f>
        <v>1</v>
      </c>
      <c r="X8" s="19" t="s">
        <v>214</v>
      </c>
      <c r="Y8" s="27" cm="1">
        <f t="array" ref="Y8">_xlfn.IFS(X8=$N$5,100%,X8=$N$7,0%,X8=$N$57,50%,X8=$N$52,0%)</f>
        <v>0.5</v>
      </c>
      <c r="Z8" s="19" t="s">
        <v>213</v>
      </c>
      <c r="AA8" s="27" cm="1">
        <f t="array" ref="AA8">_xlfn.IFS(Z8=$N$5,100%,Z8=$N$7,0%,Z8=$N$57,50%,Z8=$N$52,0%)</f>
        <v>1</v>
      </c>
      <c r="AB8" s="50">
        <f t="shared" si="0"/>
        <v>0.66666666666666663</v>
      </c>
      <c r="AC8" s="19" t="s">
        <v>237</v>
      </c>
      <c r="AD8" s="19">
        <v>2</v>
      </c>
      <c r="AE8" s="19">
        <v>5</v>
      </c>
      <c r="AF8" s="19">
        <v>35</v>
      </c>
      <c r="AG8" s="19" t="s">
        <v>218</v>
      </c>
      <c r="AH8" s="19" t="s">
        <v>220</v>
      </c>
      <c r="AI8" s="19" t="s">
        <v>239</v>
      </c>
      <c r="AJ8" s="19" t="s">
        <v>208</v>
      </c>
      <c r="AK8" s="19" t="s">
        <v>231</v>
      </c>
      <c r="AL8" s="19" t="s">
        <v>208</v>
      </c>
      <c r="AM8" s="19" t="s">
        <v>231</v>
      </c>
      <c r="AN8" s="19" t="str" cm="1">
        <f t="array" ref="AN8">_xlfn.IFS(AM8=$AM$105,"Ja",,,AM8=$AM$106,"Ja",AM8=$AM$107,"Ja",AM8=$AM$108,"Ja",AM8=$AM$109,"Ja",AM8=$AM$110,"Ja",AM8=$AM$112,"Nein")</f>
        <v>Ja</v>
      </c>
      <c r="AO8" s="19" t="s">
        <v>234</v>
      </c>
      <c r="AP8" s="19" t="s">
        <v>237</v>
      </c>
      <c r="AQ8" s="19">
        <v>90</v>
      </c>
    </row>
    <row r="9" spans="1:43" ht="15.5" x14ac:dyDescent="0.35">
      <c r="A9" s="17" t="s">
        <v>121</v>
      </c>
      <c r="B9" s="17" t="s">
        <v>193</v>
      </c>
      <c r="C9" s="17" t="s">
        <v>189</v>
      </c>
      <c r="D9" s="18" t="s">
        <v>207</v>
      </c>
      <c r="E9" s="27" cm="1">
        <f t="array" ref="E9">_xlfn.IFS(D9=$D$5,1,D9=$D$14,0)</f>
        <v>1</v>
      </c>
      <c r="F9" s="18" t="s">
        <v>207</v>
      </c>
      <c r="G9" s="27" cm="1">
        <f t="array" ref="G9">_xlfn.IFS(F9=$F$5,1,F9=$F$7,0)</f>
        <v>1</v>
      </c>
      <c r="H9" s="19" t="s">
        <v>209</v>
      </c>
      <c r="I9" s="27" cm="1">
        <f t="array" ref="I9">_xlfn.IFS(H9=$H$5,20%,H9=$H$6,100%,H9=$H$7,0%,H9=$H$32,0%,H9=$H$10,40%)</f>
        <v>1</v>
      </c>
      <c r="J9" s="18" t="s">
        <v>207</v>
      </c>
      <c r="K9" s="27" cm="1">
        <f t="array" ref="K9">_xlfn.IFS(J9=$J$5,1,J9=$J$8,0)</f>
        <v>1</v>
      </c>
      <c r="L9" s="18" t="s">
        <v>207</v>
      </c>
      <c r="M9" s="27" cm="1">
        <f t="array" ref="M9">_xlfn.IFS(L9=$L$5,1,L9=$L$8,0)</f>
        <v>1</v>
      </c>
      <c r="N9" s="19" t="s">
        <v>213</v>
      </c>
      <c r="O9" s="27" cm="1">
        <f t="array" ref="O9">_xlfn.IFS(N9=$N$5,100%,N9=$N$7,0%,N9=$N$57,50%,N9=$N$52,0%)</f>
        <v>1</v>
      </c>
      <c r="P9" s="19" t="s">
        <v>213</v>
      </c>
      <c r="Q9" s="27" cm="1">
        <f t="array" ref="Q9">_xlfn.IFS(P9=$N$5,100%,P9=$N$7,0%,P9=$N$57,50%,P9=$N$52,0%)</f>
        <v>1</v>
      </c>
      <c r="R9" s="19" t="s">
        <v>213</v>
      </c>
      <c r="S9" s="27" cm="1">
        <f t="array" ref="S9">_xlfn.IFS(R9=$N$5,100%,R9=$N$7,0%,R9=$N$57,50%,R9=$N$52,0%)</f>
        <v>1</v>
      </c>
      <c r="T9" s="19" t="s">
        <v>213</v>
      </c>
      <c r="U9" s="27" cm="1">
        <f t="array" ref="U9">_xlfn.IFS(T9=$N$5,100%,T9=$N$7,0%,T9=$N$57,50%,T9=$N$52,0%)</f>
        <v>1</v>
      </c>
      <c r="V9" s="19" t="s">
        <v>213</v>
      </c>
      <c r="W9" s="27" cm="1">
        <f t="array" ref="W9">_xlfn.IFS(V9=$N$5,100%,V9=$N$7,0%,V9=$N$57,50%,V9=$N$52,0%)</f>
        <v>1</v>
      </c>
      <c r="X9" s="19" t="s">
        <v>213</v>
      </c>
      <c r="Y9" s="27" cm="1">
        <f t="array" ref="Y9">_xlfn.IFS(X9=$N$5,100%,X9=$N$7,0%,X9=$N$57,50%,X9=$N$52,0%)</f>
        <v>1</v>
      </c>
      <c r="Z9" s="19" t="s">
        <v>213</v>
      </c>
      <c r="AA9" s="27" cm="1">
        <f t="array" ref="AA9">_xlfn.IFS(Z9=$N$5,100%,Z9=$N$7,0%,Z9=$N$57,50%,Z9=$N$52,0%)</f>
        <v>1</v>
      </c>
      <c r="AB9" s="50">
        <f t="shared" si="0"/>
        <v>1</v>
      </c>
      <c r="AC9" s="19" t="s">
        <v>237</v>
      </c>
      <c r="AD9" s="19">
        <v>4</v>
      </c>
      <c r="AE9" s="19">
        <v>3</v>
      </c>
      <c r="AF9" s="19">
        <v>36</v>
      </c>
      <c r="AG9" s="19" t="s">
        <v>218</v>
      </c>
      <c r="AH9" s="19" t="s">
        <v>220</v>
      </c>
      <c r="AI9" s="19" t="s">
        <v>239</v>
      </c>
      <c r="AJ9" s="19" t="s">
        <v>208</v>
      </c>
      <c r="AK9" s="19" t="s">
        <v>230</v>
      </c>
      <c r="AL9" s="19" t="s">
        <v>231</v>
      </c>
      <c r="AM9" s="19" t="s">
        <v>231</v>
      </c>
      <c r="AN9" s="19" t="str" cm="1">
        <f t="array" ref="AN9">_xlfn.IFS(AM9=$AM$105,"Ja",,,AM9=$AM$106,"Ja",AM9=$AM$107,"Ja",AM9=$AM$108,"Ja",AM9=$AM$109,"Ja",AM9=$AM$110,"Ja",AM9=$AM$112,"Nein")</f>
        <v>Ja</v>
      </c>
      <c r="AO9" s="19" t="s">
        <v>234</v>
      </c>
      <c r="AP9" s="19" t="s">
        <v>237</v>
      </c>
      <c r="AQ9" s="19">
        <v>100</v>
      </c>
    </row>
    <row r="10" spans="1:43" ht="15.5" x14ac:dyDescent="0.35">
      <c r="A10" s="17" t="s">
        <v>21</v>
      </c>
      <c r="B10" s="17" t="s">
        <v>193</v>
      </c>
      <c r="C10" s="17" t="s">
        <v>188</v>
      </c>
      <c r="D10" s="18" t="s">
        <v>207</v>
      </c>
      <c r="E10" s="27" cm="1">
        <f t="array" ref="E10">_xlfn.IFS(D10=$D$5,1,D10=$D$14,0)</f>
        <v>1</v>
      </c>
      <c r="F10" s="18" t="s">
        <v>207</v>
      </c>
      <c r="G10" s="27" cm="1">
        <f t="array" ref="G10">_xlfn.IFS(F10=$F$5,1,F10=$F$7,0)</f>
        <v>1</v>
      </c>
      <c r="H10" s="19" t="s">
        <v>210</v>
      </c>
      <c r="I10" s="27" cm="1">
        <f t="array" ref="I10">_xlfn.IFS(H10=$H$5,20%,H10=$H$6,100%,H10=$H$7,0%,H10=$H$32,0%,H10=$H$10,40%)</f>
        <v>0.4</v>
      </c>
      <c r="J10" s="18" t="s">
        <v>207</v>
      </c>
      <c r="K10" s="27" cm="1">
        <f t="array" ref="K10">_xlfn.IFS(J10=$J$5,1,J10=$J$8,0)</f>
        <v>1</v>
      </c>
      <c r="L10" s="18" t="s">
        <v>207</v>
      </c>
      <c r="M10" s="27" cm="1">
        <f t="array" ref="M10">_xlfn.IFS(L10=$L$5,1,L10=$L$8,0)</f>
        <v>1</v>
      </c>
      <c r="N10" s="19" t="s">
        <v>213</v>
      </c>
      <c r="O10" s="27" cm="1">
        <f t="array" ref="O10">_xlfn.IFS(N10=$N$5,100%,N10=$N$7,0%,N10=$N$57,50%,N10=$N$52,0%)</f>
        <v>1</v>
      </c>
      <c r="P10" s="19" t="s">
        <v>213</v>
      </c>
      <c r="Q10" s="27" cm="1">
        <f t="array" ref="Q10">_xlfn.IFS(P10=$N$5,100%,P10=$N$7,0%,P10=$N$57,50%,P10=$N$52,0%)</f>
        <v>1</v>
      </c>
      <c r="R10" s="19" t="s">
        <v>215</v>
      </c>
      <c r="S10" s="27" cm="1">
        <f t="array" ref="S10">_xlfn.IFS(R10=$N$5,100%,R10=$N$7,0%,R10=$N$57,50%,R10=$N$52,0%)</f>
        <v>0</v>
      </c>
      <c r="T10" s="19" t="s">
        <v>215</v>
      </c>
      <c r="U10" s="27" cm="1">
        <f t="array" ref="U10">_xlfn.IFS(T10=$N$5,100%,T10=$N$7,0%,T10=$N$57,50%,T10=$N$52,0%)</f>
        <v>0</v>
      </c>
      <c r="V10" s="19" t="s">
        <v>208</v>
      </c>
      <c r="W10" s="27" cm="1">
        <f t="array" ref="W10">_xlfn.IFS(V10=$N$5,100%,V10=$N$7,0%,V10=$N$57,50%,V10=$N$52,0%)</f>
        <v>0</v>
      </c>
      <c r="X10" s="19" t="s">
        <v>215</v>
      </c>
      <c r="Y10" s="27" cm="1">
        <f t="array" ref="Y10">_xlfn.IFS(X10=$N$5,100%,X10=$N$7,0%,X10=$N$57,50%,X10=$N$52,0%)</f>
        <v>0</v>
      </c>
      <c r="Z10" s="19" t="s">
        <v>213</v>
      </c>
      <c r="AA10" s="27" cm="1">
        <f t="array" ref="AA10">_xlfn.IFS(Z10=$N$5,100%,Z10=$N$7,0%,Z10=$N$57,50%,Z10=$N$52,0%)</f>
        <v>1</v>
      </c>
      <c r="AB10" s="50">
        <f t="shared" si="0"/>
        <v>0.6166666666666667</v>
      </c>
      <c r="AC10" s="19" t="s">
        <v>236</v>
      </c>
      <c r="AD10" s="19">
        <v>8</v>
      </c>
      <c r="AE10" s="19">
        <v>10</v>
      </c>
      <c r="AF10" s="19">
        <v>51</v>
      </c>
      <c r="AG10" s="19" t="s">
        <v>218</v>
      </c>
      <c r="AH10" s="19" t="s">
        <v>220</v>
      </c>
      <c r="AI10" s="19" t="s">
        <v>239</v>
      </c>
      <c r="AJ10" s="19" t="s">
        <v>208</v>
      </c>
      <c r="AK10" s="19" t="s">
        <v>231</v>
      </c>
      <c r="AL10" s="19" t="s">
        <v>208</v>
      </c>
      <c r="AM10" s="19" t="s">
        <v>231</v>
      </c>
      <c r="AN10" s="19" t="str" cm="1">
        <f t="array" ref="AN10">_xlfn.IFS(AM10=$AM$105,"Ja",,,AM10=$AM$106,"Ja",AM10=$AM$107,"Ja",AM10=$AM$108,"Ja",AM10=$AM$109,"Ja",AM10=$AM$110,"Ja",AM10=$AM$112,"Nein")</f>
        <v>Ja</v>
      </c>
      <c r="AO10" s="19" t="s">
        <v>235</v>
      </c>
      <c r="AP10" s="19" t="s">
        <v>237</v>
      </c>
      <c r="AQ10" s="19">
        <v>80</v>
      </c>
    </row>
    <row r="11" spans="1:43" ht="15.5" x14ac:dyDescent="0.35">
      <c r="A11" s="17" t="s">
        <v>14</v>
      </c>
      <c r="B11" s="17" t="s">
        <v>193</v>
      </c>
      <c r="C11" s="17" t="s">
        <v>188</v>
      </c>
      <c r="D11" s="18" t="s">
        <v>207</v>
      </c>
      <c r="E11" s="27" cm="1">
        <f t="array" ref="E11">_xlfn.IFS(D11=$D$5,1,D11=$D$14,0)</f>
        <v>1</v>
      </c>
      <c r="F11" s="18" t="b">
        <v>0</v>
      </c>
      <c r="G11" s="27" cm="1">
        <f t="array" ref="G11">_xlfn.IFS(F11=$F$5,1,F11=$F$7,0)</f>
        <v>0</v>
      </c>
      <c r="H11" s="19" t="s">
        <v>211</v>
      </c>
      <c r="I11" s="27" cm="1">
        <f t="array" ref="I11">_xlfn.IFS(H11=$H$5,20%,H11=$H$6,100%,H11=$H$7,0%,H11=$H$32,0%,H11=$H$10,40%)</f>
        <v>0.2</v>
      </c>
      <c r="J11" s="18" t="b">
        <v>0</v>
      </c>
      <c r="K11" s="27" cm="1">
        <f t="array" ref="K11">_xlfn.IFS(J11=$J$5,1,J11=$J$8,0)</f>
        <v>0</v>
      </c>
      <c r="L11" s="18" t="s">
        <v>207</v>
      </c>
      <c r="M11" s="27" cm="1">
        <f t="array" ref="M11">_xlfn.IFS(L11=$L$5,1,L11=$L$8,0)</f>
        <v>1</v>
      </c>
      <c r="N11" s="19" t="s">
        <v>213</v>
      </c>
      <c r="O11" s="27" cm="1">
        <f t="array" ref="O11">_xlfn.IFS(N11=$N$5,100%,N11=$N$7,0%,N11=$N$57,50%,N11=$N$52,0%)</f>
        <v>1</v>
      </c>
      <c r="P11" s="19" t="s">
        <v>213</v>
      </c>
      <c r="Q11" s="27" cm="1">
        <f t="array" ref="Q11">_xlfn.IFS(P11=$N$5,100%,P11=$N$7,0%,P11=$N$57,50%,P11=$N$52,0%)</f>
        <v>1</v>
      </c>
      <c r="R11" s="19" t="s">
        <v>215</v>
      </c>
      <c r="S11" s="27" cm="1">
        <f t="array" ref="S11">_xlfn.IFS(R11=$N$5,100%,R11=$N$7,0%,R11=$N$57,50%,R11=$N$52,0%)</f>
        <v>0</v>
      </c>
      <c r="T11" s="19" t="s">
        <v>214</v>
      </c>
      <c r="U11" s="27" cm="1">
        <f t="array" ref="U11">_xlfn.IFS(T11=$N$5,100%,T11=$N$7,0%,T11=$N$57,50%,T11=$N$52,0%)</f>
        <v>0.5</v>
      </c>
      <c r="V11" s="19" t="s">
        <v>215</v>
      </c>
      <c r="W11" s="27" cm="1">
        <f t="array" ref="W11">_xlfn.IFS(V11=$N$5,100%,V11=$N$7,0%,V11=$N$57,50%,V11=$N$52,0%)</f>
        <v>0</v>
      </c>
      <c r="X11" s="19" t="s">
        <v>208</v>
      </c>
      <c r="Y11" s="27" cm="1">
        <f t="array" ref="Y11">_xlfn.IFS(X11=$N$5,100%,X11=$N$7,0%,X11=$N$57,50%,X11=$N$52,0%)</f>
        <v>0</v>
      </c>
      <c r="Z11" s="19" t="s">
        <v>215</v>
      </c>
      <c r="AA11" s="27" cm="1">
        <f t="array" ref="AA11">_xlfn.IFS(Z11=$N$5,100%,Z11=$N$7,0%,Z11=$N$57,50%,Z11=$N$52,0%)</f>
        <v>0</v>
      </c>
      <c r="AB11" s="50">
        <f t="shared" si="0"/>
        <v>0.39166666666666666</v>
      </c>
      <c r="AC11" s="19" t="s">
        <v>236</v>
      </c>
      <c r="AD11" s="19" t="s">
        <v>208</v>
      </c>
      <c r="AE11" s="19">
        <v>3</v>
      </c>
      <c r="AF11" s="19">
        <v>53</v>
      </c>
      <c r="AG11" s="19" t="s">
        <v>218</v>
      </c>
      <c r="AH11" s="19" t="s">
        <v>220</v>
      </c>
      <c r="AI11" s="19" t="s">
        <v>239</v>
      </c>
      <c r="AJ11" s="19" t="s">
        <v>208</v>
      </c>
      <c r="AK11" s="19" t="s">
        <v>230</v>
      </c>
      <c r="AL11" s="19" t="s">
        <v>208</v>
      </c>
      <c r="AM11" s="19" t="s">
        <v>273</v>
      </c>
      <c r="AN11" s="19" t="str" cm="1">
        <f t="array" ref="AN11">_xlfn.IFS(AM11=$AM$105,"Ja",,,AM11=$AM$106,"Ja",AM11=$AM$107,"Ja",AM11=$AM$108,"Ja",AM11=$AM$109,"Ja",AM11=$AM$110,"Ja",AM11=$AM$112,"Nein")</f>
        <v>Nein</v>
      </c>
      <c r="AO11" s="19" t="s">
        <v>235</v>
      </c>
      <c r="AP11" s="19" t="s">
        <v>237</v>
      </c>
      <c r="AQ11" s="19">
        <v>90</v>
      </c>
    </row>
    <row r="12" spans="1:43" ht="15.5" x14ac:dyDescent="0.35">
      <c r="A12" s="17" t="s">
        <v>22</v>
      </c>
      <c r="B12" s="17" t="s">
        <v>193</v>
      </c>
      <c r="C12" s="17" t="s">
        <v>188</v>
      </c>
      <c r="D12" s="18" t="s">
        <v>207</v>
      </c>
      <c r="E12" s="27" cm="1">
        <f t="array" ref="E12">_xlfn.IFS(D12=$D$5,1,D12=$D$14,0)</f>
        <v>1</v>
      </c>
      <c r="F12" s="18" t="s">
        <v>207</v>
      </c>
      <c r="G12" s="27" cm="1">
        <f t="array" ref="G12">_xlfn.IFS(F12=$F$5,1,F12=$F$7,0)</f>
        <v>1</v>
      </c>
      <c r="H12" s="19" t="s">
        <v>209</v>
      </c>
      <c r="I12" s="27" cm="1">
        <f t="array" ref="I12">_xlfn.IFS(H12=$H$5,20%,H12=$H$6,100%,H12=$H$7,0%,H12=$H$32,0%,H12=$H$10,40%)</f>
        <v>1</v>
      </c>
      <c r="J12" s="18" t="s">
        <v>207</v>
      </c>
      <c r="K12" s="27" cm="1">
        <f t="array" ref="K12">_xlfn.IFS(J12=$J$5,1,J12=$J$8,0)</f>
        <v>1</v>
      </c>
      <c r="L12" s="18" t="s">
        <v>207</v>
      </c>
      <c r="M12" s="27" cm="1">
        <f t="array" ref="M12">_xlfn.IFS(L12=$L$5,1,L12=$L$8,0)</f>
        <v>1</v>
      </c>
      <c r="N12" s="19" t="s">
        <v>213</v>
      </c>
      <c r="O12" s="27" cm="1">
        <f t="array" ref="O12">_xlfn.IFS(N12=$N$5,100%,N12=$N$7,0%,N12=$N$57,50%,N12=$N$52,0%)</f>
        <v>1</v>
      </c>
      <c r="P12" s="19" t="s">
        <v>213</v>
      </c>
      <c r="Q12" s="27" cm="1">
        <f t="array" ref="Q12">_xlfn.IFS(P12=$N$5,100%,P12=$N$7,0%,P12=$N$57,50%,P12=$N$52,0%)</f>
        <v>1</v>
      </c>
      <c r="R12" s="19" t="s">
        <v>213</v>
      </c>
      <c r="S12" s="27" cm="1">
        <f t="array" ref="S12">_xlfn.IFS(R12=$N$5,100%,R12=$N$7,0%,R12=$N$57,50%,R12=$N$52,0%)</f>
        <v>1</v>
      </c>
      <c r="T12" s="19" t="s">
        <v>213</v>
      </c>
      <c r="U12" s="27" cm="1">
        <f t="array" ref="U12">_xlfn.IFS(T12=$N$5,100%,T12=$N$7,0%,T12=$N$57,50%,T12=$N$52,0%)</f>
        <v>1</v>
      </c>
      <c r="V12" s="19" t="s">
        <v>213</v>
      </c>
      <c r="W12" s="27" cm="1">
        <f t="array" ref="W12">_xlfn.IFS(V12=$N$5,100%,V12=$N$7,0%,V12=$N$57,50%,V12=$N$52,0%)</f>
        <v>1</v>
      </c>
      <c r="X12" s="19" t="s">
        <v>213</v>
      </c>
      <c r="Y12" s="27" cm="1">
        <f t="array" ref="Y12">_xlfn.IFS(X12=$N$5,100%,X12=$N$7,0%,X12=$N$57,50%,X12=$N$52,0%)</f>
        <v>1</v>
      </c>
      <c r="Z12" s="19" t="s">
        <v>213</v>
      </c>
      <c r="AA12" s="27" cm="1">
        <f t="array" ref="AA12">_xlfn.IFS(Z12=$N$5,100%,Z12=$N$7,0%,Z12=$N$57,50%,Z12=$N$52,0%)</f>
        <v>1</v>
      </c>
      <c r="AB12" s="50">
        <f t="shared" si="0"/>
        <v>1</v>
      </c>
      <c r="AC12" s="19" t="s">
        <v>236</v>
      </c>
      <c r="AD12" s="19">
        <v>0.5</v>
      </c>
      <c r="AE12" s="19">
        <v>3</v>
      </c>
      <c r="AF12" s="19">
        <v>30</v>
      </c>
      <c r="AG12" s="19" t="s">
        <v>218</v>
      </c>
      <c r="AH12" s="19" t="s">
        <v>220</v>
      </c>
      <c r="AI12" s="19" t="s">
        <v>239</v>
      </c>
      <c r="AJ12" s="19">
        <v>1</v>
      </c>
      <c r="AK12" s="19" t="s">
        <v>230</v>
      </c>
      <c r="AL12" s="19" t="s">
        <v>231</v>
      </c>
      <c r="AM12" s="19" t="s">
        <v>231</v>
      </c>
      <c r="AN12" s="19" t="str" cm="1">
        <f t="array" ref="AN12">_xlfn.IFS(AM12=$AM$105,"Ja",,,AM12=$AM$106,"Ja",AM12=$AM$107,"Ja",AM12=$AM$108,"Ja",AM12=$AM$109,"Ja",AM12=$AM$110,"Ja",AM12=$AM$112,"Nein")</f>
        <v>Ja</v>
      </c>
      <c r="AO12" s="19" t="s">
        <v>234</v>
      </c>
      <c r="AP12" s="19" t="s">
        <v>237</v>
      </c>
      <c r="AQ12" s="19">
        <v>60</v>
      </c>
    </row>
    <row r="13" spans="1:43" ht="15.5" x14ac:dyDescent="0.35">
      <c r="A13" s="17" t="s">
        <v>17</v>
      </c>
      <c r="B13" s="17" t="s">
        <v>193</v>
      </c>
      <c r="C13" s="17" t="s">
        <v>189</v>
      </c>
      <c r="D13" s="18" t="s">
        <v>207</v>
      </c>
      <c r="E13" s="27" cm="1">
        <f t="array" ref="E13">_xlfn.IFS(D13=$D$5,1,D13=$D$14,0)</f>
        <v>1</v>
      </c>
      <c r="F13" s="18" t="b">
        <v>0</v>
      </c>
      <c r="G13" s="27" cm="1">
        <f t="array" ref="G13">_xlfn.IFS(F13=$F$5,1,F13=$F$7,0)</f>
        <v>0</v>
      </c>
      <c r="H13" s="19" t="s">
        <v>210</v>
      </c>
      <c r="I13" s="27" cm="1">
        <f t="array" ref="I13">_xlfn.IFS(H13=$H$5,20%,H13=$H$6,100%,H13=$H$7,0%,H13=$H$32,0%,H13=$H$10,40%)</f>
        <v>0.4</v>
      </c>
      <c r="J13" s="18" t="s">
        <v>207</v>
      </c>
      <c r="K13" s="27" cm="1">
        <f t="array" ref="K13">_xlfn.IFS(J13=$J$5,1,J13=$J$8,0)</f>
        <v>1</v>
      </c>
      <c r="L13" s="18" t="b">
        <v>0</v>
      </c>
      <c r="M13" s="27" cm="1">
        <f t="array" ref="M13">_xlfn.IFS(L13=$L$5,1,L13=$L$8,0)</f>
        <v>0</v>
      </c>
      <c r="N13" s="19" t="s">
        <v>213</v>
      </c>
      <c r="O13" s="27" cm="1">
        <f t="array" ref="O13">_xlfn.IFS(N13=$N$5,100%,N13=$N$7,0%,N13=$N$57,50%,N13=$N$52,0%)</f>
        <v>1</v>
      </c>
      <c r="P13" s="19" t="s">
        <v>213</v>
      </c>
      <c r="Q13" s="27" cm="1">
        <f t="array" ref="Q13">_xlfn.IFS(P13=$N$5,100%,P13=$N$7,0%,P13=$N$57,50%,P13=$N$52,0%)</f>
        <v>1</v>
      </c>
      <c r="R13" s="19" t="s">
        <v>214</v>
      </c>
      <c r="S13" s="27" cm="1">
        <f t="array" ref="S13">_xlfn.IFS(R13=$N$5,100%,R13=$N$7,0%,R13=$N$57,50%,R13=$N$52,0%)</f>
        <v>0.5</v>
      </c>
      <c r="T13" s="19" t="s">
        <v>214</v>
      </c>
      <c r="U13" s="27" cm="1">
        <f t="array" ref="U13">_xlfn.IFS(T13=$N$5,100%,T13=$N$7,0%,T13=$N$57,50%,T13=$N$52,0%)</f>
        <v>0.5</v>
      </c>
      <c r="V13" s="19" t="s">
        <v>214</v>
      </c>
      <c r="W13" s="27" cm="1">
        <f t="array" ref="W13">_xlfn.IFS(V13=$N$5,100%,V13=$N$7,0%,V13=$N$57,50%,V13=$N$52,0%)</f>
        <v>0.5</v>
      </c>
      <c r="X13" s="19" t="s">
        <v>214</v>
      </c>
      <c r="Y13" s="27" cm="1">
        <f t="array" ref="Y13">_xlfn.IFS(X13=$N$5,100%,X13=$N$7,0%,X13=$N$57,50%,X13=$N$52,0%)</f>
        <v>0.5</v>
      </c>
      <c r="Z13" s="19" t="s">
        <v>215</v>
      </c>
      <c r="AA13" s="27" cm="1">
        <f t="array" ref="AA13">_xlfn.IFS(Z13=$N$5,100%,Z13=$N$7,0%,Z13=$N$57,50%,Z13=$N$52,0%)</f>
        <v>0</v>
      </c>
      <c r="AB13" s="50">
        <f t="shared" si="0"/>
        <v>0.53333333333333333</v>
      </c>
      <c r="AC13" s="19" t="s">
        <v>237</v>
      </c>
      <c r="AD13" s="19">
        <v>2</v>
      </c>
      <c r="AE13" s="19">
        <v>1</v>
      </c>
      <c r="AF13" s="19">
        <v>44</v>
      </c>
      <c r="AG13" s="19" t="s">
        <v>218</v>
      </c>
      <c r="AH13" s="19" t="s">
        <v>220</v>
      </c>
      <c r="AI13" s="19" t="s">
        <v>239</v>
      </c>
      <c r="AJ13" s="19" t="s">
        <v>208</v>
      </c>
      <c r="AK13" s="19" t="s">
        <v>227</v>
      </c>
      <c r="AL13" s="19" t="s">
        <v>208</v>
      </c>
      <c r="AM13" s="19" t="s">
        <v>227</v>
      </c>
      <c r="AN13" s="19" t="str" cm="1">
        <f t="array" ref="AN13">_xlfn.IFS(AM13=$AM$105,"Ja",,,AM13=$AM$106,"Ja",AM13=$AM$107,"Ja",AM13=$AM$108,"Ja",AM13=$AM$109,"Ja",AM13=$AM$110,"Ja",AM13=$AM$112,"Nein")</f>
        <v>Ja</v>
      </c>
      <c r="AO13" s="19" t="s">
        <v>234</v>
      </c>
      <c r="AP13" s="19" t="s">
        <v>237</v>
      </c>
      <c r="AQ13" s="19">
        <v>50</v>
      </c>
    </row>
    <row r="14" spans="1:43" ht="15.5" x14ac:dyDescent="0.35">
      <c r="A14" s="17" t="s">
        <v>16</v>
      </c>
      <c r="B14" s="17" t="s">
        <v>193</v>
      </c>
      <c r="C14" s="17" t="s">
        <v>189</v>
      </c>
      <c r="D14" s="18" t="b">
        <v>0</v>
      </c>
      <c r="E14" s="27" cm="1">
        <f t="array" ref="E14">_xlfn.IFS(D14=$D$5,1,D14=$D$14,0)</f>
        <v>0</v>
      </c>
      <c r="F14" s="18" t="b">
        <v>0</v>
      </c>
      <c r="G14" s="27" cm="1">
        <f t="array" ref="G14">_xlfn.IFS(F14=$F$5,1,F14=$F$7,0)</f>
        <v>0</v>
      </c>
      <c r="H14" s="19" t="s">
        <v>211</v>
      </c>
      <c r="I14" s="27" cm="1">
        <f t="array" ref="I14">_xlfn.IFS(H14=$H$5,20%,H14=$H$6,100%,H14=$H$7,0%,H14=$H$32,0%,H14=$H$10,40%)</f>
        <v>0.2</v>
      </c>
      <c r="J14" s="18" t="s">
        <v>207</v>
      </c>
      <c r="K14" s="27" cm="1">
        <f t="array" ref="K14">_xlfn.IFS(J14=$J$5,1,J14=$J$8,0)</f>
        <v>1</v>
      </c>
      <c r="L14" s="18" t="s">
        <v>207</v>
      </c>
      <c r="M14" s="27" cm="1">
        <f t="array" ref="M14">_xlfn.IFS(L14=$L$5,1,L14=$L$8,0)</f>
        <v>1</v>
      </c>
      <c r="N14" s="19" t="s">
        <v>213</v>
      </c>
      <c r="O14" s="27" cm="1">
        <f t="array" ref="O14">_xlfn.IFS(N14=$N$5,100%,N14=$N$7,0%,N14=$N$57,50%,N14=$N$52,0%)</f>
        <v>1</v>
      </c>
      <c r="P14" s="19" t="s">
        <v>213</v>
      </c>
      <c r="Q14" s="27" cm="1">
        <f t="array" ref="Q14">_xlfn.IFS(P14=$N$5,100%,P14=$N$7,0%,P14=$N$57,50%,P14=$N$52,0%)</f>
        <v>1</v>
      </c>
      <c r="R14" s="19" t="s">
        <v>215</v>
      </c>
      <c r="S14" s="27" cm="1">
        <f t="array" ref="S14">_xlfn.IFS(R14=$N$5,100%,R14=$N$7,0%,R14=$N$57,50%,R14=$N$52,0%)</f>
        <v>0</v>
      </c>
      <c r="T14" s="19" t="s">
        <v>213</v>
      </c>
      <c r="U14" s="27" cm="1">
        <f t="array" ref="U14">_xlfn.IFS(T14=$N$5,100%,T14=$N$7,0%,T14=$N$57,50%,T14=$N$52,0%)</f>
        <v>1</v>
      </c>
      <c r="V14" s="19" t="s">
        <v>213</v>
      </c>
      <c r="W14" s="27" cm="1">
        <f t="array" ref="W14">_xlfn.IFS(V14=$N$5,100%,V14=$N$7,0%,V14=$N$57,50%,V14=$N$52,0%)</f>
        <v>1</v>
      </c>
      <c r="X14" s="19" t="s">
        <v>214</v>
      </c>
      <c r="Y14" s="27" cm="1">
        <f t="array" ref="Y14">_xlfn.IFS(X14=$N$5,100%,X14=$N$7,0%,X14=$N$57,50%,X14=$N$52,0%)</f>
        <v>0.5</v>
      </c>
      <c r="Z14" s="19" t="s">
        <v>213</v>
      </c>
      <c r="AA14" s="27" cm="1">
        <f t="array" ref="AA14">_xlfn.IFS(Z14=$N$5,100%,Z14=$N$7,0%,Z14=$N$57,50%,Z14=$N$52,0%)</f>
        <v>1</v>
      </c>
      <c r="AB14" s="50">
        <f t="shared" si="0"/>
        <v>0.64166666666666672</v>
      </c>
      <c r="AC14" s="19" t="s">
        <v>237</v>
      </c>
      <c r="AD14" s="19">
        <v>0.5</v>
      </c>
      <c r="AE14" s="19">
        <v>1</v>
      </c>
      <c r="AF14" s="19">
        <v>25</v>
      </c>
      <c r="AG14" s="19" t="s">
        <v>218</v>
      </c>
      <c r="AH14" s="19" t="s">
        <v>220</v>
      </c>
      <c r="AI14" s="19" t="s">
        <v>239</v>
      </c>
      <c r="AJ14" s="19">
        <v>1</v>
      </c>
      <c r="AK14" s="19" t="s">
        <v>230</v>
      </c>
      <c r="AL14" s="19" t="s">
        <v>231</v>
      </c>
      <c r="AM14" s="19" t="s">
        <v>231</v>
      </c>
      <c r="AN14" s="19" t="str" cm="1">
        <f t="array" ref="AN14">_xlfn.IFS(AM14=$AM$105,"Ja",,,AM14=$AM$106,"Ja",AM14=$AM$107,"Ja",AM14=$AM$108,"Ja",AM14=$AM$109,"Ja",AM14=$AM$110,"Ja",AM14=$AM$112,"Nein")</f>
        <v>Ja</v>
      </c>
      <c r="AO14" s="19" t="s">
        <v>234</v>
      </c>
      <c r="AP14" s="19" t="s">
        <v>237</v>
      </c>
      <c r="AQ14" s="19">
        <v>90</v>
      </c>
    </row>
    <row r="15" spans="1:43" ht="15.5" x14ac:dyDescent="0.35">
      <c r="A15" s="17" t="s">
        <v>18</v>
      </c>
      <c r="B15" s="17" t="s">
        <v>193</v>
      </c>
      <c r="C15" s="17" t="s">
        <v>189</v>
      </c>
      <c r="D15" s="18" t="b">
        <v>0</v>
      </c>
      <c r="E15" s="27" cm="1">
        <f t="array" ref="E15">_xlfn.IFS(D15=$D$5,1,D15=$D$14,0)</f>
        <v>0</v>
      </c>
      <c r="F15" s="18" t="s">
        <v>207</v>
      </c>
      <c r="G15" s="27" cm="1">
        <f t="array" ref="G15">_xlfn.IFS(F15=$F$5,1,F15=$F$7,0)</f>
        <v>1</v>
      </c>
      <c r="H15" s="19" t="s">
        <v>211</v>
      </c>
      <c r="I15" s="27" cm="1">
        <f t="array" ref="I15">_xlfn.IFS(H15=$H$5,20%,H15=$H$6,100%,H15=$H$7,0%,H15=$H$32,0%,H15=$H$10,40%)</f>
        <v>0.2</v>
      </c>
      <c r="J15" s="18" t="b">
        <v>0</v>
      </c>
      <c r="K15" s="27" cm="1">
        <f t="array" ref="K15">_xlfn.IFS(J15=$J$5,1,J15=$J$8,0)</f>
        <v>0</v>
      </c>
      <c r="L15" s="18" t="b">
        <v>0</v>
      </c>
      <c r="M15" s="27" cm="1">
        <f t="array" ref="M15">_xlfn.IFS(L15=$L$5,1,L15=$L$8,0)</f>
        <v>0</v>
      </c>
      <c r="N15" s="19" t="s">
        <v>213</v>
      </c>
      <c r="O15" s="27" cm="1">
        <f t="array" ref="O15">_xlfn.IFS(N15=$N$5,100%,N15=$N$7,0%,N15=$N$57,50%,N15=$N$52,0%)</f>
        <v>1</v>
      </c>
      <c r="P15" s="19" t="s">
        <v>213</v>
      </c>
      <c r="Q15" s="27" cm="1">
        <f t="array" ref="Q15">_xlfn.IFS(P15=$N$5,100%,P15=$N$7,0%,P15=$N$57,50%,P15=$N$52,0%)</f>
        <v>1</v>
      </c>
      <c r="R15" s="19" t="s">
        <v>215</v>
      </c>
      <c r="S15" s="27" cm="1">
        <f t="array" ref="S15">_xlfn.IFS(R15=$N$5,100%,R15=$N$7,0%,R15=$N$57,50%,R15=$N$52,0%)</f>
        <v>0</v>
      </c>
      <c r="T15" s="19" t="s">
        <v>215</v>
      </c>
      <c r="U15" s="27" cm="1">
        <f t="array" ref="U15">_xlfn.IFS(T15=$N$5,100%,T15=$N$7,0%,T15=$N$57,50%,T15=$N$52,0%)</f>
        <v>0</v>
      </c>
      <c r="V15" s="19" t="s">
        <v>213</v>
      </c>
      <c r="W15" s="27" cm="1">
        <f t="array" ref="W15">_xlfn.IFS(V15=$N$5,100%,V15=$N$7,0%,V15=$N$57,50%,V15=$N$52,0%)</f>
        <v>1</v>
      </c>
      <c r="X15" s="19" t="s">
        <v>215</v>
      </c>
      <c r="Y15" s="27" cm="1">
        <f t="array" ref="Y15">_xlfn.IFS(X15=$N$5,100%,X15=$N$7,0%,X15=$N$57,50%,X15=$N$52,0%)</f>
        <v>0</v>
      </c>
      <c r="Z15" s="19" t="s">
        <v>215</v>
      </c>
      <c r="AA15" s="27" cm="1">
        <f t="array" ref="AA15">_xlfn.IFS(Z15=$N$5,100%,Z15=$N$7,0%,Z15=$N$57,50%,Z15=$N$52,0%)</f>
        <v>0</v>
      </c>
      <c r="AB15" s="50">
        <f t="shared" si="0"/>
        <v>0.35000000000000003</v>
      </c>
      <c r="AC15" s="19" t="s">
        <v>237</v>
      </c>
      <c r="AD15" s="19">
        <v>15</v>
      </c>
      <c r="AE15" s="19">
        <v>2</v>
      </c>
      <c r="AF15" s="19">
        <v>43</v>
      </c>
      <c r="AG15" s="19" t="s">
        <v>217</v>
      </c>
      <c r="AH15" s="19" t="s">
        <v>220</v>
      </c>
      <c r="AI15" s="19" t="s">
        <v>239</v>
      </c>
      <c r="AJ15" s="19" t="s">
        <v>208</v>
      </c>
      <c r="AK15" s="19" t="s">
        <v>231</v>
      </c>
      <c r="AL15" s="19" t="s">
        <v>208</v>
      </c>
      <c r="AM15" s="19" t="s">
        <v>231</v>
      </c>
      <c r="AN15" s="19" t="str" cm="1">
        <f t="array" ref="AN15">_xlfn.IFS(AM15=$AM$105,"Ja",,,AM15=$AM$106,"Ja",AM15=$AM$107,"Ja",AM15=$AM$108,"Ja",AM15=$AM$109,"Ja",AM15=$AM$110,"Ja",AM15=$AM$112,"Nein")</f>
        <v>Ja</v>
      </c>
      <c r="AO15" s="19" t="s">
        <v>234</v>
      </c>
      <c r="AP15" s="19" t="s">
        <v>237</v>
      </c>
      <c r="AQ15" s="19">
        <v>90</v>
      </c>
    </row>
    <row r="16" spans="1:43" ht="15.5" x14ac:dyDescent="0.35">
      <c r="A16" s="17" t="s">
        <v>20</v>
      </c>
      <c r="B16" s="17" t="s">
        <v>193</v>
      </c>
      <c r="C16" s="17" t="s">
        <v>189</v>
      </c>
      <c r="D16" s="18" t="s">
        <v>207</v>
      </c>
      <c r="E16" s="27" cm="1">
        <f t="array" ref="E16">_xlfn.IFS(D16=$D$5,1,D16=$D$14,0)</f>
        <v>1</v>
      </c>
      <c r="F16" s="18" t="s">
        <v>207</v>
      </c>
      <c r="G16" s="27" cm="1">
        <f t="array" ref="G16">_xlfn.IFS(F16=$F$5,1,F16=$F$7,0)</f>
        <v>1</v>
      </c>
      <c r="H16" s="19" t="s">
        <v>211</v>
      </c>
      <c r="I16" s="27" cm="1">
        <f t="array" ref="I16">_xlfn.IFS(H16=$H$5,20%,H16=$H$6,100%,H16=$H$7,0%,H16=$H$32,0%,H16=$H$10,40%)</f>
        <v>0.2</v>
      </c>
      <c r="J16" s="18" t="s">
        <v>207</v>
      </c>
      <c r="K16" s="27" cm="1">
        <f t="array" ref="K16">_xlfn.IFS(J16=$J$5,1,J16=$J$8,0)</f>
        <v>1</v>
      </c>
      <c r="L16" s="18" t="s">
        <v>207</v>
      </c>
      <c r="M16" s="27" cm="1">
        <f t="array" ref="M16">_xlfn.IFS(L16=$L$5,1,L16=$L$8,0)</f>
        <v>1</v>
      </c>
      <c r="N16" s="19" t="s">
        <v>213</v>
      </c>
      <c r="O16" s="27" cm="1">
        <f t="array" ref="O16">_xlfn.IFS(N16=$N$5,100%,N16=$N$7,0%,N16=$N$57,50%,N16=$N$52,0%)</f>
        <v>1</v>
      </c>
      <c r="P16" s="19" t="s">
        <v>213</v>
      </c>
      <c r="Q16" s="27" cm="1">
        <f t="array" ref="Q16">_xlfn.IFS(P16=$N$5,100%,P16=$N$7,0%,P16=$N$57,50%,P16=$N$52,0%)</f>
        <v>1</v>
      </c>
      <c r="R16" s="19" t="s">
        <v>213</v>
      </c>
      <c r="S16" s="27" cm="1">
        <f t="array" ref="S16">_xlfn.IFS(R16=$N$5,100%,R16=$N$7,0%,R16=$N$57,50%,R16=$N$52,0%)</f>
        <v>1</v>
      </c>
      <c r="T16" s="19" t="s">
        <v>213</v>
      </c>
      <c r="U16" s="27" cm="1">
        <f t="array" ref="U16">_xlfn.IFS(T16=$N$5,100%,T16=$N$7,0%,T16=$N$57,50%,T16=$N$52,0%)</f>
        <v>1</v>
      </c>
      <c r="V16" s="19" t="s">
        <v>213</v>
      </c>
      <c r="W16" s="27" cm="1">
        <f t="array" ref="W16">_xlfn.IFS(V16=$N$5,100%,V16=$N$7,0%,V16=$N$57,50%,V16=$N$52,0%)</f>
        <v>1</v>
      </c>
      <c r="X16" s="19" t="s">
        <v>213</v>
      </c>
      <c r="Y16" s="27" cm="1">
        <f t="array" ref="Y16">_xlfn.IFS(X16=$N$5,100%,X16=$N$7,0%,X16=$N$57,50%,X16=$N$52,0%)</f>
        <v>1</v>
      </c>
      <c r="Z16" s="19" t="s">
        <v>213</v>
      </c>
      <c r="AA16" s="27" cm="1">
        <f t="array" ref="AA16">_xlfn.IFS(Z16=$N$5,100%,Z16=$N$7,0%,Z16=$N$57,50%,Z16=$N$52,0%)</f>
        <v>1</v>
      </c>
      <c r="AB16" s="50">
        <f t="shared" si="0"/>
        <v>0.93333333333333324</v>
      </c>
      <c r="AC16" s="19" t="s">
        <v>237</v>
      </c>
      <c r="AD16" s="19">
        <v>0</v>
      </c>
      <c r="AE16" s="19">
        <v>5</v>
      </c>
      <c r="AF16" s="19">
        <v>46</v>
      </c>
      <c r="AG16" s="19" t="s">
        <v>218</v>
      </c>
      <c r="AH16" s="19" t="s">
        <v>220</v>
      </c>
      <c r="AI16" s="19" t="s">
        <v>239</v>
      </c>
      <c r="AJ16" s="19" t="s">
        <v>208</v>
      </c>
      <c r="AK16" s="19" t="s">
        <v>208</v>
      </c>
      <c r="AL16" s="19" t="s">
        <v>208</v>
      </c>
      <c r="AM16" s="19" t="s">
        <v>273</v>
      </c>
      <c r="AN16" s="19" t="str" cm="1">
        <f t="array" ref="AN16">_xlfn.IFS(AM16=$AM$105,"Ja",,,AM16=$AM$106,"Ja",AM16=$AM$107,"Ja",AM16=$AM$108,"Ja",AM16=$AM$109,"Ja",AM16=$AM$110,"Ja",AM16=$AM$112,"Nein")</f>
        <v>Nein</v>
      </c>
      <c r="AO16" s="19" t="s">
        <v>234</v>
      </c>
      <c r="AP16" s="19" t="s">
        <v>237</v>
      </c>
      <c r="AQ16" s="19">
        <v>100</v>
      </c>
    </row>
    <row r="17" spans="1:43" ht="15.5" x14ac:dyDescent="0.35">
      <c r="A17" s="17" t="s">
        <v>15</v>
      </c>
      <c r="B17" s="17" t="s">
        <v>193</v>
      </c>
      <c r="C17" s="17" t="s">
        <v>188</v>
      </c>
      <c r="D17" s="18" t="s">
        <v>207</v>
      </c>
      <c r="E17" s="27" cm="1">
        <f t="array" ref="E17">_xlfn.IFS(D17=$D$5,1,D17=$D$14,0)</f>
        <v>1</v>
      </c>
      <c r="F17" s="18" t="s">
        <v>207</v>
      </c>
      <c r="G17" s="27" cm="1">
        <f t="array" ref="G17">_xlfn.IFS(F17=$F$5,1,F17=$F$7,0)</f>
        <v>1</v>
      </c>
      <c r="H17" s="19" t="s">
        <v>210</v>
      </c>
      <c r="I17" s="27" cm="1">
        <f t="array" ref="I17">_xlfn.IFS(H17=$H$5,20%,H17=$H$6,100%,H17=$H$7,0%,H17=$H$32,0%,H17=$H$10,40%)</f>
        <v>0.4</v>
      </c>
      <c r="J17" s="18" t="s">
        <v>207</v>
      </c>
      <c r="K17" s="27" cm="1">
        <f t="array" ref="K17">_xlfn.IFS(J17=$J$5,1,J17=$J$8,0)</f>
        <v>1</v>
      </c>
      <c r="L17" s="18" t="s">
        <v>207</v>
      </c>
      <c r="M17" s="27" cm="1">
        <f t="array" ref="M17">_xlfn.IFS(L17=$L$5,1,L17=$L$8,0)</f>
        <v>1</v>
      </c>
      <c r="N17" s="19" t="s">
        <v>213</v>
      </c>
      <c r="O17" s="27" cm="1">
        <f t="array" ref="O17">_xlfn.IFS(N17=$N$5,100%,N17=$N$7,0%,N17=$N$57,50%,N17=$N$52,0%)</f>
        <v>1</v>
      </c>
      <c r="P17" s="19" t="s">
        <v>213</v>
      </c>
      <c r="Q17" s="27" cm="1">
        <f t="array" ref="Q17">_xlfn.IFS(P17=$N$5,100%,P17=$N$7,0%,P17=$N$57,50%,P17=$N$52,0%)</f>
        <v>1</v>
      </c>
      <c r="R17" s="19" t="s">
        <v>214</v>
      </c>
      <c r="S17" s="27" cm="1">
        <f t="array" ref="S17">_xlfn.IFS(R17=$N$5,100%,R17=$N$7,0%,R17=$N$57,50%,R17=$N$52,0%)</f>
        <v>0.5</v>
      </c>
      <c r="T17" s="19" t="s">
        <v>214</v>
      </c>
      <c r="U17" s="27" cm="1">
        <f t="array" ref="U17">_xlfn.IFS(T17=$N$5,100%,T17=$N$7,0%,T17=$N$57,50%,T17=$N$52,0%)</f>
        <v>0.5</v>
      </c>
      <c r="V17" s="19" t="s">
        <v>213</v>
      </c>
      <c r="W17" s="27" cm="1">
        <f t="array" ref="W17">_xlfn.IFS(V17=$N$5,100%,V17=$N$7,0%,V17=$N$57,50%,V17=$N$52,0%)</f>
        <v>1</v>
      </c>
      <c r="X17" s="19" t="s">
        <v>213</v>
      </c>
      <c r="Y17" s="27" cm="1">
        <f t="array" ref="Y17">_xlfn.IFS(X17=$N$5,100%,X17=$N$7,0%,X17=$N$57,50%,X17=$N$52,0%)</f>
        <v>1</v>
      </c>
      <c r="Z17" s="19" t="s">
        <v>215</v>
      </c>
      <c r="AA17" s="27" cm="1">
        <f t="array" ref="AA17">_xlfn.IFS(Z17=$N$5,100%,Z17=$N$7,0%,Z17=$N$57,50%,Z17=$N$52,0%)</f>
        <v>0</v>
      </c>
      <c r="AB17" s="50">
        <f t="shared" si="0"/>
        <v>0.78333333333333333</v>
      </c>
      <c r="AC17" s="19" t="s">
        <v>237</v>
      </c>
      <c r="AD17" s="19">
        <v>1</v>
      </c>
      <c r="AE17" s="19">
        <v>1</v>
      </c>
      <c r="AF17" s="19">
        <v>48</v>
      </c>
      <c r="AG17" s="19" t="s">
        <v>218</v>
      </c>
      <c r="AH17" s="19" t="s">
        <v>220</v>
      </c>
      <c r="AI17" s="19" t="s">
        <v>239</v>
      </c>
      <c r="AJ17" s="19" t="s">
        <v>208</v>
      </c>
      <c r="AK17" s="19" t="s">
        <v>231</v>
      </c>
      <c r="AL17" s="19" t="s">
        <v>208</v>
      </c>
      <c r="AM17" s="19" t="s">
        <v>231</v>
      </c>
      <c r="AN17" s="19" t="str" cm="1">
        <f t="array" ref="AN17">_xlfn.IFS(AM17=$AM$105,"Ja",,,AM17=$AM$106,"Ja",AM17=$AM$107,"Ja",AM17=$AM$108,"Ja",AM17=$AM$109,"Ja",AM17=$AM$110,"Ja",AM17=$AM$112,"Nein")</f>
        <v>Ja</v>
      </c>
      <c r="AO17" s="19" t="s">
        <v>235</v>
      </c>
      <c r="AP17" s="19" t="s">
        <v>237</v>
      </c>
      <c r="AQ17" s="19">
        <v>60</v>
      </c>
    </row>
    <row r="18" spans="1:43" ht="15.5" x14ac:dyDescent="0.35">
      <c r="A18" s="17" t="s">
        <v>1</v>
      </c>
      <c r="B18" s="17" t="s">
        <v>193</v>
      </c>
      <c r="C18" s="17" t="s">
        <v>189</v>
      </c>
      <c r="D18" s="18" t="s">
        <v>207</v>
      </c>
      <c r="E18" s="27" cm="1">
        <f t="array" ref="E18">_xlfn.IFS(D18=$D$5,1,D18=$D$14,0)</f>
        <v>1</v>
      </c>
      <c r="F18" s="18" t="b">
        <v>0</v>
      </c>
      <c r="G18" s="27" cm="1">
        <f t="array" ref="G18">_xlfn.IFS(F18=$F$5,1,F18=$F$7,0)</f>
        <v>0</v>
      </c>
      <c r="H18" s="19" t="s">
        <v>212</v>
      </c>
      <c r="I18" s="27" cm="1">
        <f t="array" ref="I18">_xlfn.IFS(H18=$H$5,20%,H18=$H$6,100%,H18=$H$7,0%,H18=$H$32,0%,H18=$H$10,40%)</f>
        <v>0</v>
      </c>
      <c r="J18" s="18" t="s">
        <v>207</v>
      </c>
      <c r="K18" s="27" cm="1">
        <f t="array" ref="K18">_xlfn.IFS(J18=$J$5,1,J18=$J$8,0)</f>
        <v>1</v>
      </c>
      <c r="L18" s="18" t="s">
        <v>207</v>
      </c>
      <c r="M18" s="27" cm="1">
        <f t="array" ref="M18">_xlfn.IFS(L18=$L$5,1,L18=$L$8,0)</f>
        <v>1</v>
      </c>
      <c r="N18" s="19" t="s">
        <v>213</v>
      </c>
      <c r="O18" s="27" cm="1">
        <f t="array" ref="O18">_xlfn.IFS(N18=$N$5,100%,N18=$N$7,0%,N18=$N$57,50%,N18=$N$52,0%)</f>
        <v>1</v>
      </c>
      <c r="P18" s="19" t="s">
        <v>213</v>
      </c>
      <c r="Q18" s="27" cm="1">
        <f t="array" ref="Q18">_xlfn.IFS(P18=$N$5,100%,P18=$N$7,0%,P18=$N$57,50%,P18=$N$52,0%)</f>
        <v>1</v>
      </c>
      <c r="R18" s="19" t="s">
        <v>215</v>
      </c>
      <c r="S18" s="27" cm="1">
        <f t="array" ref="S18">_xlfn.IFS(R18=$N$5,100%,R18=$N$7,0%,R18=$N$57,50%,R18=$N$52,0%)</f>
        <v>0</v>
      </c>
      <c r="T18" s="19" t="s">
        <v>214</v>
      </c>
      <c r="U18" s="27" cm="1">
        <f t="array" ref="U18">_xlfn.IFS(T18=$N$5,100%,T18=$N$7,0%,T18=$N$57,50%,T18=$N$52,0%)</f>
        <v>0.5</v>
      </c>
      <c r="V18" s="19" t="s">
        <v>213</v>
      </c>
      <c r="W18" s="27" cm="1">
        <f t="array" ref="W18">_xlfn.IFS(V18=$N$5,100%,V18=$N$7,0%,V18=$N$57,50%,V18=$N$52,0%)</f>
        <v>1</v>
      </c>
      <c r="X18" s="19" t="s">
        <v>208</v>
      </c>
      <c r="Y18" s="27" cm="1">
        <f t="array" ref="Y18">_xlfn.IFS(X18=$N$5,100%,X18=$N$7,0%,X18=$N$57,50%,X18=$N$52,0%)</f>
        <v>0</v>
      </c>
      <c r="Z18" s="19" t="s">
        <v>208</v>
      </c>
      <c r="AA18" s="27" cm="1">
        <f t="array" ref="AA18">_xlfn.IFS(Z18=$N$5,100%,Z18=$N$7,0%,Z18=$N$57,50%,Z18=$N$52,0%)</f>
        <v>0</v>
      </c>
      <c r="AB18" s="50">
        <f t="shared" si="0"/>
        <v>0.54166666666666663</v>
      </c>
      <c r="AC18" s="19" t="s">
        <v>237</v>
      </c>
      <c r="AD18" s="19">
        <v>2</v>
      </c>
      <c r="AE18" s="19">
        <v>8</v>
      </c>
      <c r="AF18" s="19">
        <v>41</v>
      </c>
      <c r="AG18" s="19" t="s">
        <v>217</v>
      </c>
      <c r="AH18" s="19" t="s">
        <v>220</v>
      </c>
      <c r="AI18" s="19" t="s">
        <v>222</v>
      </c>
      <c r="AJ18" s="19">
        <v>1</v>
      </c>
      <c r="AK18" s="19" t="s">
        <v>231</v>
      </c>
      <c r="AL18" s="19" t="s">
        <v>208</v>
      </c>
      <c r="AM18" s="19" t="s">
        <v>231</v>
      </c>
      <c r="AN18" s="19" t="str" cm="1">
        <f t="array" ref="AN18">_xlfn.IFS(AM18=$AM$105,"Ja",,,AM18=$AM$106,"Ja",AM18=$AM$107,"Ja",AM18=$AM$108,"Ja",AM18=$AM$109,"Ja",AM18=$AM$110,"Ja",AM18=$AM$112,"Nein")</f>
        <v>Ja</v>
      </c>
      <c r="AO18" s="19" t="s">
        <v>234</v>
      </c>
      <c r="AP18" s="19" t="s">
        <v>237</v>
      </c>
      <c r="AQ18" s="19">
        <v>80</v>
      </c>
    </row>
    <row r="19" spans="1:43" ht="15.5" x14ac:dyDescent="0.35">
      <c r="A19" s="17" t="s">
        <v>0</v>
      </c>
      <c r="B19" s="17" t="s">
        <v>193</v>
      </c>
      <c r="C19" s="17" t="s">
        <v>188</v>
      </c>
      <c r="D19" s="18" t="s">
        <v>207</v>
      </c>
      <c r="E19" s="27" cm="1">
        <f t="array" ref="E19">_xlfn.IFS(D19=$D$5,1,D19=$D$14,0)</f>
        <v>1</v>
      </c>
      <c r="F19" s="18" t="s">
        <v>207</v>
      </c>
      <c r="G19" s="27" cm="1">
        <f t="array" ref="G19">_xlfn.IFS(F19=$F$5,1,F19=$F$7,0)</f>
        <v>1</v>
      </c>
      <c r="H19" s="19" t="s">
        <v>210</v>
      </c>
      <c r="I19" s="27" cm="1">
        <f t="array" ref="I19">_xlfn.IFS(H19=$H$5,20%,H19=$H$6,100%,H19=$H$7,0%,H19=$H$32,0%,H19=$H$10,40%)</f>
        <v>0.4</v>
      </c>
      <c r="J19" s="18" t="s">
        <v>207</v>
      </c>
      <c r="K19" s="27" cm="1">
        <f t="array" ref="K19">_xlfn.IFS(J19=$J$5,1,J19=$J$8,0)</f>
        <v>1</v>
      </c>
      <c r="L19" s="18" t="s">
        <v>207</v>
      </c>
      <c r="M19" s="27" cm="1">
        <f t="array" ref="M19">_xlfn.IFS(L19=$L$5,1,L19=$L$8,0)</f>
        <v>1</v>
      </c>
      <c r="N19" s="19" t="s">
        <v>213</v>
      </c>
      <c r="O19" s="27" cm="1">
        <f t="array" ref="O19">_xlfn.IFS(N19=$N$5,100%,N19=$N$7,0%,N19=$N$57,50%,N19=$N$52,0%)</f>
        <v>1</v>
      </c>
      <c r="P19" s="19" t="s">
        <v>213</v>
      </c>
      <c r="Q19" s="27" cm="1">
        <f t="array" ref="Q19">_xlfn.IFS(P19=$N$5,100%,P19=$N$7,0%,P19=$N$57,50%,P19=$N$52,0%)</f>
        <v>1</v>
      </c>
      <c r="R19" s="19" t="s">
        <v>214</v>
      </c>
      <c r="S19" s="27" cm="1">
        <f t="array" ref="S19">_xlfn.IFS(R19=$N$5,100%,R19=$N$7,0%,R19=$N$57,50%,R19=$N$52,0%)</f>
        <v>0.5</v>
      </c>
      <c r="T19" s="19" t="s">
        <v>215</v>
      </c>
      <c r="U19" s="27" cm="1">
        <f t="array" ref="U19">_xlfn.IFS(T19=$N$5,100%,T19=$N$7,0%,T19=$N$57,50%,T19=$N$52,0%)</f>
        <v>0</v>
      </c>
      <c r="V19" s="19" t="s">
        <v>215</v>
      </c>
      <c r="W19" s="27" cm="1">
        <f t="array" ref="W19">_xlfn.IFS(V19=$N$5,100%,V19=$N$7,0%,V19=$N$57,50%,V19=$N$52,0%)</f>
        <v>0</v>
      </c>
      <c r="X19" s="19" t="s">
        <v>213</v>
      </c>
      <c r="Y19" s="27" cm="1">
        <f t="array" ref="Y19">_xlfn.IFS(X19=$N$5,100%,X19=$N$7,0%,X19=$N$57,50%,X19=$N$52,0%)</f>
        <v>1</v>
      </c>
      <c r="Z19" s="19" t="s">
        <v>215</v>
      </c>
      <c r="AA19" s="27" cm="1">
        <f t="array" ref="AA19">_xlfn.IFS(Z19=$N$5,100%,Z19=$N$7,0%,Z19=$N$57,50%,Z19=$N$52,0%)</f>
        <v>0</v>
      </c>
      <c r="AB19" s="50">
        <f t="shared" si="0"/>
        <v>0.65833333333333333</v>
      </c>
      <c r="AC19" s="19" t="s">
        <v>237</v>
      </c>
      <c r="AD19" s="19">
        <v>1</v>
      </c>
      <c r="AE19" s="19">
        <v>0</v>
      </c>
      <c r="AF19" s="19">
        <v>47</v>
      </c>
      <c r="AG19" s="19" t="s">
        <v>218</v>
      </c>
      <c r="AH19" s="19" t="s">
        <v>220</v>
      </c>
      <c r="AI19" s="19" t="s">
        <v>222</v>
      </c>
      <c r="AJ19" s="19">
        <v>1</v>
      </c>
      <c r="AK19" s="19" t="s">
        <v>230</v>
      </c>
      <c r="AL19" s="19" t="s">
        <v>208</v>
      </c>
      <c r="AM19" s="19" t="s">
        <v>273</v>
      </c>
      <c r="AN19" s="19" t="str" cm="1">
        <f t="array" ref="AN19">_xlfn.IFS(AM19=$AM$105,"Ja",,,AM19=$AM$106,"Ja",AM19=$AM$107,"Ja",AM19=$AM$108,"Ja",AM19=$AM$109,"Ja",AM19=$AM$110,"Ja",AM19=$AM$112,"Nein")</f>
        <v>Nein</v>
      </c>
      <c r="AO19" s="19" t="s">
        <v>235</v>
      </c>
      <c r="AP19" s="19" t="s">
        <v>237</v>
      </c>
      <c r="AQ19" s="19" t="s">
        <v>208</v>
      </c>
    </row>
    <row r="20" spans="1:43" ht="15.5" x14ac:dyDescent="0.35">
      <c r="A20" s="17" t="s">
        <v>23</v>
      </c>
      <c r="B20" s="17" t="s">
        <v>193</v>
      </c>
      <c r="C20" s="17" t="s">
        <v>189</v>
      </c>
      <c r="D20" s="18" t="s">
        <v>207</v>
      </c>
      <c r="E20" s="27" cm="1">
        <f t="array" ref="E20">_xlfn.IFS(D20=$D$5,1,D20=$D$14,0)</f>
        <v>1</v>
      </c>
      <c r="F20" s="18" t="s">
        <v>207</v>
      </c>
      <c r="G20" s="27" cm="1">
        <f t="array" ref="G20">_xlfn.IFS(F20=$F$5,1,F20=$F$7,0)</f>
        <v>1</v>
      </c>
      <c r="H20" s="19" t="s">
        <v>210</v>
      </c>
      <c r="I20" s="27" cm="1">
        <f t="array" ref="I20">_xlfn.IFS(H20=$H$5,20%,H20=$H$6,100%,H20=$H$7,0%,H20=$H$32,0%,H20=$H$10,40%)</f>
        <v>0.4</v>
      </c>
      <c r="J20" s="18" t="s">
        <v>207</v>
      </c>
      <c r="K20" s="27" cm="1">
        <f t="array" ref="K20">_xlfn.IFS(J20=$J$5,1,J20=$J$8,0)</f>
        <v>1</v>
      </c>
      <c r="L20" s="18" t="s">
        <v>207</v>
      </c>
      <c r="M20" s="27" cm="1">
        <f t="array" ref="M20">_xlfn.IFS(L20=$L$5,1,L20=$L$8,0)</f>
        <v>1</v>
      </c>
      <c r="N20" s="19" t="s">
        <v>213</v>
      </c>
      <c r="O20" s="27" cm="1">
        <f t="array" ref="O20">_xlfn.IFS(N20=$N$5,100%,N20=$N$7,0%,N20=$N$57,50%,N20=$N$52,0%)</f>
        <v>1</v>
      </c>
      <c r="P20" s="19" t="s">
        <v>213</v>
      </c>
      <c r="Q20" s="27" cm="1">
        <f t="array" ref="Q20">_xlfn.IFS(P20=$N$5,100%,P20=$N$7,0%,P20=$N$57,50%,P20=$N$52,0%)</f>
        <v>1</v>
      </c>
      <c r="R20" s="19" t="s">
        <v>214</v>
      </c>
      <c r="S20" s="27" cm="1">
        <f t="array" ref="S20">_xlfn.IFS(R20=$N$5,100%,R20=$N$7,0%,R20=$N$57,50%,R20=$N$52,0%)</f>
        <v>0.5</v>
      </c>
      <c r="T20" s="19" t="s">
        <v>214</v>
      </c>
      <c r="U20" s="27" cm="1">
        <f t="array" ref="U20">_xlfn.IFS(T20=$N$5,100%,T20=$N$7,0%,T20=$N$57,50%,T20=$N$52,0%)</f>
        <v>0.5</v>
      </c>
      <c r="V20" s="19" t="s">
        <v>213</v>
      </c>
      <c r="W20" s="27" cm="1">
        <f t="array" ref="W20">_xlfn.IFS(V20=$N$5,100%,V20=$N$7,0%,V20=$N$57,50%,V20=$N$52,0%)</f>
        <v>1</v>
      </c>
      <c r="X20" s="19" t="s">
        <v>213</v>
      </c>
      <c r="Y20" s="27" cm="1">
        <f t="array" ref="Y20">_xlfn.IFS(X20=$N$5,100%,X20=$N$7,0%,X20=$N$57,50%,X20=$N$52,0%)</f>
        <v>1</v>
      </c>
      <c r="Z20" s="19" t="s">
        <v>213</v>
      </c>
      <c r="AA20" s="27" cm="1">
        <f t="array" ref="AA20">_xlfn.IFS(Z20=$N$5,100%,Z20=$N$7,0%,Z20=$N$57,50%,Z20=$N$52,0%)</f>
        <v>1</v>
      </c>
      <c r="AB20" s="50">
        <f t="shared" si="0"/>
        <v>0.8666666666666667</v>
      </c>
      <c r="AC20" s="19" t="s">
        <v>237</v>
      </c>
      <c r="AD20" s="19">
        <v>0</v>
      </c>
      <c r="AE20" s="19">
        <v>3</v>
      </c>
      <c r="AF20" s="19">
        <v>43</v>
      </c>
      <c r="AG20" s="19" t="s">
        <v>218</v>
      </c>
      <c r="AH20" s="19" t="s">
        <v>220</v>
      </c>
      <c r="AI20" s="19" t="s">
        <v>222</v>
      </c>
      <c r="AJ20" s="19">
        <v>3</v>
      </c>
      <c r="AK20" s="19" t="s">
        <v>231</v>
      </c>
      <c r="AL20" s="19" t="s">
        <v>208</v>
      </c>
      <c r="AM20" s="19" t="s">
        <v>231</v>
      </c>
      <c r="AN20" s="19" t="str" cm="1">
        <f t="array" ref="AN20">_xlfn.IFS(AM20=$AM$105,"Ja",,,AM20=$AM$106,"Ja",AM20=$AM$107,"Ja",AM20=$AM$108,"Ja",AM20=$AM$109,"Ja",AM20=$AM$110,"Ja",AM20=$AM$112,"Nein")</f>
        <v>Ja</v>
      </c>
      <c r="AO20" s="19" t="s">
        <v>234</v>
      </c>
      <c r="AP20" s="19" t="s">
        <v>237</v>
      </c>
      <c r="AQ20" s="19">
        <v>100</v>
      </c>
    </row>
    <row r="21" spans="1:43" ht="15.5" x14ac:dyDescent="0.35">
      <c r="A21" s="17" t="s">
        <v>11</v>
      </c>
      <c r="B21" s="17" t="s">
        <v>193</v>
      </c>
      <c r="C21" s="17" t="s">
        <v>189</v>
      </c>
      <c r="D21" s="18" t="s">
        <v>207</v>
      </c>
      <c r="E21" s="27" cm="1">
        <f t="array" ref="E21">_xlfn.IFS(D21=$D$5,1,D21=$D$14,0)</f>
        <v>1</v>
      </c>
      <c r="F21" s="18" t="s">
        <v>207</v>
      </c>
      <c r="G21" s="27" cm="1">
        <f t="array" ref="G21">_xlfn.IFS(F21=$F$5,1,F21=$F$7,0)</f>
        <v>1</v>
      </c>
      <c r="H21" s="19" t="s">
        <v>210</v>
      </c>
      <c r="I21" s="27" cm="1">
        <f t="array" ref="I21">_xlfn.IFS(H21=$H$5,20%,H21=$H$6,100%,H21=$H$7,0%,H21=$H$32,0%,H21=$H$10,40%)</f>
        <v>0.4</v>
      </c>
      <c r="J21" s="18" t="s">
        <v>207</v>
      </c>
      <c r="K21" s="27" cm="1">
        <f t="array" ref="K21">_xlfn.IFS(J21=$J$5,1,J21=$J$8,0)</f>
        <v>1</v>
      </c>
      <c r="L21" s="18" t="b">
        <v>0</v>
      </c>
      <c r="M21" s="27" cm="1">
        <f t="array" ref="M21">_xlfn.IFS(L21=$L$5,1,L21=$L$8,0)</f>
        <v>0</v>
      </c>
      <c r="N21" s="19" t="s">
        <v>213</v>
      </c>
      <c r="O21" s="27" cm="1">
        <f t="array" ref="O21">_xlfn.IFS(N21=$N$5,100%,N21=$N$7,0%,N21=$N$57,50%,N21=$N$52,0%)</f>
        <v>1</v>
      </c>
      <c r="P21" s="19" t="s">
        <v>215</v>
      </c>
      <c r="Q21" s="27" cm="1">
        <f t="array" ref="Q21">_xlfn.IFS(P21=$N$5,100%,P21=$N$7,0%,P21=$N$57,50%,P21=$N$52,0%)</f>
        <v>0</v>
      </c>
      <c r="R21" s="19" t="s">
        <v>214</v>
      </c>
      <c r="S21" s="27" cm="1">
        <f t="array" ref="S21">_xlfn.IFS(R21=$N$5,100%,R21=$N$7,0%,R21=$N$57,50%,R21=$N$52,0%)</f>
        <v>0.5</v>
      </c>
      <c r="T21" s="19" t="s">
        <v>214</v>
      </c>
      <c r="U21" s="27" cm="1">
        <f t="array" ref="U21">_xlfn.IFS(T21=$N$5,100%,T21=$N$7,0%,T21=$N$57,50%,T21=$N$52,0%)</f>
        <v>0.5</v>
      </c>
      <c r="V21" s="19" t="s">
        <v>208</v>
      </c>
      <c r="W21" s="27" cm="1">
        <f t="array" ref="W21">_xlfn.IFS(V21=$N$5,100%,V21=$N$7,0%,V21=$N$57,50%,V21=$N$52,0%)</f>
        <v>0</v>
      </c>
      <c r="X21" s="19" t="s">
        <v>208</v>
      </c>
      <c r="Y21" s="27" cm="1">
        <f t="array" ref="Y21">_xlfn.IFS(X21=$N$5,100%,X21=$N$7,0%,X21=$N$57,50%,X21=$N$52,0%)</f>
        <v>0</v>
      </c>
      <c r="Z21" s="19" t="s">
        <v>213</v>
      </c>
      <c r="AA21" s="27" cm="1">
        <f t="array" ref="AA21">_xlfn.IFS(Z21=$N$5,100%,Z21=$N$7,0%,Z21=$N$57,50%,Z21=$N$52,0%)</f>
        <v>1</v>
      </c>
      <c r="AB21" s="50">
        <f t="shared" si="0"/>
        <v>0.53333333333333333</v>
      </c>
      <c r="AC21" s="19" t="s">
        <v>237</v>
      </c>
      <c r="AD21" s="19">
        <v>12</v>
      </c>
      <c r="AE21" s="19">
        <v>3</v>
      </c>
      <c r="AF21" s="19">
        <v>30</v>
      </c>
      <c r="AG21" s="19" t="s">
        <v>218</v>
      </c>
      <c r="AH21" s="19" t="s">
        <v>220</v>
      </c>
      <c r="AI21" s="19" t="s">
        <v>239</v>
      </c>
      <c r="AJ21" s="19">
        <v>1</v>
      </c>
      <c r="AK21" s="19" t="s">
        <v>231</v>
      </c>
      <c r="AL21" s="19" t="s">
        <v>208</v>
      </c>
      <c r="AM21" s="19" t="s">
        <v>231</v>
      </c>
      <c r="AN21" s="19" t="str" cm="1">
        <f t="array" ref="AN21">_xlfn.IFS(AM21=$AM$105,"Ja",,,AM21=$AM$106,"Ja",AM21=$AM$107,"Ja",AM21=$AM$108,"Ja",AM21=$AM$109,"Ja",AM21=$AM$110,"Ja",AM21=$AM$112,"Nein")</f>
        <v>Ja</v>
      </c>
      <c r="AO21" s="19" t="s">
        <v>235</v>
      </c>
      <c r="AP21" s="19" t="s">
        <v>237</v>
      </c>
      <c r="AQ21" s="19">
        <v>80</v>
      </c>
    </row>
    <row r="22" spans="1:43" ht="15.5" x14ac:dyDescent="0.35">
      <c r="A22" s="17" t="s">
        <v>10</v>
      </c>
      <c r="B22" s="17" t="s">
        <v>193</v>
      </c>
      <c r="C22" s="17" t="s">
        <v>189</v>
      </c>
      <c r="D22" s="18" t="s">
        <v>207</v>
      </c>
      <c r="E22" s="27" cm="1">
        <f t="array" ref="E22">_xlfn.IFS(D22=$D$5,1,D22=$D$14,0)</f>
        <v>1</v>
      </c>
      <c r="F22" s="18" t="s">
        <v>207</v>
      </c>
      <c r="G22" s="27" cm="1">
        <f t="array" ref="G22">_xlfn.IFS(F22=$F$5,1,F22=$F$7,0)</f>
        <v>1</v>
      </c>
      <c r="H22" s="19" t="s">
        <v>211</v>
      </c>
      <c r="I22" s="27" cm="1">
        <f t="array" ref="I22">_xlfn.IFS(H22=$H$5,20%,H22=$H$6,100%,H22=$H$7,0%,H22=$H$32,0%,H22=$H$10,40%)</f>
        <v>0.2</v>
      </c>
      <c r="J22" s="18" t="s">
        <v>207</v>
      </c>
      <c r="K22" s="27" cm="1">
        <f t="array" ref="K22">_xlfn.IFS(J22=$J$5,1,J22=$J$8,0)</f>
        <v>1</v>
      </c>
      <c r="L22" s="18" t="s">
        <v>207</v>
      </c>
      <c r="M22" s="27" cm="1">
        <f t="array" ref="M22">_xlfn.IFS(L22=$L$5,1,L22=$L$8,0)</f>
        <v>1</v>
      </c>
      <c r="N22" s="19" t="s">
        <v>213</v>
      </c>
      <c r="O22" s="27" cm="1">
        <f t="array" ref="O22">_xlfn.IFS(N22=$N$5,100%,N22=$N$7,0%,N22=$N$57,50%,N22=$N$52,0%)</f>
        <v>1</v>
      </c>
      <c r="P22" s="19" t="s">
        <v>213</v>
      </c>
      <c r="Q22" s="27" cm="1">
        <f t="array" ref="Q22">_xlfn.IFS(P22=$N$5,100%,P22=$N$7,0%,P22=$N$57,50%,P22=$N$52,0%)</f>
        <v>1</v>
      </c>
      <c r="R22" s="19" t="s">
        <v>215</v>
      </c>
      <c r="S22" s="27" cm="1">
        <f t="array" ref="S22">_xlfn.IFS(R22=$N$5,100%,R22=$N$7,0%,R22=$N$57,50%,R22=$N$52,0%)</f>
        <v>0</v>
      </c>
      <c r="T22" s="19" t="s">
        <v>213</v>
      </c>
      <c r="U22" s="27" cm="1">
        <f t="array" ref="U22">_xlfn.IFS(T22=$N$5,100%,T22=$N$7,0%,T22=$N$57,50%,T22=$N$52,0%)</f>
        <v>1</v>
      </c>
      <c r="V22" s="19" t="s">
        <v>213</v>
      </c>
      <c r="W22" s="27" cm="1">
        <f t="array" ref="W22">_xlfn.IFS(V22=$N$5,100%,V22=$N$7,0%,V22=$N$57,50%,V22=$N$52,0%)</f>
        <v>1</v>
      </c>
      <c r="X22" s="19" t="s">
        <v>213</v>
      </c>
      <c r="Y22" s="27" cm="1">
        <f t="array" ref="Y22">_xlfn.IFS(X22=$N$5,100%,X22=$N$7,0%,X22=$N$57,50%,X22=$N$52,0%)</f>
        <v>1</v>
      </c>
      <c r="Z22" s="19" t="s">
        <v>213</v>
      </c>
      <c r="AA22" s="27" cm="1">
        <f t="array" ref="AA22">_xlfn.IFS(Z22=$N$5,100%,Z22=$N$7,0%,Z22=$N$57,50%,Z22=$N$52,0%)</f>
        <v>1</v>
      </c>
      <c r="AB22" s="50">
        <f t="shared" si="0"/>
        <v>0.85</v>
      </c>
      <c r="AC22" s="19" t="s">
        <v>237</v>
      </c>
      <c r="AD22" s="19">
        <v>10</v>
      </c>
      <c r="AE22" s="19">
        <v>6</v>
      </c>
      <c r="AF22" s="19">
        <v>34</v>
      </c>
      <c r="AG22" s="19" t="s">
        <v>217</v>
      </c>
      <c r="AH22" s="19" t="s">
        <v>220</v>
      </c>
      <c r="AI22" s="19" t="s">
        <v>239</v>
      </c>
      <c r="AJ22" s="19">
        <v>2</v>
      </c>
      <c r="AK22" s="19" t="s">
        <v>230</v>
      </c>
      <c r="AL22" s="19" t="s">
        <v>231</v>
      </c>
      <c r="AM22" s="19" t="s">
        <v>231</v>
      </c>
      <c r="AN22" s="19" t="str" cm="1">
        <f t="array" ref="AN22">_xlfn.IFS(AM22=$AM$105,"Ja",,,AM22=$AM$106,"Ja",AM22=$AM$107,"Ja",AM22=$AM$108,"Ja",AM22=$AM$109,"Ja",AM22=$AM$110,"Ja",AM22=$AM$112,"Nein")</f>
        <v>Ja</v>
      </c>
      <c r="AO22" s="19" t="s">
        <v>234</v>
      </c>
      <c r="AP22" s="19" t="s">
        <v>237</v>
      </c>
      <c r="AQ22" s="19">
        <v>100</v>
      </c>
    </row>
    <row r="23" spans="1:43" ht="15.5" x14ac:dyDescent="0.35">
      <c r="A23" s="17" t="s">
        <v>4</v>
      </c>
      <c r="B23" s="17" t="s">
        <v>193</v>
      </c>
      <c r="C23" s="17" t="s">
        <v>189</v>
      </c>
      <c r="D23" s="18" t="b">
        <v>0</v>
      </c>
      <c r="E23" s="27" cm="1">
        <f t="array" ref="E23">_xlfn.IFS(D23=$D$5,1,D23=$D$14,0)</f>
        <v>0</v>
      </c>
      <c r="F23" s="18" t="b">
        <v>0</v>
      </c>
      <c r="G23" s="27" cm="1">
        <f t="array" ref="G23">_xlfn.IFS(F23=$F$5,1,F23=$F$7,0)</f>
        <v>0</v>
      </c>
      <c r="H23" s="19" t="s">
        <v>212</v>
      </c>
      <c r="I23" s="27" cm="1">
        <f t="array" ref="I23">_xlfn.IFS(H23=$H$5,20%,H23=$H$6,100%,H23=$H$7,0%,H23=$H$32,0%,H23=$H$10,40%)</f>
        <v>0</v>
      </c>
      <c r="J23" s="18" t="b">
        <v>0</v>
      </c>
      <c r="K23" s="27" cm="1">
        <f t="array" ref="K23">_xlfn.IFS(J23=$J$5,1,J23=$J$8,0)</f>
        <v>0</v>
      </c>
      <c r="L23" s="18" t="b">
        <v>0</v>
      </c>
      <c r="M23" s="27" cm="1">
        <f t="array" ref="M23">_xlfn.IFS(L23=$L$5,1,L23=$L$8,0)</f>
        <v>0</v>
      </c>
      <c r="N23" s="19" t="s">
        <v>213</v>
      </c>
      <c r="O23" s="27" cm="1">
        <f t="array" ref="O23">_xlfn.IFS(N23=$N$5,100%,N23=$N$7,0%,N23=$N$57,50%,N23=$N$52,0%)</f>
        <v>1</v>
      </c>
      <c r="P23" s="19" t="s">
        <v>213</v>
      </c>
      <c r="Q23" s="27" cm="1">
        <f t="array" ref="Q23">_xlfn.IFS(P23=$N$5,100%,P23=$N$7,0%,P23=$N$57,50%,P23=$N$52,0%)</f>
        <v>1</v>
      </c>
      <c r="R23" s="19" t="s">
        <v>214</v>
      </c>
      <c r="S23" s="27" cm="1">
        <f t="array" ref="S23">_xlfn.IFS(R23=$N$5,100%,R23=$N$7,0%,R23=$N$57,50%,R23=$N$52,0%)</f>
        <v>0.5</v>
      </c>
      <c r="T23" s="19" t="s">
        <v>215</v>
      </c>
      <c r="U23" s="27" cm="1">
        <f t="array" ref="U23">_xlfn.IFS(T23=$N$5,100%,T23=$N$7,0%,T23=$N$57,50%,T23=$N$52,0%)</f>
        <v>0</v>
      </c>
      <c r="V23" s="19" t="s">
        <v>215</v>
      </c>
      <c r="W23" s="27" cm="1">
        <f t="array" ref="W23">_xlfn.IFS(V23=$N$5,100%,V23=$N$7,0%,V23=$N$57,50%,V23=$N$52,0%)</f>
        <v>0</v>
      </c>
      <c r="X23" s="19" t="s">
        <v>215</v>
      </c>
      <c r="Y23" s="27" cm="1">
        <f t="array" ref="Y23">_xlfn.IFS(X23=$N$5,100%,X23=$N$7,0%,X23=$N$57,50%,X23=$N$52,0%)</f>
        <v>0</v>
      </c>
      <c r="Z23" s="19" t="s">
        <v>215</v>
      </c>
      <c r="AA23" s="27" cm="1">
        <f t="array" ref="AA23">_xlfn.IFS(Z23=$N$5,100%,Z23=$N$7,0%,Z23=$N$57,50%,Z23=$N$52,0%)</f>
        <v>0</v>
      </c>
      <c r="AB23" s="50">
        <f t="shared" si="0"/>
        <v>0.20833333333333334</v>
      </c>
      <c r="AC23" s="19" t="s">
        <v>237</v>
      </c>
      <c r="AD23" s="19">
        <v>5</v>
      </c>
      <c r="AE23" s="19">
        <v>1</v>
      </c>
      <c r="AF23" s="19">
        <v>33</v>
      </c>
      <c r="AG23" s="19" t="s">
        <v>218</v>
      </c>
      <c r="AH23" s="19" t="s">
        <v>220</v>
      </c>
      <c r="AI23" s="19" t="s">
        <v>239</v>
      </c>
      <c r="AJ23" s="19" t="s">
        <v>208</v>
      </c>
      <c r="AK23" s="19" t="s">
        <v>231</v>
      </c>
      <c r="AL23" s="19" t="s">
        <v>208</v>
      </c>
      <c r="AM23" s="19" t="s">
        <v>231</v>
      </c>
      <c r="AN23" s="19" t="str" cm="1">
        <f t="array" ref="AN23">_xlfn.IFS(AM23=$AM$105,"Ja",,,AM23=$AM$106,"Ja",AM23=$AM$107,"Ja",AM23=$AM$108,"Ja",AM23=$AM$109,"Ja",AM23=$AM$110,"Ja",AM23=$AM$112,"Nein")</f>
        <v>Ja</v>
      </c>
      <c r="AO23" s="19" t="s">
        <v>235</v>
      </c>
      <c r="AP23" s="19" t="s">
        <v>237</v>
      </c>
      <c r="AQ23" s="19">
        <v>100</v>
      </c>
    </row>
    <row r="24" spans="1:43" ht="15.5" x14ac:dyDescent="0.35">
      <c r="A24" s="17" t="s">
        <v>6</v>
      </c>
      <c r="B24" s="17" t="s">
        <v>193</v>
      </c>
      <c r="C24" s="17" t="s">
        <v>189</v>
      </c>
      <c r="D24" s="18" t="s">
        <v>207</v>
      </c>
      <c r="E24" s="27" cm="1">
        <f t="array" ref="E24">_xlfn.IFS(D24=$D$5,1,D24=$D$14,0)</f>
        <v>1</v>
      </c>
      <c r="F24" s="18" t="b">
        <v>0</v>
      </c>
      <c r="G24" s="27" cm="1">
        <f t="array" ref="G24">_xlfn.IFS(F24=$F$5,1,F24=$F$7,0)</f>
        <v>0</v>
      </c>
      <c r="H24" s="19" t="s">
        <v>211</v>
      </c>
      <c r="I24" s="27" cm="1">
        <f t="array" ref="I24">_xlfn.IFS(H24=$H$5,20%,H24=$H$6,100%,H24=$H$7,0%,H24=$H$32,0%,H24=$H$10,40%)</f>
        <v>0.2</v>
      </c>
      <c r="J24" s="18" t="s">
        <v>207</v>
      </c>
      <c r="K24" s="27" cm="1">
        <f t="array" ref="K24">_xlfn.IFS(J24=$J$5,1,J24=$J$8,0)</f>
        <v>1</v>
      </c>
      <c r="L24" s="18" t="s">
        <v>207</v>
      </c>
      <c r="M24" s="27" cm="1">
        <f t="array" ref="M24">_xlfn.IFS(L24=$L$5,1,L24=$L$8,0)</f>
        <v>1</v>
      </c>
      <c r="N24" s="19" t="s">
        <v>213</v>
      </c>
      <c r="O24" s="27" cm="1">
        <f t="array" ref="O24">_xlfn.IFS(N24=$N$5,100%,N24=$N$7,0%,N24=$N$57,50%,N24=$N$52,0%)</f>
        <v>1</v>
      </c>
      <c r="P24" s="19" t="s">
        <v>213</v>
      </c>
      <c r="Q24" s="27" cm="1">
        <f t="array" ref="Q24">_xlfn.IFS(P24=$N$5,100%,P24=$N$7,0%,P24=$N$57,50%,P24=$N$52,0%)</f>
        <v>1</v>
      </c>
      <c r="R24" s="19" t="s">
        <v>215</v>
      </c>
      <c r="S24" s="27" cm="1">
        <f t="array" ref="S24">_xlfn.IFS(R24=$N$5,100%,R24=$N$7,0%,R24=$N$57,50%,R24=$N$52,0%)</f>
        <v>0</v>
      </c>
      <c r="T24" s="19" t="s">
        <v>214</v>
      </c>
      <c r="U24" s="27" cm="1">
        <f t="array" ref="U24">_xlfn.IFS(T24=$N$5,100%,T24=$N$7,0%,T24=$N$57,50%,T24=$N$52,0%)</f>
        <v>0.5</v>
      </c>
      <c r="V24" s="19" t="s">
        <v>213</v>
      </c>
      <c r="W24" s="27" cm="1">
        <f t="array" ref="W24">_xlfn.IFS(V24=$N$5,100%,V24=$N$7,0%,V24=$N$57,50%,V24=$N$52,0%)</f>
        <v>1</v>
      </c>
      <c r="X24" s="19" t="s">
        <v>214</v>
      </c>
      <c r="Y24" s="27" cm="1">
        <f t="array" ref="Y24">_xlfn.IFS(X24=$N$5,100%,X24=$N$7,0%,X24=$N$57,50%,X24=$N$52,0%)</f>
        <v>0.5</v>
      </c>
      <c r="Z24" s="19" t="s">
        <v>213</v>
      </c>
      <c r="AA24" s="27" cm="1">
        <f t="array" ref="AA24">_xlfn.IFS(Z24=$N$5,100%,Z24=$N$7,0%,Z24=$N$57,50%,Z24=$N$52,0%)</f>
        <v>1</v>
      </c>
      <c r="AB24" s="50">
        <f t="shared" si="0"/>
        <v>0.68333333333333324</v>
      </c>
      <c r="AC24" s="19" t="s">
        <v>237</v>
      </c>
      <c r="AD24" s="19">
        <v>1</v>
      </c>
      <c r="AE24" s="19">
        <v>2</v>
      </c>
      <c r="AF24" s="19">
        <v>34</v>
      </c>
      <c r="AG24" s="19" t="s">
        <v>218</v>
      </c>
      <c r="AH24" s="19" t="s">
        <v>220</v>
      </c>
      <c r="AI24" s="19" t="s">
        <v>222</v>
      </c>
      <c r="AJ24" s="19">
        <v>1</v>
      </c>
      <c r="AK24" s="19" t="s">
        <v>231</v>
      </c>
      <c r="AL24" s="19" t="s">
        <v>208</v>
      </c>
      <c r="AM24" s="19" t="s">
        <v>231</v>
      </c>
      <c r="AN24" s="19" t="str" cm="1">
        <f t="array" ref="AN24">_xlfn.IFS(AM24=$AM$105,"Ja",,,AM24=$AM$106,"Ja",AM24=$AM$107,"Ja",AM24=$AM$108,"Ja",AM24=$AM$109,"Ja",AM24=$AM$110,"Ja",AM24=$AM$112,"Nein")</f>
        <v>Ja</v>
      </c>
      <c r="AO24" s="19" t="s">
        <v>235</v>
      </c>
      <c r="AP24" s="19" t="s">
        <v>237</v>
      </c>
      <c r="AQ24" s="19">
        <v>90</v>
      </c>
    </row>
    <row r="25" spans="1:43" ht="15.5" x14ac:dyDescent="0.35">
      <c r="A25" s="17" t="s">
        <v>7</v>
      </c>
      <c r="B25" s="17" t="s">
        <v>193</v>
      </c>
      <c r="C25" s="17" t="s">
        <v>189</v>
      </c>
      <c r="D25" s="18" t="s">
        <v>207</v>
      </c>
      <c r="E25" s="27" cm="1">
        <f t="array" ref="E25">_xlfn.IFS(D25=$D$5,1,D25=$D$14,0)</f>
        <v>1</v>
      </c>
      <c r="F25" s="18" t="s">
        <v>207</v>
      </c>
      <c r="G25" s="27" cm="1">
        <f t="array" ref="G25">_xlfn.IFS(F25=$F$5,1,F25=$F$7,0)</f>
        <v>1</v>
      </c>
      <c r="H25" s="19" t="s">
        <v>209</v>
      </c>
      <c r="I25" s="27" cm="1">
        <f t="array" ref="I25">_xlfn.IFS(H25=$H$5,20%,H25=$H$6,100%,H25=$H$7,0%,H25=$H$32,0%,H25=$H$10,40%)</f>
        <v>1</v>
      </c>
      <c r="J25" s="18" t="s">
        <v>207</v>
      </c>
      <c r="K25" s="27" cm="1">
        <f t="array" ref="K25">_xlfn.IFS(J25=$J$5,1,J25=$J$8,0)</f>
        <v>1</v>
      </c>
      <c r="L25" s="18" t="s">
        <v>207</v>
      </c>
      <c r="M25" s="27" cm="1">
        <f t="array" ref="M25">_xlfn.IFS(L25=$L$5,1,L25=$L$8,0)</f>
        <v>1</v>
      </c>
      <c r="N25" s="19" t="s">
        <v>213</v>
      </c>
      <c r="O25" s="27" cm="1">
        <f t="array" ref="O25">_xlfn.IFS(N25=$N$5,100%,N25=$N$7,0%,N25=$N$57,50%,N25=$N$52,0%)</f>
        <v>1</v>
      </c>
      <c r="P25" s="19" t="s">
        <v>213</v>
      </c>
      <c r="Q25" s="27" cm="1">
        <f t="array" ref="Q25">_xlfn.IFS(P25=$N$5,100%,P25=$N$7,0%,P25=$N$57,50%,P25=$N$52,0%)</f>
        <v>1</v>
      </c>
      <c r="R25" s="19" t="s">
        <v>214</v>
      </c>
      <c r="S25" s="27" cm="1">
        <f t="array" ref="S25">_xlfn.IFS(R25=$N$5,100%,R25=$N$7,0%,R25=$N$57,50%,R25=$N$52,0%)</f>
        <v>0.5</v>
      </c>
      <c r="T25" s="19" t="s">
        <v>215</v>
      </c>
      <c r="U25" s="27" cm="1">
        <f t="array" ref="U25">_xlfn.IFS(T25=$N$5,100%,T25=$N$7,0%,T25=$N$57,50%,T25=$N$52,0%)</f>
        <v>0</v>
      </c>
      <c r="V25" s="19" t="s">
        <v>215</v>
      </c>
      <c r="W25" s="27" cm="1">
        <f t="array" ref="W25">_xlfn.IFS(V25=$N$5,100%,V25=$N$7,0%,V25=$N$57,50%,V25=$N$52,0%)</f>
        <v>0</v>
      </c>
      <c r="X25" s="19" t="s">
        <v>215</v>
      </c>
      <c r="Y25" s="27" cm="1">
        <f t="array" ref="Y25">_xlfn.IFS(X25=$N$5,100%,X25=$N$7,0%,X25=$N$57,50%,X25=$N$52,0%)</f>
        <v>0</v>
      </c>
      <c r="Z25" s="19" t="s">
        <v>213</v>
      </c>
      <c r="AA25" s="27" cm="1">
        <f t="array" ref="AA25">_xlfn.IFS(Z25=$N$5,100%,Z25=$N$7,0%,Z25=$N$57,50%,Z25=$N$52,0%)</f>
        <v>1</v>
      </c>
      <c r="AB25" s="50">
        <f t="shared" si="0"/>
        <v>0.70833333333333337</v>
      </c>
      <c r="AC25" s="19" t="s">
        <v>237</v>
      </c>
      <c r="AD25" s="19">
        <v>0</v>
      </c>
      <c r="AE25" s="19">
        <v>0</v>
      </c>
      <c r="AF25" s="19">
        <v>23</v>
      </c>
      <c r="AG25" s="19" t="s">
        <v>218</v>
      </c>
      <c r="AH25" s="19" t="s">
        <v>220</v>
      </c>
      <c r="AI25" s="19" t="s">
        <v>239</v>
      </c>
      <c r="AJ25" s="19">
        <v>1</v>
      </c>
      <c r="AK25" s="19" t="s">
        <v>231</v>
      </c>
      <c r="AL25" s="19" t="s">
        <v>208</v>
      </c>
      <c r="AM25" s="19" t="s">
        <v>231</v>
      </c>
      <c r="AN25" s="19" t="str" cm="1">
        <f t="array" ref="AN25">_xlfn.IFS(AM25=$AM$105,"Ja",,,AM25=$AM$106,"Ja",AM25=$AM$107,"Ja",AM25=$AM$108,"Ja",AM25=$AM$109,"Ja",AM25=$AM$110,"Ja",AM25=$AM$112,"Nein")</f>
        <v>Ja</v>
      </c>
      <c r="AO25" s="19" t="s">
        <v>235</v>
      </c>
      <c r="AP25" s="19" t="s">
        <v>237</v>
      </c>
      <c r="AQ25" s="19">
        <v>100</v>
      </c>
    </row>
    <row r="26" spans="1:43" ht="15.5" x14ac:dyDescent="0.35">
      <c r="A26" s="17" t="s">
        <v>8</v>
      </c>
      <c r="B26" s="17" t="s">
        <v>193</v>
      </c>
      <c r="C26" s="17" t="s">
        <v>189</v>
      </c>
      <c r="D26" s="18" t="s">
        <v>207</v>
      </c>
      <c r="E26" s="27" cm="1">
        <f t="array" ref="E26">_xlfn.IFS(D26=$D$5,1,D26=$D$14,0)</f>
        <v>1</v>
      </c>
      <c r="F26" s="18" t="s">
        <v>207</v>
      </c>
      <c r="G26" s="27" cm="1">
        <f t="array" ref="G26">_xlfn.IFS(F26=$F$5,1,F26=$F$7,0)</f>
        <v>1</v>
      </c>
      <c r="H26" s="19" t="s">
        <v>211</v>
      </c>
      <c r="I26" s="27" cm="1">
        <f t="array" ref="I26">_xlfn.IFS(H26=$H$5,20%,H26=$H$6,100%,H26=$H$7,0%,H26=$H$32,0%,H26=$H$10,40%)</f>
        <v>0.2</v>
      </c>
      <c r="J26" s="18" t="s">
        <v>207</v>
      </c>
      <c r="K26" s="27" cm="1">
        <f t="array" ref="K26">_xlfn.IFS(J26=$J$5,1,J26=$J$8,0)</f>
        <v>1</v>
      </c>
      <c r="L26" s="18" t="s">
        <v>207</v>
      </c>
      <c r="M26" s="27" cm="1">
        <f t="array" ref="M26">_xlfn.IFS(L26=$L$5,1,L26=$L$8,0)</f>
        <v>1</v>
      </c>
      <c r="N26" s="19" t="s">
        <v>213</v>
      </c>
      <c r="O26" s="27" cm="1">
        <f t="array" ref="O26">_xlfn.IFS(N26=$N$5,100%,N26=$N$7,0%,N26=$N$57,50%,N26=$N$52,0%)</f>
        <v>1</v>
      </c>
      <c r="P26" s="19" t="s">
        <v>213</v>
      </c>
      <c r="Q26" s="27" cm="1">
        <f t="array" ref="Q26">_xlfn.IFS(P26=$N$5,100%,P26=$N$7,0%,P26=$N$57,50%,P26=$N$52,0%)</f>
        <v>1</v>
      </c>
      <c r="R26" s="19" t="s">
        <v>214</v>
      </c>
      <c r="S26" s="27" cm="1">
        <f t="array" ref="S26">_xlfn.IFS(R26=$N$5,100%,R26=$N$7,0%,R26=$N$57,50%,R26=$N$52,0%)</f>
        <v>0.5</v>
      </c>
      <c r="T26" s="19" t="s">
        <v>214</v>
      </c>
      <c r="U26" s="27" cm="1">
        <f t="array" ref="U26">_xlfn.IFS(T26=$N$5,100%,T26=$N$7,0%,T26=$N$57,50%,T26=$N$52,0%)</f>
        <v>0.5</v>
      </c>
      <c r="V26" s="19" t="s">
        <v>213</v>
      </c>
      <c r="W26" s="27" cm="1">
        <f t="array" ref="W26">_xlfn.IFS(V26=$N$5,100%,V26=$N$7,0%,V26=$N$57,50%,V26=$N$52,0%)</f>
        <v>1</v>
      </c>
      <c r="X26" s="19" t="s">
        <v>213</v>
      </c>
      <c r="Y26" s="27" cm="1">
        <f t="array" ref="Y26">_xlfn.IFS(X26=$N$5,100%,X26=$N$7,0%,X26=$N$57,50%,X26=$N$52,0%)</f>
        <v>1</v>
      </c>
      <c r="Z26" s="19" t="s">
        <v>215</v>
      </c>
      <c r="AA26" s="27" cm="1">
        <f t="array" ref="AA26">_xlfn.IFS(Z26=$N$5,100%,Z26=$N$7,0%,Z26=$N$57,50%,Z26=$N$52,0%)</f>
        <v>0</v>
      </c>
      <c r="AB26" s="50">
        <f t="shared" si="0"/>
        <v>0.76666666666666661</v>
      </c>
      <c r="AC26" s="19" t="s">
        <v>237</v>
      </c>
      <c r="AD26" s="19">
        <v>4</v>
      </c>
      <c r="AE26" s="19">
        <v>5</v>
      </c>
      <c r="AF26" s="19">
        <v>27</v>
      </c>
      <c r="AG26" s="19" t="s">
        <v>218</v>
      </c>
      <c r="AH26" s="19" t="s">
        <v>220</v>
      </c>
      <c r="AI26" s="19" t="s">
        <v>226</v>
      </c>
      <c r="AJ26" s="19">
        <v>1</v>
      </c>
      <c r="AK26" s="19" t="s">
        <v>231</v>
      </c>
      <c r="AL26" s="19" t="s">
        <v>208</v>
      </c>
      <c r="AM26" s="19" t="s">
        <v>231</v>
      </c>
      <c r="AN26" s="19" t="str" cm="1">
        <f t="array" ref="AN26">_xlfn.IFS(AM26=$AM$105,"Ja",,,AM26=$AM$106,"Ja",AM26=$AM$107,"Ja",AM26=$AM$108,"Ja",AM26=$AM$109,"Ja",AM26=$AM$110,"Ja",AM26=$AM$112,"Nein")</f>
        <v>Ja</v>
      </c>
      <c r="AO26" s="19" t="s">
        <v>234</v>
      </c>
      <c r="AP26" s="19" t="s">
        <v>237</v>
      </c>
      <c r="AQ26" s="19">
        <v>80</v>
      </c>
    </row>
    <row r="27" spans="1:43" ht="15.5" x14ac:dyDescent="0.35">
      <c r="A27" s="17" t="s">
        <v>9</v>
      </c>
      <c r="B27" s="17" t="s">
        <v>193</v>
      </c>
      <c r="C27" s="17" t="s">
        <v>188</v>
      </c>
      <c r="D27" s="18" t="b">
        <v>0</v>
      </c>
      <c r="E27" s="27" cm="1">
        <f t="array" ref="E27">_xlfn.IFS(D27=$D$5,1,D27=$D$14,0)</f>
        <v>0</v>
      </c>
      <c r="F27" s="18" t="b">
        <v>0</v>
      </c>
      <c r="G27" s="27" cm="1">
        <f t="array" ref="G27">_xlfn.IFS(F27=$F$5,1,F27=$F$7,0)</f>
        <v>0</v>
      </c>
      <c r="H27" s="19" t="s">
        <v>211</v>
      </c>
      <c r="I27" s="27" cm="1">
        <f t="array" ref="I27">_xlfn.IFS(H27=$H$5,20%,H27=$H$6,100%,H27=$H$7,0%,H27=$H$32,0%,H27=$H$10,40%)</f>
        <v>0.2</v>
      </c>
      <c r="J27" s="18" t="s">
        <v>207</v>
      </c>
      <c r="K27" s="27" cm="1">
        <f t="array" ref="K27">_xlfn.IFS(J27=$J$5,1,J27=$J$8,0)</f>
        <v>1</v>
      </c>
      <c r="L27" s="18" t="s">
        <v>207</v>
      </c>
      <c r="M27" s="27" cm="1">
        <f t="array" ref="M27">_xlfn.IFS(L27=$L$5,1,L27=$L$8,0)</f>
        <v>1</v>
      </c>
      <c r="N27" s="19" t="s">
        <v>213</v>
      </c>
      <c r="O27" s="27" cm="1">
        <f t="array" ref="O27">_xlfn.IFS(N27=$N$5,100%,N27=$N$7,0%,N27=$N$57,50%,N27=$N$52,0%)</f>
        <v>1</v>
      </c>
      <c r="P27" s="19" t="s">
        <v>215</v>
      </c>
      <c r="Q27" s="27" cm="1">
        <f t="array" ref="Q27">_xlfn.IFS(P27=$N$5,100%,P27=$N$7,0%,P27=$N$57,50%,P27=$N$52,0%)</f>
        <v>0</v>
      </c>
      <c r="R27" s="19" t="s">
        <v>208</v>
      </c>
      <c r="S27" s="27" cm="1">
        <f t="array" ref="S27">_xlfn.IFS(R27=$N$5,100%,R27=$N$7,0%,R27=$N$57,50%,R27=$N$52,0%)</f>
        <v>0</v>
      </c>
      <c r="T27" s="19" t="s">
        <v>208</v>
      </c>
      <c r="U27" s="27" cm="1">
        <f t="array" ref="U27">_xlfn.IFS(T27=$N$5,100%,T27=$N$7,0%,T27=$N$57,50%,T27=$N$52,0%)</f>
        <v>0</v>
      </c>
      <c r="V27" s="19" t="s">
        <v>215</v>
      </c>
      <c r="W27" s="27" cm="1">
        <f t="array" ref="W27">_xlfn.IFS(V27=$N$5,100%,V27=$N$7,0%,V27=$N$57,50%,V27=$N$52,0%)</f>
        <v>0</v>
      </c>
      <c r="X27" s="19" t="s">
        <v>208</v>
      </c>
      <c r="Y27" s="27" cm="1">
        <f t="array" ref="Y27">_xlfn.IFS(X27=$N$5,100%,X27=$N$7,0%,X27=$N$57,50%,X27=$N$52,0%)</f>
        <v>0</v>
      </c>
      <c r="Z27" s="19" t="s">
        <v>208</v>
      </c>
      <c r="AA27" s="27" cm="1">
        <f t="array" ref="AA27">_xlfn.IFS(Z27=$N$5,100%,Z27=$N$7,0%,Z27=$N$57,50%,Z27=$N$52,0%)</f>
        <v>0</v>
      </c>
      <c r="AB27" s="50">
        <f t="shared" si="0"/>
        <v>0.26666666666666666</v>
      </c>
      <c r="AC27" s="19" t="s">
        <v>236</v>
      </c>
      <c r="AD27" s="19">
        <v>4</v>
      </c>
      <c r="AE27" s="19">
        <v>2</v>
      </c>
      <c r="AF27" s="19">
        <v>55</v>
      </c>
      <c r="AG27" s="19" t="s">
        <v>218</v>
      </c>
      <c r="AH27" s="19" t="s">
        <v>220</v>
      </c>
      <c r="AI27" s="19" t="s">
        <v>226</v>
      </c>
      <c r="AJ27" s="19" t="s">
        <v>208</v>
      </c>
      <c r="AK27" s="19" t="s">
        <v>231</v>
      </c>
      <c r="AL27" s="19" t="s">
        <v>208</v>
      </c>
      <c r="AM27" s="19" t="s">
        <v>231</v>
      </c>
      <c r="AN27" s="19" t="str" cm="1">
        <f t="array" ref="AN27">_xlfn.IFS(AM27=$AM$105,"Ja",,,AM27=$AM$106,"Ja",AM27=$AM$107,"Ja",AM27=$AM$108,"Ja",AM27=$AM$109,"Ja",AM27=$AM$110,"Ja",AM27=$AM$112,"Nein")</f>
        <v>Ja</v>
      </c>
      <c r="AO27" s="19" t="s">
        <v>234</v>
      </c>
      <c r="AP27" s="19" t="s">
        <v>237</v>
      </c>
      <c r="AQ27" s="19">
        <v>100</v>
      </c>
    </row>
    <row r="28" spans="1:43" ht="15.5" x14ac:dyDescent="0.35">
      <c r="A28" s="17" t="s">
        <v>122</v>
      </c>
      <c r="B28" s="17" t="s">
        <v>195</v>
      </c>
      <c r="C28" s="17"/>
      <c r="D28" s="18" t="s">
        <v>207</v>
      </c>
      <c r="E28" s="27" cm="1">
        <f t="array" ref="E28">_xlfn.IFS(D28=$D$5,1,D28=$D$14,0)</f>
        <v>1</v>
      </c>
      <c r="F28" s="18" t="s">
        <v>207</v>
      </c>
      <c r="G28" s="27" cm="1">
        <f t="array" ref="G28">_xlfn.IFS(F28=$F$5,1,F28=$F$7,0)</f>
        <v>1</v>
      </c>
      <c r="H28" s="19" t="s">
        <v>211</v>
      </c>
      <c r="I28" s="27" cm="1">
        <f t="array" ref="I28">_xlfn.IFS(H28=$H$5,20%,H28=$H$6,100%,H28=$H$7,0%,H28=$H$32,0%,H28=$H$10,40%)</f>
        <v>0.2</v>
      </c>
      <c r="J28" s="18" t="s">
        <v>207</v>
      </c>
      <c r="K28" s="27" cm="1">
        <f t="array" ref="K28">_xlfn.IFS(J28=$J$5,1,J28=$J$8,0)</f>
        <v>1</v>
      </c>
      <c r="L28" s="18" t="s">
        <v>207</v>
      </c>
      <c r="M28" s="27" cm="1">
        <f t="array" ref="M28">_xlfn.IFS(L28=$L$5,1,L28=$L$8,0)</f>
        <v>1</v>
      </c>
      <c r="N28" s="19" t="s">
        <v>213</v>
      </c>
      <c r="O28" s="27" cm="1">
        <f t="array" ref="O28">_xlfn.IFS(N28=$N$5,100%,N28=$N$7,0%,N28=$N$57,50%,N28=$N$52,0%)</f>
        <v>1</v>
      </c>
      <c r="P28" s="19" t="s">
        <v>213</v>
      </c>
      <c r="Q28" s="27" cm="1">
        <f t="array" ref="Q28">_xlfn.IFS(P28=$N$5,100%,P28=$N$7,0%,P28=$N$57,50%,P28=$N$52,0%)</f>
        <v>1</v>
      </c>
      <c r="R28" s="19" t="s">
        <v>214</v>
      </c>
      <c r="S28" s="27" cm="1">
        <f t="array" ref="S28">_xlfn.IFS(R28=$N$5,100%,R28=$N$7,0%,R28=$N$57,50%,R28=$N$52,0%)</f>
        <v>0.5</v>
      </c>
      <c r="T28" s="19" t="s">
        <v>215</v>
      </c>
      <c r="U28" s="27" cm="1">
        <f t="array" ref="U28">_xlfn.IFS(T28=$N$5,100%,T28=$N$7,0%,T28=$N$57,50%,T28=$N$52,0%)</f>
        <v>0</v>
      </c>
      <c r="V28" s="19" t="s">
        <v>214</v>
      </c>
      <c r="W28" s="27" cm="1">
        <f t="array" ref="W28">_xlfn.IFS(V28=$N$5,100%,V28=$N$7,0%,V28=$N$57,50%,V28=$N$52,0%)</f>
        <v>0.5</v>
      </c>
      <c r="X28" s="19" t="s">
        <v>214</v>
      </c>
      <c r="Y28" s="27" cm="1">
        <f t="array" ref="Y28">_xlfn.IFS(X28=$N$5,100%,X28=$N$7,0%,X28=$N$57,50%,X28=$N$52,0%)</f>
        <v>0.5</v>
      </c>
      <c r="Z28" s="19" t="s">
        <v>215</v>
      </c>
      <c r="AA28" s="27" cm="1">
        <f t="array" ref="AA28">_xlfn.IFS(Z28=$N$5,100%,Z28=$N$7,0%,Z28=$N$57,50%,Z28=$N$52,0%)</f>
        <v>0</v>
      </c>
      <c r="AB28" s="50">
        <f t="shared" si="0"/>
        <v>0.64166666666666672</v>
      </c>
      <c r="AC28" s="19" t="s">
        <v>237</v>
      </c>
      <c r="AD28" s="19">
        <v>5</v>
      </c>
      <c r="AE28" s="19">
        <v>6</v>
      </c>
      <c r="AF28" s="19" t="s">
        <v>208</v>
      </c>
      <c r="AG28" s="19" t="s">
        <v>218</v>
      </c>
      <c r="AH28" s="19" t="s">
        <v>219</v>
      </c>
      <c r="AI28" s="19" t="s">
        <v>222</v>
      </c>
      <c r="AJ28" s="19">
        <v>1</v>
      </c>
      <c r="AK28" s="19" t="s">
        <v>230</v>
      </c>
      <c r="AL28" s="19" t="s">
        <v>208</v>
      </c>
      <c r="AM28" s="19" t="s">
        <v>273</v>
      </c>
      <c r="AN28" s="19" t="str" cm="1">
        <f t="array" ref="AN28">_xlfn.IFS(AM28=$AM$105,"Ja",,,AM28=$AM$106,"Ja",AM28=$AM$107,"Ja",AM28=$AM$108,"Ja",AM28=$AM$109,"Ja",AM28=$AM$110,"Ja",AM28=$AM$112,"Nein")</f>
        <v>Nein</v>
      </c>
      <c r="AO28" s="19" t="s">
        <v>234</v>
      </c>
      <c r="AP28" s="19" t="s">
        <v>237</v>
      </c>
      <c r="AQ28" s="19" t="s">
        <v>208</v>
      </c>
    </row>
    <row r="29" spans="1:43" ht="15.5" x14ac:dyDescent="0.35">
      <c r="A29" s="17" t="s">
        <v>123</v>
      </c>
      <c r="B29" s="17" t="s">
        <v>195</v>
      </c>
      <c r="C29" s="17"/>
      <c r="D29" s="18" t="s">
        <v>207</v>
      </c>
      <c r="E29" s="27" cm="1">
        <f t="array" ref="E29">_xlfn.IFS(D29=$D$5,1,D29=$D$14,0)</f>
        <v>1</v>
      </c>
      <c r="F29" s="18" t="s">
        <v>207</v>
      </c>
      <c r="G29" s="27" cm="1">
        <f t="array" ref="G29">_xlfn.IFS(F29=$F$5,1,F29=$F$7,0)</f>
        <v>1</v>
      </c>
      <c r="H29" s="19" t="s">
        <v>211</v>
      </c>
      <c r="I29" s="27" cm="1">
        <f t="array" ref="I29">_xlfn.IFS(H29=$H$5,20%,H29=$H$6,100%,H29=$H$7,0%,H29=$H$32,0%,H29=$H$10,40%)</f>
        <v>0.2</v>
      </c>
      <c r="J29" s="18" t="s">
        <v>207</v>
      </c>
      <c r="K29" s="27" cm="1">
        <f t="array" ref="K29">_xlfn.IFS(J29=$J$5,1,J29=$J$8,0)</f>
        <v>1</v>
      </c>
      <c r="L29" s="18" t="s">
        <v>207</v>
      </c>
      <c r="M29" s="27" cm="1">
        <f t="array" ref="M29">_xlfn.IFS(L29=$L$5,1,L29=$L$8,0)</f>
        <v>1</v>
      </c>
      <c r="N29" s="19" t="s">
        <v>213</v>
      </c>
      <c r="O29" s="27" cm="1">
        <f t="array" ref="O29">_xlfn.IFS(N29=$N$5,100%,N29=$N$7,0%,N29=$N$57,50%,N29=$N$52,0%)</f>
        <v>1</v>
      </c>
      <c r="P29" s="19" t="s">
        <v>213</v>
      </c>
      <c r="Q29" s="27" cm="1">
        <f t="array" ref="Q29">_xlfn.IFS(P29=$N$5,100%,P29=$N$7,0%,P29=$N$57,50%,P29=$N$52,0%)</f>
        <v>1</v>
      </c>
      <c r="R29" s="19" t="s">
        <v>214</v>
      </c>
      <c r="S29" s="27" cm="1">
        <f t="array" ref="S29">_xlfn.IFS(R29=$N$5,100%,R29=$N$7,0%,R29=$N$57,50%,R29=$N$52,0%)</f>
        <v>0.5</v>
      </c>
      <c r="T29" s="19" t="s">
        <v>215</v>
      </c>
      <c r="U29" s="27" cm="1">
        <f t="array" ref="U29">_xlfn.IFS(T29=$N$5,100%,T29=$N$7,0%,T29=$N$57,50%,T29=$N$52,0%)</f>
        <v>0</v>
      </c>
      <c r="V29" s="19" t="s">
        <v>215</v>
      </c>
      <c r="W29" s="27" cm="1">
        <f t="array" ref="W29">_xlfn.IFS(V29=$N$5,100%,V29=$N$7,0%,V29=$N$57,50%,V29=$N$52,0%)</f>
        <v>0</v>
      </c>
      <c r="X29" s="19" t="s">
        <v>215</v>
      </c>
      <c r="Y29" s="27" cm="1">
        <f t="array" ref="Y29">_xlfn.IFS(X29=$N$5,100%,X29=$N$7,0%,X29=$N$57,50%,X29=$N$52,0%)</f>
        <v>0</v>
      </c>
      <c r="Z29" s="19" t="s">
        <v>215</v>
      </c>
      <c r="AA29" s="27" cm="1">
        <f t="array" ref="AA29">_xlfn.IFS(Z29=$N$5,100%,Z29=$N$7,0%,Z29=$N$57,50%,Z29=$N$52,0%)</f>
        <v>0</v>
      </c>
      <c r="AB29" s="50">
        <f t="shared" si="0"/>
        <v>0.55833333333333335</v>
      </c>
      <c r="AC29" s="19" t="s">
        <v>237</v>
      </c>
      <c r="AD29" s="19">
        <v>0</v>
      </c>
      <c r="AE29" s="19">
        <v>0</v>
      </c>
      <c r="AF29" s="19" t="s">
        <v>208</v>
      </c>
      <c r="AG29" s="19" t="s">
        <v>218</v>
      </c>
      <c r="AH29" s="19" t="s">
        <v>219</v>
      </c>
      <c r="AI29" s="19" t="s">
        <v>222</v>
      </c>
      <c r="AJ29" s="19">
        <v>1</v>
      </c>
      <c r="AK29" s="19" t="s">
        <v>230</v>
      </c>
      <c r="AL29" s="19" t="s">
        <v>208</v>
      </c>
      <c r="AM29" s="19" t="s">
        <v>273</v>
      </c>
      <c r="AN29" s="19" t="str" cm="1">
        <f t="array" ref="AN29">_xlfn.IFS(AM29=$AM$105,"Ja",,,AM29=$AM$106,"Ja",AM29=$AM$107,"Ja",AM29=$AM$108,"Ja",AM29=$AM$109,"Ja",AM29=$AM$110,"Ja",AM29=$AM$112,"Nein")</f>
        <v>Nein</v>
      </c>
      <c r="AO29" s="19" t="s">
        <v>235</v>
      </c>
      <c r="AP29" s="19" t="s">
        <v>236</v>
      </c>
      <c r="AQ29" s="19" t="s">
        <v>208</v>
      </c>
    </row>
    <row r="30" spans="1:43" ht="15.5" x14ac:dyDescent="0.35">
      <c r="A30" s="17" t="s">
        <v>124</v>
      </c>
      <c r="B30" s="17" t="s">
        <v>195</v>
      </c>
      <c r="C30" s="17"/>
      <c r="D30" s="18" t="s">
        <v>207</v>
      </c>
      <c r="E30" s="27" cm="1">
        <f t="array" ref="E30">_xlfn.IFS(D30=$D$5,1,D30=$D$14,0)</f>
        <v>1</v>
      </c>
      <c r="F30" s="18" t="s">
        <v>207</v>
      </c>
      <c r="G30" s="27" cm="1">
        <f t="array" ref="G30">_xlfn.IFS(F30=$F$5,1,F30=$F$7,0)</f>
        <v>1</v>
      </c>
      <c r="H30" s="19" t="s">
        <v>212</v>
      </c>
      <c r="I30" s="27" cm="1">
        <f t="array" ref="I30">_xlfn.IFS(H30=$H$5,20%,H30=$H$6,100%,H30=$H$7,0%,H30=$H$32,0%,H30=$H$10,40%)</f>
        <v>0</v>
      </c>
      <c r="J30" s="18" t="s">
        <v>207</v>
      </c>
      <c r="K30" s="27" cm="1">
        <f t="array" ref="K30">_xlfn.IFS(J30=$J$5,1,J30=$J$8,0)</f>
        <v>1</v>
      </c>
      <c r="L30" s="18" t="s">
        <v>207</v>
      </c>
      <c r="M30" s="27" cm="1">
        <f t="array" ref="M30">_xlfn.IFS(L30=$L$5,1,L30=$L$8,0)</f>
        <v>1</v>
      </c>
      <c r="N30" s="19" t="s">
        <v>213</v>
      </c>
      <c r="O30" s="27" cm="1">
        <f t="array" ref="O30">_xlfn.IFS(N30=$N$5,100%,N30=$N$7,0%,N30=$N$57,50%,N30=$N$52,0%)</f>
        <v>1</v>
      </c>
      <c r="P30" s="19" t="s">
        <v>213</v>
      </c>
      <c r="Q30" s="27" cm="1">
        <f t="array" ref="Q30">_xlfn.IFS(P30=$N$5,100%,P30=$N$7,0%,P30=$N$57,50%,P30=$N$52,0%)</f>
        <v>1</v>
      </c>
      <c r="R30" s="19" t="s">
        <v>214</v>
      </c>
      <c r="S30" s="27" cm="1">
        <f t="array" ref="S30">_xlfn.IFS(R30=$N$5,100%,R30=$N$7,0%,R30=$N$57,50%,R30=$N$52,0%)</f>
        <v>0.5</v>
      </c>
      <c r="T30" s="19" t="s">
        <v>215</v>
      </c>
      <c r="U30" s="27" cm="1">
        <f t="array" ref="U30">_xlfn.IFS(T30=$N$5,100%,T30=$N$7,0%,T30=$N$57,50%,T30=$N$52,0%)</f>
        <v>0</v>
      </c>
      <c r="V30" s="19" t="s">
        <v>215</v>
      </c>
      <c r="W30" s="27" cm="1">
        <f t="array" ref="W30">_xlfn.IFS(V30=$N$5,100%,V30=$N$7,0%,V30=$N$57,50%,V30=$N$52,0%)</f>
        <v>0</v>
      </c>
      <c r="X30" s="19" t="s">
        <v>215</v>
      </c>
      <c r="Y30" s="27" cm="1">
        <f t="array" ref="Y30">_xlfn.IFS(X30=$N$5,100%,X30=$N$7,0%,X30=$N$57,50%,X30=$N$52,0%)</f>
        <v>0</v>
      </c>
      <c r="Z30" s="19" t="s">
        <v>215</v>
      </c>
      <c r="AA30" s="27" cm="1">
        <f t="array" ref="AA30">_xlfn.IFS(Z30=$N$5,100%,Z30=$N$7,0%,Z30=$N$57,50%,Z30=$N$52,0%)</f>
        <v>0</v>
      </c>
      <c r="AB30" s="50">
        <f t="shared" si="0"/>
        <v>0.54166666666666663</v>
      </c>
      <c r="AC30" s="19" t="s">
        <v>237</v>
      </c>
      <c r="AD30" s="19">
        <v>5</v>
      </c>
      <c r="AE30" s="19">
        <v>6</v>
      </c>
      <c r="AF30" s="19" t="s">
        <v>208</v>
      </c>
      <c r="AG30" s="19" t="s">
        <v>218</v>
      </c>
      <c r="AH30" s="19" t="s">
        <v>219</v>
      </c>
      <c r="AI30" s="19" t="s">
        <v>222</v>
      </c>
      <c r="AJ30" s="19">
        <v>1</v>
      </c>
      <c r="AK30" s="19" t="s">
        <v>230</v>
      </c>
      <c r="AL30" s="19" t="s">
        <v>208</v>
      </c>
      <c r="AM30" s="19" t="s">
        <v>273</v>
      </c>
      <c r="AN30" s="19" t="str" cm="1">
        <f t="array" ref="AN30">_xlfn.IFS(AM30=$AM$105,"Ja",,,AM30=$AM$106,"Ja",AM30=$AM$107,"Ja",AM30=$AM$108,"Ja",AM30=$AM$109,"Ja",AM30=$AM$110,"Ja",AM30=$AM$112,"Nein")</f>
        <v>Nein</v>
      </c>
      <c r="AO30" s="19" t="s">
        <v>233</v>
      </c>
      <c r="AP30" s="19" t="s">
        <v>236</v>
      </c>
      <c r="AQ30" s="19" t="s">
        <v>208</v>
      </c>
    </row>
    <row r="31" spans="1:43" ht="15.5" x14ac:dyDescent="0.35">
      <c r="A31" s="17" t="s">
        <v>125</v>
      </c>
      <c r="B31" s="17" t="s">
        <v>195</v>
      </c>
      <c r="C31" s="17"/>
      <c r="D31" s="18" t="s">
        <v>207</v>
      </c>
      <c r="E31" s="27" cm="1">
        <f t="array" ref="E31">_xlfn.IFS(D31=$D$5,1,D31=$D$14,0)</f>
        <v>1</v>
      </c>
      <c r="F31" s="18" t="s">
        <v>207</v>
      </c>
      <c r="G31" s="27" cm="1">
        <f t="array" ref="G31">_xlfn.IFS(F31=$F$5,1,F31=$F$7,0)</f>
        <v>1</v>
      </c>
      <c r="H31" s="19" t="s">
        <v>212</v>
      </c>
      <c r="I31" s="27" cm="1">
        <f t="array" ref="I31">_xlfn.IFS(H31=$H$5,20%,H31=$H$6,100%,H31=$H$7,0%,H31=$H$32,0%,H31=$H$10,40%)</f>
        <v>0</v>
      </c>
      <c r="J31" s="18" t="s">
        <v>207</v>
      </c>
      <c r="K31" s="27" cm="1">
        <f t="array" ref="K31">_xlfn.IFS(J31=$J$5,1,J31=$J$8,0)</f>
        <v>1</v>
      </c>
      <c r="L31" s="18" t="s">
        <v>207</v>
      </c>
      <c r="M31" s="27" cm="1">
        <f t="array" ref="M31">_xlfn.IFS(L31=$L$5,1,L31=$L$8,0)</f>
        <v>1</v>
      </c>
      <c r="N31" s="19" t="s">
        <v>213</v>
      </c>
      <c r="O31" s="27" cm="1">
        <f t="array" ref="O31">_xlfn.IFS(N31=$N$5,100%,N31=$N$7,0%,N31=$N$57,50%,N31=$N$52,0%)</f>
        <v>1</v>
      </c>
      <c r="P31" s="19" t="s">
        <v>213</v>
      </c>
      <c r="Q31" s="27" cm="1">
        <f t="array" ref="Q31">_xlfn.IFS(P31=$N$5,100%,P31=$N$7,0%,P31=$N$57,50%,P31=$N$52,0%)</f>
        <v>1</v>
      </c>
      <c r="R31" s="19" t="s">
        <v>214</v>
      </c>
      <c r="S31" s="27" cm="1">
        <f t="array" ref="S31">_xlfn.IFS(R31=$N$5,100%,R31=$N$7,0%,R31=$N$57,50%,R31=$N$52,0%)</f>
        <v>0.5</v>
      </c>
      <c r="T31" s="19" t="s">
        <v>213</v>
      </c>
      <c r="U31" s="27" cm="1">
        <f t="array" ref="U31">_xlfn.IFS(T31=$N$5,100%,T31=$N$7,0%,T31=$N$57,50%,T31=$N$52,0%)</f>
        <v>1</v>
      </c>
      <c r="V31" s="19" t="s">
        <v>215</v>
      </c>
      <c r="W31" s="27" cm="1">
        <f t="array" ref="W31">_xlfn.IFS(V31=$N$5,100%,V31=$N$7,0%,V31=$N$57,50%,V31=$N$52,0%)</f>
        <v>0</v>
      </c>
      <c r="X31" s="19" t="s">
        <v>215</v>
      </c>
      <c r="Y31" s="27" cm="1">
        <f t="array" ref="Y31">_xlfn.IFS(X31=$N$5,100%,X31=$N$7,0%,X31=$N$57,50%,X31=$N$52,0%)</f>
        <v>0</v>
      </c>
      <c r="Z31" s="19" t="s">
        <v>208</v>
      </c>
      <c r="AA31" s="27" cm="1">
        <f t="array" ref="AA31">_xlfn.IFS(Z31=$N$5,100%,Z31=$N$7,0%,Z31=$N$57,50%,Z31=$N$52,0%)</f>
        <v>0</v>
      </c>
      <c r="AB31" s="50">
        <f t="shared" si="0"/>
        <v>0.625</v>
      </c>
      <c r="AC31" s="19" t="s">
        <v>237</v>
      </c>
      <c r="AD31" s="19">
        <v>0</v>
      </c>
      <c r="AE31" s="19">
        <v>0</v>
      </c>
      <c r="AF31" s="19">
        <v>26</v>
      </c>
      <c r="AG31" s="19" t="s">
        <v>217</v>
      </c>
      <c r="AH31" s="19" t="s">
        <v>219</v>
      </c>
      <c r="AI31" s="19" t="s">
        <v>222</v>
      </c>
      <c r="AJ31" s="19">
        <v>1</v>
      </c>
      <c r="AK31" s="19" t="s">
        <v>230</v>
      </c>
      <c r="AL31" s="19" t="s">
        <v>231</v>
      </c>
      <c r="AM31" s="19" t="s">
        <v>231</v>
      </c>
      <c r="AN31" s="19" t="str" cm="1">
        <f t="array" ref="AN31">_xlfn.IFS(AM31=$AM$105,"Ja",,,AM31=$AM$106,"Ja",AM31=$AM$107,"Ja",AM31=$AM$108,"Ja",AM31=$AM$109,"Ja",AM31=$AM$110,"Ja",AM31=$AM$112,"Nein")</f>
        <v>Ja</v>
      </c>
      <c r="AO31" s="19" t="s">
        <v>234</v>
      </c>
      <c r="AP31" s="19" t="s">
        <v>236</v>
      </c>
      <c r="AQ31" s="19" t="s">
        <v>208</v>
      </c>
    </row>
    <row r="32" spans="1:43" ht="15.5" x14ac:dyDescent="0.35">
      <c r="A32" s="17" t="s">
        <v>126</v>
      </c>
      <c r="B32" s="17" t="s">
        <v>195</v>
      </c>
      <c r="C32" s="17"/>
      <c r="D32" s="18" t="b">
        <v>0</v>
      </c>
      <c r="E32" s="27" cm="1">
        <f t="array" ref="E32">_xlfn.IFS(D32=$D$5,1,D32=$D$14,0)</f>
        <v>0</v>
      </c>
      <c r="F32" s="18" t="b">
        <v>0</v>
      </c>
      <c r="G32" s="27" cm="1">
        <f t="array" ref="G32">_xlfn.IFS(F32=$F$5,1,F32=$F$7,0)</f>
        <v>0</v>
      </c>
      <c r="H32" s="19" t="s">
        <v>208</v>
      </c>
      <c r="I32" s="27" cm="1">
        <f t="array" ref="I32">_xlfn.IFS(H32=$H$5,20%,H32=$H$6,100%,H32=$H$7,0%,H32=$H$32,0%,H32=$H$10,40%)</f>
        <v>0</v>
      </c>
      <c r="J32" s="18" t="b">
        <v>0</v>
      </c>
      <c r="K32" s="27" cm="1">
        <f t="array" ref="K32">_xlfn.IFS(J32=$J$5,1,J32=$J$8,0)</f>
        <v>0</v>
      </c>
      <c r="L32" s="18" t="b">
        <v>0</v>
      </c>
      <c r="M32" s="27" cm="1">
        <f t="array" ref="M32">_xlfn.IFS(L32=$L$5,1,L32=$L$8,0)</f>
        <v>0</v>
      </c>
      <c r="N32" s="19" t="s">
        <v>213</v>
      </c>
      <c r="O32" s="27" cm="1">
        <f t="array" ref="O32">_xlfn.IFS(N32=$N$5,100%,N32=$N$7,0%,N32=$N$57,50%,N32=$N$52,0%)</f>
        <v>1</v>
      </c>
      <c r="P32" s="19" t="s">
        <v>215</v>
      </c>
      <c r="Q32" s="27" cm="1">
        <f t="array" ref="Q32">_xlfn.IFS(P32=$N$5,100%,P32=$N$7,0%,P32=$N$57,50%,P32=$N$52,0%)</f>
        <v>0</v>
      </c>
      <c r="R32" s="19" t="s">
        <v>208</v>
      </c>
      <c r="S32" s="27" cm="1">
        <f t="array" ref="S32">_xlfn.IFS(R32=$N$5,100%,R32=$N$7,0%,R32=$N$57,50%,R32=$N$52,0%)</f>
        <v>0</v>
      </c>
      <c r="T32" s="19" t="s">
        <v>208</v>
      </c>
      <c r="U32" s="27" cm="1">
        <f t="array" ref="U32">_xlfn.IFS(T32=$N$5,100%,T32=$N$7,0%,T32=$N$57,50%,T32=$N$52,0%)</f>
        <v>0</v>
      </c>
      <c r="V32" s="19" t="s">
        <v>208</v>
      </c>
      <c r="W32" s="27" cm="1">
        <f t="array" ref="W32">_xlfn.IFS(V32=$N$5,100%,V32=$N$7,0%,V32=$N$57,50%,V32=$N$52,0%)</f>
        <v>0</v>
      </c>
      <c r="X32" s="19" t="s">
        <v>208</v>
      </c>
      <c r="Y32" s="27" cm="1">
        <f t="array" ref="Y32">_xlfn.IFS(X32=$N$5,100%,X32=$N$7,0%,X32=$N$57,50%,X32=$N$52,0%)</f>
        <v>0</v>
      </c>
      <c r="Z32" s="19" t="s">
        <v>208</v>
      </c>
      <c r="AA32" s="27" cm="1">
        <f t="array" ref="AA32">_xlfn.IFS(Z32=$N$5,100%,Z32=$N$7,0%,Z32=$N$57,50%,Z32=$N$52,0%)</f>
        <v>0</v>
      </c>
      <c r="AB32" s="50">
        <f t="shared" si="0"/>
        <v>8.3333333333333329E-2</v>
      </c>
      <c r="AC32" s="19" t="s">
        <v>237</v>
      </c>
      <c r="AD32" s="19">
        <v>2</v>
      </c>
      <c r="AE32" s="19">
        <v>0</v>
      </c>
      <c r="AF32" s="19" t="s">
        <v>208</v>
      </c>
      <c r="AG32" s="19" t="s">
        <v>218</v>
      </c>
      <c r="AH32" s="19" t="s">
        <v>219</v>
      </c>
      <c r="AI32" s="19" t="s">
        <v>222</v>
      </c>
      <c r="AJ32" s="19">
        <v>1</v>
      </c>
      <c r="AK32" s="19" t="s">
        <v>230</v>
      </c>
      <c r="AL32" s="19" t="s">
        <v>208</v>
      </c>
      <c r="AM32" s="19" t="s">
        <v>273</v>
      </c>
      <c r="AN32" s="19" t="str" cm="1">
        <f t="array" ref="AN32">_xlfn.IFS(AM32=$AM$105,"Ja",,,AM32=$AM$106,"Ja",AM32=$AM$107,"Ja",AM32=$AM$108,"Ja",AM32=$AM$109,"Ja",AM32=$AM$110,"Ja",AM32=$AM$112,"Nein")</f>
        <v>Nein</v>
      </c>
      <c r="AO32" s="19" t="s">
        <v>234</v>
      </c>
      <c r="AP32" s="19" t="s">
        <v>236</v>
      </c>
      <c r="AQ32" s="19" t="s">
        <v>208</v>
      </c>
    </row>
    <row r="33" spans="1:43" ht="15.5" x14ac:dyDescent="0.35">
      <c r="A33" s="17" t="s">
        <v>127</v>
      </c>
      <c r="B33" s="17" t="s">
        <v>195</v>
      </c>
      <c r="C33" s="17"/>
      <c r="D33" s="18" t="s">
        <v>207</v>
      </c>
      <c r="E33" s="27" cm="1">
        <f t="array" ref="E33">_xlfn.IFS(D33=$D$5,1,D33=$D$14,0)</f>
        <v>1</v>
      </c>
      <c r="F33" s="18" t="b">
        <v>0</v>
      </c>
      <c r="G33" s="27" cm="1">
        <f t="array" ref="G33">_xlfn.IFS(F33=$F$5,1,F33=$F$7,0)</f>
        <v>0</v>
      </c>
      <c r="H33" s="19" t="s">
        <v>210</v>
      </c>
      <c r="I33" s="27" cm="1">
        <f t="array" ref="I33">_xlfn.IFS(H33=$H$5,20%,H33=$H$6,100%,H33=$H$7,0%,H33=$H$32,0%,H33=$H$10,40%)</f>
        <v>0.4</v>
      </c>
      <c r="J33" s="18" t="s">
        <v>207</v>
      </c>
      <c r="K33" s="27" cm="1">
        <f t="array" ref="K33">_xlfn.IFS(J33=$J$5,1,J33=$J$8,0)</f>
        <v>1</v>
      </c>
      <c r="L33" s="18" t="b">
        <v>0</v>
      </c>
      <c r="M33" s="27" cm="1">
        <f t="array" ref="M33">_xlfn.IFS(L33=$L$5,1,L33=$L$8,0)</f>
        <v>0</v>
      </c>
      <c r="N33" s="19" t="s">
        <v>213</v>
      </c>
      <c r="O33" s="27" cm="1">
        <f t="array" ref="O33">_xlfn.IFS(N33=$N$5,100%,N33=$N$7,0%,N33=$N$57,50%,N33=$N$52,0%)</f>
        <v>1</v>
      </c>
      <c r="P33" s="19" t="s">
        <v>214</v>
      </c>
      <c r="Q33" s="27" cm="1">
        <f t="array" ref="Q33">_xlfn.IFS(P33=$N$5,100%,P33=$N$7,0%,P33=$N$57,50%,P33=$N$52,0%)</f>
        <v>0.5</v>
      </c>
      <c r="R33" s="19" t="s">
        <v>214</v>
      </c>
      <c r="S33" s="27" cm="1">
        <f t="array" ref="S33">_xlfn.IFS(R33=$N$5,100%,R33=$N$7,0%,R33=$N$57,50%,R33=$N$52,0%)</f>
        <v>0.5</v>
      </c>
      <c r="T33" s="19" t="s">
        <v>215</v>
      </c>
      <c r="U33" s="27" cm="1">
        <f t="array" ref="U33">_xlfn.IFS(T33=$N$5,100%,T33=$N$7,0%,T33=$N$57,50%,T33=$N$52,0%)</f>
        <v>0</v>
      </c>
      <c r="V33" s="19" t="s">
        <v>215</v>
      </c>
      <c r="W33" s="27" cm="1">
        <f t="array" ref="W33">_xlfn.IFS(V33=$N$5,100%,V33=$N$7,0%,V33=$N$57,50%,V33=$N$52,0%)</f>
        <v>0</v>
      </c>
      <c r="X33" s="19" t="s">
        <v>215</v>
      </c>
      <c r="Y33" s="27" cm="1">
        <f t="array" ref="Y33">_xlfn.IFS(X33=$N$5,100%,X33=$N$7,0%,X33=$N$57,50%,X33=$N$52,0%)</f>
        <v>0</v>
      </c>
      <c r="Z33" s="19" t="s">
        <v>214</v>
      </c>
      <c r="AA33" s="27" cm="1">
        <f t="array" ref="AA33">_xlfn.IFS(Z33=$N$5,100%,Z33=$N$7,0%,Z33=$N$57,50%,Z33=$N$52,0%)</f>
        <v>0.5</v>
      </c>
      <c r="AB33" s="50">
        <f t="shared" si="0"/>
        <v>0.40833333333333338</v>
      </c>
      <c r="AC33" s="19" t="s">
        <v>208</v>
      </c>
      <c r="AD33" s="19" t="s">
        <v>208</v>
      </c>
      <c r="AE33" s="19" t="s">
        <v>208</v>
      </c>
      <c r="AF33" s="19">
        <v>30</v>
      </c>
      <c r="AG33" s="19" t="s">
        <v>217</v>
      </c>
      <c r="AH33" s="19" t="s">
        <v>219</v>
      </c>
      <c r="AI33" s="19" t="s">
        <v>222</v>
      </c>
      <c r="AJ33" s="19">
        <v>1</v>
      </c>
      <c r="AK33" s="19" t="s">
        <v>227</v>
      </c>
      <c r="AL33" s="19" t="s">
        <v>208</v>
      </c>
      <c r="AM33" s="19" t="s">
        <v>273</v>
      </c>
      <c r="AN33" s="19" t="str" cm="1">
        <f t="array" ref="AN33">_xlfn.IFS(AM33=$AM$105,"Ja",,,AM33=$AM$106,"Ja",AM33=$AM$107,"Ja",AM33=$AM$108,"Ja",AM33=$AM$109,"Ja",AM33=$AM$110,"Ja",AM33=$AM$112,"Nein")</f>
        <v>Nein</v>
      </c>
      <c r="AO33" s="19" t="s">
        <v>234</v>
      </c>
      <c r="AP33" s="19" t="s">
        <v>236</v>
      </c>
      <c r="AQ33" s="19" t="s">
        <v>208</v>
      </c>
    </row>
    <row r="34" spans="1:43" ht="15.5" x14ac:dyDescent="0.35">
      <c r="A34" s="17" t="s">
        <v>128</v>
      </c>
      <c r="B34" s="17" t="s">
        <v>195</v>
      </c>
      <c r="C34" s="17"/>
      <c r="D34" s="18" t="s">
        <v>207</v>
      </c>
      <c r="E34" s="27" cm="1">
        <f t="array" ref="E34">_xlfn.IFS(D34=$D$5,1,D34=$D$14,0)</f>
        <v>1</v>
      </c>
      <c r="F34" s="18" t="b">
        <v>0</v>
      </c>
      <c r="G34" s="27" cm="1">
        <f t="array" ref="G34">_xlfn.IFS(F34=$F$5,1,F34=$F$7,0)</f>
        <v>0</v>
      </c>
      <c r="H34" s="19" t="s">
        <v>210</v>
      </c>
      <c r="I34" s="27" cm="1">
        <f t="array" ref="I34">_xlfn.IFS(H34=$H$5,20%,H34=$H$6,100%,H34=$H$7,0%,H34=$H$32,0%,H34=$H$10,40%)</f>
        <v>0.4</v>
      </c>
      <c r="J34" s="18" t="s">
        <v>207</v>
      </c>
      <c r="K34" s="27" cm="1">
        <f t="array" ref="K34">_xlfn.IFS(J34=$J$5,1,J34=$J$8,0)</f>
        <v>1</v>
      </c>
      <c r="L34" s="18" t="s">
        <v>207</v>
      </c>
      <c r="M34" s="27" cm="1">
        <f t="array" ref="M34">_xlfn.IFS(L34=$L$5,1,L34=$L$8,0)</f>
        <v>1</v>
      </c>
      <c r="N34" s="19" t="s">
        <v>215</v>
      </c>
      <c r="O34" s="27" cm="1">
        <f t="array" ref="O34">_xlfn.IFS(N34=$N$5,100%,N34=$N$7,0%,N34=$N$57,50%,N34=$N$52,0%)</f>
        <v>0</v>
      </c>
      <c r="P34" s="19" t="s">
        <v>214</v>
      </c>
      <c r="Q34" s="27" cm="1">
        <f t="array" ref="Q34">_xlfn.IFS(P34=$N$5,100%,P34=$N$7,0%,P34=$N$57,50%,P34=$N$52,0%)</f>
        <v>0.5</v>
      </c>
      <c r="R34" s="19" t="s">
        <v>215</v>
      </c>
      <c r="S34" s="27" cm="1">
        <f t="array" ref="S34">_xlfn.IFS(R34=$N$5,100%,R34=$N$7,0%,R34=$N$57,50%,R34=$N$52,0%)</f>
        <v>0</v>
      </c>
      <c r="T34" s="19" t="s">
        <v>214</v>
      </c>
      <c r="U34" s="27" cm="1">
        <f t="array" ref="U34">_xlfn.IFS(T34=$N$5,100%,T34=$N$7,0%,T34=$N$57,50%,T34=$N$52,0%)</f>
        <v>0.5</v>
      </c>
      <c r="V34" s="19" t="s">
        <v>213</v>
      </c>
      <c r="W34" s="27" cm="1">
        <f t="array" ref="W34">_xlfn.IFS(V34=$N$5,100%,V34=$N$7,0%,V34=$N$57,50%,V34=$N$52,0%)</f>
        <v>1</v>
      </c>
      <c r="X34" s="19" t="s">
        <v>213</v>
      </c>
      <c r="Y34" s="27" cm="1">
        <f t="array" ref="Y34">_xlfn.IFS(X34=$N$5,100%,X34=$N$7,0%,X34=$N$57,50%,X34=$N$52,0%)</f>
        <v>1</v>
      </c>
      <c r="Z34" s="19" t="s">
        <v>215</v>
      </c>
      <c r="AA34" s="27" cm="1">
        <f t="array" ref="AA34">_xlfn.IFS(Z34=$N$5,100%,Z34=$N$7,0%,Z34=$N$57,50%,Z34=$N$52,0%)</f>
        <v>0</v>
      </c>
      <c r="AB34" s="50">
        <f t="shared" si="0"/>
        <v>0.53333333333333333</v>
      </c>
      <c r="AC34" s="19" t="s">
        <v>236</v>
      </c>
      <c r="AD34" s="19">
        <v>4</v>
      </c>
      <c r="AE34" s="19">
        <v>3</v>
      </c>
      <c r="AF34" s="19" t="s">
        <v>208</v>
      </c>
      <c r="AG34" s="19" t="s">
        <v>218</v>
      </c>
      <c r="AH34" s="19" t="s">
        <v>219</v>
      </c>
      <c r="AI34" s="19" t="s">
        <v>222</v>
      </c>
      <c r="AJ34" s="19">
        <v>1</v>
      </c>
      <c r="AK34" s="19" t="s">
        <v>230</v>
      </c>
      <c r="AL34" s="19" t="s">
        <v>208</v>
      </c>
      <c r="AM34" s="19" t="s">
        <v>273</v>
      </c>
      <c r="AN34" s="19" t="str" cm="1">
        <f t="array" ref="AN34">_xlfn.IFS(AM34=$AM$105,"Ja",,,AM34=$AM$106,"Ja",AM34=$AM$107,"Ja",AM34=$AM$108,"Ja",AM34=$AM$109,"Ja",AM34=$AM$110,"Ja",AM34=$AM$112,"Nein")</f>
        <v>Nein</v>
      </c>
      <c r="AO34" s="19" t="s">
        <v>234</v>
      </c>
      <c r="AP34" s="19" t="s">
        <v>236</v>
      </c>
      <c r="AQ34" s="19" t="s">
        <v>208</v>
      </c>
    </row>
    <row r="35" spans="1:43" ht="15.5" x14ac:dyDescent="0.35">
      <c r="A35" s="17" t="s">
        <v>129</v>
      </c>
      <c r="B35" s="17" t="s">
        <v>195</v>
      </c>
      <c r="C35" s="17"/>
      <c r="D35" s="18" t="s">
        <v>207</v>
      </c>
      <c r="E35" s="27" cm="1">
        <f t="array" ref="E35">_xlfn.IFS(D35=$D$5,1,D35=$D$14,0)</f>
        <v>1</v>
      </c>
      <c r="F35" s="18" t="s">
        <v>207</v>
      </c>
      <c r="G35" s="27" cm="1">
        <f t="array" ref="G35">_xlfn.IFS(F35=$F$5,1,F35=$F$7,0)</f>
        <v>1</v>
      </c>
      <c r="H35" s="19" t="s">
        <v>211</v>
      </c>
      <c r="I35" s="27" cm="1">
        <f t="array" ref="I35">_xlfn.IFS(H35=$H$5,20%,H35=$H$6,100%,H35=$H$7,0%,H35=$H$32,0%,H35=$H$10,40%)</f>
        <v>0.2</v>
      </c>
      <c r="J35" s="18" t="s">
        <v>207</v>
      </c>
      <c r="K35" s="27" cm="1">
        <f t="array" ref="K35">_xlfn.IFS(J35=$J$5,1,J35=$J$8,0)</f>
        <v>1</v>
      </c>
      <c r="L35" s="18" t="s">
        <v>207</v>
      </c>
      <c r="M35" s="27" cm="1">
        <f t="array" ref="M35">_xlfn.IFS(L35=$L$5,1,L35=$L$8,0)</f>
        <v>1</v>
      </c>
      <c r="N35" s="19" t="s">
        <v>213</v>
      </c>
      <c r="O35" s="27" cm="1">
        <f t="array" ref="O35">_xlfn.IFS(N35=$N$5,100%,N35=$N$7,0%,N35=$N$57,50%,N35=$N$52,0%)</f>
        <v>1</v>
      </c>
      <c r="P35" s="19" t="s">
        <v>213</v>
      </c>
      <c r="Q35" s="27" cm="1">
        <f t="array" ref="Q35">_xlfn.IFS(P35=$N$5,100%,P35=$N$7,0%,P35=$N$57,50%,P35=$N$52,0%)</f>
        <v>1</v>
      </c>
      <c r="R35" s="19" t="s">
        <v>214</v>
      </c>
      <c r="S35" s="27" cm="1">
        <f t="array" ref="S35">_xlfn.IFS(R35=$N$5,100%,R35=$N$7,0%,R35=$N$57,50%,R35=$N$52,0%)</f>
        <v>0.5</v>
      </c>
      <c r="T35" s="19" t="s">
        <v>208</v>
      </c>
      <c r="U35" s="27" cm="1">
        <f t="array" ref="U35">_xlfn.IFS(T35=$N$5,100%,T35=$N$7,0%,T35=$N$57,50%,T35=$N$52,0%)</f>
        <v>0</v>
      </c>
      <c r="V35" s="19" t="s">
        <v>213</v>
      </c>
      <c r="W35" s="27" cm="1">
        <f t="array" ref="W35">_xlfn.IFS(V35=$N$5,100%,V35=$N$7,0%,V35=$N$57,50%,V35=$N$52,0%)</f>
        <v>1</v>
      </c>
      <c r="X35" s="19" t="s">
        <v>208</v>
      </c>
      <c r="Y35" s="27" cm="1">
        <f t="array" ref="Y35">_xlfn.IFS(X35=$N$5,100%,X35=$N$7,0%,X35=$N$57,50%,X35=$N$52,0%)</f>
        <v>0</v>
      </c>
      <c r="Z35" s="19" t="s">
        <v>213</v>
      </c>
      <c r="AA35" s="27" cm="1">
        <f t="array" ref="AA35">_xlfn.IFS(Z35=$N$5,100%,Z35=$N$7,0%,Z35=$N$57,50%,Z35=$N$52,0%)</f>
        <v>1</v>
      </c>
      <c r="AB35" s="50">
        <f t="shared" si="0"/>
        <v>0.72499999999999998</v>
      </c>
      <c r="AC35" s="19" t="s">
        <v>237</v>
      </c>
      <c r="AD35" s="19">
        <v>1</v>
      </c>
      <c r="AE35" s="19">
        <v>2</v>
      </c>
      <c r="AF35" s="19">
        <v>22</v>
      </c>
      <c r="AG35" s="19" t="s">
        <v>217</v>
      </c>
      <c r="AH35" s="19" t="s">
        <v>219</v>
      </c>
      <c r="AI35" s="19" t="s">
        <v>222</v>
      </c>
      <c r="AJ35" s="19">
        <v>1</v>
      </c>
      <c r="AK35" s="19" t="s">
        <v>230</v>
      </c>
      <c r="AL35" s="19" t="s">
        <v>208</v>
      </c>
      <c r="AM35" s="19" t="s">
        <v>273</v>
      </c>
      <c r="AN35" s="19" t="str" cm="1">
        <f t="array" ref="AN35">_xlfn.IFS(AM35=$AM$105,"Ja",,,AM35=$AM$106,"Ja",AM35=$AM$107,"Ja",AM35=$AM$108,"Ja",AM35=$AM$109,"Ja",AM35=$AM$110,"Ja",AM35=$AM$112,"Nein")</f>
        <v>Nein</v>
      </c>
      <c r="AO35" s="19" t="s">
        <v>235</v>
      </c>
      <c r="AP35" s="19" t="s">
        <v>236</v>
      </c>
      <c r="AQ35" s="19" t="s">
        <v>208</v>
      </c>
    </row>
    <row r="36" spans="1:43" ht="15.5" x14ac:dyDescent="0.35">
      <c r="A36" s="17" t="s">
        <v>130</v>
      </c>
      <c r="B36" s="17" t="s">
        <v>195</v>
      </c>
      <c r="C36" s="17"/>
      <c r="D36" s="18" t="b">
        <v>0</v>
      </c>
      <c r="E36" s="27" cm="1">
        <f t="array" ref="E36">_xlfn.IFS(D36=$D$5,1,D36=$D$14,0)</f>
        <v>0</v>
      </c>
      <c r="F36" s="18" t="s">
        <v>207</v>
      </c>
      <c r="G36" s="27" cm="1">
        <f t="array" ref="G36">_xlfn.IFS(F36=$F$5,1,F36=$F$7,0)</f>
        <v>1</v>
      </c>
      <c r="H36" s="19" t="s">
        <v>210</v>
      </c>
      <c r="I36" s="27" cm="1">
        <f t="array" ref="I36">_xlfn.IFS(H36=$H$5,20%,H36=$H$6,100%,H36=$H$7,0%,H36=$H$32,0%,H36=$H$10,40%)</f>
        <v>0.4</v>
      </c>
      <c r="J36" s="18" t="s">
        <v>207</v>
      </c>
      <c r="K36" s="27" cm="1">
        <f t="array" ref="K36">_xlfn.IFS(J36=$J$5,1,J36=$J$8,0)</f>
        <v>1</v>
      </c>
      <c r="L36" s="18" t="s">
        <v>207</v>
      </c>
      <c r="M36" s="27" cm="1">
        <f t="array" ref="M36">_xlfn.IFS(L36=$L$5,1,L36=$L$8,0)</f>
        <v>1</v>
      </c>
      <c r="N36" s="19" t="s">
        <v>213</v>
      </c>
      <c r="O36" s="27" cm="1">
        <f t="array" ref="O36">_xlfn.IFS(N36=$N$5,100%,N36=$N$7,0%,N36=$N$57,50%,N36=$N$52,0%)</f>
        <v>1</v>
      </c>
      <c r="P36" s="19" t="s">
        <v>213</v>
      </c>
      <c r="Q36" s="27" cm="1">
        <f t="array" ref="Q36">_xlfn.IFS(P36=$N$5,100%,P36=$N$7,0%,P36=$N$57,50%,P36=$N$52,0%)</f>
        <v>1</v>
      </c>
      <c r="R36" s="19" t="s">
        <v>214</v>
      </c>
      <c r="S36" s="27" cm="1">
        <f t="array" ref="S36">_xlfn.IFS(R36=$N$5,100%,R36=$N$7,0%,R36=$N$57,50%,R36=$N$52,0%)</f>
        <v>0.5</v>
      </c>
      <c r="T36" s="19" t="s">
        <v>215</v>
      </c>
      <c r="U36" s="27" cm="1">
        <f t="array" ref="U36">_xlfn.IFS(T36=$N$5,100%,T36=$N$7,0%,T36=$N$57,50%,T36=$N$52,0%)</f>
        <v>0</v>
      </c>
      <c r="V36" s="19" t="s">
        <v>214</v>
      </c>
      <c r="W36" s="27" cm="1">
        <f t="array" ref="W36">_xlfn.IFS(V36=$N$5,100%,V36=$N$7,0%,V36=$N$57,50%,V36=$N$52,0%)</f>
        <v>0.5</v>
      </c>
      <c r="X36" s="19" t="s">
        <v>215</v>
      </c>
      <c r="Y36" s="27" cm="1">
        <f t="array" ref="Y36">_xlfn.IFS(X36=$N$5,100%,X36=$N$7,0%,X36=$N$57,50%,X36=$N$52,0%)</f>
        <v>0</v>
      </c>
      <c r="Z36" s="19" t="s">
        <v>213</v>
      </c>
      <c r="AA36" s="27" cm="1">
        <f t="array" ref="AA36">_xlfn.IFS(Z36=$N$5,100%,Z36=$N$7,0%,Z36=$N$57,50%,Z36=$N$52,0%)</f>
        <v>1</v>
      </c>
      <c r="AB36" s="50">
        <f t="shared" si="0"/>
        <v>0.6166666666666667</v>
      </c>
      <c r="AC36" s="19" t="s">
        <v>237</v>
      </c>
      <c r="AD36" s="19">
        <v>0</v>
      </c>
      <c r="AE36" s="19">
        <v>1</v>
      </c>
      <c r="AF36" s="19">
        <v>19</v>
      </c>
      <c r="AG36" s="19" t="s">
        <v>218</v>
      </c>
      <c r="AH36" s="19" t="s">
        <v>219</v>
      </c>
      <c r="AI36" s="19" t="s">
        <v>222</v>
      </c>
      <c r="AJ36" s="19">
        <v>1</v>
      </c>
      <c r="AK36" s="19" t="s">
        <v>230</v>
      </c>
      <c r="AL36" s="19" t="s">
        <v>208</v>
      </c>
      <c r="AM36" s="19" t="s">
        <v>273</v>
      </c>
      <c r="AN36" s="19" t="str" cm="1">
        <f t="array" ref="AN36">_xlfn.IFS(AM36=$AM$105,"Ja",,,AM36=$AM$106,"Ja",AM36=$AM$107,"Ja",AM36=$AM$108,"Ja",AM36=$AM$109,"Ja",AM36=$AM$110,"Ja",AM36=$AM$112,"Nein")</f>
        <v>Nein</v>
      </c>
      <c r="AO36" s="19" t="s">
        <v>235</v>
      </c>
      <c r="AP36" s="19" t="s">
        <v>236</v>
      </c>
      <c r="AQ36" s="19" t="s">
        <v>208</v>
      </c>
    </row>
    <row r="37" spans="1:43" ht="15.5" x14ac:dyDescent="0.35">
      <c r="A37" s="17" t="s">
        <v>131</v>
      </c>
      <c r="B37" s="17" t="s">
        <v>195</v>
      </c>
      <c r="C37" s="17"/>
      <c r="D37" s="18" t="s">
        <v>207</v>
      </c>
      <c r="E37" s="27" cm="1">
        <f t="array" ref="E37">_xlfn.IFS(D37=$D$5,1,D37=$D$14,0)</f>
        <v>1</v>
      </c>
      <c r="F37" s="18" t="s">
        <v>207</v>
      </c>
      <c r="G37" s="27" cm="1">
        <f t="array" ref="G37">_xlfn.IFS(F37=$F$5,1,F37=$F$7,0)</f>
        <v>1</v>
      </c>
      <c r="H37" s="19" t="s">
        <v>211</v>
      </c>
      <c r="I37" s="27" cm="1">
        <f t="array" ref="I37">_xlfn.IFS(H37=$H$5,20%,H37=$H$6,100%,H37=$H$7,0%,H37=$H$32,0%,H37=$H$10,40%)</f>
        <v>0.2</v>
      </c>
      <c r="J37" s="18" t="s">
        <v>207</v>
      </c>
      <c r="K37" s="27" cm="1">
        <f t="array" ref="K37">_xlfn.IFS(J37=$J$5,1,J37=$J$8,0)</f>
        <v>1</v>
      </c>
      <c r="L37" s="18" t="s">
        <v>207</v>
      </c>
      <c r="M37" s="27" cm="1">
        <f t="array" ref="M37">_xlfn.IFS(L37=$L$5,1,L37=$L$8,0)</f>
        <v>1</v>
      </c>
      <c r="N37" s="19" t="s">
        <v>213</v>
      </c>
      <c r="O37" s="27" cm="1">
        <f t="array" ref="O37">_xlfn.IFS(N37=$N$5,100%,N37=$N$7,0%,N37=$N$57,50%,N37=$N$52,0%)</f>
        <v>1</v>
      </c>
      <c r="P37" s="19" t="s">
        <v>213</v>
      </c>
      <c r="Q37" s="27" cm="1">
        <f t="array" ref="Q37">_xlfn.IFS(P37=$N$5,100%,P37=$N$7,0%,P37=$N$57,50%,P37=$N$52,0%)</f>
        <v>1</v>
      </c>
      <c r="R37" s="19" t="s">
        <v>213</v>
      </c>
      <c r="S37" s="27" cm="1">
        <f t="array" ref="S37">_xlfn.IFS(R37=$N$5,100%,R37=$N$7,0%,R37=$N$57,50%,R37=$N$52,0%)</f>
        <v>1</v>
      </c>
      <c r="T37" s="19" t="s">
        <v>214</v>
      </c>
      <c r="U37" s="27" cm="1">
        <f t="array" ref="U37">_xlfn.IFS(T37=$N$5,100%,T37=$N$7,0%,T37=$N$57,50%,T37=$N$52,0%)</f>
        <v>0.5</v>
      </c>
      <c r="V37" s="19" t="s">
        <v>215</v>
      </c>
      <c r="W37" s="27" cm="1">
        <f t="array" ref="W37">_xlfn.IFS(V37=$N$5,100%,V37=$N$7,0%,V37=$N$57,50%,V37=$N$52,0%)</f>
        <v>0</v>
      </c>
      <c r="X37" s="19" t="s">
        <v>215</v>
      </c>
      <c r="Y37" s="27" cm="1">
        <f t="array" ref="Y37">_xlfn.IFS(X37=$N$5,100%,X37=$N$7,0%,X37=$N$57,50%,X37=$N$52,0%)</f>
        <v>0</v>
      </c>
      <c r="Z37" s="19" t="s">
        <v>213</v>
      </c>
      <c r="AA37" s="27" cm="1">
        <f t="array" ref="AA37">_xlfn.IFS(Z37=$N$5,100%,Z37=$N$7,0%,Z37=$N$57,50%,Z37=$N$52,0%)</f>
        <v>1</v>
      </c>
      <c r="AB37" s="50">
        <f t="shared" si="0"/>
        <v>0.72499999999999998</v>
      </c>
      <c r="AC37" s="19" t="s">
        <v>237</v>
      </c>
      <c r="AD37" s="19">
        <v>1</v>
      </c>
      <c r="AE37" s="19">
        <v>2</v>
      </c>
      <c r="AF37" s="19">
        <v>31</v>
      </c>
      <c r="AG37" s="19" t="s">
        <v>218</v>
      </c>
      <c r="AH37" s="19" t="s">
        <v>219</v>
      </c>
      <c r="AI37" s="19" t="s">
        <v>222</v>
      </c>
      <c r="AJ37" s="19">
        <v>1</v>
      </c>
      <c r="AK37" s="19" t="s">
        <v>227</v>
      </c>
      <c r="AL37" s="19" t="s">
        <v>208</v>
      </c>
      <c r="AM37" s="19" t="s">
        <v>273</v>
      </c>
      <c r="AN37" s="19" t="str" cm="1">
        <f t="array" ref="AN37">_xlfn.IFS(AM37=$AM$105,"Ja",,,AM37=$AM$106,"Ja",AM37=$AM$107,"Ja",AM37=$AM$108,"Ja",AM37=$AM$109,"Ja",AM37=$AM$110,"Ja",AM37=$AM$112,"Nein")</f>
        <v>Nein</v>
      </c>
      <c r="AO37" s="19" t="s">
        <v>235</v>
      </c>
      <c r="AP37" s="19" t="s">
        <v>236</v>
      </c>
      <c r="AQ37" s="19" t="s">
        <v>208</v>
      </c>
    </row>
    <row r="38" spans="1:43" ht="15.5" x14ac:dyDescent="0.35">
      <c r="A38" s="17" t="s">
        <v>132</v>
      </c>
      <c r="B38" s="17" t="s">
        <v>195</v>
      </c>
      <c r="C38" s="17"/>
      <c r="D38" s="18" t="s">
        <v>207</v>
      </c>
      <c r="E38" s="27" cm="1">
        <f t="array" ref="E38">_xlfn.IFS(D38=$D$5,1,D38=$D$14,0)</f>
        <v>1</v>
      </c>
      <c r="F38" s="18" t="b">
        <v>0</v>
      </c>
      <c r="G38" s="27" cm="1">
        <f t="array" ref="G38">_xlfn.IFS(F38=$F$5,1,F38=$F$7,0)</f>
        <v>0</v>
      </c>
      <c r="H38" s="19" t="s">
        <v>211</v>
      </c>
      <c r="I38" s="27" cm="1">
        <f t="array" ref="I38">_xlfn.IFS(H38=$H$5,20%,H38=$H$6,100%,H38=$H$7,0%,H38=$H$32,0%,H38=$H$10,40%)</f>
        <v>0.2</v>
      </c>
      <c r="J38" s="18" t="s">
        <v>207</v>
      </c>
      <c r="K38" s="27" cm="1">
        <f t="array" ref="K38">_xlfn.IFS(J38=$J$5,1,J38=$J$8,0)</f>
        <v>1</v>
      </c>
      <c r="L38" s="18" t="s">
        <v>207</v>
      </c>
      <c r="M38" s="27" cm="1">
        <f t="array" ref="M38">_xlfn.IFS(L38=$L$5,1,L38=$L$8,0)</f>
        <v>1</v>
      </c>
      <c r="N38" s="19" t="s">
        <v>213</v>
      </c>
      <c r="O38" s="27" cm="1">
        <f t="array" ref="O38">_xlfn.IFS(N38=$N$5,100%,N38=$N$7,0%,N38=$N$57,50%,N38=$N$52,0%)</f>
        <v>1</v>
      </c>
      <c r="P38" s="19" t="s">
        <v>214</v>
      </c>
      <c r="Q38" s="27" cm="1">
        <f t="array" ref="Q38">_xlfn.IFS(P38=$N$5,100%,P38=$N$7,0%,P38=$N$57,50%,P38=$N$52,0%)</f>
        <v>0.5</v>
      </c>
      <c r="R38" s="19" t="s">
        <v>208</v>
      </c>
      <c r="S38" s="27" cm="1">
        <f t="array" ref="S38">_xlfn.IFS(R38=$N$5,100%,R38=$N$7,0%,R38=$N$57,50%,R38=$N$52,0%)</f>
        <v>0</v>
      </c>
      <c r="T38" s="19" t="s">
        <v>215</v>
      </c>
      <c r="U38" s="27" cm="1">
        <f t="array" ref="U38">_xlfn.IFS(T38=$N$5,100%,T38=$N$7,0%,T38=$N$57,50%,T38=$N$52,0%)</f>
        <v>0</v>
      </c>
      <c r="V38" s="19" t="s">
        <v>208</v>
      </c>
      <c r="W38" s="27" cm="1">
        <f t="array" ref="W38">_xlfn.IFS(V38=$N$5,100%,V38=$N$7,0%,V38=$N$57,50%,V38=$N$52,0%)</f>
        <v>0</v>
      </c>
      <c r="X38" s="19" t="s">
        <v>213</v>
      </c>
      <c r="Y38" s="27" cm="1">
        <f t="array" ref="Y38">_xlfn.IFS(X38=$N$5,100%,X38=$N$7,0%,X38=$N$57,50%,X38=$N$52,0%)</f>
        <v>1</v>
      </c>
      <c r="Z38" s="19" t="s">
        <v>215</v>
      </c>
      <c r="AA38" s="27" cm="1">
        <f t="array" ref="AA38">_xlfn.IFS(Z38=$N$5,100%,Z38=$N$7,0%,Z38=$N$57,50%,Z38=$N$52,0%)</f>
        <v>0</v>
      </c>
      <c r="AB38" s="50">
        <f t="shared" si="0"/>
        <v>0.47500000000000003</v>
      </c>
      <c r="AC38" s="19" t="s">
        <v>237</v>
      </c>
      <c r="AD38" s="19">
        <v>2</v>
      </c>
      <c r="AE38" s="19">
        <v>2</v>
      </c>
      <c r="AF38" s="19">
        <v>23</v>
      </c>
      <c r="AG38" s="19" t="s">
        <v>218</v>
      </c>
      <c r="AH38" s="19" t="s">
        <v>219</v>
      </c>
      <c r="AI38" s="19" t="s">
        <v>222</v>
      </c>
      <c r="AJ38" s="19">
        <v>1</v>
      </c>
      <c r="AK38" s="19" t="s">
        <v>230</v>
      </c>
      <c r="AL38" s="19" t="s">
        <v>208</v>
      </c>
      <c r="AM38" s="19" t="s">
        <v>273</v>
      </c>
      <c r="AN38" s="19" t="str" cm="1">
        <f t="array" ref="AN38">_xlfn.IFS(AM38=$AM$105,"Ja",,,AM38=$AM$106,"Ja",AM38=$AM$107,"Ja",AM38=$AM$108,"Ja",AM38=$AM$109,"Ja",AM38=$AM$110,"Ja",AM38=$AM$112,"Nein")</f>
        <v>Nein</v>
      </c>
      <c r="AO38" s="19" t="s">
        <v>234</v>
      </c>
      <c r="AP38" s="19" t="s">
        <v>236</v>
      </c>
      <c r="AQ38" s="19" t="s">
        <v>208</v>
      </c>
    </row>
    <row r="39" spans="1:43" ht="15.5" x14ac:dyDescent="0.35">
      <c r="A39" s="17" t="s">
        <v>133</v>
      </c>
      <c r="B39" s="17" t="s">
        <v>195</v>
      </c>
      <c r="C39" s="17"/>
      <c r="D39" s="18" t="s">
        <v>207</v>
      </c>
      <c r="E39" s="27" cm="1">
        <f t="array" ref="E39">_xlfn.IFS(D39=$D$5,1,D39=$D$14,0)</f>
        <v>1</v>
      </c>
      <c r="F39" s="18" t="s">
        <v>207</v>
      </c>
      <c r="G39" s="27" cm="1">
        <f t="array" ref="G39">_xlfn.IFS(F39=$F$5,1,F39=$F$7,0)</f>
        <v>1</v>
      </c>
      <c r="H39" s="19" t="s">
        <v>210</v>
      </c>
      <c r="I39" s="27" cm="1">
        <f t="array" ref="I39">_xlfn.IFS(H39=$H$5,20%,H39=$H$6,100%,H39=$H$7,0%,H39=$H$32,0%,H39=$H$10,40%)</f>
        <v>0.4</v>
      </c>
      <c r="J39" s="18" t="s">
        <v>207</v>
      </c>
      <c r="K39" s="27" cm="1">
        <f t="array" ref="K39">_xlfn.IFS(J39=$J$5,1,J39=$J$8,0)</f>
        <v>1</v>
      </c>
      <c r="L39" s="18" t="s">
        <v>207</v>
      </c>
      <c r="M39" s="27" cm="1">
        <f t="array" ref="M39">_xlfn.IFS(L39=$L$5,1,L39=$L$8,0)</f>
        <v>1</v>
      </c>
      <c r="N39" s="19" t="s">
        <v>213</v>
      </c>
      <c r="O39" s="27" cm="1">
        <f t="array" ref="O39">_xlfn.IFS(N39=$N$5,100%,N39=$N$7,0%,N39=$N$57,50%,N39=$N$52,0%)</f>
        <v>1</v>
      </c>
      <c r="P39" s="19" t="s">
        <v>215</v>
      </c>
      <c r="Q39" s="27" cm="1">
        <f t="array" ref="Q39">_xlfn.IFS(P39=$N$5,100%,P39=$N$7,0%,P39=$N$57,50%,P39=$N$52,0%)</f>
        <v>0</v>
      </c>
      <c r="R39" s="19" t="s">
        <v>208</v>
      </c>
      <c r="S39" s="27" cm="1">
        <f t="array" ref="S39">_xlfn.IFS(R39=$N$5,100%,R39=$N$7,0%,R39=$N$57,50%,R39=$N$52,0%)</f>
        <v>0</v>
      </c>
      <c r="T39" s="19" t="s">
        <v>215</v>
      </c>
      <c r="U39" s="27" cm="1">
        <f t="array" ref="U39">_xlfn.IFS(T39=$N$5,100%,T39=$N$7,0%,T39=$N$57,50%,T39=$N$52,0%)</f>
        <v>0</v>
      </c>
      <c r="V39" s="19" t="s">
        <v>215</v>
      </c>
      <c r="W39" s="27" cm="1">
        <f t="array" ref="W39">_xlfn.IFS(V39=$N$5,100%,V39=$N$7,0%,V39=$N$57,50%,V39=$N$52,0%)</f>
        <v>0</v>
      </c>
      <c r="X39" s="19" t="s">
        <v>208</v>
      </c>
      <c r="Y39" s="27" cm="1">
        <f t="array" ref="Y39">_xlfn.IFS(X39=$N$5,100%,X39=$N$7,0%,X39=$N$57,50%,X39=$N$52,0%)</f>
        <v>0</v>
      </c>
      <c r="Z39" s="19" t="s">
        <v>208</v>
      </c>
      <c r="AA39" s="27" cm="1">
        <f t="array" ref="AA39">_xlfn.IFS(Z39=$N$5,100%,Z39=$N$7,0%,Z39=$N$57,50%,Z39=$N$52,0%)</f>
        <v>0</v>
      </c>
      <c r="AB39" s="50">
        <f t="shared" si="0"/>
        <v>0.45</v>
      </c>
      <c r="AC39" s="19" t="s">
        <v>237</v>
      </c>
      <c r="AD39" s="19" t="s">
        <v>208</v>
      </c>
      <c r="AE39" s="19">
        <v>3</v>
      </c>
      <c r="AF39" s="19" t="s">
        <v>208</v>
      </c>
      <c r="AG39" s="19" t="s">
        <v>218</v>
      </c>
      <c r="AH39" s="19" t="s">
        <v>219</v>
      </c>
      <c r="AI39" s="19" t="s">
        <v>222</v>
      </c>
      <c r="AJ39" s="19">
        <v>1</v>
      </c>
      <c r="AK39" s="19" t="s">
        <v>230</v>
      </c>
      <c r="AL39" s="19" t="s">
        <v>208</v>
      </c>
      <c r="AM39" s="19" t="s">
        <v>273</v>
      </c>
      <c r="AN39" s="19" t="str" cm="1">
        <f t="array" ref="AN39">_xlfn.IFS(AM39=$AM$105,"Ja",,,AM39=$AM$106,"Ja",AM39=$AM$107,"Ja",AM39=$AM$108,"Ja",AM39=$AM$109,"Ja",AM39=$AM$110,"Ja",AM39=$AM$112,"Nein")</f>
        <v>Nein</v>
      </c>
      <c r="AO39" s="19" t="s">
        <v>234</v>
      </c>
      <c r="AP39" s="19" t="s">
        <v>236</v>
      </c>
      <c r="AQ39" s="19" t="s">
        <v>208</v>
      </c>
    </row>
    <row r="40" spans="1:43" ht="15.5" x14ac:dyDescent="0.35">
      <c r="A40" s="17" t="s">
        <v>134</v>
      </c>
      <c r="B40" s="17" t="s">
        <v>195</v>
      </c>
      <c r="C40" s="17"/>
      <c r="D40" s="18" t="s">
        <v>207</v>
      </c>
      <c r="E40" s="27" cm="1">
        <f t="array" ref="E40">_xlfn.IFS(D40=$D$5,1,D40=$D$14,0)</f>
        <v>1</v>
      </c>
      <c r="F40" s="18" t="s">
        <v>207</v>
      </c>
      <c r="G40" s="27" cm="1">
        <f t="array" ref="G40">_xlfn.IFS(F40=$F$5,1,F40=$F$7,0)</f>
        <v>1</v>
      </c>
      <c r="H40" s="19" t="s">
        <v>211</v>
      </c>
      <c r="I40" s="27" cm="1">
        <f t="array" ref="I40">_xlfn.IFS(H40=$H$5,20%,H40=$H$6,100%,H40=$H$7,0%,H40=$H$32,0%,H40=$H$10,40%)</f>
        <v>0.2</v>
      </c>
      <c r="J40" s="18" t="s">
        <v>207</v>
      </c>
      <c r="K40" s="27" cm="1">
        <f t="array" ref="K40">_xlfn.IFS(J40=$J$5,1,J40=$J$8,0)</f>
        <v>1</v>
      </c>
      <c r="L40" s="18" t="s">
        <v>207</v>
      </c>
      <c r="M40" s="27" cm="1">
        <f t="array" ref="M40">_xlfn.IFS(L40=$L$5,1,L40=$L$8,0)</f>
        <v>1</v>
      </c>
      <c r="N40" s="19" t="s">
        <v>213</v>
      </c>
      <c r="O40" s="27" cm="1">
        <f t="array" ref="O40">_xlfn.IFS(N40=$N$5,100%,N40=$N$7,0%,N40=$N$57,50%,N40=$N$52,0%)</f>
        <v>1</v>
      </c>
      <c r="P40" s="19" t="s">
        <v>213</v>
      </c>
      <c r="Q40" s="27" cm="1">
        <f t="array" ref="Q40">_xlfn.IFS(P40=$N$5,100%,P40=$N$7,0%,P40=$N$57,50%,P40=$N$52,0%)</f>
        <v>1</v>
      </c>
      <c r="R40" s="19" t="s">
        <v>215</v>
      </c>
      <c r="S40" s="27" cm="1">
        <f t="array" ref="S40">_xlfn.IFS(R40=$N$5,100%,R40=$N$7,0%,R40=$N$57,50%,R40=$N$52,0%)</f>
        <v>0</v>
      </c>
      <c r="T40" s="19" t="s">
        <v>215</v>
      </c>
      <c r="U40" s="27" cm="1">
        <f t="array" ref="U40">_xlfn.IFS(T40=$N$5,100%,T40=$N$7,0%,T40=$N$57,50%,T40=$N$52,0%)</f>
        <v>0</v>
      </c>
      <c r="V40" s="19" t="s">
        <v>214</v>
      </c>
      <c r="W40" s="27" cm="1">
        <f t="array" ref="W40">_xlfn.IFS(V40=$N$5,100%,V40=$N$7,0%,V40=$N$57,50%,V40=$N$52,0%)</f>
        <v>0.5</v>
      </c>
      <c r="X40" s="19" t="s">
        <v>215</v>
      </c>
      <c r="Y40" s="27" cm="1">
        <f t="array" ref="Y40">_xlfn.IFS(X40=$N$5,100%,X40=$N$7,0%,X40=$N$57,50%,X40=$N$52,0%)</f>
        <v>0</v>
      </c>
      <c r="Z40" s="19" t="s">
        <v>214</v>
      </c>
      <c r="AA40" s="27" cm="1">
        <f t="array" ref="AA40">_xlfn.IFS(Z40=$N$5,100%,Z40=$N$7,0%,Z40=$N$57,50%,Z40=$N$52,0%)</f>
        <v>0.5</v>
      </c>
      <c r="AB40" s="50">
        <f t="shared" si="0"/>
        <v>0.6</v>
      </c>
      <c r="AC40" s="19" t="s">
        <v>236</v>
      </c>
      <c r="AD40" s="19">
        <v>2</v>
      </c>
      <c r="AE40" s="19">
        <v>1</v>
      </c>
      <c r="AF40" s="19">
        <v>25</v>
      </c>
      <c r="AG40" s="19" t="s">
        <v>218</v>
      </c>
      <c r="AH40" s="19" t="s">
        <v>219</v>
      </c>
      <c r="AI40" s="19" t="s">
        <v>222</v>
      </c>
      <c r="AJ40" s="19">
        <v>1</v>
      </c>
      <c r="AK40" s="19" t="s">
        <v>230</v>
      </c>
      <c r="AL40" s="19" t="s">
        <v>208</v>
      </c>
      <c r="AM40" s="19" t="s">
        <v>273</v>
      </c>
      <c r="AN40" s="19" t="str" cm="1">
        <f t="array" ref="AN40">_xlfn.IFS(AM40=$AM$105,"Ja",,,AM40=$AM$106,"Ja",AM40=$AM$107,"Ja",AM40=$AM$108,"Ja",AM40=$AM$109,"Ja",AM40=$AM$110,"Ja",AM40=$AM$112,"Nein")</f>
        <v>Nein</v>
      </c>
      <c r="AO40" s="19" t="s">
        <v>234</v>
      </c>
      <c r="AP40" s="19" t="s">
        <v>236</v>
      </c>
      <c r="AQ40" s="19" t="s">
        <v>208</v>
      </c>
    </row>
    <row r="41" spans="1:43" ht="15.5" x14ac:dyDescent="0.35">
      <c r="A41" s="17" t="s">
        <v>135</v>
      </c>
      <c r="B41" s="17" t="s">
        <v>195</v>
      </c>
      <c r="C41" s="17"/>
      <c r="D41" s="18" t="s">
        <v>207</v>
      </c>
      <c r="E41" s="27" cm="1">
        <f t="array" ref="E41">_xlfn.IFS(D41=$D$5,1,D41=$D$14,0)</f>
        <v>1</v>
      </c>
      <c r="F41" s="18" t="s">
        <v>207</v>
      </c>
      <c r="G41" s="27" cm="1">
        <f t="array" ref="G41">_xlfn.IFS(F41=$F$5,1,F41=$F$7,0)</f>
        <v>1</v>
      </c>
      <c r="H41" s="19" t="s">
        <v>211</v>
      </c>
      <c r="I41" s="27" cm="1">
        <f t="array" ref="I41">_xlfn.IFS(H41=$H$5,20%,H41=$H$6,100%,H41=$H$7,0%,H41=$H$32,0%,H41=$H$10,40%)</f>
        <v>0.2</v>
      </c>
      <c r="J41" s="18" t="s">
        <v>207</v>
      </c>
      <c r="K41" s="27" cm="1">
        <f t="array" ref="K41">_xlfn.IFS(J41=$J$5,1,J41=$J$8,0)</f>
        <v>1</v>
      </c>
      <c r="L41" s="18" t="s">
        <v>207</v>
      </c>
      <c r="M41" s="27" cm="1">
        <f t="array" ref="M41">_xlfn.IFS(L41=$L$5,1,L41=$L$8,0)</f>
        <v>1</v>
      </c>
      <c r="N41" s="19" t="s">
        <v>213</v>
      </c>
      <c r="O41" s="27" cm="1">
        <f t="array" ref="O41">_xlfn.IFS(N41=$N$5,100%,N41=$N$7,0%,N41=$N$57,50%,N41=$N$52,0%)</f>
        <v>1</v>
      </c>
      <c r="P41" s="19" t="s">
        <v>213</v>
      </c>
      <c r="Q41" s="27" cm="1">
        <f t="array" ref="Q41">_xlfn.IFS(P41=$N$5,100%,P41=$N$7,0%,P41=$N$57,50%,P41=$N$52,0%)</f>
        <v>1</v>
      </c>
      <c r="R41" s="19" t="s">
        <v>214</v>
      </c>
      <c r="S41" s="27" cm="1">
        <f t="array" ref="S41">_xlfn.IFS(R41=$N$5,100%,R41=$N$7,0%,R41=$N$57,50%,R41=$N$52,0%)</f>
        <v>0.5</v>
      </c>
      <c r="T41" s="19" t="s">
        <v>215</v>
      </c>
      <c r="U41" s="27" cm="1">
        <f t="array" ref="U41">_xlfn.IFS(T41=$N$5,100%,T41=$N$7,0%,T41=$N$57,50%,T41=$N$52,0%)</f>
        <v>0</v>
      </c>
      <c r="V41" s="19" t="s">
        <v>215</v>
      </c>
      <c r="W41" s="27" cm="1">
        <f t="array" ref="W41">_xlfn.IFS(V41=$N$5,100%,V41=$N$7,0%,V41=$N$57,50%,V41=$N$52,0%)</f>
        <v>0</v>
      </c>
      <c r="X41" s="19" t="s">
        <v>215</v>
      </c>
      <c r="Y41" s="27" cm="1">
        <f t="array" ref="Y41">_xlfn.IFS(X41=$N$5,100%,X41=$N$7,0%,X41=$N$57,50%,X41=$N$52,0%)</f>
        <v>0</v>
      </c>
      <c r="Z41" s="19" t="s">
        <v>215</v>
      </c>
      <c r="AA41" s="27" cm="1">
        <f t="array" ref="AA41">_xlfn.IFS(Z41=$N$5,100%,Z41=$N$7,0%,Z41=$N$57,50%,Z41=$N$52,0%)</f>
        <v>0</v>
      </c>
      <c r="AB41" s="50">
        <f t="shared" si="0"/>
        <v>0.55833333333333335</v>
      </c>
      <c r="AC41" s="19" t="s">
        <v>237</v>
      </c>
      <c r="AD41" s="19">
        <v>1</v>
      </c>
      <c r="AE41" s="19">
        <v>1</v>
      </c>
      <c r="AF41" s="19">
        <v>22</v>
      </c>
      <c r="AG41" s="19" t="s">
        <v>218</v>
      </c>
      <c r="AH41" s="19" t="s">
        <v>219</v>
      </c>
      <c r="AI41" s="19" t="s">
        <v>222</v>
      </c>
      <c r="AJ41" s="19">
        <v>1</v>
      </c>
      <c r="AK41" s="19" t="s">
        <v>230</v>
      </c>
      <c r="AL41" s="19" t="s">
        <v>208</v>
      </c>
      <c r="AM41" s="19" t="s">
        <v>273</v>
      </c>
      <c r="AN41" s="19" t="str" cm="1">
        <f t="array" ref="AN41">_xlfn.IFS(AM41=$AM$105,"Ja",,,AM41=$AM$106,"Ja",AM41=$AM$107,"Ja",AM41=$AM$108,"Ja",AM41=$AM$109,"Ja",AM41=$AM$110,"Ja",AM41=$AM$112,"Nein")</f>
        <v>Nein</v>
      </c>
      <c r="AO41" s="19" t="s">
        <v>234</v>
      </c>
      <c r="AP41" s="19" t="s">
        <v>236</v>
      </c>
      <c r="AQ41" s="19" t="s">
        <v>208</v>
      </c>
    </row>
    <row r="42" spans="1:43" ht="15.5" x14ac:dyDescent="0.35">
      <c r="A42" s="17" t="s">
        <v>136</v>
      </c>
      <c r="B42" s="17" t="s">
        <v>195</v>
      </c>
      <c r="C42" s="17"/>
      <c r="D42" s="18" t="s">
        <v>207</v>
      </c>
      <c r="E42" s="27" cm="1">
        <f t="array" ref="E42">_xlfn.IFS(D42=$D$5,1,D42=$D$14,0)</f>
        <v>1</v>
      </c>
      <c r="F42" s="18" t="s">
        <v>207</v>
      </c>
      <c r="G42" s="27" cm="1">
        <f t="array" ref="G42">_xlfn.IFS(F42=$F$5,1,F42=$F$7,0)</f>
        <v>1</v>
      </c>
      <c r="H42" s="19" t="s">
        <v>211</v>
      </c>
      <c r="I42" s="27" cm="1">
        <f t="array" ref="I42">_xlfn.IFS(H42=$H$5,20%,H42=$H$6,100%,H42=$H$7,0%,H42=$H$32,0%,H42=$H$10,40%)</f>
        <v>0.2</v>
      </c>
      <c r="J42" s="18" t="s">
        <v>207</v>
      </c>
      <c r="K42" s="27" cm="1">
        <f t="array" ref="K42">_xlfn.IFS(J42=$J$5,1,J42=$J$8,0)</f>
        <v>1</v>
      </c>
      <c r="L42" s="18" t="s">
        <v>207</v>
      </c>
      <c r="M42" s="27" cm="1">
        <f t="array" ref="M42">_xlfn.IFS(L42=$L$5,1,L42=$L$8,0)</f>
        <v>1</v>
      </c>
      <c r="N42" s="19" t="s">
        <v>213</v>
      </c>
      <c r="O42" s="27" cm="1">
        <f t="array" ref="O42">_xlfn.IFS(N42=$N$5,100%,N42=$N$7,0%,N42=$N$57,50%,N42=$N$52,0%)</f>
        <v>1</v>
      </c>
      <c r="P42" s="19" t="s">
        <v>213</v>
      </c>
      <c r="Q42" s="27" cm="1">
        <f t="array" ref="Q42">_xlfn.IFS(P42=$N$5,100%,P42=$N$7,0%,P42=$N$57,50%,P42=$N$52,0%)</f>
        <v>1</v>
      </c>
      <c r="R42" s="19" t="s">
        <v>215</v>
      </c>
      <c r="S42" s="27" cm="1">
        <f t="array" ref="S42">_xlfn.IFS(R42=$N$5,100%,R42=$N$7,0%,R42=$N$57,50%,R42=$N$52,0%)</f>
        <v>0</v>
      </c>
      <c r="T42" s="19" t="s">
        <v>215</v>
      </c>
      <c r="U42" s="27" cm="1">
        <f t="array" ref="U42">_xlfn.IFS(T42=$N$5,100%,T42=$N$7,0%,T42=$N$57,50%,T42=$N$52,0%)</f>
        <v>0</v>
      </c>
      <c r="V42" s="19" t="s">
        <v>215</v>
      </c>
      <c r="W42" s="27" cm="1">
        <f t="array" ref="W42">_xlfn.IFS(V42=$N$5,100%,V42=$N$7,0%,V42=$N$57,50%,V42=$N$52,0%)</f>
        <v>0</v>
      </c>
      <c r="X42" s="19" t="s">
        <v>215</v>
      </c>
      <c r="Y42" s="27" cm="1">
        <f t="array" ref="Y42">_xlfn.IFS(X42=$N$5,100%,X42=$N$7,0%,X42=$N$57,50%,X42=$N$52,0%)</f>
        <v>0</v>
      </c>
      <c r="Z42" s="19" t="s">
        <v>214</v>
      </c>
      <c r="AA42" s="27" cm="1">
        <f t="array" ref="AA42">_xlfn.IFS(Z42=$N$5,100%,Z42=$N$7,0%,Z42=$N$57,50%,Z42=$N$52,0%)</f>
        <v>0.5</v>
      </c>
      <c r="AB42" s="50">
        <f t="shared" si="0"/>
        <v>0.55833333333333335</v>
      </c>
      <c r="AC42" s="19" t="s">
        <v>208</v>
      </c>
      <c r="AD42" s="19" t="s">
        <v>208</v>
      </c>
      <c r="AE42" s="19" t="s">
        <v>208</v>
      </c>
      <c r="AF42" s="19" t="s">
        <v>208</v>
      </c>
      <c r="AG42" s="19" t="s">
        <v>208</v>
      </c>
      <c r="AH42" s="19" t="s">
        <v>219</v>
      </c>
      <c r="AI42" s="19" t="s">
        <v>208</v>
      </c>
      <c r="AJ42" s="19" t="s">
        <v>208</v>
      </c>
      <c r="AK42" s="19" t="s">
        <v>208</v>
      </c>
      <c r="AL42" s="19" t="s">
        <v>208</v>
      </c>
      <c r="AM42" s="19" t="s">
        <v>273</v>
      </c>
      <c r="AN42" s="19" t="str" cm="1">
        <f t="array" ref="AN42">_xlfn.IFS(AM42=$AM$105,"Ja",,,AM42=$AM$106,"Ja",AM42=$AM$107,"Ja",AM42=$AM$108,"Ja",AM42=$AM$109,"Ja",AM42=$AM$110,"Ja",AM42=$AM$112,"Nein")</f>
        <v>Nein</v>
      </c>
      <c r="AO42" s="19" t="s">
        <v>208</v>
      </c>
      <c r="AP42" s="19" t="s">
        <v>208</v>
      </c>
      <c r="AQ42" s="19" t="s">
        <v>208</v>
      </c>
    </row>
    <row r="43" spans="1:43" ht="15.5" x14ac:dyDescent="0.35">
      <c r="A43" s="17" t="s">
        <v>137</v>
      </c>
      <c r="B43" s="17" t="s">
        <v>195</v>
      </c>
      <c r="C43" s="17"/>
      <c r="D43" s="18" t="s">
        <v>207</v>
      </c>
      <c r="E43" s="27" cm="1">
        <f t="array" ref="E43">_xlfn.IFS(D43=$D$5,1,D43=$D$14,0)</f>
        <v>1</v>
      </c>
      <c r="F43" s="18" t="s">
        <v>207</v>
      </c>
      <c r="G43" s="27" cm="1">
        <f t="array" ref="G43">_xlfn.IFS(F43=$F$5,1,F43=$F$7,0)</f>
        <v>1</v>
      </c>
      <c r="H43" s="19" t="s">
        <v>212</v>
      </c>
      <c r="I43" s="27" cm="1">
        <f t="array" ref="I43">_xlfn.IFS(H43=$H$5,20%,H43=$H$6,100%,H43=$H$7,0%,H43=$H$32,0%,H43=$H$10,40%)</f>
        <v>0</v>
      </c>
      <c r="J43" s="18" t="s">
        <v>207</v>
      </c>
      <c r="K43" s="27" cm="1">
        <f t="array" ref="K43">_xlfn.IFS(J43=$J$5,1,J43=$J$8,0)</f>
        <v>1</v>
      </c>
      <c r="L43" s="18" t="b">
        <v>0</v>
      </c>
      <c r="M43" s="27" cm="1">
        <f t="array" ref="M43">_xlfn.IFS(L43=$L$5,1,L43=$L$8,0)</f>
        <v>0</v>
      </c>
      <c r="N43" s="19" t="s">
        <v>213</v>
      </c>
      <c r="O43" s="27" cm="1">
        <f t="array" ref="O43">_xlfn.IFS(N43=$N$5,100%,N43=$N$7,0%,N43=$N$57,50%,N43=$N$52,0%)</f>
        <v>1</v>
      </c>
      <c r="P43" s="19" t="s">
        <v>214</v>
      </c>
      <c r="Q43" s="27" cm="1">
        <f t="array" ref="Q43">_xlfn.IFS(P43=$N$5,100%,P43=$N$7,0%,P43=$N$57,50%,P43=$N$52,0%)</f>
        <v>0.5</v>
      </c>
      <c r="R43" s="19" t="s">
        <v>215</v>
      </c>
      <c r="S43" s="27" cm="1">
        <f t="array" ref="S43">_xlfn.IFS(R43=$N$5,100%,R43=$N$7,0%,R43=$N$57,50%,R43=$N$52,0%)</f>
        <v>0</v>
      </c>
      <c r="T43" s="19" t="s">
        <v>215</v>
      </c>
      <c r="U43" s="27" cm="1">
        <f t="array" ref="U43">_xlfn.IFS(T43=$N$5,100%,T43=$N$7,0%,T43=$N$57,50%,T43=$N$52,0%)</f>
        <v>0</v>
      </c>
      <c r="V43" s="19" t="s">
        <v>215</v>
      </c>
      <c r="W43" s="27" cm="1">
        <f t="array" ref="W43">_xlfn.IFS(V43=$N$5,100%,V43=$N$7,0%,V43=$N$57,50%,V43=$N$52,0%)</f>
        <v>0</v>
      </c>
      <c r="X43" s="19" t="s">
        <v>215</v>
      </c>
      <c r="Y43" s="27" cm="1">
        <f t="array" ref="Y43">_xlfn.IFS(X43=$N$5,100%,X43=$N$7,0%,X43=$N$57,50%,X43=$N$52,0%)</f>
        <v>0</v>
      </c>
      <c r="Z43" s="19" t="s">
        <v>215</v>
      </c>
      <c r="AA43" s="27" cm="1">
        <f t="array" ref="AA43">_xlfn.IFS(Z43=$N$5,100%,Z43=$N$7,0%,Z43=$N$57,50%,Z43=$N$52,0%)</f>
        <v>0</v>
      </c>
      <c r="AB43" s="50">
        <f t="shared" si="0"/>
        <v>0.375</v>
      </c>
      <c r="AC43" s="19" t="s">
        <v>237</v>
      </c>
      <c r="AD43" s="19">
        <v>1</v>
      </c>
      <c r="AE43" s="19">
        <v>2</v>
      </c>
      <c r="AF43" s="19">
        <v>19</v>
      </c>
      <c r="AG43" s="19" t="s">
        <v>218</v>
      </c>
      <c r="AH43" s="19" t="s">
        <v>219</v>
      </c>
      <c r="AI43" s="19" t="s">
        <v>222</v>
      </c>
      <c r="AJ43" s="19">
        <v>1</v>
      </c>
      <c r="AK43" s="19" t="s">
        <v>230</v>
      </c>
      <c r="AL43" s="19" t="s">
        <v>208</v>
      </c>
      <c r="AM43" s="19" t="s">
        <v>273</v>
      </c>
      <c r="AN43" s="19" t="str" cm="1">
        <f t="array" ref="AN43">_xlfn.IFS(AM43=$AM$105,"Ja",,,AM43=$AM$106,"Ja",AM43=$AM$107,"Ja",AM43=$AM$108,"Ja",AM43=$AM$109,"Ja",AM43=$AM$110,"Ja",AM43=$AM$112,"Nein")</f>
        <v>Nein</v>
      </c>
      <c r="AO43" s="19" t="s">
        <v>234</v>
      </c>
      <c r="AP43" s="19" t="s">
        <v>236</v>
      </c>
      <c r="AQ43" s="19" t="s">
        <v>208</v>
      </c>
    </row>
    <row r="44" spans="1:43" ht="15.5" x14ac:dyDescent="0.35">
      <c r="A44" s="17" t="s">
        <v>138</v>
      </c>
      <c r="B44" s="17" t="s">
        <v>195</v>
      </c>
      <c r="C44" s="17"/>
      <c r="D44" s="18" t="s">
        <v>207</v>
      </c>
      <c r="E44" s="27" cm="1">
        <f t="array" ref="E44">_xlfn.IFS(D44=$D$5,1,D44=$D$14,0)</f>
        <v>1</v>
      </c>
      <c r="F44" s="18" t="b">
        <v>0</v>
      </c>
      <c r="G44" s="27" cm="1">
        <f t="array" ref="G44">_xlfn.IFS(F44=$F$5,1,F44=$F$7,0)</f>
        <v>0</v>
      </c>
      <c r="H44" s="19" t="s">
        <v>212</v>
      </c>
      <c r="I44" s="27" cm="1">
        <f t="array" ref="I44">_xlfn.IFS(H44=$H$5,20%,H44=$H$6,100%,H44=$H$7,0%,H44=$H$32,0%,H44=$H$10,40%)</f>
        <v>0</v>
      </c>
      <c r="J44" s="18" t="s">
        <v>207</v>
      </c>
      <c r="K44" s="27" cm="1">
        <f t="array" ref="K44">_xlfn.IFS(J44=$J$5,1,J44=$J$8,0)</f>
        <v>1</v>
      </c>
      <c r="L44" s="18" t="b">
        <v>0</v>
      </c>
      <c r="M44" s="27" cm="1">
        <f t="array" ref="M44">_xlfn.IFS(L44=$L$5,1,L44=$L$8,0)</f>
        <v>0</v>
      </c>
      <c r="N44" s="19" t="s">
        <v>213</v>
      </c>
      <c r="O44" s="27" cm="1">
        <f t="array" ref="O44">_xlfn.IFS(N44=$N$5,100%,N44=$N$7,0%,N44=$N$57,50%,N44=$N$52,0%)</f>
        <v>1</v>
      </c>
      <c r="P44" s="19" t="s">
        <v>213</v>
      </c>
      <c r="Q44" s="27" cm="1">
        <f t="array" ref="Q44">_xlfn.IFS(P44=$N$5,100%,P44=$N$7,0%,P44=$N$57,50%,P44=$N$52,0%)</f>
        <v>1</v>
      </c>
      <c r="R44" s="19" t="s">
        <v>214</v>
      </c>
      <c r="S44" s="27" cm="1">
        <f t="array" ref="S44">_xlfn.IFS(R44=$N$5,100%,R44=$N$7,0%,R44=$N$57,50%,R44=$N$52,0%)</f>
        <v>0.5</v>
      </c>
      <c r="T44" s="19" t="s">
        <v>214</v>
      </c>
      <c r="U44" s="27" cm="1">
        <f t="array" ref="U44">_xlfn.IFS(T44=$N$5,100%,T44=$N$7,0%,T44=$N$57,50%,T44=$N$52,0%)</f>
        <v>0.5</v>
      </c>
      <c r="V44" s="19" t="s">
        <v>208</v>
      </c>
      <c r="W44" s="27" cm="1">
        <f t="array" ref="W44">_xlfn.IFS(V44=$N$5,100%,V44=$N$7,0%,V44=$N$57,50%,V44=$N$52,0%)</f>
        <v>0</v>
      </c>
      <c r="X44" s="19" t="s">
        <v>208</v>
      </c>
      <c r="Y44" s="27" cm="1">
        <f t="array" ref="Y44">_xlfn.IFS(X44=$N$5,100%,X44=$N$7,0%,X44=$N$57,50%,X44=$N$52,0%)</f>
        <v>0</v>
      </c>
      <c r="Z44" s="19" t="s">
        <v>208</v>
      </c>
      <c r="AA44" s="27" cm="1">
        <f t="array" ref="AA44">_xlfn.IFS(Z44=$N$5,100%,Z44=$N$7,0%,Z44=$N$57,50%,Z44=$N$52,0%)</f>
        <v>0</v>
      </c>
      <c r="AB44" s="50">
        <f t="shared" si="0"/>
        <v>0.41666666666666669</v>
      </c>
      <c r="AC44" s="19" t="s">
        <v>237</v>
      </c>
      <c r="AD44" s="19">
        <v>1</v>
      </c>
      <c r="AE44" s="19">
        <v>4</v>
      </c>
      <c r="AF44" s="19">
        <v>25</v>
      </c>
      <c r="AG44" s="19" t="s">
        <v>218</v>
      </c>
      <c r="AH44" s="19" t="s">
        <v>219</v>
      </c>
      <c r="AI44" s="19" t="s">
        <v>222</v>
      </c>
      <c r="AJ44" s="19">
        <v>1</v>
      </c>
      <c r="AK44" s="19" t="s">
        <v>230</v>
      </c>
      <c r="AL44" s="19" t="s">
        <v>208</v>
      </c>
      <c r="AM44" s="19" t="s">
        <v>273</v>
      </c>
      <c r="AN44" s="19" t="str" cm="1">
        <f t="array" ref="AN44">_xlfn.IFS(AM44=$AM$105,"Ja",,,AM44=$AM$106,"Ja",AM44=$AM$107,"Ja",AM44=$AM$108,"Ja",AM44=$AM$109,"Ja",AM44=$AM$110,"Ja",AM44=$AM$112,"Nein")</f>
        <v>Nein</v>
      </c>
      <c r="AO44" s="19" t="s">
        <v>234</v>
      </c>
      <c r="AP44" s="19" t="s">
        <v>236</v>
      </c>
      <c r="AQ44" s="19" t="s">
        <v>208</v>
      </c>
    </row>
    <row r="45" spans="1:43" ht="15.5" x14ac:dyDescent="0.35">
      <c r="A45" s="17" t="s">
        <v>139</v>
      </c>
      <c r="B45" s="17" t="s">
        <v>195</v>
      </c>
      <c r="C45" s="17"/>
      <c r="D45" s="18" t="s">
        <v>207</v>
      </c>
      <c r="E45" s="27" cm="1">
        <f t="array" ref="E45">_xlfn.IFS(D45=$D$5,1,D45=$D$14,0)</f>
        <v>1</v>
      </c>
      <c r="F45" s="18" t="s">
        <v>207</v>
      </c>
      <c r="G45" s="27" cm="1">
        <f t="array" ref="G45">_xlfn.IFS(F45=$F$5,1,F45=$F$7,0)</f>
        <v>1</v>
      </c>
      <c r="H45" s="19" t="s">
        <v>209</v>
      </c>
      <c r="I45" s="27" cm="1">
        <f t="array" ref="I45">_xlfn.IFS(H45=$H$5,20%,H45=$H$6,100%,H45=$H$7,0%,H45=$H$32,0%,H45=$H$10,40%)</f>
        <v>1</v>
      </c>
      <c r="J45" s="18" t="s">
        <v>207</v>
      </c>
      <c r="K45" s="27" cm="1">
        <f t="array" ref="K45">_xlfn.IFS(J45=$J$5,1,J45=$J$8,0)</f>
        <v>1</v>
      </c>
      <c r="L45" s="18" t="s">
        <v>207</v>
      </c>
      <c r="M45" s="27" cm="1">
        <f t="array" ref="M45">_xlfn.IFS(L45=$L$5,1,L45=$L$8,0)</f>
        <v>1</v>
      </c>
      <c r="N45" s="19" t="s">
        <v>213</v>
      </c>
      <c r="O45" s="27" cm="1">
        <f t="array" ref="O45">_xlfn.IFS(N45=$N$5,100%,N45=$N$7,0%,N45=$N$57,50%,N45=$N$52,0%)</f>
        <v>1</v>
      </c>
      <c r="P45" s="19" t="s">
        <v>213</v>
      </c>
      <c r="Q45" s="27" cm="1">
        <f t="array" ref="Q45">_xlfn.IFS(P45=$N$5,100%,P45=$N$7,0%,P45=$N$57,50%,P45=$N$52,0%)</f>
        <v>1</v>
      </c>
      <c r="R45" s="19" t="s">
        <v>215</v>
      </c>
      <c r="S45" s="27" cm="1">
        <f t="array" ref="S45">_xlfn.IFS(R45=$N$5,100%,R45=$N$7,0%,R45=$N$57,50%,R45=$N$52,0%)</f>
        <v>0</v>
      </c>
      <c r="T45" s="19" t="s">
        <v>213</v>
      </c>
      <c r="U45" s="27" cm="1">
        <f t="array" ref="U45">_xlfn.IFS(T45=$N$5,100%,T45=$N$7,0%,T45=$N$57,50%,T45=$N$52,0%)</f>
        <v>1</v>
      </c>
      <c r="V45" s="19" t="s">
        <v>213</v>
      </c>
      <c r="W45" s="27" cm="1">
        <f t="array" ref="W45">_xlfn.IFS(V45=$N$5,100%,V45=$N$7,0%,V45=$N$57,50%,V45=$N$52,0%)</f>
        <v>1</v>
      </c>
      <c r="X45" s="19" t="s">
        <v>213</v>
      </c>
      <c r="Y45" s="27" cm="1">
        <f t="array" ref="Y45">_xlfn.IFS(X45=$N$5,100%,X45=$N$7,0%,X45=$N$57,50%,X45=$N$52,0%)</f>
        <v>1</v>
      </c>
      <c r="Z45" s="19" t="s">
        <v>213</v>
      </c>
      <c r="AA45" s="27" cm="1">
        <f t="array" ref="AA45">_xlfn.IFS(Z45=$N$5,100%,Z45=$N$7,0%,Z45=$N$57,50%,Z45=$N$52,0%)</f>
        <v>1</v>
      </c>
      <c r="AB45" s="50">
        <f t="shared" si="0"/>
        <v>0.91666666666666663</v>
      </c>
      <c r="AC45" s="19" t="s">
        <v>237</v>
      </c>
      <c r="AD45" s="19">
        <v>5</v>
      </c>
      <c r="AE45" s="19">
        <v>10</v>
      </c>
      <c r="AF45" s="19">
        <v>21</v>
      </c>
      <c r="AG45" s="19" t="s">
        <v>217</v>
      </c>
      <c r="AH45" s="19" t="s">
        <v>219</v>
      </c>
      <c r="AI45" s="19" t="s">
        <v>222</v>
      </c>
      <c r="AJ45" s="19">
        <v>1</v>
      </c>
      <c r="AK45" s="19" t="s">
        <v>230</v>
      </c>
      <c r="AL45" s="19" t="s">
        <v>208</v>
      </c>
      <c r="AM45" s="19" t="s">
        <v>273</v>
      </c>
      <c r="AN45" s="19" t="str" cm="1">
        <f t="array" ref="AN45">_xlfn.IFS(AM45=$AM$105,"Ja",,,AM45=$AM$106,"Ja",AM45=$AM$107,"Ja",AM45=$AM$108,"Ja",AM45=$AM$109,"Ja",AM45=$AM$110,"Ja",AM45=$AM$112,"Nein")</f>
        <v>Nein</v>
      </c>
      <c r="AO45" s="19" t="s">
        <v>234</v>
      </c>
      <c r="AP45" s="19" t="s">
        <v>236</v>
      </c>
      <c r="AQ45" s="19" t="s">
        <v>208</v>
      </c>
    </row>
    <row r="46" spans="1:43" x14ac:dyDescent="0.35">
      <c r="A46" s="17" t="s">
        <v>140</v>
      </c>
      <c r="B46" s="17" t="s">
        <v>195</v>
      </c>
      <c r="C46" s="17"/>
      <c r="D46" s="18" t="b">
        <v>0</v>
      </c>
      <c r="E46" s="27" cm="1">
        <f t="array" ref="E46">_xlfn.IFS(D46=$D$5,1,D46=$D$14,0)</f>
        <v>0</v>
      </c>
      <c r="F46" s="18" t="b">
        <v>0</v>
      </c>
      <c r="G46" s="27" cm="1">
        <f t="array" ref="G46">_xlfn.IFS(F46=$F$5,1,F46=$F$7,0)</f>
        <v>0</v>
      </c>
      <c r="H46" s="19" t="s">
        <v>211</v>
      </c>
      <c r="I46" s="27" cm="1">
        <f t="array" ref="I46">_xlfn.IFS(H46=$H$5,20%,H46=$H$6,100%,H46=$H$7,0%,H46=$H$32,0%,H46=$H$10,40%)</f>
        <v>0.2</v>
      </c>
      <c r="J46" s="18" t="s">
        <v>207</v>
      </c>
      <c r="K46" s="27" cm="1">
        <f t="array" ref="K46">_xlfn.IFS(J46=$J$5,1,J46=$J$8,0)</f>
        <v>1</v>
      </c>
      <c r="L46" s="18" t="s">
        <v>207</v>
      </c>
      <c r="M46" s="27" cm="1">
        <f t="array" ref="M46">_xlfn.IFS(L46=$L$5,1,L46=$L$8,0)</f>
        <v>1</v>
      </c>
      <c r="N46" s="19" t="s">
        <v>213</v>
      </c>
      <c r="O46" s="27" cm="1">
        <f t="array" ref="O46">_xlfn.IFS(N46=$N$5,100%,N46=$N$7,0%,N46=$N$57,50%,N46=$N$52,0%)</f>
        <v>1</v>
      </c>
      <c r="P46" s="19" t="s">
        <v>213</v>
      </c>
      <c r="Q46" s="27" cm="1">
        <f t="array" ref="Q46">_xlfn.IFS(P46=$N$5,100%,P46=$N$7,0%,P46=$N$57,50%,P46=$N$52,0%)</f>
        <v>1</v>
      </c>
      <c r="R46" s="19" t="s">
        <v>215</v>
      </c>
      <c r="S46" s="27" cm="1">
        <f t="array" ref="S46">_xlfn.IFS(R46=$N$5,100%,R46=$N$7,0%,R46=$N$57,50%,R46=$N$52,0%)</f>
        <v>0</v>
      </c>
      <c r="T46" s="19" t="s">
        <v>215</v>
      </c>
      <c r="U46" s="27" cm="1">
        <f t="array" ref="U46">_xlfn.IFS(T46=$N$5,100%,T46=$N$7,0%,T46=$N$57,50%,T46=$N$52,0%)</f>
        <v>0</v>
      </c>
      <c r="V46" s="19" t="s">
        <v>213</v>
      </c>
      <c r="W46" s="27" cm="1">
        <f t="array" ref="W46">_xlfn.IFS(V46=$N$5,100%,V46=$N$7,0%,V46=$N$57,50%,V46=$N$52,0%)</f>
        <v>1</v>
      </c>
      <c r="X46" s="19" t="s">
        <v>208</v>
      </c>
      <c r="Y46" s="27" cm="1">
        <f t="array" ref="Y46">_xlfn.IFS(X46=$N$5,100%,X46=$N$7,0%,X46=$N$57,50%,X46=$N$52,0%)</f>
        <v>0</v>
      </c>
      <c r="Z46" s="19" t="s">
        <v>214</v>
      </c>
      <c r="AA46" s="27" cm="1">
        <f t="array" ref="AA46">_xlfn.IFS(Z46=$N$5,100%,Z46=$N$7,0%,Z46=$N$57,50%,Z46=$N$52,0%)</f>
        <v>0.5</v>
      </c>
      <c r="AB46" s="50">
        <f t="shared" si="0"/>
        <v>0.47500000000000003</v>
      </c>
      <c r="AC46" s="19" t="s">
        <v>237</v>
      </c>
      <c r="AD46" s="19">
        <v>5</v>
      </c>
      <c r="AE46" s="19">
        <v>3</v>
      </c>
      <c r="AF46" s="19" t="s">
        <v>208</v>
      </c>
      <c r="AG46" s="19" t="s">
        <v>218</v>
      </c>
      <c r="AH46" s="19" t="s">
        <v>219</v>
      </c>
      <c r="AI46" s="19" t="s">
        <v>222</v>
      </c>
      <c r="AJ46" s="19">
        <v>1</v>
      </c>
      <c r="AK46" s="19" t="s">
        <v>230</v>
      </c>
      <c r="AL46" s="19" t="s">
        <v>208</v>
      </c>
      <c r="AM46" s="19" t="s">
        <v>273</v>
      </c>
      <c r="AN46" s="19" t="str" cm="1">
        <f t="array" ref="AN46">_xlfn.IFS(AM46=$AM$105,"Ja",,,AM46=$AM$106,"Ja",AM46=$AM$107,"Ja",AM46=$AM$108,"Ja",AM46=$AM$109,"Ja",AM46=$AM$110,"Ja",AM46=$AM$112,"Nein")</f>
        <v>Nein</v>
      </c>
      <c r="AO46" s="19" t="s">
        <v>234</v>
      </c>
      <c r="AP46" s="19" t="s">
        <v>236</v>
      </c>
      <c r="AQ46" s="19" t="s">
        <v>208</v>
      </c>
    </row>
    <row r="47" spans="1:43" ht="15.5" x14ac:dyDescent="0.35">
      <c r="A47" s="17" t="s">
        <v>141</v>
      </c>
      <c r="B47" s="17" t="s">
        <v>195</v>
      </c>
      <c r="C47" s="17"/>
      <c r="D47" s="18" t="s">
        <v>207</v>
      </c>
      <c r="E47" s="27" cm="1">
        <f t="array" ref="E47">_xlfn.IFS(D47=$D$5,1,D47=$D$14,0)</f>
        <v>1</v>
      </c>
      <c r="F47" s="18" t="b">
        <v>0</v>
      </c>
      <c r="G47" s="27" cm="1">
        <f t="array" ref="G47">_xlfn.IFS(F47=$F$5,1,F47=$F$7,0)</f>
        <v>0</v>
      </c>
      <c r="H47" s="19" t="s">
        <v>212</v>
      </c>
      <c r="I47" s="27" cm="1">
        <f t="array" ref="I47">_xlfn.IFS(H47=$H$5,20%,H47=$H$6,100%,H47=$H$7,0%,H47=$H$32,0%,H47=$H$10,40%)</f>
        <v>0</v>
      </c>
      <c r="J47" s="18" t="s">
        <v>207</v>
      </c>
      <c r="K47" s="27" cm="1">
        <f t="array" ref="K47">_xlfn.IFS(J47=$J$5,1,J47=$J$8,0)</f>
        <v>1</v>
      </c>
      <c r="L47" s="18" t="s">
        <v>207</v>
      </c>
      <c r="M47" s="27" cm="1">
        <f t="array" ref="M47">_xlfn.IFS(L47=$L$5,1,L47=$L$8,0)</f>
        <v>1</v>
      </c>
      <c r="N47" s="19" t="s">
        <v>215</v>
      </c>
      <c r="O47" s="27" cm="1">
        <f t="array" ref="O47">_xlfn.IFS(N47=$N$5,100%,N47=$N$7,0%,N47=$N$57,50%,N47=$N$52,0%)</f>
        <v>0</v>
      </c>
      <c r="P47" s="19" t="s">
        <v>215</v>
      </c>
      <c r="Q47" s="27" cm="1">
        <f t="array" ref="Q47">_xlfn.IFS(P47=$N$5,100%,P47=$N$7,0%,P47=$N$57,50%,P47=$N$52,0%)</f>
        <v>0</v>
      </c>
      <c r="R47" s="19" t="s">
        <v>215</v>
      </c>
      <c r="S47" s="27" cm="1">
        <f t="array" ref="S47">_xlfn.IFS(R47=$N$5,100%,R47=$N$7,0%,R47=$N$57,50%,R47=$N$52,0%)</f>
        <v>0</v>
      </c>
      <c r="T47" s="19" t="s">
        <v>215</v>
      </c>
      <c r="U47" s="27" cm="1">
        <f t="array" ref="U47">_xlfn.IFS(T47=$N$5,100%,T47=$N$7,0%,T47=$N$57,50%,T47=$N$52,0%)</f>
        <v>0</v>
      </c>
      <c r="V47" s="19" t="s">
        <v>215</v>
      </c>
      <c r="W47" s="27" cm="1">
        <f t="array" ref="W47">_xlfn.IFS(V47=$N$5,100%,V47=$N$7,0%,V47=$N$57,50%,V47=$N$52,0%)</f>
        <v>0</v>
      </c>
      <c r="X47" s="19" t="s">
        <v>215</v>
      </c>
      <c r="Y47" s="27" cm="1">
        <f t="array" ref="Y47">_xlfn.IFS(X47=$N$5,100%,X47=$N$7,0%,X47=$N$57,50%,X47=$N$52,0%)</f>
        <v>0</v>
      </c>
      <c r="Z47" s="19" t="s">
        <v>208</v>
      </c>
      <c r="AA47" s="27" cm="1">
        <f t="array" ref="AA47">_xlfn.IFS(Z47=$N$5,100%,Z47=$N$7,0%,Z47=$N$57,50%,Z47=$N$52,0%)</f>
        <v>0</v>
      </c>
      <c r="AB47" s="50">
        <f t="shared" si="0"/>
        <v>0.25</v>
      </c>
      <c r="AC47" s="19" t="s">
        <v>237</v>
      </c>
      <c r="AD47" s="19">
        <v>4</v>
      </c>
      <c r="AE47" s="19">
        <v>2</v>
      </c>
      <c r="AF47" s="19" t="s">
        <v>208</v>
      </c>
      <c r="AG47" s="19" t="s">
        <v>218</v>
      </c>
      <c r="AH47" s="19" t="s">
        <v>219</v>
      </c>
      <c r="AI47" s="19" t="s">
        <v>222</v>
      </c>
      <c r="AJ47" s="19">
        <v>1</v>
      </c>
      <c r="AK47" s="19" t="s">
        <v>230</v>
      </c>
      <c r="AL47" s="19" t="s">
        <v>208</v>
      </c>
      <c r="AM47" s="19" t="s">
        <v>273</v>
      </c>
      <c r="AN47" s="19" t="str" cm="1">
        <f t="array" ref="AN47">_xlfn.IFS(AM47=$AM$105,"Ja",,,AM47=$AM$106,"Ja",AM47=$AM$107,"Ja",AM47=$AM$108,"Ja",AM47=$AM$109,"Ja",AM47=$AM$110,"Ja",AM47=$AM$112,"Nein")</f>
        <v>Nein</v>
      </c>
      <c r="AO47" s="19" t="s">
        <v>234</v>
      </c>
      <c r="AP47" s="19" t="s">
        <v>236</v>
      </c>
      <c r="AQ47" s="19" t="s">
        <v>208</v>
      </c>
    </row>
    <row r="48" spans="1:43" ht="15.5" x14ac:dyDescent="0.35">
      <c r="A48" s="17" t="s">
        <v>142</v>
      </c>
      <c r="B48" s="17" t="s">
        <v>195</v>
      </c>
      <c r="C48" s="17"/>
      <c r="D48" s="18" t="s">
        <v>207</v>
      </c>
      <c r="E48" s="27" cm="1">
        <f t="array" ref="E48">_xlfn.IFS(D48=$D$5,1,D48=$D$14,0)</f>
        <v>1</v>
      </c>
      <c r="F48" s="18" t="s">
        <v>207</v>
      </c>
      <c r="G48" s="27" cm="1">
        <f t="array" ref="G48">_xlfn.IFS(F48=$F$5,1,F48=$F$7,0)</f>
        <v>1</v>
      </c>
      <c r="H48" s="19" t="s">
        <v>208</v>
      </c>
      <c r="I48" s="27" cm="1">
        <f t="array" ref="I48">_xlfn.IFS(H48=$H$5,20%,H48=$H$6,100%,H48=$H$7,0%,H48=$H$32,0%,H48=$H$10,40%)</f>
        <v>0</v>
      </c>
      <c r="J48" s="18" t="s">
        <v>207</v>
      </c>
      <c r="K48" s="27" cm="1">
        <f t="array" ref="K48">_xlfn.IFS(J48=$J$5,1,J48=$J$8,0)</f>
        <v>1</v>
      </c>
      <c r="L48" s="18" t="s">
        <v>207</v>
      </c>
      <c r="M48" s="27" cm="1">
        <f t="array" ref="M48">_xlfn.IFS(L48=$L$5,1,L48=$L$8,0)</f>
        <v>1</v>
      </c>
      <c r="N48" s="19" t="s">
        <v>213</v>
      </c>
      <c r="O48" s="27" cm="1">
        <f t="array" ref="O48">_xlfn.IFS(N48=$N$5,100%,N48=$N$7,0%,N48=$N$57,50%,N48=$N$52,0%)</f>
        <v>1</v>
      </c>
      <c r="P48" s="19" t="s">
        <v>213</v>
      </c>
      <c r="Q48" s="27" cm="1">
        <f t="array" ref="Q48">_xlfn.IFS(P48=$N$5,100%,P48=$N$7,0%,P48=$N$57,50%,P48=$N$52,0%)</f>
        <v>1</v>
      </c>
      <c r="R48" s="19" t="s">
        <v>214</v>
      </c>
      <c r="S48" s="27" cm="1">
        <f t="array" ref="S48">_xlfn.IFS(R48=$N$5,100%,R48=$N$7,0%,R48=$N$57,50%,R48=$N$52,0%)</f>
        <v>0.5</v>
      </c>
      <c r="T48" s="19" t="s">
        <v>215</v>
      </c>
      <c r="U48" s="27" cm="1">
        <f t="array" ref="U48">_xlfn.IFS(T48=$N$5,100%,T48=$N$7,0%,T48=$N$57,50%,T48=$N$52,0%)</f>
        <v>0</v>
      </c>
      <c r="V48" s="19" t="s">
        <v>208</v>
      </c>
      <c r="W48" s="27" cm="1">
        <f t="array" ref="W48">_xlfn.IFS(V48=$N$5,100%,V48=$N$7,0%,V48=$N$57,50%,V48=$N$52,0%)</f>
        <v>0</v>
      </c>
      <c r="X48" s="19" t="s">
        <v>208</v>
      </c>
      <c r="Y48" s="27" cm="1">
        <f t="array" ref="Y48">_xlfn.IFS(X48=$N$5,100%,X48=$N$7,0%,X48=$N$57,50%,X48=$N$52,0%)</f>
        <v>0</v>
      </c>
      <c r="Z48" s="19" t="s">
        <v>215</v>
      </c>
      <c r="AA48" s="27" cm="1">
        <f t="array" ref="AA48">_xlfn.IFS(Z48=$N$5,100%,Z48=$N$7,0%,Z48=$N$57,50%,Z48=$N$52,0%)</f>
        <v>0</v>
      </c>
      <c r="AB48" s="50">
        <f t="shared" si="0"/>
        <v>0.54166666666666663</v>
      </c>
      <c r="AC48" s="19" t="s">
        <v>237</v>
      </c>
      <c r="AD48" s="19">
        <v>2</v>
      </c>
      <c r="AE48" s="19">
        <v>4</v>
      </c>
      <c r="AF48" s="19">
        <v>20</v>
      </c>
      <c r="AG48" s="19" t="s">
        <v>218</v>
      </c>
      <c r="AH48" s="19" t="s">
        <v>219</v>
      </c>
      <c r="AI48" s="19" t="s">
        <v>222</v>
      </c>
      <c r="AJ48" s="19">
        <v>1</v>
      </c>
      <c r="AK48" s="19" t="s">
        <v>230</v>
      </c>
      <c r="AL48" s="19" t="s">
        <v>208</v>
      </c>
      <c r="AM48" s="19" t="s">
        <v>273</v>
      </c>
      <c r="AN48" s="19" t="str" cm="1">
        <f t="array" ref="AN48">_xlfn.IFS(AM48=$AM$105,"Ja",,,AM48=$AM$106,"Ja",AM48=$AM$107,"Ja",AM48=$AM$108,"Ja",AM48=$AM$109,"Ja",AM48=$AM$110,"Ja",AM48=$AM$112,"Nein")</f>
        <v>Nein</v>
      </c>
      <c r="AO48" s="19" t="s">
        <v>235</v>
      </c>
      <c r="AP48" s="19" t="s">
        <v>236</v>
      </c>
      <c r="AQ48" s="19" t="s">
        <v>208</v>
      </c>
    </row>
    <row r="49" spans="1:43" ht="15.5" x14ac:dyDescent="0.35">
      <c r="A49" s="17" t="s">
        <v>143</v>
      </c>
      <c r="B49" s="17" t="s">
        <v>195</v>
      </c>
      <c r="C49" s="17"/>
      <c r="D49" s="18" t="s">
        <v>207</v>
      </c>
      <c r="E49" s="27" cm="1">
        <f t="array" ref="E49">_xlfn.IFS(D49=$D$5,1,D49=$D$14,0)</f>
        <v>1</v>
      </c>
      <c r="F49" s="18" t="s">
        <v>207</v>
      </c>
      <c r="G49" s="27" cm="1">
        <f t="array" ref="G49">_xlfn.IFS(F49=$F$5,1,F49=$F$7,0)</f>
        <v>1</v>
      </c>
      <c r="H49" s="19" t="s">
        <v>212</v>
      </c>
      <c r="I49" s="27" cm="1">
        <f t="array" ref="I49">_xlfn.IFS(H49=$H$5,20%,H49=$H$6,100%,H49=$H$7,0%,H49=$H$32,0%,H49=$H$10,40%)</f>
        <v>0</v>
      </c>
      <c r="J49" s="18" t="s">
        <v>207</v>
      </c>
      <c r="K49" s="27" cm="1">
        <f t="array" ref="K49">_xlfn.IFS(J49=$J$5,1,J49=$J$8,0)</f>
        <v>1</v>
      </c>
      <c r="L49" s="18" t="s">
        <v>207</v>
      </c>
      <c r="M49" s="27" cm="1">
        <f t="array" ref="M49">_xlfn.IFS(L49=$L$5,1,L49=$L$8,0)</f>
        <v>1</v>
      </c>
      <c r="N49" s="19" t="s">
        <v>213</v>
      </c>
      <c r="O49" s="27" cm="1">
        <f t="array" ref="O49">_xlfn.IFS(N49=$N$5,100%,N49=$N$7,0%,N49=$N$57,50%,N49=$N$52,0%)</f>
        <v>1</v>
      </c>
      <c r="P49" s="19" t="s">
        <v>213</v>
      </c>
      <c r="Q49" s="27" cm="1">
        <f t="array" ref="Q49">_xlfn.IFS(P49=$N$5,100%,P49=$N$7,0%,P49=$N$57,50%,P49=$N$52,0%)</f>
        <v>1</v>
      </c>
      <c r="R49" s="19" t="s">
        <v>214</v>
      </c>
      <c r="S49" s="27" cm="1">
        <f t="array" ref="S49">_xlfn.IFS(R49=$N$5,100%,R49=$N$7,0%,R49=$N$57,50%,R49=$N$52,0%)</f>
        <v>0.5</v>
      </c>
      <c r="T49" s="19" t="s">
        <v>213</v>
      </c>
      <c r="U49" s="27" cm="1">
        <f t="array" ref="U49">_xlfn.IFS(T49=$N$5,100%,T49=$N$7,0%,T49=$N$57,50%,T49=$N$52,0%)</f>
        <v>1</v>
      </c>
      <c r="V49" s="19" t="s">
        <v>213</v>
      </c>
      <c r="W49" s="27" cm="1">
        <f t="array" ref="W49">_xlfn.IFS(V49=$N$5,100%,V49=$N$7,0%,V49=$N$57,50%,V49=$N$52,0%)</f>
        <v>1</v>
      </c>
      <c r="X49" s="19" t="s">
        <v>214</v>
      </c>
      <c r="Y49" s="27" cm="1">
        <f t="array" ref="Y49">_xlfn.IFS(X49=$N$5,100%,X49=$N$7,0%,X49=$N$57,50%,X49=$N$52,0%)</f>
        <v>0.5</v>
      </c>
      <c r="Z49" s="19" t="s">
        <v>215</v>
      </c>
      <c r="AA49" s="27" cm="1">
        <f t="array" ref="AA49">_xlfn.IFS(Z49=$N$5,100%,Z49=$N$7,0%,Z49=$N$57,50%,Z49=$N$52,0%)</f>
        <v>0</v>
      </c>
      <c r="AB49" s="50">
        <f t="shared" si="0"/>
        <v>0.75</v>
      </c>
      <c r="AC49" s="19" t="s">
        <v>237</v>
      </c>
      <c r="AD49" s="19">
        <v>2</v>
      </c>
      <c r="AE49" s="19">
        <v>2</v>
      </c>
      <c r="AF49" s="19" t="s">
        <v>208</v>
      </c>
      <c r="AG49" s="19" t="s">
        <v>218</v>
      </c>
      <c r="AH49" s="19" t="s">
        <v>219</v>
      </c>
      <c r="AI49" s="19" t="s">
        <v>222</v>
      </c>
      <c r="AJ49" s="19">
        <v>1</v>
      </c>
      <c r="AK49" s="19" t="s">
        <v>230</v>
      </c>
      <c r="AL49" s="19" t="s">
        <v>208</v>
      </c>
      <c r="AM49" s="19" t="s">
        <v>273</v>
      </c>
      <c r="AN49" s="19" t="str" cm="1">
        <f t="array" ref="AN49">_xlfn.IFS(AM49=$AM$105,"Ja",,,AM49=$AM$106,"Ja",AM49=$AM$107,"Ja",AM49=$AM$108,"Ja",AM49=$AM$109,"Ja",AM49=$AM$110,"Ja",AM49=$AM$112,"Nein")</f>
        <v>Nein</v>
      </c>
      <c r="AO49" s="19" t="s">
        <v>235</v>
      </c>
      <c r="AP49" s="19" t="s">
        <v>236</v>
      </c>
      <c r="AQ49" s="19" t="s">
        <v>208</v>
      </c>
    </row>
    <row r="50" spans="1:43" ht="15.5" x14ac:dyDescent="0.35">
      <c r="A50" s="17" t="s">
        <v>144</v>
      </c>
      <c r="B50" s="17" t="s">
        <v>195</v>
      </c>
      <c r="C50" s="17"/>
      <c r="D50" s="18" t="s">
        <v>207</v>
      </c>
      <c r="E50" s="27" cm="1">
        <f t="array" ref="E50">_xlfn.IFS(D50=$D$5,1,D50=$D$14,0)</f>
        <v>1</v>
      </c>
      <c r="F50" s="18" t="s">
        <v>207</v>
      </c>
      <c r="G50" s="27" cm="1">
        <f t="array" ref="G50">_xlfn.IFS(F50=$F$5,1,F50=$F$7,0)</f>
        <v>1</v>
      </c>
      <c r="H50" s="19" t="s">
        <v>209</v>
      </c>
      <c r="I50" s="27" cm="1">
        <f t="array" ref="I50">_xlfn.IFS(H50=$H$5,20%,H50=$H$6,100%,H50=$H$7,0%,H50=$H$32,0%,H50=$H$10,40%)</f>
        <v>1</v>
      </c>
      <c r="J50" s="18" t="s">
        <v>207</v>
      </c>
      <c r="K50" s="27" cm="1">
        <f t="array" ref="K50">_xlfn.IFS(J50=$J$5,1,J50=$J$8,0)</f>
        <v>1</v>
      </c>
      <c r="L50" s="18" t="s">
        <v>207</v>
      </c>
      <c r="M50" s="27" cm="1">
        <f t="array" ref="M50">_xlfn.IFS(L50=$L$5,1,L50=$L$8,0)</f>
        <v>1</v>
      </c>
      <c r="N50" s="19" t="s">
        <v>213</v>
      </c>
      <c r="O50" s="27" cm="1">
        <f t="array" ref="O50">_xlfn.IFS(N50=$N$5,100%,N50=$N$7,0%,N50=$N$57,50%,N50=$N$52,0%)</f>
        <v>1</v>
      </c>
      <c r="P50" s="19" t="s">
        <v>213</v>
      </c>
      <c r="Q50" s="27" cm="1">
        <f t="array" ref="Q50">_xlfn.IFS(P50=$N$5,100%,P50=$N$7,0%,P50=$N$57,50%,P50=$N$52,0%)</f>
        <v>1</v>
      </c>
      <c r="R50" s="19" t="s">
        <v>213</v>
      </c>
      <c r="S50" s="27" cm="1">
        <f t="array" ref="S50">_xlfn.IFS(R50=$N$5,100%,R50=$N$7,0%,R50=$N$57,50%,R50=$N$52,0%)</f>
        <v>1</v>
      </c>
      <c r="T50" s="19" t="s">
        <v>213</v>
      </c>
      <c r="U50" s="27" cm="1">
        <f t="array" ref="U50">_xlfn.IFS(T50=$N$5,100%,T50=$N$7,0%,T50=$N$57,50%,T50=$N$52,0%)</f>
        <v>1</v>
      </c>
      <c r="V50" s="19" t="s">
        <v>214</v>
      </c>
      <c r="W50" s="27" cm="1">
        <f t="array" ref="W50">_xlfn.IFS(V50=$N$5,100%,V50=$N$7,0%,V50=$N$57,50%,V50=$N$52,0%)</f>
        <v>0.5</v>
      </c>
      <c r="X50" s="19" t="s">
        <v>214</v>
      </c>
      <c r="Y50" s="27" cm="1">
        <f t="array" ref="Y50">_xlfn.IFS(X50=$N$5,100%,X50=$N$7,0%,X50=$N$57,50%,X50=$N$52,0%)</f>
        <v>0.5</v>
      </c>
      <c r="Z50" s="19" t="s">
        <v>215</v>
      </c>
      <c r="AA50" s="27" cm="1">
        <f t="array" ref="AA50">_xlfn.IFS(Z50=$N$5,100%,Z50=$N$7,0%,Z50=$N$57,50%,Z50=$N$52,0%)</f>
        <v>0</v>
      </c>
      <c r="AB50" s="50">
        <f t="shared" si="0"/>
        <v>0.83333333333333337</v>
      </c>
      <c r="AC50" s="19" t="s">
        <v>237</v>
      </c>
      <c r="AD50" s="19">
        <v>10</v>
      </c>
      <c r="AE50" s="19">
        <v>5</v>
      </c>
      <c r="AF50" s="19">
        <v>23</v>
      </c>
      <c r="AG50" s="19" t="s">
        <v>218</v>
      </c>
      <c r="AH50" s="19" t="s">
        <v>219</v>
      </c>
      <c r="AI50" s="19" t="s">
        <v>222</v>
      </c>
      <c r="AJ50" s="19">
        <v>1</v>
      </c>
      <c r="AK50" s="19" t="s">
        <v>227</v>
      </c>
      <c r="AL50" s="19" t="s">
        <v>208</v>
      </c>
      <c r="AM50" s="19" t="s">
        <v>273</v>
      </c>
      <c r="AN50" s="19" t="str" cm="1">
        <f t="array" ref="AN50">_xlfn.IFS(AM50=$AM$105,"Ja",,,AM50=$AM$106,"Ja",AM50=$AM$107,"Ja",AM50=$AM$108,"Ja",AM50=$AM$109,"Ja",AM50=$AM$110,"Ja",AM50=$AM$112,"Nein")</f>
        <v>Nein</v>
      </c>
      <c r="AO50" s="19" t="s">
        <v>234</v>
      </c>
      <c r="AP50" s="19" t="s">
        <v>236</v>
      </c>
      <c r="AQ50" s="19" t="s">
        <v>208</v>
      </c>
    </row>
    <row r="51" spans="1:43" ht="15.5" x14ac:dyDescent="0.35">
      <c r="A51" s="17" t="s">
        <v>145</v>
      </c>
      <c r="B51" s="17" t="s">
        <v>195</v>
      </c>
      <c r="C51" s="17"/>
      <c r="D51" s="18" t="s">
        <v>207</v>
      </c>
      <c r="E51" s="27" cm="1">
        <f t="array" ref="E51">_xlfn.IFS(D51=$D$5,1,D51=$D$14,0)</f>
        <v>1</v>
      </c>
      <c r="F51" s="18" t="b">
        <v>0</v>
      </c>
      <c r="G51" s="27" cm="1">
        <f t="array" ref="G51">_xlfn.IFS(F51=$F$5,1,F51=$F$7,0)</f>
        <v>0</v>
      </c>
      <c r="H51" s="19" t="s">
        <v>211</v>
      </c>
      <c r="I51" s="27" cm="1">
        <f t="array" ref="I51">_xlfn.IFS(H51=$H$5,20%,H51=$H$6,100%,H51=$H$7,0%,H51=$H$32,0%,H51=$H$10,40%)</f>
        <v>0.2</v>
      </c>
      <c r="J51" s="18" t="s">
        <v>207</v>
      </c>
      <c r="K51" s="27" cm="1">
        <f t="array" ref="K51">_xlfn.IFS(J51=$J$5,1,J51=$J$8,0)</f>
        <v>1</v>
      </c>
      <c r="L51" s="18" t="s">
        <v>207</v>
      </c>
      <c r="M51" s="27" cm="1">
        <f t="array" ref="M51">_xlfn.IFS(L51=$L$5,1,L51=$L$8,0)</f>
        <v>1</v>
      </c>
      <c r="N51" s="19" t="s">
        <v>213</v>
      </c>
      <c r="O51" s="27" cm="1">
        <f t="array" ref="O51">_xlfn.IFS(N51=$N$5,100%,N51=$N$7,0%,N51=$N$57,50%,N51=$N$52,0%)</f>
        <v>1</v>
      </c>
      <c r="P51" s="19" t="s">
        <v>213</v>
      </c>
      <c r="Q51" s="27" cm="1">
        <f t="array" ref="Q51">_xlfn.IFS(P51=$N$5,100%,P51=$N$7,0%,P51=$N$57,50%,P51=$N$52,0%)</f>
        <v>1</v>
      </c>
      <c r="R51" s="19" t="s">
        <v>214</v>
      </c>
      <c r="S51" s="27" cm="1">
        <f t="array" ref="S51">_xlfn.IFS(R51=$N$5,100%,R51=$N$7,0%,R51=$N$57,50%,R51=$N$52,0%)</f>
        <v>0.5</v>
      </c>
      <c r="T51" s="19" t="s">
        <v>213</v>
      </c>
      <c r="U51" s="27" cm="1">
        <f t="array" ref="U51">_xlfn.IFS(T51=$N$5,100%,T51=$N$7,0%,T51=$N$57,50%,T51=$N$52,0%)</f>
        <v>1</v>
      </c>
      <c r="V51" s="19" t="s">
        <v>215</v>
      </c>
      <c r="W51" s="27" cm="1">
        <f t="array" ref="W51">_xlfn.IFS(V51=$N$5,100%,V51=$N$7,0%,V51=$N$57,50%,V51=$N$52,0%)</f>
        <v>0</v>
      </c>
      <c r="X51" s="19" t="s">
        <v>215</v>
      </c>
      <c r="Y51" s="27" cm="1">
        <f t="array" ref="Y51">_xlfn.IFS(X51=$N$5,100%,X51=$N$7,0%,X51=$N$57,50%,X51=$N$52,0%)</f>
        <v>0</v>
      </c>
      <c r="Z51" s="19" t="s">
        <v>215</v>
      </c>
      <c r="AA51" s="27" cm="1">
        <f t="array" ref="AA51">_xlfn.IFS(Z51=$N$5,100%,Z51=$N$7,0%,Z51=$N$57,50%,Z51=$N$52,0%)</f>
        <v>0</v>
      </c>
      <c r="AB51" s="50">
        <f t="shared" si="0"/>
        <v>0.55833333333333335</v>
      </c>
      <c r="AC51" s="19" t="s">
        <v>237</v>
      </c>
      <c r="AD51" s="19">
        <v>0</v>
      </c>
      <c r="AE51" s="19">
        <v>2</v>
      </c>
      <c r="AF51" s="19" t="s">
        <v>208</v>
      </c>
      <c r="AG51" s="19" t="s">
        <v>218</v>
      </c>
      <c r="AH51" s="19" t="s">
        <v>219</v>
      </c>
      <c r="AI51" s="19" t="s">
        <v>222</v>
      </c>
      <c r="AJ51" s="19">
        <v>1</v>
      </c>
      <c r="AK51" s="19" t="s">
        <v>230</v>
      </c>
      <c r="AL51" s="19" t="s">
        <v>208</v>
      </c>
      <c r="AM51" s="19" t="s">
        <v>273</v>
      </c>
      <c r="AN51" s="19" t="str" cm="1">
        <f t="array" ref="AN51">_xlfn.IFS(AM51=$AM$105,"Ja",,,AM51=$AM$106,"Ja",AM51=$AM$107,"Ja",AM51=$AM$108,"Ja",AM51=$AM$109,"Ja",AM51=$AM$110,"Ja",AM51=$AM$112,"Nein")</f>
        <v>Nein</v>
      </c>
      <c r="AO51" s="19" t="s">
        <v>235</v>
      </c>
      <c r="AP51" s="19" t="s">
        <v>236</v>
      </c>
      <c r="AQ51" s="19" t="s">
        <v>208</v>
      </c>
    </row>
    <row r="52" spans="1:43" ht="15.5" x14ac:dyDescent="0.35">
      <c r="A52" s="17" t="s">
        <v>146</v>
      </c>
      <c r="B52" s="17" t="s">
        <v>195</v>
      </c>
      <c r="C52" s="17"/>
      <c r="D52" s="18" t="s">
        <v>207</v>
      </c>
      <c r="E52" s="27" cm="1">
        <f t="array" ref="E52">_xlfn.IFS(D52=$D$5,1,D52=$D$14,0)</f>
        <v>1</v>
      </c>
      <c r="F52" s="18" t="b">
        <v>0</v>
      </c>
      <c r="G52" s="27" cm="1">
        <f t="array" ref="G52">_xlfn.IFS(F52=$F$5,1,F52=$F$7,0)</f>
        <v>0</v>
      </c>
      <c r="H52" s="19" t="s">
        <v>212</v>
      </c>
      <c r="I52" s="27" cm="1">
        <f t="array" ref="I52">_xlfn.IFS(H52=$H$5,20%,H52=$H$6,100%,H52=$H$7,0%,H52=$H$32,0%,H52=$H$10,40%)</f>
        <v>0</v>
      </c>
      <c r="J52" s="18" t="s">
        <v>207</v>
      </c>
      <c r="K52" s="27" cm="1">
        <f t="array" ref="K52">_xlfn.IFS(J52=$J$5,1,J52=$J$8,0)</f>
        <v>1</v>
      </c>
      <c r="L52" s="18" t="s">
        <v>207</v>
      </c>
      <c r="M52" s="27" cm="1">
        <f t="array" ref="M52">_xlfn.IFS(L52=$L$5,1,L52=$L$8,0)</f>
        <v>1</v>
      </c>
      <c r="N52" s="19" t="s">
        <v>208</v>
      </c>
      <c r="O52" s="27" cm="1">
        <f t="array" ref="O52">_xlfn.IFS(N52=$N$5,100%,N52=$N$7,0%,N52=$N$57,50%,N52=$N$52,0%)</f>
        <v>0</v>
      </c>
      <c r="P52" s="19" t="s">
        <v>215</v>
      </c>
      <c r="Q52" s="27" cm="1">
        <f t="array" ref="Q52">_xlfn.IFS(P52=$N$5,100%,P52=$N$7,0%,P52=$N$57,50%,P52=$N$52,0%)</f>
        <v>0</v>
      </c>
      <c r="R52" s="19" t="s">
        <v>215</v>
      </c>
      <c r="S52" s="27" cm="1">
        <f t="array" ref="S52">_xlfn.IFS(R52=$N$5,100%,R52=$N$7,0%,R52=$N$57,50%,R52=$N$52,0%)</f>
        <v>0</v>
      </c>
      <c r="T52" s="19" t="s">
        <v>215</v>
      </c>
      <c r="U52" s="27" cm="1">
        <f t="array" ref="U52">_xlfn.IFS(T52=$N$5,100%,T52=$N$7,0%,T52=$N$57,50%,T52=$N$52,0%)</f>
        <v>0</v>
      </c>
      <c r="V52" s="19" t="s">
        <v>213</v>
      </c>
      <c r="W52" s="27" cm="1">
        <f t="array" ref="W52">_xlfn.IFS(V52=$N$5,100%,V52=$N$7,0%,V52=$N$57,50%,V52=$N$52,0%)</f>
        <v>1</v>
      </c>
      <c r="X52" s="19" t="s">
        <v>213</v>
      </c>
      <c r="Y52" s="27" cm="1">
        <f t="array" ref="Y52">_xlfn.IFS(X52=$N$5,100%,X52=$N$7,0%,X52=$N$57,50%,X52=$N$52,0%)</f>
        <v>1</v>
      </c>
      <c r="Z52" s="19" t="s">
        <v>215</v>
      </c>
      <c r="AA52" s="27" cm="1">
        <f t="array" ref="AA52">_xlfn.IFS(Z52=$N$5,100%,Z52=$N$7,0%,Z52=$N$57,50%,Z52=$N$52,0%)</f>
        <v>0</v>
      </c>
      <c r="AB52" s="50">
        <f t="shared" si="0"/>
        <v>0.41666666666666669</v>
      </c>
      <c r="AC52" s="19" t="s">
        <v>237</v>
      </c>
      <c r="AD52" s="19">
        <v>1</v>
      </c>
      <c r="AE52" s="19">
        <v>4</v>
      </c>
      <c r="AF52" s="19" t="s">
        <v>208</v>
      </c>
      <c r="AG52" s="19" t="s">
        <v>217</v>
      </c>
      <c r="AH52" s="19" t="s">
        <v>219</v>
      </c>
      <c r="AI52" s="19" t="s">
        <v>222</v>
      </c>
      <c r="AJ52" s="19">
        <v>1</v>
      </c>
      <c r="AK52" s="19" t="s">
        <v>230</v>
      </c>
      <c r="AL52" s="19" t="s">
        <v>208</v>
      </c>
      <c r="AM52" s="19" t="s">
        <v>273</v>
      </c>
      <c r="AN52" s="19" t="str" cm="1">
        <f t="array" ref="AN52">_xlfn.IFS(AM52=$AM$105,"Ja",,,AM52=$AM$106,"Ja",AM52=$AM$107,"Ja",AM52=$AM$108,"Ja",AM52=$AM$109,"Ja",AM52=$AM$110,"Ja",AM52=$AM$112,"Nein")</f>
        <v>Nein</v>
      </c>
      <c r="AO52" s="19" t="s">
        <v>234</v>
      </c>
      <c r="AP52" s="19" t="s">
        <v>236</v>
      </c>
      <c r="AQ52" s="19" t="s">
        <v>208</v>
      </c>
    </row>
    <row r="53" spans="1:43" ht="15.5" x14ac:dyDescent="0.35">
      <c r="A53" s="17" t="s">
        <v>147</v>
      </c>
      <c r="B53" s="17" t="s">
        <v>195</v>
      </c>
      <c r="C53" s="17"/>
      <c r="D53" s="18" t="s">
        <v>207</v>
      </c>
      <c r="E53" s="27" cm="1">
        <f t="array" ref="E53">_xlfn.IFS(D53=$D$5,1,D53=$D$14,0)</f>
        <v>1</v>
      </c>
      <c r="F53" s="18" t="b">
        <v>0</v>
      </c>
      <c r="G53" s="27" cm="1">
        <f t="array" ref="G53">_xlfn.IFS(F53=$F$5,1,F53=$F$7,0)</f>
        <v>0</v>
      </c>
      <c r="H53" s="19" t="s">
        <v>210</v>
      </c>
      <c r="I53" s="27" cm="1">
        <f t="array" ref="I53">_xlfn.IFS(H53=$H$5,20%,H53=$H$6,100%,H53=$H$7,0%,H53=$H$32,0%,H53=$H$10,40%)</f>
        <v>0.4</v>
      </c>
      <c r="J53" s="18" t="s">
        <v>207</v>
      </c>
      <c r="K53" s="27" cm="1">
        <f t="array" ref="K53">_xlfn.IFS(J53=$J$5,1,J53=$J$8,0)</f>
        <v>1</v>
      </c>
      <c r="L53" s="18" t="s">
        <v>207</v>
      </c>
      <c r="M53" s="27" cm="1">
        <f t="array" ref="M53">_xlfn.IFS(L53=$L$5,1,L53=$L$8,0)</f>
        <v>1</v>
      </c>
      <c r="N53" s="19" t="s">
        <v>215</v>
      </c>
      <c r="O53" s="27" cm="1">
        <f t="array" ref="O53">_xlfn.IFS(N53=$N$5,100%,N53=$N$7,0%,N53=$N$57,50%,N53=$N$52,0%)</f>
        <v>0</v>
      </c>
      <c r="P53" s="19" t="s">
        <v>214</v>
      </c>
      <c r="Q53" s="27" cm="1">
        <f t="array" ref="Q53">_xlfn.IFS(P53=$N$5,100%,P53=$N$7,0%,P53=$N$57,50%,P53=$N$52,0%)</f>
        <v>0.5</v>
      </c>
      <c r="R53" s="19" t="s">
        <v>215</v>
      </c>
      <c r="S53" s="27" cm="1">
        <f t="array" ref="S53">_xlfn.IFS(R53=$N$5,100%,R53=$N$7,0%,R53=$N$57,50%,R53=$N$52,0%)</f>
        <v>0</v>
      </c>
      <c r="T53" s="19" t="s">
        <v>213</v>
      </c>
      <c r="U53" s="27" cm="1">
        <f t="array" ref="U53">_xlfn.IFS(T53=$N$5,100%,T53=$N$7,0%,T53=$N$57,50%,T53=$N$52,0%)</f>
        <v>1</v>
      </c>
      <c r="V53" s="19" t="s">
        <v>215</v>
      </c>
      <c r="W53" s="27" cm="1">
        <f t="array" ref="W53">_xlfn.IFS(V53=$N$5,100%,V53=$N$7,0%,V53=$N$57,50%,V53=$N$52,0%)</f>
        <v>0</v>
      </c>
      <c r="X53" s="19" t="s">
        <v>215</v>
      </c>
      <c r="Y53" s="27" cm="1">
        <f t="array" ref="Y53">_xlfn.IFS(X53=$N$5,100%,X53=$N$7,0%,X53=$N$57,50%,X53=$N$52,0%)</f>
        <v>0</v>
      </c>
      <c r="Z53" s="19" t="s">
        <v>215</v>
      </c>
      <c r="AA53" s="27" cm="1">
        <f t="array" ref="AA53">_xlfn.IFS(Z53=$N$5,100%,Z53=$N$7,0%,Z53=$N$57,50%,Z53=$N$52,0%)</f>
        <v>0</v>
      </c>
      <c r="AB53" s="50">
        <f t="shared" si="0"/>
        <v>0.40833333333333338</v>
      </c>
      <c r="AC53" s="19" t="s">
        <v>236</v>
      </c>
      <c r="AD53" s="19">
        <v>6</v>
      </c>
      <c r="AE53" s="19">
        <v>4</v>
      </c>
      <c r="AF53" s="19">
        <v>18</v>
      </c>
      <c r="AG53" s="19" t="s">
        <v>218</v>
      </c>
      <c r="AH53" s="19" t="s">
        <v>219</v>
      </c>
      <c r="AI53" s="19" t="s">
        <v>222</v>
      </c>
      <c r="AJ53" s="19">
        <v>1</v>
      </c>
      <c r="AK53" s="19" t="s">
        <v>230</v>
      </c>
      <c r="AL53" s="19" t="s">
        <v>208</v>
      </c>
      <c r="AM53" s="19" t="s">
        <v>273</v>
      </c>
      <c r="AN53" s="19" t="str" cm="1">
        <f t="array" ref="AN53">_xlfn.IFS(AM53=$AM$105,"Ja",,,AM53=$AM$106,"Ja",AM53=$AM$107,"Ja",AM53=$AM$108,"Ja",AM53=$AM$109,"Ja",AM53=$AM$110,"Ja",AM53=$AM$112,"Nein")</f>
        <v>Nein</v>
      </c>
      <c r="AO53" s="19" t="s">
        <v>235</v>
      </c>
      <c r="AP53" s="19" t="s">
        <v>236</v>
      </c>
      <c r="AQ53" s="19" t="s">
        <v>208</v>
      </c>
    </row>
    <row r="54" spans="1:43" ht="15.5" x14ac:dyDescent="0.35">
      <c r="A54" s="17" t="s">
        <v>148</v>
      </c>
      <c r="B54" s="17" t="s">
        <v>195</v>
      </c>
      <c r="C54" s="17"/>
      <c r="D54" s="18" t="s">
        <v>207</v>
      </c>
      <c r="E54" s="27" cm="1">
        <f t="array" ref="E54">_xlfn.IFS(D54=$D$5,1,D54=$D$14,0)</f>
        <v>1</v>
      </c>
      <c r="F54" s="18" t="b">
        <v>0</v>
      </c>
      <c r="G54" s="27" cm="1">
        <f t="array" ref="G54">_xlfn.IFS(F54=$F$5,1,F54=$F$7,0)</f>
        <v>0</v>
      </c>
      <c r="H54" s="19" t="s">
        <v>212</v>
      </c>
      <c r="I54" s="27" cm="1">
        <f t="array" ref="I54">_xlfn.IFS(H54=$H$5,20%,H54=$H$6,100%,H54=$H$7,0%,H54=$H$32,0%,H54=$H$10,40%)</f>
        <v>0</v>
      </c>
      <c r="J54" s="18" t="b">
        <v>0</v>
      </c>
      <c r="K54" s="27" cm="1">
        <f t="array" ref="K54">_xlfn.IFS(J54=$J$5,1,J54=$J$8,0)</f>
        <v>0</v>
      </c>
      <c r="L54" s="18" t="b">
        <v>0</v>
      </c>
      <c r="M54" s="27" cm="1">
        <f t="array" ref="M54">_xlfn.IFS(L54=$L$5,1,L54=$L$8,0)</f>
        <v>0</v>
      </c>
      <c r="N54" s="19" t="s">
        <v>213</v>
      </c>
      <c r="O54" s="27" cm="1">
        <f t="array" ref="O54">_xlfn.IFS(N54=$N$5,100%,N54=$N$7,0%,N54=$N$57,50%,N54=$N$52,0%)</f>
        <v>1</v>
      </c>
      <c r="P54" s="19" t="s">
        <v>215</v>
      </c>
      <c r="Q54" s="27" cm="1">
        <f t="array" ref="Q54">_xlfn.IFS(P54=$N$5,100%,P54=$N$7,0%,P54=$N$57,50%,P54=$N$52,0%)</f>
        <v>0</v>
      </c>
      <c r="R54" s="19" t="s">
        <v>214</v>
      </c>
      <c r="S54" s="27" cm="1">
        <f t="array" ref="S54">_xlfn.IFS(R54=$N$5,100%,R54=$N$7,0%,R54=$N$57,50%,R54=$N$52,0%)</f>
        <v>0.5</v>
      </c>
      <c r="T54" s="19" t="s">
        <v>215</v>
      </c>
      <c r="U54" s="27" cm="1">
        <f t="array" ref="U54">_xlfn.IFS(T54=$N$5,100%,T54=$N$7,0%,T54=$N$57,50%,T54=$N$52,0%)</f>
        <v>0</v>
      </c>
      <c r="V54" s="19" t="s">
        <v>215</v>
      </c>
      <c r="W54" s="27" cm="1">
        <f t="array" ref="W54">_xlfn.IFS(V54=$N$5,100%,V54=$N$7,0%,V54=$N$57,50%,V54=$N$52,0%)</f>
        <v>0</v>
      </c>
      <c r="X54" s="19" t="s">
        <v>215</v>
      </c>
      <c r="Y54" s="27" cm="1">
        <f t="array" ref="Y54">_xlfn.IFS(X54=$N$5,100%,X54=$N$7,0%,X54=$N$57,50%,X54=$N$52,0%)</f>
        <v>0</v>
      </c>
      <c r="Z54" s="19" t="s">
        <v>213</v>
      </c>
      <c r="AA54" s="27" cm="1">
        <f t="array" ref="AA54">_xlfn.IFS(Z54=$N$5,100%,Z54=$N$7,0%,Z54=$N$57,50%,Z54=$N$52,0%)</f>
        <v>1</v>
      </c>
      <c r="AB54" s="50">
        <f t="shared" si="0"/>
        <v>0.29166666666666669</v>
      </c>
      <c r="AC54" s="19" t="s">
        <v>237</v>
      </c>
      <c r="AD54" s="19">
        <v>3</v>
      </c>
      <c r="AE54" s="19">
        <v>4</v>
      </c>
      <c r="AF54" s="19">
        <v>20</v>
      </c>
      <c r="AG54" s="19" t="s">
        <v>218</v>
      </c>
      <c r="AH54" s="19" t="s">
        <v>219</v>
      </c>
      <c r="AI54" s="19" t="s">
        <v>222</v>
      </c>
      <c r="AJ54" s="19">
        <v>1</v>
      </c>
      <c r="AK54" s="19" t="s">
        <v>230</v>
      </c>
      <c r="AL54" s="19" t="s">
        <v>208</v>
      </c>
      <c r="AM54" s="19" t="s">
        <v>273</v>
      </c>
      <c r="AN54" s="19" t="str" cm="1">
        <f t="array" ref="AN54">_xlfn.IFS(AM54=$AM$105,"Ja",,,AM54=$AM$106,"Ja",AM54=$AM$107,"Ja",AM54=$AM$108,"Ja",AM54=$AM$109,"Ja",AM54=$AM$110,"Ja",AM54=$AM$112,"Nein")</f>
        <v>Nein</v>
      </c>
      <c r="AO54" s="19" t="s">
        <v>235</v>
      </c>
      <c r="AP54" s="19" t="s">
        <v>236</v>
      </c>
      <c r="AQ54" s="19" t="s">
        <v>208</v>
      </c>
    </row>
    <row r="55" spans="1:43" ht="15.5" x14ac:dyDescent="0.35">
      <c r="A55" s="17" t="s">
        <v>149</v>
      </c>
      <c r="B55" s="17" t="s">
        <v>195</v>
      </c>
      <c r="C55" s="17"/>
      <c r="D55" s="18" t="s">
        <v>207</v>
      </c>
      <c r="E55" s="27" cm="1">
        <f t="array" ref="E55">_xlfn.IFS(D55=$D$5,1,D55=$D$14,0)</f>
        <v>1</v>
      </c>
      <c r="F55" s="18" t="s">
        <v>207</v>
      </c>
      <c r="G55" s="27" cm="1">
        <f t="array" ref="G55">_xlfn.IFS(F55=$F$5,1,F55=$F$7,0)</f>
        <v>1</v>
      </c>
      <c r="H55" s="19" t="s">
        <v>210</v>
      </c>
      <c r="I55" s="27" cm="1">
        <f t="array" ref="I55">_xlfn.IFS(H55=$H$5,20%,H55=$H$6,100%,H55=$H$7,0%,H55=$H$32,0%,H55=$H$10,40%)</f>
        <v>0.4</v>
      </c>
      <c r="J55" s="18" t="s">
        <v>207</v>
      </c>
      <c r="K55" s="27" cm="1">
        <f t="array" ref="K55">_xlfn.IFS(J55=$J$5,1,J55=$J$8,0)</f>
        <v>1</v>
      </c>
      <c r="L55" s="18" t="s">
        <v>207</v>
      </c>
      <c r="M55" s="27" cm="1">
        <f t="array" ref="M55">_xlfn.IFS(L55=$L$5,1,L55=$L$8,0)</f>
        <v>1</v>
      </c>
      <c r="N55" s="19" t="s">
        <v>213</v>
      </c>
      <c r="O55" s="27" cm="1">
        <f t="array" ref="O55">_xlfn.IFS(N55=$N$5,100%,N55=$N$7,0%,N55=$N$57,50%,N55=$N$52,0%)</f>
        <v>1</v>
      </c>
      <c r="P55" s="19" t="s">
        <v>208</v>
      </c>
      <c r="Q55" s="27" cm="1">
        <f t="array" ref="Q55">_xlfn.IFS(P55=$N$5,100%,P55=$N$7,0%,P55=$N$57,50%,P55=$N$52,0%)</f>
        <v>0</v>
      </c>
      <c r="R55" s="19" t="s">
        <v>214</v>
      </c>
      <c r="S55" s="27" cm="1">
        <f t="array" ref="S55">_xlfn.IFS(R55=$N$5,100%,R55=$N$7,0%,R55=$N$57,50%,R55=$N$52,0%)</f>
        <v>0.5</v>
      </c>
      <c r="T55" s="19" t="s">
        <v>213</v>
      </c>
      <c r="U55" s="27" cm="1">
        <f t="array" ref="U55">_xlfn.IFS(T55=$N$5,100%,T55=$N$7,0%,T55=$N$57,50%,T55=$N$52,0%)</f>
        <v>1</v>
      </c>
      <c r="V55" s="19" t="s">
        <v>214</v>
      </c>
      <c r="W55" s="27" cm="1">
        <f t="array" ref="W55">_xlfn.IFS(V55=$N$5,100%,V55=$N$7,0%,V55=$N$57,50%,V55=$N$52,0%)</f>
        <v>0.5</v>
      </c>
      <c r="X55" s="19" t="s">
        <v>208</v>
      </c>
      <c r="Y55" s="27" cm="1">
        <f t="array" ref="Y55">_xlfn.IFS(X55=$N$5,100%,X55=$N$7,0%,X55=$N$57,50%,X55=$N$52,0%)</f>
        <v>0</v>
      </c>
      <c r="Z55" s="19" t="s">
        <v>215</v>
      </c>
      <c r="AA55" s="27" cm="1">
        <f t="array" ref="AA55">_xlfn.IFS(Z55=$N$5,100%,Z55=$N$7,0%,Z55=$N$57,50%,Z55=$N$52,0%)</f>
        <v>0</v>
      </c>
      <c r="AB55" s="50">
        <f t="shared" si="0"/>
        <v>0.6166666666666667</v>
      </c>
      <c r="AC55" s="19" t="s">
        <v>237</v>
      </c>
      <c r="AD55" s="19">
        <v>2</v>
      </c>
      <c r="AE55" s="19">
        <v>5</v>
      </c>
      <c r="AF55" s="19">
        <v>27</v>
      </c>
      <c r="AG55" s="19" t="s">
        <v>217</v>
      </c>
      <c r="AH55" s="19" t="s">
        <v>219</v>
      </c>
      <c r="AI55" s="19" t="s">
        <v>222</v>
      </c>
      <c r="AJ55" s="19">
        <v>1</v>
      </c>
      <c r="AK55" s="19" t="s">
        <v>230</v>
      </c>
      <c r="AL55" s="19" t="s">
        <v>208</v>
      </c>
      <c r="AM55" s="19" t="s">
        <v>273</v>
      </c>
      <c r="AN55" s="19" t="str" cm="1">
        <f t="array" ref="AN55">_xlfn.IFS(AM55=$AM$105,"Ja",,,AM55=$AM$106,"Ja",AM55=$AM$107,"Ja",AM55=$AM$108,"Ja",AM55=$AM$109,"Ja",AM55=$AM$110,"Ja",AM55=$AM$112,"Nein")</f>
        <v>Nein</v>
      </c>
      <c r="AO55" s="19" t="s">
        <v>234</v>
      </c>
      <c r="AP55" s="19" t="s">
        <v>236</v>
      </c>
      <c r="AQ55" s="19" t="s">
        <v>208</v>
      </c>
    </row>
    <row r="56" spans="1:43" ht="15.5" x14ac:dyDescent="0.35">
      <c r="A56" s="17" t="s">
        <v>150</v>
      </c>
      <c r="B56" s="17" t="s">
        <v>195</v>
      </c>
      <c r="C56" s="17"/>
      <c r="D56" s="18" t="s">
        <v>207</v>
      </c>
      <c r="E56" s="27" cm="1">
        <f t="array" ref="E56">_xlfn.IFS(D56=$D$5,1,D56=$D$14,0)</f>
        <v>1</v>
      </c>
      <c r="F56" s="18" t="s">
        <v>207</v>
      </c>
      <c r="G56" s="27" cm="1">
        <f t="array" ref="G56">_xlfn.IFS(F56=$F$5,1,F56=$F$7,0)</f>
        <v>1</v>
      </c>
      <c r="H56" s="19" t="s">
        <v>212</v>
      </c>
      <c r="I56" s="27" cm="1">
        <f t="array" ref="I56">_xlfn.IFS(H56=$H$5,20%,H56=$H$6,100%,H56=$H$7,0%,H56=$H$32,0%,H56=$H$10,40%)</f>
        <v>0</v>
      </c>
      <c r="J56" s="18" t="s">
        <v>207</v>
      </c>
      <c r="K56" s="27" cm="1">
        <f t="array" ref="K56">_xlfn.IFS(J56=$J$5,1,J56=$J$8,0)</f>
        <v>1</v>
      </c>
      <c r="L56" s="18" t="s">
        <v>207</v>
      </c>
      <c r="M56" s="27" cm="1">
        <f t="array" ref="M56">_xlfn.IFS(L56=$L$5,1,L56=$L$8,0)</f>
        <v>1</v>
      </c>
      <c r="N56" s="19" t="s">
        <v>213</v>
      </c>
      <c r="O56" s="27" cm="1">
        <f t="array" ref="O56">_xlfn.IFS(N56=$N$5,100%,N56=$N$7,0%,N56=$N$57,50%,N56=$N$52,0%)</f>
        <v>1</v>
      </c>
      <c r="P56" s="19" t="s">
        <v>214</v>
      </c>
      <c r="Q56" s="27" cm="1">
        <f t="array" ref="Q56">_xlfn.IFS(P56=$N$5,100%,P56=$N$7,0%,P56=$N$57,50%,P56=$N$52,0%)</f>
        <v>0.5</v>
      </c>
      <c r="R56" s="19" t="s">
        <v>215</v>
      </c>
      <c r="S56" s="27" cm="1">
        <f t="array" ref="S56">_xlfn.IFS(R56=$N$5,100%,R56=$N$7,0%,R56=$N$57,50%,R56=$N$52,0%)</f>
        <v>0</v>
      </c>
      <c r="T56" s="19" t="s">
        <v>213</v>
      </c>
      <c r="U56" s="27" cm="1">
        <f t="array" ref="U56">_xlfn.IFS(T56=$N$5,100%,T56=$N$7,0%,T56=$N$57,50%,T56=$N$52,0%)</f>
        <v>1</v>
      </c>
      <c r="V56" s="19" t="s">
        <v>213</v>
      </c>
      <c r="W56" s="27" cm="1">
        <f t="array" ref="W56">_xlfn.IFS(V56=$N$5,100%,V56=$N$7,0%,V56=$N$57,50%,V56=$N$52,0%)</f>
        <v>1</v>
      </c>
      <c r="X56" s="19" t="s">
        <v>213</v>
      </c>
      <c r="Y56" s="27" cm="1">
        <f t="array" ref="Y56">_xlfn.IFS(X56=$N$5,100%,X56=$N$7,0%,X56=$N$57,50%,X56=$N$52,0%)</f>
        <v>1</v>
      </c>
      <c r="Z56" s="19" t="s">
        <v>215</v>
      </c>
      <c r="AA56" s="27" cm="1">
        <f t="array" ref="AA56">_xlfn.IFS(Z56=$N$5,100%,Z56=$N$7,0%,Z56=$N$57,50%,Z56=$N$52,0%)</f>
        <v>0</v>
      </c>
      <c r="AB56" s="50">
        <f t="shared" si="0"/>
        <v>0.70833333333333337</v>
      </c>
      <c r="AC56" s="19" t="s">
        <v>237</v>
      </c>
      <c r="AD56" s="19">
        <v>3</v>
      </c>
      <c r="AE56" s="19">
        <v>2</v>
      </c>
      <c r="AF56" s="19">
        <v>22</v>
      </c>
      <c r="AG56" s="19" t="s">
        <v>217</v>
      </c>
      <c r="AH56" s="19" t="s">
        <v>219</v>
      </c>
      <c r="AI56" s="19" t="s">
        <v>222</v>
      </c>
      <c r="AJ56" s="19">
        <v>1</v>
      </c>
      <c r="AK56" s="19" t="s">
        <v>230</v>
      </c>
      <c r="AL56" s="19" t="s">
        <v>208</v>
      </c>
      <c r="AM56" s="19" t="s">
        <v>273</v>
      </c>
      <c r="AN56" s="19" t="str" cm="1">
        <f t="array" ref="AN56">_xlfn.IFS(AM56=$AM$105,"Ja",,,AM56=$AM$106,"Ja",AM56=$AM$107,"Ja",AM56=$AM$108,"Ja",AM56=$AM$109,"Ja",AM56=$AM$110,"Ja",AM56=$AM$112,"Nein")</f>
        <v>Nein</v>
      </c>
      <c r="AO56" s="19" t="s">
        <v>235</v>
      </c>
      <c r="AP56" s="19" t="s">
        <v>236</v>
      </c>
      <c r="AQ56" s="19" t="s">
        <v>208</v>
      </c>
    </row>
    <row r="57" spans="1:43" ht="15.5" x14ac:dyDescent="0.35">
      <c r="A57" s="17" t="s">
        <v>151</v>
      </c>
      <c r="B57" s="17" t="s">
        <v>195</v>
      </c>
      <c r="C57" s="17"/>
      <c r="D57" s="18" t="s">
        <v>207</v>
      </c>
      <c r="E57" s="27" cm="1">
        <f t="array" ref="E57">_xlfn.IFS(D57=$D$5,1,D57=$D$14,0)</f>
        <v>1</v>
      </c>
      <c r="F57" s="18" t="s">
        <v>207</v>
      </c>
      <c r="G57" s="27" cm="1">
        <f t="array" ref="G57">_xlfn.IFS(F57=$F$5,1,F57=$F$7,0)</f>
        <v>1</v>
      </c>
      <c r="H57" s="19" t="s">
        <v>208</v>
      </c>
      <c r="I57" s="27" cm="1">
        <f t="array" ref="I57">_xlfn.IFS(H57=$H$5,20%,H57=$H$6,100%,H57=$H$7,0%,H57=$H$32,0%,H57=$H$10,40%)</f>
        <v>0</v>
      </c>
      <c r="J57" s="18" t="s">
        <v>207</v>
      </c>
      <c r="K57" s="27" cm="1">
        <f t="array" ref="K57">_xlfn.IFS(J57=$J$5,1,J57=$J$8,0)</f>
        <v>1</v>
      </c>
      <c r="L57" s="18" t="s">
        <v>207</v>
      </c>
      <c r="M57" s="27" cm="1">
        <f t="array" ref="M57">_xlfn.IFS(L57=$L$5,1,L57=$L$8,0)</f>
        <v>1</v>
      </c>
      <c r="N57" s="19" t="s">
        <v>214</v>
      </c>
      <c r="O57" s="27" cm="1">
        <f t="array" ref="O57">_xlfn.IFS(N57=$N$5,100%,N57=$N$7,0%,N57=$N$57,50%,N57=$N$52,0%)</f>
        <v>0.5</v>
      </c>
      <c r="P57" s="19" t="s">
        <v>213</v>
      </c>
      <c r="Q57" s="27" cm="1">
        <f t="array" ref="Q57">_xlfn.IFS(P57=$N$5,100%,P57=$N$7,0%,P57=$N$57,50%,P57=$N$52,0%)</f>
        <v>1</v>
      </c>
      <c r="R57" s="19" t="s">
        <v>214</v>
      </c>
      <c r="S57" s="27" cm="1">
        <f t="array" ref="S57">_xlfn.IFS(R57=$N$5,100%,R57=$N$7,0%,R57=$N$57,50%,R57=$N$52,0%)</f>
        <v>0.5</v>
      </c>
      <c r="T57" s="19" t="s">
        <v>214</v>
      </c>
      <c r="U57" s="27" cm="1">
        <f t="array" ref="U57">_xlfn.IFS(T57=$N$5,100%,T57=$N$7,0%,T57=$N$57,50%,T57=$N$52,0%)</f>
        <v>0.5</v>
      </c>
      <c r="V57" s="19" t="s">
        <v>215</v>
      </c>
      <c r="W57" s="27" cm="1">
        <f t="array" ref="W57">_xlfn.IFS(V57=$N$5,100%,V57=$N$7,0%,V57=$N$57,50%,V57=$N$52,0%)</f>
        <v>0</v>
      </c>
      <c r="X57" s="19" t="s">
        <v>215</v>
      </c>
      <c r="Y57" s="27" cm="1">
        <f t="array" ref="Y57">_xlfn.IFS(X57=$N$5,100%,X57=$N$7,0%,X57=$N$57,50%,X57=$N$52,0%)</f>
        <v>0</v>
      </c>
      <c r="Z57" s="19" t="s">
        <v>208</v>
      </c>
      <c r="AA57" s="27" cm="1">
        <f t="array" ref="AA57">_xlfn.IFS(Z57=$N$5,100%,Z57=$N$7,0%,Z57=$N$57,50%,Z57=$N$52,0%)</f>
        <v>0</v>
      </c>
      <c r="AB57" s="50">
        <f t="shared" si="0"/>
        <v>0.54166666666666663</v>
      </c>
      <c r="AC57" s="19" t="s">
        <v>237</v>
      </c>
      <c r="AD57" s="19">
        <v>0</v>
      </c>
      <c r="AE57" s="19">
        <v>2</v>
      </c>
      <c r="AF57" s="19">
        <v>31</v>
      </c>
      <c r="AG57" s="19" t="s">
        <v>217</v>
      </c>
      <c r="AH57" s="19" t="s">
        <v>219</v>
      </c>
      <c r="AI57" s="19" t="s">
        <v>222</v>
      </c>
      <c r="AJ57" s="19">
        <v>1</v>
      </c>
      <c r="AK57" s="19" t="s">
        <v>230</v>
      </c>
      <c r="AL57" s="19" t="s">
        <v>227</v>
      </c>
      <c r="AM57" s="19" t="s">
        <v>227</v>
      </c>
      <c r="AN57" s="19" t="str" cm="1">
        <f t="array" ref="AN57">_xlfn.IFS(AM57=$AM$105,"Ja",,,AM57=$AM$106,"Ja",AM57=$AM$107,"Ja",AM57=$AM$108,"Ja",AM57=$AM$109,"Ja",AM57=$AM$110,"Ja",AM57=$AM$112,"Nein")</f>
        <v>Ja</v>
      </c>
      <c r="AO57" s="19" t="s">
        <v>235</v>
      </c>
      <c r="AP57" s="19" t="s">
        <v>236</v>
      </c>
      <c r="AQ57" s="19" t="s">
        <v>208</v>
      </c>
    </row>
    <row r="58" spans="1:43" ht="15.5" x14ac:dyDescent="0.35">
      <c r="A58" s="17" t="s">
        <v>152</v>
      </c>
      <c r="B58" s="17" t="s">
        <v>195</v>
      </c>
      <c r="C58" s="17"/>
      <c r="D58" s="18" t="s">
        <v>207</v>
      </c>
      <c r="E58" s="27" cm="1">
        <f t="array" ref="E58">_xlfn.IFS(D58=$D$5,1,D58=$D$14,0)</f>
        <v>1</v>
      </c>
      <c r="F58" s="18" t="s">
        <v>207</v>
      </c>
      <c r="G58" s="27" cm="1">
        <f t="array" ref="G58">_xlfn.IFS(F58=$F$5,1,F58=$F$7,0)</f>
        <v>1</v>
      </c>
      <c r="H58" s="19" t="s">
        <v>211</v>
      </c>
      <c r="I58" s="27" cm="1">
        <f t="array" ref="I58">_xlfn.IFS(H58=$H$5,20%,H58=$H$6,100%,H58=$H$7,0%,H58=$H$32,0%,H58=$H$10,40%)</f>
        <v>0.2</v>
      </c>
      <c r="J58" s="18" t="s">
        <v>207</v>
      </c>
      <c r="K58" s="27" cm="1">
        <f t="array" ref="K58">_xlfn.IFS(J58=$J$5,1,J58=$J$8,0)</f>
        <v>1</v>
      </c>
      <c r="L58" s="18" t="s">
        <v>207</v>
      </c>
      <c r="M58" s="27" cm="1">
        <f t="array" ref="M58">_xlfn.IFS(L58=$L$5,1,L58=$L$8,0)</f>
        <v>1</v>
      </c>
      <c r="N58" s="19" t="s">
        <v>213</v>
      </c>
      <c r="O58" s="27" cm="1">
        <f t="array" ref="O58">_xlfn.IFS(N58=$N$5,100%,N58=$N$7,0%,N58=$N$57,50%,N58=$N$52,0%)</f>
        <v>1</v>
      </c>
      <c r="P58" s="19" t="s">
        <v>214</v>
      </c>
      <c r="Q58" s="27" cm="1">
        <f t="array" ref="Q58">_xlfn.IFS(P58=$N$5,100%,P58=$N$7,0%,P58=$N$57,50%,P58=$N$52,0%)</f>
        <v>0.5</v>
      </c>
      <c r="R58" s="19" t="s">
        <v>214</v>
      </c>
      <c r="S58" s="27" cm="1">
        <f t="array" ref="S58">_xlfn.IFS(R58=$N$5,100%,R58=$N$7,0%,R58=$N$57,50%,R58=$N$52,0%)</f>
        <v>0.5</v>
      </c>
      <c r="T58" s="19" t="s">
        <v>215</v>
      </c>
      <c r="U58" s="27" cm="1">
        <f t="array" ref="U58">_xlfn.IFS(T58=$N$5,100%,T58=$N$7,0%,T58=$N$57,50%,T58=$N$52,0%)</f>
        <v>0</v>
      </c>
      <c r="V58" s="19" t="s">
        <v>213</v>
      </c>
      <c r="W58" s="27" cm="1">
        <f t="array" ref="W58">_xlfn.IFS(V58=$N$5,100%,V58=$N$7,0%,V58=$N$57,50%,V58=$N$52,0%)</f>
        <v>1</v>
      </c>
      <c r="X58" s="19" t="s">
        <v>213</v>
      </c>
      <c r="Y58" s="27" cm="1">
        <f t="array" ref="Y58">_xlfn.IFS(X58=$N$5,100%,X58=$N$7,0%,X58=$N$57,50%,X58=$N$52,0%)</f>
        <v>1</v>
      </c>
      <c r="Z58" s="19" t="s">
        <v>215</v>
      </c>
      <c r="AA58" s="27" cm="1">
        <f t="array" ref="AA58">_xlfn.IFS(Z58=$N$5,100%,Z58=$N$7,0%,Z58=$N$57,50%,Z58=$N$52,0%)</f>
        <v>0</v>
      </c>
      <c r="AB58" s="50">
        <f t="shared" si="0"/>
        <v>0.68333333333333324</v>
      </c>
      <c r="AC58" s="19" t="s">
        <v>237</v>
      </c>
      <c r="AD58" s="19">
        <v>1</v>
      </c>
      <c r="AE58" s="19">
        <v>2</v>
      </c>
      <c r="AF58" s="19">
        <v>20</v>
      </c>
      <c r="AG58" s="19" t="s">
        <v>218</v>
      </c>
      <c r="AH58" s="19" t="s">
        <v>219</v>
      </c>
      <c r="AI58" s="19" t="s">
        <v>222</v>
      </c>
      <c r="AJ58" s="19">
        <v>1</v>
      </c>
      <c r="AK58" s="19" t="s">
        <v>230</v>
      </c>
      <c r="AL58" s="19" t="s">
        <v>208</v>
      </c>
      <c r="AM58" s="19" t="s">
        <v>273</v>
      </c>
      <c r="AN58" s="19" t="str" cm="1">
        <f t="array" ref="AN58">_xlfn.IFS(AM58=$AM$105,"Ja",,,AM58=$AM$106,"Ja",AM58=$AM$107,"Ja",AM58=$AM$108,"Ja",AM58=$AM$109,"Ja",AM58=$AM$110,"Ja",AM58=$AM$112,"Nein")</f>
        <v>Nein</v>
      </c>
      <c r="AO58" s="19" t="s">
        <v>235</v>
      </c>
      <c r="AP58" s="19" t="s">
        <v>236</v>
      </c>
      <c r="AQ58" s="19" t="s">
        <v>208</v>
      </c>
    </row>
    <row r="59" spans="1:43" ht="15.5" x14ac:dyDescent="0.35">
      <c r="A59" s="17" t="s">
        <v>153</v>
      </c>
      <c r="B59" s="17" t="s">
        <v>195</v>
      </c>
      <c r="C59" s="17"/>
      <c r="D59" s="18" t="s">
        <v>207</v>
      </c>
      <c r="E59" s="27" cm="1">
        <f t="array" ref="E59">_xlfn.IFS(D59=$D$5,1,D59=$D$14,0)</f>
        <v>1</v>
      </c>
      <c r="F59" s="18" t="s">
        <v>207</v>
      </c>
      <c r="G59" s="27" cm="1">
        <f t="array" ref="G59">_xlfn.IFS(F59=$F$5,1,F59=$F$7,0)</f>
        <v>1</v>
      </c>
      <c r="H59" s="19" t="s">
        <v>211</v>
      </c>
      <c r="I59" s="27" cm="1">
        <f t="array" ref="I59">_xlfn.IFS(H59=$H$5,20%,H59=$H$6,100%,H59=$H$7,0%,H59=$H$32,0%,H59=$H$10,40%)</f>
        <v>0.2</v>
      </c>
      <c r="J59" s="18" t="s">
        <v>207</v>
      </c>
      <c r="K59" s="27" cm="1">
        <f t="array" ref="K59">_xlfn.IFS(J59=$J$5,1,J59=$J$8,0)</f>
        <v>1</v>
      </c>
      <c r="L59" s="18" t="s">
        <v>207</v>
      </c>
      <c r="M59" s="27" cm="1">
        <f t="array" ref="M59">_xlfn.IFS(L59=$L$5,1,L59=$L$8,0)</f>
        <v>1</v>
      </c>
      <c r="N59" s="19" t="s">
        <v>214</v>
      </c>
      <c r="O59" s="27" cm="1">
        <f t="array" ref="O59">_xlfn.IFS(N59=$N$5,100%,N59=$N$7,0%,N59=$N$57,50%,N59=$N$52,0%)</f>
        <v>0.5</v>
      </c>
      <c r="P59" s="19" t="s">
        <v>213</v>
      </c>
      <c r="Q59" s="27" cm="1">
        <f t="array" ref="Q59">_xlfn.IFS(P59=$N$5,100%,P59=$N$7,0%,P59=$N$57,50%,P59=$N$52,0%)</f>
        <v>1</v>
      </c>
      <c r="R59" s="19" t="s">
        <v>214</v>
      </c>
      <c r="S59" s="27" cm="1">
        <f t="array" ref="S59">_xlfn.IFS(R59=$N$5,100%,R59=$N$7,0%,R59=$N$57,50%,R59=$N$52,0%)</f>
        <v>0.5</v>
      </c>
      <c r="T59" s="19" t="s">
        <v>214</v>
      </c>
      <c r="U59" s="27" cm="1">
        <f t="array" ref="U59">_xlfn.IFS(T59=$N$5,100%,T59=$N$7,0%,T59=$N$57,50%,T59=$N$52,0%)</f>
        <v>0.5</v>
      </c>
      <c r="V59" s="19" t="s">
        <v>213</v>
      </c>
      <c r="W59" s="27" cm="1">
        <f t="array" ref="W59">_xlfn.IFS(V59=$N$5,100%,V59=$N$7,0%,V59=$N$57,50%,V59=$N$52,0%)</f>
        <v>1</v>
      </c>
      <c r="X59" s="19" t="s">
        <v>213</v>
      </c>
      <c r="Y59" s="27" cm="1">
        <f t="array" ref="Y59">_xlfn.IFS(X59=$N$5,100%,X59=$N$7,0%,X59=$N$57,50%,X59=$N$52,0%)</f>
        <v>1</v>
      </c>
      <c r="Z59" s="19" t="s">
        <v>215</v>
      </c>
      <c r="AA59" s="27" cm="1">
        <f t="array" ref="AA59">_xlfn.IFS(Z59=$N$5,100%,Z59=$N$7,0%,Z59=$N$57,50%,Z59=$N$52,0%)</f>
        <v>0</v>
      </c>
      <c r="AB59" s="50">
        <f t="shared" si="0"/>
        <v>0.72499999999999998</v>
      </c>
      <c r="AC59" s="19" t="s">
        <v>237</v>
      </c>
      <c r="AD59" s="19">
        <v>0</v>
      </c>
      <c r="AE59" s="19">
        <v>2</v>
      </c>
      <c r="AF59" s="19">
        <v>30</v>
      </c>
      <c r="AG59" s="19" t="s">
        <v>217</v>
      </c>
      <c r="AH59" s="19" t="s">
        <v>219</v>
      </c>
      <c r="AI59" s="19" t="s">
        <v>222</v>
      </c>
      <c r="AJ59" s="19">
        <v>1</v>
      </c>
      <c r="AK59" s="19" t="s">
        <v>227</v>
      </c>
      <c r="AL59" s="19" t="s">
        <v>208</v>
      </c>
      <c r="AM59" s="19" t="s">
        <v>227</v>
      </c>
      <c r="AN59" s="19" t="str" cm="1">
        <f t="array" ref="AN59">_xlfn.IFS(AM59=$AM$105,"Ja",,,AM59=$AM$106,"Ja",AM59=$AM$107,"Ja",AM59=$AM$108,"Ja",AM59=$AM$109,"Ja",AM59=$AM$110,"Ja",AM59=$AM$112,"Nein")</f>
        <v>Ja</v>
      </c>
      <c r="AO59" s="19" t="s">
        <v>234</v>
      </c>
      <c r="AP59" s="19" t="s">
        <v>236</v>
      </c>
      <c r="AQ59" s="19" t="s">
        <v>208</v>
      </c>
    </row>
    <row r="60" spans="1:43" ht="15.5" x14ac:dyDescent="0.35">
      <c r="A60" s="17" t="s">
        <v>154</v>
      </c>
      <c r="B60" s="17" t="s">
        <v>195</v>
      </c>
      <c r="C60" s="17"/>
      <c r="D60" s="18" t="s">
        <v>207</v>
      </c>
      <c r="E60" s="27" cm="1">
        <f t="array" ref="E60">_xlfn.IFS(D60=$D$5,1,D60=$D$14,0)</f>
        <v>1</v>
      </c>
      <c r="F60" s="18" t="s">
        <v>207</v>
      </c>
      <c r="G60" s="27" cm="1">
        <f t="array" ref="G60">_xlfn.IFS(F60=$F$5,1,F60=$F$7,0)</f>
        <v>1</v>
      </c>
      <c r="H60" s="19" t="s">
        <v>210</v>
      </c>
      <c r="I60" s="27" cm="1">
        <f t="array" ref="I60">_xlfn.IFS(H60=$H$5,20%,H60=$H$6,100%,H60=$H$7,0%,H60=$H$32,0%,H60=$H$10,40%)</f>
        <v>0.4</v>
      </c>
      <c r="J60" s="18" t="s">
        <v>207</v>
      </c>
      <c r="K60" s="27" cm="1">
        <f t="array" ref="K60">_xlfn.IFS(J60=$J$5,1,J60=$J$8,0)</f>
        <v>1</v>
      </c>
      <c r="L60" s="18" t="s">
        <v>207</v>
      </c>
      <c r="M60" s="27" cm="1">
        <f t="array" ref="M60">_xlfn.IFS(L60=$L$5,1,L60=$L$8,0)</f>
        <v>1</v>
      </c>
      <c r="N60" s="19" t="s">
        <v>213</v>
      </c>
      <c r="O60" s="27" cm="1">
        <f t="array" ref="O60">_xlfn.IFS(N60=$N$5,100%,N60=$N$7,0%,N60=$N$57,50%,N60=$N$52,0%)</f>
        <v>1</v>
      </c>
      <c r="P60" s="19" t="s">
        <v>215</v>
      </c>
      <c r="Q60" s="27" cm="1">
        <f t="array" ref="Q60">_xlfn.IFS(P60=$N$5,100%,P60=$N$7,0%,P60=$N$57,50%,P60=$N$52,0%)</f>
        <v>0</v>
      </c>
      <c r="R60" s="19" t="s">
        <v>214</v>
      </c>
      <c r="S60" s="27" cm="1">
        <f t="array" ref="S60">_xlfn.IFS(R60=$N$5,100%,R60=$N$7,0%,R60=$N$57,50%,R60=$N$52,0%)</f>
        <v>0.5</v>
      </c>
      <c r="T60" s="19" t="s">
        <v>215</v>
      </c>
      <c r="U60" s="27" cm="1">
        <f t="array" ref="U60">_xlfn.IFS(T60=$N$5,100%,T60=$N$7,0%,T60=$N$57,50%,T60=$N$52,0%)</f>
        <v>0</v>
      </c>
      <c r="V60" s="19" t="s">
        <v>208</v>
      </c>
      <c r="W60" s="27" cm="1">
        <f t="array" ref="W60">_xlfn.IFS(V60=$N$5,100%,V60=$N$7,0%,V60=$N$57,50%,V60=$N$52,0%)</f>
        <v>0</v>
      </c>
      <c r="X60" s="19" t="s">
        <v>208</v>
      </c>
      <c r="Y60" s="27" cm="1">
        <f t="array" ref="Y60">_xlfn.IFS(X60=$N$5,100%,X60=$N$7,0%,X60=$N$57,50%,X60=$N$52,0%)</f>
        <v>0</v>
      </c>
      <c r="Z60" s="19" t="s">
        <v>215</v>
      </c>
      <c r="AA60" s="27" cm="1">
        <f t="array" ref="AA60">_xlfn.IFS(Z60=$N$5,100%,Z60=$N$7,0%,Z60=$N$57,50%,Z60=$N$52,0%)</f>
        <v>0</v>
      </c>
      <c r="AB60" s="50">
        <f t="shared" si="0"/>
        <v>0.4916666666666667</v>
      </c>
      <c r="AC60" s="19" t="s">
        <v>237</v>
      </c>
      <c r="AD60" s="19">
        <v>2</v>
      </c>
      <c r="AE60" s="19">
        <v>4</v>
      </c>
      <c r="AF60" s="19">
        <v>24</v>
      </c>
      <c r="AG60" s="19" t="s">
        <v>218</v>
      </c>
      <c r="AH60" s="19" t="s">
        <v>219</v>
      </c>
      <c r="AI60" s="19" t="s">
        <v>222</v>
      </c>
      <c r="AJ60" s="19">
        <v>1</v>
      </c>
      <c r="AK60" s="19" t="s">
        <v>227</v>
      </c>
      <c r="AL60" s="19" t="s">
        <v>208</v>
      </c>
      <c r="AM60" s="19" t="s">
        <v>227</v>
      </c>
      <c r="AN60" s="19" t="str" cm="1">
        <f t="array" ref="AN60">_xlfn.IFS(AM60=$AM$105,"Ja",,,AM60=$AM$106,"Ja",AM60=$AM$107,"Ja",AM60=$AM$108,"Ja",AM60=$AM$109,"Ja",AM60=$AM$110,"Ja",AM60=$AM$112,"Nein")</f>
        <v>Ja</v>
      </c>
      <c r="AO60" s="19" t="s">
        <v>235</v>
      </c>
      <c r="AP60" s="19" t="s">
        <v>236</v>
      </c>
      <c r="AQ60" s="19" t="s">
        <v>208</v>
      </c>
    </row>
    <row r="61" spans="1:43" ht="15.5" x14ac:dyDescent="0.35">
      <c r="A61" s="17" t="s">
        <v>155</v>
      </c>
      <c r="B61" s="17" t="s">
        <v>195</v>
      </c>
      <c r="C61" s="17"/>
      <c r="D61" s="18" t="s">
        <v>207</v>
      </c>
      <c r="E61" s="27" cm="1">
        <f t="array" ref="E61">_xlfn.IFS(D61=$D$5,1,D61=$D$14,0)</f>
        <v>1</v>
      </c>
      <c r="F61" s="18" t="s">
        <v>207</v>
      </c>
      <c r="G61" s="27" cm="1">
        <f t="array" ref="G61">_xlfn.IFS(F61=$F$5,1,F61=$F$7,0)</f>
        <v>1</v>
      </c>
      <c r="H61" s="19" t="s">
        <v>208</v>
      </c>
      <c r="I61" s="27" cm="1">
        <f t="array" ref="I61">_xlfn.IFS(H61=$H$5,20%,H61=$H$6,100%,H61=$H$7,0%,H61=$H$32,0%,H61=$H$10,40%)</f>
        <v>0</v>
      </c>
      <c r="J61" s="18" t="s">
        <v>207</v>
      </c>
      <c r="K61" s="27" cm="1">
        <f t="array" ref="K61">_xlfn.IFS(J61=$J$5,1,J61=$J$8,0)</f>
        <v>1</v>
      </c>
      <c r="L61" s="18" t="s">
        <v>207</v>
      </c>
      <c r="M61" s="27" cm="1">
        <f t="array" ref="M61">_xlfn.IFS(L61=$L$5,1,L61=$L$8,0)</f>
        <v>1</v>
      </c>
      <c r="N61" s="19" t="s">
        <v>213</v>
      </c>
      <c r="O61" s="27" cm="1">
        <f t="array" ref="O61">_xlfn.IFS(N61=$N$5,100%,N61=$N$7,0%,N61=$N$57,50%,N61=$N$52,0%)</f>
        <v>1</v>
      </c>
      <c r="P61" s="19" t="s">
        <v>213</v>
      </c>
      <c r="Q61" s="27" cm="1">
        <f t="array" ref="Q61">_xlfn.IFS(P61=$N$5,100%,P61=$N$7,0%,P61=$N$57,50%,P61=$N$52,0%)</f>
        <v>1</v>
      </c>
      <c r="R61" s="19" t="s">
        <v>214</v>
      </c>
      <c r="S61" s="27" cm="1">
        <f t="array" ref="S61">_xlfn.IFS(R61=$N$5,100%,R61=$N$7,0%,R61=$N$57,50%,R61=$N$52,0%)</f>
        <v>0.5</v>
      </c>
      <c r="T61" s="19" t="s">
        <v>215</v>
      </c>
      <c r="U61" s="27" cm="1">
        <f t="array" ref="U61">_xlfn.IFS(T61=$N$5,100%,T61=$N$7,0%,T61=$N$57,50%,T61=$N$52,0%)</f>
        <v>0</v>
      </c>
      <c r="V61" s="19" t="s">
        <v>208</v>
      </c>
      <c r="W61" s="27" cm="1">
        <f t="array" ref="W61">_xlfn.IFS(V61=$N$5,100%,V61=$N$7,0%,V61=$N$57,50%,V61=$N$52,0%)</f>
        <v>0</v>
      </c>
      <c r="X61" s="19" t="s">
        <v>208</v>
      </c>
      <c r="Y61" s="27" cm="1">
        <f t="array" ref="Y61">_xlfn.IFS(X61=$N$5,100%,X61=$N$7,0%,X61=$N$57,50%,X61=$N$52,0%)</f>
        <v>0</v>
      </c>
      <c r="Z61" s="19" t="s">
        <v>208</v>
      </c>
      <c r="AA61" s="27" cm="1">
        <f t="array" ref="AA61">_xlfn.IFS(Z61=$N$5,100%,Z61=$N$7,0%,Z61=$N$57,50%,Z61=$N$52,0%)</f>
        <v>0</v>
      </c>
      <c r="AB61" s="50">
        <f t="shared" si="0"/>
        <v>0.54166666666666663</v>
      </c>
      <c r="AC61" s="19" t="s">
        <v>237</v>
      </c>
      <c r="AD61" s="19">
        <v>5</v>
      </c>
      <c r="AE61" s="19">
        <v>3</v>
      </c>
      <c r="AF61" s="19" t="s">
        <v>208</v>
      </c>
      <c r="AG61" s="19" t="s">
        <v>218</v>
      </c>
      <c r="AH61" s="19" t="s">
        <v>219</v>
      </c>
      <c r="AI61" s="19" t="s">
        <v>222</v>
      </c>
      <c r="AJ61" s="19">
        <v>1</v>
      </c>
      <c r="AK61" s="19" t="s">
        <v>230</v>
      </c>
      <c r="AL61" s="19" t="s">
        <v>208</v>
      </c>
      <c r="AM61" s="19" t="s">
        <v>273</v>
      </c>
      <c r="AN61" s="19" t="str" cm="1">
        <f t="array" ref="AN61">_xlfn.IFS(AM61=$AM$105,"Ja",,,AM61=$AM$106,"Ja",AM61=$AM$107,"Ja",AM61=$AM$108,"Ja",AM61=$AM$109,"Ja",AM61=$AM$110,"Ja",AM61=$AM$112,"Nein")</f>
        <v>Nein</v>
      </c>
      <c r="AO61" s="19" t="s">
        <v>234</v>
      </c>
      <c r="AP61" s="19" t="s">
        <v>236</v>
      </c>
      <c r="AQ61" s="19" t="s">
        <v>208</v>
      </c>
    </row>
    <row r="62" spans="1:43" ht="15.5" x14ac:dyDescent="0.35">
      <c r="A62" s="17" t="s">
        <v>156</v>
      </c>
      <c r="B62" s="17" t="s">
        <v>195</v>
      </c>
      <c r="C62" s="17"/>
      <c r="D62" s="18" t="s">
        <v>207</v>
      </c>
      <c r="E62" s="27" cm="1">
        <f t="array" ref="E62">_xlfn.IFS(D62=$D$5,1,D62=$D$14,0)</f>
        <v>1</v>
      </c>
      <c r="F62" s="18" t="s">
        <v>207</v>
      </c>
      <c r="G62" s="27" cm="1">
        <f t="array" ref="G62">_xlfn.IFS(F62=$F$5,1,F62=$F$7,0)</f>
        <v>1</v>
      </c>
      <c r="H62" s="19" t="s">
        <v>209</v>
      </c>
      <c r="I62" s="27" cm="1">
        <f t="array" ref="I62">_xlfn.IFS(H62=$H$5,20%,H62=$H$6,100%,H62=$H$7,0%,H62=$H$32,0%,H62=$H$10,40%)</f>
        <v>1</v>
      </c>
      <c r="J62" s="18" t="s">
        <v>207</v>
      </c>
      <c r="K62" s="27" cm="1">
        <f t="array" ref="K62">_xlfn.IFS(J62=$J$5,1,J62=$J$8,0)</f>
        <v>1</v>
      </c>
      <c r="L62" s="18" t="s">
        <v>207</v>
      </c>
      <c r="M62" s="27" cm="1">
        <f t="array" ref="M62">_xlfn.IFS(L62=$L$5,1,L62=$L$8,0)</f>
        <v>1</v>
      </c>
      <c r="N62" s="19" t="s">
        <v>213</v>
      </c>
      <c r="O62" s="27" cm="1">
        <f t="array" ref="O62">_xlfn.IFS(N62=$N$5,100%,N62=$N$7,0%,N62=$N$57,50%,N62=$N$52,0%)</f>
        <v>1</v>
      </c>
      <c r="P62" s="19" t="s">
        <v>213</v>
      </c>
      <c r="Q62" s="27" cm="1">
        <f t="array" ref="Q62">_xlfn.IFS(P62=$N$5,100%,P62=$N$7,0%,P62=$N$57,50%,P62=$N$52,0%)</f>
        <v>1</v>
      </c>
      <c r="R62" s="19" t="s">
        <v>215</v>
      </c>
      <c r="S62" s="27" cm="1">
        <f t="array" ref="S62">_xlfn.IFS(R62=$N$5,100%,R62=$N$7,0%,R62=$N$57,50%,R62=$N$52,0%)</f>
        <v>0</v>
      </c>
      <c r="T62" s="19" t="s">
        <v>215</v>
      </c>
      <c r="U62" s="27" cm="1">
        <f t="array" ref="U62">_xlfn.IFS(T62=$N$5,100%,T62=$N$7,0%,T62=$N$57,50%,T62=$N$52,0%)</f>
        <v>0</v>
      </c>
      <c r="V62" s="19" t="s">
        <v>208</v>
      </c>
      <c r="W62" s="27" cm="1">
        <f t="array" ref="W62">_xlfn.IFS(V62=$N$5,100%,V62=$N$7,0%,V62=$N$57,50%,V62=$N$52,0%)</f>
        <v>0</v>
      </c>
      <c r="X62" s="19" t="s">
        <v>208</v>
      </c>
      <c r="Y62" s="27" cm="1">
        <f t="array" ref="Y62">_xlfn.IFS(X62=$N$5,100%,X62=$N$7,0%,X62=$N$57,50%,X62=$N$52,0%)</f>
        <v>0</v>
      </c>
      <c r="Z62" s="19" t="s">
        <v>214</v>
      </c>
      <c r="AA62" s="27" cm="1">
        <f t="array" ref="AA62">_xlfn.IFS(Z62=$N$5,100%,Z62=$N$7,0%,Z62=$N$57,50%,Z62=$N$52,0%)</f>
        <v>0.5</v>
      </c>
      <c r="AB62" s="50">
        <f t="shared" si="0"/>
        <v>0.625</v>
      </c>
      <c r="AC62" s="19" t="s">
        <v>237</v>
      </c>
      <c r="AD62" s="19">
        <v>1</v>
      </c>
      <c r="AE62" s="19">
        <v>1</v>
      </c>
      <c r="AF62" s="19">
        <v>20</v>
      </c>
      <c r="AG62" s="19" t="s">
        <v>218</v>
      </c>
      <c r="AH62" s="19" t="s">
        <v>219</v>
      </c>
      <c r="AI62" s="19" t="s">
        <v>222</v>
      </c>
      <c r="AJ62" s="19">
        <v>1</v>
      </c>
      <c r="AK62" s="19" t="s">
        <v>230</v>
      </c>
      <c r="AL62" s="19" t="s">
        <v>208</v>
      </c>
      <c r="AM62" s="19" t="s">
        <v>273</v>
      </c>
      <c r="AN62" s="19" t="str" cm="1">
        <f t="array" ref="AN62">_xlfn.IFS(AM62=$AM$105,"Ja",,,AM62=$AM$106,"Ja",AM62=$AM$107,"Ja",AM62=$AM$108,"Ja",AM62=$AM$109,"Ja",AM62=$AM$110,"Ja",AM62=$AM$112,"Nein")</f>
        <v>Nein</v>
      </c>
      <c r="AO62" s="19" t="s">
        <v>235</v>
      </c>
      <c r="AP62" s="19" t="s">
        <v>236</v>
      </c>
      <c r="AQ62" s="19" t="s">
        <v>208</v>
      </c>
    </row>
    <row r="63" spans="1:43" ht="15.5" x14ac:dyDescent="0.35">
      <c r="A63" s="17" t="s">
        <v>157</v>
      </c>
      <c r="B63" s="17" t="s">
        <v>195</v>
      </c>
      <c r="C63" s="17"/>
      <c r="D63" s="18" t="s">
        <v>207</v>
      </c>
      <c r="E63" s="27" cm="1">
        <f t="array" ref="E63">_xlfn.IFS(D63=$D$5,1,D63=$D$14,0)</f>
        <v>1</v>
      </c>
      <c r="F63" s="18" t="s">
        <v>207</v>
      </c>
      <c r="G63" s="27" cm="1">
        <f t="array" ref="G63">_xlfn.IFS(F63=$F$5,1,F63=$F$7,0)</f>
        <v>1</v>
      </c>
      <c r="H63" s="19" t="s">
        <v>209</v>
      </c>
      <c r="I63" s="27" cm="1">
        <f t="array" ref="I63">_xlfn.IFS(H63=$H$5,20%,H63=$H$6,100%,H63=$H$7,0%,H63=$H$32,0%,H63=$H$10,40%)</f>
        <v>1</v>
      </c>
      <c r="J63" s="18" t="s">
        <v>207</v>
      </c>
      <c r="K63" s="27" cm="1">
        <f t="array" ref="K63">_xlfn.IFS(J63=$J$5,1,J63=$J$8,0)</f>
        <v>1</v>
      </c>
      <c r="L63" s="18" t="s">
        <v>207</v>
      </c>
      <c r="M63" s="27" cm="1">
        <f t="array" ref="M63">_xlfn.IFS(L63=$L$5,1,L63=$L$8,0)</f>
        <v>1</v>
      </c>
      <c r="N63" s="19" t="s">
        <v>213</v>
      </c>
      <c r="O63" s="27" cm="1">
        <f t="array" ref="O63">_xlfn.IFS(N63=$N$5,100%,N63=$N$7,0%,N63=$N$57,50%,N63=$N$52,0%)</f>
        <v>1</v>
      </c>
      <c r="P63" s="19" t="s">
        <v>213</v>
      </c>
      <c r="Q63" s="27" cm="1">
        <f t="array" ref="Q63">_xlfn.IFS(P63=$N$5,100%,P63=$N$7,0%,P63=$N$57,50%,P63=$N$52,0%)</f>
        <v>1</v>
      </c>
      <c r="R63" s="19" t="s">
        <v>215</v>
      </c>
      <c r="S63" s="27" cm="1">
        <f t="array" ref="S63">_xlfn.IFS(R63=$N$5,100%,R63=$N$7,0%,R63=$N$57,50%,R63=$N$52,0%)</f>
        <v>0</v>
      </c>
      <c r="T63" s="19" t="s">
        <v>214</v>
      </c>
      <c r="U63" s="27" cm="1">
        <f t="array" ref="U63">_xlfn.IFS(T63=$N$5,100%,T63=$N$7,0%,T63=$N$57,50%,T63=$N$52,0%)</f>
        <v>0.5</v>
      </c>
      <c r="V63" s="19" t="s">
        <v>208</v>
      </c>
      <c r="W63" s="27" cm="1">
        <f t="array" ref="W63">_xlfn.IFS(V63=$N$5,100%,V63=$N$7,0%,V63=$N$57,50%,V63=$N$52,0%)</f>
        <v>0</v>
      </c>
      <c r="X63" s="19" t="s">
        <v>208</v>
      </c>
      <c r="Y63" s="27" cm="1">
        <f t="array" ref="Y63">_xlfn.IFS(X63=$N$5,100%,X63=$N$7,0%,X63=$N$57,50%,X63=$N$52,0%)</f>
        <v>0</v>
      </c>
      <c r="Z63" s="19" t="s">
        <v>215</v>
      </c>
      <c r="AA63" s="27" cm="1">
        <f t="array" ref="AA63">_xlfn.IFS(Z63=$N$5,100%,Z63=$N$7,0%,Z63=$N$57,50%,Z63=$N$52,0%)</f>
        <v>0</v>
      </c>
      <c r="AB63" s="50">
        <f t="shared" si="0"/>
        <v>0.625</v>
      </c>
      <c r="AC63" s="19" t="s">
        <v>237</v>
      </c>
      <c r="AD63" s="19">
        <v>0.5</v>
      </c>
      <c r="AE63" s="19">
        <v>1</v>
      </c>
      <c r="AF63" s="19">
        <v>20</v>
      </c>
      <c r="AG63" s="19" t="s">
        <v>218</v>
      </c>
      <c r="AH63" s="19" t="s">
        <v>219</v>
      </c>
      <c r="AI63" s="19" t="s">
        <v>222</v>
      </c>
      <c r="AJ63" s="19">
        <v>1</v>
      </c>
      <c r="AK63" s="19" t="s">
        <v>230</v>
      </c>
      <c r="AL63" s="19" t="s">
        <v>208</v>
      </c>
      <c r="AM63" s="19" t="s">
        <v>273</v>
      </c>
      <c r="AN63" s="19" t="str" cm="1">
        <f t="array" ref="AN63">_xlfn.IFS(AM63=$AM$105,"Ja",,,AM63=$AM$106,"Ja",AM63=$AM$107,"Ja",AM63=$AM$108,"Ja",AM63=$AM$109,"Ja",AM63=$AM$110,"Ja",AM63=$AM$112,"Nein")</f>
        <v>Nein</v>
      </c>
      <c r="AO63" s="19" t="s">
        <v>235</v>
      </c>
      <c r="AP63" s="19" t="s">
        <v>236</v>
      </c>
      <c r="AQ63" s="19" t="s">
        <v>208</v>
      </c>
    </row>
    <row r="64" spans="1:43" ht="15.5" x14ac:dyDescent="0.35">
      <c r="A64" s="17" t="s">
        <v>158</v>
      </c>
      <c r="B64" s="17" t="s">
        <v>195</v>
      </c>
      <c r="C64" s="17"/>
      <c r="D64" s="18" t="s">
        <v>207</v>
      </c>
      <c r="E64" s="27" cm="1">
        <f t="array" ref="E64">_xlfn.IFS(D64=$D$5,1,D64=$D$14,0)</f>
        <v>1</v>
      </c>
      <c r="F64" s="18" t="s">
        <v>207</v>
      </c>
      <c r="G64" s="27" cm="1">
        <f t="array" ref="G64">_xlfn.IFS(F64=$F$5,1,F64=$F$7,0)</f>
        <v>1</v>
      </c>
      <c r="H64" s="19" t="s">
        <v>209</v>
      </c>
      <c r="I64" s="27" cm="1">
        <f t="array" ref="I64">_xlfn.IFS(H64=$H$5,20%,H64=$H$6,100%,H64=$H$7,0%,H64=$H$32,0%,H64=$H$10,40%)</f>
        <v>1</v>
      </c>
      <c r="J64" s="18" t="s">
        <v>207</v>
      </c>
      <c r="K64" s="27" cm="1">
        <f t="array" ref="K64">_xlfn.IFS(J64=$J$5,1,J64=$J$8,0)</f>
        <v>1</v>
      </c>
      <c r="L64" s="18" t="s">
        <v>207</v>
      </c>
      <c r="M64" s="27" cm="1">
        <f t="array" ref="M64">_xlfn.IFS(L64=$L$5,1,L64=$L$8,0)</f>
        <v>1</v>
      </c>
      <c r="N64" s="19" t="s">
        <v>215</v>
      </c>
      <c r="O64" s="27" cm="1">
        <f t="array" ref="O64">_xlfn.IFS(N64=$N$5,100%,N64=$N$7,0%,N64=$N$57,50%,N64=$N$52,0%)</f>
        <v>0</v>
      </c>
      <c r="P64" s="19" t="s">
        <v>213</v>
      </c>
      <c r="Q64" s="27" cm="1">
        <f t="array" ref="Q64">_xlfn.IFS(P64=$N$5,100%,P64=$N$7,0%,P64=$N$57,50%,P64=$N$52,0%)</f>
        <v>1</v>
      </c>
      <c r="R64" s="19" t="s">
        <v>208</v>
      </c>
      <c r="S64" s="27" cm="1">
        <f t="array" ref="S64">_xlfn.IFS(R64=$N$5,100%,R64=$N$7,0%,R64=$N$57,50%,R64=$N$52,0%)</f>
        <v>0</v>
      </c>
      <c r="T64" s="19" t="s">
        <v>208</v>
      </c>
      <c r="U64" s="27" cm="1">
        <f t="array" ref="U64">_xlfn.IFS(T64=$N$5,100%,T64=$N$7,0%,T64=$N$57,50%,T64=$N$52,0%)</f>
        <v>0</v>
      </c>
      <c r="V64" s="19" t="s">
        <v>208</v>
      </c>
      <c r="W64" s="27" cm="1">
        <f t="array" ref="W64">_xlfn.IFS(V64=$N$5,100%,V64=$N$7,0%,V64=$N$57,50%,V64=$N$52,0%)</f>
        <v>0</v>
      </c>
      <c r="X64" s="19" t="s">
        <v>208</v>
      </c>
      <c r="Y64" s="27" cm="1">
        <f t="array" ref="Y64">_xlfn.IFS(X64=$N$5,100%,X64=$N$7,0%,X64=$N$57,50%,X64=$N$52,0%)</f>
        <v>0</v>
      </c>
      <c r="Z64" s="19" t="s">
        <v>208</v>
      </c>
      <c r="AA64" s="27" cm="1">
        <f t="array" ref="AA64">_xlfn.IFS(Z64=$N$5,100%,Z64=$N$7,0%,Z64=$N$57,50%,Z64=$N$52,0%)</f>
        <v>0</v>
      </c>
      <c r="AB64" s="50">
        <f t="shared" si="0"/>
        <v>0.5</v>
      </c>
      <c r="AC64" s="19" t="s">
        <v>237</v>
      </c>
      <c r="AD64" s="19">
        <v>1</v>
      </c>
      <c r="AE64" s="19">
        <v>3</v>
      </c>
      <c r="AF64" s="19">
        <v>20</v>
      </c>
      <c r="AG64" s="19" t="s">
        <v>217</v>
      </c>
      <c r="AH64" s="19" t="s">
        <v>219</v>
      </c>
      <c r="AI64" s="19" t="s">
        <v>208</v>
      </c>
      <c r="AJ64" s="19">
        <v>1</v>
      </c>
      <c r="AK64" s="19" t="s">
        <v>230</v>
      </c>
      <c r="AL64" s="19" t="s">
        <v>208</v>
      </c>
      <c r="AM64" s="19" t="s">
        <v>273</v>
      </c>
      <c r="AN64" s="19" t="str" cm="1">
        <f t="array" ref="AN64">_xlfn.IFS(AM64=$AM$105,"Ja",,,AM64=$AM$106,"Ja",AM64=$AM$107,"Ja",AM64=$AM$108,"Ja",AM64=$AM$109,"Ja",AM64=$AM$110,"Ja",AM64=$AM$112,"Nein")</f>
        <v>Nein</v>
      </c>
      <c r="AO64" s="19" t="s">
        <v>234</v>
      </c>
      <c r="AP64" s="19" t="s">
        <v>208</v>
      </c>
      <c r="AQ64" s="19" t="s">
        <v>208</v>
      </c>
    </row>
    <row r="65" spans="1:43" ht="15.5" x14ac:dyDescent="0.35">
      <c r="A65" s="17" t="s">
        <v>159</v>
      </c>
      <c r="B65" s="17" t="s">
        <v>195</v>
      </c>
      <c r="C65" s="17"/>
      <c r="D65" s="18" t="s">
        <v>207</v>
      </c>
      <c r="E65" s="27" cm="1">
        <f t="array" ref="E65">_xlfn.IFS(D65=$D$5,1,D65=$D$14,0)</f>
        <v>1</v>
      </c>
      <c r="F65" s="18" t="s">
        <v>207</v>
      </c>
      <c r="G65" s="27" cm="1">
        <f t="array" ref="G65">_xlfn.IFS(F65=$F$5,1,F65=$F$7,0)</f>
        <v>1</v>
      </c>
      <c r="H65" s="19" t="s">
        <v>212</v>
      </c>
      <c r="I65" s="27" cm="1">
        <f t="array" ref="I65">_xlfn.IFS(H65=$H$5,20%,H65=$H$6,100%,H65=$H$7,0%,H65=$H$32,0%,H65=$H$10,40%)</f>
        <v>0</v>
      </c>
      <c r="J65" s="18" t="s">
        <v>207</v>
      </c>
      <c r="K65" s="27" cm="1">
        <f t="array" ref="K65">_xlfn.IFS(J65=$J$5,1,J65=$J$8,0)</f>
        <v>1</v>
      </c>
      <c r="L65" s="18" t="s">
        <v>207</v>
      </c>
      <c r="M65" s="27" cm="1">
        <f t="array" ref="M65">_xlfn.IFS(L65=$L$5,1,L65=$L$8,0)</f>
        <v>1</v>
      </c>
      <c r="N65" s="19" t="s">
        <v>208</v>
      </c>
      <c r="O65" s="27" cm="1">
        <f t="array" ref="O65">_xlfn.IFS(N65=$N$5,100%,N65=$N$7,0%,N65=$N$57,50%,N65=$N$52,0%)</f>
        <v>0</v>
      </c>
      <c r="P65" s="19" t="s">
        <v>208</v>
      </c>
      <c r="Q65" s="27" cm="1">
        <f t="array" ref="Q65">_xlfn.IFS(P65=$N$5,100%,P65=$N$7,0%,P65=$N$57,50%,P65=$N$52,0%)</f>
        <v>0</v>
      </c>
      <c r="R65" s="19" t="s">
        <v>208</v>
      </c>
      <c r="S65" s="27" cm="1">
        <f t="array" ref="S65">_xlfn.IFS(R65=$N$5,100%,R65=$N$7,0%,R65=$N$57,50%,R65=$N$52,0%)</f>
        <v>0</v>
      </c>
      <c r="T65" s="19" t="s">
        <v>208</v>
      </c>
      <c r="U65" s="27" cm="1">
        <f t="array" ref="U65">_xlfn.IFS(T65=$N$5,100%,T65=$N$7,0%,T65=$N$57,50%,T65=$N$52,0%)</f>
        <v>0</v>
      </c>
      <c r="V65" s="19" t="s">
        <v>208</v>
      </c>
      <c r="W65" s="27" cm="1">
        <f t="array" ref="W65">_xlfn.IFS(V65=$N$5,100%,V65=$N$7,0%,V65=$N$57,50%,V65=$N$52,0%)</f>
        <v>0</v>
      </c>
      <c r="X65" s="19" t="s">
        <v>208</v>
      </c>
      <c r="Y65" s="27" cm="1">
        <f t="array" ref="Y65">_xlfn.IFS(X65=$N$5,100%,X65=$N$7,0%,X65=$N$57,50%,X65=$N$52,0%)</f>
        <v>0</v>
      </c>
      <c r="Z65" s="19" t="s">
        <v>208</v>
      </c>
      <c r="AA65" s="27" cm="1">
        <f t="array" ref="AA65">_xlfn.IFS(Z65=$N$5,100%,Z65=$N$7,0%,Z65=$N$57,50%,Z65=$N$52,0%)</f>
        <v>0</v>
      </c>
      <c r="AB65" s="50">
        <f t="shared" si="0"/>
        <v>0.33333333333333331</v>
      </c>
      <c r="AC65" s="19" t="s">
        <v>236</v>
      </c>
      <c r="AD65" s="19">
        <v>2</v>
      </c>
      <c r="AE65" s="19">
        <v>1</v>
      </c>
      <c r="AF65" s="19">
        <v>20</v>
      </c>
      <c r="AG65" s="19" t="s">
        <v>218</v>
      </c>
      <c r="AH65" s="19" t="s">
        <v>219</v>
      </c>
      <c r="AI65" s="19" t="s">
        <v>222</v>
      </c>
      <c r="AJ65" s="19">
        <v>1</v>
      </c>
      <c r="AK65" s="19" t="s">
        <v>230</v>
      </c>
      <c r="AL65" s="19" t="s">
        <v>208</v>
      </c>
      <c r="AM65" s="19" t="s">
        <v>273</v>
      </c>
      <c r="AN65" s="19" t="str" cm="1">
        <f t="array" ref="AN65">_xlfn.IFS(AM65=$AM$105,"Ja",,,AM65=$AM$106,"Ja",AM65=$AM$107,"Ja",AM65=$AM$108,"Ja",AM65=$AM$109,"Ja",AM65=$AM$110,"Ja",AM65=$AM$112,"Nein")</f>
        <v>Nein</v>
      </c>
      <c r="AO65" s="19" t="s">
        <v>235</v>
      </c>
      <c r="AP65" s="19" t="s">
        <v>236</v>
      </c>
      <c r="AQ65" s="19" t="s">
        <v>208</v>
      </c>
    </row>
    <row r="66" spans="1:43" ht="15.5" x14ac:dyDescent="0.35">
      <c r="A66" s="17" t="s">
        <v>160</v>
      </c>
      <c r="B66" s="17" t="s">
        <v>195</v>
      </c>
      <c r="C66" s="17"/>
      <c r="D66" s="18" t="s">
        <v>207</v>
      </c>
      <c r="E66" s="27" cm="1">
        <f t="array" ref="E66">_xlfn.IFS(D66=$D$5,1,D66=$D$14,0)</f>
        <v>1</v>
      </c>
      <c r="F66" s="18" t="b">
        <v>0</v>
      </c>
      <c r="G66" s="27" cm="1">
        <f t="array" ref="G66">_xlfn.IFS(F66=$F$5,1,F66=$F$7,0)</f>
        <v>0</v>
      </c>
      <c r="H66" s="19" t="s">
        <v>208</v>
      </c>
      <c r="I66" s="27" cm="1">
        <f t="array" ref="I66">_xlfn.IFS(H66=$H$5,20%,H66=$H$6,100%,H66=$H$7,0%,H66=$H$32,0%,H66=$H$10,40%)</f>
        <v>0</v>
      </c>
      <c r="J66" s="18" t="s">
        <v>207</v>
      </c>
      <c r="K66" s="27" cm="1">
        <f t="array" ref="K66">_xlfn.IFS(J66=$J$5,1,J66=$J$8,0)</f>
        <v>1</v>
      </c>
      <c r="L66" s="18" t="s">
        <v>207</v>
      </c>
      <c r="M66" s="27" cm="1">
        <f t="array" ref="M66">_xlfn.IFS(L66=$L$5,1,L66=$L$8,0)</f>
        <v>1</v>
      </c>
      <c r="N66" s="19" t="s">
        <v>213</v>
      </c>
      <c r="O66" s="27" cm="1">
        <f t="array" ref="O66">_xlfn.IFS(N66=$N$5,100%,N66=$N$7,0%,N66=$N$57,50%,N66=$N$52,0%)</f>
        <v>1</v>
      </c>
      <c r="P66" s="19" t="s">
        <v>215</v>
      </c>
      <c r="Q66" s="27" cm="1">
        <f t="array" ref="Q66">_xlfn.IFS(P66=$N$5,100%,P66=$N$7,0%,P66=$N$57,50%,P66=$N$52,0%)</f>
        <v>0</v>
      </c>
      <c r="R66" s="19" t="s">
        <v>214</v>
      </c>
      <c r="S66" s="27" cm="1">
        <f t="array" ref="S66">_xlfn.IFS(R66=$N$5,100%,R66=$N$7,0%,R66=$N$57,50%,R66=$N$52,0%)</f>
        <v>0.5</v>
      </c>
      <c r="T66" s="19" t="s">
        <v>208</v>
      </c>
      <c r="U66" s="27" cm="1">
        <f t="array" ref="U66">_xlfn.IFS(T66=$N$5,100%,T66=$N$7,0%,T66=$N$57,50%,T66=$N$52,0%)</f>
        <v>0</v>
      </c>
      <c r="V66" s="19" t="s">
        <v>215</v>
      </c>
      <c r="W66" s="27" cm="1">
        <f t="array" ref="W66">_xlfn.IFS(V66=$N$5,100%,V66=$N$7,0%,V66=$N$57,50%,V66=$N$52,0%)</f>
        <v>0</v>
      </c>
      <c r="X66" s="19" t="s">
        <v>208</v>
      </c>
      <c r="Y66" s="27" cm="1">
        <f t="array" ref="Y66">_xlfn.IFS(X66=$N$5,100%,X66=$N$7,0%,X66=$N$57,50%,X66=$N$52,0%)</f>
        <v>0</v>
      </c>
      <c r="Z66" s="19" t="s">
        <v>208</v>
      </c>
      <c r="AA66" s="27" cm="1">
        <f t="array" ref="AA66">_xlfn.IFS(Z66=$N$5,100%,Z66=$N$7,0%,Z66=$N$57,50%,Z66=$N$52,0%)</f>
        <v>0</v>
      </c>
      <c r="AB66" s="50">
        <f t="shared" si="0"/>
        <v>0.375</v>
      </c>
      <c r="AC66" s="19" t="s">
        <v>237</v>
      </c>
      <c r="AD66" s="19" t="s">
        <v>208</v>
      </c>
      <c r="AE66" s="19">
        <v>6</v>
      </c>
      <c r="AF66" s="19" t="s">
        <v>208</v>
      </c>
      <c r="AG66" s="19" t="s">
        <v>218</v>
      </c>
      <c r="AH66" s="19" t="s">
        <v>219</v>
      </c>
      <c r="AI66" s="19" t="s">
        <v>222</v>
      </c>
      <c r="AJ66" s="19">
        <v>1</v>
      </c>
      <c r="AK66" s="19" t="s">
        <v>231</v>
      </c>
      <c r="AL66" s="19" t="s">
        <v>208</v>
      </c>
      <c r="AM66" s="19" t="s">
        <v>231</v>
      </c>
      <c r="AN66" s="19" t="str" cm="1">
        <f t="array" ref="AN66">_xlfn.IFS(AM66=$AM$105,"Ja",,,AM66=$AM$106,"Ja",AM66=$AM$107,"Ja",AM66=$AM$108,"Ja",AM66=$AM$109,"Ja",AM66=$AM$110,"Ja",AM66=$AM$112,"Nein")</f>
        <v>Ja</v>
      </c>
      <c r="AO66" s="19" t="s">
        <v>234</v>
      </c>
      <c r="AP66" s="19" t="s">
        <v>237</v>
      </c>
      <c r="AQ66" s="19">
        <v>90</v>
      </c>
    </row>
    <row r="67" spans="1:43" ht="15.5" x14ac:dyDescent="0.35">
      <c r="A67" s="17" t="s">
        <v>161</v>
      </c>
      <c r="B67" s="17" t="s">
        <v>195</v>
      </c>
      <c r="C67" s="17"/>
      <c r="D67" s="18" t="s">
        <v>207</v>
      </c>
      <c r="E67" s="27" cm="1">
        <f t="array" ref="E67">_xlfn.IFS(D67=$D$5,1,D67=$D$14,0)</f>
        <v>1</v>
      </c>
      <c r="F67" s="18" t="s">
        <v>207</v>
      </c>
      <c r="G67" s="27" cm="1">
        <f t="array" ref="G67">_xlfn.IFS(F67=$F$5,1,F67=$F$7,0)</f>
        <v>1</v>
      </c>
      <c r="H67" s="19" t="s">
        <v>210</v>
      </c>
      <c r="I67" s="27" cm="1">
        <f t="array" ref="I67">_xlfn.IFS(H67=$H$5,20%,H67=$H$6,100%,H67=$H$7,0%,H67=$H$32,0%,H67=$H$10,40%)</f>
        <v>0.4</v>
      </c>
      <c r="J67" s="18" t="s">
        <v>207</v>
      </c>
      <c r="K67" s="27" cm="1">
        <f t="array" ref="K67">_xlfn.IFS(J67=$J$5,1,J67=$J$8,0)</f>
        <v>1</v>
      </c>
      <c r="L67" s="18" t="s">
        <v>207</v>
      </c>
      <c r="M67" s="27" cm="1">
        <f t="array" ref="M67">_xlfn.IFS(L67=$L$5,1,L67=$L$8,0)</f>
        <v>1</v>
      </c>
      <c r="N67" s="19" t="s">
        <v>208</v>
      </c>
      <c r="O67" s="27" cm="1">
        <f t="array" ref="O67">_xlfn.IFS(N67=$N$5,100%,N67=$N$7,0%,N67=$N$57,50%,N67=$N$52,0%)</f>
        <v>0</v>
      </c>
      <c r="P67" s="19" t="s">
        <v>213</v>
      </c>
      <c r="Q67" s="27" cm="1">
        <f t="array" ref="Q67">_xlfn.IFS(P67=$N$5,100%,P67=$N$7,0%,P67=$N$57,50%,P67=$N$52,0%)</f>
        <v>1</v>
      </c>
      <c r="R67" s="19" t="s">
        <v>214</v>
      </c>
      <c r="S67" s="27" cm="1">
        <f t="array" ref="S67">_xlfn.IFS(R67=$N$5,100%,R67=$N$7,0%,R67=$N$57,50%,R67=$N$52,0%)</f>
        <v>0.5</v>
      </c>
      <c r="T67" s="19" t="s">
        <v>215</v>
      </c>
      <c r="U67" s="27" cm="1">
        <f t="array" ref="U67">_xlfn.IFS(T67=$N$5,100%,T67=$N$7,0%,T67=$N$57,50%,T67=$N$52,0%)</f>
        <v>0</v>
      </c>
      <c r="V67" s="19" t="s">
        <v>208</v>
      </c>
      <c r="W67" s="27" cm="1">
        <f t="array" ref="W67">_xlfn.IFS(V67=$N$5,100%,V67=$N$7,0%,V67=$N$57,50%,V67=$N$52,0%)</f>
        <v>0</v>
      </c>
      <c r="X67" s="19" t="s">
        <v>208</v>
      </c>
      <c r="Y67" s="27" cm="1">
        <f t="array" ref="Y67">_xlfn.IFS(X67=$N$5,100%,X67=$N$7,0%,X67=$N$57,50%,X67=$N$52,0%)</f>
        <v>0</v>
      </c>
      <c r="Z67" s="19" t="s">
        <v>215</v>
      </c>
      <c r="AA67" s="27" cm="1">
        <f t="array" ref="AA67">_xlfn.IFS(Z67=$N$5,100%,Z67=$N$7,0%,Z67=$N$57,50%,Z67=$N$52,0%)</f>
        <v>0</v>
      </c>
      <c r="AB67" s="50">
        <f t="shared" si="0"/>
        <v>0.4916666666666667</v>
      </c>
      <c r="AC67" s="19" t="s">
        <v>237</v>
      </c>
      <c r="AD67" s="19">
        <v>0</v>
      </c>
      <c r="AE67" s="19">
        <v>2</v>
      </c>
      <c r="AF67" s="19">
        <v>20</v>
      </c>
      <c r="AG67" s="19" t="s">
        <v>218</v>
      </c>
      <c r="AH67" s="19" t="s">
        <v>219</v>
      </c>
      <c r="AI67" s="19" t="s">
        <v>222</v>
      </c>
      <c r="AJ67" s="19">
        <v>1</v>
      </c>
      <c r="AK67" s="19" t="s">
        <v>230</v>
      </c>
      <c r="AL67" s="19" t="s">
        <v>208</v>
      </c>
      <c r="AM67" s="19" t="s">
        <v>273</v>
      </c>
      <c r="AN67" s="19" t="str" cm="1">
        <f t="array" ref="AN67">_xlfn.IFS(AM67=$AM$105,"Ja",,,AM67=$AM$106,"Ja",AM67=$AM$107,"Ja",AM67=$AM$108,"Ja",AM67=$AM$109,"Ja",AM67=$AM$110,"Ja",AM67=$AM$112,"Nein")</f>
        <v>Nein</v>
      </c>
      <c r="AO67" s="19" t="s">
        <v>234</v>
      </c>
      <c r="AP67" s="19" t="s">
        <v>236</v>
      </c>
      <c r="AQ67" s="19" t="s">
        <v>208</v>
      </c>
    </row>
    <row r="68" spans="1:43" ht="15.5" x14ac:dyDescent="0.35">
      <c r="A68" s="17" t="s">
        <v>162</v>
      </c>
      <c r="B68" s="17" t="s">
        <v>195</v>
      </c>
      <c r="C68" s="17"/>
      <c r="D68" s="18" t="s">
        <v>207</v>
      </c>
      <c r="E68" s="27" cm="1">
        <f t="array" ref="E68">_xlfn.IFS(D68=$D$5,1,D68=$D$14,0)</f>
        <v>1</v>
      </c>
      <c r="F68" s="18" t="s">
        <v>207</v>
      </c>
      <c r="G68" s="27" cm="1">
        <f t="array" ref="G68">_xlfn.IFS(F68=$F$5,1,F68=$F$7,0)</f>
        <v>1</v>
      </c>
      <c r="H68" s="19" t="s">
        <v>211</v>
      </c>
      <c r="I68" s="27" cm="1">
        <f t="array" ref="I68">_xlfn.IFS(H68=$H$5,20%,H68=$H$6,100%,H68=$H$7,0%,H68=$H$32,0%,H68=$H$10,40%)</f>
        <v>0.2</v>
      </c>
      <c r="J68" s="18" t="s">
        <v>207</v>
      </c>
      <c r="K68" s="27" cm="1">
        <f t="array" ref="K68">_xlfn.IFS(J68=$J$5,1,J68=$J$8,0)</f>
        <v>1</v>
      </c>
      <c r="L68" s="18" t="s">
        <v>207</v>
      </c>
      <c r="M68" s="27" cm="1">
        <f t="array" ref="M68">_xlfn.IFS(L68=$L$5,1,L68=$L$8,0)</f>
        <v>1</v>
      </c>
      <c r="N68" s="19" t="s">
        <v>213</v>
      </c>
      <c r="O68" s="27" cm="1">
        <f t="array" ref="O68">_xlfn.IFS(N68=$N$5,100%,N68=$N$7,0%,N68=$N$57,50%,N68=$N$52,0%)</f>
        <v>1</v>
      </c>
      <c r="P68" s="19" t="s">
        <v>215</v>
      </c>
      <c r="Q68" s="27" cm="1">
        <f t="array" ref="Q68">_xlfn.IFS(P68=$N$5,100%,P68=$N$7,0%,P68=$N$57,50%,P68=$N$52,0%)</f>
        <v>0</v>
      </c>
      <c r="R68" s="19" t="s">
        <v>214</v>
      </c>
      <c r="S68" s="27" cm="1">
        <f t="array" ref="S68">_xlfn.IFS(R68=$N$5,100%,R68=$N$7,0%,R68=$N$57,50%,R68=$N$52,0%)</f>
        <v>0.5</v>
      </c>
      <c r="T68" s="19" t="s">
        <v>214</v>
      </c>
      <c r="U68" s="27" cm="1">
        <f t="array" ref="U68">_xlfn.IFS(T68=$N$5,100%,T68=$N$7,0%,T68=$N$57,50%,T68=$N$52,0%)</f>
        <v>0.5</v>
      </c>
      <c r="V68" s="19" t="s">
        <v>215</v>
      </c>
      <c r="W68" s="27" cm="1">
        <f t="array" ref="W68">_xlfn.IFS(V68=$N$5,100%,V68=$N$7,0%,V68=$N$57,50%,V68=$N$52,0%)</f>
        <v>0</v>
      </c>
      <c r="X68" s="19" t="s">
        <v>215</v>
      </c>
      <c r="Y68" s="27" cm="1">
        <f t="array" ref="Y68">_xlfn.IFS(X68=$N$5,100%,X68=$N$7,0%,X68=$N$57,50%,X68=$N$52,0%)</f>
        <v>0</v>
      </c>
      <c r="Z68" s="19" t="s">
        <v>215</v>
      </c>
      <c r="AA68" s="27" cm="1">
        <f t="array" ref="AA68">_xlfn.IFS(Z68=$N$5,100%,Z68=$N$7,0%,Z68=$N$57,50%,Z68=$N$52,0%)</f>
        <v>0</v>
      </c>
      <c r="AB68" s="50">
        <f t="shared" si="0"/>
        <v>0.51666666666666672</v>
      </c>
      <c r="AC68" s="19" t="s">
        <v>237</v>
      </c>
      <c r="AD68" s="19">
        <v>1</v>
      </c>
      <c r="AE68" s="19">
        <v>3</v>
      </c>
      <c r="AF68" s="19">
        <v>19</v>
      </c>
      <c r="AG68" s="19" t="s">
        <v>218</v>
      </c>
      <c r="AH68" s="19" t="s">
        <v>219</v>
      </c>
      <c r="AI68" s="19" t="s">
        <v>222</v>
      </c>
      <c r="AJ68" s="19">
        <v>1</v>
      </c>
      <c r="AK68" s="19" t="s">
        <v>230</v>
      </c>
      <c r="AL68" s="19" t="s">
        <v>208</v>
      </c>
      <c r="AM68" s="19" t="s">
        <v>273</v>
      </c>
      <c r="AN68" s="19" t="str" cm="1">
        <f t="array" ref="AN68">_xlfn.IFS(AM68=$AM$105,"Ja",,,AM68=$AM$106,"Ja",AM68=$AM$107,"Ja",AM68=$AM$108,"Ja",AM68=$AM$109,"Ja",AM68=$AM$110,"Ja",AM68=$AM$112,"Nein")</f>
        <v>Nein</v>
      </c>
      <c r="AO68" s="19" t="s">
        <v>234</v>
      </c>
      <c r="AP68" s="19" t="s">
        <v>237</v>
      </c>
      <c r="AQ68" s="19" t="s">
        <v>208</v>
      </c>
    </row>
    <row r="69" spans="1:43" ht="15.5" x14ac:dyDescent="0.35">
      <c r="A69" s="17" t="s">
        <v>163</v>
      </c>
      <c r="B69" s="17" t="s">
        <v>195</v>
      </c>
      <c r="C69" s="17"/>
      <c r="D69" s="18" t="s">
        <v>207</v>
      </c>
      <c r="E69" s="27" cm="1">
        <f t="array" ref="E69">_xlfn.IFS(D69=$D$5,1,D69=$D$14,0)</f>
        <v>1</v>
      </c>
      <c r="F69" s="18" t="b">
        <v>0</v>
      </c>
      <c r="G69" s="27" cm="1">
        <f t="array" ref="G69">_xlfn.IFS(F69=$F$5,1,F69=$F$7,0)</f>
        <v>0</v>
      </c>
      <c r="H69" s="19" t="s">
        <v>208</v>
      </c>
      <c r="I69" s="27" cm="1">
        <f t="array" ref="I69">_xlfn.IFS(H69=$H$5,20%,H69=$H$6,100%,H69=$H$7,0%,H69=$H$32,0%,H69=$H$10,40%)</f>
        <v>0</v>
      </c>
      <c r="J69" s="18" t="s">
        <v>207</v>
      </c>
      <c r="K69" s="27" cm="1">
        <f t="array" ref="K69">_xlfn.IFS(J69=$J$5,1,J69=$J$8,0)</f>
        <v>1</v>
      </c>
      <c r="L69" s="18" t="s">
        <v>207</v>
      </c>
      <c r="M69" s="27" cm="1">
        <f t="array" ref="M69">_xlfn.IFS(L69=$L$5,1,L69=$L$8,0)</f>
        <v>1</v>
      </c>
      <c r="N69" s="19" t="s">
        <v>208</v>
      </c>
      <c r="O69" s="27" cm="1">
        <f t="array" ref="O69">_xlfn.IFS(N69=$N$5,100%,N69=$N$7,0%,N69=$N$57,50%,N69=$N$52,0%)</f>
        <v>0</v>
      </c>
      <c r="P69" s="19" t="s">
        <v>213</v>
      </c>
      <c r="Q69" s="27" cm="1">
        <f t="array" ref="Q69">_xlfn.IFS(P69=$N$5,100%,P69=$N$7,0%,P69=$N$57,50%,P69=$N$52,0%)</f>
        <v>1</v>
      </c>
      <c r="R69" s="19" t="s">
        <v>208</v>
      </c>
      <c r="S69" s="27" cm="1">
        <f t="array" ref="S69">_xlfn.IFS(R69=$N$5,100%,R69=$N$7,0%,R69=$N$57,50%,R69=$N$52,0%)</f>
        <v>0</v>
      </c>
      <c r="T69" s="19" t="s">
        <v>208</v>
      </c>
      <c r="U69" s="27" cm="1">
        <f t="array" ref="U69">_xlfn.IFS(T69=$N$5,100%,T69=$N$7,0%,T69=$N$57,50%,T69=$N$52,0%)</f>
        <v>0</v>
      </c>
      <c r="V69" s="19" t="s">
        <v>213</v>
      </c>
      <c r="W69" s="27" cm="1">
        <f t="array" ref="W69">_xlfn.IFS(V69=$N$5,100%,V69=$N$7,0%,V69=$N$57,50%,V69=$N$52,0%)</f>
        <v>1</v>
      </c>
      <c r="X69" s="19" t="s">
        <v>208</v>
      </c>
      <c r="Y69" s="27" cm="1">
        <f t="array" ref="Y69">_xlfn.IFS(X69=$N$5,100%,X69=$N$7,0%,X69=$N$57,50%,X69=$N$52,0%)</f>
        <v>0</v>
      </c>
      <c r="Z69" s="19" t="s">
        <v>208</v>
      </c>
      <c r="AA69" s="27" cm="1">
        <f t="array" ref="AA69">_xlfn.IFS(Z69=$N$5,100%,Z69=$N$7,0%,Z69=$N$57,50%,Z69=$N$52,0%)</f>
        <v>0</v>
      </c>
      <c r="AB69" s="50">
        <f t="shared" si="0"/>
        <v>0.41666666666666669</v>
      </c>
      <c r="AC69" s="19" t="s">
        <v>208</v>
      </c>
      <c r="AD69" s="19" t="s">
        <v>208</v>
      </c>
      <c r="AE69" s="19">
        <v>1</v>
      </c>
      <c r="AF69" s="19" t="s">
        <v>208</v>
      </c>
      <c r="AG69" s="19" t="s">
        <v>217</v>
      </c>
      <c r="AH69" s="19" t="s">
        <v>219</v>
      </c>
      <c r="AI69" s="19" t="s">
        <v>222</v>
      </c>
      <c r="AJ69" s="19">
        <v>1</v>
      </c>
      <c r="AK69" s="19" t="s">
        <v>230</v>
      </c>
      <c r="AL69" s="19" t="s">
        <v>208</v>
      </c>
      <c r="AM69" s="19" t="s">
        <v>273</v>
      </c>
      <c r="AN69" s="19" t="str" cm="1">
        <f t="array" ref="AN69">_xlfn.IFS(AM69=$AM$105,"Ja",,,AM69=$AM$106,"Ja",AM69=$AM$107,"Ja",AM69=$AM$108,"Ja",AM69=$AM$109,"Ja",AM69=$AM$110,"Ja",AM69=$AM$112,"Nein")</f>
        <v>Nein</v>
      </c>
      <c r="AO69" s="19" t="s">
        <v>234</v>
      </c>
      <c r="AP69" s="19" t="s">
        <v>236</v>
      </c>
      <c r="AQ69" s="19" t="s">
        <v>208</v>
      </c>
    </row>
    <row r="70" spans="1:43" ht="15.5" x14ac:dyDescent="0.35">
      <c r="A70" s="17" t="s">
        <v>164</v>
      </c>
      <c r="B70" s="17" t="s">
        <v>195</v>
      </c>
      <c r="C70" s="17"/>
      <c r="D70" s="18" t="s">
        <v>207</v>
      </c>
      <c r="E70" s="27" cm="1">
        <f t="array" ref="E70">_xlfn.IFS(D70=$D$5,1,D70=$D$14,0)</f>
        <v>1</v>
      </c>
      <c r="F70" s="18" t="b">
        <v>0</v>
      </c>
      <c r="G70" s="27" cm="1">
        <f t="array" ref="G70">_xlfn.IFS(F70=$F$5,1,F70=$F$7,0)</f>
        <v>0</v>
      </c>
      <c r="H70" s="19" t="s">
        <v>210</v>
      </c>
      <c r="I70" s="27" cm="1">
        <f t="array" ref="I70">_xlfn.IFS(H70=$H$5,20%,H70=$H$6,100%,H70=$H$7,0%,H70=$H$32,0%,H70=$H$10,40%)</f>
        <v>0.4</v>
      </c>
      <c r="J70" s="18" t="s">
        <v>207</v>
      </c>
      <c r="K70" s="27" cm="1">
        <f t="array" ref="K70">_xlfn.IFS(J70=$J$5,1,J70=$J$8,0)</f>
        <v>1</v>
      </c>
      <c r="L70" s="18" t="s">
        <v>207</v>
      </c>
      <c r="M70" s="27" cm="1">
        <f t="array" ref="M70">_xlfn.IFS(L70=$L$5,1,L70=$L$8,0)</f>
        <v>1</v>
      </c>
      <c r="N70" s="19" t="s">
        <v>215</v>
      </c>
      <c r="O70" s="27" cm="1">
        <f t="array" ref="O70">_xlfn.IFS(N70=$N$5,100%,N70=$N$7,0%,N70=$N$57,50%,N70=$N$52,0%)</f>
        <v>0</v>
      </c>
      <c r="P70" s="19" t="s">
        <v>213</v>
      </c>
      <c r="Q70" s="27" cm="1">
        <f t="array" ref="Q70">_xlfn.IFS(P70=$N$5,100%,P70=$N$7,0%,P70=$N$57,50%,P70=$N$52,0%)</f>
        <v>1</v>
      </c>
      <c r="R70" s="19" t="s">
        <v>215</v>
      </c>
      <c r="S70" s="27" cm="1">
        <f t="array" ref="S70">_xlfn.IFS(R70=$N$5,100%,R70=$N$7,0%,R70=$N$57,50%,R70=$N$52,0%)</f>
        <v>0</v>
      </c>
      <c r="T70" s="19" t="s">
        <v>214</v>
      </c>
      <c r="U70" s="27" cm="1">
        <f t="array" ref="U70">_xlfn.IFS(T70=$N$5,100%,T70=$N$7,0%,T70=$N$57,50%,T70=$N$52,0%)</f>
        <v>0.5</v>
      </c>
      <c r="V70" s="19" t="s">
        <v>215</v>
      </c>
      <c r="W70" s="27" cm="1">
        <f t="array" ref="W70">_xlfn.IFS(V70=$N$5,100%,V70=$N$7,0%,V70=$N$57,50%,V70=$N$52,0%)</f>
        <v>0</v>
      </c>
      <c r="X70" s="19" t="s">
        <v>215</v>
      </c>
      <c r="Y70" s="27" cm="1">
        <f t="array" ref="Y70">_xlfn.IFS(X70=$N$5,100%,X70=$N$7,0%,X70=$N$57,50%,X70=$N$52,0%)</f>
        <v>0</v>
      </c>
      <c r="Z70" s="19" t="s">
        <v>208</v>
      </c>
      <c r="AA70" s="27" cm="1">
        <f t="array" ref="AA70">_xlfn.IFS(Z70=$N$5,100%,Z70=$N$7,0%,Z70=$N$57,50%,Z70=$N$52,0%)</f>
        <v>0</v>
      </c>
      <c r="AB70" s="50">
        <f t="shared" ref="AB70:AB101" si="1">AVERAGE(E70,G70,I70,K70,M70,O70,Q70,S70,U70,W70,Y70,AA70)</f>
        <v>0.40833333333333338</v>
      </c>
      <c r="AC70" s="19" t="s">
        <v>237</v>
      </c>
      <c r="AD70" s="19">
        <v>0</v>
      </c>
      <c r="AE70" s="19">
        <v>1</v>
      </c>
      <c r="AF70" s="19">
        <v>21</v>
      </c>
      <c r="AG70" s="19" t="s">
        <v>218</v>
      </c>
      <c r="AH70" s="19" t="s">
        <v>219</v>
      </c>
      <c r="AI70" s="19" t="s">
        <v>222</v>
      </c>
      <c r="AJ70" s="19">
        <v>1</v>
      </c>
      <c r="AK70" s="19" t="s">
        <v>230</v>
      </c>
      <c r="AL70" s="19" t="s">
        <v>227</v>
      </c>
      <c r="AM70" s="19" t="s">
        <v>227</v>
      </c>
      <c r="AN70" s="19" t="str" cm="1">
        <f t="array" ref="AN70">_xlfn.IFS(AM70=$AM$105,"Ja",,,AM70=$AM$106,"Ja",AM70=$AM$107,"Ja",AM70=$AM$108,"Ja",AM70=$AM$109,"Ja",AM70=$AM$110,"Ja",AM70=$AM$112,"Nein")</f>
        <v>Ja</v>
      </c>
      <c r="AO70" s="19" t="s">
        <v>235</v>
      </c>
      <c r="AP70" s="19" t="s">
        <v>236</v>
      </c>
      <c r="AQ70" s="19" t="s">
        <v>208</v>
      </c>
    </row>
    <row r="71" spans="1:43" ht="15.5" x14ac:dyDescent="0.35">
      <c r="A71" s="17" t="s">
        <v>165</v>
      </c>
      <c r="B71" s="17" t="s">
        <v>195</v>
      </c>
      <c r="C71" s="17"/>
      <c r="D71" s="18" t="s">
        <v>207</v>
      </c>
      <c r="E71" s="27" cm="1">
        <f t="array" ref="E71">_xlfn.IFS(D71=$D$5,1,D71=$D$14,0)</f>
        <v>1</v>
      </c>
      <c r="F71" s="18" t="s">
        <v>207</v>
      </c>
      <c r="G71" s="27" cm="1">
        <f t="array" ref="G71">_xlfn.IFS(F71=$F$5,1,F71=$F$7,0)</f>
        <v>1</v>
      </c>
      <c r="H71" s="19" t="s">
        <v>209</v>
      </c>
      <c r="I71" s="27" cm="1">
        <f t="array" ref="I71">_xlfn.IFS(H71=$H$5,20%,H71=$H$6,100%,H71=$H$7,0%,H71=$H$32,0%,H71=$H$10,40%)</f>
        <v>1</v>
      </c>
      <c r="J71" s="18" t="s">
        <v>207</v>
      </c>
      <c r="K71" s="27" cm="1">
        <f t="array" ref="K71">_xlfn.IFS(J71=$J$5,1,J71=$J$8,0)</f>
        <v>1</v>
      </c>
      <c r="L71" s="18" t="s">
        <v>207</v>
      </c>
      <c r="M71" s="27" cm="1">
        <f t="array" ref="M71">_xlfn.IFS(L71=$L$5,1,L71=$L$8,0)</f>
        <v>1</v>
      </c>
      <c r="N71" s="19" t="s">
        <v>213</v>
      </c>
      <c r="O71" s="27" cm="1">
        <f t="array" ref="O71">_xlfn.IFS(N71=$N$5,100%,N71=$N$7,0%,N71=$N$57,50%,N71=$N$52,0%)</f>
        <v>1</v>
      </c>
      <c r="P71" s="19" t="s">
        <v>213</v>
      </c>
      <c r="Q71" s="27" cm="1">
        <f t="array" ref="Q71">_xlfn.IFS(P71=$N$5,100%,P71=$N$7,0%,P71=$N$57,50%,P71=$N$52,0%)</f>
        <v>1</v>
      </c>
      <c r="R71" s="19" t="s">
        <v>215</v>
      </c>
      <c r="S71" s="27" cm="1">
        <f t="array" ref="S71">_xlfn.IFS(R71=$N$5,100%,R71=$N$7,0%,R71=$N$57,50%,R71=$N$52,0%)</f>
        <v>0</v>
      </c>
      <c r="T71" s="19" t="s">
        <v>214</v>
      </c>
      <c r="U71" s="27" cm="1">
        <f t="array" ref="U71">_xlfn.IFS(T71=$N$5,100%,T71=$N$7,0%,T71=$N$57,50%,T71=$N$52,0%)</f>
        <v>0.5</v>
      </c>
      <c r="V71" s="19" t="s">
        <v>213</v>
      </c>
      <c r="W71" s="27" cm="1">
        <f t="array" ref="W71">_xlfn.IFS(V71=$N$5,100%,V71=$N$7,0%,V71=$N$57,50%,V71=$N$52,0%)</f>
        <v>1</v>
      </c>
      <c r="X71" s="19" t="s">
        <v>215</v>
      </c>
      <c r="Y71" s="27" cm="1">
        <f t="array" ref="Y71">_xlfn.IFS(X71=$N$5,100%,X71=$N$7,0%,X71=$N$57,50%,X71=$N$52,0%)</f>
        <v>0</v>
      </c>
      <c r="Z71" s="19" t="s">
        <v>215</v>
      </c>
      <c r="AA71" s="27" cm="1">
        <f t="array" ref="AA71">_xlfn.IFS(Z71=$N$5,100%,Z71=$N$7,0%,Z71=$N$57,50%,Z71=$N$52,0%)</f>
        <v>0</v>
      </c>
      <c r="AB71" s="50">
        <f t="shared" si="1"/>
        <v>0.70833333333333337</v>
      </c>
      <c r="AC71" s="19" t="s">
        <v>237</v>
      </c>
      <c r="AD71" s="19" t="s">
        <v>208</v>
      </c>
      <c r="AE71" s="19">
        <v>10</v>
      </c>
      <c r="AF71" s="19">
        <v>19</v>
      </c>
      <c r="AG71" s="19" t="s">
        <v>217</v>
      </c>
      <c r="AH71" s="19" t="s">
        <v>219</v>
      </c>
      <c r="AI71" s="19" t="s">
        <v>222</v>
      </c>
      <c r="AJ71" s="19">
        <v>1</v>
      </c>
      <c r="AK71" s="19" t="s">
        <v>230</v>
      </c>
      <c r="AL71" s="19" t="s">
        <v>227</v>
      </c>
      <c r="AM71" s="19" t="s">
        <v>227</v>
      </c>
      <c r="AN71" s="19" t="str" cm="1">
        <f t="array" ref="AN71">_xlfn.IFS(AM71=$AM$105,"Ja",,,AM71=$AM$106,"Ja",AM71=$AM$107,"Ja",AM71=$AM$108,"Ja",AM71=$AM$109,"Ja",AM71=$AM$110,"Ja",AM71=$AM$112,"Nein")</f>
        <v>Ja</v>
      </c>
      <c r="AO71" s="19" t="s">
        <v>233</v>
      </c>
      <c r="AP71" s="19" t="s">
        <v>237</v>
      </c>
      <c r="AQ71" s="19" t="s">
        <v>208</v>
      </c>
    </row>
    <row r="72" spans="1:43" ht="15.5" x14ac:dyDescent="0.35">
      <c r="A72" s="17" t="s">
        <v>166</v>
      </c>
      <c r="B72" s="17" t="s">
        <v>195</v>
      </c>
      <c r="C72" s="17"/>
      <c r="D72" s="18" t="b">
        <v>0</v>
      </c>
      <c r="E72" s="27" cm="1">
        <f t="array" ref="E72">_xlfn.IFS(D72=$D$5,1,D72=$D$14,0)</f>
        <v>0</v>
      </c>
      <c r="F72" s="18" t="s">
        <v>208</v>
      </c>
      <c r="G72" s="27">
        <v>0</v>
      </c>
      <c r="H72" s="19" t="s">
        <v>211</v>
      </c>
      <c r="I72" s="27" cm="1">
        <f t="array" ref="I72">_xlfn.IFS(H72=$H$5,20%,H72=$H$6,100%,H72=$H$7,0%,H72=$H$32,0%,H72=$H$10,40%)</f>
        <v>0.2</v>
      </c>
      <c r="J72" s="18" t="s">
        <v>207</v>
      </c>
      <c r="K72" s="27" cm="1">
        <f t="array" ref="K72">_xlfn.IFS(J72=$J$5,1,J72=$J$8,0)</f>
        <v>1</v>
      </c>
      <c r="L72" s="18" t="b">
        <v>0</v>
      </c>
      <c r="M72" s="27" cm="1">
        <f t="array" ref="M72">_xlfn.IFS(L72=$L$5,1,L72=$L$8,0)</f>
        <v>0</v>
      </c>
      <c r="N72" s="19" t="s">
        <v>213</v>
      </c>
      <c r="O72" s="27" cm="1">
        <f t="array" ref="O72">_xlfn.IFS(N72=$N$5,100%,N72=$N$7,0%,N72=$N$57,50%,N72=$N$52,0%)</f>
        <v>1</v>
      </c>
      <c r="P72" s="19" t="s">
        <v>213</v>
      </c>
      <c r="Q72" s="27" cm="1">
        <f t="array" ref="Q72">_xlfn.IFS(P72=$N$5,100%,P72=$N$7,0%,P72=$N$57,50%,P72=$N$52,0%)</f>
        <v>1</v>
      </c>
      <c r="R72" s="19" t="s">
        <v>214</v>
      </c>
      <c r="S72" s="27" cm="1">
        <f t="array" ref="S72">_xlfn.IFS(R72=$N$5,100%,R72=$N$7,0%,R72=$N$57,50%,R72=$N$52,0%)</f>
        <v>0.5</v>
      </c>
      <c r="T72" s="19" t="s">
        <v>214</v>
      </c>
      <c r="U72" s="27" cm="1">
        <f t="array" ref="U72">_xlfn.IFS(T72=$N$5,100%,T72=$N$7,0%,T72=$N$57,50%,T72=$N$52,0%)</f>
        <v>0.5</v>
      </c>
      <c r="V72" s="19" t="s">
        <v>215</v>
      </c>
      <c r="W72" s="27" cm="1">
        <f t="array" ref="W72">_xlfn.IFS(V72=$N$5,100%,V72=$N$7,0%,V72=$N$57,50%,V72=$N$52,0%)</f>
        <v>0</v>
      </c>
      <c r="X72" s="19" t="s">
        <v>215</v>
      </c>
      <c r="Y72" s="27" cm="1">
        <f t="array" ref="Y72">_xlfn.IFS(X72=$N$5,100%,X72=$N$7,0%,X72=$N$57,50%,X72=$N$52,0%)</f>
        <v>0</v>
      </c>
      <c r="Z72" s="19" t="s">
        <v>215</v>
      </c>
      <c r="AA72" s="27" cm="1">
        <f t="array" ref="AA72">_xlfn.IFS(Z72=$N$5,100%,Z72=$N$7,0%,Z72=$N$57,50%,Z72=$N$52,0%)</f>
        <v>0</v>
      </c>
      <c r="AB72" s="50">
        <f t="shared" si="1"/>
        <v>0.35000000000000003</v>
      </c>
      <c r="AC72" s="19" t="s">
        <v>237</v>
      </c>
      <c r="AD72" s="19">
        <v>4</v>
      </c>
      <c r="AE72" s="19">
        <v>28</v>
      </c>
      <c r="AF72" s="19">
        <v>47</v>
      </c>
      <c r="AG72" s="19" t="s">
        <v>217</v>
      </c>
      <c r="AH72" s="19" t="s">
        <v>219</v>
      </c>
      <c r="AI72" s="19" t="s">
        <v>222</v>
      </c>
      <c r="AJ72" s="19">
        <v>1</v>
      </c>
      <c r="AK72" s="19" t="s">
        <v>230</v>
      </c>
      <c r="AL72" s="19" t="s">
        <v>208</v>
      </c>
      <c r="AM72" s="19" t="s">
        <v>273</v>
      </c>
      <c r="AN72" s="19" t="str" cm="1">
        <f t="array" ref="AN72">_xlfn.IFS(AM72=$AM$105,"Ja",,,AM72=$AM$106,"Ja",AM72=$AM$107,"Ja",AM72=$AM$108,"Ja",AM72=$AM$109,"Ja",AM72=$AM$110,"Ja",AM72=$AM$112,"Nein")</f>
        <v>Nein</v>
      </c>
      <c r="AO72" s="19" t="s">
        <v>233</v>
      </c>
      <c r="AP72" s="19" t="s">
        <v>236</v>
      </c>
      <c r="AQ72" s="19" t="s">
        <v>208</v>
      </c>
    </row>
    <row r="73" spans="1:43" ht="15.5" x14ac:dyDescent="0.35">
      <c r="A73" s="17" t="s">
        <v>167</v>
      </c>
      <c r="B73" s="17" t="s">
        <v>195</v>
      </c>
      <c r="C73" s="17"/>
      <c r="D73" s="18" t="b">
        <v>0</v>
      </c>
      <c r="E73" s="27" cm="1">
        <f t="array" ref="E73">_xlfn.IFS(D73=$D$5,1,D73=$D$14,0)</f>
        <v>0</v>
      </c>
      <c r="F73" s="18" t="b">
        <v>0</v>
      </c>
      <c r="G73" s="27" cm="1">
        <f t="array" ref="G73">_xlfn.IFS(F73=$F$5,1,F73=$F$7,0)</f>
        <v>0</v>
      </c>
      <c r="H73" s="19" t="s">
        <v>208</v>
      </c>
      <c r="I73" s="27" cm="1">
        <f t="array" ref="I73">_xlfn.IFS(H73=$H$5,20%,H73=$H$6,100%,H73=$H$7,0%,H73=$H$32,0%,H73=$H$10,40%)</f>
        <v>0</v>
      </c>
      <c r="J73" s="18" t="s">
        <v>207</v>
      </c>
      <c r="K73" s="27" cm="1">
        <f t="array" ref="K73">_xlfn.IFS(J73=$J$5,1,J73=$J$8,0)</f>
        <v>1</v>
      </c>
      <c r="L73" s="18" t="s">
        <v>207</v>
      </c>
      <c r="M73" s="27" cm="1">
        <f t="array" ref="M73">_xlfn.IFS(L73=$L$5,1,L73=$L$8,0)</f>
        <v>1</v>
      </c>
      <c r="N73" s="19" t="s">
        <v>208</v>
      </c>
      <c r="O73" s="27" cm="1">
        <f t="array" ref="O73">_xlfn.IFS(N73=$N$5,100%,N73=$N$7,0%,N73=$N$57,50%,N73=$N$52,0%)</f>
        <v>0</v>
      </c>
      <c r="P73" s="19" t="s">
        <v>214</v>
      </c>
      <c r="Q73" s="27" cm="1">
        <f t="array" ref="Q73">_xlfn.IFS(P73=$N$5,100%,P73=$N$7,0%,P73=$N$57,50%,P73=$N$52,0%)</f>
        <v>0.5</v>
      </c>
      <c r="R73" s="19" t="s">
        <v>214</v>
      </c>
      <c r="S73" s="27" cm="1">
        <f t="array" ref="S73">_xlfn.IFS(R73=$N$5,100%,R73=$N$7,0%,R73=$N$57,50%,R73=$N$52,0%)</f>
        <v>0.5</v>
      </c>
      <c r="T73" s="19" t="s">
        <v>215</v>
      </c>
      <c r="U73" s="27" cm="1">
        <f t="array" ref="U73">_xlfn.IFS(T73=$N$5,100%,T73=$N$7,0%,T73=$N$57,50%,T73=$N$52,0%)</f>
        <v>0</v>
      </c>
      <c r="V73" s="19" t="s">
        <v>208</v>
      </c>
      <c r="W73" s="27" cm="1">
        <f t="array" ref="W73">_xlfn.IFS(V73=$N$5,100%,V73=$N$7,0%,V73=$N$57,50%,V73=$N$52,0%)</f>
        <v>0</v>
      </c>
      <c r="X73" s="19" t="s">
        <v>208</v>
      </c>
      <c r="Y73" s="27" cm="1">
        <f t="array" ref="Y73">_xlfn.IFS(X73=$N$5,100%,X73=$N$7,0%,X73=$N$57,50%,X73=$N$52,0%)</f>
        <v>0</v>
      </c>
      <c r="Z73" s="19" t="s">
        <v>215</v>
      </c>
      <c r="AA73" s="27" cm="1">
        <f t="array" ref="AA73">_xlfn.IFS(Z73=$N$5,100%,Z73=$N$7,0%,Z73=$N$57,50%,Z73=$N$52,0%)</f>
        <v>0</v>
      </c>
      <c r="AB73" s="50">
        <f t="shared" si="1"/>
        <v>0.25</v>
      </c>
      <c r="AC73" s="19" t="s">
        <v>237</v>
      </c>
      <c r="AD73" s="19">
        <v>4</v>
      </c>
      <c r="AE73" s="19">
        <v>0</v>
      </c>
      <c r="AF73" s="19" t="s">
        <v>208</v>
      </c>
      <c r="AG73" s="19" t="s">
        <v>218</v>
      </c>
      <c r="AH73" s="19" t="s">
        <v>219</v>
      </c>
      <c r="AI73" s="19" t="s">
        <v>222</v>
      </c>
      <c r="AJ73" s="19">
        <v>1</v>
      </c>
      <c r="AK73" s="19" t="s">
        <v>230</v>
      </c>
      <c r="AL73" s="19" t="s">
        <v>208</v>
      </c>
      <c r="AM73" s="19" t="s">
        <v>273</v>
      </c>
      <c r="AN73" s="19" t="str" cm="1">
        <f t="array" ref="AN73">_xlfn.IFS(AM73=$AM$105,"Ja",,,AM73=$AM$106,"Ja",AM73=$AM$107,"Ja",AM73=$AM$108,"Ja",AM73=$AM$109,"Ja",AM73=$AM$110,"Ja",AM73=$AM$112,"Nein")</f>
        <v>Nein</v>
      </c>
      <c r="AO73" s="19" t="s">
        <v>235</v>
      </c>
      <c r="AP73" s="19" t="s">
        <v>236</v>
      </c>
      <c r="AQ73" s="19" t="s">
        <v>208</v>
      </c>
    </row>
    <row r="74" spans="1:43" ht="15.5" x14ac:dyDescent="0.35">
      <c r="A74" s="17" t="s">
        <v>168</v>
      </c>
      <c r="B74" s="17" t="s">
        <v>195</v>
      </c>
      <c r="C74" s="17"/>
      <c r="D74" s="18" t="s">
        <v>207</v>
      </c>
      <c r="E74" s="27" cm="1">
        <f t="array" ref="E74">_xlfn.IFS(D74=$D$5,1,D74=$D$14,0)</f>
        <v>1</v>
      </c>
      <c r="F74" s="18" t="s">
        <v>207</v>
      </c>
      <c r="G74" s="27" cm="1">
        <f t="array" ref="G74">_xlfn.IFS(F74=$F$5,1,F74=$F$7,0)</f>
        <v>1</v>
      </c>
      <c r="H74" s="19" t="s">
        <v>210</v>
      </c>
      <c r="I74" s="27" cm="1">
        <f t="array" ref="I74">_xlfn.IFS(H74=$H$5,20%,H74=$H$6,100%,H74=$H$7,0%,H74=$H$32,0%,H74=$H$10,40%)</f>
        <v>0.4</v>
      </c>
      <c r="J74" s="18" t="s">
        <v>207</v>
      </c>
      <c r="K74" s="27" cm="1">
        <f t="array" ref="K74">_xlfn.IFS(J74=$J$5,1,J74=$J$8,0)</f>
        <v>1</v>
      </c>
      <c r="L74" s="18" t="s">
        <v>207</v>
      </c>
      <c r="M74" s="27" cm="1">
        <f t="array" ref="M74">_xlfn.IFS(L74=$L$5,1,L74=$L$8,0)</f>
        <v>1</v>
      </c>
      <c r="N74" s="19" t="s">
        <v>213</v>
      </c>
      <c r="O74" s="27" cm="1">
        <f t="array" ref="O74">_xlfn.IFS(N74=$N$5,100%,N74=$N$7,0%,N74=$N$57,50%,N74=$N$52,0%)</f>
        <v>1</v>
      </c>
      <c r="P74" s="19" t="s">
        <v>213</v>
      </c>
      <c r="Q74" s="27" cm="1">
        <f t="array" ref="Q74">_xlfn.IFS(P74=$N$5,100%,P74=$N$7,0%,P74=$N$57,50%,P74=$N$52,0%)</f>
        <v>1</v>
      </c>
      <c r="R74" s="19" t="s">
        <v>214</v>
      </c>
      <c r="S74" s="27" cm="1">
        <f t="array" ref="S74">_xlfn.IFS(R74=$N$5,100%,R74=$N$7,0%,R74=$N$57,50%,R74=$N$52,0%)</f>
        <v>0.5</v>
      </c>
      <c r="T74" s="19" t="s">
        <v>215</v>
      </c>
      <c r="U74" s="27" cm="1">
        <f t="array" ref="U74">_xlfn.IFS(T74=$N$5,100%,T74=$N$7,0%,T74=$N$57,50%,T74=$N$52,0%)</f>
        <v>0</v>
      </c>
      <c r="V74" s="19" t="s">
        <v>215</v>
      </c>
      <c r="W74" s="27" cm="1">
        <f t="array" ref="W74">_xlfn.IFS(V74=$N$5,100%,V74=$N$7,0%,V74=$N$57,50%,V74=$N$52,0%)</f>
        <v>0</v>
      </c>
      <c r="X74" s="19" t="s">
        <v>215</v>
      </c>
      <c r="Y74" s="27" cm="1">
        <f t="array" ref="Y74">_xlfn.IFS(X74=$N$5,100%,X74=$N$7,0%,X74=$N$57,50%,X74=$N$52,0%)</f>
        <v>0</v>
      </c>
      <c r="Z74" s="19" t="s">
        <v>215</v>
      </c>
      <c r="AA74" s="27" cm="1">
        <f t="array" ref="AA74">_xlfn.IFS(Z74=$N$5,100%,Z74=$N$7,0%,Z74=$N$57,50%,Z74=$N$52,0%)</f>
        <v>0</v>
      </c>
      <c r="AB74" s="50">
        <f t="shared" si="1"/>
        <v>0.57500000000000007</v>
      </c>
      <c r="AC74" s="19" t="s">
        <v>237</v>
      </c>
      <c r="AD74" s="19">
        <v>1</v>
      </c>
      <c r="AE74" s="19">
        <v>3</v>
      </c>
      <c r="AF74" s="19" t="s">
        <v>208</v>
      </c>
      <c r="AG74" s="19" t="s">
        <v>218</v>
      </c>
      <c r="AH74" s="19" t="s">
        <v>219</v>
      </c>
      <c r="AI74" s="19" t="s">
        <v>222</v>
      </c>
      <c r="AJ74" s="19">
        <v>1</v>
      </c>
      <c r="AK74" s="19" t="s">
        <v>230</v>
      </c>
      <c r="AL74" s="19" t="s">
        <v>208</v>
      </c>
      <c r="AM74" s="19" t="s">
        <v>273</v>
      </c>
      <c r="AN74" s="19" t="str" cm="1">
        <f t="array" ref="AN74">_xlfn.IFS(AM74=$AM$105,"Ja",,,AM74=$AM$106,"Ja",AM74=$AM$107,"Ja",AM74=$AM$108,"Ja",AM74=$AM$109,"Ja",AM74=$AM$110,"Ja",AM74=$AM$112,"Nein")</f>
        <v>Nein</v>
      </c>
      <c r="AO74" s="19" t="s">
        <v>234</v>
      </c>
      <c r="AP74" s="19" t="s">
        <v>236</v>
      </c>
      <c r="AQ74" s="19" t="s">
        <v>208</v>
      </c>
    </row>
    <row r="75" spans="1:43" ht="15.5" x14ac:dyDescent="0.35">
      <c r="A75" s="17" t="s">
        <v>169</v>
      </c>
      <c r="B75" s="17" t="s">
        <v>195</v>
      </c>
      <c r="C75" s="17"/>
      <c r="D75" s="18" t="b">
        <v>0</v>
      </c>
      <c r="E75" s="27" cm="1">
        <f t="array" ref="E75">_xlfn.IFS(D75=$D$5,1,D75=$D$14,0)</f>
        <v>0</v>
      </c>
      <c r="F75" s="18" t="b">
        <v>0</v>
      </c>
      <c r="G75" s="27" cm="1">
        <f t="array" ref="G75">_xlfn.IFS(F75=$F$5,1,F75=$F$7,0)</f>
        <v>0</v>
      </c>
      <c r="H75" s="19" t="s">
        <v>211</v>
      </c>
      <c r="I75" s="27" cm="1">
        <f t="array" ref="I75">_xlfn.IFS(H75=$H$5,20%,H75=$H$6,100%,H75=$H$7,0%,H75=$H$32,0%,H75=$H$10,40%)</f>
        <v>0.2</v>
      </c>
      <c r="J75" s="18" t="s">
        <v>207</v>
      </c>
      <c r="K75" s="27" cm="1">
        <f t="array" ref="K75">_xlfn.IFS(J75=$J$5,1,J75=$J$8,0)</f>
        <v>1</v>
      </c>
      <c r="L75" s="18" t="b">
        <v>0</v>
      </c>
      <c r="M75" s="27" cm="1">
        <f t="array" ref="M75">_xlfn.IFS(L75=$L$5,1,L75=$L$8,0)</f>
        <v>0</v>
      </c>
      <c r="N75" s="19" t="s">
        <v>213</v>
      </c>
      <c r="O75" s="27" cm="1">
        <f t="array" ref="O75">_xlfn.IFS(N75=$N$5,100%,N75=$N$7,0%,N75=$N$57,50%,N75=$N$52,0%)</f>
        <v>1</v>
      </c>
      <c r="P75" s="19" t="s">
        <v>213</v>
      </c>
      <c r="Q75" s="27" cm="1">
        <f t="array" ref="Q75">_xlfn.IFS(P75=$N$5,100%,P75=$N$7,0%,P75=$N$57,50%,P75=$N$52,0%)</f>
        <v>1</v>
      </c>
      <c r="R75" s="19" t="s">
        <v>215</v>
      </c>
      <c r="S75" s="27" cm="1">
        <f t="array" ref="S75">_xlfn.IFS(R75=$N$5,100%,R75=$N$7,0%,R75=$N$57,50%,R75=$N$52,0%)</f>
        <v>0</v>
      </c>
      <c r="T75" s="19" t="s">
        <v>214</v>
      </c>
      <c r="U75" s="27" cm="1">
        <f t="array" ref="U75">_xlfn.IFS(T75=$N$5,100%,T75=$N$7,0%,T75=$N$57,50%,T75=$N$52,0%)</f>
        <v>0.5</v>
      </c>
      <c r="V75" s="19" t="s">
        <v>213</v>
      </c>
      <c r="W75" s="27" cm="1">
        <f t="array" ref="W75">_xlfn.IFS(V75=$N$5,100%,V75=$N$7,0%,V75=$N$57,50%,V75=$N$52,0%)</f>
        <v>1</v>
      </c>
      <c r="X75" s="19" t="s">
        <v>215</v>
      </c>
      <c r="Y75" s="27" cm="1">
        <f t="array" ref="Y75">_xlfn.IFS(X75=$N$5,100%,X75=$N$7,0%,X75=$N$57,50%,X75=$N$52,0%)</f>
        <v>0</v>
      </c>
      <c r="Z75" s="19" t="s">
        <v>215</v>
      </c>
      <c r="AA75" s="27" cm="1">
        <f t="array" ref="AA75">_xlfn.IFS(Z75=$N$5,100%,Z75=$N$7,0%,Z75=$N$57,50%,Z75=$N$52,0%)</f>
        <v>0</v>
      </c>
      <c r="AB75" s="50">
        <f t="shared" si="1"/>
        <v>0.39166666666666666</v>
      </c>
      <c r="AC75" s="19" t="s">
        <v>237</v>
      </c>
      <c r="AD75" s="19">
        <v>1</v>
      </c>
      <c r="AE75" s="19">
        <v>5</v>
      </c>
      <c r="AF75" s="19" t="s">
        <v>208</v>
      </c>
      <c r="AG75" s="19" t="s">
        <v>217</v>
      </c>
      <c r="AH75" s="19" t="s">
        <v>219</v>
      </c>
      <c r="AI75" s="19" t="s">
        <v>222</v>
      </c>
      <c r="AJ75" s="19">
        <v>1</v>
      </c>
      <c r="AK75" s="19" t="s">
        <v>229</v>
      </c>
      <c r="AL75" s="19" t="s">
        <v>208</v>
      </c>
      <c r="AM75" s="19" t="s">
        <v>273</v>
      </c>
      <c r="AN75" s="19" t="str" cm="1">
        <f t="array" ref="AN75">_xlfn.IFS(AM75=$AM$105,"Ja",,,AM75=$AM$106,"Ja",AM75=$AM$107,"Ja",AM75=$AM$108,"Ja",AM75=$AM$109,"Ja",AM75=$AM$110,"Ja",AM75=$AM$112,"Nein")</f>
        <v>Nein</v>
      </c>
      <c r="AO75" s="19" t="s">
        <v>235</v>
      </c>
      <c r="AP75" s="19" t="s">
        <v>236</v>
      </c>
      <c r="AQ75" s="19" t="s">
        <v>208</v>
      </c>
    </row>
    <row r="76" spans="1:43" ht="15.5" x14ac:dyDescent="0.35">
      <c r="A76" s="17" t="s">
        <v>170</v>
      </c>
      <c r="B76" s="17" t="s">
        <v>195</v>
      </c>
      <c r="C76" s="17"/>
      <c r="D76" s="18" t="b">
        <v>0</v>
      </c>
      <c r="E76" s="27" cm="1">
        <f t="array" ref="E76">_xlfn.IFS(D76=$D$5,1,D76=$D$14,0)</f>
        <v>0</v>
      </c>
      <c r="F76" s="18" t="b">
        <v>0</v>
      </c>
      <c r="G76" s="27" cm="1">
        <f t="array" ref="G76">_xlfn.IFS(F76=$F$5,1,F76=$F$7,0)</f>
        <v>0</v>
      </c>
      <c r="H76" s="19" t="s">
        <v>208</v>
      </c>
      <c r="I76" s="27" cm="1">
        <f t="array" ref="I76">_xlfn.IFS(H76=$H$5,20%,H76=$H$6,100%,H76=$H$7,0%,H76=$H$32,0%,H76=$H$10,40%)</f>
        <v>0</v>
      </c>
      <c r="J76" s="18" t="s">
        <v>207</v>
      </c>
      <c r="K76" s="27" cm="1">
        <f t="array" ref="K76">_xlfn.IFS(J76=$J$5,1,J76=$J$8,0)</f>
        <v>1</v>
      </c>
      <c r="L76" s="18" t="s">
        <v>207</v>
      </c>
      <c r="M76" s="27" cm="1">
        <f t="array" ref="M76">_xlfn.IFS(L76=$L$5,1,L76=$L$8,0)</f>
        <v>1</v>
      </c>
      <c r="N76" s="19" t="s">
        <v>208</v>
      </c>
      <c r="O76" s="27" cm="1">
        <f t="array" ref="O76">_xlfn.IFS(N76=$N$5,100%,N76=$N$7,0%,N76=$N$57,50%,N76=$N$52,0%)</f>
        <v>0</v>
      </c>
      <c r="P76" s="19" t="s">
        <v>214</v>
      </c>
      <c r="Q76" s="27" cm="1">
        <f t="array" ref="Q76">_xlfn.IFS(P76=$N$5,100%,P76=$N$7,0%,P76=$N$57,50%,P76=$N$52,0%)</f>
        <v>0.5</v>
      </c>
      <c r="R76" s="19" t="s">
        <v>215</v>
      </c>
      <c r="S76" s="27" cm="1">
        <f t="array" ref="S76">_xlfn.IFS(R76=$N$5,100%,R76=$N$7,0%,R76=$N$57,50%,R76=$N$52,0%)</f>
        <v>0</v>
      </c>
      <c r="T76" s="19" t="s">
        <v>208</v>
      </c>
      <c r="U76" s="27" cm="1">
        <f t="array" ref="U76">_xlfn.IFS(T76=$N$5,100%,T76=$N$7,0%,T76=$N$57,50%,T76=$N$52,0%)</f>
        <v>0</v>
      </c>
      <c r="V76" s="19" t="s">
        <v>215</v>
      </c>
      <c r="W76" s="27" cm="1">
        <f t="array" ref="W76">_xlfn.IFS(V76=$N$5,100%,V76=$N$7,0%,V76=$N$57,50%,V76=$N$52,0%)</f>
        <v>0</v>
      </c>
      <c r="X76" s="19" t="s">
        <v>215</v>
      </c>
      <c r="Y76" s="27" cm="1">
        <f t="array" ref="Y76">_xlfn.IFS(X76=$N$5,100%,X76=$N$7,0%,X76=$N$57,50%,X76=$N$52,0%)</f>
        <v>0</v>
      </c>
      <c r="Z76" s="19" t="s">
        <v>215</v>
      </c>
      <c r="AA76" s="27" cm="1">
        <f t="array" ref="AA76">_xlfn.IFS(Z76=$N$5,100%,Z76=$N$7,0%,Z76=$N$57,50%,Z76=$N$52,0%)</f>
        <v>0</v>
      </c>
      <c r="AB76" s="50">
        <f t="shared" si="1"/>
        <v>0.20833333333333334</v>
      </c>
      <c r="AC76" s="19" t="s">
        <v>237</v>
      </c>
      <c r="AD76" s="19">
        <v>0.5</v>
      </c>
      <c r="AE76" s="19">
        <v>2</v>
      </c>
      <c r="AF76" s="19" t="s">
        <v>208</v>
      </c>
      <c r="AG76" s="19" t="s">
        <v>218</v>
      </c>
      <c r="AH76" s="19" t="s">
        <v>219</v>
      </c>
      <c r="AI76" s="19" t="s">
        <v>222</v>
      </c>
      <c r="AJ76" s="19">
        <v>1</v>
      </c>
      <c r="AK76" s="19" t="s">
        <v>230</v>
      </c>
      <c r="AL76" s="19" t="s">
        <v>208</v>
      </c>
      <c r="AM76" s="19" t="s">
        <v>273</v>
      </c>
      <c r="AN76" s="19" t="str" cm="1">
        <f t="array" ref="AN76">_xlfn.IFS(AM76=$AM$105,"Ja",,,AM76=$AM$106,"Ja",AM76=$AM$107,"Ja",AM76=$AM$108,"Ja",AM76=$AM$109,"Ja",AM76=$AM$110,"Ja",AM76=$AM$112,"Nein")</f>
        <v>Nein</v>
      </c>
      <c r="AO76" s="19" t="s">
        <v>234</v>
      </c>
      <c r="AP76" s="19" t="s">
        <v>236</v>
      </c>
      <c r="AQ76" s="19" t="s">
        <v>208</v>
      </c>
    </row>
    <row r="77" spans="1:43" ht="15.5" x14ac:dyDescent="0.35">
      <c r="A77" s="17" t="s">
        <v>171</v>
      </c>
      <c r="B77" s="17" t="s">
        <v>195</v>
      </c>
      <c r="C77" s="17"/>
      <c r="D77" s="18" t="s">
        <v>207</v>
      </c>
      <c r="E77" s="27" cm="1">
        <f t="array" ref="E77">_xlfn.IFS(D77=$D$5,1,D77=$D$14,0)</f>
        <v>1</v>
      </c>
      <c r="F77" s="18" t="s">
        <v>207</v>
      </c>
      <c r="G77" s="27" cm="1">
        <f t="array" ref="G77">_xlfn.IFS(F77=$F$5,1,F77=$F$7,0)</f>
        <v>1</v>
      </c>
      <c r="H77" s="19" t="s">
        <v>209</v>
      </c>
      <c r="I77" s="27" cm="1">
        <f t="array" ref="I77">_xlfn.IFS(H77=$H$5,20%,H77=$H$6,100%,H77=$H$7,0%,H77=$H$32,0%,H77=$H$10,40%)</f>
        <v>1</v>
      </c>
      <c r="J77" s="18" t="s">
        <v>207</v>
      </c>
      <c r="K77" s="27" cm="1">
        <f t="array" ref="K77">_xlfn.IFS(J77=$J$5,1,J77=$J$8,0)</f>
        <v>1</v>
      </c>
      <c r="L77" s="18" t="s">
        <v>207</v>
      </c>
      <c r="M77" s="27" cm="1">
        <f t="array" ref="M77">_xlfn.IFS(L77=$L$5,1,L77=$L$8,0)</f>
        <v>1</v>
      </c>
      <c r="N77" s="19" t="s">
        <v>213</v>
      </c>
      <c r="O77" s="27" cm="1">
        <f t="array" ref="O77">_xlfn.IFS(N77=$N$5,100%,N77=$N$7,0%,N77=$N$57,50%,N77=$N$52,0%)</f>
        <v>1</v>
      </c>
      <c r="P77" s="19" t="s">
        <v>213</v>
      </c>
      <c r="Q77" s="27" cm="1">
        <f t="array" ref="Q77">_xlfn.IFS(P77=$N$5,100%,P77=$N$7,0%,P77=$N$57,50%,P77=$N$52,0%)</f>
        <v>1</v>
      </c>
      <c r="R77" s="19" t="s">
        <v>215</v>
      </c>
      <c r="S77" s="27" cm="1">
        <f t="array" ref="S77">_xlfn.IFS(R77=$N$5,100%,R77=$N$7,0%,R77=$N$57,50%,R77=$N$52,0%)</f>
        <v>0</v>
      </c>
      <c r="T77" s="19" t="s">
        <v>214</v>
      </c>
      <c r="U77" s="27" cm="1">
        <f t="array" ref="U77">_xlfn.IFS(T77=$N$5,100%,T77=$N$7,0%,T77=$N$57,50%,T77=$N$52,0%)</f>
        <v>0.5</v>
      </c>
      <c r="V77" s="19" t="s">
        <v>215</v>
      </c>
      <c r="W77" s="27" cm="1">
        <f t="array" ref="W77">_xlfn.IFS(V77=$N$5,100%,V77=$N$7,0%,V77=$N$57,50%,V77=$N$52,0%)</f>
        <v>0</v>
      </c>
      <c r="X77" s="19" t="s">
        <v>215</v>
      </c>
      <c r="Y77" s="27" cm="1">
        <f t="array" ref="Y77">_xlfn.IFS(X77=$N$5,100%,X77=$N$7,0%,X77=$N$57,50%,X77=$N$52,0%)</f>
        <v>0</v>
      </c>
      <c r="Z77" s="19" t="s">
        <v>213</v>
      </c>
      <c r="AA77" s="27" cm="1">
        <f t="array" ref="AA77">_xlfn.IFS(Z77=$N$5,100%,Z77=$N$7,0%,Z77=$N$57,50%,Z77=$N$52,0%)</f>
        <v>1</v>
      </c>
      <c r="AB77" s="50">
        <f t="shared" si="1"/>
        <v>0.70833333333333337</v>
      </c>
      <c r="AC77" s="19" t="s">
        <v>236</v>
      </c>
      <c r="AD77" s="19">
        <v>4</v>
      </c>
      <c r="AE77" s="19">
        <v>8</v>
      </c>
      <c r="AF77" s="19">
        <v>21</v>
      </c>
      <c r="AG77" s="19" t="s">
        <v>218</v>
      </c>
      <c r="AH77" s="19" t="s">
        <v>219</v>
      </c>
      <c r="AI77" s="19" t="s">
        <v>222</v>
      </c>
      <c r="AJ77" s="19">
        <v>1</v>
      </c>
      <c r="AK77" s="19" t="s">
        <v>230</v>
      </c>
      <c r="AL77" s="19" t="s">
        <v>208</v>
      </c>
      <c r="AM77" s="19" t="s">
        <v>273</v>
      </c>
      <c r="AN77" s="19" t="str" cm="1">
        <f t="array" ref="AN77">_xlfn.IFS(AM77=$AM$105,"Ja",,,AM77=$AM$106,"Ja",AM77=$AM$107,"Ja",AM77=$AM$108,"Ja",AM77=$AM$109,"Ja",AM77=$AM$110,"Ja",AM77=$AM$112,"Nein")</f>
        <v>Nein</v>
      </c>
      <c r="AO77" s="19" t="s">
        <v>234</v>
      </c>
      <c r="AP77" s="19" t="s">
        <v>236</v>
      </c>
      <c r="AQ77" s="19" t="s">
        <v>208</v>
      </c>
    </row>
    <row r="78" spans="1:43" ht="15.5" x14ac:dyDescent="0.35">
      <c r="A78" s="17" t="s">
        <v>172</v>
      </c>
      <c r="B78" s="17" t="s">
        <v>195</v>
      </c>
      <c r="C78" s="17"/>
      <c r="D78" s="18" t="b">
        <v>0</v>
      </c>
      <c r="E78" s="27" cm="1">
        <f t="array" ref="E78">_xlfn.IFS(D78=$D$5,1,D78=$D$14,0)</f>
        <v>0</v>
      </c>
      <c r="F78" s="18" t="b">
        <v>0</v>
      </c>
      <c r="G78" s="27" cm="1">
        <f t="array" ref="G78">_xlfn.IFS(F78=$F$5,1,F78=$F$7,0)</f>
        <v>0</v>
      </c>
      <c r="H78" s="19" t="s">
        <v>212</v>
      </c>
      <c r="I78" s="27" cm="1">
        <f t="array" ref="I78">_xlfn.IFS(H78=$H$5,20%,H78=$H$6,100%,H78=$H$7,0%,H78=$H$32,0%,H78=$H$10,40%)</f>
        <v>0</v>
      </c>
      <c r="J78" s="18" t="s">
        <v>207</v>
      </c>
      <c r="K78" s="27" cm="1">
        <f t="array" ref="K78">_xlfn.IFS(J78=$J$5,1,J78=$J$8,0)</f>
        <v>1</v>
      </c>
      <c r="L78" s="18" t="s">
        <v>207</v>
      </c>
      <c r="M78" s="27" cm="1">
        <f t="array" ref="M78">_xlfn.IFS(L78=$L$5,1,L78=$L$8,0)</f>
        <v>1</v>
      </c>
      <c r="N78" s="19" t="s">
        <v>213</v>
      </c>
      <c r="O78" s="27" cm="1">
        <f t="array" ref="O78">_xlfn.IFS(N78=$N$5,100%,N78=$N$7,0%,N78=$N$57,50%,N78=$N$52,0%)</f>
        <v>1</v>
      </c>
      <c r="P78" s="19" t="s">
        <v>213</v>
      </c>
      <c r="Q78" s="27" cm="1">
        <f t="array" ref="Q78">_xlfn.IFS(P78=$N$5,100%,P78=$N$7,0%,P78=$N$57,50%,P78=$N$52,0%)</f>
        <v>1</v>
      </c>
      <c r="R78" s="19" t="s">
        <v>215</v>
      </c>
      <c r="S78" s="27" cm="1">
        <f t="array" ref="S78">_xlfn.IFS(R78=$N$5,100%,R78=$N$7,0%,R78=$N$57,50%,R78=$N$52,0%)</f>
        <v>0</v>
      </c>
      <c r="T78" s="19" t="s">
        <v>215</v>
      </c>
      <c r="U78" s="27" cm="1">
        <f t="array" ref="U78">_xlfn.IFS(T78=$N$5,100%,T78=$N$7,0%,T78=$N$57,50%,T78=$N$52,0%)</f>
        <v>0</v>
      </c>
      <c r="V78" s="19" t="s">
        <v>215</v>
      </c>
      <c r="W78" s="27" cm="1">
        <f t="array" ref="W78">_xlfn.IFS(V78=$N$5,100%,V78=$N$7,0%,V78=$N$57,50%,V78=$N$52,0%)</f>
        <v>0</v>
      </c>
      <c r="X78" s="19" t="s">
        <v>215</v>
      </c>
      <c r="Y78" s="27" cm="1">
        <f t="array" ref="Y78">_xlfn.IFS(X78=$N$5,100%,X78=$N$7,0%,X78=$N$57,50%,X78=$N$52,0%)</f>
        <v>0</v>
      </c>
      <c r="Z78" s="19" t="s">
        <v>215</v>
      </c>
      <c r="AA78" s="27" cm="1">
        <f t="array" ref="AA78">_xlfn.IFS(Z78=$N$5,100%,Z78=$N$7,0%,Z78=$N$57,50%,Z78=$N$52,0%)</f>
        <v>0</v>
      </c>
      <c r="AB78" s="50">
        <f t="shared" si="1"/>
        <v>0.33333333333333331</v>
      </c>
      <c r="AC78" s="19" t="s">
        <v>237</v>
      </c>
      <c r="AD78" s="19">
        <v>4</v>
      </c>
      <c r="AE78" s="19">
        <v>3</v>
      </c>
      <c r="AF78" s="19">
        <v>24</v>
      </c>
      <c r="AG78" s="19" t="s">
        <v>218</v>
      </c>
      <c r="AH78" s="19" t="s">
        <v>219</v>
      </c>
      <c r="AI78" s="19" t="s">
        <v>222</v>
      </c>
      <c r="AJ78" s="19">
        <v>1</v>
      </c>
      <c r="AK78" s="19" t="s">
        <v>230</v>
      </c>
      <c r="AL78" s="19" t="s">
        <v>208</v>
      </c>
      <c r="AM78" s="19" t="s">
        <v>273</v>
      </c>
      <c r="AN78" s="19" t="str" cm="1">
        <f t="array" ref="AN78">_xlfn.IFS(AM78=$AM$105,"Ja",,,AM78=$AM$106,"Ja",AM78=$AM$107,"Ja",AM78=$AM$108,"Ja",AM78=$AM$109,"Ja",AM78=$AM$110,"Ja",AM78=$AM$112,"Nein")</f>
        <v>Nein</v>
      </c>
      <c r="AO78" s="19" t="s">
        <v>234</v>
      </c>
      <c r="AP78" s="19" t="s">
        <v>236</v>
      </c>
      <c r="AQ78" s="19" t="s">
        <v>208</v>
      </c>
    </row>
    <row r="79" spans="1:43" ht="15.5" x14ac:dyDescent="0.35">
      <c r="A79" s="17" t="s">
        <v>173</v>
      </c>
      <c r="B79" s="17" t="s">
        <v>195</v>
      </c>
      <c r="C79" s="17"/>
      <c r="D79" s="18" t="s">
        <v>207</v>
      </c>
      <c r="E79" s="27" cm="1">
        <f t="array" ref="E79">_xlfn.IFS(D79=$D$5,1,D79=$D$14,0)</f>
        <v>1</v>
      </c>
      <c r="F79" s="18" t="s">
        <v>207</v>
      </c>
      <c r="G79" s="27" cm="1">
        <f t="array" ref="G79">_xlfn.IFS(F79=$F$5,1,F79=$F$7,0)</f>
        <v>1</v>
      </c>
      <c r="H79" s="19" t="s">
        <v>209</v>
      </c>
      <c r="I79" s="27" cm="1">
        <f t="array" ref="I79">_xlfn.IFS(H79=$H$5,20%,H79=$H$6,100%,H79=$H$7,0%,H79=$H$32,0%,H79=$H$10,40%)</f>
        <v>1</v>
      </c>
      <c r="J79" s="18" t="s">
        <v>207</v>
      </c>
      <c r="K79" s="27" cm="1">
        <f t="array" ref="K79">_xlfn.IFS(J79=$J$5,1,J79=$J$8,0)</f>
        <v>1</v>
      </c>
      <c r="L79" s="18" t="s">
        <v>207</v>
      </c>
      <c r="M79" s="27" cm="1">
        <f t="array" ref="M79">_xlfn.IFS(L79=$L$5,1,L79=$L$8,0)</f>
        <v>1</v>
      </c>
      <c r="N79" s="19" t="s">
        <v>213</v>
      </c>
      <c r="O79" s="27" cm="1">
        <f t="array" ref="O79">_xlfn.IFS(N79=$N$5,100%,N79=$N$7,0%,N79=$N$57,50%,N79=$N$52,0%)</f>
        <v>1</v>
      </c>
      <c r="P79" s="19" t="s">
        <v>213</v>
      </c>
      <c r="Q79" s="27" cm="1">
        <f t="array" ref="Q79">_xlfn.IFS(P79=$N$5,100%,P79=$N$7,0%,P79=$N$57,50%,P79=$N$52,0%)</f>
        <v>1</v>
      </c>
      <c r="R79" s="19" t="s">
        <v>215</v>
      </c>
      <c r="S79" s="27" cm="1">
        <f t="array" ref="S79">_xlfn.IFS(R79=$N$5,100%,R79=$N$7,0%,R79=$N$57,50%,R79=$N$52,0%)</f>
        <v>0</v>
      </c>
      <c r="T79" s="19" t="s">
        <v>213</v>
      </c>
      <c r="U79" s="27" cm="1">
        <f t="array" ref="U79">_xlfn.IFS(T79=$N$5,100%,T79=$N$7,0%,T79=$N$57,50%,T79=$N$52,0%)</f>
        <v>1</v>
      </c>
      <c r="V79" s="19" t="s">
        <v>213</v>
      </c>
      <c r="W79" s="27" cm="1">
        <f t="array" ref="W79">_xlfn.IFS(V79=$N$5,100%,V79=$N$7,0%,V79=$N$57,50%,V79=$N$52,0%)</f>
        <v>1</v>
      </c>
      <c r="X79" s="19" t="s">
        <v>214</v>
      </c>
      <c r="Y79" s="27" cm="1">
        <f t="array" ref="Y79">_xlfn.IFS(X79=$N$5,100%,X79=$N$7,0%,X79=$N$57,50%,X79=$N$52,0%)</f>
        <v>0.5</v>
      </c>
      <c r="Z79" s="19" t="s">
        <v>215</v>
      </c>
      <c r="AA79" s="27" cm="1">
        <f t="array" ref="AA79">_xlfn.IFS(Z79=$N$5,100%,Z79=$N$7,0%,Z79=$N$57,50%,Z79=$N$52,0%)</f>
        <v>0</v>
      </c>
      <c r="AB79" s="50">
        <f t="shared" si="1"/>
        <v>0.79166666666666663</v>
      </c>
      <c r="AC79" s="19" t="s">
        <v>237</v>
      </c>
      <c r="AD79" s="19">
        <v>2</v>
      </c>
      <c r="AE79" s="19">
        <v>7</v>
      </c>
      <c r="AF79" s="19">
        <v>30</v>
      </c>
      <c r="AG79" s="19" t="s">
        <v>218</v>
      </c>
      <c r="AH79" s="19" t="s">
        <v>219</v>
      </c>
      <c r="AI79" s="19" t="s">
        <v>222</v>
      </c>
      <c r="AJ79" s="19">
        <v>1</v>
      </c>
      <c r="AK79" s="19" t="s">
        <v>230</v>
      </c>
      <c r="AL79" s="19" t="s">
        <v>208</v>
      </c>
      <c r="AM79" s="19" t="s">
        <v>273</v>
      </c>
      <c r="AN79" s="19" t="str" cm="1">
        <f t="array" ref="AN79">_xlfn.IFS(AM79=$AM$105,"Ja",,,AM79=$AM$106,"Ja",AM79=$AM$107,"Ja",AM79=$AM$108,"Ja",AM79=$AM$109,"Ja",AM79=$AM$110,"Ja",AM79=$AM$112,"Nein")</f>
        <v>Nein</v>
      </c>
      <c r="AO79" s="19" t="s">
        <v>234</v>
      </c>
      <c r="AP79" s="19" t="s">
        <v>236</v>
      </c>
      <c r="AQ79" s="19" t="s">
        <v>208</v>
      </c>
    </row>
    <row r="80" spans="1:43" ht="15.5" x14ac:dyDescent="0.35">
      <c r="A80" s="17" t="s">
        <v>174</v>
      </c>
      <c r="B80" s="17" t="s">
        <v>195</v>
      </c>
      <c r="C80" s="17"/>
      <c r="D80" s="18" t="b">
        <v>0</v>
      </c>
      <c r="E80" s="27" cm="1">
        <f t="array" ref="E80">_xlfn.IFS(D80=$D$5,1,D80=$D$14,0)</f>
        <v>0</v>
      </c>
      <c r="F80" s="18" t="s">
        <v>207</v>
      </c>
      <c r="G80" s="27" cm="1">
        <f t="array" ref="G80">_xlfn.IFS(F80=$F$5,1,F80=$F$7,0)</f>
        <v>1</v>
      </c>
      <c r="H80" s="19" t="s">
        <v>208</v>
      </c>
      <c r="I80" s="27" cm="1">
        <f t="array" ref="I80">_xlfn.IFS(H80=$H$5,20%,H80=$H$6,100%,H80=$H$7,0%,H80=$H$32,0%,H80=$H$10,40%)</f>
        <v>0</v>
      </c>
      <c r="J80" s="18" t="s">
        <v>207</v>
      </c>
      <c r="K80" s="27" cm="1">
        <f t="array" ref="K80">_xlfn.IFS(J80=$J$5,1,J80=$J$8,0)</f>
        <v>1</v>
      </c>
      <c r="L80" s="18" t="s">
        <v>207</v>
      </c>
      <c r="M80" s="27" cm="1">
        <f t="array" ref="M80">_xlfn.IFS(L80=$L$5,1,L80=$L$8,0)</f>
        <v>1</v>
      </c>
      <c r="N80" s="19" t="s">
        <v>215</v>
      </c>
      <c r="O80" s="27" cm="1">
        <f t="array" ref="O80">_xlfn.IFS(N80=$N$5,100%,N80=$N$7,0%,N80=$N$57,50%,N80=$N$52,0%)</f>
        <v>0</v>
      </c>
      <c r="P80" s="19" t="s">
        <v>215</v>
      </c>
      <c r="Q80" s="27" cm="1">
        <f t="array" ref="Q80">_xlfn.IFS(P80=$N$5,100%,P80=$N$7,0%,P80=$N$57,50%,P80=$N$52,0%)</f>
        <v>0</v>
      </c>
      <c r="R80" s="19" t="s">
        <v>215</v>
      </c>
      <c r="S80" s="27" cm="1">
        <f t="array" ref="S80">_xlfn.IFS(R80=$N$5,100%,R80=$N$7,0%,R80=$N$57,50%,R80=$N$52,0%)</f>
        <v>0</v>
      </c>
      <c r="T80" s="19" t="s">
        <v>208</v>
      </c>
      <c r="U80" s="27" cm="1">
        <f t="array" ref="U80">_xlfn.IFS(T80=$N$5,100%,T80=$N$7,0%,T80=$N$57,50%,T80=$N$52,0%)</f>
        <v>0</v>
      </c>
      <c r="V80" s="19" t="s">
        <v>208</v>
      </c>
      <c r="W80" s="27" cm="1">
        <f t="array" ref="W80">_xlfn.IFS(V80=$N$5,100%,V80=$N$7,0%,V80=$N$57,50%,V80=$N$52,0%)</f>
        <v>0</v>
      </c>
      <c r="X80" s="19" t="s">
        <v>208</v>
      </c>
      <c r="Y80" s="27" cm="1">
        <f t="array" ref="Y80">_xlfn.IFS(X80=$N$5,100%,X80=$N$7,0%,X80=$N$57,50%,X80=$N$52,0%)</f>
        <v>0</v>
      </c>
      <c r="Z80" s="19" t="s">
        <v>208</v>
      </c>
      <c r="AA80" s="27" cm="1">
        <f t="array" ref="AA80">_xlfn.IFS(Z80=$N$5,100%,Z80=$N$7,0%,Z80=$N$57,50%,Z80=$N$52,0%)</f>
        <v>0</v>
      </c>
      <c r="AB80" s="50">
        <f t="shared" si="1"/>
        <v>0.25</v>
      </c>
      <c r="AC80" s="19" t="s">
        <v>237</v>
      </c>
      <c r="AD80" s="19">
        <v>3</v>
      </c>
      <c r="AE80" s="19">
        <v>1</v>
      </c>
      <c r="AF80" s="19" t="s">
        <v>208</v>
      </c>
      <c r="AG80" s="19" t="s">
        <v>218</v>
      </c>
      <c r="AH80" s="19" t="s">
        <v>219</v>
      </c>
      <c r="AI80" s="19" t="s">
        <v>222</v>
      </c>
      <c r="AJ80" s="19">
        <v>1</v>
      </c>
      <c r="AK80" s="19" t="s">
        <v>227</v>
      </c>
      <c r="AL80" s="19" t="s">
        <v>208</v>
      </c>
      <c r="AM80" s="19" t="s">
        <v>273</v>
      </c>
      <c r="AN80" s="19" t="str" cm="1">
        <f t="array" ref="AN80">_xlfn.IFS(AM80=$AM$105,"Ja",,,AM80=$AM$106,"Ja",AM80=$AM$107,"Ja",AM80=$AM$108,"Ja",AM80=$AM$109,"Ja",AM80=$AM$110,"Ja",AM80=$AM$112,"Nein")</f>
        <v>Nein</v>
      </c>
      <c r="AO80" s="19" t="s">
        <v>234</v>
      </c>
      <c r="AP80" s="19" t="s">
        <v>236</v>
      </c>
      <c r="AQ80" s="19" t="s">
        <v>208</v>
      </c>
    </row>
    <row r="81" spans="1:43" ht="15.5" x14ac:dyDescent="0.35">
      <c r="A81" s="17" t="s">
        <v>175</v>
      </c>
      <c r="B81" s="17" t="s">
        <v>195</v>
      </c>
      <c r="C81" s="17"/>
      <c r="D81" s="18" t="s">
        <v>207</v>
      </c>
      <c r="E81" s="27" cm="1">
        <f t="array" ref="E81">_xlfn.IFS(D81=$D$5,1,D81=$D$14,0)</f>
        <v>1</v>
      </c>
      <c r="F81" s="18" t="s">
        <v>207</v>
      </c>
      <c r="G81" s="27" cm="1">
        <f t="array" ref="G81">_xlfn.IFS(F81=$F$5,1,F81=$F$7,0)</f>
        <v>1</v>
      </c>
      <c r="H81" s="19" t="s">
        <v>212</v>
      </c>
      <c r="I81" s="27" cm="1">
        <f t="array" ref="I81">_xlfn.IFS(H81=$H$5,20%,H81=$H$6,100%,H81=$H$7,0%,H81=$H$32,0%,H81=$H$10,40%)</f>
        <v>0</v>
      </c>
      <c r="J81" s="18" t="b">
        <v>0</v>
      </c>
      <c r="K81" s="27" cm="1">
        <f t="array" ref="K81">_xlfn.IFS(J81=$J$5,1,J81=$J$8,0)</f>
        <v>0</v>
      </c>
      <c r="L81" s="18" t="b">
        <v>0</v>
      </c>
      <c r="M81" s="27" cm="1">
        <f t="array" ref="M81">_xlfn.IFS(L81=$L$5,1,L81=$L$8,0)</f>
        <v>0</v>
      </c>
      <c r="N81" s="19" t="s">
        <v>215</v>
      </c>
      <c r="O81" s="27" cm="1">
        <f t="array" ref="O81">_xlfn.IFS(N81=$N$5,100%,N81=$N$7,0%,N81=$N$57,50%,N81=$N$52,0%)</f>
        <v>0</v>
      </c>
      <c r="P81" s="19" t="s">
        <v>214</v>
      </c>
      <c r="Q81" s="27" cm="1">
        <f t="array" ref="Q81">_xlfn.IFS(P81=$N$5,100%,P81=$N$7,0%,P81=$N$57,50%,P81=$N$52,0%)</f>
        <v>0.5</v>
      </c>
      <c r="R81" s="19" t="s">
        <v>215</v>
      </c>
      <c r="S81" s="27" cm="1">
        <f t="array" ref="S81">_xlfn.IFS(R81=$N$5,100%,R81=$N$7,0%,R81=$N$57,50%,R81=$N$52,0%)</f>
        <v>0</v>
      </c>
      <c r="T81" s="19" t="s">
        <v>215</v>
      </c>
      <c r="U81" s="27" cm="1">
        <f t="array" ref="U81">_xlfn.IFS(T81=$N$5,100%,T81=$N$7,0%,T81=$N$57,50%,T81=$N$52,0%)</f>
        <v>0</v>
      </c>
      <c r="V81" s="19" t="s">
        <v>208</v>
      </c>
      <c r="W81" s="27" cm="1">
        <f t="array" ref="W81">_xlfn.IFS(V81=$N$5,100%,V81=$N$7,0%,V81=$N$57,50%,V81=$N$52,0%)</f>
        <v>0</v>
      </c>
      <c r="X81" s="19" t="s">
        <v>208</v>
      </c>
      <c r="Y81" s="27" cm="1">
        <f t="array" ref="Y81">_xlfn.IFS(X81=$N$5,100%,X81=$N$7,0%,X81=$N$57,50%,X81=$N$52,0%)</f>
        <v>0</v>
      </c>
      <c r="Z81" s="19" t="s">
        <v>215</v>
      </c>
      <c r="AA81" s="27" cm="1">
        <f t="array" ref="AA81">_xlfn.IFS(Z81=$N$5,100%,Z81=$N$7,0%,Z81=$N$57,50%,Z81=$N$52,0%)</f>
        <v>0</v>
      </c>
      <c r="AB81" s="50">
        <f t="shared" si="1"/>
        <v>0.20833333333333334</v>
      </c>
      <c r="AC81" s="19" t="s">
        <v>237</v>
      </c>
      <c r="AD81" s="19">
        <v>10</v>
      </c>
      <c r="AE81" s="19">
        <v>3</v>
      </c>
      <c r="AF81" s="19">
        <v>22</v>
      </c>
      <c r="AG81" s="19" t="s">
        <v>218</v>
      </c>
      <c r="AH81" s="19" t="s">
        <v>219</v>
      </c>
      <c r="AI81" s="19" t="s">
        <v>222</v>
      </c>
      <c r="AJ81" s="19">
        <v>1</v>
      </c>
      <c r="AK81" s="19" t="s">
        <v>230</v>
      </c>
      <c r="AL81" s="19" t="s">
        <v>208</v>
      </c>
      <c r="AM81" s="19" t="s">
        <v>273</v>
      </c>
      <c r="AN81" s="19" t="str" cm="1">
        <f t="array" ref="AN81">_xlfn.IFS(AM81=$AM$105,"Ja",,,AM81=$AM$106,"Ja",AM81=$AM$107,"Ja",AM81=$AM$108,"Ja",AM81=$AM$109,"Ja",AM81=$AM$110,"Ja",AM81=$AM$112,"Nein")</f>
        <v>Nein</v>
      </c>
      <c r="AO81" s="19" t="s">
        <v>234</v>
      </c>
      <c r="AP81" s="19" t="s">
        <v>237</v>
      </c>
      <c r="AQ81" s="19">
        <v>20</v>
      </c>
    </row>
    <row r="82" spans="1:43" ht="15.5" x14ac:dyDescent="0.35">
      <c r="A82" s="17" t="s">
        <v>176</v>
      </c>
      <c r="B82" s="17" t="s">
        <v>195</v>
      </c>
      <c r="C82" s="17"/>
      <c r="D82" s="18" t="b">
        <v>0</v>
      </c>
      <c r="E82" s="27" cm="1">
        <f t="array" ref="E82">_xlfn.IFS(D82=$D$5,1,D82=$D$14,0)</f>
        <v>0</v>
      </c>
      <c r="F82" s="18" t="s">
        <v>207</v>
      </c>
      <c r="G82" s="27" cm="1">
        <f t="array" ref="G82">_xlfn.IFS(F82=$F$5,1,F82=$F$7,0)</f>
        <v>1</v>
      </c>
      <c r="H82" s="19" t="s">
        <v>212</v>
      </c>
      <c r="I82" s="27" cm="1">
        <f t="array" ref="I82">_xlfn.IFS(H82=$H$5,20%,H82=$H$6,100%,H82=$H$7,0%,H82=$H$32,0%,H82=$H$10,40%)</f>
        <v>0</v>
      </c>
      <c r="J82" s="18" t="s">
        <v>207</v>
      </c>
      <c r="K82" s="27" cm="1">
        <f t="array" ref="K82">_xlfn.IFS(J82=$J$5,1,J82=$J$8,0)</f>
        <v>1</v>
      </c>
      <c r="L82" s="18" t="s">
        <v>207</v>
      </c>
      <c r="M82" s="27" cm="1">
        <f t="array" ref="M82">_xlfn.IFS(L82=$L$5,1,L82=$L$8,0)</f>
        <v>1</v>
      </c>
      <c r="N82" s="19" t="s">
        <v>208</v>
      </c>
      <c r="O82" s="27" cm="1">
        <f t="array" ref="O82">_xlfn.IFS(N82=$N$5,100%,N82=$N$7,0%,N82=$N$57,50%,N82=$N$52,0%)</f>
        <v>0</v>
      </c>
      <c r="P82" s="19" t="s">
        <v>213</v>
      </c>
      <c r="Q82" s="27" cm="1">
        <f t="array" ref="Q82">_xlfn.IFS(P82=$N$5,100%,P82=$N$7,0%,P82=$N$57,50%,P82=$N$52,0%)</f>
        <v>1</v>
      </c>
      <c r="R82" s="19" t="s">
        <v>215</v>
      </c>
      <c r="S82" s="27" cm="1">
        <f t="array" ref="S82">_xlfn.IFS(R82=$N$5,100%,R82=$N$7,0%,R82=$N$57,50%,R82=$N$52,0%)</f>
        <v>0</v>
      </c>
      <c r="T82" s="19" t="s">
        <v>215</v>
      </c>
      <c r="U82" s="27" cm="1">
        <f t="array" ref="U82">_xlfn.IFS(T82=$N$5,100%,T82=$N$7,0%,T82=$N$57,50%,T82=$N$52,0%)</f>
        <v>0</v>
      </c>
      <c r="V82" s="19" t="s">
        <v>208</v>
      </c>
      <c r="W82" s="27" cm="1">
        <f t="array" ref="W82">_xlfn.IFS(V82=$N$5,100%,V82=$N$7,0%,V82=$N$57,50%,V82=$N$52,0%)</f>
        <v>0</v>
      </c>
      <c r="X82" s="19" t="s">
        <v>208</v>
      </c>
      <c r="Y82" s="27" cm="1">
        <f t="array" ref="Y82">_xlfn.IFS(X82=$N$5,100%,X82=$N$7,0%,X82=$N$57,50%,X82=$N$52,0%)</f>
        <v>0</v>
      </c>
      <c r="Z82" s="19" t="s">
        <v>215</v>
      </c>
      <c r="AA82" s="27" cm="1">
        <f t="array" ref="AA82">_xlfn.IFS(Z82=$N$5,100%,Z82=$N$7,0%,Z82=$N$57,50%,Z82=$N$52,0%)</f>
        <v>0</v>
      </c>
      <c r="AB82" s="50">
        <f t="shared" si="1"/>
        <v>0.33333333333333331</v>
      </c>
      <c r="AC82" s="19" t="s">
        <v>237</v>
      </c>
      <c r="AD82" s="19">
        <v>0.5</v>
      </c>
      <c r="AE82" s="19">
        <v>2</v>
      </c>
      <c r="AF82" s="19">
        <v>19</v>
      </c>
      <c r="AG82" s="19" t="s">
        <v>218</v>
      </c>
      <c r="AH82" s="19" t="s">
        <v>219</v>
      </c>
      <c r="AI82" s="19" t="s">
        <v>222</v>
      </c>
      <c r="AJ82" s="19">
        <v>1</v>
      </c>
      <c r="AK82" s="19" t="s">
        <v>230</v>
      </c>
      <c r="AL82" s="19" t="s">
        <v>208</v>
      </c>
      <c r="AM82" s="19" t="s">
        <v>273</v>
      </c>
      <c r="AN82" s="19" t="str" cm="1">
        <f t="array" ref="AN82">_xlfn.IFS(AM82=$AM$105,"Ja",,,AM82=$AM$106,"Ja",AM82=$AM$107,"Ja",AM82=$AM$108,"Ja",AM82=$AM$109,"Ja",AM82=$AM$110,"Ja",AM82=$AM$112,"Nein")</f>
        <v>Nein</v>
      </c>
      <c r="AO82" s="19" t="s">
        <v>234</v>
      </c>
      <c r="AP82" s="19" t="s">
        <v>236</v>
      </c>
      <c r="AQ82" s="19" t="s">
        <v>208</v>
      </c>
    </row>
    <row r="83" spans="1:43" ht="15.5" x14ac:dyDescent="0.35">
      <c r="A83" s="17" t="s">
        <v>177</v>
      </c>
      <c r="B83" s="17" t="s">
        <v>195</v>
      </c>
      <c r="C83" s="17"/>
      <c r="D83" s="18" t="s">
        <v>207</v>
      </c>
      <c r="E83" s="27" cm="1">
        <f t="array" ref="E83">_xlfn.IFS(D83=$D$5,1,D83=$D$14,0)</f>
        <v>1</v>
      </c>
      <c r="F83" s="18" t="b">
        <v>0</v>
      </c>
      <c r="G83" s="27" cm="1">
        <f t="array" ref="G83">_xlfn.IFS(F83=$F$5,1,F83=$F$7,0)</f>
        <v>0</v>
      </c>
      <c r="H83" s="19" t="s">
        <v>210</v>
      </c>
      <c r="I83" s="27" cm="1">
        <f t="array" ref="I83">_xlfn.IFS(H83=$H$5,20%,H83=$H$6,100%,H83=$H$7,0%,H83=$H$32,0%,H83=$H$10,40%)</f>
        <v>0.4</v>
      </c>
      <c r="J83" s="18" t="b">
        <v>0</v>
      </c>
      <c r="K83" s="27" cm="1">
        <f t="array" ref="K83">_xlfn.IFS(J83=$J$5,1,J83=$J$8,0)</f>
        <v>0</v>
      </c>
      <c r="L83" s="18" t="b">
        <v>0</v>
      </c>
      <c r="M83" s="27" cm="1">
        <f t="array" ref="M83">_xlfn.IFS(L83=$L$5,1,L83=$L$8,0)</f>
        <v>0</v>
      </c>
      <c r="N83" s="19" t="s">
        <v>215</v>
      </c>
      <c r="O83" s="27" cm="1">
        <f t="array" ref="O83">_xlfn.IFS(N83=$N$5,100%,N83=$N$7,0%,N83=$N$57,50%,N83=$N$52,0%)</f>
        <v>0</v>
      </c>
      <c r="P83" s="19" t="s">
        <v>208</v>
      </c>
      <c r="Q83" s="27" cm="1">
        <f t="array" ref="Q83">_xlfn.IFS(P83=$N$5,100%,P83=$N$7,0%,P83=$N$57,50%,P83=$N$52,0%)</f>
        <v>0</v>
      </c>
      <c r="R83" s="19" t="s">
        <v>215</v>
      </c>
      <c r="S83" s="27" cm="1">
        <f t="array" ref="S83">_xlfn.IFS(R83=$N$5,100%,R83=$N$7,0%,R83=$N$57,50%,R83=$N$52,0%)</f>
        <v>0</v>
      </c>
      <c r="T83" s="19" t="s">
        <v>208</v>
      </c>
      <c r="U83" s="27" cm="1">
        <f t="array" ref="U83">_xlfn.IFS(T83=$N$5,100%,T83=$N$7,0%,T83=$N$57,50%,T83=$N$52,0%)</f>
        <v>0</v>
      </c>
      <c r="V83" s="19" t="s">
        <v>208</v>
      </c>
      <c r="W83" s="27" cm="1">
        <f t="array" ref="W83">_xlfn.IFS(V83=$N$5,100%,V83=$N$7,0%,V83=$N$57,50%,V83=$N$52,0%)</f>
        <v>0</v>
      </c>
      <c r="X83" s="19" t="s">
        <v>208</v>
      </c>
      <c r="Y83" s="27" cm="1">
        <f t="array" ref="Y83">_xlfn.IFS(X83=$N$5,100%,X83=$N$7,0%,X83=$N$57,50%,X83=$N$52,0%)</f>
        <v>0</v>
      </c>
      <c r="Z83" s="19" t="s">
        <v>208</v>
      </c>
      <c r="AA83" s="27" cm="1">
        <f t="array" ref="AA83">_xlfn.IFS(Z83=$N$5,100%,Z83=$N$7,0%,Z83=$N$57,50%,Z83=$N$52,0%)</f>
        <v>0</v>
      </c>
      <c r="AB83" s="50">
        <f t="shared" si="1"/>
        <v>0.11666666666666665</v>
      </c>
      <c r="AC83" s="19" t="s">
        <v>237</v>
      </c>
      <c r="AD83" s="19">
        <v>1</v>
      </c>
      <c r="AE83" s="19">
        <v>1</v>
      </c>
      <c r="AF83" s="19">
        <v>54</v>
      </c>
      <c r="AG83" s="19" t="s">
        <v>208</v>
      </c>
      <c r="AH83" s="19" t="s">
        <v>219</v>
      </c>
      <c r="AI83" s="19" t="s">
        <v>222</v>
      </c>
      <c r="AJ83" s="19">
        <v>1</v>
      </c>
      <c r="AK83" s="19" t="s">
        <v>230</v>
      </c>
      <c r="AL83" s="19" t="s">
        <v>208</v>
      </c>
      <c r="AM83" s="19" t="s">
        <v>273</v>
      </c>
      <c r="AN83" s="19" t="str" cm="1">
        <f t="array" ref="AN83">_xlfn.IFS(AM83=$AM$105,"Ja",,,AM83=$AM$106,"Ja",AM83=$AM$107,"Ja",AM83=$AM$108,"Ja",AM83=$AM$109,"Ja",AM83=$AM$110,"Ja",AM83=$AM$112,"Nein")</f>
        <v>Nein</v>
      </c>
      <c r="AO83" s="19" t="s">
        <v>234</v>
      </c>
      <c r="AP83" s="19" t="s">
        <v>236</v>
      </c>
      <c r="AQ83" s="19" t="s">
        <v>208</v>
      </c>
    </row>
    <row r="84" spans="1:43" ht="15.5" x14ac:dyDescent="0.35">
      <c r="A84" s="17" t="s">
        <v>178</v>
      </c>
      <c r="B84" s="17" t="s">
        <v>195</v>
      </c>
      <c r="C84" s="17"/>
      <c r="D84" s="18" t="s">
        <v>207</v>
      </c>
      <c r="E84" s="27" cm="1">
        <f t="array" ref="E84">_xlfn.IFS(D84=$D$5,1,D84=$D$14,0)</f>
        <v>1</v>
      </c>
      <c r="F84" s="18" t="s">
        <v>207</v>
      </c>
      <c r="G84" s="27" cm="1">
        <f t="array" ref="G84">_xlfn.IFS(F84=$F$5,1,F84=$F$7,0)</f>
        <v>1</v>
      </c>
      <c r="H84" s="19" t="s">
        <v>211</v>
      </c>
      <c r="I84" s="27" cm="1">
        <f t="array" ref="I84">_xlfn.IFS(H84=$H$5,20%,H84=$H$6,100%,H84=$H$7,0%,H84=$H$32,0%,H84=$H$10,40%)</f>
        <v>0.2</v>
      </c>
      <c r="J84" s="18" t="s">
        <v>207</v>
      </c>
      <c r="K84" s="27" cm="1">
        <f t="array" ref="K84">_xlfn.IFS(J84=$J$5,1,J84=$J$8,0)</f>
        <v>1</v>
      </c>
      <c r="L84" s="18" t="s">
        <v>207</v>
      </c>
      <c r="M84" s="27" cm="1">
        <f t="array" ref="M84">_xlfn.IFS(L84=$L$5,1,L84=$L$8,0)</f>
        <v>1</v>
      </c>
      <c r="N84" s="19" t="s">
        <v>215</v>
      </c>
      <c r="O84" s="27" cm="1">
        <f t="array" ref="O84">_xlfn.IFS(N84=$N$5,100%,N84=$N$7,0%,N84=$N$57,50%,N84=$N$52,0%)</f>
        <v>0</v>
      </c>
      <c r="P84" s="19" t="s">
        <v>214</v>
      </c>
      <c r="Q84" s="27" cm="1">
        <f t="array" ref="Q84">_xlfn.IFS(P84=$N$5,100%,P84=$N$7,0%,P84=$N$57,50%,P84=$N$52,0%)</f>
        <v>0.5</v>
      </c>
      <c r="R84" s="19" t="s">
        <v>214</v>
      </c>
      <c r="S84" s="27" cm="1">
        <f t="array" ref="S84">_xlfn.IFS(R84=$N$5,100%,R84=$N$7,0%,R84=$N$57,50%,R84=$N$52,0%)</f>
        <v>0.5</v>
      </c>
      <c r="T84" s="19" t="s">
        <v>215</v>
      </c>
      <c r="U84" s="27" cm="1">
        <f t="array" ref="U84">_xlfn.IFS(T84=$N$5,100%,T84=$N$7,0%,T84=$N$57,50%,T84=$N$52,0%)</f>
        <v>0</v>
      </c>
      <c r="V84" s="19" t="s">
        <v>213</v>
      </c>
      <c r="W84" s="27" cm="1">
        <f t="array" ref="W84">_xlfn.IFS(V84=$N$5,100%,V84=$N$7,0%,V84=$N$57,50%,V84=$N$52,0%)</f>
        <v>1</v>
      </c>
      <c r="X84" s="19" t="s">
        <v>215</v>
      </c>
      <c r="Y84" s="27" cm="1">
        <f t="array" ref="Y84">_xlfn.IFS(X84=$N$5,100%,X84=$N$7,0%,X84=$N$57,50%,X84=$N$52,0%)</f>
        <v>0</v>
      </c>
      <c r="Z84" s="19" t="s">
        <v>215</v>
      </c>
      <c r="AA84" s="27" cm="1">
        <f t="array" ref="AA84">_xlfn.IFS(Z84=$N$5,100%,Z84=$N$7,0%,Z84=$N$57,50%,Z84=$N$52,0%)</f>
        <v>0</v>
      </c>
      <c r="AB84" s="50">
        <f t="shared" si="1"/>
        <v>0.51666666666666672</v>
      </c>
      <c r="AC84" s="19" t="s">
        <v>237</v>
      </c>
      <c r="AD84" s="19">
        <v>4</v>
      </c>
      <c r="AE84" s="19">
        <v>2</v>
      </c>
      <c r="AF84" s="19">
        <v>19</v>
      </c>
      <c r="AG84" s="19" t="s">
        <v>218</v>
      </c>
      <c r="AH84" s="19" t="s">
        <v>219</v>
      </c>
      <c r="AI84" s="19" t="s">
        <v>222</v>
      </c>
      <c r="AJ84" s="19">
        <v>1</v>
      </c>
      <c r="AK84" s="19" t="s">
        <v>230</v>
      </c>
      <c r="AL84" s="19" t="s">
        <v>208</v>
      </c>
      <c r="AM84" s="19" t="s">
        <v>273</v>
      </c>
      <c r="AN84" s="19" t="str" cm="1">
        <f t="array" ref="AN84">_xlfn.IFS(AM84=$AM$105,"Ja",,,AM84=$AM$106,"Ja",AM84=$AM$107,"Ja",AM84=$AM$108,"Ja",AM84=$AM$109,"Ja",AM84=$AM$110,"Ja",AM84=$AM$112,"Nein")</f>
        <v>Nein</v>
      </c>
      <c r="AO84" s="19" t="s">
        <v>233</v>
      </c>
      <c r="AP84" s="19" t="s">
        <v>236</v>
      </c>
      <c r="AQ84" s="19" t="s">
        <v>208</v>
      </c>
    </row>
    <row r="85" spans="1:43" ht="15.5" x14ac:dyDescent="0.35">
      <c r="A85" s="17" t="s">
        <v>179</v>
      </c>
      <c r="B85" s="17" t="s">
        <v>195</v>
      </c>
      <c r="C85" s="17"/>
      <c r="D85" s="18" t="s">
        <v>207</v>
      </c>
      <c r="E85" s="27" cm="1">
        <f t="array" ref="E85">_xlfn.IFS(D85=$D$5,1,D85=$D$14,0)</f>
        <v>1</v>
      </c>
      <c r="F85" s="18" t="b">
        <v>0</v>
      </c>
      <c r="G85" s="27" cm="1">
        <f t="array" ref="G85">_xlfn.IFS(F85=$F$5,1,F85=$F$7,0)</f>
        <v>0</v>
      </c>
      <c r="H85" s="19" t="s">
        <v>210</v>
      </c>
      <c r="I85" s="27" cm="1">
        <f t="array" ref="I85">_xlfn.IFS(H85=$H$5,20%,H85=$H$6,100%,H85=$H$7,0%,H85=$H$32,0%,H85=$H$10,40%)</f>
        <v>0.4</v>
      </c>
      <c r="J85" s="18" t="s">
        <v>207</v>
      </c>
      <c r="K85" s="27" cm="1">
        <f t="array" ref="K85">_xlfn.IFS(J85=$J$5,1,J85=$J$8,0)</f>
        <v>1</v>
      </c>
      <c r="L85" s="18" t="s">
        <v>207</v>
      </c>
      <c r="M85" s="27" cm="1">
        <f t="array" ref="M85">_xlfn.IFS(L85=$L$5,1,L85=$L$8,0)</f>
        <v>1</v>
      </c>
      <c r="N85" s="19" t="s">
        <v>215</v>
      </c>
      <c r="O85" s="27" cm="1">
        <f t="array" ref="O85">_xlfn.IFS(N85=$N$5,100%,N85=$N$7,0%,N85=$N$57,50%,N85=$N$52,0%)</f>
        <v>0</v>
      </c>
      <c r="P85" s="19" t="s">
        <v>215</v>
      </c>
      <c r="Q85" s="27" cm="1">
        <f t="array" ref="Q85">_xlfn.IFS(P85=$N$5,100%,P85=$N$7,0%,P85=$N$57,50%,P85=$N$52,0%)</f>
        <v>0</v>
      </c>
      <c r="R85" s="19" t="s">
        <v>215</v>
      </c>
      <c r="S85" s="27" cm="1">
        <f t="array" ref="S85">_xlfn.IFS(R85=$N$5,100%,R85=$N$7,0%,R85=$N$57,50%,R85=$N$52,0%)</f>
        <v>0</v>
      </c>
      <c r="T85" s="19" t="s">
        <v>214</v>
      </c>
      <c r="U85" s="27" cm="1">
        <f t="array" ref="U85">_xlfn.IFS(T85=$N$5,100%,T85=$N$7,0%,T85=$N$57,50%,T85=$N$52,0%)</f>
        <v>0.5</v>
      </c>
      <c r="V85" s="19" t="s">
        <v>213</v>
      </c>
      <c r="W85" s="27" cm="1">
        <f t="array" ref="W85">_xlfn.IFS(V85=$N$5,100%,V85=$N$7,0%,V85=$N$57,50%,V85=$N$52,0%)</f>
        <v>1</v>
      </c>
      <c r="X85" s="19" t="s">
        <v>213</v>
      </c>
      <c r="Y85" s="27" cm="1">
        <f t="array" ref="Y85">_xlfn.IFS(X85=$N$5,100%,X85=$N$7,0%,X85=$N$57,50%,X85=$N$52,0%)</f>
        <v>1</v>
      </c>
      <c r="Z85" s="19" t="s">
        <v>215</v>
      </c>
      <c r="AA85" s="27" cm="1">
        <f t="array" ref="AA85">_xlfn.IFS(Z85=$N$5,100%,Z85=$N$7,0%,Z85=$N$57,50%,Z85=$N$52,0%)</f>
        <v>0</v>
      </c>
      <c r="AB85" s="50">
        <f t="shared" si="1"/>
        <v>0.4916666666666667</v>
      </c>
      <c r="AC85" s="19" t="s">
        <v>237</v>
      </c>
      <c r="AD85" s="19">
        <v>2</v>
      </c>
      <c r="AE85" s="19">
        <v>6</v>
      </c>
      <c r="AF85" s="19">
        <v>28</v>
      </c>
      <c r="AG85" s="19" t="s">
        <v>218</v>
      </c>
      <c r="AH85" s="19" t="s">
        <v>219</v>
      </c>
      <c r="AI85" s="19" t="s">
        <v>222</v>
      </c>
      <c r="AJ85" s="19">
        <v>1</v>
      </c>
      <c r="AK85" s="19" t="s">
        <v>230</v>
      </c>
      <c r="AL85" s="19" t="s">
        <v>227</v>
      </c>
      <c r="AM85" s="19" t="s">
        <v>227</v>
      </c>
      <c r="AN85" s="19" t="str" cm="1">
        <f t="array" ref="AN85">_xlfn.IFS(AM85=$AM$105,"Ja",,,AM85=$AM$106,"Ja",AM85=$AM$107,"Ja",AM85=$AM$108,"Ja",AM85=$AM$109,"Ja",AM85=$AM$110,"Ja",AM85=$AM$112,"Nein")</f>
        <v>Ja</v>
      </c>
      <c r="AO85" s="19" t="s">
        <v>234</v>
      </c>
      <c r="AP85" s="19" t="s">
        <v>237</v>
      </c>
      <c r="AQ85" s="19" t="s">
        <v>208</v>
      </c>
    </row>
    <row r="86" spans="1:43" ht="15.5" x14ac:dyDescent="0.35">
      <c r="A86" s="17" t="s">
        <v>180</v>
      </c>
      <c r="B86" s="17" t="s">
        <v>195</v>
      </c>
      <c r="C86" s="17"/>
      <c r="D86" s="18" t="s">
        <v>207</v>
      </c>
      <c r="E86" s="27" cm="1">
        <f t="array" ref="E86">_xlfn.IFS(D86=$D$5,1,D86=$D$14,0)</f>
        <v>1</v>
      </c>
      <c r="F86" s="18" t="b">
        <v>0</v>
      </c>
      <c r="G86" s="27" cm="1">
        <f t="array" ref="G86">_xlfn.IFS(F86=$F$5,1,F86=$F$7,0)</f>
        <v>0</v>
      </c>
      <c r="H86" s="19" t="s">
        <v>211</v>
      </c>
      <c r="I86" s="27" cm="1">
        <f t="array" ref="I86">_xlfn.IFS(H86=$H$5,20%,H86=$H$6,100%,H86=$H$7,0%,H86=$H$32,0%,H86=$H$10,40%)</f>
        <v>0.2</v>
      </c>
      <c r="J86" s="18" t="s">
        <v>207</v>
      </c>
      <c r="K86" s="27" cm="1">
        <f t="array" ref="K86">_xlfn.IFS(J86=$J$5,1,J86=$J$8,0)</f>
        <v>1</v>
      </c>
      <c r="L86" s="18" t="s">
        <v>207</v>
      </c>
      <c r="M86" s="27" cm="1">
        <f t="array" ref="M86">_xlfn.IFS(L86=$L$5,1,L86=$L$8,0)</f>
        <v>1</v>
      </c>
      <c r="N86" s="19" t="s">
        <v>215</v>
      </c>
      <c r="O86" s="27" cm="1">
        <f t="array" ref="O86">_xlfn.IFS(N86=$N$5,100%,N86=$N$7,0%,N86=$N$57,50%,N86=$N$52,0%)</f>
        <v>0</v>
      </c>
      <c r="P86" s="19" t="s">
        <v>215</v>
      </c>
      <c r="Q86" s="27" cm="1">
        <f t="array" ref="Q86">_xlfn.IFS(P86=$N$5,100%,P86=$N$7,0%,P86=$N$57,50%,P86=$N$52,0%)</f>
        <v>0</v>
      </c>
      <c r="R86" s="19" t="s">
        <v>215</v>
      </c>
      <c r="S86" s="27" cm="1">
        <f t="array" ref="S86">_xlfn.IFS(R86=$N$5,100%,R86=$N$7,0%,R86=$N$57,50%,R86=$N$52,0%)</f>
        <v>0</v>
      </c>
      <c r="T86" s="19" t="s">
        <v>208</v>
      </c>
      <c r="U86" s="27" cm="1">
        <f t="array" ref="U86">_xlfn.IFS(T86=$N$5,100%,T86=$N$7,0%,T86=$N$57,50%,T86=$N$52,0%)</f>
        <v>0</v>
      </c>
      <c r="V86" s="19" t="s">
        <v>213</v>
      </c>
      <c r="W86" s="27" cm="1">
        <f t="array" ref="W86">_xlfn.IFS(V86=$N$5,100%,V86=$N$7,0%,V86=$N$57,50%,V86=$N$52,0%)</f>
        <v>1</v>
      </c>
      <c r="X86" s="19" t="s">
        <v>213</v>
      </c>
      <c r="Y86" s="27" cm="1">
        <f t="array" ref="Y86">_xlfn.IFS(X86=$N$5,100%,X86=$N$7,0%,X86=$N$57,50%,X86=$N$52,0%)</f>
        <v>1</v>
      </c>
      <c r="Z86" s="19" t="s">
        <v>215</v>
      </c>
      <c r="AA86" s="27" cm="1">
        <f t="array" ref="AA86">_xlfn.IFS(Z86=$N$5,100%,Z86=$N$7,0%,Z86=$N$57,50%,Z86=$N$52,0%)</f>
        <v>0</v>
      </c>
      <c r="AB86" s="50">
        <f t="shared" si="1"/>
        <v>0.43333333333333335</v>
      </c>
      <c r="AC86" s="19" t="s">
        <v>237</v>
      </c>
      <c r="AD86" s="19">
        <v>1</v>
      </c>
      <c r="AE86" s="19">
        <v>2</v>
      </c>
      <c r="AF86" s="19">
        <v>23</v>
      </c>
      <c r="AG86" s="19" t="s">
        <v>218</v>
      </c>
      <c r="AH86" s="19" t="s">
        <v>219</v>
      </c>
      <c r="AI86" s="19" t="s">
        <v>222</v>
      </c>
      <c r="AJ86" s="19">
        <v>1</v>
      </c>
      <c r="AK86" s="19" t="s">
        <v>230</v>
      </c>
      <c r="AL86" s="19" t="s">
        <v>208</v>
      </c>
      <c r="AM86" s="19" t="s">
        <v>273</v>
      </c>
      <c r="AN86" s="19" t="str" cm="1">
        <f t="array" ref="AN86">_xlfn.IFS(AM86=$AM$105,"Ja",,,AM86=$AM$106,"Ja",AM86=$AM$107,"Ja",AM86=$AM$108,"Ja",AM86=$AM$109,"Ja",AM86=$AM$110,"Ja",AM86=$AM$112,"Nein")</f>
        <v>Nein</v>
      </c>
      <c r="AO86" s="19" t="s">
        <v>234</v>
      </c>
      <c r="AP86" s="19" t="s">
        <v>236</v>
      </c>
      <c r="AQ86" s="19" t="s">
        <v>208</v>
      </c>
    </row>
    <row r="87" spans="1:43" ht="15.5" x14ac:dyDescent="0.35">
      <c r="A87" s="17" t="s">
        <v>181</v>
      </c>
      <c r="B87" s="17" t="s">
        <v>195</v>
      </c>
      <c r="C87" s="17"/>
      <c r="D87" s="18" t="s">
        <v>207</v>
      </c>
      <c r="E87" s="27" cm="1">
        <f t="array" ref="E87">_xlfn.IFS(D87=$D$5,1,D87=$D$14,0)</f>
        <v>1</v>
      </c>
      <c r="F87" s="18" t="b">
        <v>0</v>
      </c>
      <c r="G87" s="27" cm="1">
        <f t="array" ref="G87">_xlfn.IFS(F87=$F$5,1,F87=$F$7,0)</f>
        <v>0</v>
      </c>
      <c r="H87" s="19" t="s">
        <v>210</v>
      </c>
      <c r="I87" s="27" cm="1">
        <f t="array" ref="I87">_xlfn.IFS(H87=$H$5,20%,H87=$H$6,100%,H87=$H$7,0%,H87=$H$32,0%,H87=$H$10,40%)</f>
        <v>0.4</v>
      </c>
      <c r="J87" s="18" t="b">
        <v>0</v>
      </c>
      <c r="K87" s="27" cm="1">
        <f t="array" ref="K87">_xlfn.IFS(J87=$J$5,1,J87=$J$8,0)</f>
        <v>0</v>
      </c>
      <c r="L87" s="18" t="b">
        <v>0</v>
      </c>
      <c r="M87" s="27" cm="1">
        <f t="array" ref="M87">_xlfn.IFS(L87=$L$5,1,L87=$L$8,0)</f>
        <v>0</v>
      </c>
      <c r="N87" s="19" t="s">
        <v>215</v>
      </c>
      <c r="O87" s="27" cm="1">
        <f t="array" ref="O87">_xlfn.IFS(N87=$N$5,100%,N87=$N$7,0%,N87=$N$57,50%,N87=$N$52,0%)</f>
        <v>0</v>
      </c>
      <c r="P87" s="19" t="s">
        <v>215</v>
      </c>
      <c r="Q87" s="27" cm="1">
        <f t="array" ref="Q87">_xlfn.IFS(P87=$N$5,100%,P87=$N$7,0%,P87=$N$57,50%,P87=$N$52,0%)</f>
        <v>0</v>
      </c>
      <c r="R87" s="19" t="s">
        <v>215</v>
      </c>
      <c r="S87" s="27" cm="1">
        <f t="array" ref="S87">_xlfn.IFS(R87=$N$5,100%,R87=$N$7,0%,R87=$N$57,50%,R87=$N$52,0%)</f>
        <v>0</v>
      </c>
      <c r="T87" s="19" t="s">
        <v>215</v>
      </c>
      <c r="U87" s="27" cm="1">
        <f t="array" ref="U87">_xlfn.IFS(T87=$N$5,100%,T87=$N$7,0%,T87=$N$57,50%,T87=$N$52,0%)</f>
        <v>0</v>
      </c>
      <c r="V87" s="19" t="s">
        <v>215</v>
      </c>
      <c r="W87" s="27" cm="1">
        <f t="array" ref="W87">_xlfn.IFS(V87=$N$5,100%,V87=$N$7,0%,V87=$N$57,50%,V87=$N$52,0%)</f>
        <v>0</v>
      </c>
      <c r="X87" s="19" t="s">
        <v>215</v>
      </c>
      <c r="Y87" s="27" cm="1">
        <f t="array" ref="Y87">_xlfn.IFS(X87=$N$5,100%,X87=$N$7,0%,X87=$N$57,50%,X87=$N$52,0%)</f>
        <v>0</v>
      </c>
      <c r="Z87" s="19" t="s">
        <v>215</v>
      </c>
      <c r="AA87" s="27" cm="1">
        <f t="array" ref="AA87">_xlfn.IFS(Z87=$N$5,100%,Z87=$N$7,0%,Z87=$N$57,50%,Z87=$N$52,0%)</f>
        <v>0</v>
      </c>
      <c r="AB87" s="50">
        <f t="shared" si="1"/>
        <v>0.11666666666666665</v>
      </c>
      <c r="AC87" s="19" t="s">
        <v>237</v>
      </c>
      <c r="AD87" s="19">
        <v>10</v>
      </c>
      <c r="AE87" s="19">
        <v>3</v>
      </c>
      <c r="AF87" s="19">
        <v>23</v>
      </c>
      <c r="AG87" s="19" t="s">
        <v>218</v>
      </c>
      <c r="AH87" s="19" t="s">
        <v>219</v>
      </c>
      <c r="AI87" s="19" t="s">
        <v>222</v>
      </c>
      <c r="AJ87" s="19">
        <v>1</v>
      </c>
      <c r="AK87" s="19" t="s">
        <v>230</v>
      </c>
      <c r="AL87" s="19" t="s">
        <v>208</v>
      </c>
      <c r="AM87" s="19" t="s">
        <v>273</v>
      </c>
      <c r="AN87" s="19" t="str" cm="1">
        <f t="array" ref="AN87">_xlfn.IFS(AM87=$AM$105,"Ja",,,AM87=$AM$106,"Ja",AM87=$AM$107,"Ja",AM87=$AM$108,"Ja",AM87=$AM$109,"Ja",AM87=$AM$110,"Ja",AM87=$AM$112,"Nein")</f>
        <v>Nein</v>
      </c>
      <c r="AO87" s="19" t="s">
        <v>234</v>
      </c>
      <c r="AP87" s="19" t="s">
        <v>236</v>
      </c>
      <c r="AQ87" s="19" t="s">
        <v>208</v>
      </c>
    </row>
    <row r="88" spans="1:43" ht="15.5" x14ac:dyDescent="0.35">
      <c r="A88" s="17" t="s">
        <v>182</v>
      </c>
      <c r="B88" s="17" t="s">
        <v>195</v>
      </c>
      <c r="C88" s="17"/>
      <c r="D88" s="18" t="s">
        <v>207</v>
      </c>
      <c r="E88" s="27" cm="1">
        <f t="array" ref="E88">_xlfn.IFS(D88=$D$5,1,D88=$D$14,0)</f>
        <v>1</v>
      </c>
      <c r="F88" s="18" t="b">
        <v>0</v>
      </c>
      <c r="G88" s="27" cm="1">
        <f t="array" ref="G88">_xlfn.IFS(F88=$F$5,1,F88=$F$7,0)</f>
        <v>0</v>
      </c>
      <c r="H88" s="19" t="s">
        <v>212</v>
      </c>
      <c r="I88" s="27" cm="1">
        <f t="array" ref="I88">_xlfn.IFS(H88=$H$5,20%,H88=$H$6,100%,H88=$H$7,0%,H88=$H$32,0%,H88=$H$10,40%)</f>
        <v>0</v>
      </c>
      <c r="J88" s="18" t="s">
        <v>207</v>
      </c>
      <c r="K88" s="27" cm="1">
        <f t="array" ref="K88">_xlfn.IFS(J88=$J$5,1,J88=$J$8,0)</f>
        <v>1</v>
      </c>
      <c r="L88" s="18" t="s">
        <v>207</v>
      </c>
      <c r="M88" s="27" cm="1">
        <f t="array" ref="M88">_xlfn.IFS(L88=$L$5,1,L88=$L$8,0)</f>
        <v>1</v>
      </c>
      <c r="N88" s="19" t="s">
        <v>213</v>
      </c>
      <c r="O88" s="27" cm="1">
        <f t="array" ref="O88">_xlfn.IFS(N88=$N$5,100%,N88=$N$7,0%,N88=$N$57,50%,N88=$N$52,0%)</f>
        <v>1</v>
      </c>
      <c r="P88" s="19" t="s">
        <v>214</v>
      </c>
      <c r="Q88" s="27" cm="1">
        <f t="array" ref="Q88">_xlfn.IFS(P88=$N$5,100%,P88=$N$7,0%,P88=$N$57,50%,P88=$N$52,0%)</f>
        <v>0.5</v>
      </c>
      <c r="R88" s="19" t="s">
        <v>214</v>
      </c>
      <c r="S88" s="27" cm="1">
        <f t="array" ref="S88">_xlfn.IFS(R88=$N$5,100%,R88=$N$7,0%,R88=$N$57,50%,R88=$N$52,0%)</f>
        <v>0.5</v>
      </c>
      <c r="T88" s="19" t="s">
        <v>215</v>
      </c>
      <c r="U88" s="27" cm="1">
        <f t="array" ref="U88">_xlfn.IFS(T88=$N$5,100%,T88=$N$7,0%,T88=$N$57,50%,T88=$N$52,0%)</f>
        <v>0</v>
      </c>
      <c r="V88" s="19" t="s">
        <v>208</v>
      </c>
      <c r="W88" s="27" cm="1">
        <f t="array" ref="W88">_xlfn.IFS(V88=$N$5,100%,V88=$N$7,0%,V88=$N$57,50%,V88=$N$52,0%)</f>
        <v>0</v>
      </c>
      <c r="X88" s="19" t="s">
        <v>208</v>
      </c>
      <c r="Y88" s="27" cm="1">
        <f t="array" ref="Y88">_xlfn.IFS(X88=$N$5,100%,X88=$N$7,0%,X88=$N$57,50%,X88=$N$52,0%)</f>
        <v>0</v>
      </c>
      <c r="Z88" s="19" t="s">
        <v>215</v>
      </c>
      <c r="AA88" s="27" cm="1">
        <f t="array" ref="AA88">_xlfn.IFS(Z88=$N$5,100%,Z88=$N$7,0%,Z88=$N$57,50%,Z88=$N$52,0%)</f>
        <v>0</v>
      </c>
      <c r="AB88" s="50">
        <f t="shared" si="1"/>
        <v>0.41666666666666669</v>
      </c>
      <c r="AC88" s="19" t="s">
        <v>236</v>
      </c>
      <c r="AD88" s="19" t="s">
        <v>208</v>
      </c>
      <c r="AE88" s="19">
        <v>2</v>
      </c>
      <c r="AF88" s="19" t="s">
        <v>208</v>
      </c>
      <c r="AG88" s="19" t="s">
        <v>218</v>
      </c>
      <c r="AH88" s="19" t="s">
        <v>219</v>
      </c>
      <c r="AI88" s="19" t="s">
        <v>222</v>
      </c>
      <c r="AJ88" s="19">
        <v>1</v>
      </c>
      <c r="AK88" s="19" t="s">
        <v>230</v>
      </c>
      <c r="AL88" s="19" t="s">
        <v>208</v>
      </c>
      <c r="AM88" s="19" t="s">
        <v>273</v>
      </c>
      <c r="AN88" s="19" t="str" cm="1">
        <f t="array" ref="AN88">_xlfn.IFS(AM88=$AM$105,"Ja",,,AM88=$AM$106,"Ja",AM88=$AM$107,"Ja",AM88=$AM$108,"Ja",AM88=$AM$109,"Ja",AM88=$AM$110,"Ja",AM88=$AM$112,"Nein")</f>
        <v>Nein</v>
      </c>
      <c r="AO88" s="19" t="s">
        <v>234</v>
      </c>
      <c r="AP88" s="19" t="s">
        <v>236</v>
      </c>
      <c r="AQ88" s="19" t="s">
        <v>208</v>
      </c>
    </row>
    <row r="89" spans="1:43" ht="15.5" x14ac:dyDescent="0.35">
      <c r="A89" s="17" t="s">
        <v>183</v>
      </c>
      <c r="B89" s="17" t="s">
        <v>195</v>
      </c>
      <c r="C89" s="17"/>
      <c r="D89" s="18" t="s">
        <v>207</v>
      </c>
      <c r="E89" s="27" cm="1">
        <f t="array" ref="E89">_xlfn.IFS(D89=$D$5,1,D89=$D$14,0)</f>
        <v>1</v>
      </c>
      <c r="F89" s="18" t="b">
        <v>0</v>
      </c>
      <c r="G89" s="27" cm="1">
        <f t="array" ref="G89">_xlfn.IFS(F89=$F$5,1,F89=$F$7,0)</f>
        <v>0</v>
      </c>
      <c r="H89" s="19" t="s">
        <v>212</v>
      </c>
      <c r="I89" s="27" cm="1">
        <f t="array" ref="I89">_xlfn.IFS(H89=$H$5,20%,H89=$H$6,100%,H89=$H$7,0%,H89=$H$32,0%,H89=$H$10,40%)</f>
        <v>0</v>
      </c>
      <c r="J89" s="18" t="s">
        <v>207</v>
      </c>
      <c r="K89" s="27" cm="1">
        <f t="array" ref="K89">_xlfn.IFS(J89=$J$5,1,J89=$J$8,0)</f>
        <v>1</v>
      </c>
      <c r="L89" s="18" t="s">
        <v>207</v>
      </c>
      <c r="M89" s="27" cm="1">
        <f t="array" ref="M89">_xlfn.IFS(L89=$L$5,1,L89=$L$8,0)</f>
        <v>1</v>
      </c>
      <c r="N89" s="19" t="s">
        <v>213</v>
      </c>
      <c r="O89" s="27" cm="1">
        <f t="array" ref="O89">_xlfn.IFS(N89=$N$5,100%,N89=$N$7,0%,N89=$N$57,50%,N89=$N$52,0%)</f>
        <v>1</v>
      </c>
      <c r="P89" s="19" t="s">
        <v>213</v>
      </c>
      <c r="Q89" s="27" cm="1">
        <f t="array" ref="Q89">_xlfn.IFS(P89=$N$5,100%,P89=$N$7,0%,P89=$N$57,50%,P89=$N$52,0%)</f>
        <v>1</v>
      </c>
      <c r="R89" s="19" t="s">
        <v>214</v>
      </c>
      <c r="S89" s="27" cm="1">
        <f t="array" ref="S89">_xlfn.IFS(R89=$N$5,100%,R89=$N$7,0%,R89=$N$57,50%,R89=$N$52,0%)</f>
        <v>0.5</v>
      </c>
      <c r="T89" s="19" t="s">
        <v>214</v>
      </c>
      <c r="U89" s="27" cm="1">
        <f t="array" ref="U89">_xlfn.IFS(T89=$N$5,100%,T89=$N$7,0%,T89=$N$57,50%,T89=$N$52,0%)</f>
        <v>0.5</v>
      </c>
      <c r="V89" s="19" t="s">
        <v>215</v>
      </c>
      <c r="W89" s="27" cm="1">
        <f t="array" ref="W89">_xlfn.IFS(V89=$N$5,100%,V89=$N$7,0%,V89=$N$57,50%,V89=$N$52,0%)</f>
        <v>0</v>
      </c>
      <c r="X89" s="19" t="s">
        <v>214</v>
      </c>
      <c r="Y89" s="27" cm="1">
        <f t="array" ref="Y89">_xlfn.IFS(X89=$N$5,100%,X89=$N$7,0%,X89=$N$57,50%,X89=$N$52,0%)</f>
        <v>0.5</v>
      </c>
      <c r="Z89" s="19" t="s">
        <v>215</v>
      </c>
      <c r="AA89" s="27" cm="1">
        <f t="array" ref="AA89">_xlfn.IFS(Z89=$N$5,100%,Z89=$N$7,0%,Z89=$N$57,50%,Z89=$N$52,0%)</f>
        <v>0</v>
      </c>
      <c r="AB89" s="50">
        <f t="shared" si="1"/>
        <v>0.54166666666666663</v>
      </c>
      <c r="AC89" s="19" t="s">
        <v>237</v>
      </c>
      <c r="AD89" s="19">
        <v>5</v>
      </c>
      <c r="AE89" s="19">
        <v>6</v>
      </c>
      <c r="AF89" s="19" t="s">
        <v>208</v>
      </c>
      <c r="AG89" s="19" t="s">
        <v>218</v>
      </c>
      <c r="AH89" s="19" t="s">
        <v>219</v>
      </c>
      <c r="AI89" s="19" t="s">
        <v>222</v>
      </c>
      <c r="AJ89" s="19">
        <v>1</v>
      </c>
      <c r="AK89" s="19" t="s">
        <v>230</v>
      </c>
      <c r="AL89" s="19" t="s">
        <v>208</v>
      </c>
      <c r="AM89" s="19" t="s">
        <v>273</v>
      </c>
      <c r="AN89" s="19" t="str" cm="1">
        <f t="array" ref="AN89">_xlfn.IFS(AM89=$AM$105,"Ja",,,AM89=$AM$106,"Ja",AM89=$AM$107,"Ja",AM89=$AM$108,"Ja",AM89=$AM$109,"Ja",AM89=$AM$110,"Ja",AM89=$AM$112,"Nein")</f>
        <v>Nein</v>
      </c>
      <c r="AO89" s="19" t="s">
        <v>234</v>
      </c>
      <c r="AP89" s="19" t="s">
        <v>236</v>
      </c>
      <c r="AQ89" s="19" t="s">
        <v>208</v>
      </c>
    </row>
    <row r="90" spans="1:43" ht="15.5" x14ac:dyDescent="0.35">
      <c r="A90" s="17" t="s">
        <v>184</v>
      </c>
      <c r="B90" s="17" t="s">
        <v>195</v>
      </c>
      <c r="C90" s="17"/>
      <c r="D90" s="18" t="s">
        <v>207</v>
      </c>
      <c r="E90" s="27" cm="1">
        <f t="array" ref="E90">_xlfn.IFS(D90=$D$5,1,D90=$D$14,0)</f>
        <v>1</v>
      </c>
      <c r="F90" s="18" t="s">
        <v>207</v>
      </c>
      <c r="G90" s="27" cm="1">
        <f t="array" ref="G90">_xlfn.IFS(F90=$F$5,1,F90=$F$7,0)</f>
        <v>1</v>
      </c>
      <c r="H90" s="19" t="s">
        <v>212</v>
      </c>
      <c r="I90" s="27" cm="1">
        <f t="array" ref="I90">_xlfn.IFS(H90=$H$5,20%,H90=$H$6,100%,H90=$H$7,0%,H90=$H$32,0%,H90=$H$10,40%)</f>
        <v>0</v>
      </c>
      <c r="J90" s="18" t="s">
        <v>207</v>
      </c>
      <c r="K90" s="27" cm="1">
        <f t="array" ref="K90">_xlfn.IFS(J90=$J$5,1,J90=$J$8,0)</f>
        <v>1</v>
      </c>
      <c r="L90" s="18" t="s">
        <v>207</v>
      </c>
      <c r="M90" s="27" cm="1">
        <f t="array" ref="M90">_xlfn.IFS(L90=$L$5,1,L90=$L$8,0)</f>
        <v>1</v>
      </c>
      <c r="N90" s="19" t="s">
        <v>215</v>
      </c>
      <c r="O90" s="27" cm="1">
        <f t="array" ref="O90">_xlfn.IFS(N90=$N$5,100%,N90=$N$7,0%,N90=$N$57,50%,N90=$N$52,0%)</f>
        <v>0</v>
      </c>
      <c r="P90" s="19" t="s">
        <v>215</v>
      </c>
      <c r="Q90" s="27" cm="1">
        <f t="array" ref="Q90">_xlfn.IFS(P90=$N$5,100%,P90=$N$7,0%,P90=$N$57,50%,P90=$N$52,0%)</f>
        <v>0</v>
      </c>
      <c r="R90" s="19" t="s">
        <v>208</v>
      </c>
      <c r="S90" s="27" cm="1">
        <f t="array" ref="S90">_xlfn.IFS(R90=$N$5,100%,R90=$N$7,0%,R90=$N$57,50%,R90=$N$52,0%)</f>
        <v>0</v>
      </c>
      <c r="T90" s="19" t="s">
        <v>208</v>
      </c>
      <c r="U90" s="27" cm="1">
        <f t="array" ref="U90">_xlfn.IFS(T90=$N$5,100%,T90=$N$7,0%,T90=$N$57,50%,T90=$N$52,0%)</f>
        <v>0</v>
      </c>
      <c r="V90" s="19" t="s">
        <v>215</v>
      </c>
      <c r="W90" s="27" cm="1">
        <f t="array" ref="W90">_xlfn.IFS(V90=$N$5,100%,V90=$N$7,0%,V90=$N$57,50%,V90=$N$52,0%)</f>
        <v>0</v>
      </c>
      <c r="X90" s="19" t="s">
        <v>208</v>
      </c>
      <c r="Y90" s="27" cm="1">
        <f t="array" ref="Y90">_xlfn.IFS(X90=$N$5,100%,X90=$N$7,0%,X90=$N$57,50%,X90=$N$52,0%)</f>
        <v>0</v>
      </c>
      <c r="Z90" s="19" t="s">
        <v>215</v>
      </c>
      <c r="AA90" s="27" cm="1">
        <f t="array" ref="AA90">_xlfn.IFS(Z90=$N$5,100%,Z90=$N$7,0%,Z90=$N$57,50%,Z90=$N$52,0%)</f>
        <v>0</v>
      </c>
      <c r="AB90" s="50">
        <f t="shared" si="1"/>
        <v>0.33333333333333331</v>
      </c>
      <c r="AC90" s="19" t="s">
        <v>237</v>
      </c>
      <c r="AD90" s="19">
        <v>2</v>
      </c>
      <c r="AE90" s="19">
        <v>2</v>
      </c>
      <c r="AF90" s="19">
        <v>22</v>
      </c>
      <c r="AG90" s="19" t="s">
        <v>218</v>
      </c>
      <c r="AH90" s="19" t="s">
        <v>219</v>
      </c>
      <c r="AI90" s="19" t="s">
        <v>222</v>
      </c>
      <c r="AJ90" s="19">
        <v>1</v>
      </c>
      <c r="AK90" s="19" t="s">
        <v>230</v>
      </c>
      <c r="AL90" s="19" t="s">
        <v>208</v>
      </c>
      <c r="AM90" s="19" t="s">
        <v>273</v>
      </c>
      <c r="AN90" s="19" t="str" cm="1">
        <f t="array" ref="AN90">_xlfn.IFS(AM90=$AM$105,"Ja",,,AM90=$AM$106,"Ja",AM90=$AM$107,"Ja",AM90=$AM$108,"Ja",AM90=$AM$109,"Ja",AM90=$AM$110,"Ja",AM90=$AM$112,"Nein")</f>
        <v>Nein</v>
      </c>
      <c r="AO90" s="19" t="s">
        <v>234</v>
      </c>
      <c r="AP90" s="19" t="s">
        <v>236</v>
      </c>
      <c r="AQ90" s="19" t="s">
        <v>208</v>
      </c>
    </row>
    <row r="91" spans="1:43" ht="15.5" x14ac:dyDescent="0.35">
      <c r="A91" s="17" t="s">
        <v>185</v>
      </c>
      <c r="B91" s="17" t="s">
        <v>195</v>
      </c>
      <c r="C91" s="17"/>
      <c r="D91" s="18" t="s">
        <v>207</v>
      </c>
      <c r="E91" s="27" cm="1">
        <f t="array" ref="E91">_xlfn.IFS(D91=$D$5,1,D91=$D$14,0)</f>
        <v>1</v>
      </c>
      <c r="F91" s="18" t="s">
        <v>207</v>
      </c>
      <c r="G91" s="27" cm="1">
        <f t="array" ref="G91">_xlfn.IFS(F91=$F$5,1,F91=$F$7,0)</f>
        <v>1</v>
      </c>
      <c r="H91" s="19" t="s">
        <v>210</v>
      </c>
      <c r="I91" s="27" cm="1">
        <f t="array" ref="I91">_xlfn.IFS(H91=$H$5,20%,H91=$H$6,100%,H91=$H$7,0%,H91=$H$32,0%,H91=$H$10,40%)</f>
        <v>0.4</v>
      </c>
      <c r="J91" s="18" t="s">
        <v>207</v>
      </c>
      <c r="K91" s="27" cm="1">
        <f t="array" ref="K91">_xlfn.IFS(J91=$J$5,1,J91=$J$8,0)</f>
        <v>1</v>
      </c>
      <c r="L91" s="18" t="s">
        <v>207</v>
      </c>
      <c r="M91" s="27" cm="1">
        <f t="array" ref="M91">_xlfn.IFS(L91=$L$5,1,L91=$L$8,0)</f>
        <v>1</v>
      </c>
      <c r="N91" s="19" t="s">
        <v>208</v>
      </c>
      <c r="O91" s="27" cm="1">
        <f t="array" ref="O91">_xlfn.IFS(N91=$N$5,100%,N91=$N$7,0%,N91=$N$57,50%,N91=$N$52,0%)</f>
        <v>0</v>
      </c>
      <c r="P91" s="19" t="s">
        <v>213</v>
      </c>
      <c r="Q91" s="27" cm="1">
        <f t="array" ref="Q91">_xlfn.IFS(P91=$N$5,100%,P91=$N$7,0%,P91=$N$57,50%,P91=$N$52,0%)</f>
        <v>1</v>
      </c>
      <c r="R91" s="19" t="s">
        <v>214</v>
      </c>
      <c r="S91" s="27" cm="1">
        <f t="array" ref="S91">_xlfn.IFS(R91=$N$5,100%,R91=$N$7,0%,R91=$N$57,50%,R91=$N$52,0%)</f>
        <v>0.5</v>
      </c>
      <c r="T91" s="19" t="s">
        <v>215</v>
      </c>
      <c r="U91" s="27" cm="1">
        <f t="array" ref="U91">_xlfn.IFS(T91=$N$5,100%,T91=$N$7,0%,T91=$N$57,50%,T91=$N$52,0%)</f>
        <v>0</v>
      </c>
      <c r="V91" s="19" t="s">
        <v>208</v>
      </c>
      <c r="W91" s="27" cm="1">
        <f t="array" ref="W91">_xlfn.IFS(V91=$N$5,100%,V91=$N$7,0%,V91=$N$57,50%,V91=$N$52,0%)</f>
        <v>0</v>
      </c>
      <c r="X91" s="19" t="s">
        <v>208</v>
      </c>
      <c r="Y91" s="27" cm="1">
        <f t="array" ref="Y91">_xlfn.IFS(X91=$N$5,100%,X91=$N$7,0%,X91=$N$57,50%,X91=$N$52,0%)</f>
        <v>0</v>
      </c>
      <c r="Z91" s="19" t="s">
        <v>215</v>
      </c>
      <c r="AA91" s="27" cm="1">
        <f t="array" ref="AA91">_xlfn.IFS(Z91=$N$5,100%,Z91=$N$7,0%,Z91=$N$57,50%,Z91=$N$52,0%)</f>
        <v>0</v>
      </c>
      <c r="AB91" s="50">
        <f t="shared" si="1"/>
        <v>0.4916666666666667</v>
      </c>
      <c r="AC91" s="19" t="s">
        <v>237</v>
      </c>
      <c r="AD91" s="19">
        <v>0</v>
      </c>
      <c r="AE91" s="19">
        <v>1</v>
      </c>
      <c r="AF91" s="19">
        <v>19</v>
      </c>
      <c r="AG91" s="19" t="s">
        <v>218</v>
      </c>
      <c r="AH91" s="19" t="s">
        <v>219</v>
      </c>
      <c r="AI91" s="19" t="s">
        <v>222</v>
      </c>
      <c r="AJ91" s="19">
        <v>1</v>
      </c>
      <c r="AK91" s="19" t="s">
        <v>230</v>
      </c>
      <c r="AL91" s="19" t="s">
        <v>208</v>
      </c>
      <c r="AM91" s="19" t="s">
        <v>273</v>
      </c>
      <c r="AN91" s="19" t="str" cm="1">
        <f t="array" ref="AN91">_xlfn.IFS(AM91=$AM$105,"Ja",,,AM91=$AM$106,"Ja",AM91=$AM$107,"Ja",AM91=$AM$108,"Ja",AM91=$AM$109,"Ja",AM91=$AM$110,"Ja",AM91=$AM$112,"Nein")</f>
        <v>Nein</v>
      </c>
      <c r="AO91" s="19" t="s">
        <v>234</v>
      </c>
      <c r="AP91" s="19" t="s">
        <v>236</v>
      </c>
      <c r="AQ91" s="19" t="s">
        <v>208</v>
      </c>
    </row>
    <row r="92" spans="1:43" ht="15.5" x14ac:dyDescent="0.35">
      <c r="A92" s="17" t="s">
        <v>26</v>
      </c>
      <c r="B92" s="17" t="s">
        <v>194</v>
      </c>
      <c r="C92" s="17"/>
      <c r="D92" s="18" t="s">
        <v>207</v>
      </c>
      <c r="E92" s="27" cm="1">
        <f t="array" ref="E92">_xlfn.IFS(D92=$D$5,1,D92=$D$14,0)</f>
        <v>1</v>
      </c>
      <c r="F92" s="18" t="s">
        <v>207</v>
      </c>
      <c r="G92" s="27" cm="1">
        <f t="array" ref="G92">_xlfn.IFS(F92=$F$5,1,F92=$F$7,0)</f>
        <v>1</v>
      </c>
      <c r="H92" s="19" t="s">
        <v>212</v>
      </c>
      <c r="I92" s="27" cm="1">
        <f t="array" ref="I92">_xlfn.IFS(H92=$H$5,20%,H92=$H$6,100%,H92=$H$7,0%,H92=$H$32,0%,H92=$H$10,40%)</f>
        <v>0</v>
      </c>
      <c r="J92" s="18" t="s">
        <v>207</v>
      </c>
      <c r="K92" s="27" cm="1">
        <f t="array" ref="K92">_xlfn.IFS(J92=$J$5,1,J92=$J$8,0)</f>
        <v>1</v>
      </c>
      <c r="L92" s="18" t="s">
        <v>207</v>
      </c>
      <c r="M92" s="27" cm="1">
        <f t="array" ref="M92">_xlfn.IFS(L92=$L$5,1,L92=$L$8,0)</f>
        <v>1</v>
      </c>
      <c r="N92" s="19" t="s">
        <v>213</v>
      </c>
      <c r="O92" s="27" cm="1">
        <f t="array" ref="O92">_xlfn.IFS(N92=$N$5,100%,N92=$N$7,0%,N92=$N$57,50%,N92=$N$52,0%)</f>
        <v>1</v>
      </c>
      <c r="P92" s="19" t="s">
        <v>215</v>
      </c>
      <c r="Q92" s="27" cm="1">
        <f t="array" ref="Q92">_xlfn.IFS(P92=$N$5,100%,P92=$N$7,0%,P92=$N$57,50%,P92=$N$52,0%)</f>
        <v>0</v>
      </c>
      <c r="R92" s="19" t="s">
        <v>215</v>
      </c>
      <c r="S92" s="27" cm="1">
        <f t="array" ref="S92">_xlfn.IFS(R92=$N$5,100%,R92=$N$7,0%,R92=$N$57,50%,R92=$N$52,0%)</f>
        <v>0</v>
      </c>
      <c r="T92" s="19" t="s">
        <v>208</v>
      </c>
      <c r="U92" s="27" cm="1">
        <f t="array" ref="U92">_xlfn.IFS(T92=$N$5,100%,T92=$N$7,0%,T92=$N$57,50%,T92=$N$52,0%)</f>
        <v>0</v>
      </c>
      <c r="V92" s="19" t="s">
        <v>215</v>
      </c>
      <c r="W92" s="27" cm="1">
        <f t="array" ref="W92">_xlfn.IFS(V92=$N$5,100%,V92=$N$7,0%,V92=$N$57,50%,V92=$N$52,0%)</f>
        <v>0</v>
      </c>
      <c r="X92" s="19" t="s">
        <v>215</v>
      </c>
      <c r="Y92" s="27" cm="1">
        <f t="array" ref="Y92">_xlfn.IFS(X92=$N$5,100%,X92=$N$7,0%,X92=$N$57,50%,X92=$N$52,0%)</f>
        <v>0</v>
      </c>
      <c r="Z92" s="19" t="s">
        <v>208</v>
      </c>
      <c r="AA92" s="27" cm="1">
        <f t="array" ref="AA92">_xlfn.IFS(Z92=$N$5,100%,Z92=$N$7,0%,Z92=$N$57,50%,Z92=$N$52,0%)</f>
        <v>0</v>
      </c>
      <c r="AB92" s="50">
        <f t="shared" si="1"/>
        <v>0.41666666666666669</v>
      </c>
      <c r="AC92" s="19" t="s">
        <v>237</v>
      </c>
      <c r="AD92" s="19">
        <v>8</v>
      </c>
      <c r="AE92" s="19">
        <v>1</v>
      </c>
      <c r="AF92" s="19">
        <v>30</v>
      </c>
      <c r="AG92" s="19" t="s">
        <v>218</v>
      </c>
      <c r="AH92" s="19" t="s">
        <v>221</v>
      </c>
      <c r="AI92" s="19" t="s">
        <v>224</v>
      </c>
      <c r="AJ92" s="19">
        <v>2</v>
      </c>
      <c r="AK92" s="19" t="s">
        <v>229</v>
      </c>
      <c r="AL92" s="19" t="s">
        <v>231</v>
      </c>
      <c r="AM92" s="19" t="s">
        <v>275</v>
      </c>
      <c r="AN92" s="19" t="str" cm="1">
        <f t="array" ref="AN92">_xlfn.IFS(AM92=$AM$105,"Ja",,,AM92=$AM$106,"Ja",AM92=$AM$107,"Ja",AM92=$AM$108,"Ja",AM92=$AM$109,"Ja",AM92=$AM$110,"Ja",AM92=$AM$112,"Nein")</f>
        <v>Ja</v>
      </c>
      <c r="AO92" s="19" t="s">
        <v>234</v>
      </c>
      <c r="AP92" s="19" t="s">
        <v>236</v>
      </c>
      <c r="AQ92" s="19">
        <v>60</v>
      </c>
    </row>
    <row r="93" spans="1:43" ht="15.5" x14ac:dyDescent="0.35">
      <c r="A93" s="17" t="s">
        <v>25</v>
      </c>
      <c r="B93" s="17" t="s">
        <v>194</v>
      </c>
      <c r="C93" s="17"/>
      <c r="D93" s="18" t="s">
        <v>207</v>
      </c>
      <c r="E93" s="27" cm="1">
        <f t="array" ref="E93">_xlfn.IFS(D93=$D$5,1,D93=$D$14,0)</f>
        <v>1</v>
      </c>
      <c r="F93" s="18" t="b">
        <v>0</v>
      </c>
      <c r="G93" s="27" cm="1">
        <f t="array" ref="G93">_xlfn.IFS(F93=$F$5,1,F93=$F$7,0)</f>
        <v>0</v>
      </c>
      <c r="H93" s="19" t="s">
        <v>210</v>
      </c>
      <c r="I93" s="27" cm="1">
        <f t="array" ref="I93">_xlfn.IFS(H93=$H$5,20%,H93=$H$6,100%,H93=$H$7,0%,H93=$H$32,0%,H93=$H$10,40%)</f>
        <v>0.4</v>
      </c>
      <c r="J93" s="18" t="s">
        <v>207</v>
      </c>
      <c r="K93" s="27" cm="1">
        <f t="array" ref="K93">_xlfn.IFS(J93=$J$5,1,J93=$J$8,0)</f>
        <v>1</v>
      </c>
      <c r="L93" s="18" t="s">
        <v>207</v>
      </c>
      <c r="M93" s="27" cm="1">
        <f t="array" ref="M93">_xlfn.IFS(L93=$L$5,1,L93=$L$8,0)</f>
        <v>1</v>
      </c>
      <c r="N93" s="19" t="s">
        <v>213</v>
      </c>
      <c r="O93" s="27" cm="1">
        <f t="array" ref="O93">_xlfn.IFS(N93=$N$5,100%,N93=$N$7,0%,N93=$N$57,50%,N93=$N$52,0%)</f>
        <v>1</v>
      </c>
      <c r="P93" s="19" t="s">
        <v>213</v>
      </c>
      <c r="Q93" s="27" cm="1">
        <f t="array" ref="Q93">_xlfn.IFS(P93=$N$5,100%,P93=$N$7,0%,P93=$N$57,50%,P93=$N$52,0%)</f>
        <v>1</v>
      </c>
      <c r="R93" s="19" t="s">
        <v>214</v>
      </c>
      <c r="S93" s="27" cm="1">
        <f t="array" ref="S93">_xlfn.IFS(R93=$N$5,100%,R93=$N$7,0%,R93=$N$57,50%,R93=$N$52,0%)</f>
        <v>0.5</v>
      </c>
      <c r="T93" s="19" t="s">
        <v>214</v>
      </c>
      <c r="U93" s="27" cm="1">
        <f t="array" ref="U93">_xlfn.IFS(T93=$N$5,100%,T93=$N$7,0%,T93=$N$57,50%,T93=$N$52,0%)</f>
        <v>0.5</v>
      </c>
      <c r="V93" s="19" t="s">
        <v>214</v>
      </c>
      <c r="W93" s="27" cm="1">
        <f t="array" ref="W93">_xlfn.IFS(V93=$N$5,100%,V93=$N$7,0%,V93=$N$57,50%,V93=$N$52,0%)</f>
        <v>0.5</v>
      </c>
      <c r="X93" s="19" t="s">
        <v>215</v>
      </c>
      <c r="Y93" s="27" cm="1">
        <f t="array" ref="Y93">_xlfn.IFS(X93=$N$5,100%,X93=$N$7,0%,X93=$N$57,50%,X93=$N$52,0%)</f>
        <v>0</v>
      </c>
      <c r="Z93" s="19" t="s">
        <v>215</v>
      </c>
      <c r="AA93" s="27" cm="1">
        <f t="array" ref="AA93">_xlfn.IFS(Z93=$N$5,100%,Z93=$N$7,0%,Z93=$N$57,50%,Z93=$N$52,0%)</f>
        <v>0</v>
      </c>
      <c r="AB93" s="50">
        <f t="shared" si="1"/>
        <v>0.57500000000000007</v>
      </c>
      <c r="AC93" s="19" t="s">
        <v>237</v>
      </c>
      <c r="AD93" s="19">
        <v>0</v>
      </c>
      <c r="AE93" s="19">
        <v>1</v>
      </c>
      <c r="AF93" s="19">
        <v>21</v>
      </c>
      <c r="AG93" s="19" t="s">
        <v>218</v>
      </c>
      <c r="AH93" s="19" t="s">
        <v>221</v>
      </c>
      <c r="AI93" s="19" t="s">
        <v>224</v>
      </c>
      <c r="AJ93" s="19">
        <v>2</v>
      </c>
      <c r="AK93" s="19" t="s">
        <v>231</v>
      </c>
      <c r="AL93" s="19" t="s">
        <v>208</v>
      </c>
      <c r="AM93" s="19" t="s">
        <v>231</v>
      </c>
      <c r="AN93" s="19" t="str" cm="1">
        <f t="array" ref="AN93">_xlfn.IFS(AM93=$AM$105,"Ja",,,AM93=$AM$106,"Ja",AM93=$AM$107,"Ja",AM93=$AM$108,"Ja",AM93=$AM$109,"Ja",AM93=$AM$110,"Ja",AM93=$AM$112,"Nein")</f>
        <v>Ja</v>
      </c>
      <c r="AO93" s="19" t="s">
        <v>235</v>
      </c>
      <c r="AP93" s="19" t="s">
        <v>236</v>
      </c>
      <c r="AQ93" s="19">
        <v>40</v>
      </c>
    </row>
    <row r="94" spans="1:43" ht="15.5" x14ac:dyDescent="0.35">
      <c r="A94" s="17" t="s">
        <v>119</v>
      </c>
      <c r="B94" s="17" t="s">
        <v>194</v>
      </c>
      <c r="C94" s="17"/>
      <c r="D94" s="18" t="s">
        <v>207</v>
      </c>
      <c r="E94" s="27" cm="1">
        <f t="array" ref="E94">_xlfn.IFS(D94=$D$5,1,D94=$D$14,0)</f>
        <v>1</v>
      </c>
      <c r="F94" s="18" t="b">
        <v>0</v>
      </c>
      <c r="G94" s="27" cm="1">
        <f t="array" ref="G94">_xlfn.IFS(F94=$F$5,1,F94=$F$7,0)</f>
        <v>0</v>
      </c>
      <c r="H94" s="19" t="s">
        <v>212</v>
      </c>
      <c r="I94" s="27" cm="1">
        <f t="array" ref="I94">_xlfn.IFS(H94=$H$5,20%,H94=$H$6,100%,H94=$H$7,0%,H94=$H$32,0%,H94=$H$10,40%)</f>
        <v>0</v>
      </c>
      <c r="J94" s="18" t="s">
        <v>207</v>
      </c>
      <c r="K94" s="27" cm="1">
        <f t="array" ref="K94">_xlfn.IFS(J94=$J$5,1,J94=$J$8,0)</f>
        <v>1</v>
      </c>
      <c r="L94" s="18" t="s">
        <v>207</v>
      </c>
      <c r="M94" s="27" cm="1">
        <f t="array" ref="M94">_xlfn.IFS(L94=$L$5,1,L94=$L$8,0)</f>
        <v>1</v>
      </c>
      <c r="N94" s="19" t="s">
        <v>213</v>
      </c>
      <c r="O94" s="27" cm="1">
        <f t="array" ref="O94">_xlfn.IFS(N94=$N$5,100%,N94=$N$7,0%,N94=$N$57,50%,N94=$N$52,0%)</f>
        <v>1</v>
      </c>
      <c r="P94" s="19" t="s">
        <v>213</v>
      </c>
      <c r="Q94" s="27" cm="1">
        <f t="array" ref="Q94">_xlfn.IFS(P94=$N$5,100%,P94=$N$7,0%,P94=$N$57,50%,P94=$N$52,0%)</f>
        <v>1</v>
      </c>
      <c r="R94" s="19" t="s">
        <v>214</v>
      </c>
      <c r="S94" s="27" cm="1">
        <f t="array" ref="S94">_xlfn.IFS(R94=$N$5,100%,R94=$N$7,0%,R94=$N$57,50%,R94=$N$52,0%)</f>
        <v>0.5</v>
      </c>
      <c r="T94" s="19" t="s">
        <v>214</v>
      </c>
      <c r="U94" s="27" cm="1">
        <f t="array" ref="U94">_xlfn.IFS(T94=$N$5,100%,T94=$N$7,0%,T94=$N$57,50%,T94=$N$52,0%)</f>
        <v>0.5</v>
      </c>
      <c r="V94" s="19" t="s">
        <v>215</v>
      </c>
      <c r="W94" s="27" cm="1">
        <f t="array" ref="W94">_xlfn.IFS(V94=$N$5,100%,V94=$N$7,0%,V94=$N$57,50%,V94=$N$52,0%)</f>
        <v>0</v>
      </c>
      <c r="X94" s="19" t="s">
        <v>214</v>
      </c>
      <c r="Y94" s="27" cm="1">
        <f t="array" ref="Y94">_xlfn.IFS(X94=$N$5,100%,X94=$N$7,0%,X94=$N$57,50%,X94=$N$52,0%)</f>
        <v>0.5</v>
      </c>
      <c r="Z94" s="19" t="s">
        <v>215</v>
      </c>
      <c r="AA94" s="27" cm="1">
        <f t="array" ref="AA94">_xlfn.IFS(Z94=$N$5,100%,Z94=$N$7,0%,Z94=$N$57,50%,Z94=$N$52,0%)</f>
        <v>0</v>
      </c>
      <c r="AB94" s="50">
        <f t="shared" si="1"/>
        <v>0.54166666666666663</v>
      </c>
      <c r="AC94" s="19" t="s">
        <v>236</v>
      </c>
      <c r="AD94" s="19">
        <v>1</v>
      </c>
      <c r="AE94" s="19">
        <v>2</v>
      </c>
      <c r="AF94" s="19">
        <v>23</v>
      </c>
      <c r="AG94" s="19" t="s">
        <v>217</v>
      </c>
      <c r="AH94" s="19" t="s">
        <v>221</v>
      </c>
      <c r="AI94" s="19" t="s">
        <v>224</v>
      </c>
      <c r="AJ94" s="19">
        <v>2</v>
      </c>
      <c r="AK94" s="19" t="s">
        <v>231</v>
      </c>
      <c r="AL94" s="19" t="s">
        <v>208</v>
      </c>
      <c r="AM94" s="19" t="s">
        <v>231</v>
      </c>
      <c r="AN94" s="19" t="str" cm="1">
        <f t="array" ref="AN94">_xlfn.IFS(AM94=$AM$105,"Ja",,,AM94=$AM$106,"Ja",AM94=$AM$107,"Ja",AM94=$AM$108,"Ja",AM94=$AM$109,"Ja",AM94=$AM$110,"Ja",AM94=$AM$112,"Nein")</f>
        <v>Ja</v>
      </c>
      <c r="AO94" s="19" t="s">
        <v>235</v>
      </c>
      <c r="AP94" s="19" t="s">
        <v>237</v>
      </c>
      <c r="AQ94" s="19">
        <v>20</v>
      </c>
    </row>
    <row r="95" spans="1:43" ht="15.5" x14ac:dyDescent="0.35">
      <c r="A95" s="17" t="s">
        <v>36</v>
      </c>
      <c r="B95" s="17" t="s">
        <v>194</v>
      </c>
      <c r="C95" s="17"/>
      <c r="D95" s="18" t="s">
        <v>207</v>
      </c>
      <c r="E95" s="27" cm="1">
        <f t="array" ref="E95">_xlfn.IFS(D95=$D$5,1,D95=$D$14,0)</f>
        <v>1</v>
      </c>
      <c r="F95" s="18" t="b">
        <v>0</v>
      </c>
      <c r="G95" s="27" cm="1">
        <f t="array" ref="G95">_xlfn.IFS(F95=$F$5,1,F95=$F$7,0)</f>
        <v>0</v>
      </c>
      <c r="H95" s="19" t="s">
        <v>210</v>
      </c>
      <c r="I95" s="27" cm="1">
        <f t="array" ref="I95">_xlfn.IFS(H95=$H$5,20%,H95=$H$6,100%,H95=$H$7,0%,H95=$H$32,0%,H95=$H$10,40%)</f>
        <v>0.4</v>
      </c>
      <c r="J95" s="18" t="s">
        <v>207</v>
      </c>
      <c r="K95" s="27" cm="1">
        <f t="array" ref="K95">_xlfn.IFS(J95=$J$5,1,J95=$J$8,0)</f>
        <v>1</v>
      </c>
      <c r="L95" s="18" t="s">
        <v>207</v>
      </c>
      <c r="M95" s="27" cm="1">
        <f t="array" ref="M95">_xlfn.IFS(L95=$L$5,1,L95=$L$8,0)</f>
        <v>1</v>
      </c>
      <c r="N95" s="19" t="s">
        <v>213</v>
      </c>
      <c r="O95" s="27" cm="1">
        <f t="array" ref="O95">_xlfn.IFS(N95=$N$5,100%,N95=$N$7,0%,N95=$N$57,50%,N95=$N$52,0%)</f>
        <v>1</v>
      </c>
      <c r="P95" s="19" t="s">
        <v>213</v>
      </c>
      <c r="Q95" s="27" cm="1">
        <f t="array" ref="Q95">_xlfn.IFS(P95=$N$5,100%,P95=$N$7,0%,P95=$N$57,50%,P95=$N$52,0%)</f>
        <v>1</v>
      </c>
      <c r="R95" s="19" t="s">
        <v>214</v>
      </c>
      <c r="S95" s="27" cm="1">
        <f t="array" ref="S95">_xlfn.IFS(R95=$N$5,100%,R95=$N$7,0%,R95=$N$57,50%,R95=$N$52,0%)</f>
        <v>0.5</v>
      </c>
      <c r="T95" s="19" t="s">
        <v>213</v>
      </c>
      <c r="U95" s="27" cm="1">
        <f t="array" ref="U95">_xlfn.IFS(T95=$N$5,100%,T95=$N$7,0%,T95=$N$57,50%,T95=$N$52,0%)</f>
        <v>1</v>
      </c>
      <c r="V95" s="19" t="s">
        <v>215</v>
      </c>
      <c r="W95" s="27" cm="1">
        <f t="array" ref="W95">_xlfn.IFS(V95=$N$5,100%,V95=$N$7,0%,V95=$N$57,50%,V95=$N$52,0%)</f>
        <v>0</v>
      </c>
      <c r="X95" s="19" t="s">
        <v>214</v>
      </c>
      <c r="Y95" s="27" cm="1">
        <f t="array" ref="Y95">_xlfn.IFS(X95=$N$5,100%,X95=$N$7,0%,X95=$N$57,50%,X95=$N$52,0%)</f>
        <v>0.5</v>
      </c>
      <c r="Z95" s="19" t="s">
        <v>214</v>
      </c>
      <c r="AA95" s="27" cm="1">
        <f t="array" ref="AA95">_xlfn.IFS(Z95=$N$5,100%,Z95=$N$7,0%,Z95=$N$57,50%,Z95=$N$52,0%)</f>
        <v>0.5</v>
      </c>
      <c r="AB95" s="50">
        <f t="shared" si="1"/>
        <v>0.65833333333333333</v>
      </c>
      <c r="AC95" s="19" t="s">
        <v>236</v>
      </c>
      <c r="AD95" s="19">
        <v>1</v>
      </c>
      <c r="AE95" s="19">
        <v>1</v>
      </c>
      <c r="AF95" s="19">
        <v>23</v>
      </c>
      <c r="AG95" s="19" t="s">
        <v>218</v>
      </c>
      <c r="AH95" s="19" t="s">
        <v>221</v>
      </c>
      <c r="AI95" s="19" t="s">
        <v>224</v>
      </c>
      <c r="AJ95" s="19">
        <v>2</v>
      </c>
      <c r="AK95" s="19" t="s">
        <v>231</v>
      </c>
      <c r="AL95" s="19" t="s">
        <v>208</v>
      </c>
      <c r="AM95" s="19" t="s">
        <v>231</v>
      </c>
      <c r="AN95" s="19" t="str" cm="1">
        <f t="array" ref="AN95">_xlfn.IFS(AM95=$AM$105,"Ja",,,AM95=$AM$106,"Ja",AM95=$AM$107,"Ja",AM95=$AM$108,"Ja",AM95=$AM$109,"Ja",AM95=$AM$110,"Ja",AM95=$AM$112,"Nein")</f>
        <v>Ja</v>
      </c>
      <c r="AO95" s="19" t="s">
        <v>235</v>
      </c>
      <c r="AP95" s="19" t="s">
        <v>237</v>
      </c>
      <c r="AQ95" s="19">
        <v>60</v>
      </c>
    </row>
    <row r="96" spans="1:43" ht="15.5" x14ac:dyDescent="0.35">
      <c r="A96" s="17" t="s">
        <v>28</v>
      </c>
      <c r="B96" s="17" t="s">
        <v>194</v>
      </c>
      <c r="C96" s="17"/>
      <c r="D96" s="18" t="b">
        <v>0</v>
      </c>
      <c r="E96" s="27" cm="1">
        <f t="array" ref="E96">_xlfn.IFS(D96=$D$5,1,D96=$D$14,0)</f>
        <v>0</v>
      </c>
      <c r="F96" s="18" t="b">
        <v>0</v>
      </c>
      <c r="G96" s="27" cm="1">
        <f t="array" ref="G96">_xlfn.IFS(F96=$F$5,1,F96=$F$7,0)</f>
        <v>0</v>
      </c>
      <c r="H96" s="19" t="s">
        <v>212</v>
      </c>
      <c r="I96" s="27" cm="1">
        <f t="array" ref="I96">_xlfn.IFS(H96=$H$5,20%,H96=$H$6,100%,H96=$H$7,0%,H96=$H$32,0%,H96=$H$10,40%)</f>
        <v>0</v>
      </c>
      <c r="J96" s="18" t="s">
        <v>207</v>
      </c>
      <c r="K96" s="27" cm="1">
        <f t="array" ref="K96">_xlfn.IFS(J96=$J$5,1,J96=$J$8,0)</f>
        <v>1</v>
      </c>
      <c r="L96" s="18" t="s">
        <v>207</v>
      </c>
      <c r="M96" s="27" cm="1">
        <f t="array" ref="M96">_xlfn.IFS(L96=$L$5,1,L96=$L$8,0)</f>
        <v>1</v>
      </c>
      <c r="N96" s="19" t="s">
        <v>213</v>
      </c>
      <c r="O96" s="27" cm="1">
        <f t="array" ref="O96">_xlfn.IFS(N96=$N$5,100%,N96=$N$7,0%,N96=$N$57,50%,N96=$N$52,0%)</f>
        <v>1</v>
      </c>
      <c r="P96" s="19" t="s">
        <v>214</v>
      </c>
      <c r="Q96" s="27" cm="1">
        <f t="array" ref="Q96">_xlfn.IFS(P96=$N$5,100%,P96=$N$7,0%,P96=$N$57,50%,P96=$N$52,0%)</f>
        <v>0.5</v>
      </c>
      <c r="R96" s="19" t="s">
        <v>214</v>
      </c>
      <c r="S96" s="27" cm="1">
        <f t="array" ref="S96">_xlfn.IFS(R96=$N$5,100%,R96=$N$7,0%,R96=$N$57,50%,R96=$N$52,0%)</f>
        <v>0.5</v>
      </c>
      <c r="T96" s="19" t="s">
        <v>214</v>
      </c>
      <c r="U96" s="27" cm="1">
        <f t="array" ref="U96">_xlfn.IFS(T96=$N$5,100%,T96=$N$7,0%,T96=$N$57,50%,T96=$N$52,0%)</f>
        <v>0.5</v>
      </c>
      <c r="V96" s="19" t="s">
        <v>215</v>
      </c>
      <c r="W96" s="27" cm="1">
        <f t="array" ref="W96">_xlfn.IFS(V96=$N$5,100%,V96=$N$7,0%,V96=$N$57,50%,V96=$N$52,0%)</f>
        <v>0</v>
      </c>
      <c r="X96" s="19" t="s">
        <v>215</v>
      </c>
      <c r="Y96" s="27" cm="1">
        <f t="array" ref="Y96">_xlfn.IFS(X96=$N$5,100%,X96=$N$7,0%,X96=$N$57,50%,X96=$N$52,0%)</f>
        <v>0</v>
      </c>
      <c r="Z96" s="19" t="s">
        <v>215</v>
      </c>
      <c r="AA96" s="27" cm="1">
        <f t="array" ref="AA96">_xlfn.IFS(Z96=$N$5,100%,Z96=$N$7,0%,Z96=$N$57,50%,Z96=$N$52,0%)</f>
        <v>0</v>
      </c>
      <c r="AB96" s="50">
        <f t="shared" si="1"/>
        <v>0.375</v>
      </c>
      <c r="AC96" s="19" t="s">
        <v>237</v>
      </c>
      <c r="AD96" s="19">
        <v>1</v>
      </c>
      <c r="AE96" s="19">
        <v>3</v>
      </c>
      <c r="AF96" s="19">
        <v>24</v>
      </c>
      <c r="AG96" s="19" t="s">
        <v>218</v>
      </c>
      <c r="AH96" s="19" t="s">
        <v>221</v>
      </c>
      <c r="AI96" s="19" t="s">
        <v>224</v>
      </c>
      <c r="AJ96" s="19">
        <v>2</v>
      </c>
      <c r="AK96" s="19" t="s">
        <v>228</v>
      </c>
      <c r="AL96" s="19" t="s">
        <v>231</v>
      </c>
      <c r="AM96" s="19" t="s">
        <v>272</v>
      </c>
      <c r="AN96" s="19" t="str" cm="1">
        <f t="array" ref="AN96">_xlfn.IFS(AM96=$AM$105,"Ja",,,AM96=$AM$106,"Ja",AM96=$AM$107,"Ja",AM96=$AM$108,"Ja",AM96=$AM$109,"Ja",AM96=$AM$110,"Ja",AM96=$AM$112,"Nein")</f>
        <v>Ja</v>
      </c>
      <c r="AO96" s="19" t="s">
        <v>234</v>
      </c>
      <c r="AP96" s="19" t="s">
        <v>237</v>
      </c>
      <c r="AQ96" s="19">
        <v>70</v>
      </c>
    </row>
    <row r="97" spans="1:43" ht="15.5" x14ac:dyDescent="0.35">
      <c r="A97" s="17" t="s">
        <v>37</v>
      </c>
      <c r="B97" s="17" t="s">
        <v>194</v>
      </c>
      <c r="C97" s="17"/>
      <c r="D97" s="18" t="s">
        <v>207</v>
      </c>
      <c r="E97" s="27" cm="1">
        <f t="array" ref="E97">_xlfn.IFS(D97=$D$5,1,D97=$D$14,0)</f>
        <v>1</v>
      </c>
      <c r="F97" s="18" t="b">
        <v>0</v>
      </c>
      <c r="G97" s="27" cm="1">
        <f t="array" ref="G97">_xlfn.IFS(F97=$F$5,1,F97=$F$7,0)</f>
        <v>0</v>
      </c>
      <c r="H97" s="19" t="s">
        <v>212</v>
      </c>
      <c r="I97" s="27" cm="1">
        <f t="array" ref="I97">_xlfn.IFS(H97=$H$5,20%,H97=$H$6,100%,H97=$H$7,0%,H97=$H$32,0%,H97=$H$10,40%)</f>
        <v>0</v>
      </c>
      <c r="J97" s="18" t="s">
        <v>207</v>
      </c>
      <c r="K97" s="27" cm="1">
        <f t="array" ref="K97">_xlfn.IFS(J97=$J$5,1,J97=$J$8,0)</f>
        <v>1</v>
      </c>
      <c r="L97" s="18" t="b">
        <v>0</v>
      </c>
      <c r="M97" s="27" cm="1">
        <f t="array" ref="M97">_xlfn.IFS(L97=$L$5,1,L97=$L$8,0)</f>
        <v>0</v>
      </c>
      <c r="N97" s="19" t="s">
        <v>213</v>
      </c>
      <c r="O97" s="27" cm="1">
        <f t="array" ref="O97">_xlfn.IFS(N97=$N$5,100%,N97=$N$7,0%,N97=$N$57,50%,N97=$N$52,0%)</f>
        <v>1</v>
      </c>
      <c r="P97" s="19" t="s">
        <v>213</v>
      </c>
      <c r="Q97" s="27" cm="1">
        <f t="array" ref="Q97">_xlfn.IFS(P97=$N$5,100%,P97=$N$7,0%,P97=$N$57,50%,P97=$N$52,0%)</f>
        <v>1</v>
      </c>
      <c r="R97" s="19" t="s">
        <v>214</v>
      </c>
      <c r="S97" s="27" cm="1">
        <f t="array" ref="S97">_xlfn.IFS(R97=$N$5,100%,R97=$N$7,0%,R97=$N$57,50%,R97=$N$52,0%)</f>
        <v>0.5</v>
      </c>
      <c r="T97" s="19" t="s">
        <v>215</v>
      </c>
      <c r="U97" s="27" cm="1">
        <f t="array" ref="U97">_xlfn.IFS(T97=$N$5,100%,T97=$N$7,0%,T97=$N$57,50%,T97=$N$52,0%)</f>
        <v>0</v>
      </c>
      <c r="V97" s="19" t="s">
        <v>215</v>
      </c>
      <c r="W97" s="27" cm="1">
        <f t="array" ref="W97">_xlfn.IFS(V97=$N$5,100%,V97=$N$7,0%,V97=$N$57,50%,V97=$N$52,0%)</f>
        <v>0</v>
      </c>
      <c r="X97" s="19" t="s">
        <v>215</v>
      </c>
      <c r="Y97" s="27" cm="1">
        <f t="array" ref="Y97">_xlfn.IFS(X97=$N$5,100%,X97=$N$7,0%,X97=$N$57,50%,X97=$N$52,0%)</f>
        <v>0</v>
      </c>
      <c r="Z97" s="19" t="s">
        <v>215</v>
      </c>
      <c r="AA97" s="27" cm="1">
        <f t="array" ref="AA97">_xlfn.IFS(Z97=$N$5,100%,Z97=$N$7,0%,Z97=$N$57,50%,Z97=$N$52,0%)</f>
        <v>0</v>
      </c>
      <c r="AB97" s="50">
        <f t="shared" si="1"/>
        <v>0.375</v>
      </c>
      <c r="AC97" s="19" t="s">
        <v>236</v>
      </c>
      <c r="AD97" s="19">
        <v>0</v>
      </c>
      <c r="AE97" s="19">
        <v>1</v>
      </c>
      <c r="AF97" s="19">
        <v>24</v>
      </c>
      <c r="AG97" s="19" t="s">
        <v>218</v>
      </c>
      <c r="AH97" s="19" t="s">
        <v>221</v>
      </c>
      <c r="AI97" s="19" t="s">
        <v>224</v>
      </c>
      <c r="AJ97" s="19">
        <v>2</v>
      </c>
      <c r="AK97" s="19" t="s">
        <v>231</v>
      </c>
      <c r="AL97" s="19" t="s">
        <v>208</v>
      </c>
      <c r="AM97" s="19" t="s">
        <v>231</v>
      </c>
      <c r="AN97" s="19" t="str" cm="1">
        <f t="array" ref="AN97">_xlfn.IFS(AM97=$AM$105,"Ja",,,AM97=$AM$106,"Ja",AM97=$AM$107,"Ja",AM97=$AM$108,"Ja",AM97=$AM$109,"Ja",AM97=$AM$110,"Ja",AM97=$AM$112,"Nein")</f>
        <v>Ja</v>
      </c>
      <c r="AO97" s="19" t="s">
        <v>234</v>
      </c>
      <c r="AP97" s="19" t="s">
        <v>237</v>
      </c>
      <c r="AQ97" s="19">
        <v>60</v>
      </c>
    </row>
    <row r="98" spans="1:43" ht="15.5" x14ac:dyDescent="0.35">
      <c r="A98" s="17" t="s">
        <v>30</v>
      </c>
      <c r="B98" s="17" t="s">
        <v>194</v>
      </c>
      <c r="C98" s="17"/>
      <c r="D98" s="18" t="s">
        <v>207</v>
      </c>
      <c r="E98" s="27" cm="1">
        <f t="array" ref="E98">_xlfn.IFS(D98=$D$5,1,D98=$D$14,0)</f>
        <v>1</v>
      </c>
      <c r="F98" s="18" t="s">
        <v>207</v>
      </c>
      <c r="G98" s="27" cm="1">
        <f t="array" ref="G98">_xlfn.IFS(F98=$F$5,1,F98=$F$7,0)</f>
        <v>1</v>
      </c>
      <c r="H98" s="19" t="s">
        <v>210</v>
      </c>
      <c r="I98" s="27" cm="1">
        <f t="array" ref="I98">_xlfn.IFS(H98=$H$5,20%,H98=$H$6,100%,H98=$H$7,0%,H98=$H$32,0%,H98=$H$10,40%)</f>
        <v>0.4</v>
      </c>
      <c r="J98" s="18" t="s">
        <v>207</v>
      </c>
      <c r="K98" s="27" cm="1">
        <f t="array" ref="K98">_xlfn.IFS(J98=$J$5,1,J98=$J$8,0)</f>
        <v>1</v>
      </c>
      <c r="L98" s="18" t="s">
        <v>207</v>
      </c>
      <c r="M98" s="27" cm="1">
        <f t="array" ref="M98">_xlfn.IFS(L98=$L$5,1,L98=$L$8,0)</f>
        <v>1</v>
      </c>
      <c r="N98" s="19" t="s">
        <v>215</v>
      </c>
      <c r="O98" s="27" cm="1">
        <f t="array" ref="O98">_xlfn.IFS(N98=$N$5,100%,N98=$N$7,0%,N98=$N$57,50%,N98=$N$52,0%)</f>
        <v>0</v>
      </c>
      <c r="P98" s="19" t="s">
        <v>213</v>
      </c>
      <c r="Q98" s="27" cm="1">
        <f t="array" ref="Q98">_xlfn.IFS(P98=$N$5,100%,P98=$N$7,0%,P98=$N$57,50%,P98=$N$52,0%)</f>
        <v>1</v>
      </c>
      <c r="R98" s="19" t="s">
        <v>214</v>
      </c>
      <c r="S98" s="27" cm="1">
        <f t="array" ref="S98">_xlfn.IFS(R98=$N$5,100%,R98=$N$7,0%,R98=$N$57,50%,R98=$N$52,0%)</f>
        <v>0.5</v>
      </c>
      <c r="T98" s="19" t="s">
        <v>215</v>
      </c>
      <c r="U98" s="27" cm="1">
        <f t="array" ref="U98">_xlfn.IFS(T98=$N$5,100%,T98=$N$7,0%,T98=$N$57,50%,T98=$N$52,0%)</f>
        <v>0</v>
      </c>
      <c r="V98" s="19" t="s">
        <v>215</v>
      </c>
      <c r="W98" s="27" cm="1">
        <f t="array" ref="W98">_xlfn.IFS(V98=$N$5,100%,V98=$N$7,0%,V98=$N$57,50%,V98=$N$52,0%)</f>
        <v>0</v>
      </c>
      <c r="X98" s="19" t="s">
        <v>215</v>
      </c>
      <c r="Y98" s="27" cm="1">
        <f t="array" ref="Y98">_xlfn.IFS(X98=$N$5,100%,X98=$N$7,0%,X98=$N$57,50%,X98=$N$52,0%)</f>
        <v>0</v>
      </c>
      <c r="Z98" s="19" t="s">
        <v>215</v>
      </c>
      <c r="AA98" s="27" cm="1">
        <f t="array" ref="AA98">_xlfn.IFS(Z98=$N$5,100%,Z98=$N$7,0%,Z98=$N$57,50%,Z98=$N$52,0%)</f>
        <v>0</v>
      </c>
      <c r="AB98" s="50">
        <f t="shared" si="1"/>
        <v>0.4916666666666667</v>
      </c>
      <c r="AC98" s="19" t="s">
        <v>237</v>
      </c>
      <c r="AD98" s="19">
        <v>1</v>
      </c>
      <c r="AE98" s="19">
        <v>50</v>
      </c>
      <c r="AF98" s="19">
        <v>23</v>
      </c>
      <c r="AG98" s="19" t="s">
        <v>218</v>
      </c>
      <c r="AH98" s="19" t="s">
        <v>221</v>
      </c>
      <c r="AI98" s="19" t="s">
        <v>224</v>
      </c>
      <c r="AJ98" s="19">
        <v>2</v>
      </c>
      <c r="AK98" s="19" t="s">
        <v>231</v>
      </c>
      <c r="AL98" s="19" t="s">
        <v>208</v>
      </c>
      <c r="AM98" s="19" t="s">
        <v>231</v>
      </c>
      <c r="AN98" s="19" t="str" cm="1">
        <f t="array" ref="AN98">_xlfn.IFS(AM98=$AM$105,"Ja",,,AM98=$AM$106,"Ja",AM98=$AM$107,"Ja",AM98=$AM$108,"Ja",AM98=$AM$109,"Ja",AM98=$AM$110,"Ja",AM98=$AM$112,"Nein")</f>
        <v>Ja</v>
      </c>
      <c r="AO98" s="19" t="s">
        <v>233</v>
      </c>
      <c r="AP98" s="19" t="s">
        <v>237</v>
      </c>
      <c r="AQ98" s="19">
        <v>50</v>
      </c>
    </row>
    <row r="99" spans="1:43" ht="15.5" x14ac:dyDescent="0.35">
      <c r="A99" s="17" t="s">
        <v>32</v>
      </c>
      <c r="B99" s="17" t="s">
        <v>194</v>
      </c>
      <c r="C99" s="17"/>
      <c r="D99" s="18" t="s">
        <v>207</v>
      </c>
      <c r="E99" s="27" cm="1">
        <f t="array" ref="E99">_xlfn.IFS(D99=$D$5,1,D99=$D$14,0)</f>
        <v>1</v>
      </c>
      <c r="F99" s="18" t="s">
        <v>207</v>
      </c>
      <c r="G99" s="27" cm="1">
        <f t="array" ref="G99">_xlfn.IFS(F99=$F$5,1,F99=$F$7,0)</f>
        <v>1</v>
      </c>
      <c r="H99" s="19" t="s">
        <v>210</v>
      </c>
      <c r="I99" s="27" cm="1">
        <f t="array" ref="I99">_xlfn.IFS(H99=$H$5,20%,H99=$H$6,100%,H99=$H$7,0%,H99=$H$32,0%,H99=$H$10,40%)</f>
        <v>0.4</v>
      </c>
      <c r="J99" s="18" t="b">
        <v>0</v>
      </c>
      <c r="K99" s="27" cm="1">
        <f t="array" ref="K99">_xlfn.IFS(J99=$J$5,1,J99=$J$8,0)</f>
        <v>0</v>
      </c>
      <c r="L99" s="18" t="b">
        <v>0</v>
      </c>
      <c r="M99" s="27" cm="1">
        <f t="array" ref="M99">_xlfn.IFS(L99=$L$5,1,L99=$L$8,0)</f>
        <v>0</v>
      </c>
      <c r="N99" s="19" t="s">
        <v>213</v>
      </c>
      <c r="O99" s="27" cm="1">
        <f t="array" ref="O99">_xlfn.IFS(N99=$N$5,100%,N99=$N$7,0%,N99=$N$57,50%,N99=$N$52,0%)</f>
        <v>1</v>
      </c>
      <c r="P99" s="19" t="s">
        <v>213</v>
      </c>
      <c r="Q99" s="27" cm="1">
        <f t="array" ref="Q99">_xlfn.IFS(P99=$N$5,100%,P99=$N$7,0%,P99=$N$57,50%,P99=$N$52,0%)</f>
        <v>1</v>
      </c>
      <c r="R99" s="19" t="s">
        <v>214</v>
      </c>
      <c r="S99" s="27" cm="1">
        <f t="array" ref="S99">_xlfn.IFS(R99=$N$5,100%,R99=$N$7,0%,R99=$N$57,50%,R99=$N$52,0%)</f>
        <v>0.5</v>
      </c>
      <c r="T99" s="19" t="s">
        <v>215</v>
      </c>
      <c r="U99" s="27" cm="1">
        <f t="array" ref="U99">_xlfn.IFS(T99=$N$5,100%,T99=$N$7,0%,T99=$N$57,50%,T99=$N$52,0%)</f>
        <v>0</v>
      </c>
      <c r="V99" s="19" t="s">
        <v>215</v>
      </c>
      <c r="W99" s="27" cm="1">
        <f t="array" ref="W99">_xlfn.IFS(V99=$N$5,100%,V99=$N$7,0%,V99=$N$57,50%,V99=$N$52,0%)</f>
        <v>0</v>
      </c>
      <c r="X99" s="19" t="s">
        <v>213</v>
      </c>
      <c r="Y99" s="27" cm="1">
        <f t="array" ref="Y99">_xlfn.IFS(X99=$N$5,100%,X99=$N$7,0%,X99=$N$57,50%,X99=$N$52,0%)</f>
        <v>1</v>
      </c>
      <c r="Z99" s="19" t="s">
        <v>215</v>
      </c>
      <c r="AA99" s="27" cm="1">
        <f t="array" ref="AA99">_xlfn.IFS(Z99=$N$5,100%,Z99=$N$7,0%,Z99=$N$57,50%,Z99=$N$52,0%)</f>
        <v>0</v>
      </c>
      <c r="AB99" s="50">
        <f t="shared" si="1"/>
        <v>0.4916666666666667</v>
      </c>
      <c r="AC99" s="19" t="s">
        <v>237</v>
      </c>
      <c r="AD99" s="19">
        <v>2</v>
      </c>
      <c r="AE99" s="19">
        <v>10</v>
      </c>
      <c r="AF99" s="19">
        <v>24</v>
      </c>
      <c r="AG99" s="19" t="s">
        <v>218</v>
      </c>
      <c r="AH99" s="19" t="s">
        <v>221</v>
      </c>
      <c r="AI99" s="19" t="s">
        <v>224</v>
      </c>
      <c r="AJ99" s="19">
        <v>2</v>
      </c>
      <c r="AK99" s="19" t="s">
        <v>230</v>
      </c>
      <c r="AL99" s="19" t="s">
        <v>231</v>
      </c>
      <c r="AM99" s="19" t="s">
        <v>231</v>
      </c>
      <c r="AN99" s="19" t="str" cm="1">
        <f t="array" ref="AN99">_xlfn.IFS(AM99=$AM$105,"Ja",,,AM99=$AM$106,"Ja",AM99=$AM$107,"Ja",AM99=$AM$108,"Ja",AM99=$AM$109,"Ja",AM99=$AM$110,"Ja",AM99=$AM$112,"Nein")</f>
        <v>Ja</v>
      </c>
      <c r="AO99" s="19" t="s">
        <v>235</v>
      </c>
      <c r="AP99" s="19" t="s">
        <v>237</v>
      </c>
      <c r="AQ99" s="19">
        <v>55</v>
      </c>
    </row>
    <row r="100" spans="1:43" ht="15.5" x14ac:dyDescent="0.35">
      <c r="A100" s="17" t="s">
        <v>120</v>
      </c>
      <c r="B100" s="17" t="s">
        <v>194</v>
      </c>
      <c r="C100" s="17"/>
      <c r="D100" s="18" t="s">
        <v>207</v>
      </c>
      <c r="E100" s="27" cm="1">
        <f t="array" ref="E100">_xlfn.IFS(D100=$D$5,1,D100=$D$14,0)</f>
        <v>1</v>
      </c>
      <c r="F100" s="18" t="s">
        <v>207</v>
      </c>
      <c r="G100" s="27" cm="1">
        <f t="array" ref="G100">_xlfn.IFS(F100=$F$5,1,F100=$F$7,0)</f>
        <v>1</v>
      </c>
      <c r="H100" s="19" t="s">
        <v>209</v>
      </c>
      <c r="I100" s="27" cm="1">
        <f t="array" ref="I100">_xlfn.IFS(H100=$H$5,20%,H100=$H$6,100%,H100=$H$7,0%,H100=$H$32,0%,H100=$H$10,40%)</f>
        <v>1</v>
      </c>
      <c r="J100" s="18" t="b">
        <v>0</v>
      </c>
      <c r="K100" s="27" cm="1">
        <f t="array" ref="K100">_xlfn.IFS(J100=$J$5,1,J100=$J$8,0)</f>
        <v>0</v>
      </c>
      <c r="L100" s="18" t="b">
        <v>0</v>
      </c>
      <c r="M100" s="27" cm="1">
        <f t="array" ref="M100">_xlfn.IFS(L100=$L$5,1,L100=$L$8,0)</f>
        <v>0</v>
      </c>
      <c r="N100" s="19" t="s">
        <v>213</v>
      </c>
      <c r="O100" s="27" cm="1">
        <f t="array" ref="O100">_xlfn.IFS(N100=$N$5,100%,N100=$N$7,0%,N100=$N$57,50%,N100=$N$52,0%)</f>
        <v>1</v>
      </c>
      <c r="P100" s="19" t="s">
        <v>213</v>
      </c>
      <c r="Q100" s="27" cm="1">
        <f t="array" ref="Q100">_xlfn.IFS(P100=$N$5,100%,P100=$N$7,0%,P100=$N$57,50%,P100=$N$52,0%)</f>
        <v>1</v>
      </c>
      <c r="R100" s="19" t="s">
        <v>214</v>
      </c>
      <c r="S100" s="27" cm="1">
        <f t="array" ref="S100">_xlfn.IFS(R100=$N$5,100%,R100=$N$7,0%,R100=$N$57,50%,R100=$N$52,0%)</f>
        <v>0.5</v>
      </c>
      <c r="T100" s="19" t="s">
        <v>215</v>
      </c>
      <c r="U100" s="27" cm="1">
        <f t="array" ref="U100">_xlfn.IFS(T100=$N$5,100%,T100=$N$7,0%,T100=$N$57,50%,T100=$N$52,0%)</f>
        <v>0</v>
      </c>
      <c r="V100" s="19" t="s">
        <v>215</v>
      </c>
      <c r="W100" s="27" cm="1">
        <f t="array" ref="W100">_xlfn.IFS(V100=$N$5,100%,V100=$N$7,0%,V100=$N$57,50%,V100=$N$52,0%)</f>
        <v>0</v>
      </c>
      <c r="X100" s="19" t="s">
        <v>215</v>
      </c>
      <c r="Y100" s="27" cm="1">
        <f t="array" ref="Y100">_xlfn.IFS(X100=$N$5,100%,X100=$N$7,0%,X100=$N$57,50%,X100=$N$52,0%)</f>
        <v>0</v>
      </c>
      <c r="Z100" s="19" t="s">
        <v>215</v>
      </c>
      <c r="AA100" s="27" cm="1">
        <f t="array" ref="AA100">_xlfn.IFS(Z100=$N$5,100%,Z100=$N$7,0%,Z100=$N$57,50%,Z100=$N$52,0%)</f>
        <v>0</v>
      </c>
      <c r="AB100" s="50">
        <f t="shared" si="1"/>
        <v>0.45833333333333331</v>
      </c>
      <c r="AC100" s="19" t="s">
        <v>237</v>
      </c>
      <c r="AD100" s="19">
        <v>2</v>
      </c>
      <c r="AE100" s="19">
        <v>1</v>
      </c>
      <c r="AF100" s="19">
        <v>26</v>
      </c>
      <c r="AG100" s="19" t="s">
        <v>218</v>
      </c>
      <c r="AH100" s="19" t="s">
        <v>221</v>
      </c>
      <c r="AI100" s="19" t="s">
        <v>224</v>
      </c>
      <c r="AJ100" s="19">
        <v>2</v>
      </c>
      <c r="AK100" s="19" t="s">
        <v>231</v>
      </c>
      <c r="AL100" s="19" t="s">
        <v>208</v>
      </c>
      <c r="AM100" s="19" t="s">
        <v>231</v>
      </c>
      <c r="AN100" s="19" t="str" cm="1">
        <f t="array" ref="AN100">_xlfn.IFS(AM100=$AM$105,"Ja",,,AM100=$AM$106,"Ja",AM100=$AM$107,"Ja",AM100=$AM$108,"Ja",AM100=$AM$109,"Ja",AM100=$AM$110,"Ja",AM100=$AM$112,"Nein")</f>
        <v>Ja</v>
      </c>
      <c r="AO100" s="19" t="s">
        <v>235</v>
      </c>
      <c r="AP100" s="19" t="s">
        <v>237</v>
      </c>
      <c r="AQ100" s="19">
        <v>50</v>
      </c>
    </row>
    <row r="101" spans="1:43" ht="15.5" x14ac:dyDescent="0.35">
      <c r="A101" s="17" t="s">
        <v>33</v>
      </c>
      <c r="B101" s="17" t="s">
        <v>194</v>
      </c>
      <c r="C101" s="17"/>
      <c r="D101" s="18" t="s">
        <v>207</v>
      </c>
      <c r="E101" s="27" cm="1">
        <f t="array" ref="E101">_xlfn.IFS(D101=$D$5,1,D101=$D$14,0)</f>
        <v>1</v>
      </c>
      <c r="F101" s="18" t="b">
        <v>0</v>
      </c>
      <c r="G101" s="27" cm="1">
        <f t="array" ref="G101">_xlfn.IFS(F101=$F$5,1,F101=$F$7,0)</f>
        <v>0</v>
      </c>
      <c r="H101" s="19" t="s">
        <v>212</v>
      </c>
      <c r="I101" s="27" cm="1">
        <f t="array" ref="I101">_xlfn.IFS(H101=$H$5,20%,H101=$H$6,100%,H101=$H$7,0%,H101=$H$32,0%,H101=$H$10,40%)</f>
        <v>0</v>
      </c>
      <c r="J101" s="18" t="s">
        <v>207</v>
      </c>
      <c r="K101" s="27" cm="1">
        <f t="array" ref="K101">_xlfn.IFS(J101=$J$5,1,J101=$J$8,0)</f>
        <v>1</v>
      </c>
      <c r="L101" s="18" t="s">
        <v>207</v>
      </c>
      <c r="M101" s="27" cm="1">
        <f t="array" ref="M101">_xlfn.IFS(L101=$L$5,1,L101=$L$8,0)</f>
        <v>1</v>
      </c>
      <c r="N101" s="19" t="s">
        <v>213</v>
      </c>
      <c r="O101" s="27" cm="1">
        <f t="array" ref="O101">_xlfn.IFS(N101=$N$5,100%,N101=$N$7,0%,N101=$N$57,50%,N101=$N$52,0%)</f>
        <v>1</v>
      </c>
      <c r="P101" s="19" t="s">
        <v>213</v>
      </c>
      <c r="Q101" s="27" cm="1">
        <f t="array" ref="Q101">_xlfn.IFS(P101=$N$5,100%,P101=$N$7,0%,P101=$N$57,50%,P101=$N$52,0%)</f>
        <v>1</v>
      </c>
      <c r="R101" s="19" t="s">
        <v>214</v>
      </c>
      <c r="S101" s="27" cm="1">
        <f t="array" ref="S101">_xlfn.IFS(R101=$N$5,100%,R101=$N$7,0%,R101=$N$57,50%,R101=$N$52,0%)</f>
        <v>0.5</v>
      </c>
      <c r="T101" s="19" t="s">
        <v>215</v>
      </c>
      <c r="U101" s="27" cm="1">
        <f t="array" ref="U101">_xlfn.IFS(T101=$N$5,100%,T101=$N$7,0%,T101=$N$57,50%,T101=$N$52,0%)</f>
        <v>0</v>
      </c>
      <c r="V101" s="19" t="s">
        <v>215</v>
      </c>
      <c r="W101" s="27" cm="1">
        <f t="array" ref="W101">_xlfn.IFS(V101=$N$5,100%,V101=$N$7,0%,V101=$N$57,50%,V101=$N$52,0%)</f>
        <v>0</v>
      </c>
      <c r="X101" s="19" t="s">
        <v>215</v>
      </c>
      <c r="Y101" s="27" cm="1">
        <f t="array" ref="Y101">_xlfn.IFS(X101=$N$5,100%,X101=$N$7,0%,X101=$N$57,50%,X101=$N$52,0%)</f>
        <v>0</v>
      </c>
      <c r="Z101" s="19" t="s">
        <v>215</v>
      </c>
      <c r="AA101" s="27" cm="1">
        <f t="array" ref="AA101">_xlfn.IFS(Z101=$N$5,100%,Z101=$N$7,0%,Z101=$N$57,50%,Z101=$N$52,0%)</f>
        <v>0</v>
      </c>
      <c r="AB101" s="50">
        <f t="shared" si="1"/>
        <v>0.45833333333333331</v>
      </c>
      <c r="AC101" s="19" t="s">
        <v>236</v>
      </c>
      <c r="AD101" s="19">
        <v>3</v>
      </c>
      <c r="AE101" s="19">
        <v>1</v>
      </c>
      <c r="AF101" s="19">
        <v>26</v>
      </c>
      <c r="AG101" s="19" t="s">
        <v>218</v>
      </c>
      <c r="AH101" s="19" t="s">
        <v>221</v>
      </c>
      <c r="AI101" s="19" t="s">
        <v>224</v>
      </c>
      <c r="AJ101" s="19">
        <v>2</v>
      </c>
      <c r="AK101" s="19" t="s">
        <v>230</v>
      </c>
      <c r="AL101" s="19" t="s">
        <v>231</v>
      </c>
      <c r="AM101" s="19" t="s">
        <v>231</v>
      </c>
      <c r="AN101" s="19" t="str" cm="1">
        <f t="array" ref="AN101">_xlfn.IFS(AM101=$AM$105,"Ja",,,AM101=$AM$106,"Ja",AM101=$AM$107,"Ja",AM101=$AM$108,"Ja",AM101=$AM$109,"Ja",AM101=$AM$110,"Ja",AM101=$AM$112,"Nein")</f>
        <v>Ja</v>
      </c>
      <c r="AO101" s="19" t="s">
        <v>234</v>
      </c>
      <c r="AP101" s="19" t="s">
        <v>237</v>
      </c>
      <c r="AQ101" s="19">
        <v>50</v>
      </c>
    </row>
    <row r="102" spans="1:43" ht="18.5" x14ac:dyDescent="0.45">
      <c r="D102" s="3"/>
      <c r="E102" s="3"/>
      <c r="F102" s="3"/>
      <c r="G102" s="3"/>
      <c r="J102" s="3"/>
      <c r="K102" s="3"/>
      <c r="L102" s="3"/>
      <c r="M102" s="3"/>
      <c r="AB102" s="51">
        <f>AVERAGE(AB5:AB101)</f>
        <v>0.52817869415807595</v>
      </c>
      <c r="AN102" s="55"/>
    </row>
    <row r="103" spans="1:43" ht="15.5" x14ac:dyDescent="0.35">
      <c r="D103" s="3"/>
      <c r="E103" s="3"/>
      <c r="F103" s="3"/>
      <c r="G103" s="3"/>
      <c r="AB103" s="52">
        <f>AB102-'1 - VOR'!AB124</f>
        <v>9.0853764186087205E-2</v>
      </c>
      <c r="AN103" s="40"/>
    </row>
    <row r="104" spans="1:43" x14ac:dyDescent="0.35">
      <c r="AF104" s="62" t="s">
        <v>292</v>
      </c>
      <c r="AH104" s="40" t="s">
        <v>220</v>
      </c>
      <c r="AI104" s="5">
        <f>COUNTIF($AH$5:$AH$101,AH104)</f>
        <v>23</v>
      </c>
      <c r="AJ104" s="56">
        <f>(AI104-'1 - VOR'!AF126)/'1 - VOR'!AF126</f>
        <v>-0.51063829787234039</v>
      </c>
      <c r="AM104" s="1" t="s">
        <v>277</v>
      </c>
      <c r="AN104" s="1">
        <f>SUM(AN105:AN110)</f>
        <v>37</v>
      </c>
      <c r="AO104" s="58">
        <f>(AN104-'1 - VOR'!AJ128)/'1 - VOR'!AJ128</f>
        <v>-0.46376811594202899</v>
      </c>
    </row>
    <row r="105" spans="1:43" ht="15.5" x14ac:dyDescent="0.35">
      <c r="AB105" s="77" t="s">
        <v>297</v>
      </c>
      <c r="AC105" s="78" t="s">
        <v>298</v>
      </c>
      <c r="AE105" s="55"/>
      <c r="AF105" s="55"/>
      <c r="AG105" s="74" t="s">
        <v>297</v>
      </c>
      <c r="AH105" s="45">
        <f>AVERAGEIF($AH$5:$AH$101,AH104,$AB$5:$AB$101)</f>
        <v>0.64746376811594208</v>
      </c>
      <c r="AM105" s="42" t="s">
        <v>231</v>
      </c>
      <c r="AN105" s="5">
        <f>COUNTIF($AM$5:$AM$101,AM105)</f>
        <v>28</v>
      </c>
      <c r="AO105" s="57"/>
    </row>
    <row r="106" spans="1:43" x14ac:dyDescent="0.35">
      <c r="AB106" s="2">
        <f>COUNTIF(AC5:$AC$101,"ja")</f>
        <v>78</v>
      </c>
      <c r="AC106" s="40" t="s">
        <v>295</v>
      </c>
      <c r="AF106" s="2" t="s">
        <v>281</v>
      </c>
      <c r="AG106" s="64">
        <f>COUNTIF($AF$5:$AF$101,"&gt;=35")</f>
        <v>16</v>
      </c>
      <c r="AH106" s="61">
        <f>AH105-'1 - VOR'!AE127</f>
        <v>0.10207369719395609</v>
      </c>
      <c r="AI106" s="5">
        <f>COUNTIF($AH$5:$AH$101,AH107)</f>
        <v>64</v>
      </c>
      <c r="AJ106" s="56">
        <f>(AI106-'1 - VOR'!AF128)/'1 - VOR'!AF128</f>
        <v>0.10344827586206896</v>
      </c>
      <c r="AM106" s="42" t="s">
        <v>272</v>
      </c>
      <c r="AN106" s="5">
        <f t="shared" ref="AN106:AN110" si="2">COUNTIF($AM$5:$AM$101,AM106)</f>
        <v>1</v>
      </c>
      <c r="AO106" s="57"/>
    </row>
    <row r="107" spans="1:43" ht="15.5" x14ac:dyDescent="0.35">
      <c r="AC107" s="76">
        <f>AVERAGEIF(AC5:AC101,"ja",AB5:AB101)</f>
        <v>0.53044871794871817</v>
      </c>
      <c r="AE107" s="63">
        <f>AF107-'1 - VOR'!AC128</f>
        <v>-1.6666666666666718E-2</v>
      </c>
      <c r="AF107" s="45">
        <f>AVERAGEIF($AF$5:$AF$101,"&gt;=35",$AB$5:$AB$101)</f>
        <v>0.57083333333333341</v>
      </c>
      <c r="AG107" s="65"/>
      <c r="AH107" s="2" t="s">
        <v>219</v>
      </c>
      <c r="AM107" s="43" t="s">
        <v>227</v>
      </c>
      <c r="AN107" s="44">
        <f t="shared" si="2"/>
        <v>7</v>
      </c>
      <c r="AO107" s="57"/>
    </row>
    <row r="108" spans="1:43" x14ac:dyDescent="0.35">
      <c r="AB108" s="2">
        <f>COUNTIF(AC6:$AC$101,"nein")</f>
        <v>16</v>
      </c>
      <c r="AC108" s="40" t="s">
        <v>296</v>
      </c>
      <c r="AF108" s="2" t="s">
        <v>283</v>
      </c>
      <c r="AG108" s="64">
        <f>COUNTIFS($AF$5:$AF$101,"&gt;=25",$AF$5:$AF$101,"&lt;35")</f>
        <v>20</v>
      </c>
      <c r="AH108" s="45">
        <f>AVERAGEIF($AH$5:$AH$101,AH107,$AB$5:$AB$101)</f>
        <v>0.49218749999999994</v>
      </c>
      <c r="AI108" s="5">
        <f>COUNTIF($AH$5:$AH$101,AH110)</f>
        <v>10</v>
      </c>
      <c r="AJ108" s="56">
        <f>(AI108-'1 - VOR'!AF130)/'1 - VOR'!AF130</f>
        <v>-0.2857142857142857</v>
      </c>
      <c r="AM108" s="42" t="s">
        <v>274</v>
      </c>
      <c r="AN108" s="5">
        <f t="shared" si="2"/>
        <v>0</v>
      </c>
      <c r="AO108" s="57"/>
    </row>
    <row r="109" spans="1:43" ht="15.5" x14ac:dyDescent="0.35">
      <c r="AC109" s="76">
        <f>AVERAGEIF(AC5:AC101,"nein",AB5:AB101)</f>
        <v>0.52968749999999998</v>
      </c>
      <c r="AE109" s="63">
        <f>AF109-'1 - VOR'!AC130</f>
        <v>0.18839285714285708</v>
      </c>
      <c r="AF109" s="45">
        <f>AVERAGEIFS($AB$5:$AB$101,$AF$5:$AF$101,"&gt;=25",$AF$5:$AF$101,"&lt;35")</f>
        <v>0.59791666666666665</v>
      </c>
      <c r="AG109" s="66"/>
      <c r="AH109" s="61">
        <f>AH108-'1 - VOR'!AE129</f>
        <v>0.12580818965517243</v>
      </c>
      <c r="AM109" s="42" t="s">
        <v>275</v>
      </c>
      <c r="AN109" s="5">
        <f t="shared" si="2"/>
        <v>1</v>
      </c>
      <c r="AO109" s="57"/>
    </row>
    <row r="110" spans="1:43" x14ac:dyDescent="0.35">
      <c r="AB110" s="2">
        <f>COUNTIF(AC5:$AC$101,"keine Antwort")</f>
        <v>3</v>
      </c>
      <c r="AC110" s="2" t="s">
        <v>208</v>
      </c>
      <c r="AF110" s="2" t="s">
        <v>282</v>
      </c>
      <c r="AG110" s="64">
        <f>COUNTIF($AF$5:$AF$101,"&lt;25")</f>
        <v>38</v>
      </c>
      <c r="AH110" s="2" t="s">
        <v>221</v>
      </c>
      <c r="AM110" s="42" t="s">
        <v>228</v>
      </c>
      <c r="AN110" s="5">
        <f t="shared" si="2"/>
        <v>0</v>
      </c>
      <c r="AO110" s="57"/>
    </row>
    <row r="111" spans="1:43" ht="15.5" x14ac:dyDescent="0.35">
      <c r="AC111" s="76">
        <f>AVERAGEIF(AC5:AC101,"keine Antwort",AB5:AB101)</f>
        <v>0.46111111111111119</v>
      </c>
      <c r="AE111" s="63">
        <f>AF111-'1 - VOR'!AC132</f>
        <v>0.14850047415836909</v>
      </c>
      <c r="AF111" s="45">
        <f>AVERAGEIF($AF$5:$AF$101,"&lt;25",$AB$5:$AB$101)</f>
        <v>0.51381578947368445</v>
      </c>
      <c r="AG111" s="66"/>
      <c r="AH111" s="45">
        <f>AVERAGEIF($AH$5:$AH$101,AH110,$AB$5:$AB$101)</f>
        <v>0.48416666666666658</v>
      </c>
      <c r="AM111" s="1" t="s">
        <v>278</v>
      </c>
      <c r="AO111" s="57"/>
    </row>
    <row r="112" spans="1:43" x14ac:dyDescent="0.35">
      <c r="AF112" s="2" t="s">
        <v>208</v>
      </c>
      <c r="AG112" s="64">
        <f>COUNTIF($AF$5:$AF$101,AF112)</f>
        <v>23</v>
      </c>
      <c r="AH112" s="61">
        <f>AH111-'1 - VOR'!AE131</f>
        <v>0.11571428571428566</v>
      </c>
      <c r="AM112" s="42" t="s">
        <v>273</v>
      </c>
      <c r="AN112" s="1">
        <f>COUNTIF($AM$5:$AM$101,AM112)</f>
        <v>60</v>
      </c>
      <c r="AO112" s="58">
        <f>(AN112-'1 - VOR'!AJ135)/'1 - VOR'!AJ135</f>
        <v>0.2</v>
      </c>
    </row>
    <row r="113" spans="31:41" x14ac:dyDescent="0.35">
      <c r="AE113" s="63">
        <f>AF113-'1 - VOR'!AC134</f>
        <v>3.6991028295376149E-2</v>
      </c>
      <c r="AF113" s="45">
        <f>AVERAGEIF($AF$5:$AF$101,AF112,$AB$5:$AB$101)</f>
        <v>0.46159420289855074</v>
      </c>
      <c r="AG113" s="66"/>
    </row>
    <row r="114" spans="31:41" ht="15.5" x14ac:dyDescent="0.35">
      <c r="AE114" s="55"/>
      <c r="AF114" s="55"/>
      <c r="AG114" s="67"/>
      <c r="AM114" s="60" t="s">
        <v>295</v>
      </c>
      <c r="AN114" s="45">
        <f>AVERAGEIF($AN$5:$AN$101,AM114,$AB$5:$AB$101)</f>
        <v>0.57522522522522523</v>
      </c>
      <c r="AO114" s="59">
        <f>AN114-'1 - VOR'!AJ137</f>
        <v>0.1063846455150802</v>
      </c>
    </row>
    <row r="115" spans="31:41" ht="15.5" x14ac:dyDescent="0.35">
      <c r="AF115" s="2" t="s">
        <v>286</v>
      </c>
      <c r="AG115" s="64">
        <f>COUNTIF($AF$5:$AF$101,"&gt;=40")</f>
        <v>14</v>
      </c>
      <c r="AM115" s="60" t="s">
        <v>296</v>
      </c>
      <c r="AN115" s="45">
        <f>AVERAGEIF($AN$5:$AN$101,AM115,$AB$5:$AB$101)</f>
        <v>0.49916666666666659</v>
      </c>
      <c r="AO115" s="59">
        <f>AN115-'1 - VOR'!AJ138</f>
        <v>0.10533333333333328</v>
      </c>
    </row>
    <row r="116" spans="31:41" x14ac:dyDescent="0.35">
      <c r="AE116" s="63">
        <f>AF116-'1 - VOR'!AC137</f>
        <v>3.3333333333333326E-2</v>
      </c>
      <c r="AF116" s="45">
        <f>AVERAGEIF($AF$5:$AF$101,"&gt;=40",$AB$5:$AB$101)</f>
        <v>0.53333333333333333</v>
      </c>
      <c r="AG116" s="68">
        <f>(AG115-'1 - VOR'!AD136)/'1 - VOR'!AD136</f>
        <v>-0.125</v>
      </c>
    </row>
    <row r="117" spans="31:41" x14ac:dyDescent="0.35">
      <c r="AF117" s="2" t="s">
        <v>287</v>
      </c>
      <c r="AG117" s="64">
        <f>COUNTIFS($AF$5:$AF$101,"&gt;=30",$AF$5:$AF$101,"&lt;40")</f>
        <v>13</v>
      </c>
    </row>
    <row r="118" spans="31:41" x14ac:dyDescent="0.35">
      <c r="AE118" s="63">
        <f>AF118-'1 - VOR'!AC139</f>
        <v>7.2044159544159436E-2</v>
      </c>
      <c r="AF118" s="45">
        <f>AVERAGEIFS($AB$5:$AB$101,$AF$5:$AF$101,"&gt;=30",$AF$5:$AF$101,"&lt;40")</f>
        <v>0.65769230769230758</v>
      </c>
      <c r="AG118" s="68">
        <f>(AG117-'1 - VOR'!AD138)/'1 - VOR'!AD138</f>
        <v>-0.27777777777777779</v>
      </c>
    </row>
    <row r="119" spans="31:41" x14ac:dyDescent="0.35">
      <c r="AF119" s="2" t="s">
        <v>288</v>
      </c>
      <c r="AG119" s="64">
        <f>COUNTIF($AF$5:$AF$101,"&lt;30")</f>
        <v>47</v>
      </c>
    </row>
    <row r="120" spans="31:41" x14ac:dyDescent="0.35">
      <c r="AE120" s="63">
        <f>AF120-'1 - VOR'!AC141</f>
        <v>0.1392896719858156</v>
      </c>
      <c r="AF120" s="45">
        <f>AVERAGEIF($AF$5:$AF$101,"&lt;30",$AB$5:$AB$101)</f>
        <v>0.52340425531914891</v>
      </c>
      <c r="AG120" s="66"/>
    </row>
    <row r="121" spans="31:41" x14ac:dyDescent="0.35">
      <c r="AF121" s="2" t="s">
        <v>208</v>
      </c>
      <c r="AG121" s="64">
        <f>COUNTIF($AF$5:$AF$101,AF121)</f>
        <v>23</v>
      </c>
    </row>
    <row r="122" spans="31:41" x14ac:dyDescent="0.35">
      <c r="AE122" s="63">
        <f>AF122-'1 - VOR'!AC143</f>
        <v>3.6991028295376149E-2</v>
      </c>
      <c r="AF122" s="45">
        <f>AVERAGEIF($AF$5:$AF$101,AF121,$AB$5:$AB$101)</f>
        <v>0.46159420289855074</v>
      </c>
      <c r="AG122" s="66"/>
    </row>
    <row r="123" spans="31:41" x14ac:dyDescent="0.35">
      <c r="AE123" s="55"/>
      <c r="AF123" s="55"/>
      <c r="AG123" s="67"/>
    </row>
    <row r="124" spans="31:41" x14ac:dyDescent="0.35">
      <c r="AE124" s="40"/>
      <c r="AF124" s="40" t="s">
        <v>286</v>
      </c>
      <c r="AG124" s="69">
        <f>COUNTIF($AF$5:$AF$101,"&gt;=40")</f>
        <v>14</v>
      </c>
    </row>
    <row r="125" spans="31:41" x14ac:dyDescent="0.35">
      <c r="AE125" s="63">
        <f>AF125-'1 - VOR'!AC146</f>
        <v>3.3333333333333326E-2</v>
      </c>
      <c r="AF125" s="45">
        <f>AVERAGEIF($AF$5:$AF$101,"&gt;=40",$AB$5:$AB$101)</f>
        <v>0.53333333333333333</v>
      </c>
      <c r="AG125" s="66"/>
    </row>
    <row r="126" spans="31:41" x14ac:dyDescent="0.35">
      <c r="AF126" s="2" t="s">
        <v>289</v>
      </c>
      <c r="AG126" s="64">
        <f>COUNTIFS($AF$5:$AF$101,"&gt;=35",$AF$5:$AF$101,"&lt;40")</f>
        <v>2</v>
      </c>
    </row>
    <row r="127" spans="31:41" x14ac:dyDescent="0.35">
      <c r="AE127" s="63">
        <f>AF127-'1 - VOR'!AC148</f>
        <v>0.10583333333333322</v>
      </c>
      <c r="AF127" s="45">
        <f>AVERAGEIFS($AB$5:$AB$101,$AF$5:$AF$101,"&gt;=35",$AF$5:$AF$101,"&lt;40")</f>
        <v>0.83333333333333326</v>
      </c>
      <c r="AG127" s="66"/>
    </row>
    <row r="128" spans="31:41" x14ac:dyDescent="0.35">
      <c r="AF128" s="2" t="s">
        <v>290</v>
      </c>
      <c r="AG128" s="64">
        <f>COUNTIFS($AF$5:$AF$101,"&gt;=30",$AF$5:$AF$101,"&lt;35")</f>
        <v>11</v>
      </c>
    </row>
    <row r="129" spans="31:33" x14ac:dyDescent="0.35">
      <c r="AE129" s="63">
        <f>AF129-'1 - VOR'!AC150</f>
        <v>0.21742424242424252</v>
      </c>
      <c r="AF129" s="45">
        <f>AVERAGEIFS($AB$5:$AB$101,$AF$5:$AF$101,"&gt;=30",$AF$5:$AF$101,"&lt;35")</f>
        <v>0.62575757575757585</v>
      </c>
      <c r="AG129" s="66"/>
    </row>
    <row r="130" spans="31:33" x14ac:dyDescent="0.35">
      <c r="AF130" s="2" t="s">
        <v>291</v>
      </c>
      <c r="AG130" s="64">
        <f>COUNTIFS($AF$5:$AF$101,"&gt;=25",$AF$5:$AF$101,"&lt;30")</f>
        <v>9</v>
      </c>
    </row>
    <row r="131" spans="31:33" x14ac:dyDescent="0.35">
      <c r="AE131" s="63">
        <f>AF131-'1 - VOR'!AC152</f>
        <v>0.15401234567901217</v>
      </c>
      <c r="AF131" s="45">
        <f>AVERAGEIFS($AB$5:$AB$101,$AF$5:$AF$101,"&gt;=25",$AF$5:$AF$101,"&lt;30")</f>
        <v>0.56388888888888877</v>
      </c>
      <c r="AG131" s="68">
        <f>(AG130-'1 - VOR'!AD151)/'1 - VOR'!AD151</f>
        <v>-0.66666666666666663</v>
      </c>
    </row>
    <row r="132" spans="31:33" x14ac:dyDescent="0.35">
      <c r="AF132" s="2" t="s">
        <v>282</v>
      </c>
      <c r="AG132" s="64">
        <f>COUNTIF($AF$5:$AF$101,"&lt;25")</f>
        <v>38</v>
      </c>
    </row>
    <row r="133" spans="31:33" x14ac:dyDescent="0.35">
      <c r="AE133" s="63">
        <f>AF133-'1 - VOR'!AC154</f>
        <v>0.14850047415836909</v>
      </c>
      <c r="AF133" s="45">
        <f>AVERAGEIF($AF$5:$AF$101,"&lt;25",$AB$5:$AB$101)</f>
        <v>0.51381578947368445</v>
      </c>
      <c r="AG133" s="71">
        <f>(AG132-'1 - VOR'!AD153)/'1 - VOR'!AD153</f>
        <v>2.7027027027027029E-2</v>
      </c>
    </row>
    <row r="134" spans="31:33" x14ac:dyDescent="0.35">
      <c r="AF134" s="2" t="s">
        <v>208</v>
      </c>
      <c r="AG134" s="64">
        <f>COUNTIF($AF$5:$AF$101,AF134)</f>
        <v>23</v>
      </c>
    </row>
    <row r="135" spans="31:33" x14ac:dyDescent="0.35">
      <c r="AE135" s="63">
        <f>AF135-'1 - VOR'!AC156</f>
        <v>3.6991028295376149E-2</v>
      </c>
      <c r="AF135" s="45">
        <f>AVERAGEIF($AF$5:$AF$101,AF134,$AB$5:$AB$101)</f>
        <v>0.46159420289855074</v>
      </c>
      <c r="AG135" s="70"/>
    </row>
  </sheetData>
  <mergeCells count="5">
    <mergeCell ref="A1:C1"/>
    <mergeCell ref="AK2:AL2"/>
    <mergeCell ref="AK3:AL3"/>
    <mergeCell ref="A2:C2"/>
    <mergeCell ref="A3:C3"/>
  </mergeCells>
  <pageMargins left="0.7" right="0.7" top="0.78740157499999996" bottom="0.78740157499999996" header="0.3" footer="0.3"/>
  <pageSetup paperSize="9"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15B46A33B23EFB4F93086669EDEC7CE2" ma:contentTypeVersion="4" ma:contentTypeDescription="Ein neues Dokument erstellen." ma:contentTypeScope="" ma:versionID="951b215c3de9bc2f26e8c8385e50e0f7">
  <xsd:schema xmlns:xsd="http://www.w3.org/2001/XMLSchema" xmlns:xs="http://www.w3.org/2001/XMLSchema" xmlns:p="http://schemas.microsoft.com/office/2006/metadata/properties" xmlns:ns2="4ce21856-9a2f-4286-9a46-1dd1e4bb61ce" targetNamespace="http://schemas.microsoft.com/office/2006/metadata/properties" ma:root="true" ma:fieldsID="6d5839bab69f0fe8f4f12b5869cbcb20" ns2:_="">
    <xsd:import namespace="4ce21856-9a2f-4286-9a46-1dd1e4bb61c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e21856-9a2f-4286-9a46-1dd1e4bb61c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659DFF9-B200-4ECD-AE79-3FFAD45BC64C}">
  <ds:schemaRefs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4ce21856-9a2f-4286-9a46-1dd1e4bb61ce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0662115D-2B1F-4BD4-9370-1C985DA467A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8799A9C-3B23-41D4-8735-E400CCBC39E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ce21856-9a2f-4286-9a46-1dd1e4bb61c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1 - VOR</vt:lpstr>
      <vt:lpstr>3 - NACH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Vanessa Mettler</dc:creator>
  <cp:keywords/>
  <dc:description/>
  <cp:lastModifiedBy>Vanessa Mettler</cp:lastModifiedBy>
  <cp:revision/>
  <dcterms:created xsi:type="dcterms:W3CDTF">2022-05-03T18:24:53Z</dcterms:created>
  <dcterms:modified xsi:type="dcterms:W3CDTF">2022-06-15T20:24:59Z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0x01010015B46A33B23EFB4F93086669EDEC7CE2</vt:lpwstr>
  </property>
</Properties>
</file>