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FCA0781D-2558-4C73-8560-A05EDA80AC2A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F4" i="1" l="1"/>
  <c r="AF5" i="1"/>
  <c r="AF6" i="1"/>
  <c r="AF7" i="1"/>
  <c r="AF8" i="1"/>
  <c r="AF9" i="1"/>
  <c r="AF10" i="1"/>
  <c r="AF3" i="1"/>
  <c r="AD4" i="1"/>
  <c r="AD5" i="1"/>
  <c r="AD6" i="1"/>
  <c r="AD7" i="1"/>
  <c r="AD8" i="1"/>
  <c r="AD9" i="1"/>
  <c r="AD10" i="1"/>
  <c r="AD3" i="1"/>
  <c r="X6" i="1"/>
  <c r="X4" i="1"/>
  <c r="X5" i="1"/>
  <c r="X7" i="1"/>
  <c r="X8" i="1"/>
  <c r="X9" i="1"/>
  <c r="X10" i="1"/>
  <c r="X3" i="1"/>
  <c r="R3" i="1"/>
  <c r="R4" i="1"/>
  <c r="R5" i="1"/>
  <c r="R6" i="1"/>
  <c r="R7" i="1"/>
  <c r="R8" i="1"/>
  <c r="R9" i="1"/>
  <c r="R10" i="1"/>
  <c r="L3" i="1"/>
  <c r="L4" i="1"/>
  <c r="L5" i="1"/>
  <c r="L6" i="1"/>
  <c r="L7" i="1"/>
  <c r="L8" i="1"/>
  <c r="L9" i="1"/>
  <c r="L10" i="1"/>
  <c r="Z4" i="1" l="1"/>
  <c r="Z5" i="1"/>
  <c r="Z6" i="1"/>
  <c r="Z7" i="1"/>
  <c r="Z8" i="1"/>
  <c r="Z9" i="1"/>
  <c r="Z10" i="1"/>
  <c r="Z3" i="1"/>
  <c r="T3" i="1"/>
  <c r="T4" i="1"/>
  <c r="T5" i="1"/>
  <c r="T6" i="1"/>
  <c r="T7" i="1"/>
  <c r="T8" i="1"/>
  <c r="T9" i="1"/>
  <c r="T10" i="1"/>
  <c r="N4" i="1"/>
  <c r="N5" i="1"/>
  <c r="N6" i="1"/>
  <c r="N7" i="1"/>
  <c r="N8" i="1"/>
  <c r="N9" i="1"/>
  <c r="N10" i="1"/>
  <c r="N3" i="1"/>
  <c r="F3" i="1"/>
  <c r="F4" i="1"/>
  <c r="F5" i="1"/>
  <c r="F6" i="1"/>
  <c r="F7" i="1"/>
  <c r="F8" i="1"/>
  <c r="F9" i="1"/>
  <c r="F10" i="1"/>
  <c r="AI3" i="1"/>
  <c r="AI4" i="1"/>
  <c r="AI5" i="1"/>
  <c r="AI6" i="1"/>
  <c r="AI7" i="1"/>
  <c r="AI8" i="1"/>
  <c r="AI9" i="1"/>
  <c r="AI10" i="1"/>
  <c r="AG4" i="1" l="1"/>
  <c r="AG5" i="1"/>
  <c r="AL5" i="1" s="1"/>
  <c r="AG6" i="1"/>
  <c r="AG7" i="1"/>
  <c r="AL7" i="1" s="1"/>
  <c r="AG9" i="1"/>
  <c r="AG3" i="1"/>
  <c r="J3" i="1" l="1"/>
  <c r="AL3" i="1" s="1"/>
  <c r="AK3" i="1"/>
  <c r="J4" i="1"/>
  <c r="P4" i="1"/>
  <c r="AL4" i="1" s="1"/>
  <c r="AK4" i="1"/>
  <c r="J5" i="1"/>
  <c r="AK5" i="1"/>
  <c r="J6" i="1"/>
  <c r="P6" i="1"/>
  <c r="V6" i="1"/>
  <c r="AB6" i="1"/>
  <c r="AK6" i="1"/>
  <c r="J7" i="1"/>
  <c r="AK7" i="1"/>
  <c r="J8" i="1"/>
  <c r="P8" i="1"/>
  <c r="V8" i="1"/>
  <c r="AB8" i="1"/>
  <c r="AK8" i="1"/>
  <c r="J9" i="1"/>
  <c r="P9" i="1"/>
  <c r="V9" i="1"/>
  <c r="AK9" i="1"/>
  <c r="J10" i="1"/>
  <c r="P10" i="1"/>
  <c r="V10" i="1"/>
  <c r="AK10" i="1"/>
  <c r="AL6" i="1" l="1"/>
  <c r="AL9" i="1"/>
  <c r="AG10" i="1"/>
  <c r="AL10" i="1" s="1"/>
  <c r="AG8" i="1"/>
  <c r="AL8" i="1" s="1"/>
</calcChain>
</file>

<file path=xl/sharedStrings.xml><?xml version="1.0" encoding="utf-8"?>
<sst xmlns="http://schemas.openxmlformats.org/spreadsheetml/2006/main" count="189" uniqueCount="76">
  <si>
    <t>发布日期</t>
    <phoneticPr fontId="2" type="noConversion"/>
  </si>
  <si>
    <t>视频标题</t>
    <phoneticPr fontId="2" type="noConversion"/>
  </si>
  <si>
    <t>应付奶茶</t>
  </si>
  <si>
    <t>应付奶茶</t>
    <phoneticPr fontId="2" type="noConversion"/>
  </si>
  <si>
    <t>翻译1</t>
    <phoneticPr fontId="2" type="noConversion"/>
  </si>
  <si>
    <t>终止时刻</t>
    <phoneticPr fontId="2" type="noConversion"/>
  </si>
  <si>
    <t>总时长</t>
    <phoneticPr fontId="2" type="noConversion"/>
  </si>
  <si>
    <t>翻译2</t>
    <phoneticPr fontId="2" type="noConversion"/>
  </si>
  <si>
    <t>翻译3</t>
    <phoneticPr fontId="2" type="noConversion"/>
  </si>
  <si>
    <t>翻译4</t>
    <phoneticPr fontId="2" type="noConversion"/>
  </si>
  <si>
    <t>校对</t>
    <phoneticPr fontId="2" type="noConversion"/>
  </si>
  <si>
    <t>起始时刻</t>
  </si>
  <si>
    <t>翻译增益</t>
    <phoneticPr fontId="2" type="noConversion"/>
  </si>
  <si>
    <t>压制</t>
    <phoneticPr fontId="2" type="noConversion"/>
  </si>
  <si>
    <t>负责人</t>
    <phoneticPr fontId="2" type="noConversion"/>
  </si>
  <si>
    <t>后期</t>
    <phoneticPr fontId="2" type="noConversion"/>
  </si>
  <si>
    <t>时间轴</t>
    <phoneticPr fontId="2" type="noConversion"/>
  </si>
  <si>
    <t>黑心老张应付奶茶钱Total</t>
  </si>
  <si>
    <t>序号</t>
  </si>
  <si>
    <t>起始时刻</t>
    <phoneticPr fontId="2" type="noConversion"/>
  </si>
  <si>
    <t>稿件水平</t>
  </si>
  <si>
    <t>【毒德大学字幕组】愚人节番外第3篇 DPReview 无反派对2018</t>
    <phoneticPr fontId="2" type="noConversion"/>
  </si>
  <si>
    <t>【毒德大学字幕组】DPReview 佳能Canon Speedlite 470EX-AI闪光灯 人像摄影实战</t>
    <phoneticPr fontId="2" type="noConversion"/>
  </si>
  <si>
    <t>【毒德大学字幕组】Thomas Heaton 极简之美 冰岛旅行摄影vlog</t>
    <phoneticPr fontId="2" type="noConversion"/>
  </si>
  <si>
    <t>【毒德大学字幕组】Dustin 腾龙Tarmon 17-35mm F2.8-4 OSD 镜头 测评</t>
    <phoneticPr fontId="2" type="noConversion"/>
  </si>
  <si>
    <t>【毒德大学字幕组】DPReview 富士Fujifilm XF 16mm F2.8 WR镜头 短评</t>
    <phoneticPr fontId="2" type="noConversion"/>
  </si>
  <si>
    <t>【毒德大学字幕组】DPReview 徕卡Leica Q2 测评</t>
    <phoneticPr fontId="2" type="noConversion"/>
  </si>
  <si>
    <t>【毒德大学字幕组】DPReview 松下Panasonic G95 上手测评</t>
    <phoneticPr fontId="2" type="noConversion"/>
  </si>
  <si>
    <t>【毒德大学字幕组】劳动节番外 TCSTV 传奇摄影师访谈 William Albert Allard</t>
    <phoneticPr fontId="2" type="noConversion"/>
  </si>
  <si>
    <t>Neko</t>
    <phoneticPr fontId="2" type="noConversion"/>
  </si>
  <si>
    <t>梁逸钊</t>
    <phoneticPr fontId="2" type="noConversion"/>
  </si>
  <si>
    <t>BurgerTown</t>
    <phoneticPr fontId="2" type="noConversion"/>
  </si>
  <si>
    <t>亮宝</t>
    <phoneticPr fontId="2" type="noConversion"/>
  </si>
  <si>
    <t>杀意小明</t>
    <phoneticPr fontId="2" type="noConversion"/>
  </si>
  <si>
    <t>西木野照相姬</t>
    <phoneticPr fontId="2" type="noConversion"/>
  </si>
  <si>
    <t>RocketMan</t>
    <phoneticPr fontId="2" type="noConversion"/>
  </si>
  <si>
    <t>谢天笑</t>
    <phoneticPr fontId="2" type="noConversion"/>
  </si>
  <si>
    <t>Emil</t>
    <phoneticPr fontId="2" type="noConversion"/>
  </si>
  <si>
    <t>我是一把剑</t>
    <phoneticPr fontId="2" type="noConversion"/>
  </si>
  <si>
    <t>王宇</t>
    <phoneticPr fontId="2" type="noConversion"/>
  </si>
  <si>
    <t>邓博文</t>
    <phoneticPr fontId="2" type="noConversion"/>
  </si>
  <si>
    <t>Vigorous</t>
    <phoneticPr fontId="2" type="noConversion"/>
  </si>
  <si>
    <t>Jeferry</t>
    <phoneticPr fontId="2" type="noConversion"/>
  </si>
  <si>
    <t>看星星的果子</t>
    <phoneticPr fontId="2" type="noConversion"/>
  </si>
  <si>
    <t>BurgerTown</t>
  </si>
  <si>
    <t>Neko</t>
  </si>
  <si>
    <t>发布日期</t>
  </si>
  <si>
    <t>视频标题</t>
  </si>
  <si>
    <t>视频时长(输入格式00:00:00)</t>
  </si>
  <si>
    <t>负责人</t>
  </si>
  <si>
    <t>总时长</t>
  </si>
  <si>
    <t>【毒德大学字幕组】愚人节番外第3篇 DPReview 无反派对2018</t>
  </si>
  <si>
    <t>梁逸钊</t>
  </si>
  <si>
    <t>亮宝</t>
  </si>
  <si>
    <t>【毒德大学字幕组】DPReview 佳能Canon Speedlite 470EX-AI闪光灯 人像摄影实战</t>
  </si>
  <si>
    <t>Shy_Z</t>
  </si>
  <si>
    <t>西木野照相姬</t>
  </si>
  <si>
    <t>【毒德大学字幕组】Thomas Heaton 极简之美 冰岛旅行摄影vlog</t>
  </si>
  <si>
    <t>Jeferry</t>
  </si>
  <si>
    <t>【毒德大学字幕组】Dustin 腾龙Tarmon 17-35mm F2.8-4 OSD 镜头 测评</t>
  </si>
  <si>
    <t>谢天笑</t>
  </si>
  <si>
    <t>Emil</t>
  </si>
  <si>
    <t>杀意小明</t>
  </si>
  <si>
    <t>【毒德大学字幕组】DPReview 富士Fujifilm XF 16mm F2.8 WR镜头 短评</t>
  </si>
  <si>
    <t>【毒德大学字幕组】DPReview 徕卡Leica Q2 测评</t>
  </si>
  <si>
    <t>王宇</t>
  </si>
  <si>
    <t>RocketMan</t>
  </si>
  <si>
    <t>邓博文</t>
  </si>
  <si>
    <t>看星星的果子</t>
  </si>
  <si>
    <t>【毒德大学字幕组】DPReview 松下Panasonic G95 上手测评</t>
  </si>
  <si>
    <t>我是一把剑</t>
  </si>
  <si>
    <t>Vigorous</t>
  </si>
  <si>
    <t>【毒德大学字幕组】劳动节番外 TCSTV 传奇摄影师访谈 William Albert Allard</t>
  </si>
  <si>
    <t>视频时长</t>
    <phoneticPr fontId="2" type="noConversion"/>
  </si>
  <si>
    <t>视频信息</t>
    <phoneticPr fontId="2" type="noConversion"/>
  </si>
  <si>
    <t>谢天笑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</si>
</sst>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[$-F400]h:mm:ss\ AM/PM"/>
  </numFmts>
  <fonts count="10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16"/>
      <color theme="0"/>
      <name val="等线"/>
      <family val="3"/>
      <charset val="134"/>
      <scheme val="minor"/>
    </font>
    <font>
      <sz val="16"/>
      <color theme="0"/>
      <name val="等线"/>
      <family val="2"/>
      <charset val="134"/>
      <scheme val="minor"/>
    </font>
    <font>
      <b/>
      <sz val="16"/>
      <color theme="0"/>
      <name val="等线"/>
      <family val="3"/>
      <charset val="134"/>
      <scheme val="minor"/>
    </font>
    <font>
      <b/>
      <sz val="16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5">
    <xf numFmtId="0" fontId="0" fillId="0" borderId="0" xfId="0"/>
    <xf numFmtId="0" fontId="3" fillId="0" borderId="0" xfId="0" applyFont="1" applyAlignment="1"/>
    <xf numFmtId="177" fontId="3" fillId="0" borderId="0" xfId="0" applyNumberFormat="1" applyFont="1" applyAlignment="1"/>
    <xf numFmtId="176" fontId="3" fillId="0" borderId="0" xfId="0" applyNumberFormat="1" applyFont="1" applyAlignment="1"/>
    <xf numFmtId="176" fontId="5" fillId="0" borderId="0" xfId="0" applyNumberFormat="1" applyFont="1" applyAlignment="1"/>
    <xf numFmtId="0" fontId="5" fillId="0" borderId="0" xfId="0" applyFont="1" applyAlignment="1"/>
    <xf numFmtId="0" fontId="3" fillId="0" borderId="0" xfId="0" applyNumberFormat="1" applyFont="1" applyAlignment="1"/>
    <xf numFmtId="0" fontId="3" fillId="0" borderId="1" xfId="0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0" fontId="7" fillId="2" borderId="1" xfId="1" applyFont="1" applyBorder="1" applyAlignment="1">
      <alignment horizontal="center" vertical="center"/>
    </xf>
    <xf numFmtId="176" fontId="5" fillId="4" borderId="1" xfId="2" applyNumberFormat="1" applyFont="1" applyFill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177" fontId="6" fillId="2" borderId="1" xfId="1" applyNumberFormat="1" applyFont="1" applyBorder="1" applyAlignment="1">
      <alignment horizontal="center" vertical="center"/>
    </xf>
    <xf numFmtId="176" fontId="6" fillId="2" borderId="1" xfId="1" applyNumberFormat="1" applyFont="1" applyBorder="1" applyAlignment="1">
      <alignment horizontal="center" vertical="center"/>
    </xf>
    <xf numFmtId="0" fontId="8" fillId="2" borderId="1" xfId="1" applyFont="1" applyBorder="1" applyAlignment="1">
      <alignment horizontal="center" vertical="center"/>
    </xf>
    <xf numFmtId="0" fontId="5" fillId="4" borderId="1" xfId="2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177" fontId="3" fillId="0" borderId="1" xfId="0" applyNumberFormat="1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left" vertical="center"/>
    </xf>
    <xf numFmtId="176" fontId="3" fillId="0" borderId="1" xfId="0" applyNumberFormat="1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6" fillId="2" borderId="1" xfId="1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center"/>
    </xf>
  </cellXfs>
  <cellStyles count="3">
    <cellStyle name="常规" xfId="0" builtinId="0"/>
    <cellStyle name="着色 1" xfId="1" builtinId="29"/>
    <cellStyle name="着色 6" xfId="2" builtin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externalLinkPath" Target="file:///C:\Users\27654\Desktop\&#26032;&#24314;%20Microsoft%20Excel%20&#24037;&#20316;&#34920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6"/>
  <sheetViews>
    <sheetView tabSelected="1" topLeftCell="V1" zoomScale="70" zoomScaleNormal="70" workbookViewId="0">
      <selection activeCell="AF6" sqref="AF6"/>
    </sheetView>
  </sheetViews>
  <sheetFormatPr defaultRowHeight="20.399999999999999" x14ac:dyDescent="0.35"/>
  <cols>
    <col min="1" max="1" width="7.77734375" style="1" bestFit="1" customWidth="1"/>
    <col min="2" max="2" width="15.33203125" style="1" bestFit="1" customWidth="1"/>
    <col min="3" max="3" width="120.77734375" style="1" customWidth="1"/>
    <col min="4" max="4" width="14.77734375" style="2" customWidth="1"/>
    <col min="5" max="5" width="20.77734375" style="1" customWidth="1"/>
    <col min="6" max="6" width="14.77734375" style="4" customWidth="1"/>
    <col min="7" max="7" width="20.77734375" style="1" customWidth="1"/>
    <col min="8" max="9" width="14.77734375" style="2" customWidth="1"/>
    <col min="10" max="10" width="10.77734375" style="3" customWidth="1"/>
    <col min="11" max="11" width="14.77734375" style="1" customWidth="1"/>
    <col min="12" max="12" width="14.77734375" style="4" customWidth="1"/>
    <col min="13" max="13" width="20.77734375" style="1" customWidth="1"/>
    <col min="14" max="15" width="14.77734375" style="1" customWidth="1"/>
    <col min="16" max="16" width="10.77734375" style="1" customWidth="1"/>
    <col min="17" max="17" width="14.77734375" style="1" customWidth="1"/>
    <col min="18" max="18" width="14.77734375" style="5" customWidth="1"/>
    <col min="19" max="19" width="20.77734375" style="1" customWidth="1"/>
    <col min="20" max="21" width="14.77734375" style="1" customWidth="1"/>
    <col min="22" max="22" width="10.77734375" style="1" customWidth="1"/>
    <col min="23" max="23" width="14.77734375" style="1" customWidth="1"/>
    <col min="24" max="24" width="14.77734375" style="5" customWidth="1"/>
    <col min="25" max="25" width="20.77734375" style="1" customWidth="1"/>
    <col min="26" max="27" width="14.77734375" style="1" customWidth="1"/>
    <col min="28" max="28" width="10.77734375" style="1" customWidth="1"/>
    <col min="29" max="29" width="14.77734375" style="1" customWidth="1"/>
    <col min="30" max="30" width="14.109375" style="5" bestFit="1" customWidth="1"/>
    <col min="31" max="31" width="20.77734375" style="1" customWidth="1"/>
    <col min="32" max="32" width="14.77734375" style="6" customWidth="1"/>
    <col min="33" max="33" width="14.77734375" style="4" customWidth="1"/>
    <col min="34" max="34" width="20.77734375" style="1" customWidth="1"/>
    <col min="35" max="35" width="14.77734375" style="5" customWidth="1"/>
    <col min="36" max="36" width="20.77734375" style="1" customWidth="1"/>
    <col min="37" max="37" width="14.77734375" style="5" customWidth="1"/>
    <col min="38" max="38" width="38.109375" style="5" bestFit="1" customWidth="1"/>
    <col min="41" max="16384" width="8.88671875" style="1"/>
  </cols>
  <sheetData>
    <row r="1" spans="1:40" s="18" customFormat="1" ht="25.05" customHeight="1" x14ac:dyDescent="0.25">
      <c r="A1" s="29" t="s">
        <v>74</v>
      </c>
      <c r="B1" s="30"/>
      <c r="C1" s="30"/>
      <c r="D1" s="19"/>
      <c r="E1" s="31" t="s">
        <v>16</v>
      </c>
      <c r="F1" s="31"/>
      <c r="G1" s="31" t="s">
        <v>4</v>
      </c>
      <c r="H1" s="31"/>
      <c r="I1" s="31"/>
      <c r="J1" s="31"/>
      <c r="K1" s="31"/>
      <c r="L1" s="31"/>
      <c r="M1" s="31" t="s">
        <v>7</v>
      </c>
      <c r="N1" s="31"/>
      <c r="O1" s="31"/>
      <c r="P1" s="31"/>
      <c r="Q1" s="31"/>
      <c r="R1" s="31"/>
      <c r="S1" s="31" t="s">
        <v>8</v>
      </c>
      <c r="T1" s="31"/>
      <c r="U1" s="31"/>
      <c r="V1" s="31"/>
      <c r="W1" s="31"/>
      <c r="X1" s="31"/>
      <c r="Y1" s="31" t="s">
        <v>9</v>
      </c>
      <c r="Z1" s="31"/>
      <c r="AA1" s="31"/>
      <c r="AB1" s="31"/>
      <c r="AC1" s="31"/>
      <c r="AD1" s="31"/>
      <c r="AE1" s="31" t="s">
        <v>10</v>
      </c>
      <c r="AF1" s="31"/>
      <c r="AG1" s="31"/>
      <c r="AH1" s="31" t="s">
        <v>15</v>
      </c>
      <c r="AI1" s="31"/>
      <c r="AJ1" s="31" t="s">
        <v>13</v>
      </c>
      <c r="AK1" s="31"/>
      <c r="AL1" s="20" t="s">
        <v>17</v>
      </c>
      <c r="AM1" s="17"/>
      <c r="AN1" s="17"/>
    </row>
    <row r="2" spans="1:40" s="18" customFormat="1" ht="25.05" customHeight="1" x14ac:dyDescent="0.25">
      <c r="A2" s="7" t="s">
        <v>18</v>
      </c>
      <c r="B2" s="7" t="s">
        <v>0</v>
      </c>
      <c r="C2" s="7" t="s">
        <v>1</v>
      </c>
      <c r="D2" s="8" t="s">
        <v>73</v>
      </c>
      <c r="E2" s="9" t="s">
        <v>14</v>
      </c>
      <c r="F2" s="10" t="s">
        <v>2</v>
      </c>
      <c r="G2" s="11" t="s">
        <v>14</v>
      </c>
      <c r="H2" s="12" t="s">
        <v>11</v>
      </c>
      <c r="I2" s="12" t="s">
        <v>5</v>
      </c>
      <c r="J2" s="13" t="s">
        <v>6</v>
      </c>
      <c r="K2" s="14" t="s">
        <v>20</v>
      </c>
      <c r="L2" s="10" t="s">
        <v>2</v>
      </c>
      <c r="M2" s="11" t="s">
        <v>14</v>
      </c>
      <c r="N2" s="11" t="s">
        <v>19</v>
      </c>
      <c r="O2" s="11" t="s">
        <v>5</v>
      </c>
      <c r="P2" s="11" t="s">
        <v>6</v>
      </c>
      <c r="Q2" s="14" t="s">
        <v>20</v>
      </c>
      <c r="R2" s="15" t="s">
        <v>2</v>
      </c>
      <c r="S2" s="11" t="s">
        <v>14</v>
      </c>
      <c r="T2" s="11" t="s">
        <v>19</v>
      </c>
      <c r="U2" s="11" t="s">
        <v>5</v>
      </c>
      <c r="V2" s="11" t="s">
        <v>6</v>
      </c>
      <c r="W2" s="14" t="s">
        <v>20</v>
      </c>
      <c r="X2" s="15" t="s">
        <v>3</v>
      </c>
      <c r="Y2" s="11" t="s">
        <v>14</v>
      </c>
      <c r="Z2" s="11" t="s">
        <v>19</v>
      </c>
      <c r="AA2" s="11" t="s">
        <v>5</v>
      </c>
      <c r="AB2" s="11" t="s">
        <v>6</v>
      </c>
      <c r="AC2" s="14" t="s">
        <v>20</v>
      </c>
      <c r="AD2" s="15" t="s">
        <v>2</v>
      </c>
      <c r="AE2" s="11" t="s">
        <v>14</v>
      </c>
      <c r="AF2" s="33" t="s">
        <v>12</v>
      </c>
      <c r="AG2" s="10" t="s">
        <v>2</v>
      </c>
      <c r="AH2" s="11" t="s">
        <v>14</v>
      </c>
      <c r="AI2" s="10" t="s">
        <v>2</v>
      </c>
      <c r="AJ2" s="11" t="s">
        <v>14</v>
      </c>
      <c r="AK2" s="10" t="s">
        <v>2</v>
      </c>
      <c r="AL2" s="16"/>
      <c r="AM2" s="17"/>
      <c r="AN2" s="17"/>
    </row>
    <row r="3" spans="1:40" s="28" customFormat="1" ht="19.95" customHeight="1" x14ac:dyDescent="0.35">
      <c r="A3" s="21">
        <v>1</v>
      </c>
      <c r="B3" s="22">
        <v>43556</v>
      </c>
      <c r="C3" s="21" t="s">
        <v>21</v>
      </c>
      <c r="D3" s="23">
        <v>1.5740740740740741E-3</v>
      </c>
      <c r="E3" s="21" t="s">
        <v>30</v>
      </c>
      <c r="F3" s="24">
        <f>(MINUTE(D3)*60+SECOND(D3))*3/60</f>
        <v>6.8</v>
      </c>
      <c r="G3" s="21" t="s">
        <v>31</v>
      </c>
      <c r="H3" s="23">
        <v>0</v>
      </c>
      <c r="I3" s="23">
        <v>1.5740740740740741E-3</v>
      </c>
      <c r="J3" s="25">
        <f>(MINUTE(I3)*60+SECOND(I3))-(MINUTE(H3)*60+SECOND(H3))</f>
        <v>136</v>
      </c>
      <c r="K3" s="21">
        <v>5</v>
      </c>
      <c r="L3" s="24">
        <f>J3*(10+K3)/60</f>
        <v>34</v>
      </c>
      <c r="M3" s="21"/>
      <c r="N3" s="23">
        <f>I3</f>
        <v>1.5740740740740741E-3</v>
      </c>
      <c r="O3" s="23"/>
      <c r="P3" s="25"/>
      <c r="Q3" s="21"/>
      <c r="R3" s="24">
        <f>P3*(10+Q3)/60</f>
        <v>0</v>
      </c>
      <c r="S3" s="21"/>
      <c r="T3" s="23">
        <f>O3</f>
        <v>0</v>
      </c>
      <c r="U3" s="23"/>
      <c r="V3" s="25"/>
      <c r="W3" s="21"/>
      <c r="X3" s="24">
        <f>V3*(10+W3)/60</f>
        <v>0</v>
      </c>
      <c r="Y3" s="21"/>
      <c r="Z3" s="23">
        <f>U3</f>
        <v>0</v>
      </c>
      <c r="AA3" s="23"/>
      <c r="AB3" s="25"/>
      <c r="AC3" s="21"/>
      <c r="AD3" s="24">
        <f>AB3*(10+AC3)/60</f>
        <v>0</v>
      </c>
      <c r="AE3" s="21" t="s">
        <v>75</v>
      </c>
      <c r="AF3" s="34">
        <f>(60*MINUTE(D3)+SECOND(D3))*15/60-(AD3+X3+R3+L3)</f>
        <v>0</v>
      </c>
      <c r="AG3" s="24">
        <f>(MINUTE(D3)*60+SECOND(D3))*10/60+AF3</f>
        <v>22.666666666666668</v>
      </c>
      <c r="AH3" s="21" t="s">
        <v>32</v>
      </c>
      <c r="AI3" s="26">
        <f>40</f>
        <v>40</v>
      </c>
      <c r="AJ3" s="21" t="s">
        <v>31</v>
      </c>
      <c r="AK3" s="26">
        <f>15</f>
        <v>15</v>
      </c>
      <c r="AL3" s="24">
        <f t="shared" ref="AL3:AL10" si="0">AI3+AK3+AG3+AD3+X3+R3+L3+F3</f>
        <v>118.46666666666667</v>
      </c>
      <c r="AM3" s="27"/>
      <c r="AN3" s="27"/>
    </row>
    <row r="4" spans="1:40" s="28" customFormat="1" ht="19.95" customHeight="1" x14ac:dyDescent="0.35">
      <c r="A4" s="21">
        <v>2</v>
      </c>
      <c r="B4" s="22">
        <v>43557</v>
      </c>
      <c r="C4" s="21" t="s">
        <v>22</v>
      </c>
      <c r="D4" s="23">
        <v>4.386574074074074E-3</v>
      </c>
      <c r="E4" s="21" t="s">
        <v>30</v>
      </c>
      <c r="F4" s="24">
        <f>(MINUTE(D4)*60+SECOND(D4))*3/60</f>
        <v>18.95</v>
      </c>
      <c r="G4" s="21" t="s">
        <v>35</v>
      </c>
      <c r="H4" s="23">
        <v>0</v>
      </c>
      <c r="I4" s="23">
        <v>2.0833333333333333E-3</v>
      </c>
      <c r="J4" s="25">
        <f>(MINUTE(I4)*60+SECOND(I4))-(MINUTE(H4)*60+SECOND(H4))</f>
        <v>180</v>
      </c>
      <c r="K4" s="21">
        <v>4</v>
      </c>
      <c r="L4" s="24">
        <f t="shared" ref="L4:L10" si="1">J4*(10+K4)/60</f>
        <v>42</v>
      </c>
      <c r="M4" s="21" t="s">
        <v>31</v>
      </c>
      <c r="N4" s="23">
        <f t="shared" ref="N4:N10" si="2">I4</f>
        <v>2.0833333333333333E-3</v>
      </c>
      <c r="O4" s="23">
        <v>4.386574074074074E-3</v>
      </c>
      <c r="P4" s="25">
        <f>(MINUTE(O4)*60+SECOND(O4))-(MINUTE(N4)*60+SECOND(N4))</f>
        <v>199</v>
      </c>
      <c r="Q4" s="21">
        <v>5</v>
      </c>
      <c r="R4" s="24">
        <f t="shared" ref="R4:R10" si="3">P4*(10+Q4)/60</f>
        <v>49.75</v>
      </c>
      <c r="S4" s="21"/>
      <c r="T4" s="23">
        <f t="shared" ref="T4:T10" si="4">O4</f>
        <v>4.386574074074074E-3</v>
      </c>
      <c r="U4" s="23"/>
      <c r="V4" s="25"/>
      <c r="W4" s="21"/>
      <c r="X4" s="24">
        <f t="shared" ref="X4:X10" si="5">V4*(10+W4)/60</f>
        <v>0</v>
      </c>
      <c r="Y4" s="21"/>
      <c r="Z4" s="23">
        <f t="shared" ref="Z4:Z10" si="6">U4</f>
        <v>0</v>
      </c>
      <c r="AA4" s="23"/>
      <c r="AB4" s="25"/>
      <c r="AC4" s="21"/>
      <c r="AD4" s="24">
        <f t="shared" ref="AD4:AD10" si="7">AB4*(10+AC4)/60</f>
        <v>0</v>
      </c>
      <c r="AE4" s="21" t="s">
        <v>30</v>
      </c>
      <c r="AF4" s="34">
        <f t="shared" ref="AF4:AF10" si="8">(60*MINUTE(D4)+SECOND(D4))*15/60-(AD4+X4+R4+L4)</f>
        <v>3</v>
      </c>
      <c r="AG4" s="24">
        <f t="shared" ref="AG4:AG10" si="9">(MINUTE(D4)*60+SECOND(D4))*10/60+AF4</f>
        <v>66.166666666666657</v>
      </c>
      <c r="AH4" s="21" t="s">
        <v>32</v>
      </c>
      <c r="AI4" s="26">
        <f>40</f>
        <v>40</v>
      </c>
      <c r="AJ4" s="21" t="s">
        <v>34</v>
      </c>
      <c r="AK4" s="26">
        <f>15</f>
        <v>15</v>
      </c>
      <c r="AL4" s="24">
        <f t="shared" si="0"/>
        <v>231.86666666666665</v>
      </c>
      <c r="AM4" s="27"/>
      <c r="AN4" s="27"/>
    </row>
    <row r="5" spans="1:40" s="28" customFormat="1" ht="19.95" customHeight="1" x14ac:dyDescent="0.35">
      <c r="A5" s="21">
        <v>3</v>
      </c>
      <c r="B5" s="22">
        <v>43560</v>
      </c>
      <c r="C5" s="21" t="s">
        <v>23</v>
      </c>
      <c r="D5" s="23">
        <v>7.8819444444444432E-3</v>
      </c>
      <c r="E5" s="21" t="s">
        <v>29</v>
      </c>
      <c r="F5" s="24">
        <f t="shared" ref="F5:F10" si="10">(MINUTE(D5)*60+SECOND(D5))*3/60</f>
        <v>34.049999999999997</v>
      </c>
      <c r="G5" s="21" t="s">
        <v>42</v>
      </c>
      <c r="H5" s="23">
        <v>0</v>
      </c>
      <c r="I5" s="23">
        <v>7.8819444444444432E-3</v>
      </c>
      <c r="J5" s="25">
        <f t="shared" ref="J5:J10" si="11">(MINUTE(I5)*60+SECOND(I5))-(MINUTE(H5)*60+SECOND(H5))</f>
        <v>681</v>
      </c>
      <c r="K5" s="21">
        <v>4</v>
      </c>
      <c r="L5" s="24">
        <f t="shared" si="1"/>
        <v>158.9</v>
      </c>
      <c r="M5" s="21"/>
      <c r="N5" s="23">
        <f t="shared" si="2"/>
        <v>7.8819444444444432E-3</v>
      </c>
      <c r="O5" s="23"/>
      <c r="P5" s="25"/>
      <c r="Q5" s="21"/>
      <c r="R5" s="24">
        <f t="shared" si="3"/>
        <v>0</v>
      </c>
      <c r="S5" s="21"/>
      <c r="T5" s="23">
        <f t="shared" si="4"/>
        <v>0</v>
      </c>
      <c r="U5" s="23"/>
      <c r="V5" s="25"/>
      <c r="W5" s="21"/>
      <c r="X5" s="24">
        <f t="shared" si="5"/>
        <v>0</v>
      </c>
      <c r="Y5" s="21"/>
      <c r="Z5" s="23">
        <f t="shared" si="6"/>
        <v>0</v>
      </c>
      <c r="AA5" s="23"/>
      <c r="AB5" s="25"/>
      <c r="AC5" s="21"/>
      <c r="AD5" s="24">
        <f t="shared" si="7"/>
        <v>0</v>
      </c>
      <c r="AE5" s="21" t="s">
        <v>29</v>
      </c>
      <c r="AF5" s="34">
        <f t="shared" si="8"/>
        <v>11.349999999999994</v>
      </c>
      <c r="AG5" s="24">
        <f t="shared" si="9"/>
        <v>124.85</v>
      </c>
      <c r="AH5" s="21" t="s">
        <v>32</v>
      </c>
      <c r="AI5" s="26">
        <f>40</f>
        <v>40</v>
      </c>
      <c r="AJ5" s="21" t="s">
        <v>31</v>
      </c>
      <c r="AK5" s="26">
        <f>15</f>
        <v>15</v>
      </c>
      <c r="AL5" s="24">
        <f t="shared" si="0"/>
        <v>372.8</v>
      </c>
      <c r="AM5" s="27"/>
      <c r="AN5" s="27"/>
    </row>
    <row r="6" spans="1:40" s="28" customFormat="1" ht="19.95" customHeight="1" x14ac:dyDescent="0.35">
      <c r="A6" s="21">
        <v>4</v>
      </c>
      <c r="B6" s="22">
        <v>43567</v>
      </c>
      <c r="C6" s="21" t="s">
        <v>24</v>
      </c>
      <c r="D6" s="23">
        <v>9.618055555555555E-3</v>
      </c>
      <c r="E6" s="21" t="s">
        <v>30</v>
      </c>
      <c r="F6" s="24">
        <f t="shared" si="10"/>
        <v>41.55</v>
      </c>
      <c r="G6" s="21" t="s">
        <v>35</v>
      </c>
      <c r="H6" s="23">
        <v>0</v>
      </c>
      <c r="I6" s="23">
        <v>2.4189814814814816E-3</v>
      </c>
      <c r="J6" s="25">
        <f t="shared" si="11"/>
        <v>209</v>
      </c>
      <c r="K6" s="21">
        <v>4</v>
      </c>
      <c r="L6" s="24">
        <f t="shared" si="1"/>
        <v>48.766666666666666</v>
      </c>
      <c r="M6" s="21" t="s">
        <v>36</v>
      </c>
      <c r="N6" s="23">
        <f t="shared" si="2"/>
        <v>2.4189814814814816E-3</v>
      </c>
      <c r="O6" s="23">
        <v>4.8495370370370368E-3</v>
      </c>
      <c r="P6" s="25">
        <f t="shared" ref="P6:P10" si="12">(MINUTE(O6)*60+SECOND(O6))-(MINUTE(N6)*60+SECOND(N6))</f>
        <v>210</v>
      </c>
      <c r="Q6" s="21">
        <v>5</v>
      </c>
      <c r="R6" s="24">
        <f t="shared" si="3"/>
        <v>52.5</v>
      </c>
      <c r="S6" s="21" t="s">
        <v>29</v>
      </c>
      <c r="T6" s="23">
        <f t="shared" si="4"/>
        <v>4.8495370370370368E-3</v>
      </c>
      <c r="U6" s="23">
        <v>7.2800925925925915E-3</v>
      </c>
      <c r="V6" s="25">
        <f t="shared" ref="V6:V10" si="13">(MINUTE(U6)*60+SECOND(U6))-(MINUTE(T6)*60+SECOND(T6))</f>
        <v>210</v>
      </c>
      <c r="W6" s="21">
        <v>5</v>
      </c>
      <c r="X6" s="24">
        <f>V6*(10+W6)/60</f>
        <v>52.5</v>
      </c>
      <c r="Y6" s="21" t="s">
        <v>37</v>
      </c>
      <c r="Z6" s="23">
        <f t="shared" si="6"/>
        <v>7.2800925925925915E-3</v>
      </c>
      <c r="AA6" s="23">
        <v>9.4444444444444445E-3</v>
      </c>
      <c r="AB6" s="25">
        <f t="shared" ref="AB6:AB8" si="14">(MINUTE(AA6)*60+SECOND(AA6))-(MINUTE(Z6)*60+SECOND(Z6))</f>
        <v>187</v>
      </c>
      <c r="AC6" s="21">
        <v>5</v>
      </c>
      <c r="AD6" s="24">
        <f t="shared" si="7"/>
        <v>46.75</v>
      </c>
      <c r="AE6" s="21" t="s">
        <v>30</v>
      </c>
      <c r="AF6" s="34">
        <f t="shared" si="8"/>
        <v>7.2333333333333485</v>
      </c>
      <c r="AG6" s="24">
        <f t="shared" si="9"/>
        <v>145.73333333333335</v>
      </c>
      <c r="AH6" s="21" t="s">
        <v>32</v>
      </c>
      <c r="AI6" s="26">
        <f>40</f>
        <v>40</v>
      </c>
      <c r="AJ6" s="21" t="s">
        <v>33</v>
      </c>
      <c r="AK6" s="26">
        <f>15</f>
        <v>15</v>
      </c>
      <c r="AL6" s="24">
        <f t="shared" si="0"/>
        <v>442.8</v>
      </c>
      <c r="AM6" s="27"/>
      <c r="AN6" s="27"/>
    </row>
    <row r="7" spans="1:40" s="28" customFormat="1" ht="19.95" customHeight="1" x14ac:dyDescent="0.35">
      <c r="A7" s="21">
        <v>5</v>
      </c>
      <c r="B7" s="22">
        <v>43571</v>
      </c>
      <c r="C7" s="21" t="s">
        <v>25</v>
      </c>
      <c r="D7" s="23">
        <v>3.2523148148148151E-3</v>
      </c>
      <c r="E7" s="21" t="s">
        <v>29</v>
      </c>
      <c r="F7" s="24">
        <f t="shared" si="10"/>
        <v>14.05</v>
      </c>
      <c r="G7" s="21" t="s">
        <v>29</v>
      </c>
      <c r="H7" s="23">
        <v>0</v>
      </c>
      <c r="I7" s="23">
        <v>3.2523148148148151E-3</v>
      </c>
      <c r="J7" s="25">
        <f t="shared" si="11"/>
        <v>281</v>
      </c>
      <c r="K7" s="21">
        <v>5</v>
      </c>
      <c r="L7" s="24">
        <f t="shared" si="1"/>
        <v>70.25</v>
      </c>
      <c r="M7" s="21"/>
      <c r="N7" s="23">
        <f t="shared" si="2"/>
        <v>3.2523148148148151E-3</v>
      </c>
      <c r="O7" s="23"/>
      <c r="P7" s="25"/>
      <c r="Q7" s="21"/>
      <c r="R7" s="24">
        <f t="shared" si="3"/>
        <v>0</v>
      </c>
      <c r="S7" s="21"/>
      <c r="T7" s="23">
        <f t="shared" si="4"/>
        <v>0</v>
      </c>
      <c r="U7" s="23"/>
      <c r="V7" s="25"/>
      <c r="W7" s="21"/>
      <c r="X7" s="24">
        <f t="shared" si="5"/>
        <v>0</v>
      </c>
      <c r="Y7" s="21"/>
      <c r="Z7" s="23">
        <f t="shared" si="6"/>
        <v>0</v>
      </c>
      <c r="AA7" s="23"/>
      <c r="AB7" s="25"/>
      <c r="AC7" s="21"/>
      <c r="AD7" s="24">
        <f t="shared" si="7"/>
        <v>0</v>
      </c>
      <c r="AE7" s="21" t="s">
        <v>31</v>
      </c>
      <c r="AF7" s="34">
        <f t="shared" si="8"/>
        <v>0</v>
      </c>
      <c r="AG7" s="24">
        <f t="shared" si="9"/>
        <v>46.833333333333336</v>
      </c>
      <c r="AH7" s="21" t="s">
        <v>32</v>
      </c>
      <c r="AI7" s="26">
        <f>40</f>
        <v>40</v>
      </c>
      <c r="AJ7" s="21" t="s">
        <v>31</v>
      </c>
      <c r="AK7" s="26">
        <f>15</f>
        <v>15</v>
      </c>
      <c r="AL7" s="24">
        <f t="shared" si="0"/>
        <v>186.13333333333335</v>
      </c>
      <c r="AM7" s="27"/>
      <c r="AN7" s="27"/>
    </row>
    <row r="8" spans="1:40" s="28" customFormat="1" ht="19.95" customHeight="1" x14ac:dyDescent="0.35">
      <c r="A8" s="21">
        <v>6</v>
      </c>
      <c r="B8" s="22">
        <v>43574</v>
      </c>
      <c r="C8" s="21" t="s">
        <v>26</v>
      </c>
      <c r="D8" s="23">
        <v>9.2476851851851852E-3</v>
      </c>
      <c r="E8" s="21" t="s">
        <v>30</v>
      </c>
      <c r="F8" s="24">
        <f t="shared" si="10"/>
        <v>39.950000000000003</v>
      </c>
      <c r="G8" s="21" t="s">
        <v>39</v>
      </c>
      <c r="H8" s="23">
        <v>0</v>
      </c>
      <c r="I8" s="23">
        <v>2.2569444444444447E-3</v>
      </c>
      <c r="J8" s="25">
        <f t="shared" si="11"/>
        <v>195</v>
      </c>
      <c r="K8" s="21">
        <v>5</v>
      </c>
      <c r="L8" s="24">
        <f t="shared" si="1"/>
        <v>48.75</v>
      </c>
      <c r="M8" s="21" t="s">
        <v>35</v>
      </c>
      <c r="N8" s="23">
        <f t="shared" si="2"/>
        <v>2.2569444444444447E-3</v>
      </c>
      <c r="O8" s="23">
        <v>4.5138888888888893E-3</v>
      </c>
      <c r="P8" s="25">
        <f t="shared" si="12"/>
        <v>195</v>
      </c>
      <c r="Q8" s="21">
        <v>4</v>
      </c>
      <c r="R8" s="24">
        <f t="shared" si="3"/>
        <v>45.5</v>
      </c>
      <c r="S8" s="21" t="s">
        <v>40</v>
      </c>
      <c r="T8" s="23">
        <f t="shared" si="4"/>
        <v>4.5138888888888893E-3</v>
      </c>
      <c r="U8" s="23">
        <v>6.7708333333333336E-3</v>
      </c>
      <c r="V8" s="25">
        <f>(MINUTE(U8)*60+SECOND(U8))-(MINUTE(T8)*60+SECOND(T8))</f>
        <v>195</v>
      </c>
      <c r="W8" s="21">
        <v>5</v>
      </c>
      <c r="X8" s="24">
        <f t="shared" si="5"/>
        <v>48.75</v>
      </c>
      <c r="Y8" s="21" t="s">
        <v>43</v>
      </c>
      <c r="Z8" s="23">
        <f t="shared" si="6"/>
        <v>6.7708333333333336E-3</v>
      </c>
      <c r="AA8" s="23">
        <v>9.0972222222222218E-3</v>
      </c>
      <c r="AB8" s="25">
        <f t="shared" si="14"/>
        <v>201</v>
      </c>
      <c r="AC8" s="21">
        <v>4</v>
      </c>
      <c r="AD8" s="24">
        <f t="shared" si="7"/>
        <v>46.9</v>
      </c>
      <c r="AE8" s="21" t="s">
        <v>29</v>
      </c>
      <c r="AF8" s="34">
        <f t="shared" si="8"/>
        <v>9.8499999999999943</v>
      </c>
      <c r="AG8" s="24">
        <f t="shared" si="9"/>
        <v>143.01666666666665</v>
      </c>
      <c r="AH8" s="21" t="s">
        <v>32</v>
      </c>
      <c r="AI8" s="26">
        <f>40</f>
        <v>40</v>
      </c>
      <c r="AJ8" s="21" t="s">
        <v>33</v>
      </c>
      <c r="AK8" s="26">
        <f>15</f>
        <v>15</v>
      </c>
      <c r="AL8" s="24">
        <f t="shared" si="0"/>
        <v>427.86666666666662</v>
      </c>
      <c r="AM8" s="27"/>
      <c r="AN8" s="27"/>
    </row>
    <row r="9" spans="1:40" s="28" customFormat="1" ht="19.95" customHeight="1" x14ac:dyDescent="0.35">
      <c r="A9" s="21">
        <v>7</v>
      </c>
      <c r="B9" s="22">
        <v>43581</v>
      </c>
      <c r="C9" s="21" t="s">
        <v>27</v>
      </c>
      <c r="D9" s="23">
        <v>8.0208333333333329E-3</v>
      </c>
      <c r="E9" s="21" t="s">
        <v>38</v>
      </c>
      <c r="F9" s="24">
        <f t="shared" si="10"/>
        <v>34.65</v>
      </c>
      <c r="G9" s="21" t="s">
        <v>39</v>
      </c>
      <c r="H9" s="23">
        <v>0</v>
      </c>
      <c r="I9" s="23">
        <v>2.5462962962962961E-3</v>
      </c>
      <c r="J9" s="25">
        <f t="shared" si="11"/>
        <v>220</v>
      </c>
      <c r="K9" s="21">
        <v>5</v>
      </c>
      <c r="L9" s="24">
        <f t="shared" si="1"/>
        <v>55</v>
      </c>
      <c r="M9" s="21" t="s">
        <v>41</v>
      </c>
      <c r="N9" s="23">
        <f t="shared" si="2"/>
        <v>2.5462962962962961E-3</v>
      </c>
      <c r="O9" s="23">
        <v>5.0925925925925921E-3</v>
      </c>
      <c r="P9" s="25">
        <f t="shared" si="12"/>
        <v>220</v>
      </c>
      <c r="Q9" s="21">
        <v>5</v>
      </c>
      <c r="R9" s="24">
        <f t="shared" si="3"/>
        <v>55</v>
      </c>
      <c r="S9" s="21" t="s">
        <v>35</v>
      </c>
      <c r="T9" s="23">
        <f t="shared" si="4"/>
        <v>5.0925925925925921E-3</v>
      </c>
      <c r="U9" s="23">
        <v>7.858796296296296E-3</v>
      </c>
      <c r="V9" s="25">
        <f t="shared" si="13"/>
        <v>239</v>
      </c>
      <c r="W9" s="21">
        <v>5</v>
      </c>
      <c r="X9" s="24">
        <f t="shared" si="5"/>
        <v>59.75</v>
      </c>
      <c r="Y9" s="21"/>
      <c r="Z9" s="23">
        <f t="shared" si="6"/>
        <v>7.858796296296296E-3</v>
      </c>
      <c r="AA9" s="23"/>
      <c r="AB9" s="25"/>
      <c r="AC9" s="21"/>
      <c r="AD9" s="24">
        <f t="shared" si="7"/>
        <v>0</v>
      </c>
      <c r="AE9" s="21" t="s">
        <v>31</v>
      </c>
      <c r="AF9" s="34">
        <f t="shared" si="8"/>
        <v>3.5</v>
      </c>
      <c r="AG9" s="24">
        <f t="shared" si="9"/>
        <v>119</v>
      </c>
      <c r="AH9" s="21" t="s">
        <v>32</v>
      </c>
      <c r="AI9" s="26">
        <f>40</f>
        <v>40</v>
      </c>
      <c r="AJ9" s="21" t="s">
        <v>31</v>
      </c>
      <c r="AK9" s="26">
        <f>15</f>
        <v>15</v>
      </c>
      <c r="AL9" s="24">
        <f t="shared" si="0"/>
        <v>378.4</v>
      </c>
      <c r="AM9" s="27"/>
      <c r="AN9" s="27"/>
    </row>
    <row r="10" spans="1:40" s="28" customFormat="1" ht="19.95" customHeight="1" x14ac:dyDescent="0.35">
      <c r="A10" s="21">
        <v>8</v>
      </c>
      <c r="B10" s="22">
        <v>43585</v>
      </c>
      <c r="C10" s="21" t="s">
        <v>28</v>
      </c>
      <c r="D10" s="23">
        <v>8.7037037037037031E-3</v>
      </c>
      <c r="E10" s="21" t="s">
        <v>29</v>
      </c>
      <c r="F10" s="24">
        <f t="shared" si="10"/>
        <v>37.6</v>
      </c>
      <c r="G10" s="21" t="s">
        <v>30</v>
      </c>
      <c r="H10" s="23">
        <v>0</v>
      </c>
      <c r="I10" s="23">
        <v>2.7777777777777801E-3</v>
      </c>
      <c r="J10" s="25">
        <f t="shared" si="11"/>
        <v>240</v>
      </c>
      <c r="K10" s="21">
        <v>5</v>
      </c>
      <c r="L10" s="24">
        <f t="shared" si="1"/>
        <v>60</v>
      </c>
      <c r="M10" s="21" t="s">
        <v>35</v>
      </c>
      <c r="N10" s="23">
        <f t="shared" si="2"/>
        <v>2.7777777777777801E-3</v>
      </c>
      <c r="O10" s="23">
        <v>5.5555555555555558E-3</v>
      </c>
      <c r="P10" s="25">
        <f t="shared" si="12"/>
        <v>240</v>
      </c>
      <c r="Q10" s="21">
        <v>4</v>
      </c>
      <c r="R10" s="24">
        <f t="shared" si="3"/>
        <v>56</v>
      </c>
      <c r="S10" s="21" t="s">
        <v>31</v>
      </c>
      <c r="T10" s="23">
        <f t="shared" si="4"/>
        <v>5.5555555555555558E-3</v>
      </c>
      <c r="U10" s="23">
        <v>8.5416666666666679E-3</v>
      </c>
      <c r="V10" s="25">
        <f t="shared" si="13"/>
        <v>258</v>
      </c>
      <c r="W10" s="21">
        <v>5</v>
      </c>
      <c r="X10" s="24">
        <f t="shared" si="5"/>
        <v>64.5</v>
      </c>
      <c r="Y10" s="21"/>
      <c r="Z10" s="23">
        <f t="shared" si="6"/>
        <v>8.5416666666666679E-3</v>
      </c>
      <c r="AA10" s="23"/>
      <c r="AB10" s="25"/>
      <c r="AC10" s="21"/>
      <c r="AD10" s="24">
        <f t="shared" si="7"/>
        <v>0</v>
      </c>
      <c r="AE10" s="21" t="s">
        <v>29</v>
      </c>
      <c r="AF10" s="34">
        <f t="shared" si="8"/>
        <v>7.5</v>
      </c>
      <c r="AG10" s="24">
        <f t="shared" si="9"/>
        <v>132.83333333333331</v>
      </c>
      <c r="AH10" s="21" t="s">
        <v>32</v>
      </c>
      <c r="AI10" s="26">
        <f>40</f>
        <v>40</v>
      </c>
      <c r="AJ10" s="21" t="s">
        <v>31</v>
      </c>
      <c r="AK10" s="26">
        <f>15</f>
        <v>15</v>
      </c>
      <c r="AL10" s="24">
        <f t="shared" si="0"/>
        <v>405.93333333333334</v>
      </c>
      <c r="AM10" s="27"/>
      <c r="AN10" s="27"/>
    </row>
    <row r="15" spans="1:40" x14ac:dyDescent="0.35">
      <c r="D15" s="6"/>
    </row>
    <row r="16" spans="1:40" x14ac:dyDescent="0.35">
      <c r="D16" s="6"/>
    </row>
  </sheetData>
  <dataConsolidate>
    <dataRefs count="1">
      <dataRef ref="E3:F10" sheet="Sheet1" r:id="rId1"/>
    </dataRefs>
  </dataConsolidate>
  <mergeCells count="9">
    <mergeCell ref="A1:C1"/>
    <mergeCell ref="AJ1:AK1"/>
    <mergeCell ref="AH1:AI1"/>
    <mergeCell ref="E1:F1"/>
    <mergeCell ref="G1:L1"/>
    <mergeCell ref="M1:R1"/>
    <mergeCell ref="S1:X1"/>
    <mergeCell ref="Y1:AD1"/>
    <mergeCell ref="AE1:AG1"/>
  </mergeCells>
  <phoneticPr fontId="2" type="noConversion"/>
  <dataValidations count="1">
    <dataValidation type="whole" allowBlank="1" showInputMessage="1" showErrorMessage="1" sqref="AC3:AC10 Q3:Q10 W3:W10 K3:K10" xr:uid="{6F320974-714A-42C3-B7ED-CEF116AB9E87}">
      <formula1>1</formula1>
      <formula2>5</formula2>
    </dataValidation>
  </dataValidation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6DDA1-B0DF-426B-9A3A-792F1A589EC6}">
  <dimension ref="A1:Q10"/>
  <sheetViews>
    <sheetView workbookViewId="0">
      <selection activeCell="I12" sqref="I12"/>
    </sheetView>
  </sheetViews>
  <sheetFormatPr defaultRowHeight="13.8" x14ac:dyDescent="0.25"/>
  <sheetData>
    <row r="1" spans="1:17" x14ac:dyDescent="0.25">
      <c r="E1" s="32" t="s">
        <v>16</v>
      </c>
      <c r="F1" s="32"/>
      <c r="G1" s="32" t="s">
        <v>4</v>
      </c>
      <c r="H1" s="32"/>
      <c r="I1" s="32" t="s">
        <v>7</v>
      </c>
      <c r="J1" s="32"/>
      <c r="K1" s="32" t="s">
        <v>8</v>
      </c>
      <c r="L1" s="32"/>
      <c r="M1" s="32" t="s">
        <v>9</v>
      </c>
      <c r="N1" s="32"/>
      <c r="O1" t="s">
        <v>10</v>
      </c>
      <c r="P1" t="s">
        <v>15</v>
      </c>
      <c r="Q1" t="s">
        <v>13</v>
      </c>
    </row>
    <row r="2" spans="1:17" x14ac:dyDescent="0.25">
      <c r="A2" t="s">
        <v>18</v>
      </c>
      <c r="B2" t="s">
        <v>46</v>
      </c>
      <c r="C2" t="s">
        <v>47</v>
      </c>
      <c r="D2" t="s">
        <v>48</v>
      </c>
      <c r="E2" t="s">
        <v>49</v>
      </c>
      <c r="F2" t="s">
        <v>2</v>
      </c>
      <c r="G2" t="s">
        <v>49</v>
      </c>
      <c r="H2" t="s">
        <v>50</v>
      </c>
      <c r="I2" t="s">
        <v>49</v>
      </c>
      <c r="J2" t="s">
        <v>50</v>
      </c>
      <c r="K2" t="s">
        <v>49</v>
      </c>
      <c r="L2" t="s">
        <v>50</v>
      </c>
      <c r="M2" t="s">
        <v>49</v>
      </c>
      <c r="N2" t="s">
        <v>50</v>
      </c>
      <c r="O2" t="s">
        <v>49</v>
      </c>
      <c r="P2" t="s">
        <v>49</v>
      </c>
      <c r="Q2" t="s">
        <v>49</v>
      </c>
    </row>
    <row r="3" spans="1:17" x14ac:dyDescent="0.25">
      <c r="A3">
        <v>1</v>
      </c>
      <c r="B3">
        <v>43556</v>
      </c>
      <c r="C3" t="s">
        <v>51</v>
      </c>
      <c r="D3">
        <v>1.5740740740740741E-3</v>
      </c>
      <c r="E3" t="s">
        <v>52</v>
      </c>
      <c r="F3">
        <v>6.8</v>
      </c>
      <c r="G3" t="s">
        <v>44</v>
      </c>
      <c r="H3">
        <v>240</v>
      </c>
      <c r="J3">
        <v>240</v>
      </c>
      <c r="L3">
        <v>240</v>
      </c>
      <c r="N3">
        <v>386</v>
      </c>
      <c r="P3" t="s">
        <v>53</v>
      </c>
      <c r="Q3" t="s">
        <v>44</v>
      </c>
    </row>
    <row r="4" spans="1:17" x14ac:dyDescent="0.25">
      <c r="A4">
        <v>2</v>
      </c>
      <c r="B4">
        <v>43557</v>
      </c>
      <c r="C4" t="s">
        <v>54</v>
      </c>
      <c r="D4">
        <v>4.386574074074074E-3</v>
      </c>
      <c r="E4" t="s">
        <v>52</v>
      </c>
      <c r="F4">
        <v>18.95</v>
      </c>
      <c r="G4" t="s">
        <v>55</v>
      </c>
      <c r="H4">
        <v>180</v>
      </c>
      <c r="I4" t="s">
        <v>44</v>
      </c>
      <c r="J4">
        <v>199</v>
      </c>
      <c r="O4" t="s">
        <v>52</v>
      </c>
      <c r="P4" t="s">
        <v>53</v>
      </c>
      <c r="Q4" t="s">
        <v>56</v>
      </c>
    </row>
    <row r="5" spans="1:17" x14ac:dyDescent="0.25">
      <c r="A5">
        <v>3</v>
      </c>
      <c r="B5">
        <v>43560</v>
      </c>
      <c r="C5" t="s">
        <v>57</v>
      </c>
      <c r="D5">
        <v>7.8819444444444432E-3</v>
      </c>
      <c r="E5" t="s">
        <v>45</v>
      </c>
      <c r="F5">
        <v>34.049999999999997</v>
      </c>
      <c r="G5" t="s">
        <v>58</v>
      </c>
      <c r="H5">
        <v>681</v>
      </c>
      <c r="O5" t="s">
        <v>45</v>
      </c>
      <c r="P5" t="s">
        <v>53</v>
      </c>
      <c r="Q5" t="s">
        <v>44</v>
      </c>
    </row>
    <row r="6" spans="1:17" x14ac:dyDescent="0.25">
      <c r="A6">
        <v>4</v>
      </c>
      <c r="B6">
        <v>43567</v>
      </c>
      <c r="C6" t="s">
        <v>59</v>
      </c>
      <c r="D6">
        <v>9.618055555555555E-3</v>
      </c>
      <c r="E6" t="s">
        <v>52</v>
      </c>
      <c r="F6">
        <v>41.55</v>
      </c>
      <c r="G6" t="s">
        <v>44</v>
      </c>
      <c r="H6">
        <v>209</v>
      </c>
      <c r="I6" t="s">
        <v>60</v>
      </c>
      <c r="J6">
        <v>209</v>
      </c>
      <c r="K6" t="s">
        <v>45</v>
      </c>
      <c r="L6">
        <v>209</v>
      </c>
      <c r="M6" t="s">
        <v>61</v>
      </c>
      <c r="N6">
        <v>186</v>
      </c>
      <c r="O6" t="s">
        <v>52</v>
      </c>
      <c r="P6" t="s">
        <v>53</v>
      </c>
      <c r="Q6" t="s">
        <v>62</v>
      </c>
    </row>
    <row r="7" spans="1:17" x14ac:dyDescent="0.25">
      <c r="A7">
        <v>5</v>
      </c>
      <c r="B7">
        <v>43571</v>
      </c>
      <c r="C7" t="s">
        <v>63</v>
      </c>
      <c r="D7">
        <v>3.2523148148148151E-3</v>
      </c>
      <c r="E7" t="s">
        <v>45</v>
      </c>
      <c r="F7">
        <v>14.05</v>
      </c>
      <c r="G7" t="s">
        <v>45</v>
      </c>
      <c r="H7">
        <v>281</v>
      </c>
      <c r="O7" t="s">
        <v>44</v>
      </c>
      <c r="P7" t="s">
        <v>53</v>
      </c>
      <c r="Q7" t="s">
        <v>44</v>
      </c>
    </row>
    <row r="8" spans="1:17" x14ac:dyDescent="0.25">
      <c r="A8">
        <v>6</v>
      </c>
      <c r="B8">
        <v>43574</v>
      </c>
      <c r="C8" t="s">
        <v>64</v>
      </c>
      <c r="D8">
        <v>9.2476851851851852E-3</v>
      </c>
      <c r="E8" t="s">
        <v>52</v>
      </c>
      <c r="F8">
        <v>39.950000000000003</v>
      </c>
      <c r="G8" t="s">
        <v>65</v>
      </c>
      <c r="H8">
        <v>195</v>
      </c>
      <c r="I8" t="s">
        <v>66</v>
      </c>
      <c r="J8">
        <v>194</v>
      </c>
      <c r="K8" t="s">
        <v>67</v>
      </c>
      <c r="L8">
        <v>194</v>
      </c>
      <c r="M8" t="s">
        <v>68</v>
      </c>
      <c r="N8">
        <v>200</v>
      </c>
      <c r="O8" t="s">
        <v>45</v>
      </c>
      <c r="P8" t="s">
        <v>53</v>
      </c>
      <c r="Q8" t="s">
        <v>62</v>
      </c>
    </row>
    <row r="9" spans="1:17" x14ac:dyDescent="0.25">
      <c r="A9">
        <v>7</v>
      </c>
      <c r="B9">
        <v>43581</v>
      </c>
      <c r="C9" t="s">
        <v>69</v>
      </c>
      <c r="D9">
        <v>8.0208333333333329E-3</v>
      </c>
      <c r="E9" t="s">
        <v>70</v>
      </c>
      <c r="F9">
        <v>34.65</v>
      </c>
      <c r="G9" t="s">
        <v>65</v>
      </c>
      <c r="H9">
        <v>220</v>
      </c>
      <c r="I9" t="s">
        <v>71</v>
      </c>
      <c r="J9">
        <v>220</v>
      </c>
      <c r="K9" t="s">
        <v>66</v>
      </c>
      <c r="L9">
        <v>239</v>
      </c>
      <c r="O9" t="s">
        <v>44</v>
      </c>
      <c r="P9" t="s">
        <v>53</v>
      </c>
      <c r="Q9" t="s">
        <v>44</v>
      </c>
    </row>
    <row r="10" spans="1:17" x14ac:dyDescent="0.25">
      <c r="A10">
        <v>8</v>
      </c>
      <c r="B10">
        <v>43585</v>
      </c>
      <c r="C10" t="s">
        <v>72</v>
      </c>
      <c r="D10">
        <v>8.7037037037037031E-3</v>
      </c>
      <c r="E10" t="s">
        <v>45</v>
      </c>
      <c r="F10">
        <v>37.6</v>
      </c>
      <c r="G10" t="s">
        <v>52</v>
      </c>
      <c r="H10">
        <v>240</v>
      </c>
      <c r="I10" t="s">
        <v>66</v>
      </c>
      <c r="J10">
        <v>240</v>
      </c>
      <c r="K10" t="s">
        <v>44</v>
      </c>
      <c r="L10">
        <v>258</v>
      </c>
      <c r="O10" t="s">
        <v>45</v>
      </c>
      <c r="P10" t="s">
        <v>53</v>
      </c>
      <c r="Q10" t="s">
        <v>44</v>
      </c>
    </row>
  </sheetData>
  <mergeCells count="5">
    <mergeCell ref="E1:F1"/>
    <mergeCell ref="G1:H1"/>
    <mergeCell ref="I1:J1"/>
    <mergeCell ref="K1:L1"/>
    <mergeCell ref="M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2019-05-07T09:28:26Z</dcterms:modified>
</cp:coreProperties>
</file>