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Keyword_List" sheetId="2" state="visible" r:id="rId2"/>
    <sheet xmlns:r="http://schemas.openxmlformats.org/officeDocument/2006/relationships" name="Competition" sheetId="3" state="visible" r:id="rId3"/>
    <sheet xmlns:r="http://schemas.openxmlformats.org/officeDocument/2006/relationships" name="ROI_Opportunity" sheetId="4" state="visible" r:id="rId4"/>
    <sheet xmlns:r="http://schemas.openxmlformats.org/officeDocument/2006/relationships" name="Strategic_Fit" sheetId="5" state="visible" r:id="rId5"/>
    <sheet xmlns:r="http://schemas.openxmlformats.org/officeDocument/2006/relationships" name="Master_Priority" sheetId="6" state="visible" r:id="rId6"/>
    <sheet xmlns:r="http://schemas.openxmlformats.org/officeDocument/2006/relationships" name="Calc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Description</t>
        </is>
      </c>
    </row>
    <row r="2">
      <c r="A2" t="inlineStr">
        <is>
          <t>SEO Intelligence Workbook (v2)</t>
        </is>
      </c>
    </row>
    <row r="3">
      <c r="A3" t="inlineStr">
        <is>
          <t>Updated</t>
        </is>
      </c>
      <c r="B3" t="inlineStr">
        <is>
          <t>2025-10-24T17:39:43.981770Z</t>
        </is>
      </c>
    </row>
    <row r="4">
      <c r="A4" t="inlineStr">
        <is>
          <t>How to use</t>
        </is>
      </c>
      <c r="B4" t="inlineStr">
        <is>
          <t>Fill/append data rows in each sheet. Formulas are prewired to row 2..1000.</t>
        </is>
      </c>
    </row>
    <row r="5">
      <c r="A5" t="inlineStr">
        <is>
          <t>Notes</t>
        </is>
      </c>
      <c r="B5" t="inlineStr">
        <is>
          <t>Traffic Potential = search_volume * est_ctr * cps</t>
        </is>
      </c>
    </row>
    <row r="6">
      <c r="A6" t="inlineStr">
        <is>
          <t>Value Logic</t>
        </is>
      </c>
      <c r="B6" t="inlineStr">
        <is>
          <t>If both CVR and AOV present: value = traffic_potential * cvr * aov; else fallback = cpc * traffic_potential</t>
        </is>
      </c>
    </row>
    <row r="7">
      <c r="A7" t="inlineStr">
        <is>
          <t>Difficulty Index</t>
        </is>
      </c>
      <c r="B7" t="inlineStr">
        <is>
          <t>difficulty_index = seo_difficulty*0.5 + paid_difficulty*0.2 + competitor_da*0.2 + (volatility*100)*0.1</t>
        </is>
      </c>
    </row>
    <row r="8">
      <c r="A8" t="inlineStr">
        <is>
          <t>Comp Index</t>
        </is>
      </c>
      <c r="B8" t="inlineStr">
        <is>
          <t>comp_index = (difficulty_index + cpc*10) / 2</t>
        </is>
      </c>
    </row>
    <row r="9">
      <c r="A9" t="inlineStr">
        <is>
          <t>Opportunity Score</t>
        </is>
      </c>
      <c r="B9" t="inlineStr">
        <is>
          <t>opportunity_score = keyword_value / (comp_index + 1)</t>
        </is>
      </c>
    </row>
    <row r="10">
      <c r="A10" t="inlineStr">
        <is>
          <t>Strategic Fit</t>
        </is>
      </c>
      <c r="B10" t="inlineStr">
        <is>
          <t>((avg(brand_relevance, topical_fit, intent_match, ilp)/5)*80) + (serp_feature_ownership*0.2)</t>
        </is>
      </c>
    </row>
    <row r="11">
      <c r="A11" t="inlineStr">
        <is>
          <t>Master Priority</t>
        </is>
      </c>
      <c r="B11" t="inlineStr">
        <is>
          <t>0.25*Demand + 0.25*Value + 0.20*Opportunity + 0.15*CompetitionEase + 0.15*StrategicFit</t>
        </is>
      </c>
    </row>
    <row r="12">
      <c r="A12" t="inlineStr">
        <is>
          <t>Normalization</t>
        </is>
      </c>
      <c r="B12" t="inlineStr">
        <is>
          <t>Demand, Value, Opportunity are normalized 0-100 across rows using MIN/MAX over rows 2..1000.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keyword</t>
        </is>
      </c>
      <c r="B1" s="1" t="inlineStr">
        <is>
          <t>cluster</t>
        </is>
      </c>
      <c r="C1" s="1" t="inlineStr">
        <is>
          <t>intent</t>
        </is>
      </c>
      <c r="D1" s="1" t="inlineStr">
        <is>
          <t>search_volume</t>
        </is>
      </c>
      <c r="E1" s="1" t="inlineStr">
        <is>
          <t>trend_index</t>
        </is>
      </c>
      <c r="F1" s="1" t="inlineStr">
        <is>
          <t>target_position</t>
        </is>
      </c>
      <c r="G1" s="1" t="inlineStr">
        <is>
          <t>est_ctr</t>
        </is>
      </c>
      <c r="H1" s="1" t="inlineStr">
        <is>
          <t>cps</t>
        </is>
      </c>
      <c r="I1" s="1" t="inlineStr">
        <is>
          <t>cpc</t>
        </is>
      </c>
      <c r="J1" s="1" t="inlineStr">
        <is>
          <t>cvr</t>
        </is>
      </c>
      <c r="K1" s="1" t="inlineStr">
        <is>
          <t>aov</t>
        </is>
      </c>
      <c r="L1" s="1" t="inlineStr">
        <is>
          <t>traffic_potential</t>
        </is>
      </c>
      <c r="M1" s="1" t="inlineStr">
        <is>
          <t>keyword_value</t>
        </is>
      </c>
    </row>
    <row r="2">
      <c r="A2" t="inlineStr">
        <is>
          <t>nextjs sitemap</t>
        </is>
      </c>
      <c r="B2" t="inlineStr">
        <is>
          <t>nextjs</t>
        </is>
      </c>
      <c r="C2" t="inlineStr">
        <is>
          <t>transactional</t>
        </is>
      </c>
      <c r="D2" t="n">
        <v>15845</v>
      </c>
      <c r="E2" t="n">
        <v>61</v>
      </c>
      <c r="F2" t="n">
        <v>2</v>
      </c>
      <c r="G2" t="n">
        <v>0.15</v>
      </c>
      <c r="H2" t="n">
        <v>1.044</v>
      </c>
      <c r="I2" t="n">
        <v>2.8</v>
      </c>
      <c r="J2" t="n">
        <v>0.0147</v>
      </c>
      <c r="K2" t="n">
        <v>156.6</v>
      </c>
      <c r="L2">
        <f>D2*G2*H2</f>
        <v/>
      </c>
      <c r="M2">
        <f>IF(AND(J2&gt;0,K2&gt;0), L2*J2*K2, I2*L2)</f>
        <v/>
      </c>
    </row>
    <row r="3">
      <c r="A3" t="inlineStr">
        <is>
          <t>strapi blog</t>
        </is>
      </c>
      <c r="B3" t="inlineStr">
        <is>
          <t>strapi</t>
        </is>
      </c>
      <c r="C3" t="inlineStr">
        <is>
          <t>informational</t>
        </is>
      </c>
      <c r="D3" t="n">
        <v>910</v>
      </c>
      <c r="E3" t="n">
        <v>88</v>
      </c>
      <c r="F3" t="n">
        <v>4</v>
      </c>
      <c r="G3" t="n">
        <v>0.08</v>
      </c>
      <c r="H3" t="n">
        <v>1.176</v>
      </c>
      <c r="I3" t="n">
        <v>5.92</v>
      </c>
      <c r="J3" t="n">
        <v>0.005</v>
      </c>
      <c r="K3" t="n">
        <v>98.31999999999999</v>
      </c>
      <c r="L3">
        <f>D3*G3*H3</f>
        <v/>
      </c>
      <c r="M3">
        <f>IF(AND(J3&gt;0,K3&gt;0), L3*J3*K3, I3*L3)</f>
        <v/>
      </c>
    </row>
    <row r="4">
      <c r="A4" t="inlineStr">
        <is>
          <t>headless cms seo</t>
        </is>
      </c>
      <c r="B4" t="inlineStr">
        <is>
          <t>headless</t>
        </is>
      </c>
      <c r="C4" t="inlineStr">
        <is>
          <t>informational</t>
        </is>
      </c>
      <c r="D4" t="n">
        <v>5440</v>
      </c>
      <c r="E4" t="n">
        <v>98</v>
      </c>
      <c r="F4" t="n">
        <v>9</v>
      </c>
      <c r="G4" t="n">
        <v>0.03</v>
      </c>
      <c r="H4" t="n">
        <v>0.798</v>
      </c>
      <c r="I4" t="n">
        <v>5.21</v>
      </c>
      <c r="J4" t="n">
        <v>0.0121</v>
      </c>
      <c r="K4" t="n">
        <v>222.44</v>
      </c>
      <c r="L4">
        <f>D4*G4*H4</f>
        <v/>
      </c>
      <c r="M4">
        <f>IF(AND(J4&gt;0,K4&gt;0), L4*J4*K4, I4*L4)</f>
        <v/>
      </c>
    </row>
    <row r="5">
      <c r="A5" t="inlineStr">
        <is>
          <t>nextjs seo</t>
        </is>
      </c>
      <c r="B5" t="inlineStr">
        <is>
          <t>nextjs</t>
        </is>
      </c>
      <c r="C5" t="inlineStr">
        <is>
          <t>informational</t>
        </is>
      </c>
      <c r="D5" t="n">
        <v>12014</v>
      </c>
      <c r="E5" t="n">
        <v>81</v>
      </c>
      <c r="F5" t="n">
        <v>2</v>
      </c>
      <c r="G5" t="n">
        <v>0.15</v>
      </c>
      <c r="H5" t="n">
        <v>0.6830000000000001</v>
      </c>
      <c r="I5" t="n">
        <v>7.13</v>
      </c>
      <c r="J5" t="n">
        <v>0.0274</v>
      </c>
      <c r="K5" t="n">
        <v>567.46</v>
      </c>
      <c r="L5">
        <f>D5*G5*H5</f>
        <v/>
      </c>
      <c r="M5">
        <f>IF(AND(J5&gt;0,K5&gt;0), L5*J5*K5, I5*L5)</f>
        <v/>
      </c>
    </row>
    <row r="6">
      <c r="A6" t="inlineStr">
        <is>
          <t>strapi seo</t>
        </is>
      </c>
      <c r="B6" t="inlineStr">
        <is>
          <t>strapi</t>
        </is>
      </c>
      <c r="C6" t="inlineStr">
        <is>
          <t>commercial</t>
        </is>
      </c>
      <c r="D6" t="n">
        <v>11334</v>
      </c>
      <c r="E6" t="n">
        <v>99</v>
      </c>
      <c r="F6" t="n">
        <v>9</v>
      </c>
      <c r="G6" t="n">
        <v>0.03</v>
      </c>
      <c r="H6" t="n">
        <v>1.155</v>
      </c>
      <c r="I6" t="n">
        <v>3.94</v>
      </c>
      <c r="J6" t="n">
        <v>0.0179</v>
      </c>
      <c r="K6" t="n">
        <v>214.23</v>
      </c>
      <c r="L6">
        <f>D6*G6*H6</f>
        <v/>
      </c>
      <c r="M6">
        <f>IF(AND(J6&gt;0,K6&gt;0), L6*J6*K6, I6*L6)</f>
        <v/>
      </c>
    </row>
    <row r="7">
      <c r="A7" t="inlineStr">
        <is>
          <t>core web vitals</t>
        </is>
      </c>
      <c r="B7" t="inlineStr">
        <is>
          <t>core</t>
        </is>
      </c>
      <c r="C7" t="inlineStr">
        <is>
          <t>informational</t>
        </is>
      </c>
      <c r="D7" t="n">
        <v>6315</v>
      </c>
      <c r="E7" t="n">
        <v>119</v>
      </c>
      <c r="F7" t="n">
        <v>5</v>
      </c>
      <c r="G7" t="n">
        <v>0.06</v>
      </c>
      <c r="H7" t="n">
        <v>0.892</v>
      </c>
      <c r="I7" t="n">
        <v>1.22</v>
      </c>
      <c r="J7" t="n">
        <v>0.0157</v>
      </c>
      <c r="K7" t="n">
        <v>325.71</v>
      </c>
      <c r="L7">
        <f>D7*G7*H7</f>
        <v/>
      </c>
      <c r="M7">
        <f>IF(AND(J7&gt;0,K7&gt;0), L7*J7*K7, I7*L7)</f>
        <v/>
      </c>
    </row>
    <row r="8">
      <c r="A8" t="inlineStr">
        <is>
          <t>lighthouse ci</t>
        </is>
      </c>
      <c r="B8" t="inlineStr">
        <is>
          <t>lighthouse</t>
        </is>
      </c>
      <c r="C8" t="inlineStr">
        <is>
          <t>commercial</t>
        </is>
      </c>
      <c r="D8" t="n">
        <v>16900</v>
      </c>
      <c r="E8" t="n">
        <v>54</v>
      </c>
      <c r="F8" t="n">
        <v>2</v>
      </c>
      <c r="G8" t="n">
        <v>0.15</v>
      </c>
      <c r="H8" t="n">
        <v>0.731</v>
      </c>
      <c r="I8" t="n">
        <v>5.79</v>
      </c>
      <c r="J8" t="n">
        <v>0.025</v>
      </c>
      <c r="K8" t="n">
        <v>430.72</v>
      </c>
      <c r="L8">
        <f>D8*G8*H8</f>
        <v/>
      </c>
      <c r="M8">
        <f>IF(AND(J8&gt;0,K8&gt;0), L8*J8*K8, I8*L8)</f>
        <v/>
      </c>
    </row>
    <row r="9">
      <c r="A9" t="inlineStr">
        <is>
          <t>seo automation</t>
        </is>
      </c>
      <c r="B9" t="inlineStr">
        <is>
          <t>seo</t>
        </is>
      </c>
      <c r="C9" t="inlineStr">
        <is>
          <t>informational</t>
        </is>
      </c>
      <c r="D9" t="n">
        <v>4476</v>
      </c>
      <c r="E9" t="n">
        <v>101</v>
      </c>
      <c r="F9" t="n">
        <v>4</v>
      </c>
      <c r="G9" t="n">
        <v>0.08</v>
      </c>
      <c r="H9" t="n">
        <v>0.824</v>
      </c>
      <c r="I9" t="n">
        <v>6.16</v>
      </c>
      <c r="J9" t="n">
        <v>0.0316</v>
      </c>
      <c r="K9" t="n">
        <v>237.27</v>
      </c>
      <c r="L9">
        <f>D9*G9*H9</f>
        <v/>
      </c>
      <c r="M9">
        <f>IF(AND(J9&gt;0,K9&gt;0), L9*J9*K9, I9*L9)</f>
        <v/>
      </c>
    </row>
    <row r="10">
      <c r="A10" t="inlineStr">
        <is>
          <t>keyword clustering</t>
        </is>
      </c>
      <c r="B10" t="inlineStr">
        <is>
          <t>keyword</t>
        </is>
      </c>
      <c r="C10" t="inlineStr">
        <is>
          <t>informational</t>
        </is>
      </c>
      <c r="D10" t="n">
        <v>14473</v>
      </c>
      <c r="E10" t="n">
        <v>101</v>
      </c>
      <c r="F10" t="n">
        <v>7</v>
      </c>
      <c r="G10" t="n">
        <v>0.04</v>
      </c>
      <c r="H10" t="n">
        <v>0.774</v>
      </c>
      <c r="I10" t="n">
        <v>4.62</v>
      </c>
      <c r="J10" t="n">
        <v>0.0226</v>
      </c>
      <c r="K10" t="n">
        <v>583.92</v>
      </c>
      <c r="L10">
        <f>D10*G10*H10</f>
        <v/>
      </c>
      <c r="M10">
        <f>IF(AND(J10&gt;0,K10&gt;0), L10*J10*K10, I10*L10)</f>
        <v/>
      </c>
    </row>
    <row r="11">
      <c r="A11" t="inlineStr">
        <is>
          <t>semantic search</t>
        </is>
      </c>
      <c r="B11" t="inlineStr">
        <is>
          <t>semantic</t>
        </is>
      </c>
      <c r="C11" t="inlineStr">
        <is>
          <t>informational</t>
        </is>
      </c>
      <c r="D11" t="n">
        <v>11413</v>
      </c>
      <c r="E11" t="n">
        <v>86</v>
      </c>
      <c r="F11" t="n">
        <v>8</v>
      </c>
      <c r="G11" t="n">
        <v>0.035</v>
      </c>
      <c r="H11" t="n">
        <v>1.027</v>
      </c>
      <c r="I11" t="n">
        <v>6.24</v>
      </c>
      <c r="J11" t="n">
        <v>0.0231</v>
      </c>
      <c r="K11" t="n">
        <v>578.59</v>
      </c>
      <c r="L11">
        <f>D11*G11*H11</f>
        <v/>
      </c>
      <c r="M11">
        <f>IF(AND(J11&gt;0,K11&gt;0), L11*J11*K11, I11*L11)</f>
        <v/>
      </c>
    </row>
    <row r="12">
      <c r="A12" t="inlineStr">
        <is>
          <t>technical seo audit</t>
        </is>
      </c>
      <c r="B12" t="inlineStr">
        <is>
          <t>technical</t>
        </is>
      </c>
      <c r="C12" t="inlineStr">
        <is>
          <t>informational</t>
        </is>
      </c>
      <c r="D12" t="n">
        <v>16073</v>
      </c>
      <c r="E12" t="n">
        <v>101</v>
      </c>
      <c r="F12" t="n">
        <v>3</v>
      </c>
      <c r="G12" t="n">
        <v>0.11</v>
      </c>
      <c r="H12" t="n">
        <v>1.116</v>
      </c>
      <c r="I12" t="n">
        <v>4.1</v>
      </c>
      <c r="J12" t="n">
        <v>0.0337</v>
      </c>
      <c r="K12" t="n">
        <v>173.52</v>
      </c>
      <c r="L12">
        <f>D12*G12*H12</f>
        <v/>
      </c>
      <c r="M12">
        <f>IF(AND(J12&gt;0,K12&gt;0), L12*J12*K12, I12*L12)</f>
        <v/>
      </c>
    </row>
    <row r="13">
      <c r="A13" t="inlineStr">
        <is>
          <t>schema markup</t>
        </is>
      </c>
      <c r="B13" t="inlineStr">
        <is>
          <t>schema</t>
        </is>
      </c>
      <c r="C13" t="inlineStr">
        <is>
          <t>commercial</t>
        </is>
      </c>
      <c r="D13" t="n">
        <v>8372</v>
      </c>
      <c r="E13" t="n">
        <v>90</v>
      </c>
      <c r="F13" t="n">
        <v>1</v>
      </c>
      <c r="G13" t="n">
        <v>0.28</v>
      </c>
      <c r="H13" t="n">
        <v>1.178</v>
      </c>
      <c r="I13" t="n">
        <v>4.33</v>
      </c>
      <c r="J13" t="n">
        <v>0.0218</v>
      </c>
      <c r="K13" t="n">
        <v>313.43</v>
      </c>
      <c r="L13">
        <f>D13*G13*H13</f>
        <v/>
      </c>
      <c r="M13">
        <f>IF(AND(J13&gt;0,K13&gt;0), L13*J13*K13, I13*L13)</f>
        <v/>
      </c>
    </row>
    <row r="14">
      <c r="A14" t="inlineStr">
        <is>
          <t>open graph</t>
        </is>
      </c>
      <c r="B14" t="inlineStr">
        <is>
          <t>open</t>
        </is>
      </c>
      <c r="C14" t="inlineStr">
        <is>
          <t>commercial</t>
        </is>
      </c>
      <c r="D14" t="n">
        <v>1735</v>
      </c>
      <c r="E14" t="n">
        <v>94</v>
      </c>
      <c r="F14" t="n">
        <v>4</v>
      </c>
      <c r="G14" t="n">
        <v>0.08</v>
      </c>
      <c r="H14" t="n">
        <v>1.179</v>
      </c>
      <c r="I14" t="n">
        <v>3.59</v>
      </c>
      <c r="J14" t="n">
        <v>0.0169</v>
      </c>
      <c r="K14" t="n">
        <v>201.5</v>
      </c>
      <c r="L14">
        <f>D14*G14*H14</f>
        <v/>
      </c>
      <c r="M14">
        <f>IF(AND(J14&gt;0,K14&gt;0), L14*J14*K14, I14*L14)</f>
        <v/>
      </c>
    </row>
    <row r="15">
      <c r="A15" t="inlineStr">
        <is>
          <t>robots.txt</t>
        </is>
      </c>
      <c r="B15" t="inlineStr">
        <is>
          <t>robots.txt</t>
        </is>
      </c>
      <c r="C15" t="inlineStr">
        <is>
          <t>navigational</t>
        </is>
      </c>
      <c r="D15" t="n">
        <v>819</v>
      </c>
      <c r="E15" t="n">
        <v>103</v>
      </c>
      <c r="F15" t="n">
        <v>2</v>
      </c>
      <c r="G15" t="n">
        <v>0.15</v>
      </c>
      <c r="H15" t="n">
        <v>1.151</v>
      </c>
      <c r="I15" t="n">
        <v>0.5</v>
      </c>
      <c r="J15" t="n">
        <v>0.0267</v>
      </c>
      <c r="K15" t="n">
        <v>192.36</v>
      </c>
      <c r="L15">
        <f>D15*G15*H15</f>
        <v/>
      </c>
      <c r="M15">
        <f>IF(AND(J15&gt;0,K15&gt;0), L15*J15*K15, I15*L15)</f>
        <v/>
      </c>
    </row>
    <row r="16">
      <c r="A16" t="inlineStr">
        <is>
          <t>xml sitemap generator</t>
        </is>
      </c>
      <c r="B16" t="inlineStr">
        <is>
          <t>xml</t>
        </is>
      </c>
      <c r="C16" t="inlineStr">
        <is>
          <t>informational</t>
        </is>
      </c>
      <c r="D16" t="n">
        <v>2483</v>
      </c>
      <c r="E16" t="n">
        <v>42</v>
      </c>
      <c r="F16" t="n">
        <v>8</v>
      </c>
      <c r="G16" t="n">
        <v>0.035</v>
      </c>
      <c r="H16" t="n">
        <v>0.959</v>
      </c>
      <c r="I16" t="n">
        <v>1.13</v>
      </c>
      <c r="J16" t="n">
        <v>0.0174</v>
      </c>
      <c r="K16" t="n">
        <v>51.03</v>
      </c>
      <c r="L16">
        <f>D16*G16*H16</f>
        <v/>
      </c>
      <c r="M16">
        <f>IF(AND(J16&gt;0,K16&gt;0), L16*J16*K16, I16*L16)</f>
        <v/>
      </c>
    </row>
    <row r="17">
      <c r="A17" t="inlineStr">
        <is>
          <t>canonical url</t>
        </is>
      </c>
      <c r="B17" t="inlineStr">
        <is>
          <t>canonical</t>
        </is>
      </c>
      <c r="C17" t="inlineStr">
        <is>
          <t>informational</t>
        </is>
      </c>
      <c r="D17" t="n">
        <v>5361</v>
      </c>
      <c r="E17" t="n">
        <v>90</v>
      </c>
      <c r="F17" t="n">
        <v>4</v>
      </c>
      <c r="G17" t="n">
        <v>0.08</v>
      </c>
      <c r="H17" t="n">
        <v>0.875</v>
      </c>
      <c r="I17" t="n">
        <v>0.54</v>
      </c>
      <c r="J17" t="n">
        <v>0.0163</v>
      </c>
      <c r="K17" t="n">
        <v>377.45</v>
      </c>
      <c r="L17">
        <f>D17*G17*H17</f>
        <v/>
      </c>
      <c r="M17">
        <f>IF(AND(J17&gt;0,K17&gt;0), L17*J17*K17, I17*L17)</f>
        <v/>
      </c>
    </row>
    <row r="18">
      <c r="A18" t="inlineStr">
        <is>
          <t>hreflang</t>
        </is>
      </c>
      <c r="B18" t="inlineStr">
        <is>
          <t>hreflang</t>
        </is>
      </c>
      <c r="C18" t="inlineStr">
        <is>
          <t>commercial</t>
        </is>
      </c>
      <c r="D18" t="n">
        <v>5101</v>
      </c>
      <c r="E18" t="n">
        <v>46</v>
      </c>
      <c r="F18" t="n">
        <v>2</v>
      </c>
      <c r="G18" t="n">
        <v>0.15</v>
      </c>
      <c r="H18" t="n">
        <v>0.698</v>
      </c>
      <c r="I18" t="n">
        <v>5.2</v>
      </c>
      <c r="J18" t="n">
        <v>0.0327</v>
      </c>
      <c r="K18" t="n">
        <v>316.53</v>
      </c>
      <c r="L18">
        <f>D18*G18*H18</f>
        <v/>
      </c>
      <c r="M18">
        <f>IF(AND(J18&gt;0,K18&gt;0), L18*J18*K18, I18*L18)</f>
        <v/>
      </c>
    </row>
    <row r="19">
      <c r="A19" t="inlineStr">
        <is>
          <t>site speed</t>
        </is>
      </c>
      <c r="B19" t="inlineStr">
        <is>
          <t>site</t>
        </is>
      </c>
      <c r="C19" t="inlineStr">
        <is>
          <t>informational</t>
        </is>
      </c>
      <c r="D19" t="n">
        <v>6470</v>
      </c>
      <c r="E19" t="n">
        <v>60</v>
      </c>
      <c r="F19" t="n">
        <v>6</v>
      </c>
      <c r="G19" t="n">
        <v>0.05</v>
      </c>
      <c r="H19" t="n">
        <v>1.22</v>
      </c>
      <c r="I19" t="n">
        <v>2.72</v>
      </c>
      <c r="J19" t="n">
        <v>0.0171</v>
      </c>
      <c r="K19" t="n">
        <v>59.34</v>
      </c>
      <c r="L19">
        <f>D19*G19*H19</f>
        <v/>
      </c>
      <c r="M19">
        <f>IF(AND(J19&gt;0,K19&gt;0), L19*J19*K19, I19*L19)</f>
        <v/>
      </c>
    </row>
    <row r="20">
      <c r="A20" t="inlineStr">
        <is>
          <t>edge caching</t>
        </is>
      </c>
      <c r="B20" t="inlineStr">
        <is>
          <t>edge</t>
        </is>
      </c>
      <c r="C20" t="inlineStr">
        <is>
          <t>informational</t>
        </is>
      </c>
      <c r="D20" t="n">
        <v>17618</v>
      </c>
      <c r="E20" t="n">
        <v>112</v>
      </c>
      <c r="F20" t="n">
        <v>6</v>
      </c>
      <c r="G20" t="n">
        <v>0.05</v>
      </c>
      <c r="H20" t="n">
        <v>0.964</v>
      </c>
      <c r="I20" t="n">
        <v>4.22</v>
      </c>
      <c r="J20" t="n">
        <v>0.003</v>
      </c>
      <c r="K20" t="n">
        <v>188.83</v>
      </c>
      <c r="L20">
        <f>D20*G20*H20</f>
        <v/>
      </c>
      <c r="M20">
        <f>IF(AND(J20&gt;0,K20&gt;0), L20*J20*K20, I20*L20)</f>
        <v/>
      </c>
    </row>
    <row r="21">
      <c r="A21" t="inlineStr">
        <is>
          <t>server components</t>
        </is>
      </c>
      <c r="B21" t="inlineStr">
        <is>
          <t>server</t>
        </is>
      </c>
      <c r="C21" t="inlineStr">
        <is>
          <t>informational</t>
        </is>
      </c>
      <c r="D21" t="n">
        <v>19819</v>
      </c>
      <c r="E21" t="n">
        <v>78</v>
      </c>
      <c r="F21" t="n">
        <v>4</v>
      </c>
      <c r="G21" t="n">
        <v>0.08</v>
      </c>
      <c r="H21" t="n">
        <v>0.918</v>
      </c>
      <c r="I21" t="n">
        <v>7.29</v>
      </c>
      <c r="J21" t="n">
        <v>0.0235</v>
      </c>
      <c r="K21" t="n">
        <v>547.71</v>
      </c>
      <c r="L21">
        <f>D21*G21*H21</f>
        <v/>
      </c>
      <c r="M21">
        <f>IF(AND(J21&gt;0,K21&gt;0), L21*J21*K21, I21*L21)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keyword</t>
        </is>
      </c>
      <c r="B1" s="1" t="inlineStr">
        <is>
          <t>seo_difficulty</t>
        </is>
      </c>
      <c r="C1" s="1" t="inlineStr">
        <is>
          <t>paid_difficulty</t>
        </is>
      </c>
      <c r="D1" s="1" t="inlineStr">
        <is>
          <t>competitor_da</t>
        </is>
      </c>
      <c r="E1" s="1" t="inlineStr">
        <is>
          <t>our_da</t>
        </is>
      </c>
      <c r="F1" s="1" t="inlineStr">
        <is>
          <t>volatility</t>
        </is>
      </c>
      <c r="G1" s="1" t="inlineStr">
        <is>
          <t>difficulty_index</t>
        </is>
      </c>
    </row>
    <row r="2">
      <c r="A2" t="inlineStr">
        <is>
          <t>nextjs sitemap</t>
        </is>
      </c>
      <c r="B2" t="n">
        <v>28</v>
      </c>
      <c r="C2" t="n">
        <v>79</v>
      </c>
      <c r="D2" t="n">
        <v>50</v>
      </c>
      <c r="E2" t="n">
        <v>55</v>
      </c>
      <c r="F2" t="n">
        <v>0.2</v>
      </c>
      <c r="G2">
        <f>B2*0.5 + C2*0.2 + D2*0.2 + (F2*100)*0.1</f>
        <v/>
      </c>
    </row>
    <row r="3">
      <c r="A3" t="inlineStr">
        <is>
          <t>strapi blog</t>
        </is>
      </c>
      <c r="B3" t="n">
        <v>11</v>
      </c>
      <c r="C3" t="n">
        <v>89</v>
      </c>
      <c r="D3" t="n">
        <v>61</v>
      </c>
      <c r="E3" t="n">
        <v>55</v>
      </c>
      <c r="F3" t="n">
        <v>0.33</v>
      </c>
      <c r="G3">
        <f>B3*0.5 + C3*0.2 + D3*0.2 + (F3*100)*0.1</f>
        <v/>
      </c>
    </row>
    <row r="4">
      <c r="A4" t="inlineStr">
        <is>
          <t>headless cms seo</t>
        </is>
      </c>
      <c r="B4" t="n">
        <v>62</v>
      </c>
      <c r="C4" t="n">
        <v>12</v>
      </c>
      <c r="D4" t="n">
        <v>26</v>
      </c>
      <c r="E4" t="n">
        <v>55</v>
      </c>
      <c r="F4" t="n">
        <v>0.34</v>
      </c>
      <c r="G4">
        <f>B4*0.5 + C4*0.2 + D4*0.2 + (F4*100)*0.1</f>
        <v/>
      </c>
    </row>
    <row r="5">
      <c r="A5" t="inlineStr">
        <is>
          <t>nextjs seo</t>
        </is>
      </c>
      <c r="B5" t="n">
        <v>53</v>
      </c>
      <c r="C5" t="n">
        <v>29</v>
      </c>
      <c r="D5" t="n">
        <v>35</v>
      </c>
      <c r="E5" t="n">
        <v>55</v>
      </c>
      <c r="F5" t="n">
        <v>0.19</v>
      </c>
      <c r="G5">
        <f>B5*0.5 + C5*0.2 + D5*0.2 + (F5*100)*0.1</f>
        <v/>
      </c>
    </row>
    <row r="6">
      <c r="A6" t="inlineStr">
        <is>
          <t>strapi seo</t>
        </is>
      </c>
      <c r="B6" t="n">
        <v>41</v>
      </c>
      <c r="C6" t="n">
        <v>68</v>
      </c>
      <c r="D6" t="n">
        <v>79</v>
      </c>
      <c r="E6" t="n">
        <v>55</v>
      </c>
      <c r="F6" t="n">
        <v>0.58</v>
      </c>
      <c r="G6">
        <f>B6*0.5 + C6*0.2 + D6*0.2 + (F6*100)*0.1</f>
        <v/>
      </c>
    </row>
    <row r="7">
      <c r="A7" t="inlineStr">
        <is>
          <t>core web vitals</t>
        </is>
      </c>
      <c r="B7" t="n">
        <v>79</v>
      </c>
      <c r="C7" t="n">
        <v>45</v>
      </c>
      <c r="D7" t="n">
        <v>21</v>
      </c>
      <c r="E7" t="n">
        <v>55</v>
      </c>
      <c r="F7" t="n">
        <v>0.37</v>
      </c>
      <c r="G7">
        <f>B7*0.5 + C7*0.2 + D7*0.2 + (F7*100)*0.1</f>
        <v/>
      </c>
    </row>
    <row r="8">
      <c r="A8" t="inlineStr">
        <is>
          <t>lighthouse ci</t>
        </is>
      </c>
      <c r="B8" t="n">
        <v>41</v>
      </c>
      <c r="C8" t="n">
        <v>28</v>
      </c>
      <c r="D8" t="n">
        <v>20</v>
      </c>
      <c r="E8" t="n">
        <v>55</v>
      </c>
      <c r="F8" t="n">
        <v>0.12</v>
      </c>
      <c r="G8">
        <f>B8*0.5 + C8*0.2 + D8*0.2 + (F8*100)*0.1</f>
        <v/>
      </c>
    </row>
    <row r="9">
      <c r="A9" t="inlineStr">
        <is>
          <t>seo automation</t>
        </is>
      </c>
      <c r="B9" t="n">
        <v>77</v>
      </c>
      <c r="C9" t="n">
        <v>76</v>
      </c>
      <c r="D9" t="n">
        <v>67</v>
      </c>
      <c r="E9" t="n">
        <v>55</v>
      </c>
      <c r="F9" t="n">
        <v>0.4</v>
      </c>
      <c r="G9">
        <f>B9*0.5 + C9*0.2 + D9*0.2 + (F9*100)*0.1</f>
        <v/>
      </c>
    </row>
    <row r="10">
      <c r="A10" t="inlineStr">
        <is>
          <t>keyword clustering</t>
        </is>
      </c>
      <c r="B10" t="n">
        <v>64</v>
      </c>
      <c r="C10" t="n">
        <v>28</v>
      </c>
      <c r="D10" t="n">
        <v>31</v>
      </c>
      <c r="E10" t="n">
        <v>55</v>
      </c>
      <c r="F10" t="n">
        <v>0.15</v>
      </c>
      <c r="G10">
        <f>B10*0.5 + C10*0.2 + D10*0.2 + (F10*100)*0.1</f>
        <v/>
      </c>
    </row>
    <row r="11">
      <c r="A11" t="inlineStr">
        <is>
          <t>semantic search</t>
        </is>
      </c>
      <c r="B11" t="n">
        <v>84</v>
      </c>
      <c r="C11" t="n">
        <v>29</v>
      </c>
      <c r="D11" t="n">
        <v>88</v>
      </c>
      <c r="E11" t="n">
        <v>55</v>
      </c>
      <c r="F11" t="n">
        <v>0.42</v>
      </c>
      <c r="G11">
        <f>B11*0.5 + C11*0.2 + D11*0.2 + (F11*100)*0.1</f>
        <v/>
      </c>
    </row>
    <row r="12">
      <c r="A12" t="inlineStr">
        <is>
          <t>technical seo audit</t>
        </is>
      </c>
      <c r="B12" t="n">
        <v>65</v>
      </c>
      <c r="C12" t="n">
        <v>80</v>
      </c>
      <c r="D12" t="n">
        <v>56</v>
      </c>
      <c r="E12" t="n">
        <v>55</v>
      </c>
      <c r="F12" t="n">
        <v>0.47</v>
      </c>
      <c r="G12">
        <f>B12*0.5 + C12*0.2 + D12*0.2 + (F12*100)*0.1</f>
        <v/>
      </c>
    </row>
    <row r="13">
      <c r="A13" t="inlineStr">
        <is>
          <t>schema markup</t>
        </is>
      </c>
      <c r="B13" t="n">
        <v>26</v>
      </c>
      <c r="C13" t="n">
        <v>61</v>
      </c>
      <c r="D13" t="n">
        <v>51</v>
      </c>
      <c r="E13" t="n">
        <v>55</v>
      </c>
      <c r="F13" t="n">
        <v>0.18</v>
      </c>
      <c r="G13">
        <f>B13*0.5 + C13*0.2 + D13*0.2 + (F13*100)*0.1</f>
        <v/>
      </c>
    </row>
    <row r="14">
      <c r="A14" t="inlineStr">
        <is>
          <t>open graph</t>
        </is>
      </c>
      <c r="B14" t="n">
        <v>47</v>
      </c>
      <c r="C14" t="n">
        <v>42</v>
      </c>
      <c r="D14" t="n">
        <v>28</v>
      </c>
      <c r="E14" t="n">
        <v>55</v>
      </c>
      <c r="F14" t="n">
        <v>0.44</v>
      </c>
      <c r="G14">
        <f>B14*0.5 + C14*0.2 + D14*0.2 + (F14*100)*0.1</f>
        <v/>
      </c>
    </row>
    <row r="15">
      <c r="A15" t="inlineStr">
        <is>
          <t>robots.txt</t>
        </is>
      </c>
      <c r="B15" t="n">
        <v>33</v>
      </c>
      <c r="C15" t="n">
        <v>49</v>
      </c>
      <c r="D15" t="n">
        <v>38</v>
      </c>
      <c r="E15" t="n">
        <v>55</v>
      </c>
      <c r="F15" t="n">
        <v>0.36</v>
      </c>
      <c r="G15">
        <f>B15*0.5 + C15*0.2 + D15*0.2 + (F15*100)*0.1</f>
        <v/>
      </c>
    </row>
    <row r="16">
      <c r="A16" t="inlineStr">
        <is>
          <t>xml sitemap generator</t>
        </is>
      </c>
      <c r="B16" t="n">
        <v>78</v>
      </c>
      <c r="C16" t="n">
        <v>48</v>
      </c>
      <c r="D16" t="n">
        <v>67</v>
      </c>
      <c r="E16" t="n">
        <v>55</v>
      </c>
      <c r="F16" t="n">
        <v>0.42</v>
      </c>
      <c r="G16">
        <f>B16*0.5 + C16*0.2 + D16*0.2 + (F16*100)*0.1</f>
        <v/>
      </c>
    </row>
    <row r="17">
      <c r="A17" t="inlineStr">
        <is>
          <t>canonical url</t>
        </is>
      </c>
      <c r="B17" t="n">
        <v>79</v>
      </c>
      <c r="C17" t="n">
        <v>10</v>
      </c>
      <c r="D17" t="n">
        <v>22</v>
      </c>
      <c r="E17" t="n">
        <v>55</v>
      </c>
      <c r="F17" t="n">
        <v>0.58</v>
      </c>
      <c r="G17">
        <f>B17*0.5 + C17*0.2 + D17*0.2 + (F17*100)*0.1</f>
        <v/>
      </c>
    </row>
    <row r="18">
      <c r="A18" t="inlineStr">
        <is>
          <t>hreflang</t>
        </is>
      </c>
      <c r="B18" t="n">
        <v>20</v>
      </c>
      <c r="C18" t="n">
        <v>20</v>
      </c>
      <c r="D18" t="n">
        <v>39</v>
      </c>
      <c r="E18" t="n">
        <v>55</v>
      </c>
      <c r="F18" t="n">
        <v>0.26</v>
      </c>
      <c r="G18">
        <f>B18*0.5 + C18*0.2 + D18*0.2 + (F18*100)*0.1</f>
        <v/>
      </c>
    </row>
    <row r="19">
      <c r="A19" t="inlineStr">
        <is>
          <t>site speed</t>
        </is>
      </c>
      <c r="B19" t="n">
        <v>25</v>
      </c>
      <c r="C19" t="n">
        <v>66</v>
      </c>
      <c r="D19" t="n">
        <v>43</v>
      </c>
      <c r="E19" t="n">
        <v>55</v>
      </c>
      <c r="F19" t="n">
        <v>0.19</v>
      </c>
      <c r="G19">
        <f>B19*0.5 + C19*0.2 + D19*0.2 + (F19*100)*0.1</f>
        <v/>
      </c>
    </row>
    <row r="20">
      <c r="A20" t="inlineStr">
        <is>
          <t>edge caching</t>
        </is>
      </c>
      <c r="B20" t="n">
        <v>82</v>
      </c>
      <c r="C20" t="n">
        <v>59</v>
      </c>
      <c r="D20" t="n">
        <v>73</v>
      </c>
      <c r="E20" t="n">
        <v>55</v>
      </c>
      <c r="F20" t="n">
        <v>0.17</v>
      </c>
      <c r="G20">
        <f>B20*0.5 + C20*0.2 + D20*0.2 + (F20*100)*0.1</f>
        <v/>
      </c>
    </row>
    <row r="21">
      <c r="A21" t="inlineStr">
        <is>
          <t>server components</t>
        </is>
      </c>
      <c r="B21" t="n">
        <v>68</v>
      </c>
      <c r="C21" t="n">
        <v>32</v>
      </c>
      <c r="D21" t="n">
        <v>52</v>
      </c>
      <c r="E21" t="n">
        <v>55</v>
      </c>
      <c r="F21" t="n">
        <v>0.18</v>
      </c>
      <c r="G21">
        <f>B21*0.5 + C21*0.2 + D21*0.2 + (F21*100)*0.1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keyword</t>
        </is>
      </c>
      <c r="B1" s="1" t="inlineStr">
        <is>
          <t>cost_to_rank</t>
        </is>
      </c>
      <c r="C1" s="1" t="inlineStr">
        <is>
          <t>comp_index</t>
        </is>
      </c>
      <c r="D1" s="1" t="inlineStr">
        <is>
          <t>opportunity_score</t>
        </is>
      </c>
    </row>
    <row r="2">
      <c r="A2" t="inlineStr">
        <is>
          <t>nextjs sitemap</t>
        </is>
      </c>
      <c r="B2" t="n">
        <v>690.13</v>
      </c>
      <c r="C2">
        <f>(INDEX(Competition!G2:G1000, MATCH(A2, Competition!A2:A1000, 0)) + INDEX(Keyword_List!I2:I1000, MATCH(A2, Keyword_List!A2:A1000, 0))*10)/2</f>
        <v/>
      </c>
      <c r="D2">
        <f>INDEX(Keyword_List!M2:M1000, MATCH(A2, Keyword_List!A2:A1000, 0)) / (C2+1)</f>
        <v/>
      </c>
    </row>
    <row r="3">
      <c r="A3" t="inlineStr">
        <is>
          <t>strapi blog</t>
        </is>
      </c>
      <c r="B3" t="n">
        <v>7719.86</v>
      </c>
      <c r="C3">
        <f>(INDEX(Competition!G2:G1000, MATCH(A3, Competition!A2:A1000, 0)) + INDEX(Keyword_List!I2:I1000, MATCH(A3, Keyword_List!A2:A1000, 0))*10)/2</f>
        <v/>
      </c>
      <c r="D3">
        <f>INDEX(Keyword_List!M2:M1000, MATCH(A3, Keyword_List!A2:A1000, 0)) / (C3+1)</f>
        <v/>
      </c>
    </row>
    <row r="4">
      <c r="A4" t="inlineStr">
        <is>
          <t>headless cms seo</t>
        </is>
      </c>
      <c r="B4" t="n">
        <v>6769.85</v>
      </c>
      <c r="C4">
        <f>(INDEX(Competition!G2:G1000, MATCH(A4, Competition!A2:A1000, 0)) + INDEX(Keyword_List!I2:I1000, MATCH(A4, Keyword_List!A2:A1000, 0))*10)/2</f>
        <v/>
      </c>
      <c r="D4">
        <f>INDEX(Keyword_List!M2:M1000, MATCH(A4, Keyword_List!A2:A1000, 0)) / (C4+1)</f>
        <v/>
      </c>
    </row>
    <row r="5">
      <c r="A5" t="inlineStr">
        <is>
          <t>nextjs seo</t>
        </is>
      </c>
      <c r="B5" t="n">
        <v>5719.81</v>
      </c>
      <c r="C5">
        <f>(INDEX(Competition!G2:G1000, MATCH(A5, Competition!A2:A1000, 0)) + INDEX(Keyword_List!I2:I1000, MATCH(A5, Keyword_List!A2:A1000, 0))*10)/2</f>
        <v/>
      </c>
      <c r="D5">
        <f>INDEX(Keyword_List!M2:M1000, MATCH(A5, Keyword_List!A2:A1000, 0)) / (C5+1)</f>
        <v/>
      </c>
    </row>
    <row r="6">
      <c r="A6" t="inlineStr">
        <is>
          <t>strapi seo</t>
        </is>
      </c>
      <c r="B6" t="n">
        <v>3567.15</v>
      </c>
      <c r="C6">
        <f>(INDEX(Competition!G2:G1000, MATCH(A6, Competition!A2:A1000, 0)) + INDEX(Keyword_List!I2:I1000, MATCH(A6, Keyword_List!A2:A1000, 0))*10)/2</f>
        <v/>
      </c>
      <c r="D6">
        <f>INDEX(Keyword_List!M2:M1000, MATCH(A6, Keyword_List!A2:A1000, 0)) / (C6+1)</f>
        <v/>
      </c>
    </row>
    <row r="7">
      <c r="A7" t="inlineStr">
        <is>
          <t>core web vitals</t>
        </is>
      </c>
      <c r="B7" t="n">
        <v>1799.71</v>
      </c>
      <c r="C7">
        <f>(INDEX(Competition!G2:G1000, MATCH(A7, Competition!A2:A1000, 0)) + INDEX(Keyword_List!I2:I1000, MATCH(A7, Keyword_List!A2:A1000, 0))*10)/2</f>
        <v/>
      </c>
      <c r="D7">
        <f>INDEX(Keyword_List!M2:M1000, MATCH(A7, Keyword_List!A2:A1000, 0)) / (C7+1)</f>
        <v/>
      </c>
    </row>
    <row r="8">
      <c r="A8" t="inlineStr">
        <is>
          <t>lighthouse ci</t>
        </is>
      </c>
      <c r="B8" t="n">
        <v>1673.28</v>
      </c>
      <c r="C8">
        <f>(INDEX(Competition!G2:G1000, MATCH(A8, Competition!A2:A1000, 0)) + INDEX(Keyword_List!I2:I1000, MATCH(A8, Keyword_List!A2:A1000, 0))*10)/2</f>
        <v/>
      </c>
      <c r="D8">
        <f>INDEX(Keyword_List!M2:M1000, MATCH(A8, Keyword_List!A2:A1000, 0)) / (C8+1)</f>
        <v/>
      </c>
    </row>
    <row r="9">
      <c r="A9" t="inlineStr">
        <is>
          <t>seo automation</t>
        </is>
      </c>
      <c r="B9" t="n">
        <v>2376.82</v>
      </c>
      <c r="C9">
        <f>(INDEX(Competition!G2:G1000, MATCH(A9, Competition!A2:A1000, 0)) + INDEX(Keyword_List!I2:I1000, MATCH(A9, Keyword_List!A2:A1000, 0))*10)/2</f>
        <v/>
      </c>
      <c r="D9">
        <f>INDEX(Keyword_List!M2:M1000, MATCH(A9, Keyword_List!A2:A1000, 0)) / (C9+1)</f>
        <v/>
      </c>
    </row>
    <row r="10">
      <c r="A10" t="inlineStr">
        <is>
          <t>keyword clustering</t>
        </is>
      </c>
      <c r="B10" t="n">
        <v>4619.2</v>
      </c>
      <c r="C10">
        <f>(INDEX(Competition!G2:G1000, MATCH(A10, Competition!A2:A1000, 0)) + INDEX(Keyword_List!I2:I1000, MATCH(A10, Keyword_List!A2:A1000, 0))*10)/2</f>
        <v/>
      </c>
      <c r="D10">
        <f>INDEX(Keyword_List!M2:M1000, MATCH(A10, Keyword_List!A2:A1000, 0)) / (C10+1)</f>
        <v/>
      </c>
    </row>
    <row r="11">
      <c r="A11" t="inlineStr">
        <is>
          <t>semantic search</t>
        </is>
      </c>
      <c r="B11" t="n">
        <v>5859.47</v>
      </c>
      <c r="C11">
        <f>(INDEX(Competition!G2:G1000, MATCH(A11, Competition!A2:A1000, 0)) + INDEX(Keyword_List!I2:I1000, MATCH(A11, Keyword_List!A2:A1000, 0))*10)/2</f>
        <v/>
      </c>
      <c r="D11">
        <f>INDEX(Keyword_List!M2:M1000, MATCH(A11, Keyword_List!A2:A1000, 0)) / (C11+1)</f>
        <v/>
      </c>
    </row>
    <row r="12">
      <c r="A12" t="inlineStr">
        <is>
          <t>technical seo audit</t>
        </is>
      </c>
      <c r="B12" t="n">
        <v>5451.48</v>
      </c>
      <c r="C12">
        <f>(INDEX(Competition!G2:G1000, MATCH(A12, Competition!A2:A1000, 0)) + INDEX(Keyword_List!I2:I1000, MATCH(A12, Keyword_List!A2:A1000, 0))*10)/2</f>
        <v/>
      </c>
      <c r="D12">
        <f>INDEX(Keyword_List!M2:M1000, MATCH(A12, Keyword_List!A2:A1000, 0)) / (C12+1)</f>
        <v/>
      </c>
    </row>
    <row r="13">
      <c r="A13" t="inlineStr">
        <is>
          <t>schema markup</t>
        </is>
      </c>
      <c r="B13" t="n">
        <v>2599.5</v>
      </c>
      <c r="C13">
        <f>(INDEX(Competition!G2:G1000, MATCH(A13, Competition!A2:A1000, 0)) + INDEX(Keyword_List!I2:I1000, MATCH(A13, Keyword_List!A2:A1000, 0))*10)/2</f>
        <v/>
      </c>
      <c r="D13">
        <f>INDEX(Keyword_List!M2:M1000, MATCH(A13, Keyword_List!A2:A1000, 0)) / (C13+1)</f>
        <v/>
      </c>
    </row>
    <row r="14">
      <c r="A14" t="inlineStr">
        <is>
          <t>open graph</t>
        </is>
      </c>
      <c r="B14" t="n">
        <v>7661.49</v>
      </c>
      <c r="C14">
        <f>(INDEX(Competition!G2:G1000, MATCH(A14, Competition!A2:A1000, 0)) + INDEX(Keyword_List!I2:I1000, MATCH(A14, Keyword_List!A2:A1000, 0))*10)/2</f>
        <v/>
      </c>
      <c r="D14">
        <f>INDEX(Keyword_List!M2:M1000, MATCH(A14, Keyword_List!A2:A1000, 0)) / (C14+1)</f>
        <v/>
      </c>
    </row>
    <row r="15">
      <c r="A15" t="inlineStr">
        <is>
          <t>robots.txt</t>
        </is>
      </c>
      <c r="B15" t="n">
        <v>6034.23</v>
      </c>
      <c r="C15">
        <f>(INDEX(Competition!G2:G1000, MATCH(A15, Competition!A2:A1000, 0)) + INDEX(Keyword_List!I2:I1000, MATCH(A15, Keyword_List!A2:A1000, 0))*10)/2</f>
        <v/>
      </c>
      <c r="D15">
        <f>INDEX(Keyword_List!M2:M1000, MATCH(A15, Keyword_List!A2:A1000, 0)) / (C15+1)</f>
        <v/>
      </c>
    </row>
    <row r="16">
      <c r="A16" t="inlineStr">
        <is>
          <t>xml sitemap generator</t>
        </is>
      </c>
      <c r="B16" t="n">
        <v>4657.66</v>
      </c>
      <c r="C16">
        <f>(INDEX(Competition!G2:G1000, MATCH(A16, Competition!A2:A1000, 0)) + INDEX(Keyword_List!I2:I1000, MATCH(A16, Keyword_List!A2:A1000, 0))*10)/2</f>
        <v/>
      </c>
      <c r="D16">
        <f>INDEX(Keyword_List!M2:M1000, MATCH(A16, Keyword_List!A2:A1000, 0)) / (C16+1)</f>
        <v/>
      </c>
    </row>
    <row r="17">
      <c r="A17" t="inlineStr">
        <is>
          <t>canonical url</t>
        </is>
      </c>
      <c r="B17" t="n">
        <v>5087.91</v>
      </c>
      <c r="C17">
        <f>(INDEX(Competition!G2:G1000, MATCH(A17, Competition!A2:A1000, 0)) + INDEX(Keyword_List!I2:I1000, MATCH(A17, Keyword_List!A2:A1000, 0))*10)/2</f>
        <v/>
      </c>
      <c r="D17">
        <f>INDEX(Keyword_List!M2:M1000, MATCH(A17, Keyword_List!A2:A1000, 0)) / (C17+1)</f>
        <v/>
      </c>
    </row>
    <row r="18">
      <c r="A18" t="inlineStr">
        <is>
          <t>hreflang</t>
        </is>
      </c>
      <c r="B18" t="n">
        <v>3647</v>
      </c>
      <c r="C18">
        <f>(INDEX(Competition!G2:G1000, MATCH(A18, Competition!A2:A1000, 0)) + INDEX(Keyword_List!I2:I1000, MATCH(A18, Keyword_List!A2:A1000, 0))*10)/2</f>
        <v/>
      </c>
      <c r="D18">
        <f>INDEX(Keyword_List!M2:M1000, MATCH(A18, Keyword_List!A2:A1000, 0)) / (C18+1)</f>
        <v/>
      </c>
    </row>
    <row r="19">
      <c r="A19" t="inlineStr">
        <is>
          <t>site speed</t>
        </is>
      </c>
      <c r="B19" t="n">
        <v>2357.98</v>
      </c>
      <c r="C19">
        <f>(INDEX(Competition!G2:G1000, MATCH(A19, Competition!A2:A1000, 0)) + INDEX(Keyword_List!I2:I1000, MATCH(A19, Keyword_List!A2:A1000, 0))*10)/2</f>
        <v/>
      </c>
      <c r="D19">
        <f>INDEX(Keyword_List!M2:M1000, MATCH(A19, Keyword_List!A2:A1000, 0)) / (C19+1)</f>
        <v/>
      </c>
    </row>
    <row r="20">
      <c r="A20" t="inlineStr">
        <is>
          <t>edge caching</t>
        </is>
      </c>
      <c r="B20" t="n">
        <v>3169.8</v>
      </c>
      <c r="C20">
        <f>(INDEX(Competition!G2:G1000, MATCH(A20, Competition!A2:A1000, 0)) + INDEX(Keyword_List!I2:I1000, MATCH(A20, Keyword_List!A2:A1000, 0))*10)/2</f>
        <v/>
      </c>
      <c r="D20">
        <f>INDEX(Keyword_List!M2:M1000, MATCH(A20, Keyword_List!A2:A1000, 0)) / (C20+1)</f>
        <v/>
      </c>
    </row>
    <row r="21">
      <c r="A21" t="inlineStr">
        <is>
          <t>server components</t>
        </is>
      </c>
      <c r="B21" t="n">
        <v>6183.85</v>
      </c>
      <c r="C21">
        <f>(INDEX(Competition!G2:G1000, MATCH(A21, Competition!A2:A1000, 0)) + INDEX(Keyword_List!I2:I1000, MATCH(A21, Keyword_List!A2:A1000, 0))*10)/2</f>
        <v/>
      </c>
      <c r="D21">
        <f>INDEX(Keyword_List!M2:M1000, MATCH(A21, Keyword_List!A2:A1000, 0)) / (C21+1)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keyword</t>
        </is>
      </c>
      <c r="B1" s="1" t="inlineStr">
        <is>
          <t>brand_relevance</t>
        </is>
      </c>
      <c r="C1" s="1" t="inlineStr">
        <is>
          <t>topical_fit</t>
        </is>
      </c>
      <c r="D1" s="1" t="inlineStr">
        <is>
          <t>intent_match</t>
        </is>
      </c>
      <c r="E1" s="1" t="inlineStr">
        <is>
          <t>ilp</t>
        </is>
      </c>
      <c r="F1" s="1" t="inlineStr">
        <is>
          <t>serp_feature_ownership</t>
        </is>
      </c>
      <c r="G1" s="1" t="inlineStr">
        <is>
          <t>strategic_fit_score</t>
        </is>
      </c>
    </row>
    <row r="2">
      <c r="A2" t="inlineStr">
        <is>
          <t>nextjs sitemap</t>
        </is>
      </c>
      <c r="B2" t="n">
        <v>4</v>
      </c>
      <c r="C2" t="n">
        <v>3</v>
      </c>
      <c r="D2" t="n">
        <v>4</v>
      </c>
      <c r="E2" t="n">
        <v>2</v>
      </c>
      <c r="F2" t="n">
        <v>39</v>
      </c>
      <c r="G2">
        <f>(AVERAGE(B2,C2,D2,E2)/5)*80 + F2*0.2</f>
        <v/>
      </c>
    </row>
    <row r="3">
      <c r="A3" t="inlineStr">
        <is>
          <t>strapi blog</t>
        </is>
      </c>
      <c r="B3" t="n">
        <v>4</v>
      </c>
      <c r="C3" t="n">
        <v>4</v>
      </c>
      <c r="D3" t="n">
        <v>3</v>
      </c>
      <c r="E3" t="n">
        <v>4</v>
      </c>
      <c r="F3" t="n">
        <v>84</v>
      </c>
      <c r="G3">
        <f>(AVERAGE(B3,C3,D3,E3)/5)*80 + F3*0.2</f>
        <v/>
      </c>
    </row>
    <row r="4">
      <c r="A4" t="inlineStr">
        <is>
          <t>headless cms seo</t>
        </is>
      </c>
      <c r="B4" t="n">
        <v>3</v>
      </c>
      <c r="C4" t="n">
        <v>3</v>
      </c>
      <c r="D4" t="n">
        <v>4</v>
      </c>
      <c r="E4" t="n">
        <v>3</v>
      </c>
      <c r="F4" t="n">
        <v>27</v>
      </c>
      <c r="G4">
        <f>(AVERAGE(B4,C4,D4,E4)/5)*80 + F4*0.2</f>
        <v/>
      </c>
    </row>
    <row r="5">
      <c r="A5" t="inlineStr">
        <is>
          <t>nextjs seo</t>
        </is>
      </c>
      <c r="B5" t="n">
        <v>5</v>
      </c>
      <c r="C5" t="n">
        <v>4</v>
      </c>
      <c r="D5" t="n">
        <v>5</v>
      </c>
      <c r="E5" t="n">
        <v>5</v>
      </c>
      <c r="F5" t="n">
        <v>35</v>
      </c>
      <c r="G5">
        <f>(AVERAGE(B5,C5,D5,E5)/5)*80 + F5*0.2</f>
        <v/>
      </c>
    </row>
    <row r="6">
      <c r="A6" t="inlineStr">
        <is>
          <t>strapi seo</t>
        </is>
      </c>
      <c r="B6" t="n">
        <v>4</v>
      </c>
      <c r="C6" t="n">
        <v>5</v>
      </c>
      <c r="D6" t="n">
        <v>4</v>
      </c>
      <c r="E6" t="n">
        <v>4</v>
      </c>
      <c r="F6" t="n">
        <v>33</v>
      </c>
      <c r="G6">
        <f>(AVERAGE(B6,C6,D6,E6)/5)*80 + F6*0.2</f>
        <v/>
      </c>
    </row>
    <row r="7">
      <c r="A7" t="inlineStr">
        <is>
          <t>core web vitals</t>
        </is>
      </c>
      <c r="B7" t="n">
        <v>5</v>
      </c>
      <c r="C7" t="n">
        <v>3</v>
      </c>
      <c r="D7" t="n">
        <v>4</v>
      </c>
      <c r="E7" t="n">
        <v>2</v>
      </c>
      <c r="F7" t="n">
        <v>34</v>
      </c>
      <c r="G7">
        <f>(AVERAGE(B7,C7,D7,E7)/5)*80 + F7*0.2</f>
        <v/>
      </c>
    </row>
    <row r="8">
      <c r="A8" t="inlineStr">
        <is>
          <t>lighthouse ci</t>
        </is>
      </c>
      <c r="B8" t="n">
        <v>5</v>
      </c>
      <c r="C8" t="n">
        <v>3</v>
      </c>
      <c r="D8" t="n">
        <v>5</v>
      </c>
      <c r="E8" t="n">
        <v>3</v>
      </c>
      <c r="F8" t="n">
        <v>85</v>
      </c>
      <c r="G8">
        <f>(AVERAGE(B8,C8,D8,E8)/5)*80 + F8*0.2</f>
        <v/>
      </c>
    </row>
    <row r="9">
      <c r="A9" t="inlineStr">
        <is>
          <t>seo automation</t>
        </is>
      </c>
      <c r="B9" t="n">
        <v>4</v>
      </c>
      <c r="C9" t="n">
        <v>3</v>
      </c>
      <c r="D9" t="n">
        <v>4</v>
      </c>
      <c r="E9" t="n">
        <v>4</v>
      </c>
      <c r="F9" t="n">
        <v>51</v>
      </c>
      <c r="G9">
        <f>(AVERAGE(B9,C9,D9,E9)/5)*80 + F9*0.2</f>
        <v/>
      </c>
    </row>
    <row r="10">
      <c r="A10" t="inlineStr">
        <is>
          <t>keyword clustering</t>
        </is>
      </c>
      <c r="B10" t="n">
        <v>3</v>
      </c>
      <c r="C10" t="n">
        <v>3</v>
      </c>
      <c r="D10" t="n">
        <v>4</v>
      </c>
      <c r="E10" t="n">
        <v>3</v>
      </c>
      <c r="F10" t="n">
        <v>82</v>
      </c>
      <c r="G10">
        <f>(AVERAGE(B10,C10,D10,E10)/5)*80 + F10*0.2</f>
        <v/>
      </c>
    </row>
    <row r="11">
      <c r="A11" t="inlineStr">
        <is>
          <t>semantic search</t>
        </is>
      </c>
      <c r="B11" t="n">
        <v>4</v>
      </c>
      <c r="C11" t="n">
        <v>4</v>
      </c>
      <c r="D11" t="n">
        <v>5</v>
      </c>
      <c r="E11" t="n">
        <v>4</v>
      </c>
      <c r="F11" t="n">
        <v>70</v>
      </c>
      <c r="G11">
        <f>(AVERAGE(B11,C11,D11,E11)/5)*80 + F11*0.2</f>
        <v/>
      </c>
    </row>
    <row r="12">
      <c r="A12" t="inlineStr">
        <is>
          <t>technical seo audit</t>
        </is>
      </c>
      <c r="B12" t="n">
        <v>3</v>
      </c>
      <c r="C12" t="n">
        <v>3</v>
      </c>
      <c r="D12" t="n">
        <v>4</v>
      </c>
      <c r="E12" t="n">
        <v>3</v>
      </c>
      <c r="F12" t="n">
        <v>44</v>
      </c>
      <c r="G12">
        <f>(AVERAGE(B12,C12,D12,E12)/5)*80 + F12*0.2</f>
        <v/>
      </c>
    </row>
    <row r="13">
      <c r="A13" t="inlineStr">
        <is>
          <t>schema markup</t>
        </is>
      </c>
      <c r="B13" t="n">
        <v>5</v>
      </c>
      <c r="C13" t="n">
        <v>5</v>
      </c>
      <c r="D13" t="n">
        <v>5</v>
      </c>
      <c r="E13" t="n">
        <v>2</v>
      </c>
      <c r="F13" t="n">
        <v>77</v>
      </c>
      <c r="G13">
        <f>(AVERAGE(B13,C13,D13,E13)/5)*80 + F13*0.2</f>
        <v/>
      </c>
    </row>
    <row r="14">
      <c r="A14" t="inlineStr">
        <is>
          <t>open graph</t>
        </is>
      </c>
      <c r="B14" t="n">
        <v>3</v>
      </c>
      <c r="C14" t="n">
        <v>5</v>
      </c>
      <c r="D14" t="n">
        <v>4</v>
      </c>
      <c r="E14" t="n">
        <v>5</v>
      </c>
      <c r="F14" t="n">
        <v>82</v>
      </c>
      <c r="G14">
        <f>(AVERAGE(B14,C14,D14,E14)/5)*80 + F14*0.2</f>
        <v/>
      </c>
    </row>
    <row r="15">
      <c r="A15" t="inlineStr">
        <is>
          <t>robots.txt</t>
        </is>
      </c>
      <c r="B15" t="n">
        <v>3</v>
      </c>
      <c r="C15" t="n">
        <v>3</v>
      </c>
      <c r="D15" t="n">
        <v>5</v>
      </c>
      <c r="E15" t="n">
        <v>2</v>
      </c>
      <c r="F15" t="n">
        <v>81</v>
      </c>
      <c r="G15">
        <f>(AVERAGE(B15,C15,D15,E15)/5)*80 + F15*0.2</f>
        <v/>
      </c>
    </row>
    <row r="16">
      <c r="A16" t="inlineStr">
        <is>
          <t>xml sitemap generator</t>
        </is>
      </c>
      <c r="B16" t="n">
        <v>3</v>
      </c>
      <c r="C16" t="n">
        <v>5</v>
      </c>
      <c r="D16" t="n">
        <v>5</v>
      </c>
      <c r="E16" t="n">
        <v>5</v>
      </c>
      <c r="F16" t="n">
        <v>41</v>
      </c>
      <c r="G16">
        <f>(AVERAGE(B16,C16,D16,E16)/5)*80 + F16*0.2</f>
        <v/>
      </c>
    </row>
    <row r="17">
      <c r="A17" t="inlineStr">
        <is>
          <t>canonical url</t>
        </is>
      </c>
      <c r="B17" t="n">
        <v>5</v>
      </c>
      <c r="C17" t="n">
        <v>3</v>
      </c>
      <c r="D17" t="n">
        <v>4</v>
      </c>
      <c r="E17" t="n">
        <v>3</v>
      </c>
      <c r="F17" t="n">
        <v>77</v>
      </c>
      <c r="G17">
        <f>(AVERAGE(B17,C17,D17,E17)/5)*80 + F17*0.2</f>
        <v/>
      </c>
    </row>
    <row r="18">
      <c r="A18" t="inlineStr">
        <is>
          <t>hreflang</t>
        </is>
      </c>
      <c r="B18" t="n">
        <v>5</v>
      </c>
      <c r="C18" t="n">
        <v>3</v>
      </c>
      <c r="D18" t="n">
        <v>4</v>
      </c>
      <c r="E18" t="n">
        <v>4</v>
      </c>
      <c r="F18" t="n">
        <v>77</v>
      </c>
      <c r="G18">
        <f>(AVERAGE(B18,C18,D18,E18)/5)*80 + F18*0.2</f>
        <v/>
      </c>
    </row>
    <row r="19">
      <c r="A19" t="inlineStr">
        <is>
          <t>site speed</t>
        </is>
      </c>
      <c r="B19" t="n">
        <v>3</v>
      </c>
      <c r="C19" t="n">
        <v>5</v>
      </c>
      <c r="D19" t="n">
        <v>4</v>
      </c>
      <c r="E19" t="n">
        <v>2</v>
      </c>
      <c r="F19" t="n">
        <v>68</v>
      </c>
      <c r="G19">
        <f>(AVERAGE(B19,C19,D19,E19)/5)*80 + F19*0.2</f>
        <v/>
      </c>
    </row>
    <row r="20">
      <c r="A20" t="inlineStr">
        <is>
          <t>edge caching</t>
        </is>
      </c>
      <c r="B20" t="n">
        <v>3</v>
      </c>
      <c r="C20" t="n">
        <v>3</v>
      </c>
      <c r="D20" t="n">
        <v>3</v>
      </c>
      <c r="E20" t="n">
        <v>5</v>
      </c>
      <c r="F20" t="n">
        <v>71</v>
      </c>
      <c r="G20">
        <f>(AVERAGE(B20,C20,D20,E20)/5)*80 + F20*0.2</f>
        <v/>
      </c>
    </row>
    <row r="21">
      <c r="A21" t="inlineStr">
        <is>
          <t>server components</t>
        </is>
      </c>
      <c r="B21" t="n">
        <v>4</v>
      </c>
      <c r="C21" t="n">
        <v>5</v>
      </c>
      <c r="D21" t="n">
        <v>3</v>
      </c>
      <c r="E21" t="n">
        <v>2</v>
      </c>
      <c r="F21" t="n">
        <v>61</v>
      </c>
      <c r="G21">
        <f>(AVERAGE(B21,C21,D21,E21)/5)*80 + F21*0.2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keyword</t>
        </is>
      </c>
      <c r="B1" s="1" t="inlineStr">
        <is>
          <t>demand_score</t>
        </is>
      </c>
      <c r="C1" s="1" t="inlineStr">
        <is>
          <t>value_score</t>
        </is>
      </c>
      <c r="D1" s="1" t="inlineStr">
        <is>
          <t>opportunity_score_pct</t>
        </is>
      </c>
      <c r="E1" s="1" t="inlineStr">
        <is>
          <t>competition_ease_score</t>
        </is>
      </c>
      <c r="F1" s="1" t="inlineStr">
        <is>
          <t>strategic_fit_score</t>
        </is>
      </c>
      <c r="G1" s="1" t="inlineStr">
        <is>
          <t>master_priority</t>
        </is>
      </c>
    </row>
    <row r="2">
      <c r="A2" t="inlineStr">
        <is>
          <t>nextjs sitemap</t>
        </is>
      </c>
      <c r="B2">
        <f>IF((Calcs!B5-Calcs!B4)=0,0, (INDEX(Keyword_List!L2:L1000, MATCH(A2, Keyword_List!A2:A1000, 0))-Calcs!B4)/(Calcs!B5-Calcs!B4)*100)</f>
        <v/>
      </c>
      <c r="C2">
        <f>IF((Calcs!B7-Calcs!B6)=0,0, (INDEX(Keyword_List!M2:M1000, MATCH(A2, Keyword_List!A2:A1000, 0))-Calcs!B6)/(Calcs!B7-Calcs!B6)*100)</f>
        <v/>
      </c>
      <c r="D2">
        <f>IF((Calcs!B9-Calcs!B8)=0,0, (INDEX(ROI_Opportunity!D2:D1000, MATCH(A2, ROI_Opportunity!A2:A1000, 0))-Calcs!B8)/(Calcs!B9-Calcs!B8)*100)</f>
        <v/>
      </c>
      <c r="E2">
        <f>100-(IF((Calcs!B11-Calcs!B10)=0,0, (INDEX(Competition!G2:G1000, MATCH(A2, Competition!A2:A1000, 0))-Calcs!B10)/(Calcs!B11-Calcs!B10)*100))</f>
        <v/>
      </c>
      <c r="F2">
        <f>IF((None-None)=0,0, (INDEX(Strategic_Fit!G2:G1000, MATCH(A2, Strategic_Fit!A2:A1000, 0))-None)/(None-None)*100)</f>
        <v/>
      </c>
      <c r="G2">
        <f>ROUND(B2*0.25 + C2*0.25 + D2*0.20 + E2*0.15 + F2*0.15, 2)</f>
        <v/>
      </c>
    </row>
    <row r="3">
      <c r="A3" t="inlineStr">
        <is>
          <t>strapi blog</t>
        </is>
      </c>
      <c r="B3">
        <f>IF((Calcs!B5-Calcs!B4)=0,0, (INDEX(Keyword_List!L2:L1000, MATCH(A3, Keyword_List!A2:A1000, 0))-Calcs!B4)/(Calcs!B5-Calcs!B4)*100)</f>
        <v/>
      </c>
      <c r="C3">
        <f>IF((Calcs!B7-Calcs!B6)=0,0, (INDEX(Keyword_List!M2:M1000, MATCH(A3, Keyword_List!A2:A1000, 0))-Calcs!B6)/(Calcs!B7-Calcs!B6)*100)</f>
        <v/>
      </c>
      <c r="D3">
        <f>IF((Calcs!B9-Calcs!B8)=0,0, (INDEX(ROI_Opportunity!D2:D1000, MATCH(A3, ROI_Opportunity!A2:A1000, 0))-Calcs!B8)/(Calcs!B9-Calcs!B8)*100)</f>
        <v/>
      </c>
      <c r="E3">
        <f>100-(IF((Calcs!B11-Calcs!B10)=0,0, (INDEX(Competition!G2:G1000, MATCH(A3, Competition!A2:A1000, 0))-Calcs!B10)/(Calcs!B11-Calcs!B10)*100))</f>
        <v/>
      </c>
      <c r="F3">
        <f>IF((None-None)=0,0, (INDEX(Strategic_Fit!G2:G1000, MATCH(A3, Strategic_Fit!A2:A1000, 0))-None)/(None-None)*100)</f>
        <v/>
      </c>
      <c r="G3">
        <f>ROUND(B3*0.25 + C3*0.25 + D3*0.20 + E3*0.15 + F3*0.15, 2)</f>
        <v/>
      </c>
    </row>
    <row r="4">
      <c r="A4" t="inlineStr">
        <is>
          <t>headless cms seo</t>
        </is>
      </c>
      <c r="B4">
        <f>IF((Calcs!B5-Calcs!B4)=0,0, (INDEX(Keyword_List!L2:L1000, MATCH(A4, Keyword_List!A2:A1000, 0))-Calcs!B4)/(Calcs!B5-Calcs!B4)*100)</f>
        <v/>
      </c>
      <c r="C4">
        <f>IF((Calcs!B7-Calcs!B6)=0,0, (INDEX(Keyword_List!M2:M1000, MATCH(A4, Keyword_List!A2:A1000, 0))-Calcs!B6)/(Calcs!B7-Calcs!B6)*100)</f>
        <v/>
      </c>
      <c r="D4">
        <f>IF((Calcs!B9-Calcs!B8)=0,0, (INDEX(ROI_Opportunity!D2:D1000, MATCH(A4, ROI_Opportunity!A2:A1000, 0))-Calcs!B8)/(Calcs!B9-Calcs!B8)*100)</f>
        <v/>
      </c>
      <c r="E4">
        <f>100-(IF((Calcs!B11-Calcs!B10)=0,0, (INDEX(Competition!G2:G1000, MATCH(A4, Competition!A2:A1000, 0))-Calcs!B10)/(Calcs!B11-Calcs!B10)*100))</f>
        <v/>
      </c>
      <c r="F4">
        <f>IF((None-None)=0,0, (INDEX(Strategic_Fit!G2:G1000, MATCH(A4, Strategic_Fit!A2:A1000, 0))-None)/(None-None)*100)</f>
        <v/>
      </c>
      <c r="G4">
        <f>ROUND(B4*0.25 + C4*0.25 + D4*0.20 + E4*0.15 + F4*0.15, 2)</f>
        <v/>
      </c>
    </row>
    <row r="5">
      <c r="A5" t="inlineStr">
        <is>
          <t>nextjs seo</t>
        </is>
      </c>
      <c r="B5">
        <f>IF((Calcs!B5-Calcs!B4)=0,0, (INDEX(Keyword_List!L2:L1000, MATCH(A5, Keyword_List!A2:A1000, 0))-Calcs!B4)/(Calcs!B5-Calcs!B4)*100)</f>
        <v/>
      </c>
      <c r="C5">
        <f>IF((Calcs!B7-Calcs!B6)=0,0, (INDEX(Keyword_List!M2:M1000, MATCH(A5, Keyword_List!A2:A1000, 0))-Calcs!B6)/(Calcs!B7-Calcs!B6)*100)</f>
        <v/>
      </c>
      <c r="D5">
        <f>IF((Calcs!B9-Calcs!B8)=0,0, (INDEX(ROI_Opportunity!D2:D1000, MATCH(A5, ROI_Opportunity!A2:A1000, 0))-Calcs!B8)/(Calcs!B9-Calcs!B8)*100)</f>
        <v/>
      </c>
      <c r="E5">
        <f>100-(IF((Calcs!B11-Calcs!B10)=0,0, (INDEX(Competition!G2:G1000, MATCH(A5, Competition!A2:A1000, 0))-Calcs!B10)/(Calcs!B11-Calcs!B10)*100))</f>
        <v/>
      </c>
      <c r="F5">
        <f>IF((None-None)=0,0, (INDEX(Strategic_Fit!G2:G1000, MATCH(A5, Strategic_Fit!A2:A1000, 0))-None)/(None-None)*100)</f>
        <v/>
      </c>
      <c r="G5">
        <f>ROUND(B5*0.25 + C5*0.25 + D5*0.20 + E5*0.15 + F5*0.15, 2)</f>
        <v/>
      </c>
    </row>
    <row r="6">
      <c r="A6" t="inlineStr">
        <is>
          <t>strapi seo</t>
        </is>
      </c>
      <c r="B6">
        <f>IF((Calcs!B5-Calcs!B4)=0,0, (INDEX(Keyword_List!L2:L1000, MATCH(A6, Keyword_List!A2:A1000, 0))-Calcs!B4)/(Calcs!B5-Calcs!B4)*100)</f>
        <v/>
      </c>
      <c r="C6">
        <f>IF((Calcs!B7-Calcs!B6)=0,0, (INDEX(Keyword_List!M2:M1000, MATCH(A6, Keyword_List!A2:A1000, 0))-Calcs!B6)/(Calcs!B7-Calcs!B6)*100)</f>
        <v/>
      </c>
      <c r="D6">
        <f>IF((Calcs!B9-Calcs!B8)=0,0, (INDEX(ROI_Opportunity!D2:D1000, MATCH(A6, ROI_Opportunity!A2:A1000, 0))-Calcs!B8)/(Calcs!B9-Calcs!B8)*100)</f>
        <v/>
      </c>
      <c r="E6">
        <f>100-(IF((Calcs!B11-Calcs!B10)=0,0, (INDEX(Competition!G2:G1000, MATCH(A6, Competition!A2:A1000, 0))-Calcs!B10)/(Calcs!B11-Calcs!B10)*100))</f>
        <v/>
      </c>
      <c r="F6">
        <f>IF((None-None)=0,0, (INDEX(Strategic_Fit!G2:G1000, MATCH(A6, Strategic_Fit!A2:A1000, 0))-None)/(None-None)*100)</f>
        <v/>
      </c>
      <c r="G6">
        <f>ROUND(B6*0.25 + C6*0.25 + D6*0.20 + E6*0.15 + F6*0.15, 2)</f>
        <v/>
      </c>
    </row>
    <row r="7">
      <c r="A7" t="inlineStr">
        <is>
          <t>core web vitals</t>
        </is>
      </c>
      <c r="B7">
        <f>IF((Calcs!B5-Calcs!B4)=0,0, (INDEX(Keyword_List!L2:L1000, MATCH(A7, Keyword_List!A2:A1000, 0))-Calcs!B4)/(Calcs!B5-Calcs!B4)*100)</f>
        <v/>
      </c>
      <c r="C7">
        <f>IF((Calcs!B7-Calcs!B6)=0,0, (INDEX(Keyword_List!M2:M1000, MATCH(A7, Keyword_List!A2:A1000, 0))-Calcs!B6)/(Calcs!B7-Calcs!B6)*100)</f>
        <v/>
      </c>
      <c r="D7">
        <f>IF((Calcs!B9-Calcs!B8)=0,0, (INDEX(ROI_Opportunity!D2:D1000, MATCH(A7, ROI_Opportunity!A2:A1000, 0))-Calcs!B8)/(Calcs!B9-Calcs!B8)*100)</f>
        <v/>
      </c>
      <c r="E7">
        <f>100-(IF((Calcs!B11-Calcs!B10)=0,0, (INDEX(Competition!G2:G1000, MATCH(A7, Competition!A2:A1000, 0))-Calcs!B10)/(Calcs!B11-Calcs!B10)*100))</f>
        <v/>
      </c>
      <c r="F7">
        <f>IF((None-None)=0,0, (INDEX(Strategic_Fit!G2:G1000, MATCH(A7, Strategic_Fit!A2:A1000, 0))-None)/(None-None)*100)</f>
        <v/>
      </c>
      <c r="G7">
        <f>ROUND(B7*0.25 + C7*0.25 + D7*0.20 + E7*0.15 + F7*0.15, 2)</f>
        <v/>
      </c>
    </row>
    <row r="8">
      <c r="A8" t="inlineStr">
        <is>
          <t>lighthouse ci</t>
        </is>
      </c>
      <c r="B8">
        <f>IF((Calcs!B5-Calcs!B4)=0,0, (INDEX(Keyword_List!L2:L1000, MATCH(A8, Keyword_List!A2:A1000, 0))-Calcs!B4)/(Calcs!B5-Calcs!B4)*100)</f>
        <v/>
      </c>
      <c r="C8">
        <f>IF((Calcs!B7-Calcs!B6)=0,0, (INDEX(Keyword_List!M2:M1000, MATCH(A8, Keyword_List!A2:A1000, 0))-Calcs!B6)/(Calcs!B7-Calcs!B6)*100)</f>
        <v/>
      </c>
      <c r="D8">
        <f>IF((Calcs!B9-Calcs!B8)=0,0, (INDEX(ROI_Opportunity!D2:D1000, MATCH(A8, ROI_Opportunity!A2:A1000, 0))-Calcs!B8)/(Calcs!B9-Calcs!B8)*100)</f>
        <v/>
      </c>
      <c r="E8">
        <f>100-(IF((Calcs!B11-Calcs!B10)=0,0, (INDEX(Competition!G2:G1000, MATCH(A8, Competition!A2:A1000, 0))-Calcs!B10)/(Calcs!B11-Calcs!B10)*100))</f>
        <v/>
      </c>
      <c r="F8">
        <f>IF((None-None)=0,0, (INDEX(Strategic_Fit!G2:G1000, MATCH(A8, Strategic_Fit!A2:A1000, 0))-None)/(None-None)*100)</f>
        <v/>
      </c>
      <c r="G8">
        <f>ROUND(B8*0.25 + C8*0.25 + D8*0.20 + E8*0.15 + F8*0.15, 2)</f>
        <v/>
      </c>
    </row>
    <row r="9">
      <c r="A9" t="inlineStr">
        <is>
          <t>seo automation</t>
        </is>
      </c>
      <c r="B9">
        <f>IF((Calcs!B5-Calcs!B4)=0,0, (INDEX(Keyword_List!L2:L1000, MATCH(A9, Keyword_List!A2:A1000, 0))-Calcs!B4)/(Calcs!B5-Calcs!B4)*100)</f>
        <v/>
      </c>
      <c r="C9">
        <f>IF((Calcs!B7-Calcs!B6)=0,0, (INDEX(Keyword_List!M2:M1000, MATCH(A9, Keyword_List!A2:A1000, 0))-Calcs!B6)/(Calcs!B7-Calcs!B6)*100)</f>
        <v/>
      </c>
      <c r="D9">
        <f>IF((Calcs!B9-Calcs!B8)=0,0, (INDEX(ROI_Opportunity!D2:D1000, MATCH(A9, ROI_Opportunity!A2:A1000, 0))-Calcs!B8)/(Calcs!B9-Calcs!B8)*100)</f>
        <v/>
      </c>
      <c r="E9">
        <f>100-(IF((Calcs!B11-Calcs!B10)=0,0, (INDEX(Competition!G2:G1000, MATCH(A9, Competition!A2:A1000, 0))-Calcs!B10)/(Calcs!B11-Calcs!B10)*100))</f>
        <v/>
      </c>
      <c r="F9">
        <f>IF((None-None)=0,0, (INDEX(Strategic_Fit!G2:G1000, MATCH(A9, Strategic_Fit!A2:A1000, 0))-None)/(None-None)*100)</f>
        <v/>
      </c>
      <c r="G9">
        <f>ROUND(B9*0.25 + C9*0.25 + D9*0.20 + E9*0.15 + F9*0.15, 2)</f>
        <v/>
      </c>
    </row>
    <row r="10">
      <c r="A10" t="inlineStr">
        <is>
          <t>keyword clustering</t>
        </is>
      </c>
      <c r="B10">
        <f>IF((Calcs!B5-Calcs!B4)=0,0, (INDEX(Keyword_List!L2:L1000, MATCH(A10, Keyword_List!A2:A1000, 0))-Calcs!B4)/(Calcs!B5-Calcs!B4)*100)</f>
        <v/>
      </c>
      <c r="C10">
        <f>IF((Calcs!B7-Calcs!B6)=0,0, (INDEX(Keyword_List!M2:M1000, MATCH(A10, Keyword_List!A2:A1000, 0))-Calcs!B6)/(Calcs!B7-Calcs!B6)*100)</f>
        <v/>
      </c>
      <c r="D10">
        <f>IF((Calcs!B9-Calcs!B8)=0,0, (INDEX(ROI_Opportunity!D2:D1000, MATCH(A10, ROI_Opportunity!A2:A1000, 0))-Calcs!B8)/(Calcs!B9-Calcs!B8)*100)</f>
        <v/>
      </c>
      <c r="E10">
        <f>100-(IF((Calcs!B11-Calcs!B10)=0,0, (INDEX(Competition!G2:G1000, MATCH(A10, Competition!A2:A1000, 0))-Calcs!B10)/(Calcs!B11-Calcs!B10)*100))</f>
        <v/>
      </c>
      <c r="F10">
        <f>IF((None-None)=0,0, (INDEX(Strategic_Fit!G2:G1000, MATCH(A10, Strategic_Fit!A2:A1000, 0))-None)/(None-None)*100)</f>
        <v/>
      </c>
      <c r="G10">
        <f>ROUND(B10*0.25 + C10*0.25 + D10*0.20 + E10*0.15 + F10*0.15, 2)</f>
        <v/>
      </c>
    </row>
    <row r="11">
      <c r="A11" t="inlineStr">
        <is>
          <t>semantic search</t>
        </is>
      </c>
      <c r="B11">
        <f>IF((Calcs!B5-Calcs!B4)=0,0, (INDEX(Keyword_List!L2:L1000, MATCH(A11, Keyword_List!A2:A1000, 0))-Calcs!B4)/(Calcs!B5-Calcs!B4)*100)</f>
        <v/>
      </c>
      <c r="C11">
        <f>IF((Calcs!B7-Calcs!B6)=0,0, (INDEX(Keyword_List!M2:M1000, MATCH(A11, Keyword_List!A2:A1000, 0))-Calcs!B6)/(Calcs!B7-Calcs!B6)*100)</f>
        <v/>
      </c>
      <c r="D11">
        <f>IF((Calcs!B9-Calcs!B8)=0,0, (INDEX(ROI_Opportunity!D2:D1000, MATCH(A11, ROI_Opportunity!A2:A1000, 0))-Calcs!B8)/(Calcs!B9-Calcs!B8)*100)</f>
        <v/>
      </c>
      <c r="E11">
        <f>100-(IF((Calcs!B11-Calcs!B10)=0,0, (INDEX(Competition!G2:G1000, MATCH(A11, Competition!A2:A1000, 0))-Calcs!B10)/(Calcs!B11-Calcs!B10)*100))</f>
        <v/>
      </c>
      <c r="F11">
        <f>IF((None-None)=0,0, (INDEX(Strategic_Fit!G2:G1000, MATCH(A11, Strategic_Fit!A2:A1000, 0))-None)/(None-None)*100)</f>
        <v/>
      </c>
      <c r="G11">
        <f>ROUND(B11*0.25 + C11*0.25 + D11*0.20 + E11*0.15 + F11*0.15, 2)</f>
        <v/>
      </c>
    </row>
    <row r="12">
      <c r="A12" t="inlineStr">
        <is>
          <t>technical seo audit</t>
        </is>
      </c>
      <c r="B12">
        <f>IF((Calcs!B5-Calcs!B4)=0,0, (INDEX(Keyword_List!L2:L1000, MATCH(A12, Keyword_List!A2:A1000, 0))-Calcs!B4)/(Calcs!B5-Calcs!B4)*100)</f>
        <v/>
      </c>
      <c r="C12">
        <f>IF((Calcs!B7-Calcs!B6)=0,0, (INDEX(Keyword_List!M2:M1000, MATCH(A12, Keyword_List!A2:A1000, 0))-Calcs!B6)/(Calcs!B7-Calcs!B6)*100)</f>
        <v/>
      </c>
      <c r="D12">
        <f>IF((Calcs!B9-Calcs!B8)=0,0, (INDEX(ROI_Opportunity!D2:D1000, MATCH(A12, ROI_Opportunity!A2:A1000, 0))-Calcs!B8)/(Calcs!B9-Calcs!B8)*100)</f>
        <v/>
      </c>
      <c r="E12">
        <f>100-(IF((Calcs!B11-Calcs!B10)=0,0, (INDEX(Competition!G2:G1000, MATCH(A12, Competition!A2:A1000, 0))-Calcs!B10)/(Calcs!B11-Calcs!B10)*100))</f>
        <v/>
      </c>
      <c r="F12">
        <f>IF((None-None)=0,0, (INDEX(Strategic_Fit!G2:G1000, MATCH(A12, Strategic_Fit!A2:A1000, 0))-None)/(None-None)*100)</f>
        <v/>
      </c>
      <c r="G12">
        <f>ROUND(B12*0.25 + C12*0.25 + D12*0.20 + E12*0.15 + F12*0.15, 2)</f>
        <v/>
      </c>
    </row>
    <row r="13">
      <c r="A13" t="inlineStr">
        <is>
          <t>schema markup</t>
        </is>
      </c>
      <c r="B13">
        <f>IF((Calcs!B5-Calcs!B4)=0,0, (INDEX(Keyword_List!L2:L1000, MATCH(A13, Keyword_List!A2:A1000, 0))-Calcs!B4)/(Calcs!B5-Calcs!B4)*100)</f>
        <v/>
      </c>
      <c r="C13">
        <f>IF((Calcs!B7-Calcs!B6)=0,0, (INDEX(Keyword_List!M2:M1000, MATCH(A13, Keyword_List!A2:A1000, 0))-Calcs!B6)/(Calcs!B7-Calcs!B6)*100)</f>
        <v/>
      </c>
      <c r="D13">
        <f>IF((Calcs!B9-Calcs!B8)=0,0, (INDEX(ROI_Opportunity!D2:D1000, MATCH(A13, ROI_Opportunity!A2:A1000, 0))-Calcs!B8)/(Calcs!B9-Calcs!B8)*100)</f>
        <v/>
      </c>
      <c r="E13">
        <f>100-(IF((Calcs!B11-Calcs!B10)=0,0, (INDEX(Competition!G2:G1000, MATCH(A13, Competition!A2:A1000, 0))-Calcs!B10)/(Calcs!B11-Calcs!B10)*100))</f>
        <v/>
      </c>
      <c r="F13">
        <f>IF((None-None)=0,0, (INDEX(Strategic_Fit!G2:G1000, MATCH(A13, Strategic_Fit!A2:A1000, 0))-None)/(None-None)*100)</f>
        <v/>
      </c>
      <c r="G13">
        <f>ROUND(B13*0.25 + C13*0.25 + D13*0.20 + E13*0.15 + F13*0.15, 2)</f>
        <v/>
      </c>
    </row>
    <row r="14">
      <c r="A14" t="inlineStr">
        <is>
          <t>open graph</t>
        </is>
      </c>
      <c r="B14">
        <f>IF((Calcs!B5-Calcs!B4)=0,0, (INDEX(Keyword_List!L2:L1000, MATCH(A14, Keyword_List!A2:A1000, 0))-Calcs!B4)/(Calcs!B5-Calcs!B4)*100)</f>
        <v/>
      </c>
      <c r="C14">
        <f>IF((Calcs!B7-Calcs!B6)=0,0, (INDEX(Keyword_List!M2:M1000, MATCH(A14, Keyword_List!A2:A1000, 0))-Calcs!B6)/(Calcs!B7-Calcs!B6)*100)</f>
        <v/>
      </c>
      <c r="D14">
        <f>IF((Calcs!B9-Calcs!B8)=0,0, (INDEX(ROI_Opportunity!D2:D1000, MATCH(A14, ROI_Opportunity!A2:A1000, 0))-Calcs!B8)/(Calcs!B9-Calcs!B8)*100)</f>
        <v/>
      </c>
      <c r="E14">
        <f>100-(IF((Calcs!B11-Calcs!B10)=0,0, (INDEX(Competition!G2:G1000, MATCH(A14, Competition!A2:A1000, 0))-Calcs!B10)/(Calcs!B11-Calcs!B10)*100))</f>
        <v/>
      </c>
      <c r="F14">
        <f>IF((None-None)=0,0, (INDEX(Strategic_Fit!G2:G1000, MATCH(A14, Strategic_Fit!A2:A1000, 0))-None)/(None-None)*100)</f>
        <v/>
      </c>
      <c r="G14">
        <f>ROUND(B14*0.25 + C14*0.25 + D14*0.20 + E14*0.15 + F14*0.15, 2)</f>
        <v/>
      </c>
    </row>
    <row r="15">
      <c r="A15" t="inlineStr">
        <is>
          <t>robots.txt</t>
        </is>
      </c>
      <c r="B15">
        <f>IF((Calcs!B5-Calcs!B4)=0,0, (INDEX(Keyword_List!L2:L1000, MATCH(A15, Keyword_List!A2:A1000, 0))-Calcs!B4)/(Calcs!B5-Calcs!B4)*100)</f>
        <v/>
      </c>
      <c r="C15">
        <f>IF((Calcs!B7-Calcs!B6)=0,0, (INDEX(Keyword_List!M2:M1000, MATCH(A15, Keyword_List!A2:A1000, 0))-Calcs!B6)/(Calcs!B7-Calcs!B6)*100)</f>
        <v/>
      </c>
      <c r="D15">
        <f>IF((Calcs!B9-Calcs!B8)=0,0, (INDEX(ROI_Opportunity!D2:D1000, MATCH(A15, ROI_Opportunity!A2:A1000, 0))-Calcs!B8)/(Calcs!B9-Calcs!B8)*100)</f>
        <v/>
      </c>
      <c r="E15">
        <f>100-(IF((Calcs!B11-Calcs!B10)=0,0, (INDEX(Competition!G2:G1000, MATCH(A15, Competition!A2:A1000, 0))-Calcs!B10)/(Calcs!B11-Calcs!B10)*100))</f>
        <v/>
      </c>
      <c r="F15">
        <f>IF((None-None)=0,0, (INDEX(Strategic_Fit!G2:G1000, MATCH(A15, Strategic_Fit!A2:A1000, 0))-None)/(None-None)*100)</f>
        <v/>
      </c>
      <c r="G15">
        <f>ROUND(B15*0.25 + C15*0.25 + D15*0.20 + E15*0.15 + F15*0.15, 2)</f>
        <v/>
      </c>
    </row>
    <row r="16">
      <c r="A16" t="inlineStr">
        <is>
          <t>xml sitemap generator</t>
        </is>
      </c>
      <c r="B16">
        <f>IF((Calcs!B5-Calcs!B4)=0,0, (INDEX(Keyword_List!L2:L1000, MATCH(A16, Keyword_List!A2:A1000, 0))-Calcs!B4)/(Calcs!B5-Calcs!B4)*100)</f>
        <v/>
      </c>
      <c r="C16">
        <f>IF((Calcs!B7-Calcs!B6)=0,0, (INDEX(Keyword_List!M2:M1000, MATCH(A16, Keyword_List!A2:A1000, 0))-Calcs!B6)/(Calcs!B7-Calcs!B6)*100)</f>
        <v/>
      </c>
      <c r="D16">
        <f>IF((Calcs!B9-Calcs!B8)=0,0, (INDEX(ROI_Opportunity!D2:D1000, MATCH(A16, ROI_Opportunity!A2:A1000, 0))-Calcs!B8)/(Calcs!B9-Calcs!B8)*100)</f>
        <v/>
      </c>
      <c r="E16">
        <f>100-(IF((Calcs!B11-Calcs!B10)=0,0, (INDEX(Competition!G2:G1000, MATCH(A16, Competition!A2:A1000, 0))-Calcs!B10)/(Calcs!B11-Calcs!B10)*100))</f>
        <v/>
      </c>
      <c r="F16">
        <f>IF((None-None)=0,0, (INDEX(Strategic_Fit!G2:G1000, MATCH(A16, Strategic_Fit!A2:A1000, 0))-None)/(None-None)*100)</f>
        <v/>
      </c>
      <c r="G16">
        <f>ROUND(B16*0.25 + C16*0.25 + D16*0.20 + E16*0.15 + F16*0.15, 2)</f>
        <v/>
      </c>
    </row>
    <row r="17">
      <c r="A17" t="inlineStr">
        <is>
          <t>canonical url</t>
        </is>
      </c>
      <c r="B17">
        <f>IF((Calcs!B5-Calcs!B4)=0,0, (INDEX(Keyword_List!L2:L1000, MATCH(A17, Keyword_List!A2:A1000, 0))-Calcs!B4)/(Calcs!B5-Calcs!B4)*100)</f>
        <v/>
      </c>
      <c r="C17">
        <f>IF((Calcs!B7-Calcs!B6)=0,0, (INDEX(Keyword_List!M2:M1000, MATCH(A17, Keyword_List!A2:A1000, 0))-Calcs!B6)/(Calcs!B7-Calcs!B6)*100)</f>
        <v/>
      </c>
      <c r="D17">
        <f>IF((Calcs!B9-Calcs!B8)=0,0, (INDEX(ROI_Opportunity!D2:D1000, MATCH(A17, ROI_Opportunity!A2:A1000, 0))-Calcs!B8)/(Calcs!B9-Calcs!B8)*100)</f>
        <v/>
      </c>
      <c r="E17">
        <f>100-(IF((Calcs!B11-Calcs!B10)=0,0, (INDEX(Competition!G2:G1000, MATCH(A17, Competition!A2:A1000, 0))-Calcs!B10)/(Calcs!B11-Calcs!B10)*100))</f>
        <v/>
      </c>
      <c r="F17">
        <f>IF((None-None)=0,0, (INDEX(Strategic_Fit!G2:G1000, MATCH(A17, Strategic_Fit!A2:A1000, 0))-None)/(None-None)*100)</f>
        <v/>
      </c>
      <c r="G17">
        <f>ROUND(B17*0.25 + C17*0.25 + D17*0.20 + E17*0.15 + F17*0.15, 2)</f>
        <v/>
      </c>
    </row>
    <row r="18">
      <c r="A18" t="inlineStr">
        <is>
          <t>hreflang</t>
        </is>
      </c>
      <c r="B18">
        <f>IF((Calcs!B5-Calcs!B4)=0,0, (INDEX(Keyword_List!L2:L1000, MATCH(A18, Keyword_List!A2:A1000, 0))-Calcs!B4)/(Calcs!B5-Calcs!B4)*100)</f>
        <v/>
      </c>
      <c r="C18">
        <f>IF((Calcs!B7-Calcs!B6)=0,0, (INDEX(Keyword_List!M2:M1000, MATCH(A18, Keyword_List!A2:A1000, 0))-Calcs!B6)/(Calcs!B7-Calcs!B6)*100)</f>
        <v/>
      </c>
      <c r="D18">
        <f>IF((Calcs!B9-Calcs!B8)=0,0, (INDEX(ROI_Opportunity!D2:D1000, MATCH(A18, ROI_Opportunity!A2:A1000, 0))-Calcs!B8)/(Calcs!B9-Calcs!B8)*100)</f>
        <v/>
      </c>
      <c r="E18">
        <f>100-(IF((Calcs!B11-Calcs!B10)=0,0, (INDEX(Competition!G2:G1000, MATCH(A18, Competition!A2:A1000, 0))-Calcs!B10)/(Calcs!B11-Calcs!B10)*100))</f>
        <v/>
      </c>
      <c r="F18">
        <f>IF((None-None)=0,0, (INDEX(Strategic_Fit!G2:G1000, MATCH(A18, Strategic_Fit!A2:A1000, 0))-None)/(None-None)*100)</f>
        <v/>
      </c>
      <c r="G18">
        <f>ROUND(B18*0.25 + C18*0.25 + D18*0.20 + E18*0.15 + F18*0.15, 2)</f>
        <v/>
      </c>
    </row>
    <row r="19">
      <c r="A19" t="inlineStr">
        <is>
          <t>site speed</t>
        </is>
      </c>
      <c r="B19">
        <f>IF((Calcs!B5-Calcs!B4)=0,0, (INDEX(Keyword_List!L2:L1000, MATCH(A19, Keyword_List!A2:A1000, 0))-Calcs!B4)/(Calcs!B5-Calcs!B4)*100)</f>
        <v/>
      </c>
      <c r="C19">
        <f>IF((Calcs!B7-Calcs!B6)=0,0, (INDEX(Keyword_List!M2:M1000, MATCH(A19, Keyword_List!A2:A1000, 0))-Calcs!B6)/(Calcs!B7-Calcs!B6)*100)</f>
        <v/>
      </c>
      <c r="D19">
        <f>IF((Calcs!B9-Calcs!B8)=0,0, (INDEX(ROI_Opportunity!D2:D1000, MATCH(A19, ROI_Opportunity!A2:A1000, 0))-Calcs!B8)/(Calcs!B9-Calcs!B8)*100)</f>
        <v/>
      </c>
      <c r="E19">
        <f>100-(IF((Calcs!B11-Calcs!B10)=0,0, (INDEX(Competition!G2:G1000, MATCH(A19, Competition!A2:A1000, 0))-Calcs!B10)/(Calcs!B11-Calcs!B10)*100))</f>
        <v/>
      </c>
      <c r="F19">
        <f>IF((None-None)=0,0, (INDEX(Strategic_Fit!G2:G1000, MATCH(A19, Strategic_Fit!A2:A1000, 0))-None)/(None-None)*100)</f>
        <v/>
      </c>
      <c r="G19">
        <f>ROUND(B19*0.25 + C19*0.25 + D19*0.20 + E19*0.15 + F19*0.15, 2)</f>
        <v/>
      </c>
    </row>
    <row r="20">
      <c r="A20" t="inlineStr">
        <is>
          <t>edge caching</t>
        </is>
      </c>
      <c r="B20">
        <f>IF((Calcs!B5-Calcs!B4)=0,0, (INDEX(Keyword_List!L2:L1000, MATCH(A20, Keyword_List!A2:A1000, 0))-Calcs!B4)/(Calcs!B5-Calcs!B4)*100)</f>
        <v/>
      </c>
      <c r="C20">
        <f>IF((Calcs!B7-Calcs!B6)=0,0, (INDEX(Keyword_List!M2:M1000, MATCH(A20, Keyword_List!A2:A1000, 0))-Calcs!B6)/(Calcs!B7-Calcs!B6)*100)</f>
        <v/>
      </c>
      <c r="D20">
        <f>IF((Calcs!B9-Calcs!B8)=0,0, (INDEX(ROI_Opportunity!D2:D1000, MATCH(A20, ROI_Opportunity!A2:A1000, 0))-Calcs!B8)/(Calcs!B9-Calcs!B8)*100)</f>
        <v/>
      </c>
      <c r="E20">
        <f>100-(IF((Calcs!B11-Calcs!B10)=0,0, (INDEX(Competition!G2:G1000, MATCH(A20, Competition!A2:A1000, 0))-Calcs!B10)/(Calcs!B11-Calcs!B10)*100))</f>
        <v/>
      </c>
      <c r="F20">
        <f>IF((None-None)=0,0, (INDEX(Strategic_Fit!G2:G1000, MATCH(A20, Strategic_Fit!A2:A1000, 0))-None)/(None-None)*100)</f>
        <v/>
      </c>
      <c r="G20">
        <f>ROUND(B20*0.25 + C20*0.25 + D20*0.20 + E20*0.15 + F20*0.15, 2)</f>
        <v/>
      </c>
    </row>
    <row r="21">
      <c r="A21" t="inlineStr">
        <is>
          <t>server components</t>
        </is>
      </c>
      <c r="B21">
        <f>IF((Calcs!B5-Calcs!B4)=0,0, (INDEX(Keyword_List!L2:L1000, MATCH(A21, Keyword_List!A2:A1000, 0))-Calcs!B4)/(Calcs!B5-Calcs!B4)*100)</f>
        <v/>
      </c>
      <c r="C21">
        <f>IF((Calcs!B7-Calcs!B6)=0,0, (INDEX(Keyword_List!M2:M1000, MATCH(A21, Keyword_List!A2:A1000, 0))-Calcs!B6)/(Calcs!B7-Calcs!B6)*100)</f>
        <v/>
      </c>
      <c r="D21">
        <f>IF((Calcs!B9-Calcs!B8)=0,0, (INDEX(ROI_Opportunity!D2:D1000, MATCH(A21, ROI_Opportunity!A2:A1000, 0))-Calcs!B8)/(Calcs!B9-Calcs!B8)*100)</f>
        <v/>
      </c>
      <c r="E21">
        <f>100-(IF((Calcs!B11-Calcs!B10)=0,0, (INDEX(Competition!G2:G1000, MATCH(A21, Competition!A2:A1000, 0))-Calcs!B10)/(Calcs!B11-Calcs!B10)*100))</f>
        <v/>
      </c>
      <c r="F21">
        <f>IF((None-None)=0,0, (INDEX(Strategic_Fit!G2:G1000, MATCH(A21, Strategic_Fit!A2:A1000, 0))-None)/(None-None)*100)</f>
        <v/>
      </c>
      <c r="G21">
        <f>ROUND(B21*0.25 + C21*0.25 + D21*0.20 + E21*0.15 + F21*0.15, 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note</t>
        </is>
      </c>
    </row>
    <row r="2">
      <c r="A2" t="inlineStr">
        <is>
          <t>helpers for normalization</t>
        </is>
      </c>
    </row>
    <row r="3">
      <c r="A3" t="inlineStr">
        <is>
          <t>metric</t>
        </is>
      </c>
      <c r="B3" t="inlineStr">
        <is>
          <t>value</t>
        </is>
      </c>
    </row>
    <row r="4">
      <c r="A4" t="inlineStr">
        <is>
          <t>min_traffic_potential</t>
        </is>
      </c>
      <c r="B4">
        <f>MIN(Keyword_List!L2:L1000)</f>
        <v/>
      </c>
    </row>
    <row r="5">
      <c r="A5" t="inlineStr">
        <is>
          <t>max_traffic_potential</t>
        </is>
      </c>
      <c r="B5">
        <f>MAX(Keyword_List!L2:L1000)</f>
        <v/>
      </c>
    </row>
    <row r="6">
      <c r="A6" t="inlineStr">
        <is>
          <t>min_keyword_value</t>
        </is>
      </c>
      <c r="B6">
        <f>MIN(Keyword_List!M2:M1000)</f>
        <v/>
      </c>
    </row>
    <row r="7">
      <c r="A7" t="inlineStr">
        <is>
          <t>max_keyword_value</t>
        </is>
      </c>
      <c r="B7">
        <f>MAX(Keyword_List!M2:M1000)</f>
        <v/>
      </c>
    </row>
    <row r="8">
      <c r="A8" t="inlineStr">
        <is>
          <t>min_opportunity</t>
        </is>
      </c>
      <c r="B8">
        <f>MIN(ROI_Opportunity!D2:D1000)</f>
        <v/>
      </c>
    </row>
    <row r="9">
      <c r="A9" t="inlineStr">
        <is>
          <t>max_opportunity</t>
        </is>
      </c>
      <c r="B9">
        <f>MAX(ROI_Opportunity!D2:D1000)</f>
        <v/>
      </c>
    </row>
    <row r="10">
      <c r="A10" t="inlineStr">
        <is>
          <t>min_difficulty</t>
        </is>
      </c>
      <c r="B10">
        <f>MIN(Competition!G2:G1000)</f>
        <v/>
      </c>
    </row>
    <row r="11">
      <c r="A11" t="inlineStr">
        <is>
          <t>max_difficulty</t>
        </is>
      </c>
      <c r="B11">
        <f>MAX(Competition!G2:G1000)</f>
        <v/>
      </c>
    </row>
    <row r="12">
      <c r="A12" t="inlineStr">
        <is>
          <t>min_strategic_fit</t>
        </is>
      </c>
      <c r="B12">
        <f>MIN(Strategic_Fit!G2:G1000)</f>
        <v/>
      </c>
    </row>
    <row r="13">
      <c r="A13" t="inlineStr">
        <is>
          <t>max_strategic_fit</t>
        </is>
      </c>
      <c r="B13">
        <f>MAX(Strategic_Fit!G2:G1000)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2025-10-24T17:39:43Z</dcterms:created>
  <dcterms:modified xmlns:dcterms="http://purl.org/dc/terms/" xmlns:xsi="http://www.w3.org/2001/XMLSchema-instance" xsi:type="dcterms:W3CDTF">2025-10-24T17:39:43Z</dcterms:modified>
</cp:coreProperties>
</file>