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T\nfl\"/>
    </mc:Choice>
  </mc:AlternateContent>
  <bookViews>
    <workbookView xWindow="28680" yWindow="-120" windowWidth="29040" windowHeight="158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2" i="1" l="1"/>
  <c r="V11" i="1"/>
  <c r="V10" i="1"/>
  <c r="V9" i="1"/>
  <c r="V8" i="1"/>
  <c r="V7" i="1"/>
  <c r="V6" i="1"/>
  <c r="V5" i="1"/>
  <c r="V4" i="1"/>
  <c r="V3" i="1"/>
  <c r="V2" i="1"/>
  <c r="O3" i="1"/>
  <c r="O4" i="1"/>
  <c r="O5" i="1"/>
  <c r="O6" i="1"/>
  <c r="O7" i="1"/>
  <c r="O8" i="1"/>
  <c r="O9" i="1"/>
  <c r="O10" i="1"/>
  <c r="O11" i="1"/>
  <c r="O12" i="1"/>
  <c r="O2" i="1"/>
  <c r="T12" i="1"/>
  <c r="T11" i="1"/>
  <c r="T10" i="1"/>
  <c r="T9" i="1"/>
  <c r="T8" i="1"/>
  <c r="T7" i="1"/>
  <c r="T6" i="1"/>
  <c r="T5" i="1"/>
  <c r="T4" i="1"/>
  <c r="T3" i="1"/>
  <c r="T2" i="1"/>
  <c r="M3" i="1"/>
  <c r="M4" i="1"/>
  <c r="M5" i="1"/>
  <c r="M6" i="1"/>
  <c r="M7" i="1"/>
  <c r="M8" i="1"/>
  <c r="M9" i="1"/>
  <c r="M10" i="1"/>
  <c r="M11" i="1"/>
  <c r="M12" i="1"/>
  <c r="M2" i="1"/>
  <c r="P10" i="1" s="1"/>
  <c r="N10" i="1" s="1"/>
  <c r="B10" i="1"/>
  <c r="B11" i="1"/>
  <c r="B12" i="1"/>
  <c r="B9" i="1"/>
  <c r="H3" i="1"/>
  <c r="H4" i="1"/>
  <c r="H5" i="1"/>
  <c r="H2" i="1"/>
  <c r="I3" i="1"/>
  <c r="I4" i="1"/>
  <c r="I5" i="1"/>
  <c r="I2" i="1"/>
  <c r="F3" i="1"/>
  <c r="F4" i="1"/>
  <c r="F5" i="1"/>
  <c r="F2" i="1"/>
  <c r="E3" i="1"/>
  <c r="E4" i="1"/>
  <c r="E5" i="1"/>
  <c r="E2" i="1"/>
  <c r="P8" i="1" l="1"/>
  <c r="N8" i="1" s="1"/>
  <c r="X8" i="1" s="1"/>
  <c r="P3" i="1"/>
  <c r="N3" i="1" s="1"/>
  <c r="X3" i="1" s="1"/>
  <c r="W6" i="1"/>
  <c r="U20" i="1" s="1"/>
  <c r="P4" i="1"/>
  <c r="N18" i="1" s="1"/>
  <c r="C10" i="1"/>
  <c r="C11" i="1" s="1"/>
  <c r="C12" i="1" s="1"/>
  <c r="W12" i="1"/>
  <c r="W8" i="1"/>
  <c r="W3" i="1"/>
  <c r="W4" i="1"/>
  <c r="W2" i="1"/>
  <c r="W11" i="1"/>
  <c r="W5" i="1"/>
  <c r="W7" i="1"/>
  <c r="W9" i="1"/>
  <c r="W10" i="1"/>
  <c r="Q10" i="1"/>
  <c r="X10" i="1"/>
  <c r="P11" i="1"/>
  <c r="P5" i="1"/>
  <c r="P9" i="1"/>
  <c r="N24" i="1"/>
  <c r="P7" i="1"/>
  <c r="P12" i="1"/>
  <c r="P6" i="1"/>
  <c r="P2" i="1"/>
  <c r="Q8" i="1" l="1"/>
  <c r="N4" i="1"/>
  <c r="Q4" i="1" s="1"/>
  <c r="U6" i="1"/>
  <c r="Q3" i="1"/>
  <c r="N22" i="1"/>
  <c r="N17" i="1"/>
  <c r="U24" i="1"/>
  <c r="U10" i="1"/>
  <c r="U22" i="1"/>
  <c r="U8" i="1"/>
  <c r="U9" i="1"/>
  <c r="U23" i="1"/>
  <c r="U2" i="1"/>
  <c r="U16" i="1"/>
  <c r="U26" i="1"/>
  <c r="U12" i="1"/>
  <c r="U21" i="1"/>
  <c r="U7" i="1"/>
  <c r="U4" i="1"/>
  <c r="U18" i="1"/>
  <c r="U25" i="1"/>
  <c r="U11" i="1"/>
  <c r="U5" i="1"/>
  <c r="U19" i="1"/>
  <c r="U17" i="1"/>
  <c r="U3" i="1"/>
  <c r="N26" i="1"/>
  <c r="N12" i="1"/>
  <c r="N9" i="1"/>
  <c r="N23" i="1"/>
  <c r="N7" i="1"/>
  <c r="N21" i="1"/>
  <c r="N19" i="1"/>
  <c r="N5" i="1"/>
  <c r="N2" i="1"/>
  <c r="N16" i="1"/>
  <c r="N25" i="1"/>
  <c r="N11" i="1"/>
  <c r="N6" i="1"/>
  <c r="N20" i="1"/>
  <c r="X4" i="1" l="1"/>
  <c r="O18" i="1"/>
  <c r="P18" i="1" s="1"/>
  <c r="O22" i="1"/>
  <c r="P22" i="1" s="1"/>
  <c r="V20" i="1"/>
  <c r="V21" i="1"/>
  <c r="V25" i="1"/>
  <c r="V26" i="1"/>
  <c r="V24" i="1"/>
  <c r="W24" i="1" s="1"/>
  <c r="V22" i="1"/>
  <c r="W22" i="1" s="1"/>
  <c r="V17" i="1"/>
  <c r="W17" i="1" s="1"/>
  <c r="V16" i="1"/>
  <c r="V18" i="1"/>
  <c r="V23" i="1"/>
  <c r="V19" i="1"/>
  <c r="X6" i="1"/>
  <c r="Q6" i="1"/>
  <c r="O16" i="1"/>
  <c r="O17" i="1"/>
  <c r="P17" i="1" s="1"/>
  <c r="X5" i="1"/>
  <c r="Q5" i="1"/>
  <c r="O23" i="1"/>
  <c r="O24" i="1"/>
  <c r="P24" i="1" s="1"/>
  <c r="X11" i="1"/>
  <c r="Q11" i="1"/>
  <c r="Q2" i="1"/>
  <c r="X2" i="1"/>
  <c r="O19" i="1"/>
  <c r="X9" i="1"/>
  <c r="Q9" i="1"/>
  <c r="O20" i="1"/>
  <c r="O25" i="1"/>
  <c r="O21" i="1"/>
  <c r="X12" i="1"/>
  <c r="Q12" i="1"/>
  <c r="Q7" i="1"/>
  <c r="X7" i="1"/>
  <c r="O26" i="1"/>
  <c r="P20" i="1" l="1"/>
  <c r="W18" i="1"/>
  <c r="P16" i="1"/>
  <c r="P26" i="1"/>
  <c r="W23" i="1"/>
  <c r="W25" i="1"/>
  <c r="W20" i="1"/>
  <c r="W19" i="1"/>
  <c r="W21" i="1"/>
  <c r="W16" i="1"/>
  <c r="W26" i="1"/>
  <c r="P23" i="1"/>
  <c r="P21" i="1"/>
  <c r="P25" i="1"/>
  <c r="P19" i="1"/>
  <c r="Q18" i="1" l="1"/>
  <c r="X26" i="1"/>
  <c r="Q16" i="1"/>
  <c r="X25" i="1"/>
  <c r="X20" i="1"/>
  <c r="X19" i="1"/>
  <c r="Q21" i="1"/>
  <c r="X22" i="1"/>
  <c r="X16" i="1"/>
  <c r="X24" i="1"/>
  <c r="X23" i="1"/>
  <c r="X21" i="1"/>
  <c r="X18" i="1"/>
  <c r="X17" i="1"/>
  <c r="Q25" i="1"/>
  <c r="Q26" i="1"/>
  <c r="Q17" i="1"/>
  <c r="Q23" i="1"/>
  <c r="Q24" i="1"/>
  <c r="Q20" i="1"/>
  <c r="Q19" i="1"/>
  <c r="Q22" i="1"/>
  <c r="Q28" i="1" l="1"/>
  <c r="G1" i="1" s="1"/>
  <c r="X28" i="1"/>
  <c r="J1" i="1" s="1"/>
</calcChain>
</file>

<file path=xl/comments1.xml><?xml version="1.0" encoding="utf-8"?>
<comments xmlns="http://schemas.openxmlformats.org/spreadsheetml/2006/main">
  <authors>
    <author>Burkhardt Thomas</author>
  </authors>
  <commentList>
    <comment ref="L1" authorId="0" shapeId="0">
      <text>
        <r>
          <rPr>
            <sz val="9"/>
            <color indexed="81"/>
            <rFont val="Segoe UI"/>
            <family val="2"/>
          </rPr>
          <t>Die elf häufigsten W scores der letzten 750 non tied RS games
results |&gt; filter(Result == "W", Week &lt; 30) |&gt; tail(750) |&gt; pull(PF) |&gt; table() |&gt; sort(decreasing = T) |&gt; t() |&gt; t() |&gt; head(11)</t>
        </r>
      </text>
    </comment>
  </commentList>
</comments>
</file>

<file path=xl/sharedStrings.xml><?xml version="1.0" encoding="utf-8"?>
<sst xmlns="http://schemas.openxmlformats.org/spreadsheetml/2006/main" count="52" uniqueCount="43">
  <si>
    <t>vegas</t>
  </si>
  <si>
    <t xml:space="preserve">NE </t>
  </si>
  <si>
    <t xml:space="preserve">KC </t>
  </si>
  <si>
    <t>MIN</t>
  </si>
  <si>
    <t>LAR</t>
  </si>
  <si>
    <t>Fav</t>
  </si>
  <si>
    <t>ov/un</t>
  </si>
  <si>
    <t>calc</t>
  </si>
  <si>
    <t>Pts</t>
  </si>
  <si>
    <t>IdxP</t>
  </si>
  <si>
    <t>Freq</t>
  </si>
  <si>
    <t>SORT</t>
  </si>
  <si>
    <t>W ex R</t>
  </si>
  <si>
    <t>L ex R</t>
  </si>
  <si>
    <t>Winner</t>
  </si>
  <si>
    <t>Loser</t>
  </si>
  <si>
    <t>Out:</t>
  </si>
  <si>
    <t>In:</t>
  </si>
  <si>
    <t>@ data table</t>
  </si>
  <si>
    <t xml:space="preserve">  21   27</t>
  </si>
  <si>
    <t xml:space="preserve">  28   28</t>
  </si>
  <si>
    <t xml:space="preserve">  10   68</t>
  </si>
  <si>
    <t xml:space="preserve">  9    26</t>
  </si>
  <si>
    <t xml:space="preserve">  24   52</t>
  </si>
  <si>
    <t xml:space="preserve">  30   40</t>
  </si>
  <si>
    <t xml:space="preserve">  23   37</t>
  </si>
  <si>
    <t xml:space="preserve">  19   26</t>
  </si>
  <si>
    <t xml:space="preserve">  20   45</t>
  </si>
  <si>
    <t xml:space="preserve">  3    32</t>
  </si>
  <si>
    <t xml:space="preserve">  31   49</t>
  </si>
  <si>
    <t xml:space="preserve">  27   65</t>
  </si>
  <si>
    <t xml:space="preserve">  20   58</t>
  </si>
  <si>
    <t xml:space="preserve">  34   32</t>
  </si>
  <si>
    <t xml:space="preserve">  17   29</t>
  </si>
  <si>
    <t xml:space="preserve">  38   26</t>
  </si>
  <si>
    <t xml:space="preserve">  17   79</t>
  </si>
  <si>
    <t xml:space="preserve">  16   53</t>
  </si>
  <si>
    <t xml:space="preserve">  13   47</t>
  </si>
  <si>
    <t xml:space="preserve">  14   38</t>
  </si>
  <si>
    <t xml:space="preserve">  24   37</t>
  </si>
  <si>
    <t xml:space="preserve">  7    26</t>
  </si>
  <si>
    <t>DEN</t>
  </si>
  <si>
    <t>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</si>
</sst>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  <family val="2"/>
    </font>
    <font>
      <sz val="11"/>
      <color rgb="FF3F3F76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2" tint="-0.249977111117893"/>
      <name val="Arial"/>
      <family val="2"/>
    </font>
    <font>
      <sz val="9"/>
      <color indexed="81"/>
      <name val="Segoe UI"/>
      <family val="2"/>
    </font>
    <font>
      <b/>
      <sz val="11"/>
      <color rgb="FF3F3F3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6" fillId="3" borderId="2" applyNumberFormat="0" applyAlignment="0" applyProtection="0"/>
  </cellStyleXfs>
  <cellXfs count="14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2" borderId="1" xfId="1" applyFont="1" applyAlignment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1" xfId="1" applyAlignment="1">
      <alignment vertical="center"/>
    </xf>
    <xf numFmtId="0" fontId="6" fillId="3" borderId="2" xfId="2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3">
    <cellStyle name="Ausgabe" xfId="2" builtinId="21"/>
    <cellStyle name="Eingabe" xfId="1" builtinId="2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8"/>
  <sheetViews>
    <sheetView tabSelected="1" workbookViewId="0">
      <selection activeCell="C5" sqref="C5"/>
    </sheetView>
  </sheetViews>
  <sheetFormatPr baseColWidth="10" defaultColWidth="11" defaultRowHeight="14.25" x14ac:dyDescent="0.2"/>
  <cols>
    <col min="1" max="10" width="8.125" style="4" customWidth="1"/>
    <col min="11" max="11" width="3.625" style="4" customWidth="1"/>
    <col min="12" max="12" width="9.5" style="4" customWidth="1"/>
    <col min="13" max="17" width="5.125" style="4" customWidth="1"/>
    <col min="18" max="18" width="3.625" style="4" customWidth="1"/>
    <col min="19" max="19" width="9.5" style="4" customWidth="1"/>
    <col min="20" max="24" width="5.125" style="4" customWidth="1"/>
    <col min="25" max="16384" width="11" style="4"/>
  </cols>
  <sheetData>
    <row r="1" spans="1:24" ht="15" x14ac:dyDescent="0.2">
      <c r="A1" s="1"/>
      <c r="B1" s="1" t="s">
        <v>5</v>
      </c>
      <c r="C1" s="1" t="s">
        <v>0</v>
      </c>
      <c r="D1" s="1" t="s">
        <v>6</v>
      </c>
      <c r="E1" s="2" t="s">
        <v>14</v>
      </c>
      <c r="F1" s="2" t="s">
        <v>7</v>
      </c>
      <c r="G1" s="3">
        <f>Q28</f>
        <v>20</v>
      </c>
      <c r="H1" s="2" t="s">
        <v>15</v>
      </c>
      <c r="I1" s="2" t="s">
        <v>7</v>
      </c>
      <c r="J1" s="3">
        <f>X28</f>
        <v>21</v>
      </c>
      <c r="K1" s="2"/>
      <c r="L1" s="2" t="s">
        <v>12</v>
      </c>
      <c r="M1" s="2" t="s">
        <v>8</v>
      </c>
      <c r="N1" s="2" t="s">
        <v>9</v>
      </c>
      <c r="O1" s="2" t="s">
        <v>10</v>
      </c>
      <c r="P1" s="12" t="s">
        <v>11</v>
      </c>
      <c r="Q1" s="12"/>
      <c r="R1" s="2"/>
      <c r="S1" s="2" t="s">
        <v>13</v>
      </c>
      <c r="T1" s="2" t="s">
        <v>8</v>
      </c>
      <c r="U1" s="2" t="s">
        <v>9</v>
      </c>
      <c r="V1" s="2" t="s">
        <v>10</v>
      </c>
      <c r="W1" s="12" t="s">
        <v>11</v>
      </c>
      <c r="X1" s="12"/>
    </row>
    <row r="2" spans="1:24" ht="15" x14ac:dyDescent="0.2">
      <c r="A2" s="5" t="s">
        <v>1</v>
      </c>
      <c r="B2" s="6"/>
      <c r="C2" s="6"/>
      <c r="D2" s="6"/>
      <c r="E2" s="7">
        <f>B2</f>
        <v>0</v>
      </c>
      <c r="F2" s="8">
        <f>(D2+C2)/2-C2</f>
        <v>0</v>
      </c>
      <c r="G2" s="9">
        <f t="dataTable" ref="G2:G5" dt2D="0" dtr="0" r1="N14"/>
        <v>17</v>
      </c>
      <c r="H2" s="7" t="str">
        <f>IF(B2=A2,"Opp",A2)</f>
        <v xml:space="preserve">NE </v>
      </c>
      <c r="I2" s="8">
        <f>(D2+C2)/2</f>
        <v>0</v>
      </c>
      <c r="J2" s="9">
        <f t="dataTable" ref="J2:J5" dt2D="0" dtr="0" r1="U14"/>
        <v>3</v>
      </c>
      <c r="L2" s="10" t="s">
        <v>30</v>
      </c>
      <c r="M2" s="4">
        <f>VALUE(LEFT(L2,FIND("   ",L2,1)-1))</f>
        <v>27</v>
      </c>
      <c r="N2" s="4">
        <f t="shared" ref="N2:N12" si="0">MATCH(P2,M$2:M$12,0)</f>
        <v>8</v>
      </c>
      <c r="O2" s="4">
        <f>VALUE(RIGHT(L2,LEN(L2)-FIND("   ",L2,1)))</f>
        <v>65</v>
      </c>
      <c r="P2" s="4">
        <f>SMALL(M$2:M$12,ROW()-1)</f>
        <v>17</v>
      </c>
      <c r="Q2" s="4">
        <f t="shared" ref="Q2:Q12" si="1">INDEX(O$2:O$12,$N2)</f>
        <v>29</v>
      </c>
      <c r="S2" s="10" t="s">
        <v>35</v>
      </c>
      <c r="T2" s="4">
        <f>VALUE(LEFT(S2,FIND("   ",S2,1)-1))</f>
        <v>17</v>
      </c>
      <c r="U2" s="4">
        <f t="shared" ref="U2:U12" si="2">MATCH(W2,T$2:T$12,0)</f>
        <v>8</v>
      </c>
      <c r="V2" s="4">
        <f>VALUE(RIGHT(S2,LEN(S2)-FIND("   ",S2,1)))</f>
        <v>79</v>
      </c>
      <c r="W2" s="4">
        <f>SMALL(T$2:T$12,ROW()-1)</f>
        <v>3</v>
      </c>
      <c r="X2" s="4">
        <f t="shared" ref="X2:X12" si="3">INDEX(V$2:V$12,$N2)</f>
        <v>32</v>
      </c>
    </row>
    <row r="3" spans="1:24" ht="15" x14ac:dyDescent="0.2">
      <c r="A3" s="5" t="s">
        <v>2</v>
      </c>
      <c r="B3" s="6" t="s">
        <v>2</v>
      </c>
      <c r="C3" s="6">
        <v>-3</v>
      </c>
      <c r="D3" s="6">
        <v>46</v>
      </c>
      <c r="E3" s="7" t="str">
        <f t="shared" ref="E3:E5" si="4">B3</f>
        <v xml:space="preserve">KC </v>
      </c>
      <c r="F3" s="8">
        <f t="shared" ref="F3:F5" si="5">(D3+C3)/2-C3</f>
        <v>24.5</v>
      </c>
      <c r="G3" s="9">
        <v>24</v>
      </c>
      <c r="H3" s="7" t="str">
        <f t="shared" ref="H3:H5" si="6">IF(B3=A3,"Opp",A3)</f>
        <v>Opp</v>
      </c>
      <c r="I3" s="8">
        <f t="shared" ref="I3:I5" si="7">(D3+C3)/2</f>
        <v>21.5</v>
      </c>
      <c r="J3" s="9">
        <v>21</v>
      </c>
      <c r="L3" s="10" t="s">
        <v>31</v>
      </c>
      <c r="M3" s="4">
        <f t="shared" ref="M3:M12" si="8">VALUE(LEFT(L3,FIND("   ",L3,1)-1))</f>
        <v>20</v>
      </c>
      <c r="N3" s="4">
        <f t="shared" si="0"/>
        <v>10</v>
      </c>
      <c r="O3" s="4">
        <f t="shared" ref="O3:O12" si="9">VALUE(RIGHT(L3,LEN(L3)-FIND("   ",L3,1)))</f>
        <v>58</v>
      </c>
      <c r="P3" s="4">
        <f t="shared" ref="P3:P12" si="10">SMALL(M$2:M$12,ROW()-1)</f>
        <v>19</v>
      </c>
      <c r="Q3" s="4">
        <f t="shared" si="1"/>
        <v>26</v>
      </c>
      <c r="S3" s="10" t="s">
        <v>21</v>
      </c>
      <c r="T3" s="4">
        <f t="shared" ref="T3:T12" si="11">VALUE(LEFT(S3,FIND("   ",S3,1)-1))</f>
        <v>10</v>
      </c>
      <c r="U3" s="4">
        <f t="shared" si="2"/>
        <v>10</v>
      </c>
      <c r="V3" s="4">
        <f t="shared" ref="V3:V12" si="12">VALUE(RIGHT(S3,LEN(S3)-FIND("   ",S3,1)))</f>
        <v>68</v>
      </c>
      <c r="W3" s="4">
        <f t="shared" ref="W3:W12" si="13">SMALL(T$2:T$12,ROW()-1)</f>
        <v>7</v>
      </c>
      <c r="X3" s="4">
        <f t="shared" si="3"/>
        <v>26</v>
      </c>
    </row>
    <row r="4" spans="1:24" ht="15" x14ac:dyDescent="0.2">
      <c r="A4" s="5" t="s">
        <v>3</v>
      </c>
      <c r="B4" s="6" t="s">
        <v>41</v>
      </c>
      <c r="C4" s="6">
        <v>-2</v>
      </c>
      <c r="D4" s="6">
        <v>43</v>
      </c>
      <c r="E4" s="7" t="str">
        <f t="shared" si="4"/>
        <v>DEN</v>
      </c>
      <c r="F4" s="8">
        <f t="shared" si="5"/>
        <v>22.5</v>
      </c>
      <c r="G4" s="9">
        <v>23</v>
      </c>
      <c r="H4" s="7" t="str">
        <f t="shared" si="6"/>
        <v>MIN</v>
      </c>
      <c r="I4" s="8">
        <f t="shared" si="7"/>
        <v>20.5</v>
      </c>
      <c r="J4" s="9">
        <v>20</v>
      </c>
      <c r="L4" s="10" t="s">
        <v>23</v>
      </c>
      <c r="M4" s="4">
        <f t="shared" si="8"/>
        <v>24</v>
      </c>
      <c r="N4" s="4">
        <f t="shared" si="0"/>
        <v>2</v>
      </c>
      <c r="O4" s="4">
        <f t="shared" si="9"/>
        <v>52</v>
      </c>
      <c r="P4" s="4">
        <f t="shared" si="10"/>
        <v>20</v>
      </c>
      <c r="Q4" s="4">
        <f t="shared" si="1"/>
        <v>58</v>
      </c>
      <c r="S4" s="10" t="s">
        <v>36</v>
      </c>
      <c r="T4" s="4">
        <f t="shared" si="11"/>
        <v>16</v>
      </c>
      <c r="U4" s="4">
        <f t="shared" si="2"/>
        <v>11</v>
      </c>
      <c r="V4" s="4">
        <f t="shared" si="12"/>
        <v>53</v>
      </c>
      <c r="W4" s="4">
        <f t="shared" si="13"/>
        <v>9</v>
      </c>
      <c r="X4" s="4">
        <f t="shared" si="3"/>
        <v>68</v>
      </c>
    </row>
    <row r="5" spans="1:24" ht="15" x14ac:dyDescent="0.2">
      <c r="A5" s="5" t="s">
        <v>4</v>
      </c>
      <c r="B5" s="6" t="s">
        <v>42</v>
      </c>
      <c r="C5" s="6">
        <v>-1</v>
      </c>
      <c r="D5" s="6">
        <v>46</v>
      </c>
      <c r="E5" s="7" t="str">
        <f t="shared" si="4"/>
        <v>SEA</v>
      </c>
      <c r="F5" s="8">
        <f t="shared" si="5"/>
        <v>23.5</v>
      </c>
      <c r="G5" s="9">
        <v>24</v>
      </c>
      <c r="H5" s="7" t="str">
        <f t="shared" si="6"/>
        <v>LAR</v>
      </c>
      <c r="I5" s="8">
        <f t="shared" si="7"/>
        <v>22.5</v>
      </c>
      <c r="J5" s="9">
        <v>21</v>
      </c>
      <c r="L5" s="10" t="s">
        <v>29</v>
      </c>
      <c r="M5" s="4">
        <f t="shared" si="8"/>
        <v>31</v>
      </c>
      <c r="N5" s="4">
        <f t="shared" si="0"/>
        <v>6</v>
      </c>
      <c r="O5" s="4">
        <f t="shared" si="9"/>
        <v>49</v>
      </c>
      <c r="P5" s="4">
        <f t="shared" si="10"/>
        <v>23</v>
      </c>
      <c r="Q5" s="4">
        <f t="shared" si="1"/>
        <v>37</v>
      </c>
      <c r="S5" s="10" t="s">
        <v>37</v>
      </c>
      <c r="T5" s="4">
        <f t="shared" si="11"/>
        <v>13</v>
      </c>
      <c r="U5" s="4">
        <f t="shared" si="2"/>
        <v>2</v>
      </c>
      <c r="V5" s="4">
        <f t="shared" si="12"/>
        <v>47</v>
      </c>
      <c r="W5" s="4">
        <f t="shared" si="13"/>
        <v>10</v>
      </c>
      <c r="X5" s="4">
        <f t="shared" si="3"/>
        <v>38</v>
      </c>
    </row>
    <row r="6" spans="1:24" x14ac:dyDescent="0.2">
      <c r="L6" s="10" t="s">
        <v>24</v>
      </c>
      <c r="M6" s="4">
        <f t="shared" si="8"/>
        <v>30</v>
      </c>
      <c r="N6" s="4">
        <f t="shared" si="0"/>
        <v>3</v>
      </c>
      <c r="O6" s="4">
        <f t="shared" si="9"/>
        <v>40</v>
      </c>
      <c r="P6" s="4">
        <f t="shared" si="10"/>
        <v>24</v>
      </c>
      <c r="Q6" s="4">
        <f t="shared" si="1"/>
        <v>52</v>
      </c>
      <c r="S6" s="10" t="s">
        <v>27</v>
      </c>
      <c r="T6" s="4">
        <f t="shared" si="11"/>
        <v>20</v>
      </c>
      <c r="U6" s="4">
        <f t="shared" si="2"/>
        <v>4</v>
      </c>
      <c r="V6" s="4">
        <f t="shared" si="12"/>
        <v>45</v>
      </c>
      <c r="W6" s="4">
        <f t="shared" si="13"/>
        <v>13</v>
      </c>
      <c r="X6" s="4">
        <f t="shared" si="3"/>
        <v>53</v>
      </c>
    </row>
    <row r="7" spans="1:24" x14ac:dyDescent="0.2">
      <c r="L7" s="10" t="s">
        <v>25</v>
      </c>
      <c r="M7" s="4">
        <f t="shared" si="8"/>
        <v>23</v>
      </c>
      <c r="N7" s="4">
        <f t="shared" si="0"/>
        <v>1</v>
      </c>
      <c r="O7" s="4">
        <f t="shared" si="9"/>
        <v>37</v>
      </c>
      <c r="P7" s="4">
        <f t="shared" si="10"/>
        <v>27</v>
      </c>
      <c r="Q7" s="4">
        <f t="shared" si="1"/>
        <v>65</v>
      </c>
      <c r="S7" s="10" t="s">
        <v>38</v>
      </c>
      <c r="T7" s="4">
        <f t="shared" si="11"/>
        <v>14</v>
      </c>
      <c r="U7" s="4">
        <f t="shared" si="2"/>
        <v>6</v>
      </c>
      <c r="V7" s="4">
        <f t="shared" si="12"/>
        <v>38</v>
      </c>
      <c r="W7" s="4">
        <f t="shared" si="13"/>
        <v>14</v>
      </c>
      <c r="X7" s="4">
        <f t="shared" si="3"/>
        <v>79</v>
      </c>
    </row>
    <row r="8" spans="1:24" x14ac:dyDescent="0.2">
      <c r="L8" s="10" t="s">
        <v>32</v>
      </c>
      <c r="M8" s="4">
        <f t="shared" si="8"/>
        <v>34</v>
      </c>
      <c r="N8" s="4">
        <f t="shared" si="0"/>
        <v>9</v>
      </c>
      <c r="O8" s="4">
        <f t="shared" si="9"/>
        <v>32</v>
      </c>
      <c r="P8" s="4">
        <f t="shared" si="10"/>
        <v>28</v>
      </c>
      <c r="Q8" s="4">
        <f t="shared" si="1"/>
        <v>28</v>
      </c>
      <c r="S8" s="10" t="s">
        <v>39</v>
      </c>
      <c r="T8" s="4">
        <f t="shared" si="11"/>
        <v>24</v>
      </c>
      <c r="U8" s="4">
        <f t="shared" si="2"/>
        <v>3</v>
      </c>
      <c r="V8" s="4">
        <f t="shared" si="12"/>
        <v>37</v>
      </c>
      <c r="W8" s="4">
        <f t="shared" si="13"/>
        <v>16</v>
      </c>
      <c r="X8" s="4">
        <f t="shared" si="3"/>
        <v>27</v>
      </c>
    </row>
    <row r="9" spans="1:24" x14ac:dyDescent="0.2">
      <c r="B9" s="8" t="str">
        <f>B2&amp;" "&amp;G2&amp;"-"&amp;J2</f>
        <v xml:space="preserve"> 17-3</v>
      </c>
      <c r="L9" s="10" t="s">
        <v>33</v>
      </c>
      <c r="M9" s="4">
        <f t="shared" si="8"/>
        <v>17</v>
      </c>
      <c r="N9" s="4">
        <f t="shared" si="0"/>
        <v>5</v>
      </c>
      <c r="O9" s="4">
        <f t="shared" si="9"/>
        <v>29</v>
      </c>
      <c r="P9" s="4">
        <f t="shared" si="10"/>
        <v>30</v>
      </c>
      <c r="Q9" s="4">
        <f t="shared" si="1"/>
        <v>40</v>
      </c>
      <c r="S9" s="10" t="s">
        <v>28</v>
      </c>
      <c r="T9" s="4">
        <f t="shared" si="11"/>
        <v>3</v>
      </c>
      <c r="U9" s="4">
        <f t="shared" si="2"/>
        <v>1</v>
      </c>
      <c r="V9" s="4">
        <f t="shared" si="12"/>
        <v>32</v>
      </c>
      <c r="W9" s="4">
        <f t="shared" si="13"/>
        <v>17</v>
      </c>
      <c r="X9" s="4">
        <f t="shared" si="3"/>
        <v>45</v>
      </c>
    </row>
    <row r="10" spans="1:24" ht="15" x14ac:dyDescent="0.2">
      <c r="B10" s="8" t="str">
        <f t="shared" ref="B10:B12" si="14">B3&amp;" "&amp;G3&amp;"-"&amp;J3</f>
        <v>KC  24-21</v>
      </c>
      <c r="C10" s="11" t="str">
        <f>B9&amp;", "&amp;B10</f>
        <v xml:space="preserve"> 17-3, KC  24-21</v>
      </c>
      <c r="L10" s="10" t="s">
        <v>20</v>
      </c>
      <c r="M10" s="4">
        <f t="shared" si="8"/>
        <v>28</v>
      </c>
      <c r="N10" s="4">
        <f t="shared" si="0"/>
        <v>4</v>
      </c>
      <c r="O10" s="4">
        <f t="shared" si="9"/>
        <v>28</v>
      </c>
      <c r="P10" s="4">
        <f t="shared" si="10"/>
        <v>31</v>
      </c>
      <c r="Q10" s="4">
        <f t="shared" si="1"/>
        <v>49</v>
      </c>
      <c r="S10" s="10" t="s">
        <v>19</v>
      </c>
      <c r="T10" s="4">
        <f t="shared" si="11"/>
        <v>21</v>
      </c>
      <c r="U10" s="4">
        <f t="shared" si="2"/>
        <v>5</v>
      </c>
      <c r="V10" s="4">
        <f t="shared" si="12"/>
        <v>27</v>
      </c>
      <c r="W10" s="4">
        <f t="shared" si="13"/>
        <v>20</v>
      </c>
      <c r="X10" s="4">
        <f t="shared" si="3"/>
        <v>47</v>
      </c>
    </row>
    <row r="11" spans="1:24" ht="15" x14ac:dyDescent="0.2">
      <c r="B11" s="8" t="str">
        <f t="shared" si="14"/>
        <v>DEN 23-20</v>
      </c>
      <c r="C11" s="11" t="str">
        <f>C10&amp;", "&amp;B11</f>
        <v xml:space="preserve"> 17-3, KC  24-21, DEN 23-20</v>
      </c>
      <c r="L11" s="10" t="s">
        <v>26</v>
      </c>
      <c r="M11" s="4">
        <f t="shared" si="8"/>
        <v>19</v>
      </c>
      <c r="N11" s="4">
        <f t="shared" si="0"/>
        <v>7</v>
      </c>
      <c r="O11" s="4">
        <f t="shared" si="9"/>
        <v>26</v>
      </c>
      <c r="P11" s="4">
        <f t="shared" si="10"/>
        <v>34</v>
      </c>
      <c r="Q11" s="4">
        <f t="shared" si="1"/>
        <v>32</v>
      </c>
      <c r="S11" s="10" t="s">
        <v>40</v>
      </c>
      <c r="T11" s="4">
        <f t="shared" si="11"/>
        <v>7</v>
      </c>
      <c r="U11" s="4">
        <f t="shared" si="2"/>
        <v>9</v>
      </c>
      <c r="V11" s="4">
        <f t="shared" si="12"/>
        <v>26</v>
      </c>
      <c r="W11" s="4">
        <f t="shared" si="13"/>
        <v>21</v>
      </c>
      <c r="X11" s="4">
        <f t="shared" si="3"/>
        <v>37</v>
      </c>
    </row>
    <row r="12" spans="1:24" ht="15" x14ac:dyDescent="0.2">
      <c r="B12" s="8" t="str">
        <f t="shared" si="14"/>
        <v>SEA 24-21</v>
      </c>
      <c r="C12" s="11" t="str">
        <f>C11&amp;", "&amp;B12</f>
        <v xml:space="preserve"> 17-3, KC  24-21, DEN 23-20, SEA 24-21</v>
      </c>
      <c r="L12" s="10" t="s">
        <v>34</v>
      </c>
      <c r="M12" s="4">
        <f t="shared" si="8"/>
        <v>38</v>
      </c>
      <c r="N12" s="4">
        <f t="shared" si="0"/>
        <v>11</v>
      </c>
      <c r="O12" s="4">
        <f t="shared" si="9"/>
        <v>26</v>
      </c>
      <c r="P12" s="4">
        <f t="shared" si="10"/>
        <v>38</v>
      </c>
      <c r="Q12" s="4">
        <f t="shared" si="1"/>
        <v>26</v>
      </c>
      <c r="S12" s="10" t="s">
        <v>22</v>
      </c>
      <c r="T12" s="4">
        <f t="shared" si="11"/>
        <v>9</v>
      </c>
      <c r="U12" s="4">
        <f t="shared" si="2"/>
        <v>7</v>
      </c>
      <c r="V12" s="4">
        <f t="shared" si="12"/>
        <v>26</v>
      </c>
      <c r="W12" s="4">
        <f t="shared" si="13"/>
        <v>24</v>
      </c>
      <c r="X12" s="4">
        <f t="shared" si="3"/>
        <v>26</v>
      </c>
    </row>
    <row r="14" spans="1:24" x14ac:dyDescent="0.2">
      <c r="M14" s="4" t="s">
        <v>17</v>
      </c>
      <c r="N14" s="4">
        <v>21</v>
      </c>
      <c r="O14" s="13" t="s">
        <v>18</v>
      </c>
      <c r="P14" s="12"/>
      <c r="Q14" s="12"/>
      <c r="T14" s="4" t="s">
        <v>17</v>
      </c>
      <c r="U14" s="4">
        <v>21</v>
      </c>
      <c r="V14" s="13" t="s">
        <v>18</v>
      </c>
      <c r="W14" s="12"/>
      <c r="X14" s="12"/>
    </row>
    <row r="16" spans="1:24" x14ac:dyDescent="0.2">
      <c r="N16" s="4">
        <f t="shared" ref="N16:N26" si="15">ABS(P2-N$14)</f>
        <v>4</v>
      </c>
      <c r="O16" s="4">
        <f t="shared" ref="O16:O26" si="16">(N16=MIN(N$16:N$26))*1</f>
        <v>0</v>
      </c>
      <c r="P16" s="4">
        <f t="shared" ref="P16:P26" si="17">O16*Q2</f>
        <v>0</v>
      </c>
      <c r="Q16" s="4">
        <f t="shared" ref="Q16:Q26" si="18">(P16=MAX(P$16:P$26))*1</f>
        <v>0</v>
      </c>
      <c r="U16" s="4">
        <f t="shared" ref="U16:U26" si="19">ABS(W2-U$14)</f>
        <v>18</v>
      </c>
      <c r="V16" s="4">
        <f t="shared" ref="V16:V26" si="20">(U16=MIN(U$16:U$26))*1</f>
        <v>0</v>
      </c>
      <c r="W16" s="4">
        <f t="shared" ref="W16:W26" si="21">V16*X2</f>
        <v>0</v>
      </c>
      <c r="X16" s="4">
        <f t="shared" ref="X16:X26" si="22">(W16=MAX(W$16:W$26))*1</f>
        <v>0</v>
      </c>
    </row>
    <row r="17" spans="14:24" x14ac:dyDescent="0.2">
      <c r="N17" s="4">
        <f t="shared" si="15"/>
        <v>2</v>
      </c>
      <c r="O17" s="4">
        <f t="shared" si="16"/>
        <v>0</v>
      </c>
      <c r="P17" s="4">
        <f t="shared" si="17"/>
        <v>0</v>
      </c>
      <c r="Q17" s="4">
        <f t="shared" si="18"/>
        <v>0</v>
      </c>
      <c r="U17" s="4">
        <f t="shared" si="19"/>
        <v>14</v>
      </c>
      <c r="V17" s="4">
        <f t="shared" si="20"/>
        <v>0</v>
      </c>
      <c r="W17" s="4">
        <f t="shared" si="21"/>
        <v>0</v>
      </c>
      <c r="X17" s="4">
        <f t="shared" si="22"/>
        <v>0</v>
      </c>
    </row>
    <row r="18" spans="14:24" x14ac:dyDescent="0.2">
      <c r="N18" s="4">
        <f t="shared" si="15"/>
        <v>1</v>
      </c>
      <c r="O18" s="4">
        <f t="shared" si="16"/>
        <v>1</v>
      </c>
      <c r="P18" s="4">
        <f t="shared" si="17"/>
        <v>58</v>
      </c>
      <c r="Q18" s="4">
        <f t="shared" si="18"/>
        <v>1</v>
      </c>
      <c r="U18" s="4">
        <f t="shared" si="19"/>
        <v>12</v>
      </c>
      <c r="V18" s="4">
        <f t="shared" si="20"/>
        <v>0</v>
      </c>
      <c r="W18" s="4">
        <f t="shared" si="21"/>
        <v>0</v>
      </c>
      <c r="X18" s="4">
        <f t="shared" si="22"/>
        <v>0</v>
      </c>
    </row>
    <row r="19" spans="14:24" x14ac:dyDescent="0.2">
      <c r="N19" s="4">
        <f t="shared" si="15"/>
        <v>2</v>
      </c>
      <c r="O19" s="4">
        <f t="shared" si="16"/>
        <v>0</v>
      </c>
      <c r="P19" s="4">
        <f t="shared" si="17"/>
        <v>0</v>
      </c>
      <c r="Q19" s="4">
        <f t="shared" si="18"/>
        <v>0</v>
      </c>
      <c r="U19" s="4">
        <f t="shared" si="19"/>
        <v>11</v>
      </c>
      <c r="V19" s="4">
        <f t="shared" si="20"/>
        <v>0</v>
      </c>
      <c r="W19" s="4">
        <f t="shared" si="21"/>
        <v>0</v>
      </c>
      <c r="X19" s="4">
        <f t="shared" si="22"/>
        <v>0</v>
      </c>
    </row>
    <row r="20" spans="14:24" x14ac:dyDescent="0.2">
      <c r="N20" s="4">
        <f t="shared" si="15"/>
        <v>3</v>
      </c>
      <c r="O20" s="4">
        <f t="shared" si="16"/>
        <v>0</v>
      </c>
      <c r="P20" s="4">
        <f t="shared" si="17"/>
        <v>0</v>
      </c>
      <c r="Q20" s="4">
        <f t="shared" si="18"/>
        <v>0</v>
      </c>
      <c r="U20" s="4">
        <f t="shared" si="19"/>
        <v>8</v>
      </c>
      <c r="V20" s="4">
        <f t="shared" si="20"/>
        <v>0</v>
      </c>
      <c r="W20" s="4">
        <f t="shared" si="21"/>
        <v>0</v>
      </c>
      <c r="X20" s="4">
        <f t="shared" si="22"/>
        <v>0</v>
      </c>
    </row>
    <row r="21" spans="14:24" x14ac:dyDescent="0.2">
      <c r="N21" s="4">
        <f t="shared" si="15"/>
        <v>6</v>
      </c>
      <c r="O21" s="4">
        <f t="shared" si="16"/>
        <v>0</v>
      </c>
      <c r="P21" s="4">
        <f t="shared" si="17"/>
        <v>0</v>
      </c>
      <c r="Q21" s="4">
        <f t="shared" si="18"/>
        <v>0</v>
      </c>
      <c r="U21" s="4">
        <f t="shared" si="19"/>
        <v>7</v>
      </c>
      <c r="V21" s="4">
        <f t="shared" si="20"/>
        <v>0</v>
      </c>
      <c r="W21" s="4">
        <f t="shared" si="21"/>
        <v>0</v>
      </c>
      <c r="X21" s="4">
        <f t="shared" si="22"/>
        <v>0</v>
      </c>
    </row>
    <row r="22" spans="14:24" x14ac:dyDescent="0.2">
      <c r="N22" s="4">
        <f t="shared" si="15"/>
        <v>7</v>
      </c>
      <c r="O22" s="4">
        <f t="shared" si="16"/>
        <v>0</v>
      </c>
      <c r="P22" s="4">
        <f t="shared" si="17"/>
        <v>0</v>
      </c>
      <c r="Q22" s="4">
        <f t="shared" si="18"/>
        <v>0</v>
      </c>
      <c r="U22" s="4">
        <f t="shared" si="19"/>
        <v>5</v>
      </c>
      <c r="V22" s="4">
        <f t="shared" si="20"/>
        <v>0</v>
      </c>
      <c r="W22" s="4">
        <f t="shared" si="21"/>
        <v>0</v>
      </c>
      <c r="X22" s="4">
        <f t="shared" si="22"/>
        <v>0</v>
      </c>
    </row>
    <row r="23" spans="14:24" x14ac:dyDescent="0.2">
      <c r="N23" s="4">
        <f t="shared" si="15"/>
        <v>9</v>
      </c>
      <c r="O23" s="4">
        <f t="shared" si="16"/>
        <v>0</v>
      </c>
      <c r="P23" s="4">
        <f t="shared" si="17"/>
        <v>0</v>
      </c>
      <c r="Q23" s="4">
        <f t="shared" si="18"/>
        <v>0</v>
      </c>
      <c r="U23" s="4">
        <f t="shared" si="19"/>
        <v>4</v>
      </c>
      <c r="V23" s="4">
        <f t="shared" si="20"/>
        <v>0</v>
      </c>
      <c r="W23" s="4">
        <f t="shared" si="21"/>
        <v>0</v>
      </c>
      <c r="X23" s="4">
        <f t="shared" si="22"/>
        <v>0</v>
      </c>
    </row>
    <row r="24" spans="14:24" x14ac:dyDescent="0.2">
      <c r="N24" s="4">
        <f t="shared" si="15"/>
        <v>10</v>
      </c>
      <c r="O24" s="4">
        <f t="shared" si="16"/>
        <v>0</v>
      </c>
      <c r="P24" s="4">
        <f t="shared" si="17"/>
        <v>0</v>
      </c>
      <c r="Q24" s="4">
        <f t="shared" si="18"/>
        <v>0</v>
      </c>
      <c r="U24" s="4">
        <f t="shared" si="19"/>
        <v>1</v>
      </c>
      <c r="V24" s="4">
        <f t="shared" si="20"/>
        <v>0</v>
      </c>
      <c r="W24" s="4">
        <f t="shared" si="21"/>
        <v>0</v>
      </c>
      <c r="X24" s="4">
        <f t="shared" si="22"/>
        <v>0</v>
      </c>
    </row>
    <row r="25" spans="14:24" x14ac:dyDescent="0.2">
      <c r="N25" s="4">
        <f t="shared" si="15"/>
        <v>13</v>
      </c>
      <c r="O25" s="4">
        <f t="shared" si="16"/>
        <v>0</v>
      </c>
      <c r="P25" s="4">
        <f t="shared" si="17"/>
        <v>0</v>
      </c>
      <c r="Q25" s="4">
        <f t="shared" si="18"/>
        <v>0</v>
      </c>
      <c r="U25" s="4">
        <f t="shared" si="19"/>
        <v>0</v>
      </c>
      <c r="V25" s="4">
        <f t="shared" si="20"/>
        <v>1</v>
      </c>
      <c r="W25" s="4">
        <f t="shared" si="21"/>
        <v>37</v>
      </c>
      <c r="X25" s="4">
        <f t="shared" si="22"/>
        <v>1</v>
      </c>
    </row>
    <row r="26" spans="14:24" x14ac:dyDescent="0.2">
      <c r="N26" s="4">
        <f t="shared" si="15"/>
        <v>17</v>
      </c>
      <c r="O26" s="4">
        <f t="shared" si="16"/>
        <v>0</v>
      </c>
      <c r="P26" s="4">
        <f t="shared" si="17"/>
        <v>0</v>
      </c>
      <c r="Q26" s="4">
        <f t="shared" si="18"/>
        <v>0</v>
      </c>
      <c r="U26" s="4">
        <f t="shared" si="19"/>
        <v>3</v>
      </c>
      <c r="V26" s="4">
        <f t="shared" si="20"/>
        <v>0</v>
      </c>
      <c r="W26" s="4">
        <f t="shared" si="21"/>
        <v>0</v>
      </c>
      <c r="X26" s="4">
        <f t="shared" si="22"/>
        <v>0</v>
      </c>
    </row>
    <row r="28" spans="14:24" x14ac:dyDescent="0.2">
      <c r="P28" s="4" t="s">
        <v>16</v>
      </c>
      <c r="Q28" s="4">
        <f>SUMPRODUCT(P2:P12,Q16:Q26)</f>
        <v>20</v>
      </c>
      <c r="W28" s="4" t="s">
        <v>16</v>
      </c>
      <c r="X28" s="4">
        <f>SUMPRODUCT(W2:W12,X16:X26)</f>
        <v>21</v>
      </c>
    </row>
  </sheetData>
  <sortState ref="W2:W12">
    <sortCondition ref="W2"/>
  </sortState>
  <mergeCells count="4">
    <mergeCell ref="P1:Q1"/>
    <mergeCell ref="W1:X1"/>
    <mergeCell ref="O14:Q14"/>
    <mergeCell ref="V14:X14"/>
  </mergeCells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IT-Services der Sozialversicherung GmbH für WGKK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Burkhardt Thomas</dc:creator>
  <cp:lastModifiedBy>Burkhardt Thomas</cp:lastModifiedBy>
  <dcterms:created xsi:type="dcterms:W3CDTF">2023-10-20T07:23:22Z</dcterms:created>
  <dcterms:modified xsi:type="dcterms:W3CDTF">2023-11-16T06:56:38Z</dcterms:modified>
</cp:coreProperties>
</file>