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DT\nfl\"/>
    </mc:Choice>
  </mc:AlternateContent>
  <bookViews>
    <workbookView xWindow="0" yWindow="0" windowWidth="28800" windowHeight="12315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1" l="1"/>
  <c r="C12" i="1" s="1"/>
  <c r="C10" i="1"/>
  <c r="B10" i="1"/>
  <c r="B11" i="1"/>
  <c r="B12" i="1"/>
  <c r="B9" i="1"/>
  <c r="H3" i="1"/>
  <c r="H4" i="1"/>
  <c r="H5" i="1"/>
  <c r="H2" i="1"/>
  <c r="Z12" i="1"/>
  <c r="W12" i="1"/>
  <c r="Z11" i="1"/>
  <c r="W11" i="1"/>
  <c r="Z10" i="1"/>
  <c r="W10" i="1"/>
  <c r="Z9" i="1"/>
  <c r="W9" i="1"/>
  <c r="Z8" i="1"/>
  <c r="W8" i="1"/>
  <c r="Z7" i="1"/>
  <c r="W7" i="1"/>
  <c r="Z6" i="1"/>
  <c r="W6" i="1"/>
  <c r="Z5" i="1"/>
  <c r="W5" i="1"/>
  <c r="Z4" i="1"/>
  <c r="W4" i="1"/>
  <c r="Z3" i="1"/>
  <c r="W3" i="1"/>
  <c r="X3" i="1" s="1"/>
  <c r="Y3" i="1" s="1"/>
  <c r="O3" i="1" s="1"/>
  <c r="Z2" i="1"/>
  <c r="W2" i="1"/>
  <c r="X11" i="1" l="1"/>
  <c r="X7" i="1"/>
  <c r="Y7" i="1" s="1"/>
  <c r="O7" i="1" s="1"/>
  <c r="X10" i="1"/>
  <c r="Y10" i="1" s="1"/>
  <c r="O10" i="1" s="1"/>
  <c r="X4" i="1"/>
  <c r="Y4" i="1" s="1"/>
  <c r="O4" i="1" s="1"/>
  <c r="N10" i="1"/>
  <c r="N3" i="1"/>
  <c r="N7" i="1"/>
  <c r="X6" i="1"/>
  <c r="X9" i="1"/>
  <c r="X12" i="1"/>
  <c r="X8" i="1"/>
  <c r="X2" i="1"/>
  <c r="X5" i="1"/>
  <c r="N4" i="1" l="1"/>
  <c r="Y11" i="1"/>
  <c r="O11" i="1" s="1"/>
  <c r="N11" i="1"/>
  <c r="Y12" i="1"/>
  <c r="O12" i="1" s="1"/>
  <c r="N12" i="1"/>
  <c r="Y9" i="1"/>
  <c r="O9" i="1" s="1"/>
  <c r="N9" i="1"/>
  <c r="Y6" i="1"/>
  <c r="O6" i="1" s="1"/>
  <c r="N6" i="1"/>
  <c r="Y5" i="1"/>
  <c r="O5" i="1" s="1"/>
  <c r="N5" i="1"/>
  <c r="Y2" i="1"/>
  <c r="O2" i="1" s="1"/>
  <c r="N2" i="1"/>
  <c r="Y8" i="1"/>
  <c r="O8" i="1" s="1"/>
  <c r="N8" i="1"/>
  <c r="R3" i="1" l="1"/>
  <c r="R4" i="1"/>
  <c r="R5" i="1"/>
  <c r="R6" i="1"/>
  <c r="R7" i="1"/>
  <c r="R8" i="1"/>
  <c r="R9" i="1"/>
  <c r="R10" i="1"/>
  <c r="R11" i="1"/>
  <c r="R12" i="1"/>
  <c r="R2" i="1"/>
  <c r="U3" i="1"/>
  <c r="U4" i="1"/>
  <c r="U5" i="1"/>
  <c r="U6" i="1"/>
  <c r="U7" i="1"/>
  <c r="U8" i="1"/>
  <c r="U9" i="1"/>
  <c r="U10" i="1"/>
  <c r="U11" i="1"/>
  <c r="U12" i="1"/>
  <c r="U2" i="1"/>
  <c r="S3" i="1" l="1"/>
  <c r="S9" i="1"/>
  <c r="S11" i="1"/>
  <c r="S12" i="1"/>
  <c r="S2" i="1"/>
  <c r="S4" i="1"/>
  <c r="S10" i="1"/>
  <c r="S5" i="1"/>
  <c r="S6" i="1"/>
  <c r="S7" i="1"/>
  <c r="S8" i="1"/>
  <c r="I3" i="1"/>
  <c r="I4" i="1"/>
  <c r="I5" i="1"/>
  <c r="I2" i="1"/>
  <c r="F3" i="1"/>
  <c r="F4" i="1"/>
  <c r="F5" i="1"/>
  <c r="F2" i="1"/>
  <c r="T4" i="1" l="1"/>
  <c r="M4" i="1" s="1"/>
  <c r="L4" i="1"/>
  <c r="T7" i="1"/>
  <c r="L7" i="1"/>
  <c r="T11" i="1"/>
  <c r="M11" i="1" s="1"/>
  <c r="L11" i="1"/>
  <c r="T2" i="1"/>
  <c r="M2" i="1" s="1"/>
  <c r="L2" i="1"/>
  <c r="T12" i="1"/>
  <c r="M12" i="1" s="1"/>
  <c r="L12" i="1"/>
  <c r="T5" i="1"/>
  <c r="M5" i="1" s="1"/>
  <c r="L5" i="1"/>
  <c r="T9" i="1"/>
  <c r="L9" i="1"/>
  <c r="T8" i="1"/>
  <c r="M8" i="1" s="1"/>
  <c r="L8" i="1"/>
  <c r="T6" i="1"/>
  <c r="M6" i="1" s="1"/>
  <c r="L6" i="1"/>
  <c r="T10" i="1"/>
  <c r="M10" i="1" s="1"/>
  <c r="L10" i="1"/>
  <c r="T3" i="1"/>
  <c r="L3" i="1"/>
  <c r="M7" i="1"/>
  <c r="M3" i="1"/>
  <c r="M9" i="1"/>
  <c r="E3" i="1"/>
  <c r="E4" i="1"/>
  <c r="E5" i="1"/>
  <c r="E2" i="1"/>
</calcChain>
</file>

<file path=xl/comments1.xml><?xml version="1.0" encoding="utf-8"?>
<comments xmlns="http://schemas.openxmlformats.org/spreadsheetml/2006/main">
  <authors>
    <author>Burkhardt Thomas</author>
  </authors>
  <commentList>
    <comment ref="L1" authorId="0" shapeId="0">
      <text>
        <r>
          <rPr>
            <b/>
            <sz val="9"/>
            <color indexed="81"/>
            <rFont val="Segoe UI"/>
            <family val="2"/>
          </rPr>
          <t xml:space="preserve">Burkhardt Thomas:
</t>
        </r>
        <r>
          <rPr>
            <sz val="9"/>
            <color indexed="81"/>
            <rFont val="Segoe UI"/>
            <family val="2"/>
          </rPr>
          <t>Die elf häufigsten W scores der letzten 500 non tied RS games</t>
        </r>
        <r>
          <rPr>
            <b/>
            <sz val="9"/>
            <color indexed="81"/>
            <rFont val="Segoe UI"/>
            <family val="2"/>
          </rPr>
          <t xml:space="preserve">
</t>
        </r>
        <r>
          <rPr>
            <sz val="9"/>
            <color indexed="81"/>
            <rFont val="Segoe UI"/>
            <family val="2"/>
          </rPr>
          <t xml:space="preserve">
results |&gt; filter(Result == "W", Week &lt; 30) |&gt; tail(500) |&gt; pull(PF) |&gt; table() |&gt; sort(decreasing = T) |&gt; t() |&gt; t() |&gt; head(11)</t>
        </r>
      </text>
    </comment>
  </commentList>
</comments>
</file>

<file path=xl/sharedStrings.xml><?xml version="1.0" encoding="utf-8"?>
<sst xmlns="http://schemas.openxmlformats.org/spreadsheetml/2006/main" count="52" uniqueCount="42">
  <si>
    <t>vegas</t>
  </si>
  <si>
    <t>over/under</t>
  </si>
  <si>
    <t>calc</t>
  </si>
  <si>
    <t>clo_co</t>
  </si>
  <si>
    <t>W scores</t>
  </si>
  <si>
    <t>L scores</t>
  </si>
  <si>
    <t>Hfgkt</t>
  </si>
  <si>
    <t>W aus R</t>
  </si>
  <si>
    <t>L aus R</t>
  </si>
  <si>
    <t>TEAM</t>
  </si>
  <si>
    <t xml:space="preserve">NE </t>
  </si>
  <si>
    <t xml:space="preserve">KC </t>
  </si>
  <si>
    <t>MIN</t>
  </si>
  <si>
    <t>LAR</t>
  </si>
  <si>
    <t>BUF</t>
  </si>
  <si>
    <t xml:space="preserve">SF </t>
  </si>
  <si>
    <t xml:space="preserve">  10   57</t>
  </si>
  <si>
    <t xml:space="preserve">  17   50</t>
  </si>
  <si>
    <t xml:space="preserve">  16   39</t>
  </si>
  <si>
    <t xml:space="preserve">  20   35</t>
  </si>
  <si>
    <t xml:space="preserve">  13   33</t>
  </si>
  <si>
    <t xml:space="preserve">  24   26</t>
  </si>
  <si>
    <t xml:space="preserve">  3    22</t>
  </si>
  <si>
    <t xml:space="preserve">  14   22</t>
  </si>
  <si>
    <t xml:space="preserve">  9    20</t>
  </si>
  <si>
    <t xml:space="preserve">  23   18</t>
  </si>
  <si>
    <t xml:space="preserve">  21   17</t>
  </si>
  <si>
    <t xml:space="preserve">  27   45</t>
  </si>
  <si>
    <t xml:space="preserve">  20   39</t>
  </si>
  <si>
    <t xml:space="preserve">  24   33</t>
  </si>
  <si>
    <t xml:space="preserve">  31   30</t>
  </si>
  <si>
    <t xml:space="preserve">  30   27</t>
  </si>
  <si>
    <t xml:space="preserve">  23   26</t>
  </si>
  <si>
    <t xml:space="preserve">  17   21</t>
  </si>
  <si>
    <t xml:space="preserve">  19   19</t>
  </si>
  <si>
    <t xml:space="preserve">  34   19</t>
  </si>
  <si>
    <t xml:space="preserve">  28   17</t>
  </si>
  <si>
    <t>P</t>
  </si>
  <si>
    <t>H</t>
  </si>
  <si>
    <t>sP</t>
  </si>
  <si>
    <t>IP</t>
  </si>
  <si>
    <t>Favorit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</si>
</sst>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Arial"/>
      <family val="2"/>
    </font>
    <font>
      <sz val="11"/>
      <color rgb="FF3F3F76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0"/>
      <name val="Lucida Console"/>
      <family val="3"/>
    </font>
    <font>
      <sz val="11"/>
      <color theme="2" tint="-0.249977111117893"/>
      <name val="Arial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b/>
      <sz val="11"/>
      <color rgb="FF3F3F3F"/>
      <name val="Arial"/>
      <family val="2"/>
    </font>
    <font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8" fillId="3" borderId="2" applyNumberFormat="0" applyAlignment="0" applyProtection="0"/>
  </cellStyleXfs>
  <cellXfs count="11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2" fillId="2" borderId="1" xfId="1" applyFont="1"/>
    <xf numFmtId="0" fontId="2" fillId="0" borderId="0" xfId="0" applyFont="1" applyAlignment="1">
      <alignment horizontal="right"/>
    </xf>
    <xf numFmtId="0" fontId="4" fillId="0" borderId="0" xfId="0" applyFont="1" applyAlignment="1">
      <alignment vertical="center"/>
    </xf>
    <xf numFmtId="0" fontId="5" fillId="0" borderId="0" xfId="0" applyFont="1"/>
    <xf numFmtId="0" fontId="1" fillId="2" borderId="1" xfId="1"/>
    <xf numFmtId="0" fontId="3" fillId="0" borderId="0" xfId="0" applyFont="1"/>
    <xf numFmtId="0" fontId="8" fillId="3" borderId="2" xfId="2"/>
    <xf numFmtId="0" fontId="9" fillId="0" borderId="0" xfId="0" applyFont="1"/>
  </cellXfs>
  <cellStyles count="3">
    <cellStyle name="Ausgabe" xfId="2" builtinId="21"/>
    <cellStyle name="Eingabe" xfId="1" builtinId="20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2"/>
  <sheetViews>
    <sheetView tabSelected="1" workbookViewId="0">
      <selection activeCell="P18" sqref="P18"/>
    </sheetView>
  </sheetViews>
  <sheetFormatPr baseColWidth="10" defaultRowHeight="14.25" x14ac:dyDescent="0.2"/>
  <cols>
    <col min="1" max="1" width="11" style="1"/>
    <col min="2" max="10" width="10.125" style="1" customWidth="1"/>
    <col min="11" max="11" width="3.625" style="1" customWidth="1"/>
    <col min="12" max="12" width="9.625" style="1" customWidth="1"/>
    <col min="13" max="13" width="5.625" style="1" customWidth="1"/>
    <col min="14" max="14" width="9.625" style="1" customWidth="1"/>
    <col min="15" max="15" width="5.625" style="1" customWidth="1"/>
    <col min="16" max="16" width="3.625" style="1" customWidth="1"/>
    <col min="17" max="17" width="9.625" style="1" customWidth="1"/>
    <col min="18" max="21" width="3.625" style="1" customWidth="1"/>
    <col min="22" max="22" width="11" style="1"/>
    <col min="23" max="26" width="3.625" style="1" customWidth="1"/>
    <col min="27" max="16384" width="11" style="1"/>
  </cols>
  <sheetData>
    <row r="1" spans="1:26" ht="15" x14ac:dyDescent="0.25">
      <c r="A1" s="2" t="s">
        <v>9</v>
      </c>
      <c r="B1" s="2" t="s">
        <v>41</v>
      </c>
      <c r="C1" s="2" t="s">
        <v>0</v>
      </c>
      <c r="D1" s="2" t="s">
        <v>1</v>
      </c>
      <c r="F1" s="1" t="s">
        <v>2</v>
      </c>
      <c r="G1" s="1" t="s">
        <v>3</v>
      </c>
      <c r="I1" s="1" t="s">
        <v>2</v>
      </c>
      <c r="J1" s="1" t="s">
        <v>3</v>
      </c>
      <c r="L1" s="1" t="s">
        <v>4</v>
      </c>
      <c r="M1" s="1" t="s">
        <v>6</v>
      </c>
      <c r="N1" s="1" t="s">
        <v>5</v>
      </c>
      <c r="O1" s="1" t="s">
        <v>6</v>
      </c>
      <c r="Q1" s="1" t="s">
        <v>7</v>
      </c>
      <c r="R1" s="1" t="s">
        <v>37</v>
      </c>
      <c r="S1" s="1" t="s">
        <v>39</v>
      </c>
      <c r="T1" s="1" t="s">
        <v>40</v>
      </c>
      <c r="U1" s="1" t="s">
        <v>38</v>
      </c>
      <c r="V1" s="1" t="s">
        <v>8</v>
      </c>
      <c r="W1" s="1" t="s">
        <v>37</v>
      </c>
      <c r="X1" s="1" t="s">
        <v>39</v>
      </c>
      <c r="Y1" s="1" t="s">
        <v>40</v>
      </c>
      <c r="Z1" s="1" t="s">
        <v>38</v>
      </c>
    </row>
    <row r="2" spans="1:26" ht="15" x14ac:dyDescent="0.25">
      <c r="A2" s="8" t="s">
        <v>10</v>
      </c>
      <c r="B2" s="3" t="s">
        <v>14</v>
      </c>
      <c r="C2" s="3">
        <v>-9</v>
      </c>
      <c r="D2" s="3">
        <v>41</v>
      </c>
      <c r="E2" s="4" t="str">
        <f>B2</f>
        <v>BUF</v>
      </c>
      <c r="F2" s="6">
        <f>(D2+C2)/2-C2</f>
        <v>25</v>
      </c>
      <c r="G2" s="7">
        <v>24</v>
      </c>
      <c r="H2" s="4" t="str">
        <f>IF(B2=A2,"Opp",A2)</f>
        <v xml:space="preserve">NE </v>
      </c>
      <c r="I2" s="6">
        <f>(D2+C2)/2</f>
        <v>16</v>
      </c>
      <c r="J2" s="7">
        <v>16</v>
      </c>
      <c r="L2" s="1">
        <f>S2</f>
        <v>17</v>
      </c>
      <c r="M2" s="10">
        <f>INDEX(U$2:U$12,$T2)</f>
        <v>21</v>
      </c>
      <c r="N2" s="1">
        <f>X2</f>
        <v>3</v>
      </c>
      <c r="O2" s="10">
        <f>INDEX(Z$2:Z$12,$Y2)</f>
        <v>22</v>
      </c>
      <c r="Q2" s="7" t="s">
        <v>27</v>
      </c>
      <c r="R2" s="1">
        <f>VALUE(LEFT(Q2,5))</f>
        <v>27</v>
      </c>
      <c r="S2" s="1">
        <f>SMALL(R$2:R$12,ROW()-1)</f>
        <v>17</v>
      </c>
      <c r="T2" s="1">
        <f>MATCH(S2,R$2:R$12,0)</f>
        <v>7</v>
      </c>
      <c r="U2" s="1">
        <f>VALUE(RIGHT(Q2,2))</f>
        <v>45</v>
      </c>
      <c r="V2" s="7" t="s">
        <v>16</v>
      </c>
      <c r="W2" s="1">
        <f>VALUE(LEFT(V2,5))</f>
        <v>10</v>
      </c>
      <c r="X2" s="1">
        <f>SMALL(W$2:W$12,ROW()-1)</f>
        <v>3</v>
      </c>
      <c r="Y2" s="1">
        <f>MATCH(X2,W$2:W$12,0)</f>
        <v>7</v>
      </c>
      <c r="Z2" s="1">
        <f>VALUE(RIGHT(V2,2))</f>
        <v>57</v>
      </c>
    </row>
    <row r="3" spans="1:26" ht="15" x14ac:dyDescent="0.25">
      <c r="A3" s="8" t="s">
        <v>11</v>
      </c>
      <c r="B3" s="3" t="s">
        <v>11</v>
      </c>
      <c r="C3" s="3">
        <v>-6</v>
      </c>
      <c r="D3" s="3">
        <v>48</v>
      </c>
      <c r="E3" s="4" t="str">
        <f t="shared" ref="E3:E5" si="0">B3</f>
        <v xml:space="preserve">KC </v>
      </c>
      <c r="F3" s="6">
        <f t="shared" ref="F3:F5" si="1">(D3+C3)/2-C3</f>
        <v>27</v>
      </c>
      <c r="G3" s="7">
        <v>27</v>
      </c>
      <c r="H3" s="4" t="str">
        <f t="shared" ref="H3:H5" si="2">IF(B3=A3,"Opp",A3)</f>
        <v>Opp</v>
      </c>
      <c r="I3" s="6">
        <f t="shared" ref="I3:I5" si="3">(D3+C3)/2</f>
        <v>21</v>
      </c>
      <c r="J3" s="7">
        <v>21</v>
      </c>
      <c r="L3" s="1">
        <f>S3</f>
        <v>19</v>
      </c>
      <c r="M3" s="10">
        <f t="shared" ref="M3:M12" si="4">INDEX(U$2:U$12,$T3)</f>
        <v>19</v>
      </c>
      <c r="N3" s="1">
        <f t="shared" ref="N3:N12" si="5">X3</f>
        <v>9</v>
      </c>
      <c r="O3" s="10">
        <f t="shared" ref="O3:O12" si="6">INDEX(Z$2:Z$12,$Y3)</f>
        <v>20</v>
      </c>
      <c r="Q3" s="7" t="s">
        <v>28</v>
      </c>
      <c r="R3" s="1">
        <f t="shared" ref="R3:R12" si="7">VALUE(LEFT(Q3,5))</f>
        <v>20</v>
      </c>
      <c r="S3" s="1">
        <f t="shared" ref="S3:S12" si="8">SMALL(R$2:R$12,ROW()-1)</f>
        <v>19</v>
      </c>
      <c r="T3" s="1">
        <f t="shared" ref="T3:T12" si="9">MATCH(S3,R$2:R$12,0)</f>
        <v>8</v>
      </c>
      <c r="U3" s="1">
        <f t="shared" ref="U3:U12" si="10">VALUE(RIGHT(Q3,2))</f>
        <v>39</v>
      </c>
      <c r="V3" s="7" t="s">
        <v>17</v>
      </c>
      <c r="W3" s="1">
        <f t="shared" ref="W3:W12" si="11">VALUE(LEFT(V3,5))</f>
        <v>17</v>
      </c>
      <c r="X3" s="1">
        <f t="shared" ref="X3:X12" si="12">SMALL(W$2:W$12,ROW()-1)</f>
        <v>9</v>
      </c>
      <c r="Y3" s="1">
        <f t="shared" ref="Y3:Y12" si="13">MATCH(X3,W$2:W$12,0)</f>
        <v>9</v>
      </c>
      <c r="Z3" s="1">
        <f t="shared" ref="Z3:Z12" si="14">VALUE(RIGHT(V3,2))</f>
        <v>50</v>
      </c>
    </row>
    <row r="4" spans="1:26" ht="15" x14ac:dyDescent="0.25">
      <c r="A4" s="8" t="s">
        <v>12</v>
      </c>
      <c r="B4" s="3" t="s">
        <v>15</v>
      </c>
      <c r="C4" s="3">
        <v>-7</v>
      </c>
      <c r="D4" s="3">
        <v>44</v>
      </c>
      <c r="E4" s="4" t="str">
        <f t="shared" si="0"/>
        <v xml:space="preserve">SF </v>
      </c>
      <c r="F4" s="6">
        <f t="shared" si="1"/>
        <v>25.5</v>
      </c>
      <c r="G4" s="7">
        <v>27</v>
      </c>
      <c r="H4" s="4" t="str">
        <f t="shared" si="2"/>
        <v>MIN</v>
      </c>
      <c r="I4" s="6">
        <f t="shared" si="3"/>
        <v>18.5</v>
      </c>
      <c r="J4" s="7">
        <v>17</v>
      </c>
      <c r="L4" s="1">
        <f>S4</f>
        <v>20</v>
      </c>
      <c r="M4" s="10">
        <f t="shared" si="4"/>
        <v>39</v>
      </c>
      <c r="N4" s="1">
        <f t="shared" si="5"/>
        <v>10</v>
      </c>
      <c r="O4" s="10">
        <f t="shared" si="6"/>
        <v>57</v>
      </c>
      <c r="Q4" s="7" t="s">
        <v>29</v>
      </c>
      <c r="R4" s="1">
        <f t="shared" si="7"/>
        <v>24</v>
      </c>
      <c r="S4" s="1">
        <f t="shared" si="8"/>
        <v>20</v>
      </c>
      <c r="T4" s="1">
        <f t="shared" si="9"/>
        <v>2</v>
      </c>
      <c r="U4" s="1">
        <f t="shared" si="10"/>
        <v>33</v>
      </c>
      <c r="V4" s="7" t="s">
        <v>18</v>
      </c>
      <c r="W4" s="1">
        <f t="shared" si="11"/>
        <v>16</v>
      </c>
      <c r="X4" s="1">
        <f t="shared" si="12"/>
        <v>10</v>
      </c>
      <c r="Y4" s="1">
        <f t="shared" si="13"/>
        <v>1</v>
      </c>
      <c r="Z4" s="1">
        <f t="shared" si="14"/>
        <v>39</v>
      </c>
    </row>
    <row r="5" spans="1:26" ht="15" x14ac:dyDescent="0.25">
      <c r="A5" s="8" t="s">
        <v>13</v>
      </c>
      <c r="B5" s="3" t="s">
        <v>13</v>
      </c>
      <c r="C5" s="3">
        <v>-3</v>
      </c>
      <c r="D5" s="3">
        <v>45</v>
      </c>
      <c r="E5" s="4" t="str">
        <f t="shared" si="0"/>
        <v>LAR</v>
      </c>
      <c r="F5" s="6">
        <f t="shared" si="1"/>
        <v>24</v>
      </c>
      <c r="G5" s="7">
        <v>24</v>
      </c>
      <c r="H5" s="4" t="str">
        <f t="shared" si="2"/>
        <v>Opp</v>
      </c>
      <c r="I5" s="6">
        <f t="shared" si="3"/>
        <v>21</v>
      </c>
      <c r="J5" s="7">
        <v>21</v>
      </c>
      <c r="L5" s="1">
        <f>S5</f>
        <v>21</v>
      </c>
      <c r="M5" s="10">
        <f t="shared" si="4"/>
        <v>17</v>
      </c>
      <c r="N5" s="1">
        <f t="shared" si="5"/>
        <v>13</v>
      </c>
      <c r="O5" s="10">
        <f t="shared" si="6"/>
        <v>33</v>
      </c>
      <c r="Q5" s="7" t="s">
        <v>30</v>
      </c>
      <c r="R5" s="1">
        <f t="shared" si="7"/>
        <v>31</v>
      </c>
      <c r="S5" s="1">
        <f t="shared" si="8"/>
        <v>21</v>
      </c>
      <c r="T5" s="1">
        <f t="shared" si="9"/>
        <v>10</v>
      </c>
      <c r="U5" s="1">
        <f t="shared" si="10"/>
        <v>30</v>
      </c>
      <c r="V5" s="7" t="s">
        <v>19</v>
      </c>
      <c r="W5" s="1">
        <f t="shared" si="11"/>
        <v>20</v>
      </c>
      <c r="X5" s="1">
        <f t="shared" si="12"/>
        <v>13</v>
      </c>
      <c r="Y5" s="1">
        <f t="shared" si="13"/>
        <v>5</v>
      </c>
      <c r="Z5" s="1">
        <f t="shared" si="14"/>
        <v>35</v>
      </c>
    </row>
    <row r="6" spans="1:26" x14ac:dyDescent="0.2">
      <c r="L6" s="1">
        <f>S6</f>
        <v>23</v>
      </c>
      <c r="M6" s="10">
        <f t="shared" si="4"/>
        <v>26</v>
      </c>
      <c r="N6" s="1">
        <f t="shared" si="5"/>
        <v>14</v>
      </c>
      <c r="O6" s="10">
        <f t="shared" si="6"/>
        <v>22</v>
      </c>
      <c r="Q6" s="7" t="s">
        <v>31</v>
      </c>
      <c r="R6" s="1">
        <f t="shared" si="7"/>
        <v>30</v>
      </c>
      <c r="S6" s="1">
        <f t="shared" si="8"/>
        <v>23</v>
      </c>
      <c r="T6" s="1">
        <f t="shared" si="9"/>
        <v>6</v>
      </c>
      <c r="U6" s="1">
        <f t="shared" si="10"/>
        <v>27</v>
      </c>
      <c r="V6" s="7" t="s">
        <v>20</v>
      </c>
      <c r="W6" s="1">
        <f t="shared" si="11"/>
        <v>13</v>
      </c>
      <c r="X6" s="1">
        <f t="shared" si="12"/>
        <v>14</v>
      </c>
      <c r="Y6" s="1">
        <f t="shared" si="13"/>
        <v>8</v>
      </c>
      <c r="Z6" s="1">
        <f t="shared" si="14"/>
        <v>33</v>
      </c>
    </row>
    <row r="7" spans="1:26" x14ac:dyDescent="0.2">
      <c r="L7" s="1">
        <f>S7</f>
        <v>24</v>
      </c>
      <c r="M7" s="10">
        <f t="shared" si="4"/>
        <v>33</v>
      </c>
      <c r="N7" s="1">
        <f t="shared" si="5"/>
        <v>16</v>
      </c>
      <c r="O7" s="10">
        <f t="shared" si="6"/>
        <v>39</v>
      </c>
      <c r="Q7" s="7" t="s">
        <v>32</v>
      </c>
      <c r="R7" s="1">
        <f t="shared" si="7"/>
        <v>23</v>
      </c>
      <c r="S7" s="1">
        <f t="shared" si="8"/>
        <v>24</v>
      </c>
      <c r="T7" s="1">
        <f t="shared" si="9"/>
        <v>3</v>
      </c>
      <c r="U7" s="1">
        <f t="shared" si="10"/>
        <v>26</v>
      </c>
      <c r="V7" s="7" t="s">
        <v>21</v>
      </c>
      <c r="W7" s="1">
        <f t="shared" si="11"/>
        <v>24</v>
      </c>
      <c r="X7" s="1">
        <f t="shared" si="12"/>
        <v>16</v>
      </c>
      <c r="Y7" s="1">
        <f t="shared" si="13"/>
        <v>3</v>
      </c>
      <c r="Z7" s="1">
        <f t="shared" si="14"/>
        <v>26</v>
      </c>
    </row>
    <row r="8" spans="1:26" x14ac:dyDescent="0.2">
      <c r="L8" s="1">
        <f>S8</f>
        <v>27</v>
      </c>
      <c r="M8" s="10">
        <f t="shared" si="4"/>
        <v>45</v>
      </c>
      <c r="N8" s="1">
        <f t="shared" si="5"/>
        <v>17</v>
      </c>
      <c r="O8" s="10">
        <f t="shared" si="6"/>
        <v>50</v>
      </c>
      <c r="Q8" s="7" t="s">
        <v>33</v>
      </c>
      <c r="R8" s="1">
        <f t="shared" si="7"/>
        <v>17</v>
      </c>
      <c r="S8" s="1">
        <f t="shared" si="8"/>
        <v>27</v>
      </c>
      <c r="T8" s="1">
        <f t="shared" si="9"/>
        <v>1</v>
      </c>
      <c r="U8" s="1">
        <f t="shared" si="10"/>
        <v>21</v>
      </c>
      <c r="V8" s="7" t="s">
        <v>22</v>
      </c>
      <c r="W8" s="1">
        <f t="shared" si="11"/>
        <v>3</v>
      </c>
      <c r="X8" s="1">
        <f t="shared" si="12"/>
        <v>17</v>
      </c>
      <c r="Y8" s="1">
        <f t="shared" si="13"/>
        <v>2</v>
      </c>
      <c r="Z8" s="1">
        <f t="shared" si="14"/>
        <v>22</v>
      </c>
    </row>
    <row r="9" spans="1:26" x14ac:dyDescent="0.2">
      <c r="B9" s="1" t="str">
        <f>B2&amp;" "&amp;G2&amp;"-"&amp;J2</f>
        <v>BUF 24-16</v>
      </c>
      <c r="K9" s="5"/>
      <c r="L9" s="1">
        <f>S9</f>
        <v>28</v>
      </c>
      <c r="M9" s="10">
        <f t="shared" si="4"/>
        <v>17</v>
      </c>
      <c r="N9" s="1">
        <f t="shared" si="5"/>
        <v>20</v>
      </c>
      <c r="O9" s="10">
        <f t="shared" si="6"/>
        <v>35</v>
      </c>
      <c r="Q9" s="7" t="s">
        <v>34</v>
      </c>
      <c r="R9" s="1">
        <f t="shared" si="7"/>
        <v>19</v>
      </c>
      <c r="S9" s="1">
        <f t="shared" si="8"/>
        <v>28</v>
      </c>
      <c r="T9" s="1">
        <f t="shared" si="9"/>
        <v>11</v>
      </c>
      <c r="U9" s="1">
        <f t="shared" si="10"/>
        <v>19</v>
      </c>
      <c r="V9" s="7" t="s">
        <v>23</v>
      </c>
      <c r="W9" s="1">
        <f t="shared" si="11"/>
        <v>14</v>
      </c>
      <c r="X9" s="1">
        <f t="shared" si="12"/>
        <v>20</v>
      </c>
      <c r="Y9" s="1">
        <f t="shared" si="13"/>
        <v>4</v>
      </c>
      <c r="Z9" s="1">
        <f t="shared" si="14"/>
        <v>22</v>
      </c>
    </row>
    <row r="10" spans="1:26" ht="15" x14ac:dyDescent="0.25">
      <c r="B10" s="1" t="str">
        <f t="shared" ref="B10:B12" si="15">B3&amp;" "&amp;G3&amp;"-"&amp;J3</f>
        <v>KC  27-21</v>
      </c>
      <c r="C10" s="9" t="str">
        <f>B9&amp;", "&amp;B10</f>
        <v>BUF 24-16, KC  27-21</v>
      </c>
      <c r="L10" s="1">
        <f>S10</f>
        <v>30</v>
      </c>
      <c r="M10" s="10">
        <f t="shared" si="4"/>
        <v>27</v>
      </c>
      <c r="N10" s="1">
        <f t="shared" si="5"/>
        <v>21</v>
      </c>
      <c r="O10" s="10">
        <f t="shared" si="6"/>
        <v>17</v>
      </c>
      <c r="Q10" s="7" t="s">
        <v>35</v>
      </c>
      <c r="R10" s="1">
        <f t="shared" si="7"/>
        <v>34</v>
      </c>
      <c r="S10" s="1">
        <f t="shared" si="8"/>
        <v>30</v>
      </c>
      <c r="T10" s="1">
        <f t="shared" si="9"/>
        <v>5</v>
      </c>
      <c r="U10" s="1">
        <f t="shared" si="10"/>
        <v>19</v>
      </c>
      <c r="V10" s="7" t="s">
        <v>24</v>
      </c>
      <c r="W10" s="1">
        <f t="shared" si="11"/>
        <v>9</v>
      </c>
      <c r="X10" s="1">
        <f t="shared" si="12"/>
        <v>21</v>
      </c>
      <c r="Y10" s="1">
        <f t="shared" si="13"/>
        <v>11</v>
      </c>
      <c r="Z10" s="1">
        <f t="shared" si="14"/>
        <v>20</v>
      </c>
    </row>
    <row r="11" spans="1:26" ht="15" x14ac:dyDescent="0.25">
      <c r="B11" s="1" t="str">
        <f t="shared" si="15"/>
        <v>SF  27-17</v>
      </c>
      <c r="C11" s="9" t="str">
        <f>C10&amp;", "&amp;B11</f>
        <v>BUF 24-16, KC  27-21, SF  27-17</v>
      </c>
      <c r="L11" s="1">
        <f>S11</f>
        <v>31</v>
      </c>
      <c r="M11" s="10">
        <f t="shared" si="4"/>
        <v>30</v>
      </c>
      <c r="N11" s="1">
        <f t="shared" si="5"/>
        <v>23</v>
      </c>
      <c r="O11" s="10">
        <f t="shared" si="6"/>
        <v>18</v>
      </c>
      <c r="Q11" s="7" t="s">
        <v>26</v>
      </c>
      <c r="R11" s="1">
        <f t="shared" si="7"/>
        <v>21</v>
      </c>
      <c r="S11" s="1">
        <f t="shared" si="8"/>
        <v>31</v>
      </c>
      <c r="T11" s="1">
        <f t="shared" si="9"/>
        <v>4</v>
      </c>
      <c r="U11" s="1">
        <f t="shared" si="10"/>
        <v>17</v>
      </c>
      <c r="V11" s="7" t="s">
        <v>25</v>
      </c>
      <c r="W11" s="1">
        <f t="shared" si="11"/>
        <v>23</v>
      </c>
      <c r="X11" s="1">
        <f t="shared" si="12"/>
        <v>23</v>
      </c>
      <c r="Y11" s="1">
        <f t="shared" si="13"/>
        <v>10</v>
      </c>
      <c r="Z11" s="1">
        <f t="shared" si="14"/>
        <v>18</v>
      </c>
    </row>
    <row r="12" spans="1:26" ht="15" x14ac:dyDescent="0.25">
      <c r="B12" s="1" t="str">
        <f t="shared" si="15"/>
        <v>LAR 24-21</v>
      </c>
      <c r="C12" s="9" t="str">
        <f>C11&amp;", "&amp;B12</f>
        <v>BUF 24-16, KC  27-21, SF  27-17, LAR 24-21</v>
      </c>
      <c r="L12" s="1">
        <f>S12</f>
        <v>34</v>
      </c>
      <c r="M12" s="10">
        <f t="shared" si="4"/>
        <v>19</v>
      </c>
      <c r="N12" s="1">
        <f t="shared" si="5"/>
        <v>24</v>
      </c>
      <c r="O12" s="10">
        <f t="shared" si="6"/>
        <v>26</v>
      </c>
      <c r="Q12" s="7" t="s">
        <v>36</v>
      </c>
      <c r="R12" s="1">
        <f t="shared" si="7"/>
        <v>28</v>
      </c>
      <c r="S12" s="1">
        <f t="shared" si="8"/>
        <v>34</v>
      </c>
      <c r="T12" s="1">
        <f t="shared" si="9"/>
        <v>9</v>
      </c>
      <c r="U12" s="1">
        <f t="shared" si="10"/>
        <v>17</v>
      </c>
      <c r="V12" s="7" t="s">
        <v>26</v>
      </c>
      <c r="W12" s="1">
        <f t="shared" si="11"/>
        <v>21</v>
      </c>
      <c r="X12" s="1">
        <f t="shared" si="12"/>
        <v>24</v>
      </c>
      <c r="Y12" s="1">
        <f t="shared" si="13"/>
        <v>6</v>
      </c>
      <c r="Z12" s="1">
        <f t="shared" si="14"/>
        <v>17</v>
      </c>
    </row>
  </sheetData>
  <sortState ref="N2:N12">
    <sortCondition ref="N2"/>
  </sortState>
  <conditionalFormatting sqref="M2:M1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P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IT-Services der Sozialversicherung GmbH für WGKK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Burkhardt Thomas</dc:creator>
  <cp:lastModifiedBy>Burkhardt Thomas</cp:lastModifiedBy>
  <dcterms:created xsi:type="dcterms:W3CDTF">2023-10-20T07:23:22Z</dcterms:created>
  <dcterms:modified xsi:type="dcterms:W3CDTF">2023-10-20T08:51:10Z</dcterms:modified>
</cp:coreProperties>
</file>