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NFL/Superbowl/"/>
    </mc:Choice>
  </mc:AlternateContent>
  <xr:revisionPtr revIDLastSave="102" documentId="11_99BE53AD942523D9849C31DC44060DAE862F8B73" xr6:coauthVersionLast="47" xr6:coauthVersionMax="47" xr10:uidLastSave="{412876FF-439D-40E1-ADDC-475DAA115D33}"/>
  <bookViews>
    <workbookView xWindow="28680" yWindow="-120" windowWidth="29040" windowHeight="15840" xr2:uid="{00000000-000D-0000-FFFF-FFFF00000000}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Playoffs!$A$1:$K$564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4" l="1"/>
  <c r="B58" i="5"/>
  <c r="L6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M620" i="1" s="1"/>
  <c r="L621" i="1"/>
  <c r="L622" i="1"/>
  <c r="L623" i="1"/>
  <c r="L624" i="1"/>
  <c r="M624" i="1" s="1"/>
  <c r="L625" i="1"/>
  <c r="L626" i="1"/>
  <c r="L627" i="1"/>
  <c r="L628" i="1"/>
  <c r="M628" i="1" s="1"/>
  <c r="L629" i="1"/>
  <c r="L630" i="1"/>
  <c r="M630" i="1" s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3" i="5"/>
  <c r="L3" i="5" s="1"/>
  <c r="G4" i="5"/>
  <c r="L4" i="5" s="1"/>
  <c r="G5" i="5"/>
  <c r="G6" i="5"/>
  <c r="L6" i="5" s="1"/>
  <c r="G7" i="5"/>
  <c r="L7" i="5" s="1"/>
  <c r="G8" i="5"/>
  <c r="L8" i="5" s="1"/>
  <c r="G9" i="5"/>
  <c r="G10" i="5"/>
  <c r="L10" i="5" s="1"/>
  <c r="G11" i="5"/>
  <c r="L11" i="5" s="1"/>
  <c r="G12" i="5"/>
  <c r="L12" i="5" s="1"/>
  <c r="G13" i="5"/>
  <c r="G14" i="5"/>
  <c r="L14" i="5" s="1"/>
  <c r="G15" i="5"/>
  <c r="L15" i="5" s="1"/>
  <c r="G16" i="5"/>
  <c r="L16" i="5" s="1"/>
  <c r="G17" i="5"/>
  <c r="G18" i="5"/>
  <c r="L18" i="5" s="1"/>
  <c r="G19" i="5"/>
  <c r="L19" i="5" s="1"/>
  <c r="G20" i="5"/>
  <c r="L20" i="5" s="1"/>
  <c r="G21" i="5"/>
  <c r="G22" i="5"/>
  <c r="L22" i="5" s="1"/>
  <c r="G23" i="5"/>
  <c r="L23" i="5" s="1"/>
  <c r="G24" i="5"/>
  <c r="L24" i="5" s="1"/>
  <c r="G25" i="5"/>
  <c r="G26" i="5"/>
  <c r="L26" i="5" s="1"/>
  <c r="G27" i="5"/>
  <c r="L27" i="5" s="1"/>
  <c r="G28" i="5"/>
  <c r="L28" i="5" s="1"/>
  <c r="G29" i="5"/>
  <c r="G30" i="5"/>
  <c r="L30" i="5" s="1"/>
  <c r="G31" i="5"/>
  <c r="L31" i="5" s="1"/>
  <c r="G32" i="5"/>
  <c r="L32" i="5" s="1"/>
  <c r="G33" i="5"/>
  <c r="G34" i="5"/>
  <c r="L34" i="5" s="1"/>
  <c r="G35" i="5"/>
  <c r="L35" i="5" s="1"/>
  <c r="G36" i="5"/>
  <c r="L36" i="5" s="1"/>
  <c r="G37" i="5"/>
  <c r="G38" i="5"/>
  <c r="L38" i="5" s="1"/>
  <c r="G39" i="5"/>
  <c r="L39" i="5" s="1"/>
  <c r="G40" i="5"/>
  <c r="L40" i="5" s="1"/>
  <c r="G41" i="5"/>
  <c r="G42" i="5"/>
  <c r="L42" i="5" s="1"/>
  <c r="G43" i="5"/>
  <c r="L43" i="5" s="1"/>
  <c r="G44" i="5"/>
  <c r="L44" i="5" s="1"/>
  <c r="G45" i="5"/>
  <c r="G46" i="5"/>
  <c r="L46" i="5" s="1"/>
  <c r="G47" i="5"/>
  <c r="L47" i="5" s="1"/>
  <c r="G48" i="5"/>
  <c r="L48" i="5" s="1"/>
  <c r="G49" i="5"/>
  <c r="G50" i="5"/>
  <c r="L50" i="5" s="1"/>
  <c r="G51" i="5"/>
  <c r="L51" i="5" s="1"/>
  <c r="G52" i="5"/>
  <c r="L52" i="5" s="1"/>
  <c r="G53" i="5"/>
  <c r="G54" i="5"/>
  <c r="G55" i="5"/>
  <c r="G56" i="5"/>
  <c r="L56" i="5" s="1"/>
  <c r="G58" i="5"/>
  <c r="G59" i="5"/>
  <c r="L59" i="5" s="1"/>
  <c r="F60" i="5"/>
  <c r="G60" i="5"/>
  <c r="L60" i="5" s="1"/>
  <c r="G2" i="5"/>
  <c r="E3" i="5"/>
  <c r="I3" i="5" s="1"/>
  <c r="J3" i="5" s="1"/>
  <c r="E4" i="5"/>
  <c r="I4" i="5" s="1"/>
  <c r="J4" i="5" s="1"/>
  <c r="K4" i="5" s="1"/>
  <c r="E5" i="5"/>
  <c r="I5" i="5" s="1"/>
  <c r="J5" i="5" s="1"/>
  <c r="E6" i="5"/>
  <c r="I6" i="5" s="1"/>
  <c r="J6" i="5" s="1"/>
  <c r="K6" i="5" s="1"/>
  <c r="E7" i="5"/>
  <c r="I7" i="5" s="1"/>
  <c r="J7" i="5" s="1"/>
  <c r="E8" i="5"/>
  <c r="I8" i="5" s="1"/>
  <c r="J8" i="5" s="1"/>
  <c r="K8" i="5" s="1"/>
  <c r="E9" i="5"/>
  <c r="I9" i="5" s="1"/>
  <c r="J9" i="5" s="1"/>
  <c r="E10" i="5"/>
  <c r="I10" i="5" s="1"/>
  <c r="J10" i="5" s="1"/>
  <c r="K10" i="5" s="1"/>
  <c r="E11" i="5"/>
  <c r="I11" i="5" s="1"/>
  <c r="J11" i="5" s="1"/>
  <c r="K11" i="5" s="1"/>
  <c r="E12" i="5"/>
  <c r="I12" i="5" s="1"/>
  <c r="J12" i="5" s="1"/>
  <c r="E13" i="5"/>
  <c r="I13" i="5" s="1"/>
  <c r="J13" i="5" s="1"/>
  <c r="K13" i="5" s="1"/>
  <c r="E14" i="5"/>
  <c r="I14" i="5" s="1"/>
  <c r="J14" i="5" s="1"/>
  <c r="K14" i="5" s="1"/>
  <c r="E15" i="5"/>
  <c r="I15" i="5" s="1"/>
  <c r="J15" i="5" s="1"/>
  <c r="K15" i="5" s="1"/>
  <c r="E16" i="5"/>
  <c r="I16" i="5" s="1"/>
  <c r="J16" i="5" s="1"/>
  <c r="E17" i="5"/>
  <c r="I17" i="5" s="1"/>
  <c r="J17" i="5" s="1"/>
  <c r="E18" i="5"/>
  <c r="E19" i="5"/>
  <c r="I19" i="5" s="1"/>
  <c r="J19" i="5" s="1"/>
  <c r="K19" i="5" s="1"/>
  <c r="E20" i="5"/>
  <c r="I20" i="5" s="1"/>
  <c r="J20" i="5" s="1"/>
  <c r="K20" i="5" s="1"/>
  <c r="E21" i="5"/>
  <c r="I21" i="5" s="1"/>
  <c r="J21" i="5" s="1"/>
  <c r="K21" i="5" s="1"/>
  <c r="E22" i="5"/>
  <c r="I22" i="5" s="1"/>
  <c r="J22" i="5" s="1"/>
  <c r="K22" i="5" s="1"/>
  <c r="E23" i="5"/>
  <c r="I23" i="5" s="1"/>
  <c r="J23" i="5" s="1"/>
  <c r="K23" i="5" s="1"/>
  <c r="E24" i="5"/>
  <c r="I24" i="5" s="1"/>
  <c r="J24" i="5" s="1"/>
  <c r="K24" i="5" s="1"/>
  <c r="E25" i="5"/>
  <c r="I25" i="5" s="1"/>
  <c r="J25" i="5" s="1"/>
  <c r="K25" i="5" s="1"/>
  <c r="E26" i="5"/>
  <c r="I26" i="5" s="1"/>
  <c r="J26" i="5" s="1"/>
  <c r="E27" i="5"/>
  <c r="I27" i="5" s="1"/>
  <c r="J27" i="5" s="1"/>
  <c r="K27" i="5" s="1"/>
  <c r="E28" i="5"/>
  <c r="I28" i="5" s="1"/>
  <c r="J28" i="5" s="1"/>
  <c r="E29" i="5"/>
  <c r="I29" i="5" s="1"/>
  <c r="J29" i="5" s="1"/>
  <c r="K29" i="5" s="1"/>
  <c r="E30" i="5"/>
  <c r="I30" i="5" s="1"/>
  <c r="J30" i="5" s="1"/>
  <c r="E31" i="5"/>
  <c r="I31" i="5" s="1"/>
  <c r="J31" i="5" s="1"/>
  <c r="K31" i="5" s="1"/>
  <c r="E32" i="5"/>
  <c r="I32" i="5" s="1"/>
  <c r="J32" i="5" s="1"/>
  <c r="K32" i="5" s="1"/>
  <c r="E33" i="5"/>
  <c r="I33" i="5" s="1"/>
  <c r="J33" i="5" s="1"/>
  <c r="K33" i="5" s="1"/>
  <c r="E34" i="5"/>
  <c r="I34" i="5" s="1"/>
  <c r="J34" i="5" s="1"/>
  <c r="K34" i="5" s="1"/>
  <c r="E35" i="5"/>
  <c r="I35" i="5" s="1"/>
  <c r="J35" i="5" s="1"/>
  <c r="K35" i="5" s="1"/>
  <c r="E36" i="5"/>
  <c r="I36" i="5" s="1"/>
  <c r="J36" i="5" s="1"/>
  <c r="K36" i="5" s="1"/>
  <c r="E37" i="5"/>
  <c r="I37" i="5" s="1"/>
  <c r="J37" i="5" s="1"/>
  <c r="K37" i="5" s="1"/>
  <c r="E38" i="5"/>
  <c r="I38" i="5" s="1"/>
  <c r="J38" i="5" s="1"/>
  <c r="K38" i="5" s="1"/>
  <c r="E39" i="5"/>
  <c r="I39" i="5" s="1"/>
  <c r="J39" i="5" s="1"/>
  <c r="K39" i="5" s="1"/>
  <c r="E40" i="5"/>
  <c r="I40" i="5" s="1"/>
  <c r="J40" i="5" s="1"/>
  <c r="E41" i="5"/>
  <c r="I41" i="5" s="1"/>
  <c r="J41" i="5" s="1"/>
  <c r="K41" i="5" s="1"/>
  <c r="E42" i="5"/>
  <c r="I42" i="5" s="1"/>
  <c r="J42" i="5" s="1"/>
  <c r="K42" i="5" s="1"/>
  <c r="E43" i="5"/>
  <c r="I43" i="5" s="1"/>
  <c r="J43" i="5" s="1"/>
  <c r="K43" i="5" s="1"/>
  <c r="E44" i="5"/>
  <c r="I44" i="5" s="1"/>
  <c r="J44" i="5" s="1"/>
  <c r="K44" i="5" s="1"/>
  <c r="E45" i="5"/>
  <c r="I45" i="5" s="1"/>
  <c r="J45" i="5" s="1"/>
  <c r="K45" i="5" s="1"/>
  <c r="E46" i="5"/>
  <c r="I46" i="5" s="1"/>
  <c r="J46" i="5" s="1"/>
  <c r="K46" i="5" s="1"/>
  <c r="E47" i="5"/>
  <c r="I47" i="5" s="1"/>
  <c r="J47" i="5" s="1"/>
  <c r="K47" i="5" s="1"/>
  <c r="E48" i="5"/>
  <c r="I48" i="5" s="1"/>
  <c r="J48" i="5" s="1"/>
  <c r="K48" i="5" s="1"/>
  <c r="E49" i="5"/>
  <c r="I49" i="5" s="1"/>
  <c r="J49" i="5" s="1"/>
  <c r="E50" i="5"/>
  <c r="I50" i="5" s="1"/>
  <c r="J50" i="5" s="1"/>
  <c r="E51" i="5"/>
  <c r="I51" i="5" s="1"/>
  <c r="J51" i="5" s="1"/>
  <c r="K51" i="5" s="1"/>
  <c r="E52" i="5"/>
  <c r="I52" i="5" s="1"/>
  <c r="J52" i="5" s="1"/>
  <c r="E53" i="5"/>
  <c r="I53" i="5" s="1"/>
  <c r="J53" i="5" s="1"/>
  <c r="K53" i="5" s="1"/>
  <c r="E54" i="5"/>
  <c r="I54" i="5" s="1"/>
  <c r="J54" i="5" s="1"/>
  <c r="K54" i="5" s="1"/>
  <c r="E55" i="5"/>
  <c r="I55" i="5" s="1"/>
  <c r="J55" i="5" s="1"/>
  <c r="K55" i="5" s="1"/>
  <c r="E56" i="5"/>
  <c r="I56" i="5" s="1"/>
  <c r="J56" i="5" s="1"/>
  <c r="K56" i="5" s="1"/>
  <c r="E58" i="5"/>
  <c r="I58" i="5" s="1"/>
  <c r="J58" i="5" s="1"/>
  <c r="E59" i="5"/>
  <c r="I59" i="5" s="1"/>
  <c r="J59" i="5"/>
  <c r="D60" i="5"/>
  <c r="E60" i="5"/>
  <c r="I60" i="5" s="1"/>
  <c r="E2" i="5"/>
  <c r="I2" i="5" s="1"/>
  <c r="J2" i="5" s="1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8" i="5"/>
  <c r="B59" i="5"/>
  <c r="C59" i="5"/>
  <c r="B60" i="5"/>
  <c r="C60" i="5"/>
  <c r="C2" i="5"/>
  <c r="B2" i="5"/>
  <c r="I18" i="5"/>
  <c r="J18" i="5" s="1"/>
  <c r="K18" i="5" s="1"/>
  <c r="K59" i="5"/>
  <c r="D59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F59" i="5"/>
  <c r="L58" i="5"/>
  <c r="L2" i="5"/>
  <c r="L5" i="5"/>
  <c r="L9" i="5"/>
  <c r="L13" i="5"/>
  <c r="L17" i="5"/>
  <c r="L21" i="5"/>
  <c r="L25" i="5"/>
  <c r="L29" i="5"/>
  <c r="L33" i="5"/>
  <c r="L37" i="5"/>
  <c r="L41" i="5"/>
  <c r="L45" i="5"/>
  <c r="L49" i="5"/>
  <c r="L53" i="5"/>
  <c r="L54" i="5"/>
  <c r="L55" i="5"/>
  <c r="G57" i="5"/>
  <c r="L57" i="5" s="1"/>
  <c r="E57" i="5"/>
  <c r="I57" i="5" s="1"/>
  <c r="J57" i="5" s="1"/>
  <c r="K57" i="5" s="1"/>
  <c r="C57" i="5"/>
  <c r="H3" i="4"/>
  <c r="H5" i="4"/>
  <c r="F7" i="4"/>
  <c r="AG7" i="1"/>
  <c r="F30" i="4"/>
  <c r="AG30" i="1"/>
  <c r="AH30" i="1"/>
  <c r="F24" i="4"/>
  <c r="AG24" i="1"/>
  <c r="AH24" i="1"/>
  <c r="F18" i="4"/>
  <c r="AG18" i="1"/>
  <c r="AH18" i="1"/>
  <c r="F12" i="4"/>
  <c r="AG12" i="1"/>
  <c r="AH12" i="1"/>
  <c r="F6" i="4"/>
  <c r="AG6" i="1"/>
  <c r="AH6" i="1"/>
  <c r="F3" i="4"/>
  <c r="AG3" i="1"/>
  <c r="AH3" i="1"/>
  <c r="F29" i="4"/>
  <c r="AG29" i="1"/>
  <c r="AH29" i="1"/>
  <c r="F23" i="4"/>
  <c r="AG23" i="1"/>
  <c r="AH23" i="1"/>
  <c r="F17" i="4"/>
  <c r="AG17" i="1"/>
  <c r="AH17" i="1"/>
  <c r="F11" i="4"/>
  <c r="AG11" i="1"/>
  <c r="AH11" i="1"/>
  <c r="F5" i="4"/>
  <c r="AG5" i="1"/>
  <c r="AH5" i="1"/>
  <c r="F34" i="4"/>
  <c r="AG34" i="1"/>
  <c r="AH34" i="1"/>
  <c r="F28" i="4"/>
  <c r="AG28" i="1"/>
  <c r="AH28" i="1"/>
  <c r="F22" i="4"/>
  <c r="AG22" i="1"/>
  <c r="AH22" i="1"/>
  <c r="F16" i="4"/>
  <c r="AG16" i="1"/>
  <c r="AH16" i="1"/>
  <c r="F10" i="4"/>
  <c r="AG10" i="1"/>
  <c r="AH10" i="1"/>
  <c r="F4" i="4"/>
  <c r="AG4" i="1"/>
  <c r="AH4" i="1"/>
  <c r="F33" i="4"/>
  <c r="AG33" i="1"/>
  <c r="AH33" i="1"/>
  <c r="F27" i="4"/>
  <c r="AG27" i="1"/>
  <c r="AH27" i="1"/>
  <c r="F21" i="4"/>
  <c r="AG21" i="1"/>
  <c r="AH21" i="1"/>
  <c r="F15" i="4"/>
  <c r="AG15" i="1"/>
  <c r="AH15" i="1"/>
  <c r="F9" i="4"/>
  <c r="AG9" i="1"/>
  <c r="AH9" i="1"/>
  <c r="F32" i="4"/>
  <c r="AG32" i="1"/>
  <c r="AH32" i="1"/>
  <c r="F26" i="4"/>
  <c r="AG26" i="1"/>
  <c r="AH26" i="1"/>
  <c r="F20" i="4"/>
  <c r="AG20" i="1"/>
  <c r="AH20" i="1"/>
  <c r="F14" i="4"/>
  <c r="AG14" i="1"/>
  <c r="AH14" i="1"/>
  <c r="F8" i="4"/>
  <c r="AG8" i="1"/>
  <c r="AH8" i="1"/>
  <c r="F31" i="4"/>
  <c r="AG31" i="1"/>
  <c r="AH31" i="1"/>
  <c r="F25" i="4"/>
  <c r="AG25" i="1"/>
  <c r="AH25" i="1"/>
  <c r="F19" i="4"/>
  <c r="AG19" i="1"/>
  <c r="AH19" i="1"/>
  <c r="F13" i="4"/>
  <c r="AG13" i="1"/>
  <c r="AH13" i="1"/>
  <c r="AH7" i="1"/>
  <c r="M605" i="1"/>
  <c r="Q605" i="1" s="1"/>
  <c r="M606" i="1"/>
  <c r="M607" i="1"/>
  <c r="M608" i="1"/>
  <c r="M609" i="1"/>
  <c r="Q609" i="1" s="1"/>
  <c r="M610" i="1"/>
  <c r="M611" i="1"/>
  <c r="N611" i="1" s="1"/>
  <c r="M612" i="1"/>
  <c r="M613" i="1"/>
  <c r="M614" i="1"/>
  <c r="N614" i="1" s="1"/>
  <c r="M615" i="1"/>
  <c r="S615" i="1" s="1"/>
  <c r="M616" i="1"/>
  <c r="M617" i="1"/>
  <c r="S617" i="1" s="1"/>
  <c r="M618" i="1"/>
  <c r="M619" i="1"/>
  <c r="M621" i="1"/>
  <c r="R621" i="1" s="1"/>
  <c r="M622" i="1"/>
  <c r="M623" i="1"/>
  <c r="M625" i="1"/>
  <c r="P625" i="1" s="1"/>
  <c r="M626" i="1"/>
  <c r="P626" i="1" s="1"/>
  <c r="M627" i="1"/>
  <c r="N627" i="1" s="1"/>
  <c r="M629" i="1"/>
  <c r="S629" i="1" s="1"/>
  <c r="M631" i="1"/>
  <c r="M632" i="1"/>
  <c r="Q632" i="1" s="1"/>
  <c r="M633" i="1"/>
  <c r="O633" i="1" s="1"/>
  <c r="M634" i="1"/>
  <c r="M635" i="1"/>
  <c r="Q635" i="1" s="1"/>
  <c r="M636" i="1"/>
  <c r="M637" i="1"/>
  <c r="O637" i="1" s="1"/>
  <c r="M638" i="1"/>
  <c r="M639" i="1"/>
  <c r="O639" i="1" s="1"/>
  <c r="M640" i="1"/>
  <c r="M641" i="1"/>
  <c r="N641" i="1" s="1"/>
  <c r="M642" i="1"/>
  <c r="M643" i="1"/>
  <c r="Q643" i="1" s="1"/>
  <c r="M644" i="1"/>
  <c r="N644" i="1" s="1"/>
  <c r="M645" i="1"/>
  <c r="M646" i="1"/>
  <c r="R646" i="1" s="1"/>
  <c r="M647" i="1"/>
  <c r="O647" i="1" s="1"/>
  <c r="M648" i="1"/>
  <c r="M649" i="1"/>
  <c r="P649" i="1" s="1"/>
  <c r="M650" i="1"/>
  <c r="M651" i="1"/>
  <c r="O651" i="1" s="1"/>
  <c r="M652" i="1"/>
  <c r="M653" i="1"/>
  <c r="P653" i="1" s="1"/>
  <c r="M654" i="1"/>
  <c r="M655" i="1"/>
  <c r="Q655" i="1" s="1"/>
  <c r="M656" i="1"/>
  <c r="M657" i="1"/>
  <c r="R657" i="1" s="1"/>
  <c r="M658" i="1"/>
  <c r="M659" i="1"/>
  <c r="Q659" i="1" s="1"/>
  <c r="M660" i="1"/>
  <c r="R660" i="1" s="1"/>
  <c r="M661" i="1"/>
  <c r="O661" i="1" s="1"/>
  <c r="M662" i="1"/>
  <c r="M663" i="1"/>
  <c r="Q663" i="1" s="1"/>
  <c r="M664" i="1"/>
  <c r="M665" i="1"/>
  <c r="R665" i="1" s="1"/>
  <c r="M666" i="1"/>
  <c r="M667" i="1"/>
  <c r="Q667" i="1" s="1"/>
  <c r="M668" i="1"/>
  <c r="M669" i="1"/>
  <c r="R669" i="1" s="1"/>
  <c r="M670" i="1"/>
  <c r="M671" i="1"/>
  <c r="Q671" i="1" s="1"/>
  <c r="M672" i="1"/>
  <c r="M673" i="1"/>
  <c r="M674" i="1"/>
  <c r="M675" i="1"/>
  <c r="M676" i="1"/>
  <c r="P676" i="1" s="1"/>
  <c r="M677" i="1"/>
  <c r="M678" i="1"/>
  <c r="P678" i="1"/>
  <c r="M679" i="1"/>
  <c r="M680" i="1"/>
  <c r="O680" i="1" s="1"/>
  <c r="M681" i="1"/>
  <c r="M682" i="1"/>
  <c r="O682" i="1" s="1"/>
  <c r="M683" i="1"/>
  <c r="M684" i="1"/>
  <c r="O684" i="1" s="1"/>
  <c r="M685" i="1"/>
  <c r="M686" i="1"/>
  <c r="P686" i="1" s="1"/>
  <c r="M687" i="1"/>
  <c r="M688" i="1"/>
  <c r="R688" i="1" s="1"/>
  <c r="M689" i="1"/>
  <c r="M690" i="1"/>
  <c r="S690" i="1" s="1"/>
  <c r="M691" i="1"/>
  <c r="M692" i="1"/>
  <c r="N692" i="1" s="1"/>
  <c r="M693" i="1"/>
  <c r="M694" i="1"/>
  <c r="M695" i="1"/>
  <c r="S695" i="1" s="1"/>
  <c r="M696" i="1"/>
  <c r="M697" i="1"/>
  <c r="M698" i="1"/>
  <c r="P698" i="1" s="1"/>
  <c r="M699" i="1"/>
  <c r="M700" i="1"/>
  <c r="M701" i="1"/>
  <c r="R701" i="1" s="1"/>
  <c r="M702" i="1"/>
  <c r="O702" i="1" s="1"/>
  <c r="M703" i="1"/>
  <c r="P703" i="1" s="1"/>
  <c r="M704" i="1"/>
  <c r="Q704" i="1" s="1"/>
  <c r="M705" i="1"/>
  <c r="P705" i="1" s="1"/>
  <c r="M706" i="1"/>
  <c r="M707" i="1"/>
  <c r="M708" i="1"/>
  <c r="O708" i="1" s="1"/>
  <c r="M709" i="1"/>
  <c r="Q709" i="1" s="1"/>
  <c r="M710" i="1"/>
  <c r="N710" i="1" s="1"/>
  <c r="M711" i="1"/>
  <c r="M712" i="1"/>
  <c r="O712" i="1" s="1"/>
  <c r="M713" i="1"/>
  <c r="Q713" i="1" s="1"/>
  <c r="M714" i="1"/>
  <c r="S714" i="1" s="1"/>
  <c r="M715" i="1"/>
  <c r="M716" i="1"/>
  <c r="N716" i="1" s="1"/>
  <c r="M717" i="1"/>
  <c r="M718" i="1"/>
  <c r="N718" i="1" s="1"/>
  <c r="M719" i="1"/>
  <c r="M720" i="1"/>
  <c r="N720" i="1" s="1"/>
  <c r="M721" i="1"/>
  <c r="M722" i="1"/>
  <c r="Q722" i="1" s="1"/>
  <c r="M723" i="1"/>
  <c r="M724" i="1"/>
  <c r="P724" i="1" s="1"/>
  <c r="M725" i="1"/>
  <c r="M726" i="1"/>
  <c r="N726" i="1" s="1"/>
  <c r="M727" i="1"/>
  <c r="M728" i="1"/>
  <c r="N728" i="1" s="1"/>
  <c r="M729" i="1"/>
  <c r="M730" i="1"/>
  <c r="M731" i="1"/>
  <c r="M732" i="1"/>
  <c r="S732" i="1" s="1"/>
  <c r="M733" i="1"/>
  <c r="R733" i="1" s="1"/>
  <c r="M734" i="1"/>
  <c r="M735" i="1"/>
  <c r="O735" i="1" s="1"/>
  <c r="M736" i="1"/>
  <c r="M737" i="1"/>
  <c r="O737" i="1" s="1"/>
  <c r="M738" i="1"/>
  <c r="M739" i="1"/>
  <c r="O739" i="1" s="1"/>
  <c r="M740" i="1"/>
  <c r="M741" i="1"/>
  <c r="R741" i="1" s="1"/>
  <c r="M742" i="1"/>
  <c r="M743" i="1"/>
  <c r="M744" i="1"/>
  <c r="M745" i="1"/>
  <c r="Q745" i="1" s="1"/>
  <c r="M746" i="1"/>
  <c r="M747" i="1"/>
  <c r="M748" i="1"/>
  <c r="S748" i="1" s="1"/>
  <c r="M749" i="1"/>
  <c r="O749" i="1" s="1"/>
  <c r="M750" i="1"/>
  <c r="M751" i="1"/>
  <c r="M601" i="1"/>
  <c r="S601" i="1" s="1"/>
  <c r="M602" i="1"/>
  <c r="O602" i="1" s="1"/>
  <c r="M603" i="1"/>
  <c r="M604" i="1"/>
  <c r="N605" i="1"/>
  <c r="N676" i="1"/>
  <c r="Q608" i="1"/>
  <c r="N667" i="1"/>
  <c r="P688" i="1"/>
  <c r="R629" i="1"/>
  <c r="P605" i="1"/>
  <c r="R685" i="1"/>
  <c r="O676" i="1"/>
  <c r="P629" i="1"/>
  <c r="O605" i="1"/>
  <c r="S609" i="1"/>
  <c r="O609" i="1"/>
  <c r="N609" i="1"/>
  <c r="Q692" i="1"/>
  <c r="O665" i="1"/>
  <c r="P651" i="1"/>
  <c r="Q651" i="1"/>
  <c r="O692" i="1"/>
  <c r="N665" i="1"/>
  <c r="N651" i="1"/>
  <c r="P640" i="1"/>
  <c r="R714" i="1"/>
  <c r="R651" i="1"/>
  <c r="Q633" i="1"/>
  <c r="P633" i="1"/>
  <c r="R615" i="1"/>
  <c r="P643" i="1"/>
  <c r="N633" i="1"/>
  <c r="Q615" i="1"/>
  <c r="S663" i="1"/>
  <c r="R614" i="1"/>
  <c r="N603" i="1"/>
  <c r="S692" i="1"/>
  <c r="O681" i="1"/>
  <c r="N678" i="1"/>
  <c r="P665" i="1"/>
  <c r="N663" i="1"/>
  <c r="O659" i="1"/>
  <c r="S644" i="1"/>
  <c r="P639" i="1"/>
  <c r="P614" i="1"/>
  <c r="N639" i="1"/>
  <c r="R724" i="1"/>
  <c r="R663" i="1"/>
  <c r="S678" i="1"/>
  <c r="Q678" i="1"/>
  <c r="P663" i="1"/>
  <c r="R639" i="1"/>
  <c r="N739" i="1"/>
  <c r="N724" i="1"/>
  <c r="P722" i="1"/>
  <c r="N701" i="1"/>
  <c r="N690" i="1"/>
  <c r="S688" i="1"/>
  <c r="O678" i="1"/>
  <c r="P667" i="1"/>
  <c r="O663" i="1"/>
  <c r="Q639" i="1"/>
  <c r="N619" i="1"/>
  <c r="P617" i="1"/>
  <c r="P609" i="1"/>
  <c r="Q724" i="1"/>
  <c r="P677" i="1"/>
  <c r="R667" i="1"/>
  <c r="R609" i="1"/>
  <c r="S718" i="1"/>
  <c r="S713" i="1"/>
  <c r="Q750" i="1"/>
  <c r="S750" i="1"/>
  <c r="P738" i="1"/>
  <c r="O730" i="1"/>
  <c r="S730" i="1"/>
  <c r="Q700" i="1"/>
  <c r="R746" i="1"/>
  <c r="Q716" i="1"/>
  <c r="S716" i="1"/>
  <c r="P716" i="1"/>
  <c r="R716" i="1"/>
  <c r="S699" i="1"/>
  <c r="Q726" i="1"/>
  <c r="O726" i="1"/>
  <c r="P726" i="1"/>
  <c r="S726" i="1"/>
  <c r="N602" i="1"/>
  <c r="Q720" i="1"/>
  <c r="O720" i="1"/>
  <c r="S720" i="1"/>
  <c r="P720" i="1"/>
  <c r="R720" i="1"/>
  <c r="Q742" i="1"/>
  <c r="P736" i="1"/>
  <c r="R728" i="1"/>
  <c r="P728" i="1"/>
  <c r="O713" i="1"/>
  <c r="N680" i="1"/>
  <c r="P680" i="1"/>
  <c r="Q702" i="1"/>
  <c r="R694" i="1"/>
  <c r="O694" i="1"/>
  <c r="Q657" i="1"/>
  <c r="O705" i="1"/>
  <c r="O703" i="1"/>
  <c r="R682" i="1"/>
  <c r="Q682" i="1"/>
  <c r="P666" i="1"/>
  <c r="O649" i="1"/>
  <c r="R649" i="1"/>
  <c r="O643" i="1"/>
  <c r="S643" i="1"/>
  <c r="Q732" i="1"/>
  <c r="R732" i="1"/>
  <c r="S724" i="1"/>
  <c r="N705" i="1"/>
  <c r="R693" i="1"/>
  <c r="P684" i="1"/>
  <c r="R684" i="1"/>
  <c r="S681" i="1"/>
  <c r="S680" i="1"/>
  <c r="O669" i="1"/>
  <c r="O667" i="1"/>
  <c r="S667" i="1"/>
  <c r="O657" i="1"/>
  <c r="S655" i="1"/>
  <c r="O646" i="1"/>
  <c r="O644" i="1"/>
  <c r="S639" i="1"/>
  <c r="R633" i="1"/>
  <c r="Q629" i="1"/>
  <c r="O629" i="1"/>
  <c r="N626" i="1"/>
  <c r="Q617" i="1"/>
  <c r="R617" i="1"/>
  <c r="N617" i="1"/>
  <c r="N686" i="1"/>
  <c r="R686" i="1"/>
  <c r="Q680" i="1"/>
  <c r="O679" i="1"/>
  <c r="N669" i="1"/>
  <c r="P661" i="1"/>
  <c r="N657" i="1"/>
  <c r="R650" i="1"/>
  <c r="Q641" i="1"/>
  <c r="O641" i="1"/>
  <c r="O625" i="1"/>
  <c r="O655" i="1"/>
  <c r="N655" i="1"/>
  <c r="P710" i="1"/>
  <c r="R705" i="1"/>
  <c r="Q701" i="1"/>
  <c r="P701" i="1"/>
  <c r="R676" i="1"/>
  <c r="S676" i="1"/>
  <c r="S669" i="1"/>
  <c r="S657" i="1"/>
  <c r="Q653" i="1"/>
  <c r="S653" i="1"/>
  <c r="Q642" i="1"/>
  <c r="P615" i="1"/>
  <c r="N615" i="1"/>
  <c r="O615" i="1"/>
  <c r="Q669" i="1"/>
  <c r="Q647" i="1"/>
  <c r="R647" i="1"/>
  <c r="P690" i="1"/>
  <c r="Q690" i="1"/>
  <c r="Q705" i="1"/>
  <c r="Q665" i="1"/>
  <c r="S665" i="1"/>
  <c r="Q644" i="1"/>
  <c r="S641" i="1"/>
  <c r="S631" i="1"/>
  <c r="S701" i="1"/>
  <c r="P669" i="1"/>
  <c r="Q664" i="1"/>
  <c r="P657" i="1"/>
  <c r="Q646" i="1"/>
  <c r="P644" i="1"/>
  <c r="P641" i="1"/>
  <c r="N640" i="1"/>
  <c r="S633" i="1"/>
  <c r="S605" i="1"/>
  <c r="N606" i="1"/>
  <c r="R743" i="1"/>
  <c r="P741" i="1"/>
  <c r="N741" i="1"/>
  <c r="S739" i="1"/>
  <c r="Q737" i="1"/>
  <c r="P749" i="1"/>
  <c r="R745" i="1"/>
  <c r="P745" i="1"/>
  <c r="Q739" i="1"/>
  <c r="P737" i="1"/>
  <c r="Q735" i="1"/>
  <c r="S728" i="1"/>
  <c r="P717" i="1"/>
  <c r="S709" i="1"/>
  <c r="N698" i="1"/>
  <c r="Q698" i="1"/>
  <c r="R698" i="1"/>
  <c r="S698" i="1"/>
  <c r="O698" i="1"/>
  <c r="O746" i="1"/>
  <c r="S741" i="1"/>
  <c r="Q734" i="1"/>
  <c r="R725" i="1"/>
  <c r="N713" i="1"/>
  <c r="P713" i="1"/>
  <c r="R713" i="1"/>
  <c r="P735" i="1"/>
  <c r="N735" i="1"/>
  <c r="R706" i="1"/>
  <c r="S706" i="1"/>
  <c r="O673" i="1"/>
  <c r="N673" i="1"/>
  <c r="P673" i="1"/>
  <c r="Q673" i="1"/>
  <c r="R673" i="1"/>
  <c r="S673" i="1"/>
  <c r="N749" i="1"/>
  <c r="R749" i="1"/>
  <c r="R739" i="1"/>
  <c r="P739" i="1"/>
  <c r="P715" i="1"/>
  <c r="R709" i="1"/>
  <c r="N709" i="1"/>
  <c r="P709" i="1"/>
  <c r="N737" i="1"/>
  <c r="R737" i="1"/>
  <c r="P751" i="1"/>
  <c r="S749" i="1"/>
  <c r="O741" i="1"/>
  <c r="S737" i="1"/>
  <c r="S735" i="1"/>
  <c r="Q728" i="1"/>
  <c r="O728" i="1"/>
  <c r="Q696" i="1"/>
  <c r="Q749" i="1"/>
  <c r="R735" i="1"/>
  <c r="O722" i="1"/>
  <c r="O716" i="1"/>
  <c r="N694" i="1"/>
  <c r="P692" i="1"/>
  <c r="O690" i="1"/>
  <c r="O688" i="1"/>
  <c r="Q686" i="1"/>
  <c r="Q684" i="1"/>
  <c r="P682" i="1"/>
  <c r="R680" i="1"/>
  <c r="R678" i="1"/>
  <c r="Q676" i="1"/>
  <c r="S671" i="1"/>
  <c r="O662" i="1"/>
  <c r="N661" i="1"/>
  <c r="N659" i="1"/>
  <c r="N658" i="1"/>
  <c r="P655" i="1"/>
  <c r="O653" i="1"/>
  <c r="Q649" i="1"/>
  <c r="Q648" i="1"/>
  <c r="P647" i="1"/>
  <c r="P646" i="1"/>
  <c r="R644" i="1"/>
  <c r="R643" i="1"/>
  <c r="R641" i="1"/>
  <c r="Q640" i="1"/>
  <c r="S637" i="1"/>
  <c r="S635" i="1"/>
  <c r="O626" i="1"/>
  <c r="N625" i="1"/>
  <c r="P619" i="1"/>
  <c r="O617" i="1"/>
  <c r="Q614" i="1"/>
  <c r="R608" i="1"/>
  <c r="R605" i="1"/>
  <c r="R672" i="1"/>
  <c r="R671" i="1"/>
  <c r="R637" i="1"/>
  <c r="R635" i="1"/>
  <c r="S694" i="1"/>
  <c r="O686" i="1"/>
  <c r="N685" i="1"/>
  <c r="N684" i="1"/>
  <c r="N682" i="1"/>
  <c r="Q672" i="1"/>
  <c r="P671" i="1"/>
  <c r="S661" i="1"/>
  <c r="S659" i="1"/>
  <c r="O650" i="1"/>
  <c r="N649" i="1"/>
  <c r="N647" i="1"/>
  <c r="N646" i="1"/>
  <c r="Q637" i="1"/>
  <c r="P635" i="1"/>
  <c r="S625" i="1"/>
  <c r="O614" i="1"/>
  <c r="N612" i="1"/>
  <c r="Q694" i="1"/>
  <c r="O671" i="1"/>
  <c r="R661" i="1"/>
  <c r="R659" i="1"/>
  <c r="P637" i="1"/>
  <c r="O636" i="1"/>
  <c r="O635" i="1"/>
  <c r="R625" i="1"/>
  <c r="P694" i="1"/>
  <c r="R692" i="1"/>
  <c r="R690" i="1"/>
  <c r="Q688" i="1"/>
  <c r="S686" i="1"/>
  <c r="S684" i="1"/>
  <c r="S682" i="1"/>
  <c r="N671" i="1"/>
  <c r="N670" i="1"/>
  <c r="Q661" i="1"/>
  <c r="P659" i="1"/>
  <c r="R655" i="1"/>
  <c r="R654" i="1"/>
  <c r="R653" i="1"/>
  <c r="S649" i="1"/>
  <c r="S647" i="1"/>
  <c r="S646" i="1"/>
  <c r="N637" i="1"/>
  <c r="N635" i="1"/>
  <c r="N634" i="1"/>
  <c r="Q626" i="1"/>
  <c r="Q625" i="1"/>
  <c r="R619" i="1"/>
  <c r="S614" i="1"/>
  <c r="S603" i="1"/>
  <c r="P604" i="1"/>
  <c r="R602" i="1"/>
  <c r="P603" i="1"/>
  <c r="Q60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5" i="1"/>
  <c r="P565" i="1" s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2" i="1"/>
  <c r="M3" i="1"/>
  <c r="M4" i="1"/>
  <c r="M5" i="1"/>
  <c r="O5" i="1" s="1"/>
  <c r="M6" i="1"/>
  <c r="M7" i="1"/>
  <c r="M8" i="1"/>
  <c r="M9" i="1"/>
  <c r="R9" i="1" s="1"/>
  <c r="M10" i="1"/>
  <c r="M11" i="1"/>
  <c r="M12" i="1"/>
  <c r="M13" i="1"/>
  <c r="N13" i="1" s="1"/>
  <c r="M14" i="1"/>
  <c r="M15" i="1"/>
  <c r="M16" i="1"/>
  <c r="M17" i="1"/>
  <c r="O17" i="1" s="1"/>
  <c r="M18" i="1"/>
  <c r="M19" i="1"/>
  <c r="M20" i="1"/>
  <c r="M21" i="1"/>
  <c r="Q21" i="1" s="1"/>
  <c r="M22" i="1"/>
  <c r="M23" i="1"/>
  <c r="M24" i="1"/>
  <c r="M25" i="1"/>
  <c r="O25" i="1" s="1"/>
  <c r="M26" i="1"/>
  <c r="M27" i="1"/>
  <c r="M28" i="1"/>
  <c r="M29" i="1"/>
  <c r="M30" i="1"/>
  <c r="M31" i="1"/>
  <c r="R31" i="1" s="1"/>
  <c r="M32" i="1"/>
  <c r="M33" i="1"/>
  <c r="R33" i="1" s="1"/>
  <c r="M34" i="1"/>
  <c r="Q34" i="1" s="1"/>
  <c r="M35" i="1"/>
  <c r="M36" i="1"/>
  <c r="M37" i="1"/>
  <c r="M38" i="1"/>
  <c r="R38" i="1" s="1"/>
  <c r="M39" i="1"/>
  <c r="M40" i="1"/>
  <c r="M41" i="1"/>
  <c r="S41" i="1" s="1"/>
  <c r="M42" i="1"/>
  <c r="R42" i="1" s="1"/>
  <c r="M43" i="1"/>
  <c r="M44" i="1"/>
  <c r="M45" i="1"/>
  <c r="M46" i="1"/>
  <c r="Q46" i="1" s="1"/>
  <c r="M47" i="1"/>
  <c r="M48" i="1"/>
  <c r="M49" i="1"/>
  <c r="N49" i="1" s="1"/>
  <c r="M50" i="1"/>
  <c r="R50" i="1" s="1"/>
  <c r="M51" i="1"/>
  <c r="M52" i="1"/>
  <c r="M53" i="1"/>
  <c r="R53" i="1" s="1"/>
  <c r="M54" i="1"/>
  <c r="R54" i="1" s="1"/>
  <c r="M55" i="1"/>
  <c r="M56" i="1"/>
  <c r="R56" i="1" s="1"/>
  <c r="M57" i="1"/>
  <c r="M58" i="1"/>
  <c r="Q58" i="1" s="1"/>
  <c r="M59" i="1"/>
  <c r="M60" i="1"/>
  <c r="M61" i="1"/>
  <c r="P61" i="1" s="1"/>
  <c r="M62" i="1"/>
  <c r="N62" i="1" s="1"/>
  <c r="M63" i="1"/>
  <c r="M64" i="1"/>
  <c r="R64" i="1" s="1"/>
  <c r="M65" i="1"/>
  <c r="R65" i="1" s="1"/>
  <c r="M66" i="1"/>
  <c r="M67" i="1"/>
  <c r="M68" i="1"/>
  <c r="R68" i="1" s="1"/>
  <c r="M69" i="1"/>
  <c r="R69" i="1" s="1"/>
  <c r="M70" i="1"/>
  <c r="M71" i="1"/>
  <c r="R71" i="1" s="1"/>
  <c r="M72" i="1"/>
  <c r="M73" i="1"/>
  <c r="M74" i="1"/>
  <c r="M75" i="1"/>
  <c r="R75" i="1" s="1"/>
  <c r="M76" i="1"/>
  <c r="R76" i="1" s="1"/>
  <c r="M77" i="1"/>
  <c r="R77" i="1" s="1"/>
  <c r="M78" i="1"/>
  <c r="M79" i="1"/>
  <c r="M80" i="1"/>
  <c r="M81" i="1"/>
  <c r="R81" i="1" s="1"/>
  <c r="M82" i="1"/>
  <c r="M83" i="1"/>
  <c r="M84" i="1"/>
  <c r="R84" i="1" s="1"/>
  <c r="M85" i="1"/>
  <c r="M86" i="1"/>
  <c r="M87" i="1"/>
  <c r="M88" i="1"/>
  <c r="M89" i="1"/>
  <c r="M90" i="1"/>
  <c r="M91" i="1"/>
  <c r="R91" i="1" s="1"/>
  <c r="M92" i="1"/>
  <c r="R92" i="1" s="1"/>
  <c r="M93" i="1"/>
  <c r="M94" i="1"/>
  <c r="R94" i="1" s="1"/>
  <c r="M95" i="1"/>
  <c r="R95" i="1" s="1"/>
  <c r="M96" i="1"/>
  <c r="R96" i="1" s="1"/>
  <c r="M97" i="1"/>
  <c r="P97" i="1" s="1"/>
  <c r="M98" i="1"/>
  <c r="R98" i="1" s="1"/>
  <c r="M99" i="1"/>
  <c r="M100" i="1"/>
  <c r="M101" i="1"/>
  <c r="R101" i="1" s="1"/>
  <c r="M102" i="1"/>
  <c r="M103" i="1"/>
  <c r="M104" i="1"/>
  <c r="M105" i="1"/>
  <c r="R105" i="1" s="1"/>
  <c r="M106" i="1"/>
  <c r="M107" i="1"/>
  <c r="R107" i="1" s="1"/>
  <c r="M108" i="1"/>
  <c r="M109" i="1"/>
  <c r="R109" i="1" s="1"/>
  <c r="M110" i="1"/>
  <c r="M111" i="1"/>
  <c r="R111" i="1" s="1"/>
  <c r="M112" i="1"/>
  <c r="M113" i="1"/>
  <c r="M114" i="1"/>
  <c r="M115" i="1"/>
  <c r="R115" i="1" s="1"/>
  <c r="M116" i="1"/>
  <c r="N116" i="1" s="1"/>
  <c r="M117" i="1"/>
  <c r="M118" i="1"/>
  <c r="M119" i="1"/>
  <c r="R119" i="1" s="1"/>
  <c r="M120" i="1"/>
  <c r="R120" i="1" s="1"/>
  <c r="M121" i="1"/>
  <c r="M122" i="1"/>
  <c r="M123" i="1"/>
  <c r="M124" i="1"/>
  <c r="M125" i="1"/>
  <c r="M126" i="1"/>
  <c r="R126" i="1" s="1"/>
  <c r="M127" i="1"/>
  <c r="R127" i="1" s="1"/>
  <c r="M128" i="1"/>
  <c r="M129" i="1"/>
  <c r="M130" i="1"/>
  <c r="S130" i="1" s="1"/>
  <c r="M131" i="1"/>
  <c r="R131" i="1" s="1"/>
  <c r="M132" i="1"/>
  <c r="M133" i="1"/>
  <c r="M134" i="1"/>
  <c r="R134" i="1" s="1"/>
  <c r="M135" i="1"/>
  <c r="Q135" i="1" s="1"/>
  <c r="M136" i="1"/>
  <c r="M137" i="1"/>
  <c r="M138" i="1"/>
  <c r="M139" i="1"/>
  <c r="R139" i="1" s="1"/>
  <c r="M140" i="1"/>
  <c r="M141" i="1"/>
  <c r="M142" i="1"/>
  <c r="M143" i="1"/>
  <c r="R143" i="1" s="1"/>
  <c r="M144" i="1"/>
  <c r="M145" i="1"/>
  <c r="R145" i="1" s="1"/>
  <c r="M146" i="1"/>
  <c r="R146" i="1" s="1"/>
  <c r="M147" i="1"/>
  <c r="R147" i="1" s="1"/>
  <c r="M148" i="1"/>
  <c r="M149" i="1"/>
  <c r="M150" i="1"/>
  <c r="M151" i="1"/>
  <c r="R151" i="1" s="1"/>
  <c r="M152" i="1"/>
  <c r="M153" i="1"/>
  <c r="R153" i="1" s="1"/>
  <c r="M154" i="1"/>
  <c r="R154" i="1" s="1"/>
  <c r="M155" i="1"/>
  <c r="R155" i="1" s="1"/>
  <c r="M156" i="1"/>
  <c r="M157" i="1"/>
  <c r="M158" i="1"/>
  <c r="M159" i="1"/>
  <c r="R159" i="1" s="1"/>
  <c r="M160" i="1"/>
  <c r="M161" i="1"/>
  <c r="R161" i="1" s="1"/>
  <c r="M162" i="1"/>
  <c r="S162" i="1" s="1"/>
  <c r="M163" i="1"/>
  <c r="R163" i="1" s="1"/>
  <c r="M164" i="1"/>
  <c r="M165" i="1"/>
  <c r="R165" i="1" s="1"/>
  <c r="M166" i="1"/>
  <c r="M167" i="1"/>
  <c r="R167" i="1" s="1"/>
  <c r="M168" i="1"/>
  <c r="M169" i="1"/>
  <c r="M170" i="1"/>
  <c r="R170" i="1" s="1"/>
  <c r="M171" i="1"/>
  <c r="M172" i="1"/>
  <c r="M173" i="1"/>
  <c r="R173" i="1" s="1"/>
  <c r="M174" i="1"/>
  <c r="R174" i="1" s="1"/>
  <c r="M175" i="1"/>
  <c r="M176" i="1"/>
  <c r="M177" i="1"/>
  <c r="R177" i="1" s="1"/>
  <c r="M178" i="1"/>
  <c r="M179" i="1"/>
  <c r="M180" i="1"/>
  <c r="R180" i="1" s="1"/>
  <c r="M181" i="1"/>
  <c r="R181" i="1" s="1"/>
  <c r="M182" i="1"/>
  <c r="S182" i="1" s="1"/>
  <c r="M183" i="1"/>
  <c r="R183" i="1" s="1"/>
  <c r="M184" i="1"/>
  <c r="M185" i="1"/>
  <c r="O185" i="1" s="1"/>
  <c r="M186" i="1"/>
  <c r="R186" i="1" s="1"/>
  <c r="M187" i="1"/>
  <c r="M188" i="1"/>
  <c r="M189" i="1"/>
  <c r="R189" i="1" s="1"/>
  <c r="M190" i="1"/>
  <c r="R190" i="1" s="1"/>
  <c r="M191" i="1"/>
  <c r="M192" i="1"/>
  <c r="M193" i="1"/>
  <c r="M194" i="1"/>
  <c r="M195" i="1"/>
  <c r="M196" i="1"/>
  <c r="R196" i="1" s="1"/>
  <c r="M197" i="1"/>
  <c r="M198" i="1"/>
  <c r="M199" i="1"/>
  <c r="M200" i="1"/>
  <c r="M201" i="1"/>
  <c r="M202" i="1"/>
  <c r="M203" i="1"/>
  <c r="R203" i="1" s="1"/>
  <c r="M204" i="1"/>
  <c r="R204" i="1" s="1"/>
  <c r="M205" i="1"/>
  <c r="R205" i="1" s="1"/>
  <c r="M206" i="1"/>
  <c r="R206" i="1" s="1"/>
  <c r="M207" i="1"/>
  <c r="M208" i="1"/>
  <c r="M209" i="1"/>
  <c r="R209" i="1" s="1"/>
  <c r="M210" i="1"/>
  <c r="R210" i="1" s="1"/>
  <c r="M211" i="1"/>
  <c r="R211" i="1" s="1"/>
  <c r="M212" i="1"/>
  <c r="R212" i="1" s="1"/>
  <c r="M213" i="1"/>
  <c r="R213" i="1" s="1"/>
  <c r="M214" i="1"/>
  <c r="R214" i="1" s="1"/>
  <c r="M215" i="1"/>
  <c r="M216" i="1"/>
  <c r="M217" i="1"/>
  <c r="S217" i="1" s="1"/>
  <c r="M218" i="1"/>
  <c r="P218" i="1" s="1"/>
  <c r="M219" i="1"/>
  <c r="M220" i="1"/>
  <c r="R220" i="1" s="1"/>
  <c r="M221" i="1"/>
  <c r="R221" i="1" s="1"/>
  <c r="M222" i="1"/>
  <c r="M223" i="1"/>
  <c r="M224" i="1"/>
  <c r="M225" i="1"/>
  <c r="R225" i="1" s="1"/>
  <c r="M226" i="1"/>
  <c r="M227" i="1"/>
  <c r="M228" i="1"/>
  <c r="R228" i="1" s="1"/>
  <c r="M229" i="1"/>
  <c r="Q229" i="1" s="1"/>
  <c r="M230" i="1"/>
  <c r="R230" i="1" s="1"/>
  <c r="M231" i="1"/>
  <c r="R231" i="1" s="1"/>
  <c r="M232" i="1"/>
  <c r="M233" i="1"/>
  <c r="M234" i="1"/>
  <c r="M235" i="1"/>
  <c r="R235" i="1" s="1"/>
  <c r="M236" i="1"/>
  <c r="M237" i="1"/>
  <c r="M238" i="1"/>
  <c r="R238" i="1" s="1"/>
  <c r="M239" i="1"/>
  <c r="M240" i="1"/>
  <c r="M241" i="1"/>
  <c r="R241" i="1" s="1"/>
  <c r="M242" i="1"/>
  <c r="M243" i="1"/>
  <c r="R243" i="1" s="1"/>
  <c r="M244" i="1"/>
  <c r="M245" i="1"/>
  <c r="M246" i="1"/>
  <c r="M247" i="1"/>
  <c r="M248" i="1"/>
  <c r="M249" i="1"/>
  <c r="R249" i="1" s="1"/>
  <c r="M250" i="1"/>
  <c r="M251" i="1"/>
  <c r="R251" i="1" s="1"/>
  <c r="M252" i="1"/>
  <c r="M253" i="1"/>
  <c r="R253" i="1" s="1"/>
  <c r="M254" i="1"/>
  <c r="R254" i="1" s="1"/>
  <c r="M255" i="1"/>
  <c r="R255" i="1" s="1"/>
  <c r="M256" i="1"/>
  <c r="M257" i="1"/>
  <c r="O257" i="1" s="1"/>
  <c r="M258" i="1"/>
  <c r="M259" i="1"/>
  <c r="R259" i="1" s="1"/>
  <c r="M260" i="1"/>
  <c r="M261" i="1"/>
  <c r="P261" i="1" s="1"/>
  <c r="M262" i="1"/>
  <c r="R262" i="1" s="1"/>
  <c r="M263" i="1"/>
  <c r="M264" i="1"/>
  <c r="M265" i="1"/>
  <c r="M266" i="1"/>
  <c r="M267" i="1"/>
  <c r="R267" i="1" s="1"/>
  <c r="M268" i="1"/>
  <c r="M269" i="1"/>
  <c r="R269" i="1" s="1"/>
  <c r="M270" i="1"/>
  <c r="M271" i="1"/>
  <c r="R271" i="1" s="1"/>
  <c r="M272" i="1"/>
  <c r="M273" i="1"/>
  <c r="M274" i="1"/>
  <c r="P274" i="1" s="1"/>
  <c r="M275" i="1"/>
  <c r="R275" i="1" s="1"/>
  <c r="M276" i="1"/>
  <c r="M277" i="1"/>
  <c r="R277" i="1" s="1"/>
  <c r="M278" i="1"/>
  <c r="R278" i="1" s="1"/>
  <c r="M279" i="1"/>
  <c r="M280" i="1"/>
  <c r="M281" i="1"/>
  <c r="R281" i="1" s="1"/>
  <c r="M282" i="1"/>
  <c r="R282" i="1" s="1"/>
  <c r="M283" i="1"/>
  <c r="R283" i="1" s="1"/>
  <c r="M284" i="1"/>
  <c r="M285" i="1"/>
  <c r="Q285" i="1" s="1"/>
  <c r="M286" i="1"/>
  <c r="P286" i="1" s="1"/>
  <c r="M287" i="1"/>
  <c r="R287" i="1" s="1"/>
  <c r="M288" i="1"/>
  <c r="M289" i="1"/>
  <c r="R289" i="1" s="1"/>
  <c r="M290" i="1"/>
  <c r="M291" i="1"/>
  <c r="R291" i="1" s="1"/>
  <c r="M292" i="1"/>
  <c r="M293" i="1"/>
  <c r="R293" i="1" s="1"/>
  <c r="M294" i="1"/>
  <c r="R294" i="1" s="1"/>
  <c r="M295" i="1"/>
  <c r="M296" i="1"/>
  <c r="M297" i="1"/>
  <c r="R297" i="1" s="1"/>
  <c r="M298" i="1"/>
  <c r="P298" i="1" s="1"/>
  <c r="M299" i="1"/>
  <c r="M300" i="1"/>
  <c r="M301" i="1"/>
  <c r="R301" i="1" s="1"/>
  <c r="M302" i="1"/>
  <c r="P302" i="1" s="1"/>
  <c r="M303" i="1"/>
  <c r="R303" i="1" s="1"/>
  <c r="M304" i="1"/>
  <c r="R304" i="1" s="1"/>
  <c r="M305" i="1"/>
  <c r="R305" i="1" s="1"/>
  <c r="M306" i="1"/>
  <c r="R306" i="1" s="1"/>
  <c r="M307" i="1"/>
  <c r="M308" i="1"/>
  <c r="M309" i="1"/>
  <c r="R309" i="1" s="1"/>
  <c r="M310" i="1"/>
  <c r="M311" i="1"/>
  <c r="M312" i="1"/>
  <c r="M313" i="1"/>
  <c r="R313" i="1" s="1"/>
  <c r="M314" i="1"/>
  <c r="R314" i="1" s="1"/>
  <c r="M315" i="1"/>
  <c r="M316" i="1"/>
  <c r="M317" i="1"/>
  <c r="R317" i="1" s="1"/>
  <c r="M318" i="1"/>
  <c r="R318" i="1" s="1"/>
  <c r="M319" i="1"/>
  <c r="R319" i="1" s="1"/>
  <c r="M320" i="1"/>
  <c r="M321" i="1"/>
  <c r="O321" i="1" s="1"/>
  <c r="M322" i="1"/>
  <c r="R322" i="1" s="1"/>
  <c r="M323" i="1"/>
  <c r="R323" i="1" s="1"/>
  <c r="M324" i="1"/>
  <c r="M325" i="1"/>
  <c r="M326" i="1"/>
  <c r="M327" i="1"/>
  <c r="M328" i="1"/>
  <c r="M329" i="1"/>
  <c r="R329" i="1" s="1"/>
  <c r="M330" i="1"/>
  <c r="M331" i="1"/>
  <c r="R331" i="1" s="1"/>
  <c r="M332" i="1"/>
  <c r="M333" i="1"/>
  <c r="R333" i="1" s="1"/>
  <c r="M334" i="1"/>
  <c r="R334" i="1" s="1"/>
  <c r="M335" i="1"/>
  <c r="R335" i="1" s="1"/>
  <c r="M336" i="1"/>
  <c r="M337" i="1"/>
  <c r="M338" i="1"/>
  <c r="O338" i="1" s="1"/>
  <c r="M339" i="1"/>
  <c r="S339" i="1" s="1"/>
  <c r="M340" i="1"/>
  <c r="M341" i="1"/>
  <c r="M342" i="1"/>
  <c r="M343" i="1"/>
  <c r="M344" i="1"/>
  <c r="M345" i="1"/>
  <c r="R345" i="1" s="1"/>
  <c r="M346" i="1"/>
  <c r="M347" i="1"/>
  <c r="R347" i="1" s="1"/>
  <c r="M348" i="1"/>
  <c r="M349" i="1"/>
  <c r="R349" i="1" s="1"/>
  <c r="M350" i="1"/>
  <c r="M351" i="1"/>
  <c r="M352" i="1"/>
  <c r="M353" i="1"/>
  <c r="R353" i="1" s="1"/>
  <c r="M354" i="1"/>
  <c r="M355" i="1"/>
  <c r="R355" i="1" s="1"/>
  <c r="M356" i="1"/>
  <c r="M357" i="1"/>
  <c r="Q357" i="1" s="1"/>
  <c r="M358" i="1"/>
  <c r="M359" i="1"/>
  <c r="R359" i="1" s="1"/>
  <c r="M360" i="1"/>
  <c r="M361" i="1"/>
  <c r="R361" i="1" s="1"/>
  <c r="M362" i="1"/>
  <c r="M363" i="1"/>
  <c r="R363" i="1" s="1"/>
  <c r="M364" i="1"/>
  <c r="M365" i="1"/>
  <c r="R365" i="1" s="1"/>
  <c r="M366" i="1"/>
  <c r="O366" i="1" s="1"/>
  <c r="M367" i="1"/>
  <c r="R367" i="1" s="1"/>
  <c r="M368" i="1"/>
  <c r="M369" i="1"/>
  <c r="O369" i="1" s="1"/>
  <c r="M370" i="1"/>
  <c r="R370" i="1" s="1"/>
  <c r="M371" i="1"/>
  <c r="M372" i="1"/>
  <c r="M373" i="1"/>
  <c r="R373" i="1" s="1"/>
  <c r="M374" i="1"/>
  <c r="O374" i="1" s="1"/>
  <c r="M375" i="1"/>
  <c r="M376" i="1"/>
  <c r="S376" i="1" s="1"/>
  <c r="M377" i="1"/>
  <c r="M378" i="1"/>
  <c r="R378" i="1" s="1"/>
  <c r="M379" i="1"/>
  <c r="R379" i="1" s="1"/>
  <c r="M380" i="1"/>
  <c r="M381" i="1"/>
  <c r="R381" i="1" s="1"/>
  <c r="M382" i="1"/>
  <c r="R382" i="1" s="1"/>
  <c r="M383" i="1"/>
  <c r="M384" i="1"/>
  <c r="M385" i="1"/>
  <c r="R385" i="1" s="1"/>
  <c r="M386" i="1"/>
  <c r="M387" i="1"/>
  <c r="M388" i="1"/>
  <c r="M389" i="1"/>
  <c r="R389" i="1" s="1"/>
  <c r="M390" i="1"/>
  <c r="O390" i="1" s="1"/>
  <c r="M391" i="1"/>
  <c r="M392" i="1"/>
  <c r="M393" i="1"/>
  <c r="R393" i="1" s="1"/>
  <c r="M394" i="1"/>
  <c r="M395" i="1"/>
  <c r="R395" i="1" s="1"/>
  <c r="M396" i="1"/>
  <c r="M397" i="1"/>
  <c r="M398" i="1"/>
  <c r="M399" i="1"/>
  <c r="R399" i="1" s="1"/>
  <c r="M400" i="1"/>
  <c r="S400" i="1" s="1"/>
  <c r="M401" i="1"/>
  <c r="M402" i="1"/>
  <c r="R402" i="1" s="1"/>
  <c r="M403" i="1"/>
  <c r="R403" i="1" s="1"/>
  <c r="M404" i="1"/>
  <c r="M405" i="1"/>
  <c r="O405" i="1" s="1"/>
  <c r="M406" i="1"/>
  <c r="R406" i="1" s="1"/>
  <c r="M407" i="1"/>
  <c r="M408" i="1"/>
  <c r="N408" i="1" s="1"/>
  <c r="M409" i="1"/>
  <c r="R409" i="1" s="1"/>
  <c r="M410" i="1"/>
  <c r="M411" i="1"/>
  <c r="R411" i="1" s="1"/>
  <c r="M412" i="1"/>
  <c r="M413" i="1"/>
  <c r="M414" i="1"/>
  <c r="M415" i="1"/>
  <c r="M416" i="1"/>
  <c r="M417" i="1"/>
  <c r="R417" i="1" s="1"/>
  <c r="M418" i="1"/>
  <c r="R418" i="1" s="1"/>
  <c r="M419" i="1"/>
  <c r="M420" i="1"/>
  <c r="M421" i="1"/>
  <c r="S421" i="1" s="1"/>
  <c r="M422" i="1"/>
  <c r="P422" i="1" s="1"/>
  <c r="M423" i="1"/>
  <c r="R423" i="1" s="1"/>
  <c r="M424" i="1"/>
  <c r="M425" i="1"/>
  <c r="R425" i="1" s="1"/>
  <c r="M426" i="1"/>
  <c r="P426" i="1" s="1"/>
  <c r="M427" i="1"/>
  <c r="R427" i="1" s="1"/>
  <c r="M428" i="1"/>
  <c r="M429" i="1"/>
  <c r="M430" i="1"/>
  <c r="R430" i="1" s="1"/>
  <c r="M431" i="1"/>
  <c r="R431" i="1" s="1"/>
  <c r="M432" i="1"/>
  <c r="M433" i="1"/>
  <c r="M434" i="1"/>
  <c r="R434" i="1" s="1"/>
  <c r="M435" i="1"/>
  <c r="R435" i="1" s="1"/>
  <c r="M436" i="1"/>
  <c r="M437" i="1"/>
  <c r="O437" i="1" s="1"/>
  <c r="M438" i="1"/>
  <c r="Q438" i="1" s="1"/>
  <c r="M439" i="1"/>
  <c r="O439" i="1" s="1"/>
  <c r="M440" i="1"/>
  <c r="M441" i="1"/>
  <c r="R441" i="1" s="1"/>
  <c r="M442" i="1"/>
  <c r="M443" i="1"/>
  <c r="R443" i="1" s="1"/>
  <c r="M444" i="1"/>
  <c r="M445" i="1"/>
  <c r="M446" i="1"/>
  <c r="R446" i="1" s="1"/>
  <c r="M447" i="1"/>
  <c r="R447" i="1" s="1"/>
  <c r="M448" i="1"/>
  <c r="M449" i="1"/>
  <c r="R449" i="1" s="1"/>
  <c r="M450" i="1"/>
  <c r="R450" i="1" s="1"/>
  <c r="M451" i="1"/>
  <c r="Q451" i="1" s="1"/>
  <c r="M452" i="1"/>
  <c r="M453" i="1"/>
  <c r="M454" i="1"/>
  <c r="M455" i="1"/>
  <c r="R455" i="1" s="1"/>
  <c r="M456" i="1"/>
  <c r="P456" i="1" s="1"/>
  <c r="M457" i="1"/>
  <c r="M458" i="1"/>
  <c r="P458" i="1" s="1"/>
  <c r="M459" i="1"/>
  <c r="R459" i="1" s="1"/>
  <c r="M460" i="1"/>
  <c r="P460" i="1" s="1"/>
  <c r="M461" i="1"/>
  <c r="S461" i="1" s="1"/>
  <c r="M462" i="1"/>
  <c r="M463" i="1"/>
  <c r="R463" i="1" s="1"/>
  <c r="M464" i="1"/>
  <c r="M465" i="1"/>
  <c r="R465" i="1" s="1"/>
  <c r="M466" i="1"/>
  <c r="Q466" i="1" s="1"/>
  <c r="M467" i="1"/>
  <c r="M468" i="1"/>
  <c r="M469" i="1"/>
  <c r="R469" i="1" s="1"/>
  <c r="M470" i="1"/>
  <c r="P470" i="1" s="1"/>
  <c r="M471" i="1"/>
  <c r="R471" i="1" s="1"/>
  <c r="M472" i="1"/>
  <c r="P472" i="1" s="1"/>
  <c r="M473" i="1"/>
  <c r="O473" i="1" s="1"/>
  <c r="M474" i="1"/>
  <c r="R474" i="1" s="1"/>
  <c r="M475" i="1"/>
  <c r="R475" i="1" s="1"/>
  <c r="M476" i="1"/>
  <c r="M477" i="1"/>
  <c r="M478" i="1"/>
  <c r="R478" i="1" s="1"/>
  <c r="M479" i="1"/>
  <c r="R479" i="1" s="1"/>
  <c r="M480" i="1"/>
  <c r="M481" i="1"/>
  <c r="R481" i="1" s="1"/>
  <c r="M482" i="1"/>
  <c r="P482" i="1" s="1"/>
  <c r="M483" i="1"/>
  <c r="R483" i="1" s="1"/>
  <c r="M484" i="1"/>
  <c r="M485" i="1"/>
  <c r="M486" i="1"/>
  <c r="P486" i="1" s="1"/>
  <c r="M487" i="1"/>
  <c r="M488" i="1"/>
  <c r="M489" i="1"/>
  <c r="R489" i="1" s="1"/>
  <c r="M490" i="1"/>
  <c r="M491" i="1"/>
  <c r="R491" i="1" s="1"/>
  <c r="M492" i="1"/>
  <c r="M493" i="1"/>
  <c r="M494" i="1"/>
  <c r="M495" i="1"/>
  <c r="R495" i="1" s="1"/>
  <c r="M496" i="1"/>
  <c r="M497" i="1"/>
  <c r="M498" i="1"/>
  <c r="R498" i="1" s="1"/>
  <c r="M499" i="1"/>
  <c r="R499" i="1" s="1"/>
  <c r="M500" i="1"/>
  <c r="M501" i="1"/>
  <c r="R501" i="1" s="1"/>
  <c r="M502" i="1"/>
  <c r="M503" i="1"/>
  <c r="M504" i="1"/>
  <c r="M505" i="1"/>
  <c r="M506" i="1"/>
  <c r="M507" i="1"/>
  <c r="R507" i="1" s="1"/>
  <c r="M508" i="1"/>
  <c r="M509" i="1"/>
  <c r="R509" i="1" s="1"/>
  <c r="M510" i="1"/>
  <c r="P510" i="1" s="1"/>
  <c r="M511" i="1"/>
  <c r="R511" i="1" s="1"/>
  <c r="M512" i="1"/>
  <c r="M513" i="1"/>
  <c r="O513" i="1" s="1"/>
  <c r="M514" i="1"/>
  <c r="R514" i="1" s="1"/>
  <c r="M515" i="1"/>
  <c r="M516" i="1"/>
  <c r="M517" i="1"/>
  <c r="R517" i="1" s="1"/>
  <c r="M518" i="1"/>
  <c r="R518" i="1" s="1"/>
  <c r="M519" i="1"/>
  <c r="O519" i="1" s="1"/>
  <c r="M520" i="1"/>
  <c r="Q520" i="1" s="1"/>
  <c r="M521" i="1"/>
  <c r="R521" i="1" s="1"/>
  <c r="M522" i="1"/>
  <c r="R522" i="1" s="1"/>
  <c r="M523" i="1"/>
  <c r="S523" i="1" s="1"/>
  <c r="M524" i="1"/>
  <c r="M525" i="1"/>
  <c r="M526" i="1"/>
  <c r="P526" i="1" s="1"/>
  <c r="M527" i="1"/>
  <c r="M528" i="1"/>
  <c r="R528" i="1" s="1"/>
  <c r="M529" i="1"/>
  <c r="M530" i="1"/>
  <c r="M531" i="1"/>
  <c r="M532" i="1"/>
  <c r="M533" i="1"/>
  <c r="R533" i="1" s="1"/>
  <c r="M534" i="1"/>
  <c r="M535" i="1"/>
  <c r="R535" i="1" s="1"/>
  <c r="M536" i="1"/>
  <c r="M537" i="1"/>
  <c r="M538" i="1"/>
  <c r="P538" i="1" s="1"/>
  <c r="M539" i="1"/>
  <c r="R539" i="1" s="1"/>
  <c r="M540" i="1"/>
  <c r="M541" i="1"/>
  <c r="R541" i="1" s="1"/>
  <c r="M542" i="1"/>
  <c r="M543" i="1"/>
  <c r="M544" i="1"/>
  <c r="M545" i="1"/>
  <c r="R545" i="1" s="1"/>
  <c r="M546" i="1"/>
  <c r="R546" i="1" s="1"/>
  <c r="M547" i="1"/>
  <c r="M548" i="1"/>
  <c r="M549" i="1"/>
  <c r="N549" i="1" s="1"/>
  <c r="M550" i="1"/>
  <c r="R550" i="1" s="1"/>
  <c r="M551" i="1"/>
  <c r="M552" i="1"/>
  <c r="M553" i="1"/>
  <c r="R553" i="1" s="1"/>
  <c r="M554" i="1"/>
  <c r="Q554" i="1" s="1"/>
  <c r="M555" i="1"/>
  <c r="M556" i="1"/>
  <c r="M557" i="1"/>
  <c r="R557" i="1" s="1"/>
  <c r="M558" i="1"/>
  <c r="Q558" i="1" s="1"/>
  <c r="M559" i="1"/>
  <c r="R559" i="1" s="1"/>
  <c r="M560" i="1"/>
  <c r="M561" i="1"/>
  <c r="R561" i="1" s="1"/>
  <c r="M562" i="1"/>
  <c r="R562" i="1" s="1"/>
  <c r="M563" i="1"/>
  <c r="R563" i="1" s="1"/>
  <c r="M56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" i="1"/>
  <c r="N11" i="1"/>
  <c r="S11" i="1"/>
  <c r="Q11" i="1"/>
  <c r="Q22" i="1"/>
  <c r="R22" i="1"/>
  <c r="P16" i="1"/>
  <c r="N16" i="1"/>
  <c r="R16" i="1"/>
  <c r="S16" i="1"/>
  <c r="Q16" i="1"/>
  <c r="O16" i="1"/>
  <c r="S10" i="1"/>
  <c r="Q10" i="1"/>
  <c r="P4" i="1"/>
  <c r="R4" i="1"/>
  <c r="N4" i="1"/>
  <c r="S4" i="1"/>
  <c r="O4" i="1"/>
  <c r="Q4" i="1"/>
  <c r="P17" i="1"/>
  <c r="S17" i="1"/>
  <c r="N21" i="1"/>
  <c r="S21" i="1"/>
  <c r="R21" i="1"/>
  <c r="O21" i="1"/>
  <c r="N15" i="1"/>
  <c r="O15" i="1"/>
  <c r="Q15" i="1"/>
  <c r="N9" i="1"/>
  <c r="P9" i="1"/>
  <c r="S9" i="1"/>
  <c r="N3" i="1"/>
  <c r="P3" i="1"/>
  <c r="O3" i="1"/>
  <c r="N23" i="1"/>
  <c r="S23" i="1"/>
  <c r="O23" i="1"/>
  <c r="N26" i="1"/>
  <c r="S26" i="1"/>
  <c r="Q26" i="1"/>
  <c r="P20" i="1"/>
  <c r="R20" i="1"/>
  <c r="Q20" i="1"/>
  <c r="O20" i="1"/>
  <c r="S20" i="1"/>
  <c r="N20" i="1"/>
  <c r="N14" i="1"/>
  <c r="P14" i="1"/>
  <c r="R14" i="1"/>
  <c r="P8" i="1"/>
  <c r="O8" i="1"/>
  <c r="R8" i="1"/>
  <c r="S8" i="1"/>
  <c r="N8" i="1"/>
  <c r="Q8" i="1"/>
  <c r="N2" i="1"/>
  <c r="P2" i="1"/>
  <c r="R2" i="1"/>
  <c r="Q5" i="1"/>
  <c r="P5" i="1"/>
  <c r="R5" i="1"/>
  <c r="P25" i="1"/>
  <c r="N25" i="1"/>
  <c r="R25" i="1"/>
  <c r="N19" i="1"/>
  <c r="P19" i="1"/>
  <c r="Q19" i="1"/>
  <c r="P13" i="1"/>
  <c r="S13" i="1"/>
  <c r="N7" i="1"/>
  <c r="R7" i="1"/>
  <c r="O7" i="1"/>
  <c r="P24" i="1"/>
  <c r="Q24" i="1"/>
  <c r="O24" i="1"/>
  <c r="S24" i="1"/>
  <c r="R24" i="1"/>
  <c r="N24" i="1"/>
  <c r="N18" i="1"/>
  <c r="P18" i="1"/>
  <c r="O18" i="1"/>
  <c r="P12" i="1"/>
  <c r="O12" i="1"/>
  <c r="Q12" i="1"/>
  <c r="R12" i="1"/>
  <c r="S12" i="1"/>
  <c r="N12" i="1"/>
  <c r="N6" i="1"/>
  <c r="R6" i="1"/>
  <c r="P6" i="1"/>
  <c r="P474" i="1"/>
  <c r="R438" i="1"/>
  <c r="Q434" i="1"/>
  <c r="P414" i="1"/>
  <c r="R414" i="1"/>
  <c r="P410" i="1"/>
  <c r="R410" i="1"/>
  <c r="S402" i="1"/>
  <c r="O398" i="1"/>
  <c r="R398" i="1"/>
  <c r="N394" i="1"/>
  <c r="R394" i="1"/>
  <c r="R390" i="1"/>
  <c r="N386" i="1"/>
  <c r="R386" i="1"/>
  <c r="R374" i="1"/>
  <c r="O370" i="1"/>
  <c r="R366" i="1"/>
  <c r="O354" i="1"/>
  <c r="R354" i="1"/>
  <c r="S342" i="1"/>
  <c r="R342" i="1"/>
  <c r="O330" i="1"/>
  <c r="R330" i="1"/>
  <c r="P326" i="1"/>
  <c r="R326" i="1"/>
  <c r="N322" i="1"/>
  <c r="P314" i="1"/>
  <c r="P310" i="1"/>
  <c r="R310" i="1"/>
  <c r="P306" i="1"/>
  <c r="R302" i="1"/>
  <c r="R298" i="1"/>
  <c r="P282" i="1"/>
  <c r="P270" i="1"/>
  <c r="R270" i="1"/>
  <c r="P266" i="1"/>
  <c r="R266" i="1"/>
  <c r="P258" i="1"/>
  <c r="R258" i="1"/>
  <c r="P246" i="1"/>
  <c r="R246" i="1"/>
  <c r="P234" i="1"/>
  <c r="R234" i="1"/>
  <c r="P226" i="1"/>
  <c r="R226" i="1"/>
  <c r="R218" i="1"/>
  <c r="P210" i="1"/>
  <c r="P202" i="1"/>
  <c r="R202" i="1"/>
  <c r="P198" i="1"/>
  <c r="R198" i="1"/>
  <c r="Q194" i="1"/>
  <c r="R194" i="1"/>
  <c r="N186" i="1"/>
  <c r="R182" i="1"/>
  <c r="S178" i="1"/>
  <c r="R178" i="1"/>
  <c r="S174" i="1"/>
  <c r="O166" i="1"/>
  <c r="R166" i="1"/>
  <c r="S158" i="1"/>
  <c r="R158" i="1"/>
  <c r="S150" i="1"/>
  <c r="R150" i="1"/>
  <c r="S142" i="1"/>
  <c r="R142" i="1"/>
  <c r="O122" i="1"/>
  <c r="R122" i="1"/>
  <c r="S118" i="1"/>
  <c r="R118" i="1"/>
  <c r="S114" i="1"/>
  <c r="R114" i="1"/>
  <c r="S110" i="1"/>
  <c r="R110" i="1"/>
  <c r="S106" i="1"/>
  <c r="R106" i="1"/>
  <c r="S90" i="1"/>
  <c r="R90" i="1"/>
  <c r="S86" i="1"/>
  <c r="R86" i="1"/>
  <c r="N82" i="1"/>
  <c r="R82" i="1"/>
  <c r="N78" i="1"/>
  <c r="R78" i="1"/>
  <c r="N70" i="1"/>
  <c r="R70" i="1"/>
  <c r="R58" i="1"/>
  <c r="R34" i="1"/>
  <c r="N597" i="1"/>
  <c r="R597" i="1"/>
  <c r="N589" i="1"/>
  <c r="R589" i="1"/>
  <c r="N581" i="1"/>
  <c r="R581" i="1"/>
  <c r="N573" i="1"/>
  <c r="R573" i="1"/>
  <c r="N565" i="1"/>
  <c r="R565" i="1"/>
  <c r="O561" i="1"/>
  <c r="N553" i="1"/>
  <c r="R549" i="1"/>
  <c r="O545" i="1"/>
  <c r="P529" i="1"/>
  <c r="R529" i="1"/>
  <c r="N525" i="1"/>
  <c r="R525" i="1"/>
  <c r="O517" i="1"/>
  <c r="R513" i="1"/>
  <c r="N497" i="1"/>
  <c r="R497" i="1"/>
  <c r="N485" i="1"/>
  <c r="R485" i="1"/>
  <c r="N477" i="1"/>
  <c r="R477" i="1"/>
  <c r="R473" i="1"/>
  <c r="O469" i="1"/>
  <c r="Q453" i="1"/>
  <c r="R453" i="1"/>
  <c r="N445" i="1"/>
  <c r="R445" i="1"/>
  <c r="R437" i="1"/>
  <c r="S429" i="1"/>
  <c r="R429" i="1"/>
  <c r="R421" i="1"/>
  <c r="O417" i="1"/>
  <c r="N413" i="1"/>
  <c r="R413" i="1"/>
  <c r="N409" i="1"/>
  <c r="N401" i="1"/>
  <c r="R401" i="1"/>
  <c r="N397" i="1"/>
  <c r="R397" i="1"/>
  <c r="N373" i="1"/>
  <c r="R369" i="1"/>
  <c r="R357" i="1"/>
  <c r="S341" i="1"/>
  <c r="R341" i="1"/>
  <c r="S337" i="1"/>
  <c r="R337" i="1"/>
  <c r="N329" i="1"/>
  <c r="R325" i="1"/>
  <c r="Q305" i="1"/>
  <c r="R285" i="1"/>
  <c r="O281" i="1"/>
  <c r="N273" i="1"/>
  <c r="R273" i="1"/>
  <c r="O265" i="1"/>
  <c r="R265" i="1"/>
  <c r="Q253" i="1"/>
  <c r="Q237" i="1"/>
  <c r="R237" i="1"/>
  <c r="N233" i="1"/>
  <c r="R233" i="1"/>
  <c r="R229" i="1"/>
  <c r="P221" i="1"/>
  <c r="O205" i="1"/>
  <c r="O201" i="1"/>
  <c r="R201" i="1"/>
  <c r="Q197" i="1"/>
  <c r="R197" i="1"/>
  <c r="P193" i="1"/>
  <c r="R193" i="1"/>
  <c r="R185" i="1"/>
  <c r="P181" i="1"/>
  <c r="O169" i="1"/>
  <c r="R169" i="1"/>
  <c r="P157" i="1"/>
  <c r="R157" i="1"/>
  <c r="P149" i="1"/>
  <c r="R149" i="1"/>
  <c r="O145" i="1"/>
  <c r="P141" i="1"/>
  <c r="R141" i="1"/>
  <c r="O137" i="1"/>
  <c r="R137" i="1"/>
  <c r="P133" i="1"/>
  <c r="R133" i="1"/>
  <c r="O129" i="1"/>
  <c r="R129" i="1"/>
  <c r="P125" i="1"/>
  <c r="R125" i="1"/>
  <c r="O121" i="1"/>
  <c r="R121" i="1"/>
  <c r="P117" i="1"/>
  <c r="R117" i="1"/>
  <c r="O113" i="1"/>
  <c r="R113" i="1"/>
  <c r="O89" i="1"/>
  <c r="R89" i="1"/>
  <c r="P73" i="1"/>
  <c r="R73" i="1"/>
  <c r="R61" i="1"/>
  <c r="S57" i="1"/>
  <c r="R57" i="1"/>
  <c r="R49" i="1"/>
  <c r="N45" i="1"/>
  <c r="R45" i="1"/>
  <c r="R41" i="1"/>
  <c r="S37" i="1"/>
  <c r="R37" i="1"/>
  <c r="N29" i="1"/>
  <c r="R29" i="1"/>
  <c r="O600" i="1"/>
  <c r="R600" i="1"/>
  <c r="O596" i="1"/>
  <c r="R596" i="1"/>
  <c r="O592" i="1"/>
  <c r="R592" i="1"/>
  <c r="O588" i="1"/>
  <c r="R588" i="1"/>
  <c r="O584" i="1"/>
  <c r="R584" i="1"/>
  <c r="O580" i="1"/>
  <c r="R580" i="1"/>
  <c r="O576" i="1"/>
  <c r="R576" i="1"/>
  <c r="O572" i="1"/>
  <c r="R572" i="1"/>
  <c r="O568" i="1"/>
  <c r="R568" i="1"/>
  <c r="R558" i="1"/>
  <c r="P550" i="1"/>
  <c r="Q542" i="1"/>
  <c r="R542" i="1"/>
  <c r="P502" i="1"/>
  <c r="R502" i="1"/>
  <c r="R486" i="1"/>
  <c r="R470" i="1"/>
  <c r="Q462" i="1"/>
  <c r="R462" i="1"/>
  <c r="P442" i="1"/>
  <c r="R442" i="1"/>
  <c r="P508" i="1"/>
  <c r="P496" i="1"/>
  <c r="P436" i="1"/>
  <c r="R428" i="1"/>
  <c r="S360" i="1"/>
  <c r="O348" i="1"/>
  <c r="N180" i="1"/>
  <c r="N168" i="1"/>
  <c r="R156" i="1"/>
  <c r="Q88" i="1"/>
  <c r="R88" i="1"/>
  <c r="N80" i="1"/>
  <c r="R80" i="1"/>
  <c r="S72" i="1"/>
  <c r="R72" i="1"/>
  <c r="S60" i="1"/>
  <c r="R60" i="1"/>
  <c r="O52" i="1"/>
  <c r="R52" i="1"/>
  <c r="O48" i="1"/>
  <c r="R48" i="1"/>
  <c r="O44" i="1"/>
  <c r="R44" i="1"/>
  <c r="O40" i="1"/>
  <c r="R40" i="1"/>
  <c r="O36" i="1"/>
  <c r="R36" i="1"/>
  <c r="Q32" i="1"/>
  <c r="R32" i="1"/>
  <c r="O28" i="1"/>
  <c r="R28" i="1"/>
  <c r="N599" i="1"/>
  <c r="R599" i="1"/>
  <c r="N595" i="1"/>
  <c r="R595" i="1"/>
  <c r="N591" i="1"/>
  <c r="R591" i="1"/>
  <c r="N587" i="1"/>
  <c r="R587" i="1"/>
  <c r="N583" i="1"/>
  <c r="R583" i="1"/>
  <c r="N579" i="1"/>
  <c r="R579" i="1"/>
  <c r="N575" i="1"/>
  <c r="R575" i="1"/>
  <c r="N571" i="1"/>
  <c r="R571" i="1"/>
  <c r="N567" i="1"/>
  <c r="R567" i="1"/>
  <c r="S559" i="1"/>
  <c r="N551" i="1"/>
  <c r="R551" i="1"/>
  <c r="N543" i="1"/>
  <c r="R543" i="1"/>
  <c r="R519" i="1"/>
  <c r="O503" i="1"/>
  <c r="R503" i="1"/>
  <c r="Q495" i="1"/>
  <c r="N479" i="1"/>
  <c r="Q467" i="1"/>
  <c r="R467" i="1"/>
  <c r="S463" i="1"/>
  <c r="R451" i="1"/>
  <c r="O443" i="1"/>
  <c r="R439" i="1"/>
  <c r="S435" i="1"/>
  <c r="N415" i="1"/>
  <c r="R415" i="1"/>
  <c r="O411" i="1"/>
  <c r="O407" i="1"/>
  <c r="R407" i="1"/>
  <c r="N395" i="1"/>
  <c r="N391" i="1"/>
  <c r="R391" i="1"/>
  <c r="N383" i="1"/>
  <c r="R383" i="1"/>
  <c r="O379" i="1"/>
  <c r="N375" i="1"/>
  <c r="R375" i="1"/>
  <c r="N371" i="1"/>
  <c r="R371" i="1"/>
  <c r="Q351" i="1"/>
  <c r="R351" i="1"/>
  <c r="R339" i="1"/>
  <c r="Q327" i="1"/>
  <c r="R327" i="1"/>
  <c r="N315" i="1"/>
  <c r="R315" i="1"/>
  <c r="P311" i="1"/>
  <c r="R311" i="1"/>
  <c r="N307" i="1"/>
  <c r="R307" i="1"/>
  <c r="O299" i="1"/>
  <c r="R299" i="1"/>
  <c r="P295" i="1"/>
  <c r="R295" i="1"/>
  <c r="P279" i="1"/>
  <c r="R279" i="1"/>
  <c r="P263" i="1"/>
  <c r="R263" i="1"/>
  <c r="P247" i="1"/>
  <c r="R247" i="1"/>
  <c r="P239" i="1"/>
  <c r="R239" i="1"/>
  <c r="Q227" i="1"/>
  <c r="R227" i="1"/>
  <c r="Q223" i="1"/>
  <c r="R223" i="1"/>
  <c r="P219" i="1"/>
  <c r="R219" i="1"/>
  <c r="Q215" i="1"/>
  <c r="R215" i="1"/>
  <c r="Q207" i="1"/>
  <c r="R207" i="1"/>
  <c r="Q199" i="1"/>
  <c r="R199" i="1"/>
  <c r="N195" i="1"/>
  <c r="R195" i="1"/>
  <c r="Q191" i="1"/>
  <c r="R191" i="1"/>
  <c r="Q187" i="1"/>
  <c r="R187" i="1"/>
  <c r="O175" i="1"/>
  <c r="R175" i="1"/>
  <c r="O171" i="1"/>
  <c r="R171" i="1"/>
  <c r="R135" i="1"/>
  <c r="O123" i="1"/>
  <c r="R123" i="1"/>
  <c r="O103" i="1"/>
  <c r="R103" i="1"/>
  <c r="O99" i="1"/>
  <c r="R99" i="1"/>
  <c r="O83" i="1"/>
  <c r="R83" i="1"/>
  <c r="P79" i="1"/>
  <c r="R79" i="1"/>
  <c r="O67" i="1"/>
  <c r="R67" i="1"/>
  <c r="N63" i="1"/>
  <c r="R63" i="1"/>
  <c r="S59" i="1"/>
  <c r="R59" i="1"/>
  <c r="N51" i="1"/>
  <c r="R51" i="1"/>
  <c r="S39" i="1"/>
  <c r="R39" i="1"/>
  <c r="S35" i="1"/>
  <c r="R35" i="1"/>
  <c r="N27" i="1"/>
  <c r="R27" i="1"/>
  <c r="O598" i="1"/>
  <c r="R598" i="1"/>
  <c r="O594" i="1"/>
  <c r="R594" i="1"/>
  <c r="O590" i="1"/>
  <c r="R590" i="1"/>
  <c r="O586" i="1"/>
  <c r="R586" i="1"/>
  <c r="O582" i="1"/>
  <c r="R582" i="1"/>
  <c r="O578" i="1"/>
  <c r="R578" i="1"/>
  <c r="O574" i="1"/>
  <c r="R574" i="1"/>
  <c r="O570" i="1"/>
  <c r="R570" i="1"/>
  <c r="O566" i="1"/>
  <c r="R566" i="1"/>
  <c r="S590" i="1"/>
  <c r="Q576" i="1"/>
  <c r="Q569" i="1"/>
  <c r="Q581" i="1"/>
  <c r="Q578" i="1"/>
  <c r="Q596" i="1"/>
  <c r="P569" i="1"/>
  <c r="P589" i="1"/>
  <c r="S586" i="1"/>
  <c r="Q574" i="1"/>
  <c r="Q597" i="1"/>
  <c r="Q592" i="1"/>
  <c r="Q590" i="1"/>
  <c r="Q585" i="1"/>
  <c r="Q580" i="1"/>
  <c r="P573" i="1"/>
  <c r="S570" i="1"/>
  <c r="Q565" i="1"/>
  <c r="Q594" i="1"/>
  <c r="P585" i="1"/>
  <c r="S574" i="1"/>
  <c r="S598" i="1"/>
  <c r="P597" i="1"/>
  <c r="Q593" i="1"/>
  <c r="Q588" i="1"/>
  <c r="Q586" i="1"/>
  <c r="S582" i="1"/>
  <c r="P581" i="1"/>
  <c r="Q572" i="1"/>
  <c r="Q570" i="1"/>
  <c r="S566" i="1"/>
  <c r="Q600" i="1"/>
  <c r="Q598" i="1"/>
  <c r="S594" i="1"/>
  <c r="Q589" i="1"/>
  <c r="Q584" i="1"/>
  <c r="Q582" i="1"/>
  <c r="S578" i="1"/>
  <c r="P577" i="1"/>
  <c r="Q573" i="1"/>
  <c r="Q568" i="1"/>
  <c r="Q566" i="1"/>
  <c r="S600" i="1"/>
  <c r="P599" i="1"/>
  <c r="S596" i="1"/>
  <c r="P595" i="1"/>
  <c r="S592" i="1"/>
  <c r="P591" i="1"/>
  <c r="S588" i="1"/>
  <c r="P587" i="1"/>
  <c r="S584" i="1"/>
  <c r="P583" i="1"/>
  <c r="S580" i="1"/>
  <c r="P579" i="1"/>
  <c r="S576" i="1"/>
  <c r="P575" i="1"/>
  <c r="S572" i="1"/>
  <c r="P571" i="1"/>
  <c r="S568" i="1"/>
  <c r="P567" i="1"/>
  <c r="Q599" i="1"/>
  <c r="Q595" i="1"/>
  <c r="Q591" i="1"/>
  <c r="Q587" i="1"/>
  <c r="Q583" i="1"/>
  <c r="Q579" i="1"/>
  <c r="Q575" i="1"/>
  <c r="Q571" i="1"/>
  <c r="Q567" i="1"/>
  <c r="N600" i="1"/>
  <c r="O599" i="1"/>
  <c r="N598" i="1"/>
  <c r="O597" i="1"/>
  <c r="N596" i="1"/>
  <c r="O595" i="1"/>
  <c r="N594" i="1"/>
  <c r="O593" i="1"/>
  <c r="N592" i="1"/>
  <c r="O591" i="1"/>
  <c r="N590" i="1"/>
  <c r="O589" i="1"/>
  <c r="N588" i="1"/>
  <c r="O587" i="1"/>
  <c r="N586" i="1"/>
  <c r="O585" i="1"/>
  <c r="N584" i="1"/>
  <c r="O583" i="1"/>
  <c r="N582" i="1"/>
  <c r="O581" i="1"/>
  <c r="N580" i="1"/>
  <c r="O579" i="1"/>
  <c r="N578" i="1"/>
  <c r="O577" i="1"/>
  <c r="N576" i="1"/>
  <c r="O575" i="1"/>
  <c r="N574" i="1"/>
  <c r="O573" i="1"/>
  <c r="N572" i="1"/>
  <c r="O571" i="1"/>
  <c r="N570" i="1"/>
  <c r="O569" i="1"/>
  <c r="N568" i="1"/>
  <c r="O567" i="1"/>
  <c r="N566" i="1"/>
  <c r="O565" i="1"/>
  <c r="P600" i="1"/>
  <c r="S599" i="1"/>
  <c r="P598" i="1"/>
  <c r="S597" i="1"/>
  <c r="P596" i="1"/>
  <c r="S595" i="1"/>
  <c r="P594" i="1"/>
  <c r="S593" i="1"/>
  <c r="P592" i="1"/>
  <c r="S591" i="1"/>
  <c r="P590" i="1"/>
  <c r="S589" i="1"/>
  <c r="P588" i="1"/>
  <c r="S587" i="1"/>
  <c r="P586" i="1"/>
  <c r="S585" i="1"/>
  <c r="P584" i="1"/>
  <c r="S583" i="1"/>
  <c r="P582" i="1"/>
  <c r="S581" i="1"/>
  <c r="P580" i="1"/>
  <c r="S579" i="1"/>
  <c r="P578" i="1"/>
  <c r="S577" i="1"/>
  <c r="P576" i="1"/>
  <c r="S575" i="1"/>
  <c r="P574" i="1"/>
  <c r="S573" i="1"/>
  <c r="P572" i="1"/>
  <c r="S571" i="1"/>
  <c r="P570" i="1"/>
  <c r="S569" i="1"/>
  <c r="P568" i="1"/>
  <c r="S567" i="1"/>
  <c r="P566" i="1"/>
  <c r="S565" i="1"/>
  <c r="Q477" i="1"/>
  <c r="O391" i="1"/>
  <c r="P557" i="1"/>
  <c r="S557" i="1"/>
  <c r="Q272" i="1"/>
  <c r="Q521" i="1"/>
  <c r="Q77" i="1"/>
  <c r="P77" i="1"/>
  <c r="N563" i="1"/>
  <c r="Q563" i="1"/>
  <c r="N515" i="1"/>
  <c r="N499" i="1"/>
  <c r="O499" i="1"/>
  <c r="S423" i="1"/>
  <c r="N541" i="1"/>
  <c r="Q541" i="1"/>
  <c r="Q377" i="1"/>
  <c r="N297" i="1"/>
  <c r="O297" i="1"/>
  <c r="N64" i="1"/>
  <c r="S64" i="1"/>
  <c r="Q418" i="1"/>
  <c r="P418" i="1"/>
  <c r="N465" i="1"/>
  <c r="Q385" i="1"/>
  <c r="S385" i="1"/>
  <c r="N353" i="1"/>
  <c r="Q353" i="1"/>
  <c r="O333" i="1"/>
  <c r="N333" i="1"/>
  <c r="N313" i="1"/>
  <c r="Q313" i="1"/>
  <c r="N289" i="1"/>
  <c r="Q289" i="1"/>
  <c r="O289" i="1"/>
  <c r="P289" i="1"/>
  <c r="P209" i="1"/>
  <c r="S209" i="1"/>
  <c r="N209" i="1"/>
  <c r="N561" i="1"/>
  <c r="O551" i="1"/>
  <c r="N519" i="1"/>
  <c r="Q517" i="1"/>
  <c r="Q505" i="1"/>
  <c r="P313" i="1"/>
  <c r="N323" i="1"/>
  <c r="Q323" i="1"/>
  <c r="N225" i="1"/>
  <c r="O225" i="1"/>
  <c r="N431" i="1"/>
  <c r="Q431" i="1"/>
  <c r="P387" i="1"/>
  <c r="Q387" i="1"/>
  <c r="Q355" i="1"/>
  <c r="Q331" i="1"/>
  <c r="N331" i="1"/>
  <c r="N251" i="1"/>
  <c r="P251" i="1"/>
  <c r="N243" i="1"/>
  <c r="P243" i="1"/>
  <c r="Q243" i="1"/>
  <c r="N211" i="1"/>
  <c r="Q211" i="1"/>
  <c r="N71" i="1"/>
  <c r="P71" i="1"/>
  <c r="S519" i="1"/>
  <c r="P211" i="1"/>
  <c r="P312" i="1"/>
  <c r="Q519" i="1"/>
  <c r="P493" i="1"/>
  <c r="S397" i="1"/>
  <c r="O315" i="1"/>
  <c r="S170" i="1"/>
  <c r="N557" i="1"/>
  <c r="Q555" i="1"/>
  <c r="O505" i="1"/>
  <c r="S503" i="1"/>
  <c r="Q482" i="1"/>
  <c r="Q479" i="1"/>
  <c r="N417" i="1"/>
  <c r="N407" i="1"/>
  <c r="Q397" i="1"/>
  <c r="Q391" i="1"/>
  <c r="S390" i="1"/>
  <c r="N388" i="1"/>
  <c r="O387" i="1"/>
  <c r="S333" i="1"/>
  <c r="O323" i="1"/>
  <c r="O313" i="1"/>
  <c r="O307" i="1"/>
  <c r="Q302" i="1"/>
  <c r="Q225" i="1"/>
  <c r="Q198" i="1"/>
  <c r="P195" i="1"/>
  <c r="Q171" i="1"/>
  <c r="O170" i="1"/>
  <c r="Q103" i="1"/>
  <c r="S555" i="1"/>
  <c r="P505" i="1"/>
  <c r="P323" i="1"/>
  <c r="N555" i="1"/>
  <c r="Q549" i="1"/>
  <c r="S505" i="1"/>
  <c r="Q503" i="1"/>
  <c r="Q493" i="1"/>
  <c r="P391" i="1"/>
  <c r="Q390" i="1"/>
  <c r="Q333" i="1"/>
  <c r="Q329" i="1"/>
  <c r="S323" i="1"/>
  <c r="P288" i="1"/>
  <c r="P225" i="1"/>
  <c r="Q157" i="1"/>
  <c r="Q128" i="1"/>
  <c r="Q71" i="1"/>
  <c r="Q39" i="1"/>
  <c r="P549" i="1"/>
  <c r="S411" i="1"/>
  <c r="Q401" i="1"/>
  <c r="O563" i="1"/>
  <c r="S561" i="1"/>
  <c r="Q557" i="1"/>
  <c r="Q551" i="1"/>
  <c r="O549" i="1"/>
  <c r="Q499" i="1"/>
  <c r="O493" i="1"/>
  <c r="Q490" i="1"/>
  <c r="Q485" i="1"/>
  <c r="N469" i="1"/>
  <c r="N439" i="1"/>
  <c r="Q437" i="1"/>
  <c r="O431" i="1"/>
  <c r="Q426" i="1"/>
  <c r="Q411" i="1"/>
  <c r="S409" i="1"/>
  <c r="S407" i="1"/>
  <c r="P401" i="1"/>
  <c r="S391" i="1"/>
  <c r="P390" i="1"/>
  <c r="Q369" i="1"/>
  <c r="O353" i="1"/>
  <c r="S351" i="1"/>
  <c r="P333" i="1"/>
  <c r="S331" i="1"/>
  <c r="P325" i="1"/>
  <c r="Q273" i="1"/>
  <c r="S225" i="1"/>
  <c r="O211" i="1"/>
  <c r="Q209" i="1"/>
  <c r="O195" i="1"/>
  <c r="P113" i="1"/>
  <c r="S88" i="1"/>
  <c r="P563" i="1"/>
  <c r="S437" i="1"/>
  <c r="P431" i="1"/>
  <c r="P353" i="1"/>
  <c r="S563" i="1"/>
  <c r="Q561" i="1"/>
  <c r="O557" i="1"/>
  <c r="P551" i="1"/>
  <c r="S549" i="1"/>
  <c r="P499" i="1"/>
  <c r="O497" i="1"/>
  <c r="P485" i="1"/>
  <c r="P466" i="1"/>
  <c r="N437" i="1"/>
  <c r="S431" i="1"/>
  <c r="Q417" i="1"/>
  <c r="N411" i="1"/>
  <c r="Q407" i="1"/>
  <c r="N402" i="1"/>
  <c r="O401" i="1"/>
  <c r="N369" i="1"/>
  <c r="S353" i="1"/>
  <c r="P348" i="1"/>
  <c r="S329" i="1"/>
  <c r="P315" i="1"/>
  <c r="Q310" i="1"/>
  <c r="P307" i="1"/>
  <c r="P297" i="1"/>
  <c r="P273" i="1"/>
  <c r="Q251" i="1"/>
  <c r="Q239" i="1"/>
  <c r="O209" i="1"/>
  <c r="Q40" i="1"/>
  <c r="O507" i="1"/>
  <c r="S507" i="1"/>
  <c r="Q507" i="1"/>
  <c r="N491" i="1"/>
  <c r="P491" i="1"/>
  <c r="O491" i="1"/>
  <c r="N459" i="1"/>
  <c r="Q459" i="1"/>
  <c r="P459" i="1"/>
  <c r="O359" i="1"/>
  <c r="Q359" i="1"/>
  <c r="N359" i="1"/>
  <c r="O525" i="1"/>
  <c r="S525" i="1"/>
  <c r="Q525" i="1"/>
  <c r="O435" i="1"/>
  <c r="Q435" i="1"/>
  <c r="N435" i="1"/>
  <c r="S383" i="1"/>
  <c r="Q383" i="1"/>
  <c r="P319" i="1"/>
  <c r="Q319" i="1"/>
  <c r="O221" i="1"/>
  <c r="Q221" i="1"/>
  <c r="O159" i="1"/>
  <c r="Q159" i="1"/>
  <c r="P159" i="1"/>
  <c r="N65" i="1"/>
  <c r="Q65" i="1"/>
  <c r="P65" i="1"/>
  <c r="P561" i="1"/>
  <c r="P555" i="1"/>
  <c r="P554" i="1"/>
  <c r="S551" i="1"/>
  <c r="Q546" i="1"/>
  <c r="Q545" i="1"/>
  <c r="Q543" i="1"/>
  <c r="N529" i="1"/>
  <c r="S529" i="1"/>
  <c r="Q529" i="1"/>
  <c r="Q514" i="1"/>
  <c r="P514" i="1"/>
  <c r="N473" i="1"/>
  <c r="Q473" i="1"/>
  <c r="P473" i="1"/>
  <c r="O463" i="1"/>
  <c r="Q463" i="1"/>
  <c r="N463" i="1"/>
  <c r="P409" i="1"/>
  <c r="Q409" i="1"/>
  <c r="O409" i="1"/>
  <c r="P397" i="1"/>
  <c r="O397" i="1"/>
  <c r="O395" i="1"/>
  <c r="S395" i="1"/>
  <c r="Q395" i="1"/>
  <c r="P385" i="1"/>
  <c r="O385" i="1"/>
  <c r="N385" i="1"/>
  <c r="P351" i="1"/>
  <c r="O351" i="1"/>
  <c r="N351" i="1"/>
  <c r="N235" i="1"/>
  <c r="N201" i="1"/>
  <c r="Q201" i="1"/>
  <c r="P201" i="1"/>
  <c r="P194" i="1"/>
  <c r="S194" i="1"/>
  <c r="P109" i="1"/>
  <c r="Q109" i="1"/>
  <c r="Q57" i="1"/>
  <c r="N537" i="1"/>
  <c r="O537" i="1"/>
  <c r="O533" i="1"/>
  <c r="N533" i="1"/>
  <c r="P421" i="1"/>
  <c r="O421" i="1"/>
  <c r="N421" i="1"/>
  <c r="N389" i="1"/>
  <c r="Q389" i="1"/>
  <c r="P277" i="1"/>
  <c r="Q277" i="1"/>
  <c r="P255" i="1"/>
  <c r="Q255" i="1"/>
  <c r="P189" i="1"/>
  <c r="O111" i="1"/>
  <c r="Q111" i="1"/>
  <c r="O104" i="1"/>
  <c r="S33" i="1"/>
  <c r="Q33" i="1"/>
  <c r="S545" i="1"/>
  <c r="O429" i="1"/>
  <c r="Q429" i="1"/>
  <c r="N429" i="1"/>
  <c r="Q341" i="1"/>
  <c r="N341" i="1"/>
  <c r="S233" i="1"/>
  <c r="Q233" i="1"/>
  <c r="N227" i="1"/>
  <c r="P227" i="1"/>
  <c r="O227" i="1"/>
  <c r="O219" i="1"/>
  <c r="N219" i="1"/>
  <c r="S219" i="1"/>
  <c r="N545" i="1"/>
  <c r="P537" i="1"/>
  <c r="P530" i="1"/>
  <c r="Q498" i="1"/>
  <c r="Q491" i="1"/>
  <c r="O481" i="1"/>
  <c r="S481" i="1"/>
  <c r="O459" i="1"/>
  <c r="Q446" i="1"/>
  <c r="P446" i="1"/>
  <c r="N443" i="1"/>
  <c r="Q433" i="1"/>
  <c r="N427" i="1"/>
  <c r="Q427" i="1"/>
  <c r="P427" i="1"/>
  <c r="Q421" i="1"/>
  <c r="Q415" i="1"/>
  <c r="Q413" i="1"/>
  <c r="Q400" i="1"/>
  <c r="Q381" i="1"/>
  <c r="Q375" i="1"/>
  <c r="O345" i="1"/>
  <c r="Q345" i="1"/>
  <c r="P345" i="1"/>
  <c r="Q270" i="1"/>
  <c r="P231" i="1"/>
  <c r="Q231" i="1"/>
  <c r="Q219" i="1"/>
  <c r="N215" i="1"/>
  <c r="P215" i="1"/>
  <c r="O215" i="1"/>
  <c r="Q203" i="1"/>
  <c r="P203" i="1"/>
  <c r="P197" i="1"/>
  <c r="O160" i="1"/>
  <c r="N122" i="1"/>
  <c r="S122" i="1"/>
  <c r="P111" i="1"/>
  <c r="S104" i="1"/>
  <c r="N37" i="1"/>
  <c r="Q195" i="1"/>
  <c r="N517" i="1"/>
  <c r="O485" i="1"/>
  <c r="O465" i="1"/>
  <c r="N339" i="1"/>
  <c r="O325" i="1"/>
  <c r="P103" i="1"/>
  <c r="O71" i="1"/>
  <c r="Q64" i="1"/>
  <c r="O475" i="1"/>
  <c r="N475" i="1"/>
  <c r="S475" i="1"/>
  <c r="Q475" i="1"/>
  <c r="N441" i="1"/>
  <c r="S441" i="1"/>
  <c r="P441" i="1"/>
  <c r="O441" i="1"/>
  <c r="O393" i="1"/>
  <c r="Q393" i="1"/>
  <c r="S393" i="1"/>
  <c r="O365" i="1"/>
  <c r="S365" i="1"/>
  <c r="Q365" i="1"/>
  <c r="Q296" i="1"/>
  <c r="N76" i="1"/>
  <c r="Q76" i="1"/>
  <c r="S76" i="1"/>
  <c r="Q562" i="1"/>
  <c r="P562" i="1"/>
  <c r="Q540" i="1"/>
  <c r="O535" i="1"/>
  <c r="N535" i="1"/>
  <c r="Q535" i="1"/>
  <c r="S535" i="1"/>
  <c r="N501" i="1"/>
  <c r="Q501" i="1"/>
  <c r="S501" i="1"/>
  <c r="N495" i="1"/>
  <c r="S495" i="1"/>
  <c r="P495" i="1"/>
  <c r="O495" i="1"/>
  <c r="N467" i="1"/>
  <c r="S467" i="1"/>
  <c r="O467" i="1"/>
  <c r="P467" i="1"/>
  <c r="N425" i="1"/>
  <c r="Q425" i="1"/>
  <c r="P403" i="1"/>
  <c r="O403" i="1"/>
  <c r="N403" i="1"/>
  <c r="Q403" i="1"/>
  <c r="S403" i="1"/>
  <c r="P303" i="1"/>
  <c r="Q303" i="1"/>
  <c r="N283" i="1"/>
  <c r="P283" i="1"/>
  <c r="O283" i="1"/>
  <c r="Q283" i="1"/>
  <c r="O134" i="1"/>
  <c r="Q134" i="1"/>
  <c r="S134" i="1"/>
  <c r="Q87" i="1"/>
  <c r="P559" i="1"/>
  <c r="N559" i="1"/>
  <c r="Q559" i="1"/>
  <c r="O559" i="1"/>
  <c r="O539" i="1"/>
  <c r="N539" i="1"/>
  <c r="S539" i="1"/>
  <c r="Q539" i="1"/>
  <c r="N455" i="1"/>
  <c r="O455" i="1"/>
  <c r="P455" i="1"/>
  <c r="Q455" i="1"/>
  <c r="N453" i="1"/>
  <c r="S453" i="1"/>
  <c r="O453" i="1"/>
  <c r="P453" i="1"/>
  <c r="P522" i="1"/>
  <c r="Q522" i="1"/>
  <c r="N509" i="1"/>
  <c r="Q509" i="1"/>
  <c r="N483" i="1"/>
  <c r="P476" i="1"/>
  <c r="O471" i="1"/>
  <c r="N471" i="1"/>
  <c r="Q471" i="1"/>
  <c r="S471" i="1"/>
  <c r="N461" i="1"/>
  <c r="O461" i="1"/>
  <c r="P461" i="1"/>
  <c r="P450" i="1"/>
  <c r="Q441" i="1"/>
  <c r="O382" i="1"/>
  <c r="S382" i="1"/>
  <c r="Q382" i="1"/>
  <c r="P382" i="1"/>
  <c r="O363" i="1"/>
  <c r="Q363" i="1"/>
  <c r="N363" i="1"/>
  <c r="S363" i="1"/>
  <c r="P349" i="1"/>
  <c r="Q349" i="1"/>
  <c r="O349" i="1"/>
  <c r="N349" i="1"/>
  <c r="S349" i="1"/>
  <c r="P309" i="1"/>
  <c r="P275" i="1"/>
  <c r="N241" i="1"/>
  <c r="P241" i="1"/>
  <c r="Q241" i="1"/>
  <c r="O241" i="1"/>
  <c r="P238" i="1"/>
  <c r="Q238" i="1"/>
  <c r="N213" i="1"/>
  <c r="O213" i="1"/>
  <c r="P213" i="1"/>
  <c r="Q213" i="1"/>
  <c r="O143" i="1"/>
  <c r="P143" i="1"/>
  <c r="Q143" i="1"/>
  <c r="N511" i="1"/>
  <c r="Q511" i="1"/>
  <c r="N489" i="1"/>
  <c r="Q489" i="1"/>
  <c r="Q478" i="1"/>
  <c r="P478" i="1"/>
  <c r="O449" i="1"/>
  <c r="N449" i="1"/>
  <c r="S449" i="1"/>
  <c r="Q449" i="1"/>
  <c r="O406" i="1"/>
  <c r="P406" i="1"/>
  <c r="N367" i="1"/>
  <c r="Q367" i="1"/>
  <c r="Q340" i="1"/>
  <c r="N291" i="1"/>
  <c r="Q291" i="1"/>
  <c r="P291" i="1"/>
  <c r="O291" i="1"/>
  <c r="O136" i="1"/>
  <c r="P373" i="1"/>
  <c r="O373" i="1"/>
  <c r="Q337" i="1"/>
  <c r="N337" i="1"/>
  <c r="Q293" i="1"/>
  <c r="P293" i="1"/>
  <c r="N259" i="1"/>
  <c r="O259" i="1"/>
  <c r="P259" i="1"/>
  <c r="Q259" i="1"/>
  <c r="O229" i="1"/>
  <c r="P229" i="1"/>
  <c r="O217" i="1"/>
  <c r="P217" i="1"/>
  <c r="Q217" i="1"/>
  <c r="N217" i="1"/>
  <c r="O151" i="1"/>
  <c r="P151" i="1"/>
  <c r="Q151" i="1"/>
  <c r="S96" i="1"/>
  <c r="Q553" i="1"/>
  <c r="Q547" i="1"/>
  <c r="P542" i="1"/>
  <c r="S537" i="1"/>
  <c r="S533" i="1"/>
  <c r="O529" i="1"/>
  <c r="P525" i="1"/>
  <c r="P519" i="1"/>
  <c r="P517" i="1"/>
  <c r="S513" i="1"/>
  <c r="N507" i="1"/>
  <c r="N503" i="1"/>
  <c r="S499" i="1"/>
  <c r="Q497" i="1"/>
  <c r="S493" i="1"/>
  <c r="S491" i="1"/>
  <c r="S485" i="1"/>
  <c r="N481" i="1"/>
  <c r="S473" i="1"/>
  <c r="S469" i="1"/>
  <c r="P463" i="1"/>
  <c r="Q457" i="1"/>
  <c r="Q447" i="1"/>
  <c r="Q445" i="1"/>
  <c r="S443" i="1"/>
  <c r="S439" i="1"/>
  <c r="P435" i="1"/>
  <c r="P434" i="1"/>
  <c r="P429" i="1"/>
  <c r="P428" i="1"/>
  <c r="O427" i="1"/>
  <c r="N405" i="1"/>
  <c r="Q405" i="1"/>
  <c r="P405" i="1"/>
  <c r="N399" i="1"/>
  <c r="Q399" i="1"/>
  <c r="P383" i="1"/>
  <c r="O383" i="1"/>
  <c r="N379" i="1"/>
  <c r="Q379" i="1"/>
  <c r="P379" i="1"/>
  <c r="S373" i="1"/>
  <c r="N357" i="1"/>
  <c r="P357" i="1"/>
  <c r="O357" i="1"/>
  <c r="P341" i="1"/>
  <c r="O341" i="1"/>
  <c r="P321" i="1"/>
  <c r="P318" i="1"/>
  <c r="Q318" i="1"/>
  <c r="N299" i="1"/>
  <c r="Q299" i="1"/>
  <c r="P299" i="1"/>
  <c r="P287" i="1"/>
  <c r="Q287" i="1"/>
  <c r="N267" i="1"/>
  <c r="O267" i="1"/>
  <c r="P267" i="1"/>
  <c r="Q267" i="1"/>
  <c r="N249" i="1"/>
  <c r="O249" i="1"/>
  <c r="P249" i="1"/>
  <c r="Q249" i="1"/>
  <c r="O119" i="1"/>
  <c r="P119" i="1"/>
  <c r="Q119" i="1"/>
  <c r="O95" i="1"/>
  <c r="P95" i="1"/>
  <c r="Q95" i="1"/>
  <c r="N69" i="1"/>
  <c r="Q69" i="1"/>
  <c r="S69" i="1"/>
  <c r="P41" i="1"/>
  <c r="O41" i="1"/>
  <c r="Q41" i="1"/>
  <c r="P27" i="1"/>
  <c r="O27" i="1"/>
  <c r="S27" i="1"/>
  <c r="O371" i="1"/>
  <c r="S371" i="1"/>
  <c r="Q371" i="1"/>
  <c r="O347" i="1"/>
  <c r="S347" i="1"/>
  <c r="Q533" i="1"/>
  <c r="P497" i="1"/>
  <c r="Q469" i="1"/>
  <c r="Q443" i="1"/>
  <c r="Q439" i="1"/>
  <c r="S378" i="1"/>
  <c r="N378" i="1"/>
  <c r="Q373" i="1"/>
  <c r="S372" i="1"/>
  <c r="O361" i="1"/>
  <c r="S361" i="1"/>
  <c r="Q361" i="1"/>
  <c r="O355" i="1"/>
  <c r="N355" i="1"/>
  <c r="S355" i="1"/>
  <c r="Q335" i="1"/>
  <c r="P335" i="1"/>
  <c r="N305" i="1"/>
  <c r="P305" i="1"/>
  <c r="O305" i="1"/>
  <c r="N281" i="1"/>
  <c r="Q281" i="1"/>
  <c r="P281" i="1"/>
  <c r="P254" i="1"/>
  <c r="Q254" i="1"/>
  <c r="N188" i="1"/>
  <c r="N81" i="1"/>
  <c r="P81" i="1"/>
  <c r="Q81" i="1"/>
  <c r="O81" i="1"/>
  <c r="S417" i="1"/>
  <c r="S369" i="1"/>
  <c r="S359" i="1"/>
  <c r="S345" i="1"/>
  <c r="Q315" i="1"/>
  <c r="Q307" i="1"/>
  <c r="Q297" i="1"/>
  <c r="N265" i="1"/>
  <c r="P265" i="1"/>
  <c r="Q265" i="1"/>
  <c r="P262" i="1"/>
  <c r="Q262" i="1"/>
  <c r="O233" i="1"/>
  <c r="P233" i="1"/>
  <c r="P230" i="1"/>
  <c r="Q230" i="1"/>
  <c r="N207" i="1"/>
  <c r="O207" i="1"/>
  <c r="P207" i="1"/>
  <c r="N197" i="1"/>
  <c r="S197" i="1"/>
  <c r="O197" i="1"/>
  <c r="O135" i="1"/>
  <c r="P135" i="1"/>
  <c r="N79" i="1"/>
  <c r="Q79" i="1"/>
  <c r="N77" i="1"/>
  <c r="S77" i="1"/>
  <c r="O77" i="1"/>
  <c r="N67" i="1"/>
  <c r="P67" i="1"/>
  <c r="Q67" i="1"/>
  <c r="Q42" i="1"/>
  <c r="O42" i="1"/>
  <c r="P42" i="1"/>
  <c r="P271" i="1"/>
  <c r="P214" i="1"/>
  <c r="Q214" i="1"/>
  <c r="N205" i="1"/>
  <c r="P205" i="1"/>
  <c r="Q205" i="1"/>
  <c r="N203" i="1"/>
  <c r="S203" i="1"/>
  <c r="O203" i="1"/>
  <c r="N199" i="1"/>
  <c r="O199" i="1"/>
  <c r="P199" i="1"/>
  <c r="N152" i="1"/>
  <c r="O150" i="1"/>
  <c r="Q150" i="1"/>
  <c r="P144" i="1"/>
  <c r="O118" i="1"/>
  <c r="Q118" i="1"/>
  <c r="P88" i="1"/>
  <c r="N88" i="1"/>
  <c r="O88" i="1"/>
  <c r="O86" i="1"/>
  <c r="Q86" i="1"/>
  <c r="N53" i="1"/>
  <c r="S53" i="1"/>
  <c r="O273" i="1"/>
  <c r="O251" i="1"/>
  <c r="Q246" i="1"/>
  <c r="O243" i="1"/>
  <c r="S227" i="1"/>
  <c r="Q222" i="1"/>
  <c r="S211" i="1"/>
  <c r="S201" i="1"/>
  <c r="S195" i="1"/>
  <c r="O194" i="1"/>
  <c r="P145" i="1"/>
  <c r="Q141" i="1"/>
  <c r="Q123" i="1"/>
  <c r="Q93" i="1"/>
  <c r="S71" i="1"/>
  <c r="O65" i="1"/>
  <c r="P58" i="1"/>
  <c r="P40" i="1"/>
  <c r="P34" i="1"/>
  <c r="N317" i="1"/>
  <c r="S317" i="1"/>
  <c r="O317" i="1"/>
  <c r="N301" i="1"/>
  <c r="S301" i="1"/>
  <c r="O301" i="1"/>
  <c r="N269" i="1"/>
  <c r="S269" i="1"/>
  <c r="O269" i="1"/>
  <c r="Q224" i="1"/>
  <c r="O177" i="1"/>
  <c r="P177" i="1"/>
  <c r="P167" i="1"/>
  <c r="Q167" i="1"/>
  <c r="O167" i="1"/>
  <c r="N154" i="1"/>
  <c r="O154" i="1"/>
  <c r="P553" i="1"/>
  <c r="P543" i="1"/>
  <c r="P541" i="1"/>
  <c r="P515" i="1"/>
  <c r="P479" i="1"/>
  <c r="P477" i="1"/>
  <c r="P447" i="1"/>
  <c r="P445" i="1"/>
  <c r="P399" i="1"/>
  <c r="S398" i="1"/>
  <c r="P389" i="1"/>
  <c r="P377" i="1"/>
  <c r="S374" i="1"/>
  <c r="P367" i="1"/>
  <c r="S327" i="1"/>
  <c r="N295" i="1"/>
  <c r="S295" i="1"/>
  <c r="O295" i="1"/>
  <c r="N263" i="1"/>
  <c r="S263" i="1"/>
  <c r="O263" i="1"/>
  <c r="N247" i="1"/>
  <c r="S247" i="1"/>
  <c r="O247" i="1"/>
  <c r="Q176" i="1"/>
  <c r="P173" i="1"/>
  <c r="Q173" i="1"/>
  <c r="O553" i="1"/>
  <c r="O547" i="1"/>
  <c r="P545" i="1"/>
  <c r="O543" i="1"/>
  <c r="O541" i="1"/>
  <c r="P539" i="1"/>
  <c r="Q538" i="1"/>
  <c r="P535" i="1"/>
  <c r="P533" i="1"/>
  <c r="O521" i="1"/>
  <c r="O515" i="1"/>
  <c r="P513" i="1"/>
  <c r="O511" i="1"/>
  <c r="O509" i="1"/>
  <c r="P507" i="1"/>
  <c r="Q506" i="1"/>
  <c r="P503" i="1"/>
  <c r="P501" i="1"/>
  <c r="Q500" i="1"/>
  <c r="S497" i="1"/>
  <c r="O489" i="1"/>
  <c r="O483" i="1"/>
  <c r="P481" i="1"/>
  <c r="O479" i="1"/>
  <c r="O477" i="1"/>
  <c r="P475" i="1"/>
  <c r="Q474" i="1"/>
  <c r="P471" i="1"/>
  <c r="P469" i="1"/>
  <c r="S465" i="1"/>
  <c r="S459" i="1"/>
  <c r="O457" i="1"/>
  <c r="S455" i="1"/>
  <c r="O451" i="1"/>
  <c r="P449" i="1"/>
  <c r="O447" i="1"/>
  <c r="O445" i="1"/>
  <c r="P443" i="1"/>
  <c r="Q442" i="1"/>
  <c r="P439" i="1"/>
  <c r="P438" i="1"/>
  <c r="P437" i="1"/>
  <c r="S427" i="1"/>
  <c r="O425" i="1"/>
  <c r="P417" i="1"/>
  <c r="O415" i="1"/>
  <c r="O413" i="1"/>
  <c r="P411" i="1"/>
  <c r="Q410" i="1"/>
  <c r="P407" i="1"/>
  <c r="S406" i="1"/>
  <c r="S405" i="1"/>
  <c r="P404" i="1"/>
  <c r="S401" i="1"/>
  <c r="O399" i="1"/>
  <c r="Q398" i="1"/>
  <c r="P395" i="1"/>
  <c r="P393" i="1"/>
  <c r="O389" i="1"/>
  <c r="Q388" i="1"/>
  <c r="S387" i="1"/>
  <c r="O381" i="1"/>
  <c r="S379" i="1"/>
  <c r="O377" i="1"/>
  <c r="O375" i="1"/>
  <c r="Q374" i="1"/>
  <c r="N372" i="1"/>
  <c r="P371" i="1"/>
  <c r="N370" i="1"/>
  <c r="P369" i="1"/>
  <c r="O367" i="1"/>
  <c r="Q366" i="1"/>
  <c r="P363" i="1"/>
  <c r="N362" i="1"/>
  <c r="P361" i="1"/>
  <c r="P359" i="1"/>
  <c r="S357" i="1"/>
  <c r="P356" i="1"/>
  <c r="P347" i="1"/>
  <c r="N345" i="1"/>
  <c r="O337" i="1"/>
  <c r="P337" i="1"/>
  <c r="N335" i="1"/>
  <c r="S335" i="1"/>
  <c r="O335" i="1"/>
  <c r="O331" i="1"/>
  <c r="P331" i="1"/>
  <c r="O326" i="1"/>
  <c r="Q326" i="1"/>
  <c r="S326" i="1"/>
  <c r="Q317" i="1"/>
  <c r="S309" i="1"/>
  <c r="Q301" i="1"/>
  <c r="N293" i="1"/>
  <c r="S293" i="1"/>
  <c r="O293" i="1"/>
  <c r="N277" i="1"/>
  <c r="S277" i="1"/>
  <c r="O277" i="1"/>
  <c r="Q269" i="1"/>
  <c r="O261" i="1"/>
  <c r="N223" i="1"/>
  <c r="S223" i="1"/>
  <c r="O223" i="1"/>
  <c r="P223" i="1"/>
  <c r="P206" i="1"/>
  <c r="Q206" i="1"/>
  <c r="O193" i="1"/>
  <c r="Q193" i="1"/>
  <c r="N140" i="1"/>
  <c r="O107" i="1"/>
  <c r="Q107" i="1"/>
  <c r="N92" i="1"/>
  <c r="S92" i="1"/>
  <c r="Q92" i="1"/>
  <c r="N83" i="1"/>
  <c r="P83" i="1"/>
  <c r="Q83" i="1"/>
  <c r="N61" i="1"/>
  <c r="S61" i="1"/>
  <c r="O61" i="1"/>
  <c r="Q61" i="1"/>
  <c r="P49" i="1"/>
  <c r="O49" i="1"/>
  <c r="Q49" i="1"/>
  <c r="S49" i="1"/>
  <c r="O334" i="1"/>
  <c r="P334" i="1"/>
  <c r="Q334" i="1"/>
  <c r="O327" i="1"/>
  <c r="P327" i="1"/>
  <c r="N285" i="1"/>
  <c r="S285" i="1"/>
  <c r="O285" i="1"/>
  <c r="N253" i="1"/>
  <c r="S253" i="1"/>
  <c r="O253" i="1"/>
  <c r="N237" i="1"/>
  <c r="S237" i="1"/>
  <c r="O237" i="1"/>
  <c r="Q68" i="1"/>
  <c r="S68" i="1"/>
  <c r="N68" i="1"/>
  <c r="P547" i="1"/>
  <c r="P521" i="1"/>
  <c r="P511" i="1"/>
  <c r="P509" i="1"/>
  <c r="P489" i="1"/>
  <c r="P483" i="1"/>
  <c r="P457" i="1"/>
  <c r="P451" i="1"/>
  <c r="P425" i="1"/>
  <c r="P415" i="1"/>
  <c r="P413" i="1"/>
  <c r="P381" i="1"/>
  <c r="P375" i="1"/>
  <c r="S366" i="1"/>
  <c r="O350" i="1"/>
  <c r="P350" i="1"/>
  <c r="Q347" i="1"/>
  <c r="O339" i="1"/>
  <c r="P339" i="1"/>
  <c r="O322" i="1"/>
  <c r="S322" i="1"/>
  <c r="N311" i="1"/>
  <c r="S311" i="1"/>
  <c r="O311" i="1"/>
  <c r="N279" i="1"/>
  <c r="S279" i="1"/>
  <c r="O279" i="1"/>
  <c r="O186" i="1"/>
  <c r="S186" i="1"/>
  <c r="P59" i="1"/>
  <c r="N59" i="1"/>
  <c r="O59" i="1"/>
  <c r="O32" i="1"/>
  <c r="P32" i="1"/>
  <c r="P558" i="1"/>
  <c r="S553" i="1"/>
  <c r="S547" i="1"/>
  <c r="S543" i="1"/>
  <c r="S541" i="1"/>
  <c r="S521" i="1"/>
  <c r="S515" i="1"/>
  <c r="S511" i="1"/>
  <c r="S509" i="1"/>
  <c r="P494" i="1"/>
  <c r="S489" i="1"/>
  <c r="S483" i="1"/>
  <c r="S479" i="1"/>
  <c r="S477" i="1"/>
  <c r="P462" i="1"/>
  <c r="S457" i="1"/>
  <c r="S451" i="1"/>
  <c r="S447" i="1"/>
  <c r="S445" i="1"/>
  <c r="P430" i="1"/>
  <c r="S425" i="1"/>
  <c r="S415" i="1"/>
  <c r="S413" i="1"/>
  <c r="Q406" i="1"/>
  <c r="S399" i="1"/>
  <c r="P398" i="1"/>
  <c r="S389" i="1"/>
  <c r="S381" i="1"/>
  <c r="P380" i="1"/>
  <c r="S377" i="1"/>
  <c r="S375" i="1"/>
  <c r="P374" i="1"/>
  <c r="S367" i="1"/>
  <c r="P366" i="1"/>
  <c r="N354" i="1"/>
  <c r="S350" i="1"/>
  <c r="N347" i="1"/>
  <c r="O342" i="1"/>
  <c r="P342" i="1"/>
  <c r="Q342" i="1"/>
  <c r="Q339" i="1"/>
  <c r="S334" i="1"/>
  <c r="O329" i="1"/>
  <c r="P329" i="1"/>
  <c r="N327" i="1"/>
  <c r="N319" i="1"/>
  <c r="S319" i="1"/>
  <c r="O319" i="1"/>
  <c r="P317" i="1"/>
  <c r="Q311" i="1"/>
  <c r="N303" i="1"/>
  <c r="S303" i="1"/>
  <c r="O303" i="1"/>
  <c r="P301" i="1"/>
  <c r="Q295" i="1"/>
  <c r="N287" i="1"/>
  <c r="S287" i="1"/>
  <c r="O287" i="1"/>
  <c r="P285" i="1"/>
  <c r="Q279" i="1"/>
  <c r="P269" i="1"/>
  <c r="Q263" i="1"/>
  <c r="N255" i="1"/>
  <c r="S255" i="1"/>
  <c r="O255" i="1"/>
  <c r="P253" i="1"/>
  <c r="Q247" i="1"/>
  <c r="N239" i="1"/>
  <c r="S239" i="1"/>
  <c r="O239" i="1"/>
  <c r="P237" i="1"/>
  <c r="N231" i="1"/>
  <c r="S231" i="1"/>
  <c r="O231" i="1"/>
  <c r="Q216" i="1"/>
  <c r="O183" i="1"/>
  <c r="P183" i="1"/>
  <c r="Q183" i="1"/>
  <c r="O161" i="1"/>
  <c r="P161" i="1"/>
  <c r="S154" i="1"/>
  <c r="O139" i="1"/>
  <c r="Q139" i="1"/>
  <c r="O91" i="1"/>
  <c r="Q91" i="1"/>
  <c r="N75" i="1"/>
  <c r="S75" i="1"/>
  <c r="O75" i="1"/>
  <c r="P75" i="1"/>
  <c r="Q75" i="1"/>
  <c r="N73" i="1"/>
  <c r="S73" i="1"/>
  <c r="O73" i="1"/>
  <c r="Q73" i="1"/>
  <c r="O63" i="1"/>
  <c r="P63" i="1"/>
  <c r="Q63" i="1"/>
  <c r="S63" i="1"/>
  <c r="O56" i="1"/>
  <c r="P56" i="1"/>
  <c r="Q56" i="1"/>
  <c r="P51" i="1"/>
  <c r="O51" i="1"/>
  <c r="S51" i="1"/>
  <c r="N338" i="1"/>
  <c r="N330" i="1"/>
  <c r="S325" i="1"/>
  <c r="S315" i="1"/>
  <c r="S313" i="1"/>
  <c r="S307" i="1"/>
  <c r="S305" i="1"/>
  <c r="S299" i="1"/>
  <c r="S297" i="1"/>
  <c r="S291" i="1"/>
  <c r="S289" i="1"/>
  <c r="S283" i="1"/>
  <c r="S281" i="1"/>
  <c r="S273" i="1"/>
  <c r="S267" i="1"/>
  <c r="S265" i="1"/>
  <c r="S259" i="1"/>
  <c r="S251" i="1"/>
  <c r="S249" i="1"/>
  <c r="S243" i="1"/>
  <c r="S241" i="1"/>
  <c r="S235" i="1"/>
  <c r="N229" i="1"/>
  <c r="S229" i="1"/>
  <c r="N221" i="1"/>
  <c r="S221" i="1"/>
  <c r="O187" i="1"/>
  <c r="O184" i="1"/>
  <c r="O182" i="1"/>
  <c r="Q182" i="1"/>
  <c r="P175" i="1"/>
  <c r="Q175" i="1"/>
  <c r="Q166" i="1"/>
  <c r="S166" i="1"/>
  <c r="P129" i="1"/>
  <c r="Q125" i="1"/>
  <c r="O69" i="1"/>
  <c r="P69" i="1"/>
  <c r="P57" i="1"/>
  <c r="N57" i="1"/>
  <c r="O57" i="1"/>
  <c r="Q50" i="1"/>
  <c r="O50" i="1"/>
  <c r="P50" i="1"/>
  <c r="P35" i="1"/>
  <c r="N35" i="1"/>
  <c r="O35" i="1"/>
  <c r="O155" i="1"/>
  <c r="Q155" i="1"/>
  <c r="N106" i="1"/>
  <c r="O106" i="1"/>
  <c r="N90" i="1"/>
  <c r="O90" i="1"/>
  <c r="N72" i="1"/>
  <c r="Q72" i="1"/>
  <c r="N60" i="1"/>
  <c r="Q60" i="1"/>
  <c r="P48" i="1"/>
  <c r="Q48" i="1"/>
  <c r="P33" i="1"/>
  <c r="N33" i="1"/>
  <c r="O33" i="1"/>
  <c r="S215" i="1"/>
  <c r="S213" i="1"/>
  <c r="S207" i="1"/>
  <c r="S205" i="1"/>
  <c r="S199" i="1"/>
  <c r="O79" i="1"/>
  <c r="S67" i="1"/>
  <c r="S65" i="1"/>
  <c r="O58" i="1"/>
  <c r="N41" i="1"/>
  <c r="O34" i="1"/>
  <c r="N552" i="1"/>
  <c r="S536" i="1"/>
  <c r="O488" i="1"/>
  <c r="N448" i="1"/>
  <c r="P132" i="1"/>
  <c r="N132" i="1"/>
  <c r="N550" i="1"/>
  <c r="S550" i="1"/>
  <c r="O550" i="1"/>
  <c r="N526" i="1"/>
  <c r="S526" i="1"/>
  <c r="O526" i="1"/>
  <c r="N518" i="1"/>
  <c r="S518" i="1"/>
  <c r="O518" i="1"/>
  <c r="N510" i="1"/>
  <c r="S510" i="1"/>
  <c r="O510" i="1"/>
  <c r="N502" i="1"/>
  <c r="S502" i="1"/>
  <c r="O502" i="1"/>
  <c r="N486" i="1"/>
  <c r="S486" i="1"/>
  <c r="O486" i="1"/>
  <c r="N470" i="1"/>
  <c r="S470" i="1"/>
  <c r="O470" i="1"/>
  <c r="N422" i="1"/>
  <c r="S422" i="1"/>
  <c r="O422" i="1"/>
  <c r="N414" i="1"/>
  <c r="S414" i="1"/>
  <c r="O414" i="1"/>
  <c r="O394" i="1"/>
  <c r="P394" i="1"/>
  <c r="Q394" i="1"/>
  <c r="N360" i="1"/>
  <c r="P192" i="1"/>
  <c r="S192" i="1"/>
  <c r="N115" i="1"/>
  <c r="S115" i="1"/>
  <c r="P115" i="1"/>
  <c r="O115" i="1"/>
  <c r="Q115" i="1"/>
  <c r="S556" i="1"/>
  <c r="S548" i="1"/>
  <c r="N508" i="1"/>
  <c r="Q488" i="1"/>
  <c r="N468" i="1"/>
  <c r="N444" i="1"/>
  <c r="N428" i="1"/>
  <c r="O392" i="1"/>
  <c r="S386" i="1"/>
  <c r="N562" i="1"/>
  <c r="S562" i="1"/>
  <c r="O562" i="1"/>
  <c r="N554" i="1"/>
  <c r="S554" i="1"/>
  <c r="O554" i="1"/>
  <c r="Q550" i="1"/>
  <c r="N546" i="1"/>
  <c r="S546" i="1"/>
  <c r="O546" i="1"/>
  <c r="N538" i="1"/>
  <c r="S538" i="1"/>
  <c r="O538" i="1"/>
  <c r="N530" i="1"/>
  <c r="S530" i="1"/>
  <c r="O530" i="1"/>
  <c r="Q526" i="1"/>
  <c r="N522" i="1"/>
  <c r="S522" i="1"/>
  <c r="O522" i="1"/>
  <c r="Q518" i="1"/>
  <c r="N514" i="1"/>
  <c r="S514" i="1"/>
  <c r="O514" i="1"/>
  <c r="Q510" i="1"/>
  <c r="N506" i="1"/>
  <c r="S506" i="1"/>
  <c r="O506" i="1"/>
  <c r="Q502" i="1"/>
  <c r="N498" i="1"/>
  <c r="S498" i="1"/>
  <c r="O498" i="1"/>
  <c r="N490" i="1"/>
  <c r="S490" i="1"/>
  <c r="O490" i="1"/>
  <c r="Q486" i="1"/>
  <c r="N482" i="1"/>
  <c r="S482" i="1"/>
  <c r="O482" i="1"/>
  <c r="P480" i="1"/>
  <c r="N474" i="1"/>
  <c r="S474" i="1"/>
  <c r="O474" i="1"/>
  <c r="Q470" i="1"/>
  <c r="N466" i="1"/>
  <c r="S466" i="1"/>
  <c r="O466" i="1"/>
  <c r="N458" i="1"/>
  <c r="S458" i="1"/>
  <c r="O458" i="1"/>
  <c r="N450" i="1"/>
  <c r="S450" i="1"/>
  <c r="O450" i="1"/>
  <c r="P448" i="1"/>
  <c r="N442" i="1"/>
  <c r="S442" i="1"/>
  <c r="O442" i="1"/>
  <c r="N434" i="1"/>
  <c r="S434" i="1"/>
  <c r="O434" i="1"/>
  <c r="N426" i="1"/>
  <c r="S426" i="1"/>
  <c r="O426" i="1"/>
  <c r="Q422" i="1"/>
  <c r="N418" i="1"/>
  <c r="S418" i="1"/>
  <c r="O418" i="1"/>
  <c r="Q414" i="1"/>
  <c r="N410" i="1"/>
  <c r="S410" i="1"/>
  <c r="O410" i="1"/>
  <c r="O400" i="1"/>
  <c r="P400" i="1"/>
  <c r="S394" i="1"/>
  <c r="O378" i="1"/>
  <c r="P378" i="1"/>
  <c r="Q378" i="1"/>
  <c r="N376" i="1"/>
  <c r="P376" i="1"/>
  <c r="Q376" i="1"/>
  <c r="N344" i="1"/>
  <c r="P344" i="1"/>
  <c r="Q344" i="1"/>
  <c r="S316" i="1"/>
  <c r="O316" i="1"/>
  <c r="P316" i="1"/>
  <c r="N308" i="1"/>
  <c r="S308" i="1"/>
  <c r="O308" i="1"/>
  <c r="Q308" i="1"/>
  <c r="N300" i="1"/>
  <c r="S300" i="1"/>
  <c r="P300" i="1"/>
  <c r="Q300" i="1"/>
  <c r="N292" i="1"/>
  <c r="O292" i="1"/>
  <c r="P292" i="1"/>
  <c r="Q292" i="1"/>
  <c r="S284" i="1"/>
  <c r="O284" i="1"/>
  <c r="P284" i="1"/>
  <c r="N276" i="1"/>
  <c r="S276" i="1"/>
  <c r="O276" i="1"/>
  <c r="Q276" i="1"/>
  <c r="N268" i="1"/>
  <c r="S268" i="1"/>
  <c r="P268" i="1"/>
  <c r="Q268" i="1"/>
  <c r="N260" i="1"/>
  <c r="O260" i="1"/>
  <c r="P260" i="1"/>
  <c r="Q260" i="1"/>
  <c r="S244" i="1"/>
  <c r="O244" i="1"/>
  <c r="P244" i="1"/>
  <c r="N236" i="1"/>
  <c r="S236" i="1"/>
  <c r="O236" i="1"/>
  <c r="Q236" i="1"/>
  <c r="N228" i="1"/>
  <c r="S228" i="1"/>
  <c r="O228" i="1"/>
  <c r="P228" i="1"/>
  <c r="Q228" i="1"/>
  <c r="N220" i="1"/>
  <c r="S220" i="1"/>
  <c r="O220" i="1"/>
  <c r="P220" i="1"/>
  <c r="Q220" i="1"/>
  <c r="N212" i="1"/>
  <c r="S212" i="1"/>
  <c r="O212" i="1"/>
  <c r="P212" i="1"/>
  <c r="Q212" i="1"/>
  <c r="N204" i="1"/>
  <c r="S204" i="1"/>
  <c r="O204" i="1"/>
  <c r="P204" i="1"/>
  <c r="Q204" i="1"/>
  <c r="N196" i="1"/>
  <c r="S196" i="1"/>
  <c r="O196" i="1"/>
  <c r="P196" i="1"/>
  <c r="Q196" i="1"/>
  <c r="P94" i="1"/>
  <c r="N94" i="1"/>
  <c r="O94" i="1"/>
  <c r="Q94" i="1"/>
  <c r="S94" i="1"/>
  <c r="N54" i="1"/>
  <c r="S54" i="1"/>
  <c r="P54" i="1"/>
  <c r="O54" i="1"/>
  <c r="Q54" i="1"/>
  <c r="N560" i="1"/>
  <c r="S560" i="1"/>
  <c r="O560" i="1"/>
  <c r="N544" i="1"/>
  <c r="S544" i="1"/>
  <c r="O544" i="1"/>
  <c r="N528" i="1"/>
  <c r="S528" i="1"/>
  <c r="O528" i="1"/>
  <c r="N520" i="1"/>
  <c r="S520" i="1"/>
  <c r="O520" i="1"/>
  <c r="N512" i="1"/>
  <c r="S512" i="1"/>
  <c r="O512" i="1"/>
  <c r="N496" i="1"/>
  <c r="S496" i="1"/>
  <c r="O496" i="1"/>
  <c r="N472" i="1"/>
  <c r="S472" i="1"/>
  <c r="O472" i="1"/>
  <c r="N464" i="1"/>
  <c r="S464" i="1"/>
  <c r="O464" i="1"/>
  <c r="N456" i="1"/>
  <c r="S456" i="1"/>
  <c r="O456" i="1"/>
  <c r="N440" i="1"/>
  <c r="S440" i="1"/>
  <c r="O440" i="1"/>
  <c r="N432" i="1"/>
  <c r="S432" i="1"/>
  <c r="O432" i="1"/>
  <c r="N424" i="1"/>
  <c r="S424" i="1"/>
  <c r="O424" i="1"/>
  <c r="O386" i="1"/>
  <c r="P386" i="1"/>
  <c r="Q386" i="1"/>
  <c r="O368" i="1"/>
  <c r="N368" i="1"/>
  <c r="Q368" i="1"/>
  <c r="P368" i="1"/>
  <c r="P190" i="1"/>
  <c r="N190" i="1"/>
  <c r="O190" i="1"/>
  <c r="Q190" i="1"/>
  <c r="S190" i="1"/>
  <c r="N153" i="1"/>
  <c r="S153" i="1"/>
  <c r="Q153" i="1"/>
  <c r="P153" i="1"/>
  <c r="O153" i="1"/>
  <c r="N105" i="1"/>
  <c r="S105" i="1"/>
  <c r="Q105" i="1"/>
  <c r="O105" i="1"/>
  <c r="P105" i="1"/>
  <c r="N558" i="1"/>
  <c r="S558" i="1"/>
  <c r="O558" i="1"/>
  <c r="N542" i="1"/>
  <c r="S542" i="1"/>
  <c r="O542" i="1"/>
  <c r="N534" i="1"/>
  <c r="N494" i="1"/>
  <c r="S494" i="1"/>
  <c r="O494" i="1"/>
  <c r="N478" i="1"/>
  <c r="S478" i="1"/>
  <c r="O478" i="1"/>
  <c r="N462" i="1"/>
  <c r="S462" i="1"/>
  <c r="O462" i="1"/>
  <c r="S454" i="1"/>
  <c r="N446" i="1"/>
  <c r="S446" i="1"/>
  <c r="O446" i="1"/>
  <c r="N438" i="1"/>
  <c r="S438" i="1"/>
  <c r="O438" i="1"/>
  <c r="N430" i="1"/>
  <c r="S430" i="1"/>
  <c r="O430" i="1"/>
  <c r="O384" i="1"/>
  <c r="N384" i="1"/>
  <c r="P384" i="1"/>
  <c r="N165" i="1"/>
  <c r="S165" i="1"/>
  <c r="O165" i="1"/>
  <c r="Q165" i="1"/>
  <c r="P165" i="1"/>
  <c r="Q544" i="1"/>
  <c r="N540" i="1"/>
  <c r="S540" i="1"/>
  <c r="O540" i="1"/>
  <c r="Q536" i="1"/>
  <c r="N532" i="1"/>
  <c r="S532" i="1"/>
  <c r="O532" i="1"/>
  <c r="Q528" i="1"/>
  <c r="N524" i="1"/>
  <c r="S524" i="1"/>
  <c r="O524" i="1"/>
  <c r="N516" i="1"/>
  <c r="S516" i="1"/>
  <c r="O516" i="1"/>
  <c r="N500" i="1"/>
  <c r="S500" i="1"/>
  <c r="O500" i="1"/>
  <c r="N492" i="1"/>
  <c r="S492" i="1"/>
  <c r="O492" i="1"/>
  <c r="Q480" i="1"/>
  <c r="N476" i="1"/>
  <c r="S476" i="1"/>
  <c r="O476" i="1"/>
  <c r="Q472" i="1"/>
  <c r="Q464" i="1"/>
  <c r="N460" i="1"/>
  <c r="S460" i="1"/>
  <c r="O460" i="1"/>
  <c r="Q456" i="1"/>
  <c r="N452" i="1"/>
  <c r="S452" i="1"/>
  <c r="O452" i="1"/>
  <c r="Q440" i="1"/>
  <c r="N436" i="1"/>
  <c r="S436" i="1"/>
  <c r="O436" i="1"/>
  <c r="N420" i="1"/>
  <c r="S420" i="1"/>
  <c r="O420" i="1"/>
  <c r="O402" i="1"/>
  <c r="P402" i="1"/>
  <c r="Q402" i="1"/>
  <c r="O352" i="1"/>
  <c r="N352" i="1"/>
  <c r="Q352" i="1"/>
  <c r="P352" i="1"/>
  <c r="P146" i="1"/>
  <c r="Q146" i="1"/>
  <c r="N146" i="1"/>
  <c r="O146" i="1"/>
  <c r="S146" i="1"/>
  <c r="P126" i="1"/>
  <c r="N126" i="1"/>
  <c r="O126" i="1"/>
  <c r="Q126" i="1"/>
  <c r="S126" i="1"/>
  <c r="S370" i="1"/>
  <c r="S362" i="1"/>
  <c r="S354" i="1"/>
  <c r="N314" i="1"/>
  <c r="S314" i="1"/>
  <c r="O314" i="1"/>
  <c r="N298" i="1"/>
  <c r="S298" i="1"/>
  <c r="O298" i="1"/>
  <c r="N290" i="1"/>
  <c r="N258" i="1"/>
  <c r="S258" i="1"/>
  <c r="O258" i="1"/>
  <c r="N250" i="1"/>
  <c r="S250" i="1"/>
  <c r="O250" i="1"/>
  <c r="N210" i="1"/>
  <c r="S210" i="1"/>
  <c r="O210" i="1"/>
  <c r="N202" i="1"/>
  <c r="S202" i="1"/>
  <c r="O202" i="1"/>
  <c r="N181" i="1"/>
  <c r="S181" i="1"/>
  <c r="O181" i="1"/>
  <c r="Q181" i="1"/>
  <c r="N169" i="1"/>
  <c r="S169" i="1"/>
  <c r="Q169" i="1"/>
  <c r="P169" i="1"/>
  <c r="P162" i="1"/>
  <c r="Q162" i="1"/>
  <c r="N162" i="1"/>
  <c r="O162" i="1"/>
  <c r="P148" i="1"/>
  <c r="O148" i="1"/>
  <c r="Q148" i="1"/>
  <c r="S148" i="1"/>
  <c r="P84" i="1"/>
  <c r="O84" i="1"/>
  <c r="Q84" i="1"/>
  <c r="S84" i="1"/>
  <c r="N84" i="1"/>
  <c r="P66" i="1"/>
  <c r="O66" i="1"/>
  <c r="S66" i="1"/>
  <c r="Q66" i="1"/>
  <c r="N406" i="1"/>
  <c r="N398" i="1"/>
  <c r="N390" i="1"/>
  <c r="N382" i="1"/>
  <c r="N374" i="1"/>
  <c r="Q370" i="1"/>
  <c r="N366" i="1"/>
  <c r="Q362" i="1"/>
  <c r="Q354" i="1"/>
  <c r="N350" i="1"/>
  <c r="N342" i="1"/>
  <c r="Q338" i="1"/>
  <c r="N334" i="1"/>
  <c r="Q330" i="1"/>
  <c r="N326" i="1"/>
  <c r="Q322" i="1"/>
  <c r="N320" i="1"/>
  <c r="S320" i="1"/>
  <c r="O320" i="1"/>
  <c r="N312" i="1"/>
  <c r="S312" i="1"/>
  <c r="O312" i="1"/>
  <c r="N304" i="1"/>
  <c r="S304" i="1"/>
  <c r="O304" i="1"/>
  <c r="N296" i="1"/>
  <c r="S296" i="1"/>
  <c r="O296" i="1"/>
  <c r="N288" i="1"/>
  <c r="S288" i="1"/>
  <c r="O288" i="1"/>
  <c r="N280" i="1"/>
  <c r="S280" i="1"/>
  <c r="O280" i="1"/>
  <c r="N272" i="1"/>
  <c r="S272" i="1"/>
  <c r="O272" i="1"/>
  <c r="N264" i="1"/>
  <c r="S264" i="1"/>
  <c r="O264" i="1"/>
  <c r="N256" i="1"/>
  <c r="S256" i="1"/>
  <c r="O256" i="1"/>
  <c r="N248" i="1"/>
  <c r="S248" i="1"/>
  <c r="O248" i="1"/>
  <c r="N240" i="1"/>
  <c r="S240" i="1"/>
  <c r="O240" i="1"/>
  <c r="N232" i="1"/>
  <c r="S232" i="1"/>
  <c r="O232" i="1"/>
  <c r="N224" i="1"/>
  <c r="S224" i="1"/>
  <c r="O224" i="1"/>
  <c r="N216" i="1"/>
  <c r="S216" i="1"/>
  <c r="O216" i="1"/>
  <c r="N208" i="1"/>
  <c r="S208" i="1"/>
  <c r="O208" i="1"/>
  <c r="N200" i="1"/>
  <c r="S200" i="1"/>
  <c r="O200" i="1"/>
  <c r="N191" i="1"/>
  <c r="S191" i="1"/>
  <c r="O191" i="1"/>
  <c r="P191" i="1"/>
  <c r="N185" i="1"/>
  <c r="S185" i="1"/>
  <c r="Q185" i="1"/>
  <c r="P185" i="1"/>
  <c r="P178" i="1"/>
  <c r="Q178" i="1"/>
  <c r="N178" i="1"/>
  <c r="O178" i="1"/>
  <c r="P164" i="1"/>
  <c r="O164" i="1"/>
  <c r="Q164" i="1"/>
  <c r="S164" i="1"/>
  <c r="P158" i="1"/>
  <c r="N158" i="1"/>
  <c r="O158" i="1"/>
  <c r="Q158" i="1"/>
  <c r="N147" i="1"/>
  <c r="S147" i="1"/>
  <c r="P147" i="1"/>
  <c r="O147" i="1"/>
  <c r="Q147" i="1"/>
  <c r="N133" i="1"/>
  <c r="S133" i="1"/>
  <c r="O133" i="1"/>
  <c r="Q133" i="1"/>
  <c r="N121" i="1"/>
  <c r="S121" i="1"/>
  <c r="Q121" i="1"/>
  <c r="P121" i="1"/>
  <c r="P114" i="1"/>
  <c r="Q114" i="1"/>
  <c r="N114" i="1"/>
  <c r="O114" i="1"/>
  <c r="N101" i="1"/>
  <c r="S101" i="1"/>
  <c r="O101" i="1"/>
  <c r="P101" i="1"/>
  <c r="Q101" i="1"/>
  <c r="N99" i="1"/>
  <c r="S99" i="1"/>
  <c r="P99" i="1"/>
  <c r="Q99" i="1"/>
  <c r="S338" i="1"/>
  <c r="S330" i="1"/>
  <c r="N306" i="1"/>
  <c r="S282" i="1"/>
  <c r="N274" i="1"/>
  <c r="S274" i="1"/>
  <c r="O274" i="1"/>
  <c r="N266" i="1"/>
  <c r="S266" i="1"/>
  <c r="O266" i="1"/>
  <c r="N234" i="1"/>
  <c r="S234" i="1"/>
  <c r="O234" i="1"/>
  <c r="N226" i="1"/>
  <c r="S226" i="1"/>
  <c r="O226" i="1"/>
  <c r="N218" i="1"/>
  <c r="S218" i="1"/>
  <c r="O218" i="1"/>
  <c r="P142" i="1"/>
  <c r="N142" i="1"/>
  <c r="O142" i="1"/>
  <c r="Q142" i="1"/>
  <c r="N131" i="1"/>
  <c r="S131" i="1"/>
  <c r="P131" i="1"/>
  <c r="O131" i="1"/>
  <c r="Q131" i="1"/>
  <c r="N117" i="1"/>
  <c r="S117" i="1"/>
  <c r="O117" i="1"/>
  <c r="Q117" i="1"/>
  <c r="P370" i="1"/>
  <c r="P362" i="1"/>
  <c r="P354" i="1"/>
  <c r="P338" i="1"/>
  <c r="P330" i="1"/>
  <c r="P322" i="1"/>
  <c r="N318" i="1"/>
  <c r="S318" i="1"/>
  <c r="O318" i="1"/>
  <c r="Q314" i="1"/>
  <c r="N310" i="1"/>
  <c r="S310" i="1"/>
  <c r="O310" i="1"/>
  <c r="N302" i="1"/>
  <c r="S302" i="1"/>
  <c r="O302" i="1"/>
  <c r="Q298" i="1"/>
  <c r="N294" i="1"/>
  <c r="N286" i="1"/>
  <c r="N278" i="1"/>
  <c r="Q274" i="1"/>
  <c r="N270" i="1"/>
  <c r="S270" i="1"/>
  <c r="O270" i="1"/>
  <c r="Q266" i="1"/>
  <c r="N262" i="1"/>
  <c r="S262" i="1"/>
  <c r="O262" i="1"/>
  <c r="Q258" i="1"/>
  <c r="N254" i="1"/>
  <c r="S254" i="1"/>
  <c r="O254" i="1"/>
  <c r="Q250" i="1"/>
  <c r="N246" i="1"/>
  <c r="S246" i="1"/>
  <c r="O246" i="1"/>
  <c r="N238" i="1"/>
  <c r="S238" i="1"/>
  <c r="O238" i="1"/>
  <c r="Q234" i="1"/>
  <c r="N230" i="1"/>
  <c r="S230" i="1"/>
  <c r="O230" i="1"/>
  <c r="Q226" i="1"/>
  <c r="N222" i="1"/>
  <c r="S222" i="1"/>
  <c r="O222" i="1"/>
  <c r="Q218" i="1"/>
  <c r="N214" i="1"/>
  <c r="S214" i="1"/>
  <c r="O214" i="1"/>
  <c r="Q210" i="1"/>
  <c r="N206" i="1"/>
  <c r="S206" i="1"/>
  <c r="O206" i="1"/>
  <c r="Q202" i="1"/>
  <c r="N198" i="1"/>
  <c r="S198" i="1"/>
  <c r="O198" i="1"/>
  <c r="P180" i="1"/>
  <c r="O180" i="1"/>
  <c r="Q180" i="1"/>
  <c r="S180" i="1"/>
  <c r="P174" i="1"/>
  <c r="N174" i="1"/>
  <c r="O174" i="1"/>
  <c r="Q174" i="1"/>
  <c r="N163" i="1"/>
  <c r="S163" i="1"/>
  <c r="P163" i="1"/>
  <c r="O163" i="1"/>
  <c r="Q163" i="1"/>
  <c r="N149" i="1"/>
  <c r="S149" i="1"/>
  <c r="O149" i="1"/>
  <c r="Q149" i="1"/>
  <c r="N137" i="1"/>
  <c r="S137" i="1"/>
  <c r="Q137" i="1"/>
  <c r="P137" i="1"/>
  <c r="P130" i="1"/>
  <c r="Q130" i="1"/>
  <c r="N130" i="1"/>
  <c r="O130" i="1"/>
  <c r="O116" i="1"/>
  <c r="P110" i="1"/>
  <c r="N110" i="1"/>
  <c r="O110" i="1"/>
  <c r="Q110" i="1"/>
  <c r="P98" i="1"/>
  <c r="Q98" i="1"/>
  <c r="O98" i="1"/>
  <c r="N98" i="1"/>
  <c r="S98" i="1"/>
  <c r="N194" i="1"/>
  <c r="N187" i="1"/>
  <c r="S187" i="1"/>
  <c r="P187" i="1"/>
  <c r="P186" i="1"/>
  <c r="Q186" i="1"/>
  <c r="P182" i="1"/>
  <c r="N182" i="1"/>
  <c r="N171" i="1"/>
  <c r="S171" i="1"/>
  <c r="P171" i="1"/>
  <c r="P170" i="1"/>
  <c r="Q170" i="1"/>
  <c r="P166" i="1"/>
  <c r="N166" i="1"/>
  <c r="N155" i="1"/>
  <c r="S155" i="1"/>
  <c r="P155" i="1"/>
  <c r="P154" i="1"/>
  <c r="Q154" i="1"/>
  <c r="P150" i="1"/>
  <c r="N150" i="1"/>
  <c r="N139" i="1"/>
  <c r="S139" i="1"/>
  <c r="P139" i="1"/>
  <c r="P138" i="1"/>
  <c r="P134" i="1"/>
  <c r="N134" i="1"/>
  <c r="N123" i="1"/>
  <c r="S123" i="1"/>
  <c r="P123" i="1"/>
  <c r="P122" i="1"/>
  <c r="Q122" i="1"/>
  <c r="P118" i="1"/>
  <c r="N118" i="1"/>
  <c r="P108" i="1"/>
  <c r="O108" i="1"/>
  <c r="N108" i="1"/>
  <c r="N97" i="1"/>
  <c r="S97" i="1"/>
  <c r="Q97" i="1"/>
  <c r="O97" i="1"/>
  <c r="N85" i="1"/>
  <c r="S85" i="1"/>
  <c r="O85" i="1"/>
  <c r="Q85" i="1"/>
  <c r="P74" i="1"/>
  <c r="O74" i="1"/>
  <c r="S74" i="1"/>
  <c r="Q74" i="1"/>
  <c r="N193" i="1"/>
  <c r="S193" i="1"/>
  <c r="N189" i="1"/>
  <c r="S189" i="1"/>
  <c r="O189" i="1"/>
  <c r="P188" i="1"/>
  <c r="O188" i="1"/>
  <c r="N177" i="1"/>
  <c r="S177" i="1"/>
  <c r="Q177" i="1"/>
  <c r="N173" i="1"/>
  <c r="S173" i="1"/>
  <c r="O173" i="1"/>
  <c r="P172" i="1"/>
  <c r="O172" i="1"/>
  <c r="N161" i="1"/>
  <c r="S161" i="1"/>
  <c r="Q161" i="1"/>
  <c r="N157" i="1"/>
  <c r="S157" i="1"/>
  <c r="O157" i="1"/>
  <c r="P156" i="1"/>
  <c r="O156" i="1"/>
  <c r="N145" i="1"/>
  <c r="S145" i="1"/>
  <c r="Q145" i="1"/>
  <c r="N141" i="1"/>
  <c r="S141" i="1"/>
  <c r="O141" i="1"/>
  <c r="P140" i="1"/>
  <c r="O140" i="1"/>
  <c r="N129" i="1"/>
  <c r="S129" i="1"/>
  <c r="Q129" i="1"/>
  <c r="N125" i="1"/>
  <c r="S125" i="1"/>
  <c r="O125" i="1"/>
  <c r="O124" i="1"/>
  <c r="N113" i="1"/>
  <c r="S113" i="1"/>
  <c r="Q113" i="1"/>
  <c r="N109" i="1"/>
  <c r="S109" i="1"/>
  <c r="O109" i="1"/>
  <c r="P100" i="1"/>
  <c r="O100" i="1"/>
  <c r="S100" i="1"/>
  <c r="N89" i="1"/>
  <c r="S89" i="1"/>
  <c r="Q89" i="1"/>
  <c r="P89" i="1"/>
  <c r="P80" i="1"/>
  <c r="O80" i="1"/>
  <c r="S80" i="1"/>
  <c r="Q80" i="1"/>
  <c r="N38" i="1"/>
  <c r="S38" i="1"/>
  <c r="P38" i="1"/>
  <c r="O38" i="1"/>
  <c r="Q38" i="1"/>
  <c r="N183" i="1"/>
  <c r="S183" i="1"/>
  <c r="N175" i="1"/>
  <c r="S175" i="1"/>
  <c r="N167" i="1"/>
  <c r="S167" i="1"/>
  <c r="N159" i="1"/>
  <c r="S159" i="1"/>
  <c r="N151" i="1"/>
  <c r="S151" i="1"/>
  <c r="N143" i="1"/>
  <c r="S143" i="1"/>
  <c r="N135" i="1"/>
  <c r="S135" i="1"/>
  <c r="N127" i="1"/>
  <c r="N119" i="1"/>
  <c r="S119" i="1"/>
  <c r="N111" i="1"/>
  <c r="S111" i="1"/>
  <c r="N107" i="1"/>
  <c r="S107" i="1"/>
  <c r="P107" i="1"/>
  <c r="P106" i="1"/>
  <c r="Q106" i="1"/>
  <c r="N102" i="1"/>
  <c r="N91" i="1"/>
  <c r="S91" i="1"/>
  <c r="P91" i="1"/>
  <c r="P90" i="1"/>
  <c r="Q90" i="1"/>
  <c r="P86" i="1"/>
  <c r="N86" i="1"/>
  <c r="N52" i="1"/>
  <c r="S52" i="1"/>
  <c r="Q52" i="1"/>
  <c r="P52" i="1"/>
  <c r="N36" i="1"/>
  <c r="S36" i="1"/>
  <c r="Q36" i="1"/>
  <c r="P36" i="1"/>
  <c r="N93" i="1"/>
  <c r="S93" i="1"/>
  <c r="O93" i="1"/>
  <c r="P92" i="1"/>
  <c r="O92" i="1"/>
  <c r="P82" i="1"/>
  <c r="O82" i="1"/>
  <c r="S82" i="1"/>
  <c r="Q82" i="1"/>
  <c r="P78" i="1"/>
  <c r="O78" i="1"/>
  <c r="S78" i="1"/>
  <c r="Q78" i="1"/>
  <c r="P70" i="1"/>
  <c r="O70" i="1"/>
  <c r="S70" i="1"/>
  <c r="Q70" i="1"/>
  <c r="P62" i="1"/>
  <c r="O62" i="1"/>
  <c r="S62" i="1"/>
  <c r="Q62" i="1"/>
  <c r="N47" i="1"/>
  <c r="P45" i="1"/>
  <c r="Q45" i="1"/>
  <c r="O45" i="1"/>
  <c r="S45" i="1"/>
  <c r="P31" i="1"/>
  <c r="O31" i="1"/>
  <c r="N31" i="1"/>
  <c r="S31" i="1"/>
  <c r="Q31" i="1"/>
  <c r="P29" i="1"/>
  <c r="Q29" i="1"/>
  <c r="O29" i="1"/>
  <c r="S29" i="1"/>
  <c r="N103" i="1"/>
  <c r="S103" i="1"/>
  <c r="N95" i="1"/>
  <c r="S95" i="1"/>
  <c r="N87" i="1"/>
  <c r="S87" i="1"/>
  <c r="P76" i="1"/>
  <c r="O76" i="1"/>
  <c r="P72" i="1"/>
  <c r="O72" i="1"/>
  <c r="P68" i="1"/>
  <c r="O68" i="1"/>
  <c r="P64" i="1"/>
  <c r="O64" i="1"/>
  <c r="P60" i="1"/>
  <c r="O60" i="1"/>
  <c r="P53" i="1"/>
  <c r="Q53" i="1"/>
  <c r="O53" i="1"/>
  <c r="N44" i="1"/>
  <c r="S44" i="1"/>
  <c r="Q44" i="1"/>
  <c r="P44" i="1"/>
  <c r="P37" i="1"/>
  <c r="Q37" i="1"/>
  <c r="O37" i="1"/>
  <c r="N28" i="1"/>
  <c r="S28" i="1"/>
  <c r="Q28" i="1"/>
  <c r="P28" i="1"/>
  <c r="N46" i="1"/>
  <c r="S46" i="1"/>
  <c r="P46" i="1"/>
  <c r="O46" i="1"/>
  <c r="P39" i="1"/>
  <c r="O39" i="1"/>
  <c r="N39" i="1"/>
  <c r="N30" i="1"/>
  <c r="S30" i="1"/>
  <c r="P30" i="1"/>
  <c r="O30" i="1"/>
  <c r="Q59" i="1"/>
  <c r="N56" i="1"/>
  <c r="S56" i="1"/>
  <c r="Q51" i="1"/>
  <c r="N48" i="1"/>
  <c r="S48" i="1"/>
  <c r="N40" i="1"/>
  <c r="S40" i="1"/>
  <c r="Q35" i="1"/>
  <c r="N32" i="1"/>
  <c r="S32" i="1"/>
  <c r="Q27" i="1"/>
  <c r="S83" i="1"/>
  <c r="S81" i="1"/>
  <c r="S79" i="1"/>
  <c r="N58" i="1"/>
  <c r="S58" i="1"/>
  <c r="N50" i="1"/>
  <c r="S50" i="1"/>
  <c r="N42" i="1"/>
  <c r="S42" i="1"/>
  <c r="N34" i="1"/>
  <c r="S34" i="1"/>
  <c r="R482" i="1" l="1"/>
  <c r="R526" i="1"/>
  <c r="R456" i="1"/>
  <c r="P528" i="1"/>
  <c r="R472" i="1"/>
  <c r="R560" i="1"/>
  <c r="P560" i="1"/>
  <c r="Q560" i="1"/>
  <c r="R556" i="1"/>
  <c r="Q556" i="1"/>
  <c r="O556" i="1"/>
  <c r="P556" i="1"/>
  <c r="N556" i="1"/>
  <c r="R552" i="1"/>
  <c r="S552" i="1"/>
  <c r="O552" i="1"/>
  <c r="Q552" i="1"/>
  <c r="P552" i="1"/>
  <c r="Q548" i="1"/>
  <c r="P548" i="1"/>
  <c r="O548" i="1"/>
  <c r="N548" i="1"/>
  <c r="R544" i="1"/>
  <c r="P544" i="1"/>
  <c r="R540" i="1"/>
  <c r="P540" i="1"/>
  <c r="R536" i="1"/>
  <c r="O536" i="1"/>
  <c r="P536" i="1"/>
  <c r="N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N488" i="1"/>
  <c r="S488" i="1"/>
  <c r="R484" i="1"/>
  <c r="Q484" i="1"/>
  <c r="N484" i="1"/>
  <c r="P484" i="1"/>
  <c r="S484" i="1"/>
  <c r="O484" i="1"/>
  <c r="R480" i="1"/>
  <c r="N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N404" i="1"/>
  <c r="R404" i="1"/>
  <c r="S404" i="1"/>
  <c r="Q404" i="1"/>
  <c r="R400" i="1"/>
  <c r="N400" i="1"/>
  <c r="Q392" i="1"/>
  <c r="R392" i="1"/>
  <c r="N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N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N364" i="1"/>
  <c r="R364" i="1"/>
  <c r="P364" i="1"/>
  <c r="R360" i="1"/>
  <c r="P360" i="1"/>
  <c r="Q360" i="1"/>
  <c r="O360" i="1"/>
  <c r="O356" i="1"/>
  <c r="R356" i="1"/>
  <c r="N356" i="1"/>
  <c r="S356" i="1"/>
  <c r="Q356" i="1"/>
  <c r="R352" i="1"/>
  <c r="S352" i="1"/>
  <c r="R348" i="1"/>
  <c r="N348" i="1"/>
  <c r="S348" i="1"/>
  <c r="Q348" i="1"/>
  <c r="R344" i="1"/>
  <c r="O344" i="1"/>
  <c r="S344" i="1"/>
  <c r="R340" i="1"/>
  <c r="P340" i="1"/>
  <c r="N340" i="1"/>
  <c r="O340" i="1"/>
  <c r="S340" i="1"/>
  <c r="R336" i="1"/>
  <c r="N336" i="1"/>
  <c r="R332" i="1"/>
  <c r="N332" i="1"/>
  <c r="R328" i="1"/>
  <c r="Q328" i="1"/>
  <c r="Q324" i="1"/>
  <c r="P324" i="1"/>
  <c r="R320" i="1"/>
  <c r="Q320" i="1"/>
  <c r="P320" i="1"/>
  <c r="R316" i="1"/>
  <c r="N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N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N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N192" i="1"/>
  <c r="O192" i="1"/>
  <c r="Q192" i="1"/>
  <c r="R188" i="1"/>
  <c r="S188" i="1"/>
  <c r="Q188" i="1"/>
  <c r="R184" i="1"/>
  <c r="Q184" i="1"/>
  <c r="P184" i="1"/>
  <c r="S184" i="1"/>
  <c r="N184" i="1"/>
  <c r="R176" i="1"/>
  <c r="N176" i="1"/>
  <c r="P176" i="1"/>
  <c r="S176" i="1"/>
  <c r="O176" i="1"/>
  <c r="N172" i="1"/>
  <c r="S172" i="1"/>
  <c r="Q172" i="1"/>
  <c r="R172" i="1"/>
  <c r="R168" i="1"/>
  <c r="P168" i="1"/>
  <c r="S168" i="1"/>
  <c r="O168" i="1"/>
  <c r="Q168" i="1"/>
  <c r="N164" i="1"/>
  <c r="R164" i="1"/>
  <c r="R160" i="1"/>
  <c r="P160" i="1"/>
  <c r="S160" i="1"/>
  <c r="Q160" i="1"/>
  <c r="N160" i="1"/>
  <c r="Q156" i="1"/>
  <c r="N156" i="1"/>
  <c r="S156" i="1"/>
  <c r="R152" i="1"/>
  <c r="S152" i="1"/>
  <c r="O152" i="1"/>
  <c r="Q152" i="1"/>
  <c r="P152" i="1"/>
  <c r="R148" i="1"/>
  <c r="N148" i="1"/>
  <c r="N144" i="1"/>
  <c r="S144" i="1"/>
  <c r="Q144" i="1"/>
  <c r="O144" i="1"/>
  <c r="R144" i="1"/>
  <c r="R140" i="1"/>
  <c r="S140" i="1"/>
  <c r="Q140" i="1"/>
  <c r="R136" i="1"/>
  <c r="S136" i="1"/>
  <c r="P136" i="1"/>
  <c r="Q136" i="1"/>
  <c r="N136" i="1"/>
  <c r="R132" i="1"/>
  <c r="O132" i="1"/>
  <c r="Q132" i="1"/>
  <c r="S132" i="1"/>
  <c r="R128" i="1"/>
  <c r="P128" i="1"/>
  <c r="O128" i="1"/>
  <c r="S128" i="1"/>
  <c r="N128" i="1"/>
  <c r="R124" i="1"/>
  <c r="N124" i="1"/>
  <c r="R108" i="1"/>
  <c r="S108" i="1"/>
  <c r="Q108" i="1"/>
  <c r="R104" i="1"/>
  <c r="P104" i="1"/>
  <c r="Q104" i="1"/>
  <c r="N104" i="1"/>
  <c r="R100" i="1"/>
  <c r="N100" i="1"/>
  <c r="Q100" i="1"/>
  <c r="S733" i="1"/>
  <c r="Q96" i="1"/>
  <c r="R466" i="1"/>
  <c r="R554" i="1"/>
  <c r="R726" i="1"/>
  <c r="R722" i="1"/>
  <c r="S722" i="1"/>
  <c r="R718" i="1"/>
  <c r="Q718" i="1"/>
  <c r="O718" i="1"/>
  <c r="N722" i="1"/>
  <c r="P96" i="1"/>
  <c r="N96" i="1"/>
  <c r="O96" i="1"/>
  <c r="O714" i="1"/>
  <c r="R538" i="1"/>
  <c r="AK19" i="1"/>
  <c r="AK15" i="1"/>
  <c r="AK7" i="1"/>
  <c r="P518" i="1"/>
  <c r="S705" i="1"/>
  <c r="P718" i="1"/>
  <c r="S651" i="1"/>
  <c r="N643" i="1"/>
  <c r="N653" i="1"/>
  <c r="N629" i="1"/>
  <c r="S745" i="1"/>
  <c r="O745" i="1"/>
  <c r="O724" i="1"/>
  <c r="S628" i="1"/>
  <c r="Q628" i="1"/>
  <c r="N628" i="1"/>
  <c r="R628" i="1"/>
  <c r="P628" i="1"/>
  <c r="O628" i="1"/>
  <c r="S626" i="1"/>
  <c r="S632" i="1"/>
  <c r="P632" i="1"/>
  <c r="R626" i="1"/>
  <c r="N632" i="1"/>
  <c r="R632" i="1"/>
  <c r="O632" i="1"/>
  <c r="AK9" i="1"/>
  <c r="N688" i="1"/>
  <c r="Q714" i="1"/>
  <c r="AK34" i="1"/>
  <c r="AK30" i="1"/>
  <c r="P714" i="1"/>
  <c r="N714" i="1"/>
  <c r="O621" i="1"/>
  <c r="P621" i="1"/>
  <c r="AK24" i="1"/>
  <c r="AK20" i="1"/>
  <c r="AK12" i="1"/>
  <c r="O732" i="1"/>
  <c r="AK27" i="1"/>
  <c r="P546" i="1"/>
  <c r="AK33" i="1"/>
  <c r="AK25" i="1"/>
  <c r="AK17" i="1"/>
  <c r="AK3" i="1"/>
  <c r="N732" i="1"/>
  <c r="R290" i="1"/>
  <c r="P290" i="1"/>
  <c r="N744" i="1"/>
  <c r="R744" i="1"/>
  <c r="O719" i="1"/>
  <c r="N719" i="1"/>
  <c r="Q719" i="1"/>
  <c r="P719" i="1"/>
  <c r="R719" i="1"/>
  <c r="S719" i="1"/>
  <c r="R675" i="1"/>
  <c r="N675" i="1"/>
  <c r="O675" i="1"/>
  <c r="S675" i="1"/>
  <c r="Q675" i="1"/>
  <c r="P675" i="1"/>
  <c r="O664" i="1"/>
  <c r="P664" i="1"/>
  <c r="R664" i="1"/>
  <c r="S664" i="1"/>
  <c r="Q656" i="1"/>
  <c r="O656" i="1"/>
  <c r="P656" i="1"/>
  <c r="N656" i="1"/>
  <c r="S656" i="1"/>
  <c r="R656" i="1"/>
  <c r="P648" i="1"/>
  <c r="O648" i="1"/>
  <c r="S648" i="1"/>
  <c r="N648" i="1"/>
  <c r="R648" i="1"/>
  <c r="N618" i="1"/>
  <c r="O618" i="1"/>
  <c r="S618" i="1"/>
  <c r="P618" i="1"/>
  <c r="R618" i="1"/>
  <c r="Q618" i="1"/>
  <c r="O607" i="1"/>
  <c r="P607" i="1"/>
  <c r="R607" i="1"/>
  <c r="N607" i="1"/>
  <c r="S607" i="1"/>
  <c r="Q607" i="1"/>
  <c r="P124" i="1"/>
  <c r="P116" i="1"/>
  <c r="Q282" i="1"/>
  <c r="Q290" i="1"/>
  <c r="Q306" i="1"/>
  <c r="N282" i="1"/>
  <c r="S336" i="1"/>
  <c r="N328" i="1"/>
  <c r="O336" i="1"/>
  <c r="S257" i="1"/>
  <c r="S321" i="1"/>
  <c r="O271" i="1"/>
  <c r="N324" i="1"/>
  <c r="S261" i="1"/>
  <c r="N309" i="1"/>
  <c r="O120" i="1"/>
  <c r="Q321" i="1"/>
  <c r="N275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N727" i="1"/>
  <c r="Q727" i="1"/>
  <c r="O691" i="1"/>
  <c r="R691" i="1"/>
  <c r="Q691" i="1"/>
  <c r="N691" i="1"/>
  <c r="S691" i="1"/>
  <c r="P691" i="1"/>
  <c r="O668" i="1"/>
  <c r="R668" i="1"/>
  <c r="P668" i="1"/>
  <c r="N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N261" i="1"/>
  <c r="N120" i="1"/>
  <c r="Q278" i="1"/>
  <c r="N321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AK13" i="1"/>
  <c r="AK31" i="1"/>
  <c r="N664" i="1"/>
  <c r="N740" i="1"/>
  <c r="Q740" i="1"/>
  <c r="P740" i="1"/>
  <c r="S740" i="1"/>
  <c r="O740" i="1"/>
  <c r="R740" i="1"/>
  <c r="Q683" i="1"/>
  <c r="P683" i="1"/>
  <c r="N683" i="1"/>
  <c r="R683" i="1"/>
  <c r="O683" i="1"/>
  <c r="S683" i="1"/>
  <c r="P660" i="1"/>
  <c r="S660" i="1"/>
  <c r="O660" i="1"/>
  <c r="N660" i="1"/>
  <c r="Q660" i="1"/>
  <c r="P652" i="1"/>
  <c r="R652" i="1"/>
  <c r="O652" i="1"/>
  <c r="S652" i="1"/>
  <c r="N652" i="1"/>
  <c r="Q652" i="1"/>
  <c r="Q116" i="1"/>
  <c r="S278" i="1"/>
  <c r="S286" i="1"/>
  <c r="S294" i="1"/>
  <c r="O282" i="1"/>
  <c r="S306" i="1"/>
  <c r="S290" i="1"/>
  <c r="P328" i="1"/>
  <c r="Q336" i="1"/>
  <c r="Q124" i="1"/>
  <c r="N271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N547" i="1"/>
  <c r="R547" i="1"/>
  <c r="Q530" i="1"/>
  <c r="R530" i="1"/>
  <c r="N505" i="1"/>
  <c r="R505" i="1"/>
  <c r="N493" i="1"/>
  <c r="R493" i="1"/>
  <c r="P468" i="1"/>
  <c r="R468" i="1"/>
  <c r="R460" i="1"/>
  <c r="Q460" i="1"/>
  <c r="R457" i="1"/>
  <c r="N457" i="1"/>
  <c r="P250" i="1"/>
  <c r="R250" i="1"/>
  <c r="P93" i="1"/>
  <c r="R93" i="1"/>
  <c r="P85" i="1"/>
  <c r="R85" i="1"/>
  <c r="N74" i="1"/>
  <c r="R74" i="1"/>
  <c r="N66" i="1"/>
  <c r="R66" i="1"/>
  <c r="Q30" i="1"/>
  <c r="R30" i="1"/>
  <c r="O26" i="1"/>
  <c r="R26" i="1"/>
  <c r="P26" i="1"/>
  <c r="N22" i="1"/>
  <c r="P22" i="1"/>
  <c r="O22" i="1"/>
  <c r="S22" i="1"/>
  <c r="S18" i="1"/>
  <c r="R18" i="1"/>
  <c r="Q18" i="1"/>
  <c r="O14" i="1"/>
  <c r="S14" i="1"/>
  <c r="Q14" i="1"/>
  <c r="N10" i="1"/>
  <c r="P10" i="1"/>
  <c r="O10" i="1"/>
  <c r="R10" i="1"/>
  <c r="Q6" i="1"/>
  <c r="S6" i="1"/>
  <c r="O6" i="1"/>
  <c r="Q2" i="1"/>
  <c r="O2" i="1"/>
  <c r="S2" i="1"/>
  <c r="N593" i="1"/>
  <c r="P593" i="1"/>
  <c r="R593" i="1"/>
  <c r="N585" i="1"/>
  <c r="R585" i="1"/>
  <c r="N577" i="1"/>
  <c r="Q577" i="1"/>
  <c r="R577" i="1"/>
  <c r="N569" i="1"/>
  <c r="R569" i="1"/>
  <c r="P734" i="1"/>
  <c r="S734" i="1"/>
  <c r="O734" i="1"/>
  <c r="R734" i="1"/>
  <c r="N734" i="1"/>
  <c r="N730" i="1"/>
  <c r="P730" i="1"/>
  <c r="Q730" i="1"/>
  <c r="R730" i="1"/>
  <c r="Q721" i="1"/>
  <c r="P721" i="1"/>
  <c r="O721" i="1"/>
  <c r="S721" i="1"/>
  <c r="R721" i="1"/>
  <c r="O693" i="1"/>
  <c r="Q693" i="1"/>
  <c r="S693" i="1"/>
  <c r="N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N170" i="1"/>
  <c r="R274" i="1"/>
  <c r="R338" i="1"/>
  <c r="R422" i="1"/>
  <c r="Q13" i="1"/>
  <c r="R13" i="1"/>
  <c r="S25" i="1"/>
  <c r="S5" i="1"/>
  <c r="N5" i="1"/>
  <c r="Q9" i="1"/>
  <c r="P21" i="1"/>
  <c r="N17" i="1"/>
  <c r="R17" i="1"/>
  <c r="AK26" i="1"/>
  <c r="AK22" i="1"/>
  <c r="Q685" i="1"/>
  <c r="N721" i="1"/>
  <c r="R622" i="1"/>
  <c r="O677" i="1"/>
  <c r="N677" i="1"/>
  <c r="O736" i="1"/>
  <c r="N736" i="1"/>
  <c r="R736" i="1"/>
  <c r="Q736" i="1"/>
  <c r="S736" i="1"/>
  <c r="Q723" i="1"/>
  <c r="O723" i="1"/>
  <c r="R723" i="1"/>
  <c r="S723" i="1"/>
  <c r="N723" i="1"/>
  <c r="Q715" i="1"/>
  <c r="R715" i="1"/>
  <c r="S715" i="1"/>
  <c r="N715" i="1"/>
  <c r="S700" i="1"/>
  <c r="N700" i="1"/>
  <c r="R700" i="1"/>
  <c r="O700" i="1"/>
  <c r="O696" i="1"/>
  <c r="R696" i="1"/>
  <c r="S696" i="1"/>
  <c r="P696" i="1"/>
  <c r="N696" i="1"/>
  <c r="R687" i="1"/>
  <c r="Q687" i="1"/>
  <c r="S687" i="1"/>
  <c r="O687" i="1"/>
  <c r="N687" i="1"/>
  <c r="P687" i="1"/>
  <c r="P679" i="1"/>
  <c r="Q679" i="1"/>
  <c r="N679" i="1"/>
  <c r="R679" i="1"/>
  <c r="S679" i="1"/>
  <c r="R670" i="1"/>
  <c r="O670" i="1"/>
  <c r="Q670" i="1"/>
  <c r="P670" i="1"/>
  <c r="S670" i="1"/>
  <c r="O666" i="1"/>
  <c r="R666" i="1"/>
  <c r="S666" i="1"/>
  <c r="Q666" i="1"/>
  <c r="N666" i="1"/>
  <c r="N662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N654" i="1"/>
  <c r="O654" i="1"/>
  <c r="N650" i="1"/>
  <c r="Q650" i="1"/>
  <c r="P650" i="1"/>
  <c r="S650" i="1"/>
  <c r="N361" i="1"/>
  <c r="O13" i="1"/>
  <c r="Q25" i="1"/>
  <c r="O9" i="1"/>
  <c r="Q17" i="1"/>
  <c r="AK10" i="1"/>
  <c r="P723" i="1"/>
  <c r="P700" i="1"/>
  <c r="O715" i="1"/>
  <c r="N738" i="1"/>
  <c r="S738" i="1"/>
  <c r="O738" i="1"/>
  <c r="Q738" i="1"/>
  <c r="R738" i="1"/>
  <c r="Q725" i="1"/>
  <c r="O725" i="1"/>
  <c r="S725" i="1"/>
  <c r="N725" i="1"/>
  <c r="P725" i="1"/>
  <c r="Q717" i="1"/>
  <c r="S717" i="1"/>
  <c r="R717" i="1"/>
  <c r="N717" i="1"/>
  <c r="O717" i="1"/>
  <c r="Q689" i="1"/>
  <c r="S689" i="1"/>
  <c r="O689" i="1"/>
  <c r="P689" i="1"/>
  <c r="N689" i="1"/>
  <c r="R689" i="1"/>
  <c r="P681" i="1"/>
  <c r="N681" i="1"/>
  <c r="Q681" i="1"/>
  <c r="R681" i="1"/>
  <c r="P672" i="1"/>
  <c r="S672" i="1"/>
  <c r="N672" i="1"/>
  <c r="O672" i="1"/>
  <c r="R634" i="1"/>
  <c r="S634" i="1"/>
  <c r="Q634" i="1"/>
  <c r="O634" i="1"/>
  <c r="P634" i="1"/>
  <c r="AK28" i="1"/>
  <c r="AK4" i="1"/>
  <c r="AK23" i="1"/>
  <c r="K2" i="5"/>
  <c r="D2" i="5"/>
  <c r="F12" i="5"/>
  <c r="F16" i="5"/>
  <c r="F15" i="5"/>
  <c r="Q645" i="1"/>
  <c r="O645" i="1"/>
  <c r="R645" i="1"/>
  <c r="N645" i="1"/>
  <c r="S645" i="1"/>
  <c r="O642" i="1"/>
  <c r="S642" i="1"/>
  <c r="R642" i="1"/>
  <c r="N642" i="1"/>
  <c r="P642" i="1"/>
  <c r="N638" i="1"/>
  <c r="S638" i="1"/>
  <c r="O638" i="1"/>
  <c r="P638" i="1"/>
  <c r="R638" i="1"/>
  <c r="Q638" i="1"/>
  <c r="N631" i="1"/>
  <c r="O631" i="1"/>
  <c r="Q631" i="1"/>
  <c r="P631" i="1"/>
  <c r="R631" i="1"/>
  <c r="P365" i="1"/>
  <c r="Q189" i="1"/>
  <c r="N257" i="1"/>
  <c r="N513" i="1"/>
  <c r="O423" i="1"/>
  <c r="P332" i="1"/>
  <c r="N423" i="1"/>
  <c r="R548" i="1"/>
  <c r="R458" i="1"/>
  <c r="R461" i="1"/>
  <c r="AK16" i="1"/>
  <c r="N604" i="1"/>
  <c r="R604" i="1"/>
  <c r="O604" i="1"/>
  <c r="S604" i="1"/>
  <c r="Q604" i="1"/>
  <c r="O751" i="1"/>
  <c r="N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N743" i="1"/>
  <c r="S711" i="1"/>
  <c r="P711" i="1"/>
  <c r="R711" i="1"/>
  <c r="O711" i="1"/>
  <c r="N711" i="1"/>
  <c r="Q707" i="1"/>
  <c r="N707" i="1"/>
  <c r="O707" i="1"/>
  <c r="P707" i="1"/>
  <c r="N703" i="1"/>
  <c r="R703" i="1"/>
  <c r="Q703" i="1"/>
  <c r="S703" i="1"/>
  <c r="N674" i="1"/>
  <c r="R674" i="1"/>
  <c r="R610" i="1"/>
  <c r="S610" i="1"/>
  <c r="N610" i="1"/>
  <c r="Q610" i="1"/>
  <c r="O610" i="1"/>
  <c r="P610" i="1"/>
  <c r="P606" i="1"/>
  <c r="Q606" i="1"/>
  <c r="S606" i="1"/>
  <c r="R606" i="1"/>
  <c r="O606" i="1"/>
  <c r="Q332" i="1"/>
  <c r="P423" i="1"/>
  <c r="N447" i="1"/>
  <c r="Q458" i="1"/>
  <c r="R97" i="1"/>
  <c r="R257" i="1"/>
  <c r="Q461" i="1"/>
  <c r="R46" i="1"/>
  <c r="R62" i="1"/>
  <c r="AK29" i="1"/>
  <c r="P645" i="1"/>
  <c r="S640" i="1"/>
  <c r="O640" i="1"/>
  <c r="R640" i="1"/>
  <c r="P636" i="1"/>
  <c r="R636" i="1"/>
  <c r="Q636" i="1"/>
  <c r="S636" i="1"/>
  <c r="N636" i="1"/>
  <c r="R616" i="1"/>
  <c r="N616" i="1"/>
  <c r="Q616" i="1"/>
  <c r="P616" i="1"/>
  <c r="O616" i="1"/>
  <c r="P613" i="1"/>
  <c r="Q613" i="1"/>
  <c r="R613" i="1"/>
  <c r="N613" i="1"/>
  <c r="S613" i="1"/>
  <c r="Q513" i="1"/>
  <c r="P516" i="1"/>
  <c r="Q450" i="1"/>
  <c r="Q483" i="1"/>
  <c r="N365" i="1"/>
  <c r="N381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AK11" i="1"/>
  <c r="AK8" i="1"/>
  <c r="N747" i="1"/>
  <c r="R707" i="1"/>
  <c r="O613" i="1"/>
  <c r="S616" i="1"/>
  <c r="Q711" i="1"/>
  <c r="N608" i="1"/>
  <c r="S608" i="1"/>
  <c r="O608" i="1"/>
  <c r="P608" i="1"/>
  <c r="AK32" i="1"/>
  <c r="AK18" i="1"/>
  <c r="S602" i="1"/>
  <c r="O701" i="1"/>
  <c r="AK21" i="1"/>
  <c r="AK5" i="1"/>
  <c r="AK14" i="1"/>
  <c r="AK6" i="1"/>
  <c r="P602" i="1"/>
  <c r="O709" i="1"/>
  <c r="F17" i="5"/>
  <c r="N630" i="1"/>
  <c r="R630" i="1"/>
  <c r="P630" i="1"/>
  <c r="Q630" i="1"/>
  <c r="O630" i="1"/>
  <c r="S630" i="1"/>
  <c r="F3" i="5"/>
  <c r="F8" i="5"/>
  <c r="F13" i="5"/>
  <c r="F37" i="5"/>
  <c r="F52" i="5"/>
  <c r="F48" i="5"/>
  <c r="F40" i="5"/>
  <c r="F32" i="5"/>
  <c r="F24" i="5"/>
  <c r="F4" i="5"/>
  <c r="F44" i="5"/>
  <c r="F36" i="5"/>
  <c r="F28" i="5"/>
  <c r="F20" i="5"/>
  <c r="F57" i="5"/>
  <c r="F42" i="5"/>
  <c r="F26" i="5"/>
  <c r="F10" i="5"/>
  <c r="D12" i="5"/>
  <c r="D20" i="5"/>
  <c r="R564" i="1"/>
  <c r="O564" i="1"/>
  <c r="P564" i="1"/>
  <c r="Q564" i="1"/>
  <c r="R534" i="1"/>
  <c r="Q534" i="1"/>
  <c r="O534" i="1"/>
  <c r="R527" i="1"/>
  <c r="Q527" i="1"/>
  <c r="P527" i="1"/>
  <c r="O527" i="1"/>
  <c r="N527" i="1"/>
  <c r="R504" i="1"/>
  <c r="O504" i="1"/>
  <c r="P504" i="1"/>
  <c r="Q504" i="1"/>
  <c r="R454" i="1"/>
  <c r="O454" i="1"/>
  <c r="Q454" i="1"/>
  <c r="R433" i="1"/>
  <c r="P433" i="1"/>
  <c r="S433" i="1"/>
  <c r="N433" i="1"/>
  <c r="O433" i="1"/>
  <c r="R419" i="1"/>
  <c r="P419" i="1"/>
  <c r="O419" i="1"/>
  <c r="S419" i="1"/>
  <c r="N419" i="1"/>
  <c r="Q419" i="1"/>
  <c r="R412" i="1"/>
  <c r="N412" i="1"/>
  <c r="Q412" i="1"/>
  <c r="S412" i="1"/>
  <c r="R396" i="1"/>
  <c r="O396" i="1"/>
  <c r="S396" i="1"/>
  <c r="N396" i="1"/>
  <c r="Q396" i="1"/>
  <c r="P396" i="1"/>
  <c r="R358" i="1"/>
  <c r="P358" i="1"/>
  <c r="S358" i="1"/>
  <c r="Q358" i="1"/>
  <c r="N358" i="1"/>
  <c r="O346" i="1"/>
  <c r="R346" i="1"/>
  <c r="Q346" i="1"/>
  <c r="P346" i="1"/>
  <c r="N346" i="1"/>
  <c r="S346" i="1"/>
  <c r="R343" i="1"/>
  <c r="N343" i="1"/>
  <c r="S343" i="1"/>
  <c r="O343" i="1"/>
  <c r="Q343" i="1"/>
  <c r="R245" i="1"/>
  <c r="P245" i="1"/>
  <c r="S245" i="1"/>
  <c r="O245" i="1"/>
  <c r="R179" i="1"/>
  <c r="O179" i="1"/>
  <c r="N179" i="1"/>
  <c r="Q179" i="1"/>
  <c r="O102" i="1"/>
  <c r="R102" i="1"/>
  <c r="R87" i="1"/>
  <c r="O87" i="1"/>
  <c r="P87" i="1"/>
  <c r="P43" i="1"/>
  <c r="Q43" i="1"/>
  <c r="O43" i="1"/>
  <c r="S43" i="1"/>
  <c r="N43" i="1"/>
  <c r="P102" i="1"/>
  <c r="S564" i="1"/>
  <c r="N454" i="1"/>
  <c r="P179" i="1"/>
  <c r="N245" i="1"/>
  <c r="P534" i="1"/>
  <c r="S527" i="1"/>
  <c r="S102" i="1"/>
  <c r="P412" i="1"/>
  <c r="O531" i="1"/>
  <c r="P531" i="1"/>
  <c r="Q531" i="1"/>
  <c r="N531" i="1"/>
  <c r="N523" i="1"/>
  <c r="Q523" i="1"/>
  <c r="O523" i="1"/>
  <c r="R523" i="1"/>
  <c r="O487" i="1"/>
  <c r="N487" i="1"/>
  <c r="R487" i="1"/>
  <c r="Q487" i="1"/>
  <c r="S487" i="1"/>
  <c r="P487" i="1"/>
  <c r="R416" i="1"/>
  <c r="N416" i="1"/>
  <c r="P416" i="1"/>
  <c r="S416" i="1"/>
  <c r="R408" i="1"/>
  <c r="P408" i="1"/>
  <c r="S408" i="1"/>
  <c r="Q408" i="1"/>
  <c r="O408" i="1"/>
  <c r="R252" i="1"/>
  <c r="P252" i="1"/>
  <c r="N252" i="1"/>
  <c r="Q252" i="1"/>
  <c r="P242" i="1"/>
  <c r="R242" i="1"/>
  <c r="N242" i="1"/>
  <c r="S242" i="1"/>
  <c r="R138" i="1"/>
  <c r="S138" i="1"/>
  <c r="N138" i="1"/>
  <c r="O138" i="1"/>
  <c r="P127" i="1"/>
  <c r="S127" i="1"/>
  <c r="O127" i="1"/>
  <c r="Q127" i="1"/>
  <c r="R112" i="1"/>
  <c r="P112" i="1"/>
  <c r="S112" i="1"/>
  <c r="O112" i="1"/>
  <c r="N112" i="1"/>
  <c r="R55" i="1"/>
  <c r="Q55" i="1"/>
  <c r="P55" i="1"/>
  <c r="S55" i="1"/>
  <c r="O55" i="1"/>
  <c r="R47" i="1"/>
  <c r="P47" i="1"/>
  <c r="Q47" i="1"/>
  <c r="O47" i="1"/>
  <c r="N55" i="1"/>
  <c r="S47" i="1"/>
  <c r="O412" i="1"/>
  <c r="N564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N504" i="1"/>
  <c r="O358" i="1"/>
  <c r="P454" i="1"/>
  <c r="Q102" i="1"/>
  <c r="P343" i="1"/>
  <c r="Q245" i="1"/>
  <c r="O235" i="1"/>
  <c r="S517" i="1"/>
  <c r="P355" i="1"/>
  <c r="N521" i="1"/>
  <c r="N451" i="1"/>
  <c r="Q430" i="1"/>
  <c r="Q325" i="1"/>
  <c r="N325" i="1"/>
  <c r="O501" i="1"/>
  <c r="N393" i="1"/>
  <c r="Q481" i="1"/>
  <c r="P235" i="1"/>
  <c r="Q235" i="1"/>
  <c r="R405" i="1"/>
  <c r="Q515" i="1"/>
  <c r="R515" i="1"/>
  <c r="N387" i="1"/>
  <c r="R387" i="1"/>
  <c r="N377" i="1"/>
  <c r="R377" i="1"/>
  <c r="P731" i="1"/>
  <c r="S731" i="1"/>
  <c r="O731" i="1"/>
  <c r="N731" i="1"/>
  <c r="P697" i="1"/>
  <c r="O697" i="1"/>
  <c r="N697" i="1"/>
  <c r="Q697" i="1"/>
  <c r="R697" i="1"/>
  <c r="P612" i="1"/>
  <c r="R612" i="1"/>
  <c r="S612" i="1"/>
  <c r="O612" i="1"/>
  <c r="Q601" i="1"/>
  <c r="O601" i="1"/>
  <c r="N601" i="1"/>
  <c r="P601" i="1"/>
  <c r="R601" i="1"/>
  <c r="N748" i="1"/>
  <c r="Q748" i="1"/>
  <c r="O748" i="1"/>
  <c r="R748" i="1"/>
  <c r="P748" i="1"/>
  <c r="S744" i="1"/>
  <c r="Q744" i="1"/>
  <c r="P744" i="1"/>
  <c r="O744" i="1"/>
  <c r="N712" i="1"/>
  <c r="P712" i="1"/>
  <c r="R712" i="1"/>
  <c r="S712" i="1"/>
  <c r="Q712" i="1"/>
  <c r="S708" i="1"/>
  <c r="P708" i="1"/>
  <c r="Q708" i="1"/>
  <c r="N708" i="1"/>
  <c r="R708" i="1"/>
  <c r="P704" i="1"/>
  <c r="R704" i="1"/>
  <c r="O704" i="1"/>
  <c r="S704" i="1"/>
  <c r="N704" i="1"/>
  <c r="S697" i="1"/>
  <c r="R731" i="1"/>
  <c r="Q731" i="1"/>
  <c r="O733" i="1"/>
  <c r="P733" i="1"/>
  <c r="N733" i="1"/>
  <c r="Q733" i="1"/>
  <c r="Q729" i="1"/>
  <c r="R729" i="1"/>
  <c r="P729" i="1"/>
  <c r="N729" i="1"/>
  <c r="S729" i="1"/>
  <c r="O729" i="1"/>
  <c r="N699" i="1"/>
  <c r="O699" i="1"/>
  <c r="Q699" i="1"/>
  <c r="R699" i="1"/>
  <c r="O695" i="1"/>
  <c r="Q695" i="1"/>
  <c r="N695" i="1"/>
  <c r="P695" i="1"/>
  <c r="R695" i="1"/>
  <c r="O674" i="1"/>
  <c r="S674" i="1"/>
  <c r="P674" i="1"/>
  <c r="Q674" i="1"/>
  <c r="Q612" i="1"/>
  <c r="P699" i="1"/>
  <c r="O603" i="1"/>
  <c r="Q603" i="1"/>
  <c r="R603" i="1"/>
  <c r="N750" i="1"/>
  <c r="O750" i="1"/>
  <c r="P750" i="1"/>
  <c r="R750" i="1"/>
  <c r="N746" i="1"/>
  <c r="P746" i="1"/>
  <c r="S746" i="1"/>
  <c r="Q746" i="1"/>
  <c r="S742" i="1"/>
  <c r="O742" i="1"/>
  <c r="N742" i="1"/>
  <c r="R742" i="1"/>
  <c r="P742" i="1"/>
  <c r="S710" i="1"/>
  <c r="R710" i="1"/>
  <c r="O710" i="1"/>
  <c r="Q710" i="1"/>
  <c r="Q706" i="1"/>
  <c r="N706" i="1"/>
  <c r="O706" i="1"/>
  <c r="P706" i="1"/>
  <c r="R702" i="1"/>
  <c r="S702" i="1"/>
  <c r="N702" i="1"/>
  <c r="P702" i="1"/>
  <c r="Q623" i="1"/>
  <c r="N623" i="1"/>
  <c r="S623" i="1"/>
  <c r="R623" i="1"/>
  <c r="P623" i="1"/>
  <c r="O623" i="1"/>
  <c r="N745" i="1"/>
  <c r="Q741" i="1"/>
  <c r="S707" i="1"/>
  <c r="P732" i="1"/>
  <c r="P624" i="1"/>
  <c r="N624" i="1"/>
  <c r="R624" i="1"/>
  <c r="O624" i="1"/>
  <c r="Q624" i="1"/>
  <c r="S624" i="1"/>
  <c r="N620" i="1"/>
  <c r="O620" i="1"/>
  <c r="S620" i="1"/>
  <c r="Q620" i="1"/>
  <c r="P620" i="1"/>
  <c r="R620" i="1"/>
  <c r="K7" i="5"/>
  <c r="D7" i="5"/>
  <c r="K3" i="5"/>
  <c r="D3" i="5"/>
  <c r="D53" i="5"/>
  <c r="D22" i="5"/>
  <c r="D27" i="5"/>
  <c r="D31" i="5"/>
  <c r="D57" i="5"/>
  <c r="D24" i="5"/>
  <c r="D43" i="5"/>
  <c r="D47" i="5"/>
  <c r="D29" i="5"/>
  <c r="D10" i="5"/>
  <c r="D8" i="5"/>
  <c r="D19" i="5"/>
  <c r="D34" i="5"/>
  <c r="D32" i="5"/>
  <c r="D36" i="5"/>
  <c r="D46" i="5"/>
  <c r="D51" i="5"/>
  <c r="D44" i="5"/>
  <c r="D55" i="5"/>
  <c r="D39" i="5"/>
  <c r="D17" i="5"/>
  <c r="D50" i="5"/>
  <c r="D40" i="5"/>
  <c r="D13" i="5"/>
  <c r="N622" i="1"/>
  <c r="N621" i="1"/>
  <c r="S621" i="1"/>
  <c r="Q621" i="1"/>
  <c r="K17" i="5"/>
  <c r="F27" i="5"/>
  <c r="F29" i="5"/>
  <c r="F46" i="5"/>
  <c r="F30" i="5"/>
  <c r="F25" i="5"/>
  <c r="F14" i="5"/>
  <c r="D5" i="5"/>
  <c r="K5" i="5"/>
  <c r="D52" i="5"/>
  <c r="K52" i="5"/>
  <c r="D45" i="5"/>
  <c r="K9" i="5"/>
  <c r="D9" i="5"/>
  <c r="D38" i="5"/>
  <c r="D30" i="5"/>
  <c r="K30" i="5"/>
  <c r="S622" i="1"/>
  <c r="K12" i="5"/>
  <c r="D15" i="5"/>
  <c r="D48" i="5"/>
  <c r="F39" i="5"/>
  <c r="F41" i="5"/>
  <c r="F50" i="5"/>
  <c r="F34" i="5"/>
  <c r="F18" i="5"/>
  <c r="F58" i="5"/>
  <c r="F5" i="5"/>
  <c r="F55" i="5"/>
  <c r="F31" i="5"/>
  <c r="F7" i="5"/>
  <c r="F47" i="5"/>
  <c r="F23" i="5"/>
  <c r="F45" i="5"/>
  <c r="F21" i="5"/>
  <c r="F2" i="5"/>
  <c r="F43" i="5"/>
  <c r="F19" i="5"/>
  <c r="F35" i="5"/>
  <c r="F11" i="5"/>
  <c r="F33" i="5"/>
  <c r="F9" i="5"/>
  <c r="D58" i="5"/>
  <c r="K58" i="5"/>
  <c r="D41" i="5"/>
  <c r="D54" i="5"/>
  <c r="D49" i="5"/>
  <c r="K49" i="5"/>
  <c r="D37" i="5"/>
  <c r="D26" i="5"/>
  <c r="K26" i="5"/>
  <c r="D16" i="5"/>
  <c r="K16" i="5"/>
  <c r="D14" i="5"/>
  <c r="D25" i="5"/>
  <c r="F56" i="5"/>
  <c r="P622" i="1"/>
  <c r="S619" i="1"/>
  <c r="O619" i="1"/>
  <c r="Q619" i="1"/>
  <c r="K50" i="5"/>
  <c r="K40" i="5"/>
  <c r="D56" i="5"/>
  <c r="F51" i="5"/>
  <c r="F53" i="5"/>
  <c r="F54" i="5"/>
  <c r="F49" i="5"/>
  <c r="F38" i="5"/>
  <c r="F22" i="5"/>
  <c r="F6" i="5"/>
  <c r="D11" i="5"/>
  <c r="D23" i="5"/>
  <c r="D6" i="5"/>
  <c r="D35" i="5"/>
  <c r="D42" i="5"/>
  <c r="D18" i="5"/>
  <c r="D33" i="5"/>
  <c r="D28" i="5"/>
  <c r="K28" i="5"/>
  <c r="D21" i="5"/>
  <c r="D4" i="5"/>
  <c r="AL14" i="1" l="1"/>
  <c r="AN14" i="1" s="1"/>
  <c r="AL11" i="1"/>
  <c r="AN11" i="1" s="1"/>
  <c r="AL30" i="1"/>
  <c r="AN30" i="1" s="1"/>
  <c r="AL5" i="1"/>
  <c r="AN5" i="1" s="1"/>
  <c r="AL28" i="1"/>
  <c r="AN28" i="1" s="1"/>
  <c r="AL16" i="1"/>
  <c r="AN16" i="1" s="1"/>
  <c r="AA2" i="1"/>
  <c r="AL22" i="1"/>
  <c r="AN22" i="1" s="1"/>
  <c r="AL32" i="1"/>
  <c r="AN32" i="1" s="1"/>
  <c r="AL21" i="1"/>
  <c r="AN21" i="1" s="1"/>
  <c r="AL12" i="1"/>
  <c r="AN12" i="1" s="1"/>
  <c r="AL10" i="1"/>
  <c r="AN10" i="1" s="1"/>
  <c r="AL8" i="1"/>
  <c r="AN8" i="1" s="1"/>
  <c r="AL17" i="1"/>
  <c r="AN17" i="1" s="1"/>
  <c r="AL4" i="1"/>
  <c r="AN4" i="1" s="1"/>
  <c r="AL13" i="1"/>
  <c r="AN13" i="1" s="1"/>
  <c r="AL25" i="1"/>
  <c r="AN25" i="1" s="1"/>
  <c r="AL33" i="1"/>
  <c r="AN33" i="1" s="1"/>
  <c r="AL31" i="1"/>
  <c r="AN31" i="1" s="1"/>
  <c r="AL27" i="1"/>
  <c r="AN27" i="1" s="1"/>
  <c r="AL6" i="1"/>
  <c r="AN6" i="1" s="1"/>
  <c r="AL18" i="1"/>
  <c r="AN18" i="1" s="1"/>
  <c r="AL15" i="1"/>
  <c r="AN15" i="1" s="1"/>
  <c r="AL24" i="1"/>
  <c r="AN24" i="1" s="1"/>
  <c r="AL7" i="1"/>
  <c r="AN7" i="1" s="1"/>
  <c r="AL3" i="1"/>
  <c r="AN3" i="1" s="1"/>
  <c r="AL20" i="1"/>
  <c r="AN20" i="1" s="1"/>
  <c r="AL23" i="1"/>
  <c r="AN23" i="1" s="1"/>
  <c r="AL9" i="1"/>
  <c r="AN9" i="1" s="1"/>
  <c r="AL34" i="1"/>
  <c r="AN34" i="1" s="1"/>
  <c r="AL19" i="1"/>
  <c r="AN19" i="1" s="1"/>
  <c r="AO6" i="1" s="1"/>
  <c r="AP6" i="1" s="1"/>
  <c r="K6" i="4" s="1"/>
  <c r="AL26" i="1"/>
  <c r="AN26" i="1" s="1"/>
  <c r="AL29" i="1"/>
  <c r="AN29" i="1" s="1"/>
  <c r="AE2" i="1"/>
  <c r="AB2" i="1"/>
  <c r="Z2" i="1"/>
  <c r="AC2" i="1"/>
  <c r="AD2" i="1"/>
  <c r="AO29" i="1" l="1"/>
  <c r="AP29" i="1" s="1"/>
  <c r="K29" i="4" s="1"/>
  <c r="AO9" i="1"/>
  <c r="AP9" i="1" s="1"/>
  <c r="K9" i="4" s="1"/>
  <c r="AO23" i="1"/>
  <c r="AP23" i="1" s="1"/>
  <c r="K23" i="4" s="1"/>
  <c r="T23" i="4" s="1"/>
  <c r="AO18" i="1"/>
  <c r="AP18" i="1" s="1"/>
  <c r="K18" i="4" s="1"/>
  <c r="T18" i="4" s="1"/>
  <c r="AO20" i="1"/>
  <c r="AP20" i="1" s="1"/>
  <c r="K20" i="4" s="1"/>
  <c r="P20" i="4" s="1"/>
  <c r="AO24" i="1"/>
  <c r="AP24" i="1" s="1"/>
  <c r="K24" i="4" s="1"/>
  <c r="Q24" i="4" s="1"/>
  <c r="AO15" i="1"/>
  <c r="AP15" i="1" s="1"/>
  <c r="K15" i="4" s="1"/>
  <c r="P15" i="4" s="1"/>
  <c r="AO7" i="1"/>
  <c r="AP7" i="1" s="1"/>
  <c r="K7" i="4" s="1"/>
  <c r="O7" i="4" s="1"/>
  <c r="AO34" i="1"/>
  <c r="AP34" i="1" s="1"/>
  <c r="K34" i="4" s="1"/>
  <c r="S34" i="4" s="1"/>
  <c r="AO11" i="1"/>
  <c r="AP11" i="1" s="1"/>
  <c r="K11" i="4" s="1"/>
  <c r="U11" i="4" s="1"/>
  <c r="AO21" i="1"/>
  <c r="AP21" i="1" s="1"/>
  <c r="K21" i="4" s="1"/>
  <c r="U21" i="4" s="1"/>
  <c r="AO31" i="1"/>
  <c r="AP31" i="1" s="1"/>
  <c r="K31" i="4" s="1"/>
  <c r="L31" i="4" s="1"/>
  <c r="AO13" i="1"/>
  <c r="AP13" i="1" s="1"/>
  <c r="K13" i="4" s="1"/>
  <c r="M13" i="4" s="1"/>
  <c r="AO8" i="1"/>
  <c r="AP8" i="1" s="1"/>
  <c r="K8" i="4" s="1"/>
  <c r="S8" i="4" s="1"/>
  <c r="AO28" i="1"/>
  <c r="AP28" i="1" s="1"/>
  <c r="K28" i="4" s="1"/>
  <c r="U28" i="4" s="1"/>
  <c r="AO26" i="1"/>
  <c r="AP26" i="1" s="1"/>
  <c r="K26" i="4" s="1"/>
  <c r="P26" i="4" s="1"/>
  <c r="AO33" i="1"/>
  <c r="AP33" i="1" s="1"/>
  <c r="K33" i="4" s="1"/>
  <c r="O33" i="4" s="1"/>
  <c r="AO5" i="1"/>
  <c r="AP5" i="1" s="1"/>
  <c r="K5" i="4" s="1"/>
  <c r="N5" i="4" s="1"/>
  <c r="AO12" i="1"/>
  <c r="AP12" i="1" s="1"/>
  <c r="K12" i="4" s="1"/>
  <c r="P12" i="4" s="1"/>
  <c r="AO17" i="1"/>
  <c r="AP17" i="1" s="1"/>
  <c r="K17" i="4" s="1"/>
  <c r="S17" i="4" s="1"/>
  <c r="AO3" i="1"/>
  <c r="AP3" i="1" s="1"/>
  <c r="K3" i="4" s="1"/>
  <c r="M3" i="4" s="1"/>
  <c r="AO19" i="1"/>
  <c r="AP19" i="1" s="1"/>
  <c r="K19" i="4" s="1"/>
  <c r="L19" i="4" s="1"/>
  <c r="AO22" i="1"/>
  <c r="AP22" i="1" s="1"/>
  <c r="K22" i="4" s="1"/>
  <c r="P22" i="4" s="1"/>
  <c r="AO30" i="1"/>
  <c r="AP30" i="1" s="1"/>
  <c r="K30" i="4" s="1"/>
  <c r="P30" i="4" s="1"/>
  <c r="AO10" i="1"/>
  <c r="AP10" i="1" s="1"/>
  <c r="K10" i="4" s="1"/>
  <c r="Q10" i="4" s="1"/>
  <c r="AO27" i="1"/>
  <c r="AP27" i="1" s="1"/>
  <c r="K27" i="4" s="1"/>
  <c r="M27" i="4" s="1"/>
  <c r="AO4" i="1"/>
  <c r="AP4" i="1" s="1"/>
  <c r="K4" i="4" s="1"/>
  <c r="Q4" i="4" s="1"/>
  <c r="AO32" i="1"/>
  <c r="AP32" i="1" s="1"/>
  <c r="K32" i="4" s="1"/>
  <c r="M32" i="4" s="1"/>
  <c r="AO16" i="1"/>
  <c r="AP16" i="1" s="1"/>
  <c r="K16" i="4" s="1"/>
  <c r="N16" i="4" s="1"/>
  <c r="AO14" i="1"/>
  <c r="AP14" i="1" s="1"/>
  <c r="K14" i="4" s="1"/>
  <c r="AO25" i="1"/>
  <c r="AP25" i="1" s="1"/>
  <c r="K25" i="4" s="1"/>
  <c r="L15" i="4"/>
  <c r="T15" i="4"/>
  <c r="Q29" i="4"/>
  <c r="O29" i="4"/>
  <c r="T29" i="4"/>
  <c r="L29" i="4"/>
  <c r="S29" i="4"/>
  <c r="U29" i="4"/>
  <c r="R29" i="4"/>
  <c r="P29" i="4"/>
  <c r="M29" i="4"/>
  <c r="N29" i="4"/>
  <c r="P6" i="4"/>
  <c r="Q6" i="4"/>
  <c r="S6" i="4"/>
  <c r="U6" i="4"/>
  <c r="N6" i="4"/>
  <c r="M6" i="4"/>
  <c r="O6" i="4"/>
  <c r="R6" i="4"/>
  <c r="L6" i="4"/>
  <c r="T6" i="4"/>
  <c r="S9" i="4"/>
  <c r="O9" i="4"/>
  <c r="U9" i="4"/>
  <c r="T9" i="4"/>
  <c r="P9" i="4"/>
  <c r="L9" i="4"/>
  <c r="R9" i="4"/>
  <c r="M9" i="4"/>
  <c r="Q9" i="4"/>
  <c r="N9" i="4"/>
  <c r="Q23" i="4"/>
  <c r="L23" i="4"/>
  <c r="R23" i="4"/>
  <c r="U23" i="4"/>
  <c r="O23" i="4" l="1"/>
  <c r="M23" i="4"/>
  <c r="N15" i="4"/>
  <c r="N23" i="4"/>
  <c r="S23" i="4"/>
  <c r="R15" i="4"/>
  <c r="S31" i="4"/>
  <c r="M7" i="4"/>
  <c r="Q31" i="4"/>
  <c r="S30" i="4"/>
  <c r="P23" i="4"/>
  <c r="U26" i="4"/>
  <c r="T17" i="4"/>
  <c r="S18" i="4"/>
  <c r="O15" i="4"/>
  <c r="U15" i="4"/>
  <c r="M15" i="4"/>
  <c r="L18" i="4"/>
  <c r="M26" i="4"/>
  <c r="M17" i="4"/>
  <c r="N18" i="4"/>
  <c r="S15" i="4"/>
  <c r="Q15" i="4"/>
  <c r="O26" i="4"/>
  <c r="Q26" i="4"/>
  <c r="P31" i="4"/>
  <c r="P17" i="4"/>
  <c r="R17" i="4"/>
  <c r="S7" i="4"/>
  <c r="P7" i="4"/>
  <c r="M18" i="4"/>
  <c r="Q18" i="4"/>
  <c r="O18" i="4"/>
  <c r="N26" i="4"/>
  <c r="N17" i="4"/>
  <c r="R7" i="4"/>
  <c r="L30" i="4"/>
  <c r="U31" i="4"/>
  <c r="M31" i="4"/>
  <c r="L17" i="4"/>
  <c r="T7" i="4"/>
  <c r="P18" i="4"/>
  <c r="U18" i="4"/>
  <c r="T26" i="4"/>
  <c r="S26" i="4"/>
  <c r="N31" i="4"/>
  <c r="T31" i="4"/>
  <c r="O17" i="4"/>
  <c r="Q17" i="4"/>
  <c r="Q7" i="4"/>
  <c r="U7" i="4"/>
  <c r="R18" i="4"/>
  <c r="O30" i="4"/>
  <c r="U33" i="4"/>
  <c r="M20" i="4"/>
  <c r="R20" i="4"/>
  <c r="L34" i="4"/>
  <c r="N32" i="4"/>
  <c r="M30" i="4"/>
  <c r="M33" i="4"/>
  <c r="T3" i="4"/>
  <c r="U20" i="4"/>
  <c r="T33" i="4"/>
  <c r="Q3" i="4"/>
  <c r="N20" i="4"/>
  <c r="T13" i="4"/>
  <c r="L13" i="4"/>
  <c r="O34" i="4"/>
  <c r="S20" i="4"/>
  <c r="T30" i="4"/>
  <c r="O16" i="4"/>
  <c r="R30" i="4"/>
  <c r="R32" i="4"/>
  <c r="U24" i="4"/>
  <c r="R24" i="4"/>
  <c r="S24" i="4"/>
  <c r="T32" i="4"/>
  <c r="R33" i="4"/>
  <c r="Q33" i="4"/>
  <c r="N13" i="4"/>
  <c r="R13" i="4"/>
  <c r="M34" i="4"/>
  <c r="U34" i="4"/>
  <c r="O3" i="4"/>
  <c r="L24" i="4"/>
  <c r="N24" i="4"/>
  <c r="Q20" i="4"/>
  <c r="O20" i="4"/>
  <c r="T10" i="4"/>
  <c r="T24" i="4"/>
  <c r="M24" i="4"/>
  <c r="S33" i="4"/>
  <c r="U13" i="4"/>
  <c r="N34" i="4"/>
  <c r="Q34" i="4"/>
  <c r="P3" i="4"/>
  <c r="P24" i="4"/>
  <c r="O24" i="4"/>
  <c r="T20" i="4"/>
  <c r="L20" i="4"/>
  <c r="P32" i="4"/>
  <c r="O10" i="4"/>
  <c r="U30" i="4"/>
  <c r="U32" i="4"/>
  <c r="Q32" i="4"/>
  <c r="Q30" i="4"/>
  <c r="T16" i="4"/>
  <c r="R10" i="4"/>
  <c r="U16" i="4"/>
  <c r="P10" i="4"/>
  <c r="T8" i="4"/>
  <c r="L11" i="4"/>
  <c r="U5" i="4"/>
  <c r="P33" i="4"/>
  <c r="N33" i="4"/>
  <c r="Q13" i="4"/>
  <c r="P13" i="4"/>
  <c r="S13" i="4"/>
  <c r="Q11" i="4"/>
  <c r="P34" i="4"/>
  <c r="T34" i="4"/>
  <c r="L3" i="4"/>
  <c r="U3" i="4"/>
  <c r="N3" i="4"/>
  <c r="L16" i="4"/>
  <c r="R16" i="4"/>
  <c r="N10" i="4"/>
  <c r="U10" i="4"/>
  <c r="Q5" i="4"/>
  <c r="L33" i="4"/>
  <c r="L26" i="4"/>
  <c r="R26" i="4"/>
  <c r="O13" i="4"/>
  <c r="O31" i="4"/>
  <c r="R31" i="4"/>
  <c r="Q19" i="4"/>
  <c r="R34" i="4"/>
  <c r="R3" i="4"/>
  <c r="S3" i="4"/>
  <c r="U17" i="4"/>
  <c r="N7" i="4"/>
  <c r="L7" i="4"/>
  <c r="P16" i="4"/>
  <c r="M16" i="4"/>
  <c r="O32" i="4"/>
  <c r="S32" i="4"/>
  <c r="L10" i="4"/>
  <c r="S10" i="4"/>
  <c r="N30" i="4"/>
  <c r="L32" i="4"/>
  <c r="R8" i="4"/>
  <c r="M19" i="4"/>
  <c r="N27" i="4"/>
  <c r="Q28" i="4"/>
  <c r="O5" i="4"/>
  <c r="Q8" i="4"/>
  <c r="R21" i="4"/>
  <c r="M11" i="4"/>
  <c r="S19" i="4"/>
  <c r="P5" i="4"/>
  <c r="N8" i="4"/>
  <c r="T11" i="4"/>
  <c r="O19" i="4"/>
  <c r="Q12" i="4"/>
  <c r="S16" i="4"/>
  <c r="Q16" i="4"/>
  <c r="U27" i="4"/>
  <c r="M10" i="4"/>
  <c r="M4" i="4"/>
  <c r="P28" i="4"/>
  <c r="N22" i="4"/>
  <c r="T12" i="4"/>
  <c r="Q21" i="4"/>
  <c r="O22" i="4"/>
  <c r="L12" i="4"/>
  <c r="T4" i="4"/>
  <c r="Q27" i="4"/>
  <c r="R28" i="4"/>
  <c r="M21" i="4"/>
  <c r="S22" i="4"/>
  <c r="L4" i="4"/>
  <c r="L27" i="4"/>
  <c r="M28" i="4"/>
  <c r="S28" i="4"/>
  <c r="R22" i="4"/>
  <c r="N12" i="4"/>
  <c r="S12" i="4"/>
  <c r="O12" i="4"/>
  <c r="S4" i="4"/>
  <c r="N4" i="4"/>
  <c r="U4" i="4"/>
  <c r="R5" i="4"/>
  <c r="T5" i="4"/>
  <c r="S5" i="4"/>
  <c r="O28" i="4"/>
  <c r="N28" i="4"/>
  <c r="U8" i="4"/>
  <c r="L8" i="4"/>
  <c r="P8" i="4"/>
  <c r="T21" i="4"/>
  <c r="N21" i="4"/>
  <c r="P11" i="4"/>
  <c r="O11" i="4"/>
  <c r="S11" i="4"/>
  <c r="T22" i="4"/>
  <c r="U22" i="4"/>
  <c r="U19" i="4"/>
  <c r="P19" i="4"/>
  <c r="T19" i="4"/>
  <c r="U12" i="4"/>
  <c r="R12" i="4"/>
  <c r="O4" i="4"/>
  <c r="P4" i="4"/>
  <c r="R27" i="4"/>
  <c r="P27" i="4"/>
  <c r="O27" i="4"/>
  <c r="L28" i="4"/>
  <c r="S21" i="4"/>
  <c r="O21" i="4"/>
  <c r="P21" i="4"/>
  <c r="L22" i="4"/>
  <c r="Q22" i="4"/>
  <c r="L5" i="4"/>
  <c r="M5" i="4"/>
  <c r="T28" i="4"/>
  <c r="M8" i="4"/>
  <c r="O8" i="4"/>
  <c r="L21" i="4"/>
  <c r="N11" i="4"/>
  <c r="R11" i="4"/>
  <c r="M22" i="4"/>
  <c r="R19" i="4"/>
  <c r="N19" i="4"/>
  <c r="M12" i="4"/>
  <c r="R4" i="4"/>
  <c r="T27" i="4"/>
  <c r="S27" i="4"/>
  <c r="O25" i="4"/>
  <c r="L25" i="4"/>
  <c r="M25" i="4"/>
  <c r="R25" i="4"/>
  <c r="U25" i="4"/>
  <c r="N25" i="4"/>
  <c r="T25" i="4"/>
  <c r="S25" i="4"/>
  <c r="Q25" i="4"/>
  <c r="P25" i="4"/>
  <c r="S14" i="4"/>
  <c r="P14" i="4"/>
  <c r="O14" i="4"/>
  <c r="L14" i="4"/>
  <c r="N14" i="4"/>
  <c r="R14" i="4"/>
  <c r="U14" i="4"/>
  <c r="M14" i="4"/>
  <c r="Q14" i="4"/>
  <c r="T14" i="4"/>
  <c r="X3" i="4" l="1"/>
  <c r="X4" i="4" s="1"/>
  <c r="X5" i="4"/>
  <c r="X6" i="4"/>
</calcChain>
</file>

<file path=xl/sharedStrings.xml><?xml version="1.0" encoding="utf-8"?>
<sst xmlns="http://schemas.openxmlformats.org/spreadsheetml/2006/main" count="4828" uniqueCount="164">
  <si>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</si>
  <si>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</si>
  <si>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</si>
  <si>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</si>
  <si>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</si>
  <si>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</si>
  <si>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</si>
  <si>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</si>
  <si>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</si>
  <si>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</si>
  <si>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</si>
  <si>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</si>
  <si>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</si>
  <si>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</si>
  <si>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</si>
  <si>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</si>
  <si>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</si>
  <si>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</si>
  <si>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</si>
  <si>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</si>
  <si>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</si>
  <si>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</si>
  <si>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</si>
  <si>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</si>
  <si>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</si>
  <si>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</si>
  <si>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</si>
  <si>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</si>
  <si>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</si>
  <si>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</si>
  <si>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</si>
  <si>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</si>
  <si>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</si>
  <si>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</si>
  <si>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</si>
  <si>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</si>
  <si>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</si>
  <si>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</si>
  <si>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</si>
  <si>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</si>
  <si>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</si>
  <si>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</si>
  <si>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</si>
  <si>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</si>
  <si>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</si>
  <si>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</si>
  <si>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</si>
  <si>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</si>
  <si>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</si>
  <si>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</si>
  <si>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</si>
  <si>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</si>
  <si>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</si>
  <si>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</si>
  <si>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</si>
  <si>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</si>
  <si>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</si>
  <si>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</si>
  <si>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</si>
  <si>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</si>
  <si>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</si>
  <si>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</si>
  <si>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</si>
  <si>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</si>
  <si>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</si>
  <si>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</si>
  <si>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</si>
  <si>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</si>
  <si>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</si>
  <si>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</si>
  <si>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</si>
  <si>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</si>
  <si>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</si>
  <si>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</si>
  <si>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</si>
  <si>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</si>
  <si>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</si>
  <si>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</si>
  <si>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</si>
  <si>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</si>
  <si>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</si>
  <si>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</si>
  <si>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</si>
  <si>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</si>
  <si>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</si>
  <si>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</si>
  <si>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</si>
  <si>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</si>
  <si>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</si>
  <si>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</si>
  <si>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</si>
  <si>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</si>
  <si>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</si>
  <si>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</si>
  <si>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</si>
  <si>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</si>
  <si>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</si>
  <si>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</si>
  <si>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</si>
  <si>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</si>
  <si>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</si>
  <si>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</si>
  <si>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</si>
  <si>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</si>
  <si>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</si>
  <si>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</si>
  <si>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</si>
  <si>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</si>
  <si>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</si>
  <si>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</si>
  <si>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</si>
  <si>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</si>
  <si>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</si>
  <si>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</si>
  <si>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</si>
  <si>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</si>
  <si>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</si>
  <si>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</si>
  <si>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</si>
  <si>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</si>
  <si>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</si>
  <si>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</si>
  <si>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</si>
  <si>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</si>
  <si>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</si>
  <si>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</si>
  <si>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</si>
  <si>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</si>
  <si>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>PO_eff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</si>
  <si>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</si>
  <si>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</si>
  <si>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</si>
  <si>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</si>
  <si>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</si>
  <si>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</si>
  <si>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</si>
  <si>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</si>
  <si>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</si>
  <si>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</si>
  <si>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</si>
  <si>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</si>
  <si>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</si>
  <si>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</si>
  <si>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</si>
  <si>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</si>
  <si>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</si>
  <si>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</si>
  <si>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</si>
  <si>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</si>
  <si>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</si>
  <si>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</si>
  <si>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</si>
  <si>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</si>
  <si>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</si>
  <si>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PS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</si>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</sst>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DAE6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5"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darkUp">
          <fgColor theme="6" tint="0.39994506668294322"/>
          <bgColor auto="1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  <border>
        <top/>
        <bottom/>
      </border>
    </dxf>
    <dxf>
      <fill>
        <patternFill patternType="lightUp">
          <fgColor theme="4" tint="0.59996337778862885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ill>
        <patternFill patternType="darkHorizontal">
          <fgColor rgb="FFD7191C"/>
          <bgColor auto="1"/>
        </patternFill>
      </fill>
    </dxf>
    <dxf>
      <font>
        <color theme="0"/>
      </font>
      <fill>
        <patternFill patternType="solid">
          <fgColor auto="1"/>
          <bgColor rgb="FFD7191C"/>
        </patternFill>
      </fill>
    </dxf>
    <dxf>
      <font>
        <color theme="0"/>
      </font>
      <fill>
        <patternFill patternType="solid">
          <fgColor auto="1"/>
          <bgColor rgb="FF1A9641"/>
        </patternFill>
      </fill>
    </dxf>
    <dxf>
      <font>
        <b val="0"/>
        <i/>
        <color auto="1"/>
      </font>
      <fill>
        <gradientFill>
          <stop position="0">
            <color theme="0"/>
          </stop>
          <stop position="1">
            <color rgb="FF1A9641"/>
          </stop>
        </gradientFill>
      </fill>
    </dxf>
    <dxf>
      <fill>
        <patternFill patternType="solid">
          <fgColor auto="1"/>
          <bgColor rgb="FFFFFFBF"/>
        </patternFill>
      </fill>
    </dxf>
    <dxf>
      <font>
        <b/>
        <i val="0"/>
        <color theme="0"/>
      </font>
      <fill>
        <patternFill patternType="solid">
          <fgColor auto="1"/>
          <bgColor rgb="FF1A9641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31A354"/>
      <color rgb="FFA1D99B"/>
      <color rgb="FFFFFFBF"/>
      <color rgb="FFFDAE61"/>
      <color rgb="FF1A9641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DAE6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B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A1D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31A35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Overview!$W$3:$W$6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Overview!$X$3:$X$6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51"/>
  <sheetViews>
    <sheetView tabSelected="1" zoomScaleNormal="100" workbookViewId="0">
      <pane ySplit="1" topLeftCell="A604" activePane="bottomLeft" state="frozen"/>
      <selection pane="bottomLeft" activeCell="H620" sqref="H620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6" customWidth="1"/>
    <col min="12" max="23" width="5.7109375" style="1" customWidth="1"/>
    <col min="24" max="24" width="10.7109375"/>
    <col min="25" max="25" width="5.7109375" customWidth="1"/>
    <col min="26" max="44" width="5.7109375" style="1" customWidth="1"/>
    <col min="45" max="16384" width="11.42578125" style="1"/>
  </cols>
  <sheetData>
    <row r="1" spans="1:42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5" t="s">
        <v>21</v>
      </c>
      <c r="I1" s="15" t="s">
        <v>22</v>
      </c>
      <c r="J1" s="15" t="s">
        <v>23</v>
      </c>
      <c r="K1" s="15" t="s">
        <v>24</v>
      </c>
      <c r="L1" s="7" t="s">
        <v>93</v>
      </c>
      <c r="M1" s="14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161</v>
      </c>
      <c r="U1" s="7" t="s">
        <v>159</v>
      </c>
      <c r="V1" s="7" t="s">
        <v>160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6" t="s">
        <v>84</v>
      </c>
      <c r="I2" s="16" t="s">
        <v>84</v>
      </c>
      <c r="J2" s="16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 t="shared" ref="N2:N26" si="1">1*M2</f>
        <v>0</v>
      </c>
      <c r="O2" s="7">
        <f t="shared" ref="O2:O26" si="2">A2*M2</f>
        <v>0</v>
      </c>
      <c r="P2" s="8">
        <f t="shared" ref="P2:P26" si="3">COUNTIF(H2:K2,"W")*M2</f>
        <v>0</v>
      </c>
      <c r="Q2" s="8">
        <f t="shared" ref="Q2:Q26" si="4">COUNTIF(H2:K2,"L")*M2</f>
        <v>0</v>
      </c>
      <c r="R2" s="7">
        <f t="shared" ref="R2:R26" si="5">IF(K2&lt;&gt;"",1,0)*M2</f>
        <v>0</v>
      </c>
      <c r="S2" s="7">
        <f t="shared" ref="S2:S26" si="6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23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128</v>
      </c>
      <c r="AI2" s="7" t="s">
        <v>111</v>
      </c>
      <c r="AJ2" s="7" t="s">
        <v>110</v>
      </c>
      <c r="AK2" s="7" t="s">
        <v>102</v>
      </c>
      <c r="AL2" s="7" t="s">
        <v>103</v>
      </c>
      <c r="AM2" s="7" t="s">
        <v>104</v>
      </c>
      <c r="AN2" s="7" t="s">
        <v>107</v>
      </c>
      <c r="AO2" s="7" t="s">
        <v>105</v>
      </c>
      <c r="AP2" s="7"/>
    </row>
    <row r="3" spans="1:42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6" t="s">
        <v>84</v>
      </c>
      <c r="I3" s="16" t="s">
        <v>84</v>
      </c>
      <c r="J3" s="16" t="s">
        <v>39</v>
      </c>
      <c r="K3" s="16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si="1"/>
        <v>0</v>
      </c>
      <c r="O3" s="7">
        <f t="shared" si="2"/>
        <v>0</v>
      </c>
      <c r="P3" s="8">
        <f t="shared" si="3"/>
        <v>0</v>
      </c>
      <c r="Q3" s="8">
        <f t="shared" si="4"/>
        <v>0</v>
      </c>
      <c r="R3" s="7">
        <f t="shared" si="5"/>
        <v>0</v>
      </c>
      <c r="S3" s="7">
        <f t="shared" si="6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 t="shared" ref="AI3:AI34" si="13">IF(Z3=0,0,AD3/Z3)</f>
        <v>0.25</v>
      </c>
      <c r="AJ3" s="10">
        <f t="shared" ref="AJ3:AJ34" si="14">IF(AD3=0,0,AE3/AD3)</f>
        <v>0.7142857142857143</v>
      </c>
      <c r="AK3" s="11">
        <f t="shared" ref="AK3:AK34" si="15">(2*AJ3+2*AI3+AH3)/5*LOG(AE3+1.1,2)</f>
        <v>1.2581400239307083</v>
      </c>
      <c r="AL3" s="7">
        <f t="shared" ref="AL3:AL34" si="16">RANK(AK3,$AK$3:$AK$34)</f>
        <v>3</v>
      </c>
      <c r="AM3" s="7">
        <f>ROW()-2</f>
        <v>1</v>
      </c>
      <c r="AN3" s="7">
        <f>AL3*100+AM3</f>
        <v>301</v>
      </c>
      <c r="AO3" s="7">
        <f t="shared" ref="AO3:AO34" si="17">MOD(SMALL($AN$3:$AN$34,ROW()-2),100)</f>
        <v>29</v>
      </c>
      <c r="AP3" s="7" t="str">
        <f t="shared" ref="AP3:AP34" ca="1" si="18">OFFSET($Y$2,AO3,0)</f>
        <v>Steelers</v>
      </c>
    </row>
    <row r="4" spans="1:42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6" t="s">
        <v>84</v>
      </c>
      <c r="I4" s="16" t="s">
        <v>84</v>
      </c>
      <c r="J4" s="16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1"/>
        <v>0</v>
      </c>
      <c r="O4" s="7">
        <f t="shared" si="2"/>
        <v>0</v>
      </c>
      <c r="P4" s="8">
        <f t="shared" si="3"/>
        <v>0</v>
      </c>
      <c r="Q4" s="8">
        <f t="shared" si="4"/>
        <v>0</v>
      </c>
      <c r="R4" s="7">
        <f t="shared" si="5"/>
        <v>0</v>
      </c>
      <c r="S4" s="7">
        <f t="shared" si="6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si="13"/>
        <v>0.125</v>
      </c>
      <c r="AJ4" s="10">
        <f t="shared" si="14"/>
        <v>0.5</v>
      </c>
      <c r="AK4" s="11">
        <f t="shared" si="15"/>
        <v>0.32665329489099559</v>
      </c>
      <c r="AL4" s="7">
        <f t="shared" si="16"/>
        <v>18</v>
      </c>
      <c r="AM4" s="7">
        <f t="shared" ref="AM4:AM34" si="19">ROW()-2</f>
        <v>2</v>
      </c>
      <c r="AN4" s="7">
        <f t="shared" ref="AN4:AN34" si="20">AL4*100+AM4</f>
        <v>1802</v>
      </c>
      <c r="AO4" s="7">
        <f t="shared" si="17"/>
        <v>23</v>
      </c>
      <c r="AP4" s="7" t="str">
        <f t="shared" ca="1" si="18"/>
        <v>Patriots</v>
      </c>
    </row>
    <row r="5" spans="1:42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6" t="s">
        <v>84</v>
      </c>
      <c r="I5" s="16" t="s">
        <v>84</v>
      </c>
      <c r="J5" s="16" t="s">
        <v>39</v>
      </c>
      <c r="K5" s="16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1"/>
        <v>0</v>
      </c>
      <c r="O5" s="7">
        <f t="shared" si="2"/>
        <v>0</v>
      </c>
      <c r="P5" s="8">
        <f t="shared" si="3"/>
        <v>0</v>
      </c>
      <c r="Q5" s="8">
        <f t="shared" si="4"/>
        <v>0</v>
      </c>
      <c r="R5" s="7">
        <f t="shared" si="5"/>
        <v>0</v>
      </c>
      <c r="S5" s="7">
        <f t="shared" si="6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3"/>
        <v>0.1875</v>
      </c>
      <c r="AJ5" s="10">
        <f t="shared" si="14"/>
        <v>0</v>
      </c>
      <c r="AK5" s="11">
        <f t="shared" si="15"/>
        <v>1.8170108495527127E-2</v>
      </c>
      <c r="AL5" s="7">
        <f t="shared" si="16"/>
        <v>24</v>
      </c>
      <c r="AM5" s="7">
        <f t="shared" si="19"/>
        <v>3</v>
      </c>
      <c r="AN5" s="7">
        <f t="shared" si="20"/>
        <v>2403</v>
      </c>
      <c r="AO5" s="7">
        <f t="shared" si="17"/>
        <v>1</v>
      </c>
      <c r="AP5" s="7" t="str">
        <f t="shared" ca="1" si="18"/>
        <v>49ers</v>
      </c>
    </row>
    <row r="6" spans="1:42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6" t="s">
        <v>84</v>
      </c>
      <c r="I6" s="16" t="s">
        <v>84</v>
      </c>
      <c r="J6" s="16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1"/>
        <v>0</v>
      </c>
      <c r="O6" s="7">
        <f t="shared" si="2"/>
        <v>0</v>
      </c>
      <c r="P6" s="8">
        <f t="shared" si="3"/>
        <v>0</v>
      </c>
      <c r="Q6" s="8">
        <f t="shared" si="4"/>
        <v>0</v>
      </c>
      <c r="R6" s="7">
        <f t="shared" si="5"/>
        <v>0</v>
      </c>
      <c r="S6" s="7">
        <f t="shared" si="6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16</v>
      </c>
      <c r="AC6" s="7">
        <v>19</v>
      </c>
      <c r="AD6" s="7">
        <v>4</v>
      </c>
      <c r="AE6" s="7">
        <v>0</v>
      </c>
      <c r="AF6" s="10">
        <f t="shared" si="11"/>
        <v>0.45714285714285713</v>
      </c>
      <c r="AG6" s="8">
        <f>Overview!F6</f>
        <v>58</v>
      </c>
      <c r="AH6" s="10">
        <f t="shared" si="12"/>
        <v>0.34482758620689657</v>
      </c>
      <c r="AI6" s="10">
        <f t="shared" si="13"/>
        <v>0.2</v>
      </c>
      <c r="AJ6" s="10">
        <f t="shared" si="14"/>
        <v>0</v>
      </c>
      <c r="AK6" s="11">
        <f t="shared" si="15"/>
        <v>2.0483283537921358E-2</v>
      </c>
      <c r="AL6" s="7">
        <f t="shared" si="16"/>
        <v>23</v>
      </c>
      <c r="AM6" s="7">
        <f t="shared" si="19"/>
        <v>4</v>
      </c>
      <c r="AN6" s="7">
        <f t="shared" si="20"/>
        <v>2304</v>
      </c>
      <c r="AO6" s="7">
        <f t="shared" si="17"/>
        <v>13</v>
      </c>
      <c r="AP6" s="7" t="str">
        <f t="shared" ca="1" si="18"/>
        <v>Cowboys</v>
      </c>
    </row>
    <row r="7" spans="1:42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6" t="s">
        <v>84</v>
      </c>
      <c r="I7" s="16" t="s">
        <v>84</v>
      </c>
      <c r="J7" s="16" t="s">
        <v>39</v>
      </c>
      <c r="K7" s="16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1"/>
        <v>0</v>
      </c>
      <c r="O7" s="7">
        <f t="shared" si="2"/>
        <v>0</v>
      </c>
      <c r="P7" s="8">
        <f t="shared" si="3"/>
        <v>0</v>
      </c>
      <c r="Q7" s="8">
        <f t="shared" si="4"/>
        <v>0</v>
      </c>
      <c r="R7" s="7">
        <f t="shared" si="5"/>
        <v>0</v>
      </c>
      <c r="S7" s="7">
        <f t="shared" si="6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3"/>
        <v>0.36363636363636365</v>
      </c>
      <c r="AJ7" s="10">
        <f t="shared" si="14"/>
        <v>0.375</v>
      </c>
      <c r="AK7" s="11">
        <f t="shared" si="15"/>
        <v>0.75586097839374267</v>
      </c>
      <c r="AL7" s="7">
        <f t="shared" si="16"/>
        <v>12</v>
      </c>
      <c r="AM7" s="7">
        <f t="shared" si="19"/>
        <v>5</v>
      </c>
      <c r="AN7" s="7">
        <f t="shared" si="20"/>
        <v>1205</v>
      </c>
      <c r="AO7" s="7">
        <f t="shared" si="17"/>
        <v>17</v>
      </c>
      <c r="AP7" s="7" t="str">
        <f t="shared" ca="1" si="18"/>
        <v>Giants</v>
      </c>
    </row>
    <row r="8" spans="1:42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6" t="s">
        <v>84</v>
      </c>
      <c r="I8" s="16" t="s">
        <v>39</v>
      </c>
      <c r="J8" s="16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1"/>
        <v>0</v>
      </c>
      <c r="O8" s="7">
        <f t="shared" si="2"/>
        <v>0</v>
      </c>
      <c r="P8" s="8">
        <f t="shared" si="3"/>
        <v>0</v>
      </c>
      <c r="Q8" s="8">
        <f t="shared" si="4"/>
        <v>0</v>
      </c>
      <c r="R8" s="7">
        <f t="shared" si="5"/>
        <v>0</v>
      </c>
      <c r="S8" s="7">
        <f t="shared" si="6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15</v>
      </c>
      <c r="AD8" s="7">
        <v>0</v>
      </c>
      <c r="AE8" s="7">
        <v>0</v>
      </c>
      <c r="AF8" s="10">
        <f t="shared" si="11"/>
        <v>0.31818181818181818</v>
      </c>
      <c r="AG8" s="8">
        <f>Overview!F8</f>
        <v>55</v>
      </c>
      <c r="AH8" s="10">
        <f t="shared" si="12"/>
        <v>0.29090909090909089</v>
      </c>
      <c r="AI8" s="10">
        <f t="shared" si="13"/>
        <v>0</v>
      </c>
      <c r="AJ8" s="10">
        <f t="shared" si="14"/>
        <v>0</v>
      </c>
      <c r="AK8" s="11">
        <f t="shared" si="15"/>
        <v>8.000205018178037E-3</v>
      </c>
      <c r="AL8" s="7">
        <f t="shared" si="16"/>
        <v>30</v>
      </c>
      <c r="AM8" s="7">
        <f t="shared" si="19"/>
        <v>6</v>
      </c>
      <c r="AN8" s="7">
        <f t="shared" si="20"/>
        <v>3006</v>
      </c>
      <c r="AO8" s="7">
        <f t="shared" si="17"/>
        <v>21</v>
      </c>
      <c r="AP8" s="7" t="str">
        <f t="shared" ca="1" si="18"/>
        <v>Packers</v>
      </c>
    </row>
    <row r="9" spans="1:42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6" t="s">
        <v>84</v>
      </c>
      <c r="I9" s="16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1"/>
        <v>0</v>
      </c>
      <c r="O9" s="7">
        <f t="shared" si="2"/>
        <v>0</v>
      </c>
      <c r="P9" s="8">
        <f t="shared" si="3"/>
        <v>0</v>
      </c>
      <c r="Q9" s="8">
        <f t="shared" si="4"/>
        <v>0</v>
      </c>
      <c r="R9" s="7">
        <f t="shared" si="5"/>
        <v>0</v>
      </c>
      <c r="S9" s="7">
        <f t="shared" si="6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11</v>
      </c>
      <c r="AC9" s="7">
        <v>11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0.29166666666666669</v>
      </c>
      <c r="AI9" s="10">
        <f t="shared" si="13"/>
        <v>0.14285714285714285</v>
      </c>
      <c r="AJ9" s="10">
        <f t="shared" si="14"/>
        <v>1</v>
      </c>
      <c r="AK9" s="11">
        <f t="shared" si="15"/>
        <v>0.84139540156105841</v>
      </c>
      <c r="AL9" s="7">
        <f t="shared" si="16"/>
        <v>8</v>
      </c>
      <c r="AM9" s="7">
        <f t="shared" si="19"/>
        <v>7</v>
      </c>
      <c r="AN9" s="7">
        <f t="shared" si="20"/>
        <v>807</v>
      </c>
      <c r="AO9" s="7">
        <f t="shared" si="17"/>
        <v>26</v>
      </c>
      <c r="AP9" s="7" t="str">
        <f t="shared" ca="1" si="18"/>
        <v>Ravens</v>
      </c>
    </row>
    <row r="10" spans="1:42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6" t="s">
        <v>84</v>
      </c>
      <c r="I10" s="16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1"/>
        <v>1</v>
      </c>
      <c r="O10" s="7">
        <f t="shared" si="2"/>
        <v>1967</v>
      </c>
      <c r="P10" s="8">
        <f t="shared" si="3"/>
        <v>0</v>
      </c>
      <c r="Q10" s="8">
        <f t="shared" si="4"/>
        <v>1</v>
      </c>
      <c r="R10" s="7">
        <f t="shared" si="5"/>
        <v>0</v>
      </c>
      <c r="S10" s="7">
        <f t="shared" si="6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3"/>
        <v>0.1111111111111111</v>
      </c>
      <c r="AJ10" s="10">
        <f t="shared" si="14"/>
        <v>0</v>
      </c>
      <c r="AK10" s="11">
        <f t="shared" si="15"/>
        <v>1.0378618459286282E-2</v>
      </c>
      <c r="AL10" s="7">
        <f t="shared" si="16"/>
        <v>28</v>
      </c>
      <c r="AM10" s="7">
        <f t="shared" si="19"/>
        <v>8</v>
      </c>
      <c r="AN10" s="7">
        <f t="shared" si="20"/>
        <v>2808</v>
      </c>
      <c r="AO10" s="7">
        <f t="shared" si="17"/>
        <v>7</v>
      </c>
      <c r="AP10" s="7" t="str">
        <f t="shared" ca="1" si="18"/>
        <v>Buccaneers</v>
      </c>
    </row>
    <row r="11" spans="1:42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6" t="s">
        <v>84</v>
      </c>
      <c r="I11" s="16" t="s">
        <v>39</v>
      </c>
      <c r="J11" s="16" t="s">
        <v>39</v>
      </c>
      <c r="K11" s="16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1"/>
        <v>0</v>
      </c>
      <c r="O11" s="7">
        <f t="shared" si="2"/>
        <v>0</v>
      </c>
      <c r="P11" s="8">
        <f t="shared" si="3"/>
        <v>0</v>
      </c>
      <c r="Q11" s="8">
        <f t="shared" si="4"/>
        <v>0</v>
      </c>
      <c r="R11" s="7">
        <f t="shared" si="5"/>
        <v>0</v>
      </c>
      <c r="S11" s="7">
        <f t="shared" si="6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3"/>
        <v>6.6666666666666666E-2</v>
      </c>
      <c r="AJ11" s="10">
        <f t="shared" si="14"/>
        <v>0</v>
      </c>
      <c r="AK11" s="11">
        <f t="shared" si="15"/>
        <v>1.0779011861776516E-2</v>
      </c>
      <c r="AL11" s="7">
        <f t="shared" si="16"/>
        <v>27</v>
      </c>
      <c r="AM11" s="7">
        <f t="shared" si="19"/>
        <v>9</v>
      </c>
      <c r="AN11" s="7">
        <f t="shared" si="20"/>
        <v>2709</v>
      </c>
      <c r="AO11" s="7">
        <f t="shared" si="17"/>
        <v>12</v>
      </c>
      <c r="AP11" s="7" t="str">
        <f t="shared" ca="1" si="18"/>
        <v>Commanders</v>
      </c>
    </row>
    <row r="12" spans="1:42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6" t="s">
        <v>84</v>
      </c>
      <c r="I12" s="16" t="s">
        <v>84</v>
      </c>
      <c r="J12" s="16" t="s">
        <v>39</v>
      </c>
      <c r="K12" s="16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1"/>
        <v>0</v>
      </c>
      <c r="O12" s="7">
        <f t="shared" si="2"/>
        <v>0</v>
      </c>
      <c r="P12" s="8">
        <f t="shared" si="3"/>
        <v>0</v>
      </c>
      <c r="Q12" s="8">
        <f t="shared" si="4"/>
        <v>0</v>
      </c>
      <c r="R12" s="7">
        <f t="shared" si="5"/>
        <v>0</v>
      </c>
      <c r="S12" s="7">
        <f t="shared" si="6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19</v>
      </c>
      <c r="AC12" s="7">
        <v>21</v>
      </c>
      <c r="AD12" s="7">
        <v>5</v>
      </c>
      <c r="AE12" s="7">
        <v>3</v>
      </c>
      <c r="AF12" s="10">
        <f t="shared" si="11"/>
        <v>0.47499999999999998</v>
      </c>
      <c r="AG12" s="8">
        <f>Overview!F12</f>
        <v>58</v>
      </c>
      <c r="AH12" s="10">
        <f t="shared" si="12"/>
        <v>0.43103448275862066</v>
      </c>
      <c r="AI12" s="10">
        <f t="shared" si="13"/>
        <v>0.2</v>
      </c>
      <c r="AJ12" s="10">
        <f t="shared" si="14"/>
        <v>0.6</v>
      </c>
      <c r="AK12" s="11">
        <f t="shared" si="15"/>
        <v>0.82688447091820327</v>
      </c>
      <c r="AL12" s="7">
        <f t="shared" si="16"/>
        <v>11</v>
      </c>
      <c r="AM12" s="7">
        <f t="shared" si="19"/>
        <v>10</v>
      </c>
      <c r="AN12" s="7">
        <f t="shared" si="20"/>
        <v>1110</v>
      </c>
      <c r="AO12" s="7">
        <f t="shared" si="17"/>
        <v>24</v>
      </c>
      <c r="AP12" s="7" t="str">
        <f t="shared" ca="1" si="18"/>
        <v>Raiders</v>
      </c>
    </row>
    <row r="13" spans="1:42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6" t="s">
        <v>84</v>
      </c>
      <c r="I13" s="16" t="s">
        <v>39</v>
      </c>
      <c r="J13" s="16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1"/>
        <v>0</v>
      </c>
      <c r="O13" s="7">
        <f t="shared" si="2"/>
        <v>0</v>
      </c>
      <c r="P13" s="8">
        <f t="shared" si="3"/>
        <v>0</v>
      </c>
      <c r="Q13" s="8">
        <f t="shared" si="4"/>
        <v>0</v>
      </c>
      <c r="R13" s="7">
        <f t="shared" si="5"/>
        <v>0</v>
      </c>
      <c r="S13" s="7">
        <f t="shared" si="6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3"/>
        <v>0.16</v>
      </c>
      <c r="AJ13" s="10">
        <f t="shared" si="14"/>
        <v>0.5</v>
      </c>
      <c r="AK13" s="11">
        <f t="shared" si="15"/>
        <v>0.57163158609010534</v>
      </c>
      <c r="AL13" s="7">
        <f t="shared" si="16"/>
        <v>13</v>
      </c>
      <c r="AM13" s="7">
        <f t="shared" si="19"/>
        <v>11</v>
      </c>
      <c r="AN13" s="7">
        <f t="shared" si="20"/>
        <v>1311</v>
      </c>
      <c r="AO13" s="7">
        <f t="shared" si="17"/>
        <v>10</v>
      </c>
      <c r="AP13" s="7" t="str">
        <f t="shared" ca="1" si="18"/>
        <v>Chiefs</v>
      </c>
    </row>
    <row r="14" spans="1:42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6" t="s">
        <v>84</v>
      </c>
      <c r="I14" s="16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1"/>
        <v>0</v>
      </c>
      <c r="O14" s="7">
        <f t="shared" si="2"/>
        <v>0</v>
      </c>
      <c r="P14" s="8">
        <f t="shared" si="3"/>
        <v>0</v>
      </c>
      <c r="Q14" s="8">
        <f t="shared" si="4"/>
        <v>0</v>
      </c>
      <c r="R14" s="7">
        <f t="shared" si="5"/>
        <v>0</v>
      </c>
      <c r="S14" s="7">
        <f t="shared" si="6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3"/>
        <v>0.26315789473684209</v>
      </c>
      <c r="AJ14" s="10">
        <f t="shared" si="14"/>
        <v>0.6</v>
      </c>
      <c r="AK14" s="11">
        <f t="shared" si="15"/>
        <v>0.83619440241098264</v>
      </c>
      <c r="AL14" s="7">
        <f t="shared" si="16"/>
        <v>9</v>
      </c>
      <c r="AM14" s="7">
        <f t="shared" si="19"/>
        <v>12</v>
      </c>
      <c r="AN14" s="7">
        <f t="shared" si="20"/>
        <v>912</v>
      </c>
      <c r="AO14" s="7">
        <f t="shared" si="17"/>
        <v>5</v>
      </c>
      <c r="AP14" s="7" t="str">
        <f t="shared" ca="1" si="18"/>
        <v>Broncos</v>
      </c>
    </row>
    <row r="15" spans="1:42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6" t="s">
        <v>84</v>
      </c>
      <c r="I15" s="16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1"/>
        <v>0</v>
      </c>
      <c r="O15" s="7">
        <f t="shared" si="2"/>
        <v>0</v>
      </c>
      <c r="P15" s="8">
        <f t="shared" si="3"/>
        <v>0</v>
      </c>
      <c r="Q15" s="8">
        <f t="shared" si="4"/>
        <v>0</v>
      </c>
      <c r="R15" s="7">
        <f t="shared" si="5"/>
        <v>0</v>
      </c>
      <c r="S15" s="7">
        <f t="shared" si="6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30</v>
      </c>
      <c r="AD15" s="7">
        <v>8</v>
      </c>
      <c r="AE15" s="7">
        <v>5</v>
      </c>
      <c r="AF15" s="10">
        <f t="shared" si="11"/>
        <v>0.54545454545454541</v>
      </c>
      <c r="AG15" s="8">
        <f>Overview!F15</f>
        <v>58</v>
      </c>
      <c r="AH15" s="10">
        <f t="shared" si="12"/>
        <v>0.62068965517241381</v>
      </c>
      <c r="AI15" s="10">
        <f t="shared" si="13"/>
        <v>0.22222222222222221</v>
      </c>
      <c r="AJ15" s="10">
        <f t="shared" si="14"/>
        <v>0.625</v>
      </c>
      <c r="AK15" s="11">
        <f t="shared" si="15"/>
        <v>1.2079486474227477</v>
      </c>
      <c r="AL15" s="7">
        <f t="shared" si="16"/>
        <v>4</v>
      </c>
      <c r="AM15" s="7">
        <f t="shared" si="19"/>
        <v>13</v>
      </c>
      <c r="AN15" s="7">
        <f t="shared" si="20"/>
        <v>413</v>
      </c>
      <c r="AO15" s="7">
        <f t="shared" si="17"/>
        <v>11</v>
      </c>
      <c r="AP15" s="7" t="str">
        <f t="shared" ca="1" si="18"/>
        <v>Colts</v>
      </c>
    </row>
    <row r="16" spans="1:42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6" t="s">
        <v>84</v>
      </c>
      <c r="I16" s="16" t="s">
        <v>39</v>
      </c>
      <c r="J16" s="16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1"/>
        <v>0</v>
      </c>
      <c r="O16" s="7">
        <f t="shared" si="2"/>
        <v>0</v>
      </c>
      <c r="P16" s="8">
        <f t="shared" si="3"/>
        <v>0</v>
      </c>
      <c r="Q16" s="8">
        <f t="shared" si="4"/>
        <v>0</v>
      </c>
      <c r="R16" s="7">
        <f t="shared" si="5"/>
        <v>0</v>
      </c>
      <c r="S16" s="7">
        <f t="shared" si="6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22</v>
      </c>
      <c r="AD16" s="7">
        <v>5</v>
      </c>
      <c r="AE16" s="7">
        <v>2</v>
      </c>
      <c r="AF16" s="10">
        <f t="shared" si="11"/>
        <v>0.47619047619047616</v>
      </c>
      <c r="AG16" s="8">
        <f>Overview!F16</f>
        <v>58</v>
      </c>
      <c r="AH16" s="10">
        <f t="shared" si="12"/>
        <v>0.43103448275862066</v>
      </c>
      <c r="AI16" s="10">
        <f t="shared" si="13"/>
        <v>0.2</v>
      </c>
      <c r="AJ16" s="10">
        <f t="shared" si="14"/>
        <v>0.4</v>
      </c>
      <c r="AK16" s="11">
        <f t="shared" si="15"/>
        <v>0.53245714891811702</v>
      </c>
      <c r="AL16" s="7">
        <f t="shared" si="16"/>
        <v>15</v>
      </c>
      <c r="AM16" s="7">
        <f t="shared" si="19"/>
        <v>14</v>
      </c>
      <c r="AN16" s="7">
        <f t="shared" si="20"/>
        <v>1514</v>
      </c>
      <c r="AO16" s="7">
        <f t="shared" si="17"/>
        <v>25</v>
      </c>
      <c r="AP16" s="7" t="str">
        <f t="shared" ca="1" si="18"/>
        <v>Rams</v>
      </c>
    </row>
    <row r="17" spans="1:42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6" t="s">
        <v>84</v>
      </c>
      <c r="I17" s="16" t="s">
        <v>39</v>
      </c>
      <c r="J17" s="16" t="s">
        <v>39</v>
      </c>
      <c r="K17" s="16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1"/>
        <v>0</v>
      </c>
      <c r="O17" s="7">
        <f t="shared" si="2"/>
        <v>0</v>
      </c>
      <c r="P17" s="8">
        <f t="shared" si="3"/>
        <v>0</v>
      </c>
      <c r="Q17" s="8">
        <f t="shared" si="4"/>
        <v>0</v>
      </c>
      <c r="R17" s="7">
        <f t="shared" si="5"/>
        <v>0</v>
      </c>
      <c r="S17" s="7">
        <f t="shared" si="6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24</v>
      </c>
      <c r="AD17" s="7">
        <v>4</v>
      </c>
      <c r="AE17" s="7">
        <v>1</v>
      </c>
      <c r="AF17" s="10">
        <f t="shared" si="11"/>
        <v>0.46666666666666667</v>
      </c>
      <c r="AG17" s="8">
        <f>Overview!F17</f>
        <v>58</v>
      </c>
      <c r="AH17" s="10">
        <f t="shared" si="12"/>
        <v>0.44827586206896552</v>
      </c>
      <c r="AI17" s="10">
        <f t="shared" si="13"/>
        <v>0.15384615384615385</v>
      </c>
      <c r="AJ17" s="10">
        <f t="shared" si="14"/>
        <v>0.25</v>
      </c>
      <c r="AK17" s="11">
        <f t="shared" si="15"/>
        <v>0.26887498501675172</v>
      </c>
      <c r="AL17" s="7">
        <f t="shared" si="16"/>
        <v>20</v>
      </c>
      <c r="AM17" s="7">
        <f t="shared" si="19"/>
        <v>15</v>
      </c>
      <c r="AN17" s="7">
        <f t="shared" si="20"/>
        <v>2015</v>
      </c>
      <c r="AO17" s="7">
        <f t="shared" si="17"/>
        <v>14</v>
      </c>
      <c r="AP17" s="7" t="str">
        <f t="shared" ca="1" si="18"/>
        <v>Dolphins</v>
      </c>
    </row>
    <row r="18" spans="1:42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6" t="s">
        <v>84</v>
      </c>
      <c r="I18" s="16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1"/>
        <v>0</v>
      </c>
      <c r="O18" s="7">
        <f t="shared" si="2"/>
        <v>0</v>
      </c>
      <c r="P18" s="8">
        <f t="shared" si="3"/>
        <v>0</v>
      </c>
      <c r="Q18" s="8">
        <f t="shared" si="4"/>
        <v>0</v>
      </c>
      <c r="R18" s="7">
        <f t="shared" si="5"/>
        <v>0</v>
      </c>
      <c r="S18" s="7">
        <f t="shared" si="6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3"/>
        <v>0.14285714285714285</v>
      </c>
      <c r="AJ18" s="10">
        <f t="shared" si="14"/>
        <v>0</v>
      </c>
      <c r="AK18" s="11">
        <f t="shared" si="15"/>
        <v>1.4495445360830589E-2</v>
      </c>
      <c r="AL18" s="7">
        <f t="shared" si="16"/>
        <v>25</v>
      </c>
      <c r="AM18" s="7">
        <f t="shared" si="19"/>
        <v>16</v>
      </c>
      <c r="AN18" s="7">
        <f t="shared" si="20"/>
        <v>2516</v>
      </c>
      <c r="AO18" s="7">
        <f t="shared" si="17"/>
        <v>27</v>
      </c>
      <c r="AP18" s="7" t="str">
        <f t="shared" ca="1" si="18"/>
        <v>Saints</v>
      </c>
    </row>
    <row r="19" spans="1:42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6" t="s">
        <v>84</v>
      </c>
      <c r="I19" s="16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1"/>
        <v>0</v>
      </c>
      <c r="O19" s="7">
        <f t="shared" si="2"/>
        <v>0</v>
      </c>
      <c r="P19" s="8">
        <f t="shared" si="3"/>
        <v>0</v>
      </c>
      <c r="Q19" s="8">
        <f t="shared" si="4"/>
        <v>0</v>
      </c>
      <c r="R19" s="7">
        <f t="shared" si="5"/>
        <v>0</v>
      </c>
      <c r="S19" s="7">
        <f t="shared" si="6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3"/>
        <v>0.29411764705882354</v>
      </c>
      <c r="AJ19" s="10">
        <f t="shared" si="14"/>
        <v>0.8</v>
      </c>
      <c r="AK19" s="11">
        <f t="shared" si="15"/>
        <v>1.1664759766158299</v>
      </c>
      <c r="AL19" s="7">
        <f t="shared" si="16"/>
        <v>5</v>
      </c>
      <c r="AM19" s="7">
        <f t="shared" si="19"/>
        <v>17</v>
      </c>
      <c r="AN19" s="7">
        <f t="shared" si="20"/>
        <v>517</v>
      </c>
      <c r="AO19" s="7">
        <f t="shared" si="17"/>
        <v>19</v>
      </c>
      <c r="AP19" s="7" t="str">
        <f t="shared" ca="1" si="18"/>
        <v>Jets</v>
      </c>
    </row>
    <row r="20" spans="1:42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6" t="s">
        <v>84</v>
      </c>
      <c r="I20" s="16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1"/>
        <v>0</v>
      </c>
      <c r="O20" s="7">
        <f t="shared" si="2"/>
        <v>0</v>
      </c>
      <c r="P20" s="8">
        <f t="shared" si="3"/>
        <v>0</v>
      </c>
      <c r="Q20" s="8">
        <f t="shared" si="4"/>
        <v>0</v>
      </c>
      <c r="R20" s="7">
        <f t="shared" si="5"/>
        <v>0</v>
      </c>
      <c r="S20" s="7">
        <f t="shared" si="6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3"/>
        <v>0</v>
      </c>
      <c r="AJ20" s="10">
        <f t="shared" si="14"/>
        <v>0</v>
      </c>
      <c r="AK20" s="11">
        <f t="shared" si="15"/>
        <v>7.5864013103412427E-3</v>
      </c>
      <c r="AL20" s="7">
        <f t="shared" si="16"/>
        <v>31</v>
      </c>
      <c r="AM20" s="7">
        <f t="shared" si="19"/>
        <v>18</v>
      </c>
      <c r="AN20" s="7">
        <f t="shared" si="20"/>
        <v>3118</v>
      </c>
      <c r="AO20" s="7">
        <f t="shared" si="17"/>
        <v>2</v>
      </c>
      <c r="AP20" s="7" t="str">
        <f t="shared" ca="1" si="18"/>
        <v>Bears</v>
      </c>
    </row>
    <row r="21" spans="1:42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6" t="s">
        <v>84</v>
      </c>
      <c r="I21" s="16" t="s">
        <v>39</v>
      </c>
      <c r="J21" s="16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1"/>
        <v>0</v>
      </c>
      <c r="O21" s="7">
        <f t="shared" si="2"/>
        <v>0</v>
      </c>
      <c r="P21" s="8">
        <f t="shared" si="3"/>
        <v>0</v>
      </c>
      <c r="Q21" s="8">
        <f t="shared" si="4"/>
        <v>0</v>
      </c>
      <c r="R21" s="7">
        <f t="shared" si="5"/>
        <v>0</v>
      </c>
      <c r="S21" s="7">
        <f t="shared" si="6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3"/>
        <v>7.1428571428571425E-2</v>
      </c>
      <c r="AJ21" s="10">
        <f t="shared" si="14"/>
        <v>1</v>
      </c>
      <c r="AK21" s="11">
        <f t="shared" si="15"/>
        <v>0.51041225093540554</v>
      </c>
      <c r="AL21" s="7">
        <f t="shared" si="16"/>
        <v>17</v>
      </c>
      <c r="AM21" s="7">
        <f t="shared" si="19"/>
        <v>19</v>
      </c>
      <c r="AN21" s="7">
        <f t="shared" si="20"/>
        <v>1719</v>
      </c>
      <c r="AO21" s="7">
        <f t="shared" si="17"/>
        <v>28</v>
      </c>
      <c r="AP21" s="7" t="str">
        <f t="shared" ca="1" si="18"/>
        <v>Seahawks</v>
      </c>
    </row>
    <row r="22" spans="1:42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6" t="s">
        <v>84</v>
      </c>
      <c r="I22" s="16" t="s">
        <v>39</v>
      </c>
      <c r="J22" s="16" t="s">
        <v>39</v>
      </c>
      <c r="K22" s="16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1"/>
        <v>0</v>
      </c>
      <c r="O22" s="7">
        <f t="shared" si="2"/>
        <v>0</v>
      </c>
      <c r="P22" s="8">
        <f t="shared" si="3"/>
        <v>0</v>
      </c>
      <c r="Q22" s="8">
        <f t="shared" si="4"/>
        <v>0</v>
      </c>
      <c r="R22" s="7">
        <f t="shared" si="5"/>
        <v>0</v>
      </c>
      <c r="S22" s="7">
        <f t="shared" si="6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1</v>
      </c>
      <c r="AC22" s="7">
        <v>12</v>
      </c>
      <c r="AD22" s="7">
        <v>0</v>
      </c>
      <c r="AE22" s="7">
        <v>0</v>
      </c>
      <c r="AF22" s="10">
        <f t="shared" si="11"/>
        <v>7.6923076923076927E-2</v>
      </c>
      <c r="AG22" s="8">
        <f>Overview!F22</f>
        <v>58</v>
      </c>
      <c r="AH22" s="10">
        <f t="shared" si="12"/>
        <v>0.22413793103448276</v>
      </c>
      <c r="AI22" s="10">
        <f t="shared" si="13"/>
        <v>0</v>
      </c>
      <c r="AJ22" s="10">
        <f t="shared" si="14"/>
        <v>0</v>
      </c>
      <c r="AK22" s="11">
        <f t="shared" si="15"/>
        <v>6.1639510646522592E-3</v>
      </c>
      <c r="AL22" s="7">
        <f t="shared" si="16"/>
        <v>32</v>
      </c>
      <c r="AM22" s="7">
        <f t="shared" si="19"/>
        <v>20</v>
      </c>
      <c r="AN22" s="7">
        <f t="shared" si="20"/>
        <v>3220</v>
      </c>
      <c r="AO22" s="7">
        <f t="shared" si="17"/>
        <v>15</v>
      </c>
      <c r="AP22" s="7" t="str">
        <f t="shared" ca="1" si="18"/>
        <v>Eagles</v>
      </c>
    </row>
    <row r="23" spans="1:42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6" t="s">
        <v>84</v>
      </c>
      <c r="I23" s="16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1"/>
        <v>0</v>
      </c>
      <c r="O23" s="7">
        <f t="shared" si="2"/>
        <v>0</v>
      </c>
      <c r="P23" s="8">
        <f t="shared" si="3"/>
        <v>0</v>
      </c>
      <c r="Q23" s="8">
        <f t="shared" si="4"/>
        <v>0</v>
      </c>
      <c r="R23" s="7">
        <f t="shared" si="5"/>
        <v>0</v>
      </c>
      <c r="S23" s="7">
        <f t="shared" si="6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29</v>
      </c>
      <c r="AC23" s="7">
        <v>22</v>
      </c>
      <c r="AD23" s="7">
        <v>5</v>
      </c>
      <c r="AE23" s="7">
        <v>4</v>
      </c>
      <c r="AF23" s="10">
        <f t="shared" si="11"/>
        <v>0.56862745098039214</v>
      </c>
      <c r="AG23" s="8">
        <f>Overview!F23</f>
        <v>58</v>
      </c>
      <c r="AH23" s="10">
        <f t="shared" si="12"/>
        <v>0.46551724137931033</v>
      </c>
      <c r="AI23" s="10">
        <f t="shared" si="13"/>
        <v>0.18518518518518517</v>
      </c>
      <c r="AJ23" s="10">
        <f t="shared" si="14"/>
        <v>0.8</v>
      </c>
      <c r="AK23" s="11">
        <f t="shared" si="15"/>
        <v>1.1451094251247937</v>
      </c>
      <c r="AL23" s="7">
        <f t="shared" si="16"/>
        <v>6</v>
      </c>
      <c r="AM23" s="7">
        <f t="shared" si="19"/>
        <v>21</v>
      </c>
      <c r="AN23" s="7">
        <f t="shared" si="20"/>
        <v>621</v>
      </c>
      <c r="AO23" s="7">
        <f t="shared" si="17"/>
        <v>32</v>
      </c>
      <c r="AP23" s="7" t="str">
        <f t="shared" ca="1" si="18"/>
        <v>Vikings</v>
      </c>
    </row>
    <row r="24" spans="1:42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6" t="s">
        <v>84</v>
      </c>
      <c r="I24" s="16" t="s">
        <v>39</v>
      </c>
      <c r="J24" s="16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1"/>
        <v>0</v>
      </c>
      <c r="O24" s="7">
        <f t="shared" si="2"/>
        <v>0</v>
      </c>
      <c r="P24" s="8">
        <f t="shared" si="3"/>
        <v>0</v>
      </c>
      <c r="Q24" s="8">
        <f t="shared" si="4"/>
        <v>0</v>
      </c>
      <c r="R24" s="7">
        <f t="shared" si="5"/>
        <v>0</v>
      </c>
      <c r="S24" s="7">
        <f t="shared" si="6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3"/>
        <v>0.25</v>
      </c>
      <c r="AJ24" s="10">
        <f t="shared" si="14"/>
        <v>0</v>
      </c>
      <c r="AK24" s="11">
        <f t="shared" si="15"/>
        <v>2.1336753685334744E-2</v>
      </c>
      <c r="AL24" s="7">
        <f t="shared" si="16"/>
        <v>22</v>
      </c>
      <c r="AM24" s="7">
        <f t="shared" si="19"/>
        <v>22</v>
      </c>
      <c r="AN24" s="7">
        <f t="shared" si="20"/>
        <v>2222</v>
      </c>
      <c r="AO24" s="7">
        <f t="shared" si="17"/>
        <v>22</v>
      </c>
      <c r="AP24" s="7" t="str">
        <f t="shared" ca="1" si="18"/>
        <v>Panthers</v>
      </c>
    </row>
    <row r="25" spans="1:42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6" t="s">
        <v>84</v>
      </c>
      <c r="I25" s="16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1"/>
        <v>1</v>
      </c>
      <c r="O25" s="7">
        <f t="shared" si="2"/>
        <v>1969</v>
      </c>
      <c r="P25" s="8">
        <f t="shared" si="3"/>
        <v>0</v>
      </c>
      <c r="Q25" s="8">
        <f t="shared" si="4"/>
        <v>1</v>
      </c>
      <c r="R25" s="7">
        <f t="shared" si="5"/>
        <v>0</v>
      </c>
      <c r="S25" s="7">
        <f t="shared" si="6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3"/>
        <v>0.40740740740740738</v>
      </c>
      <c r="AJ25" s="10">
        <f t="shared" si="14"/>
        <v>0.54545454545454541</v>
      </c>
      <c r="AK25" s="11">
        <f t="shared" si="15"/>
        <v>1.3410881655467743</v>
      </c>
      <c r="AL25" s="7">
        <f t="shared" si="16"/>
        <v>2</v>
      </c>
      <c r="AM25" s="7">
        <f t="shared" si="19"/>
        <v>23</v>
      </c>
      <c r="AN25" s="7">
        <f t="shared" si="20"/>
        <v>223</v>
      </c>
      <c r="AO25" s="7">
        <f t="shared" si="17"/>
        <v>4</v>
      </c>
      <c r="AP25" s="7" t="str">
        <f t="shared" ca="1" si="18"/>
        <v>Bills</v>
      </c>
    </row>
    <row r="26" spans="1:42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6" t="s">
        <v>84</v>
      </c>
      <c r="I26" s="16" t="s">
        <v>39</v>
      </c>
      <c r="J26" s="16" t="s">
        <v>39</v>
      </c>
      <c r="K26" s="16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1"/>
        <v>0</v>
      </c>
      <c r="O26" s="7">
        <f t="shared" si="2"/>
        <v>0</v>
      </c>
      <c r="P26" s="8">
        <f t="shared" si="3"/>
        <v>0</v>
      </c>
      <c r="Q26" s="8">
        <f t="shared" si="4"/>
        <v>0</v>
      </c>
      <c r="R26" s="7">
        <f t="shared" si="5"/>
        <v>0</v>
      </c>
      <c r="S26" s="7">
        <f t="shared" si="6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3"/>
        <v>0.21739130434782608</v>
      </c>
      <c r="AJ26" s="10">
        <f t="shared" si="14"/>
        <v>0.6</v>
      </c>
      <c r="AK26" s="11">
        <f t="shared" si="15"/>
        <v>0.82700654731458889</v>
      </c>
      <c r="AL26" s="7">
        <f t="shared" si="16"/>
        <v>10</v>
      </c>
      <c r="AM26" s="7">
        <f t="shared" si="19"/>
        <v>24</v>
      </c>
      <c r="AN26" s="7">
        <f t="shared" si="20"/>
        <v>1024</v>
      </c>
      <c r="AO26" s="7">
        <f t="shared" si="17"/>
        <v>3</v>
      </c>
      <c r="AP26" s="7" t="str">
        <f t="shared" ca="1" si="18"/>
        <v>Bengals</v>
      </c>
    </row>
    <row r="27" spans="1:42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6" t="s">
        <v>84</v>
      </c>
      <c r="I27" s="16" t="s">
        <v>39</v>
      </c>
      <c r="J27" s="16" t="s">
        <v>39</v>
      </c>
      <c r="K27" s="16" t="s">
        <v>39</v>
      </c>
      <c r="L27" s="7" t="str">
        <f>IF(G27="","",VLOOKUP(G27,Overview!$A$3:$B$52,2))</f>
        <v>Colts</v>
      </c>
      <c r="M27" s="7">
        <f t="shared" ref="M27:M66" si="21">(L27=$M$1)*1</f>
        <v>0</v>
      </c>
      <c r="N27" s="7">
        <f t="shared" ref="N27:N66" si="22">1*M27</f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23</v>
      </c>
      <c r="AD27" s="7">
        <v>5</v>
      </c>
      <c r="AE27" s="7">
        <v>2</v>
      </c>
      <c r="AF27" s="10">
        <f t="shared" si="11"/>
        <v>0.5</v>
      </c>
      <c r="AG27" s="8">
        <f>Overview!F27</f>
        <v>58</v>
      </c>
      <c r="AH27" s="10">
        <f t="shared" si="12"/>
        <v>0.44827586206896552</v>
      </c>
      <c r="AI27" s="10">
        <f t="shared" si="13"/>
        <v>0.19230769230769232</v>
      </c>
      <c r="AJ27" s="10">
        <f t="shared" si="14"/>
        <v>0.4</v>
      </c>
      <c r="AK27" s="11">
        <f t="shared" si="15"/>
        <v>0.53306329626604787</v>
      </c>
      <c r="AL27" s="7">
        <f t="shared" si="16"/>
        <v>14</v>
      </c>
      <c r="AM27" s="7">
        <f t="shared" si="19"/>
        <v>25</v>
      </c>
      <c r="AN27" s="7">
        <f t="shared" si="20"/>
        <v>1425</v>
      </c>
      <c r="AO27" s="7">
        <f t="shared" si="17"/>
        <v>16</v>
      </c>
      <c r="AP27" s="7" t="str">
        <f t="shared" ca="1" si="18"/>
        <v>Falcons</v>
      </c>
    </row>
    <row r="28" spans="1:42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6" t="s">
        <v>84</v>
      </c>
      <c r="I28" s="16" t="s">
        <v>38</v>
      </c>
      <c r="L28" s="7" t="str">
        <f>IF(G28="","",VLOOKUP(G28,Overview!$A$3:$B$52,2))</f>
        <v>Bengals</v>
      </c>
      <c r="M28" s="7">
        <f t="shared" si="21"/>
        <v>0</v>
      </c>
      <c r="N28" s="7">
        <f t="shared" si="22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3"/>
        <v>0.13333333333333333</v>
      </c>
      <c r="AJ28" s="10">
        <f t="shared" si="14"/>
        <v>1</v>
      </c>
      <c r="AK28" s="11">
        <f t="shared" si="15"/>
        <v>0.91484747125853649</v>
      </c>
      <c r="AL28" s="7">
        <f t="shared" si="16"/>
        <v>7</v>
      </c>
      <c r="AM28" s="7">
        <f t="shared" si="19"/>
        <v>26</v>
      </c>
      <c r="AN28" s="7">
        <f t="shared" si="20"/>
        <v>726</v>
      </c>
      <c r="AO28" s="7">
        <f t="shared" si="17"/>
        <v>31</v>
      </c>
      <c r="AP28" s="7" t="str">
        <f t="shared" ca="1" si="18"/>
        <v>Titans</v>
      </c>
    </row>
    <row r="29" spans="1:42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6" t="s">
        <v>84</v>
      </c>
      <c r="I29" s="16" t="s">
        <v>39</v>
      </c>
      <c r="J29" s="16" t="s">
        <v>38</v>
      </c>
      <c r="L29" s="7" t="str">
        <f>IF(G29="","",VLOOKUP(G29,Overview!$A$3:$B$52,2))</f>
        <v>Raiders</v>
      </c>
      <c r="M29" s="7">
        <f t="shared" si="21"/>
        <v>0</v>
      </c>
      <c r="N29" s="7">
        <f t="shared" si="22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3"/>
        <v>7.1428571428571425E-2</v>
      </c>
      <c r="AJ29" s="10">
        <f t="shared" si="14"/>
        <v>1</v>
      </c>
      <c r="AK29" s="11">
        <f t="shared" si="15"/>
        <v>0.51131881176967531</v>
      </c>
      <c r="AL29" s="7">
        <f t="shared" si="16"/>
        <v>16</v>
      </c>
      <c r="AM29" s="7">
        <f t="shared" si="19"/>
        <v>27</v>
      </c>
      <c r="AN29" s="7">
        <f t="shared" si="20"/>
        <v>1627</v>
      </c>
      <c r="AO29" s="7">
        <f t="shared" si="17"/>
        <v>9</v>
      </c>
      <c r="AP29" s="7" t="str">
        <f t="shared" ca="1" si="18"/>
        <v>Chargers</v>
      </c>
    </row>
    <row r="30" spans="1:42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6" t="s">
        <v>84</v>
      </c>
      <c r="I30" s="16" t="s">
        <v>38</v>
      </c>
      <c r="L30" s="7" t="str">
        <f>IF(G30="","",VLOOKUP(G30,Overview!$A$3:$B$52,2))</f>
        <v>Dolphins</v>
      </c>
      <c r="M30" s="7">
        <f t="shared" si="21"/>
        <v>0</v>
      </c>
      <c r="N30" s="7">
        <f t="shared" si="22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3"/>
        <v>0.15</v>
      </c>
      <c r="AJ30" s="10">
        <f t="shared" si="14"/>
        <v>0.33333333333333331</v>
      </c>
      <c r="AK30" s="11">
        <f t="shared" si="15"/>
        <v>0.29614104738328678</v>
      </c>
      <c r="AL30" s="7">
        <f t="shared" si="16"/>
        <v>19</v>
      </c>
      <c r="AM30" s="7">
        <f t="shared" si="19"/>
        <v>28</v>
      </c>
      <c r="AN30" s="7">
        <f t="shared" si="20"/>
        <v>1928</v>
      </c>
      <c r="AO30" s="7">
        <f t="shared" si="17"/>
        <v>8</v>
      </c>
      <c r="AP30" s="7" t="str">
        <f t="shared" ca="1" si="18"/>
        <v>Cardinals</v>
      </c>
    </row>
    <row r="31" spans="1:42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6" t="s">
        <v>84</v>
      </c>
      <c r="I31" s="16" t="s">
        <v>39</v>
      </c>
      <c r="J31" s="16" t="s">
        <v>39</v>
      </c>
      <c r="K31" s="16" t="s">
        <v>38</v>
      </c>
      <c r="L31" s="7" t="str">
        <f>IF(G31="","",VLOOKUP(G31,Overview!$A$3:$B$52,2))</f>
        <v>Cowboys</v>
      </c>
      <c r="M31" s="7">
        <f t="shared" si="21"/>
        <v>0</v>
      </c>
      <c r="N31" s="7">
        <f t="shared" si="22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26</v>
      </c>
      <c r="AD31" s="7">
        <v>8</v>
      </c>
      <c r="AE31" s="7">
        <v>6</v>
      </c>
      <c r="AF31" s="10">
        <f t="shared" si="11"/>
        <v>0.58064516129032262</v>
      </c>
      <c r="AG31" s="8">
        <f>Overview!F31</f>
        <v>58</v>
      </c>
      <c r="AH31" s="10">
        <f t="shared" si="12"/>
        <v>0.56896551724137934</v>
      </c>
      <c r="AI31" s="10">
        <f t="shared" si="13"/>
        <v>0.24242424242424243</v>
      </c>
      <c r="AJ31" s="10">
        <f t="shared" si="14"/>
        <v>0.75</v>
      </c>
      <c r="AK31" s="11">
        <f t="shared" si="15"/>
        <v>1.4443447640887628</v>
      </c>
      <c r="AL31" s="7">
        <f t="shared" si="16"/>
        <v>1</v>
      </c>
      <c r="AM31" s="7">
        <f t="shared" si="19"/>
        <v>29</v>
      </c>
      <c r="AN31" s="7">
        <f t="shared" si="20"/>
        <v>129</v>
      </c>
      <c r="AO31" s="7">
        <f t="shared" si="17"/>
        <v>30</v>
      </c>
      <c r="AP31" s="7" t="str">
        <f t="shared" ca="1" si="18"/>
        <v>Texans</v>
      </c>
    </row>
    <row r="32" spans="1:42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6" t="s">
        <v>84</v>
      </c>
      <c r="I32" s="16" t="s">
        <v>38</v>
      </c>
      <c r="L32" s="7" t="str">
        <f>IF(G32="","",VLOOKUP(G32,Overview!$A$3:$B$52,2))</f>
        <v>Vikings</v>
      </c>
      <c r="M32" s="7">
        <f t="shared" si="21"/>
        <v>0</v>
      </c>
      <c r="N32" s="7">
        <f t="shared" si="22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4</v>
      </c>
      <c r="AC32" s="7">
        <v>6</v>
      </c>
      <c r="AD32" s="7">
        <v>0</v>
      </c>
      <c r="AE32" s="7">
        <v>0</v>
      </c>
      <c r="AF32" s="10">
        <f t="shared" si="11"/>
        <v>0.4</v>
      </c>
      <c r="AG32" s="8">
        <f>Overview!F32</f>
        <v>22</v>
      </c>
      <c r="AH32" s="10">
        <f t="shared" si="12"/>
        <v>0.31818181818181818</v>
      </c>
      <c r="AI32" s="10">
        <f t="shared" si="13"/>
        <v>0</v>
      </c>
      <c r="AJ32" s="10">
        <f t="shared" si="14"/>
        <v>0</v>
      </c>
      <c r="AK32" s="11">
        <f t="shared" si="15"/>
        <v>8.7502242386322277E-3</v>
      </c>
      <c r="AL32" s="7">
        <f t="shared" si="16"/>
        <v>29</v>
      </c>
      <c r="AM32" s="7">
        <f t="shared" si="19"/>
        <v>30</v>
      </c>
      <c r="AN32" s="7">
        <f t="shared" si="20"/>
        <v>2930</v>
      </c>
      <c r="AO32" s="7">
        <f t="shared" si="17"/>
        <v>6</v>
      </c>
      <c r="AP32" s="7" t="str">
        <f t="shared" ca="1" si="18"/>
        <v>Browns</v>
      </c>
    </row>
    <row r="33" spans="1:42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6" t="s">
        <v>84</v>
      </c>
      <c r="I33" s="16" t="s">
        <v>39</v>
      </c>
      <c r="J33" s="16" t="s">
        <v>38</v>
      </c>
      <c r="L33" s="7" t="str">
        <f>IF(G33="","",VLOOKUP(G33,Overview!$A$3:$B$52,2))</f>
        <v>49ers</v>
      </c>
      <c r="M33" s="7">
        <f t="shared" si="21"/>
        <v>0</v>
      </c>
      <c r="N33" s="7">
        <f t="shared" si="22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3"/>
        <v>4.5454545454545456E-2</v>
      </c>
      <c r="AJ33" s="10">
        <f t="shared" si="14"/>
        <v>0</v>
      </c>
      <c r="AK33" s="11">
        <f t="shared" si="15"/>
        <v>1.2931365869899845E-2</v>
      </c>
      <c r="AL33" s="7">
        <f t="shared" si="16"/>
        <v>26</v>
      </c>
      <c r="AM33" s="7">
        <f t="shared" si="19"/>
        <v>31</v>
      </c>
      <c r="AN33" s="7">
        <f t="shared" si="20"/>
        <v>2631</v>
      </c>
      <c r="AO33" s="7">
        <f t="shared" si="17"/>
        <v>18</v>
      </c>
      <c r="AP33" s="7" t="str">
        <f t="shared" ca="1" si="18"/>
        <v>Jaguars</v>
      </c>
    </row>
    <row r="34" spans="1:42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6" t="s">
        <v>84</v>
      </c>
      <c r="I34" s="16" t="s">
        <v>38</v>
      </c>
      <c r="L34" s="7" t="str">
        <f>IF(G34="","",VLOOKUP(G34,Overview!$A$3:$B$52,2))</f>
        <v>Lions</v>
      </c>
      <c r="M34" s="7">
        <f t="shared" si="21"/>
        <v>0</v>
      </c>
      <c r="N34" s="7">
        <f t="shared" si="22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3"/>
        <v>0.12903225806451613</v>
      </c>
      <c r="AJ34" s="10">
        <f t="shared" si="14"/>
        <v>0</v>
      </c>
      <c r="AK34" s="11">
        <f t="shared" si="15"/>
        <v>2.1795608603298929E-2</v>
      </c>
      <c r="AL34" s="7">
        <f t="shared" si="16"/>
        <v>21</v>
      </c>
      <c r="AM34" s="7">
        <f t="shared" si="19"/>
        <v>32</v>
      </c>
      <c r="AN34" s="7">
        <f t="shared" si="20"/>
        <v>2132</v>
      </c>
      <c r="AO34" s="7">
        <f t="shared" si="17"/>
        <v>20</v>
      </c>
      <c r="AP34" s="7" t="str">
        <f t="shared" ca="1" si="18"/>
        <v>Lions</v>
      </c>
    </row>
    <row r="35" spans="1:42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6" t="s">
        <v>84</v>
      </c>
      <c r="I35" s="16" t="s">
        <v>39</v>
      </c>
      <c r="J35" s="16" t="s">
        <v>39</v>
      </c>
      <c r="K35" s="16" t="s">
        <v>38</v>
      </c>
      <c r="L35" s="7" t="str">
        <f>IF(G35="","",VLOOKUP(G35,Overview!$A$3:$B$52,2))</f>
        <v>Dolphins</v>
      </c>
      <c r="M35" s="7">
        <f t="shared" si="21"/>
        <v>0</v>
      </c>
      <c r="N35" s="7">
        <f t="shared" si="22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2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6" t="s">
        <v>84</v>
      </c>
      <c r="I36" s="16" t="s">
        <v>38</v>
      </c>
      <c r="L36" s="7" t="str">
        <f>IF(G36="","",VLOOKUP(G36,Overview!$A$3:$B$52,2))</f>
        <v>Browns</v>
      </c>
      <c r="M36" s="7">
        <f t="shared" si="21"/>
        <v>0</v>
      </c>
      <c r="N36" s="7">
        <f t="shared" si="22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2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6" t="s">
        <v>84</v>
      </c>
      <c r="I37" s="16" t="s">
        <v>38</v>
      </c>
      <c r="L37" s="7" t="str">
        <f>IF(G37="","",VLOOKUP(G37,Overview!$A$3:$B$52,2))</f>
        <v>Chiefs</v>
      </c>
      <c r="M37" s="7">
        <f t="shared" si="21"/>
        <v>0</v>
      </c>
      <c r="N37" s="7">
        <f t="shared" si="22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2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6" t="s">
        <v>84</v>
      </c>
      <c r="I38" s="16" t="s">
        <v>39</v>
      </c>
      <c r="J38" s="16" t="s">
        <v>38</v>
      </c>
      <c r="L38" s="7" t="str">
        <f>IF(G38="","",VLOOKUP(G38,Overview!$A$3:$B$52,2))</f>
        <v>Colts</v>
      </c>
      <c r="M38" s="7">
        <f t="shared" si="21"/>
        <v>0</v>
      </c>
      <c r="N38" s="7">
        <f t="shared" si="22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2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6" t="s">
        <v>84</v>
      </c>
      <c r="I39" s="16" t="s">
        <v>39</v>
      </c>
      <c r="J39" s="16" t="s">
        <v>39</v>
      </c>
      <c r="K39" s="16" t="s">
        <v>39</v>
      </c>
      <c r="L39" s="7" t="str">
        <f>IF(G39="","",VLOOKUP(G39,Overview!$A$3:$B$52,2))</f>
        <v>Cowboys</v>
      </c>
      <c r="M39" s="7">
        <f t="shared" si="21"/>
        <v>0</v>
      </c>
      <c r="N39" s="7">
        <f t="shared" si="22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2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6" t="s">
        <v>84</v>
      </c>
      <c r="I40" s="16" t="s">
        <v>38</v>
      </c>
      <c r="L40" s="7" t="str">
        <f>IF(G40="","",VLOOKUP(G40,Overview!$A$3:$B$52,2))</f>
        <v>Vikings</v>
      </c>
      <c r="M40" s="7">
        <f t="shared" si="21"/>
        <v>0</v>
      </c>
      <c r="N40" s="7">
        <f t="shared" si="22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2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6" t="s">
        <v>84</v>
      </c>
      <c r="I41" s="16" t="s">
        <v>39</v>
      </c>
      <c r="J41" s="16" t="s">
        <v>38</v>
      </c>
      <c r="L41" s="7" t="str">
        <f>IF(G41="","",VLOOKUP(G41,Overview!$A$3:$B$52,2))</f>
        <v>49ers</v>
      </c>
      <c r="M41" s="7">
        <f t="shared" si="21"/>
        <v>0</v>
      </c>
      <c r="N41" s="7">
        <f t="shared" si="22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2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6" t="s">
        <v>84</v>
      </c>
      <c r="I42" s="16" t="s">
        <v>38</v>
      </c>
      <c r="L42" s="7" t="str">
        <f>IF(G42="","",VLOOKUP(G42,Overview!$A$3:$B$52,2))</f>
        <v>Commanders</v>
      </c>
      <c r="M42" s="7">
        <f t="shared" si="21"/>
        <v>0</v>
      </c>
      <c r="N42" s="7">
        <f t="shared" si="22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2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6" t="s">
        <v>84</v>
      </c>
      <c r="I43" s="16" t="s">
        <v>39</v>
      </c>
      <c r="J43" s="16" t="s">
        <v>39</v>
      </c>
      <c r="K43" s="16" t="s">
        <v>39</v>
      </c>
      <c r="L43" s="7" t="str">
        <f>IF(G43="","",VLOOKUP(G43,Overview!$A$3:$B$52,2))</f>
        <v>Dolphins</v>
      </c>
      <c r="M43" s="7">
        <f t="shared" si="21"/>
        <v>0</v>
      </c>
      <c r="N43" s="7">
        <f t="shared" si="22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2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6" t="s">
        <v>84</v>
      </c>
      <c r="I44" s="16" t="s">
        <v>39</v>
      </c>
      <c r="J44" s="16" t="s">
        <v>38</v>
      </c>
      <c r="L44" s="7" t="str">
        <f>IF(G44="","",VLOOKUP(G44,Overview!$A$3:$B$52,2))</f>
        <v>Steelers</v>
      </c>
      <c r="M44" s="7">
        <f t="shared" si="21"/>
        <v>0</v>
      </c>
      <c r="N44" s="7">
        <f t="shared" si="22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2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6" t="s">
        <v>84</v>
      </c>
      <c r="I45" s="16" t="s">
        <v>38</v>
      </c>
      <c r="L45" s="7" t="str">
        <f>IF(G45="","",VLOOKUP(G45,Overview!$A$3:$B$52,2))</f>
        <v>Raiders</v>
      </c>
      <c r="M45" s="7">
        <f t="shared" si="21"/>
        <v>0</v>
      </c>
      <c r="N45" s="7">
        <f t="shared" si="22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2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6" t="s">
        <v>84</v>
      </c>
      <c r="I46" s="16" t="s">
        <v>38</v>
      </c>
      <c r="L46" s="7" t="str">
        <f>IF(G46="","",VLOOKUP(G46,Overview!$A$3:$B$52,2))</f>
        <v>Browns</v>
      </c>
      <c r="M46" s="7">
        <f t="shared" si="21"/>
        <v>0</v>
      </c>
      <c r="N46" s="7">
        <f t="shared" si="22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2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6" t="s">
        <v>84</v>
      </c>
      <c r="I47" s="16" t="s">
        <v>39</v>
      </c>
      <c r="J47" s="16" t="s">
        <v>39</v>
      </c>
      <c r="K47" s="16" t="s">
        <v>38</v>
      </c>
      <c r="L47" s="7" t="str">
        <f>IF(G47="","",VLOOKUP(G47,Overview!$A$3:$B$52,2))</f>
        <v>Commanders</v>
      </c>
      <c r="M47" s="7">
        <f t="shared" si="21"/>
        <v>0</v>
      </c>
      <c r="N47" s="7">
        <f t="shared" si="22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2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6" t="s">
        <v>84</v>
      </c>
      <c r="I48" s="16" t="s">
        <v>38</v>
      </c>
      <c r="L48" s="7" t="str">
        <f>IF(G48="","",VLOOKUP(G48,Overview!$A$3:$B$52,2))</f>
        <v>Packers</v>
      </c>
      <c r="M48" s="7">
        <f t="shared" si="21"/>
        <v>0</v>
      </c>
      <c r="N48" s="7">
        <f t="shared" si="22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6" t="s">
        <v>84</v>
      </c>
      <c r="I49" s="16" t="s">
        <v>38</v>
      </c>
      <c r="L49" s="7" t="str">
        <f>IF(G49="","",VLOOKUP(G49,Overview!$A$3:$B$52,2))</f>
        <v>49ers</v>
      </c>
      <c r="M49" s="7">
        <f t="shared" si="21"/>
        <v>0</v>
      </c>
      <c r="N49" s="7">
        <f t="shared" si="22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6" t="s">
        <v>84</v>
      </c>
      <c r="I50" s="16" t="s">
        <v>39</v>
      </c>
      <c r="J50" s="16" t="s">
        <v>38</v>
      </c>
      <c r="L50" s="7" t="str">
        <f>IF(G50="","",VLOOKUP(G50,Overview!$A$3:$B$52,2))</f>
        <v>Cowboys</v>
      </c>
      <c r="M50" s="7">
        <f t="shared" si="21"/>
        <v>0</v>
      </c>
      <c r="N50" s="7">
        <f t="shared" si="22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6" t="s">
        <v>84</v>
      </c>
      <c r="I51" s="16" t="s">
        <v>39</v>
      </c>
      <c r="J51" s="16" t="s">
        <v>39</v>
      </c>
      <c r="K51" s="16" t="s">
        <v>39</v>
      </c>
      <c r="L51" s="7" t="str">
        <f>IF(G51="","",VLOOKUP(G51,Overview!$A$3:$B$52,2))</f>
        <v>Dolphins</v>
      </c>
      <c r="M51" s="7">
        <f t="shared" si="21"/>
        <v>0</v>
      </c>
      <c r="N51" s="7">
        <f t="shared" si="22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6" t="s">
        <v>84</v>
      </c>
      <c r="I52" s="16" t="s">
        <v>38</v>
      </c>
      <c r="L52" s="7" t="str">
        <f>IF(G52="","",VLOOKUP(G52,Overview!$A$3:$B$52,2))</f>
        <v>Bengals</v>
      </c>
      <c r="M52" s="7">
        <f t="shared" si="21"/>
        <v>0</v>
      </c>
      <c r="N52" s="7">
        <f t="shared" si="22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6" t="s">
        <v>84</v>
      </c>
      <c r="I53" s="16" t="s">
        <v>39</v>
      </c>
      <c r="J53" s="16" t="s">
        <v>38</v>
      </c>
      <c r="L53" s="7" t="str">
        <f>IF(G53="","",VLOOKUP(G53,Overview!$A$3:$B$52,2))</f>
        <v>Raiders</v>
      </c>
      <c r="M53" s="7">
        <f t="shared" si="21"/>
        <v>0</v>
      </c>
      <c r="N53" s="7">
        <f t="shared" si="22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6" t="s">
        <v>84</v>
      </c>
      <c r="I54" s="16" t="s">
        <v>38</v>
      </c>
      <c r="L54" s="7" t="str">
        <f>IF(G54="","",VLOOKUP(G54,Overview!$A$3:$B$52,2))</f>
        <v>Steelers</v>
      </c>
      <c r="M54" s="7">
        <f t="shared" si="21"/>
        <v>0</v>
      </c>
      <c r="N54" s="7">
        <f t="shared" si="22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6" t="s">
        <v>84</v>
      </c>
      <c r="I55" s="16" t="s">
        <v>39</v>
      </c>
      <c r="J55" s="16" t="s">
        <v>38</v>
      </c>
      <c r="L55" s="7" t="str">
        <f>IF(G55="","",VLOOKUP(G55,Overview!$A$3:$B$52,2))</f>
        <v>Cowboys</v>
      </c>
      <c r="M55" s="7">
        <f t="shared" si="21"/>
        <v>0</v>
      </c>
      <c r="N55" s="7">
        <f t="shared" si="22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6" t="s">
        <v>84</v>
      </c>
      <c r="I56" s="16" t="s">
        <v>39</v>
      </c>
      <c r="J56" s="16" t="s">
        <v>39</v>
      </c>
      <c r="K56" s="16" t="s">
        <v>38</v>
      </c>
      <c r="L56" s="7" t="str">
        <f>IF(G56="","",VLOOKUP(G56,Overview!$A$3:$B$52,2))</f>
        <v>Vikings</v>
      </c>
      <c r="M56" s="7">
        <f t="shared" si="21"/>
        <v>0</v>
      </c>
      <c r="N56" s="7">
        <f t="shared" si="22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6" t="s">
        <v>84</v>
      </c>
      <c r="I57" s="16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22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6" t="s">
        <v>84</v>
      </c>
      <c r="I58" s="16" t="s">
        <v>38</v>
      </c>
      <c r="L58" s="7" t="str">
        <f>IF(G58="","",VLOOKUP(G58,Overview!$A$3:$B$52,2))</f>
        <v>Commanders</v>
      </c>
      <c r="M58" s="7">
        <f t="shared" si="21"/>
        <v>0</v>
      </c>
      <c r="N58" s="7">
        <f t="shared" si="22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6" t="s">
        <v>84</v>
      </c>
      <c r="I59" s="16" t="s">
        <v>38</v>
      </c>
      <c r="L59" s="7" t="str">
        <f>IF(G59="","",VLOOKUP(G59,Overview!$A$3:$B$52,2))</f>
        <v>Dolphins</v>
      </c>
      <c r="M59" s="7">
        <f t="shared" si="21"/>
        <v>0</v>
      </c>
      <c r="N59" s="7">
        <f t="shared" si="22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6" t="s">
        <v>84</v>
      </c>
      <c r="I60" s="16" t="s">
        <v>39</v>
      </c>
      <c r="J60" s="16" t="s">
        <v>39</v>
      </c>
      <c r="K60" s="16" t="s">
        <v>39</v>
      </c>
      <c r="L60" s="7" t="str">
        <f>IF(G60="","",VLOOKUP(G60,Overview!$A$3:$B$52,2))</f>
        <v>Steelers</v>
      </c>
      <c r="M60" s="7">
        <f t="shared" si="21"/>
        <v>0</v>
      </c>
      <c r="N60" s="7">
        <f t="shared" si="22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6" t="s">
        <v>84</v>
      </c>
      <c r="I61" s="16" t="s">
        <v>39</v>
      </c>
      <c r="J61" s="16" t="s">
        <v>38</v>
      </c>
      <c r="L61" s="7" t="str">
        <f>IF(G61="","",VLOOKUP(G61,Overview!$A$3:$B$52,2))</f>
        <v>Raiders</v>
      </c>
      <c r="M61" s="7">
        <f t="shared" si="21"/>
        <v>0</v>
      </c>
      <c r="N61" s="7">
        <f t="shared" si="22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6" t="s">
        <v>84</v>
      </c>
      <c r="I62" s="16" t="s">
        <v>38</v>
      </c>
      <c r="L62" s="7" t="str">
        <f>IF(G62="","",VLOOKUP(G62,Overview!$A$3:$B$52,2))</f>
        <v>Bills</v>
      </c>
      <c r="M62" s="7">
        <f t="shared" si="21"/>
        <v>0</v>
      </c>
      <c r="N62" s="7">
        <f t="shared" si="22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6" t="s">
        <v>84</v>
      </c>
      <c r="I63" s="16" t="s">
        <v>38</v>
      </c>
      <c r="L63" s="7" t="str">
        <f>IF(G63="","",VLOOKUP(G63,Overview!$A$3:$B$52,2))</f>
        <v>Cardinals</v>
      </c>
      <c r="M63" s="7">
        <f t="shared" si="21"/>
        <v>0</v>
      </c>
      <c r="N63" s="7">
        <f t="shared" si="22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6" t="s">
        <v>84</v>
      </c>
      <c r="I64" s="16" t="s">
        <v>39</v>
      </c>
      <c r="J64" s="16" t="s">
        <v>39</v>
      </c>
      <c r="K64" s="16" t="s">
        <v>38</v>
      </c>
      <c r="L64" s="7" t="str">
        <f>IF(G64="","",VLOOKUP(G64,Overview!$A$3:$B$52,2))</f>
        <v>Vikings</v>
      </c>
      <c r="M64" s="7">
        <f t="shared" si="21"/>
        <v>0</v>
      </c>
      <c r="N64" s="7">
        <f t="shared" si="22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6" t="s">
        <v>84</v>
      </c>
      <c r="I65" s="16" t="s">
        <v>39</v>
      </c>
      <c r="J65" s="16" t="s">
        <v>38</v>
      </c>
      <c r="L65" s="7" t="str">
        <f>IF(G65="","",VLOOKUP(G65,Overview!$A$3:$B$52,2))</f>
        <v>Rams</v>
      </c>
      <c r="M65" s="7">
        <f t="shared" si="21"/>
        <v>1</v>
      </c>
      <c r="N65" s="7">
        <f t="shared" si="22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6" t="s">
        <v>84</v>
      </c>
      <c r="I66" s="16" t="s">
        <v>38</v>
      </c>
      <c r="L66" s="7" t="str">
        <f>IF(G66="","",VLOOKUP(G66,Overview!$A$3:$B$52,2))</f>
        <v>Commanders</v>
      </c>
      <c r="M66" s="7">
        <f t="shared" si="21"/>
        <v>0</v>
      </c>
      <c r="N66" s="7">
        <f t="shared" si="22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6" t="s">
        <v>84</v>
      </c>
      <c r="I67" s="16" t="s">
        <v>39</v>
      </c>
      <c r="J67" s="16" t="s">
        <v>39</v>
      </c>
      <c r="K67" s="16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1*M67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6" t="s">
        <v>84</v>
      </c>
      <c r="I68" s="16" t="s">
        <v>39</v>
      </c>
      <c r="J68" s="16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6" t="s">
        <v>84</v>
      </c>
      <c r="I69" s="16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6" t="s">
        <v>84</v>
      </c>
      <c r="I70" s="16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6" t="s">
        <v>84</v>
      </c>
      <c r="I71" s="16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6" t="s">
        <v>84</v>
      </c>
      <c r="I72" s="16" t="s">
        <v>39</v>
      </c>
      <c r="J72" s="16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6" t="s">
        <v>84</v>
      </c>
      <c r="I73" s="16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6" t="s">
        <v>84</v>
      </c>
      <c r="I74" s="16" t="s">
        <v>39</v>
      </c>
      <c r="J74" s="16" t="s">
        <v>39</v>
      </c>
      <c r="K74" s="16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6" t="s">
        <v>84</v>
      </c>
      <c r="I75" s="16" t="s">
        <v>39</v>
      </c>
      <c r="J75" s="16" t="s">
        <v>39</v>
      </c>
      <c r="K75" s="16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6" t="s">
        <v>84</v>
      </c>
      <c r="I76" s="16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6" t="s">
        <v>84</v>
      </c>
      <c r="I77" s="16" t="s">
        <v>39</v>
      </c>
      <c r="J77" s="16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6" t="s">
        <v>84</v>
      </c>
      <c r="I78" s="16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6" t="s">
        <v>84</v>
      </c>
      <c r="I79" s="16" t="s">
        <v>39</v>
      </c>
      <c r="J79" s="16" t="s">
        <v>39</v>
      </c>
      <c r="K79" s="16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6" t="s">
        <v>84</v>
      </c>
      <c r="I80" s="16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6" t="s">
        <v>84</v>
      </c>
      <c r="I81" s="16" t="s">
        <v>39</v>
      </c>
      <c r="J81" s="16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6" t="s">
        <v>84</v>
      </c>
      <c r="I82" s="16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6" t="s">
        <v>84</v>
      </c>
      <c r="I83" s="16" t="s">
        <v>39</v>
      </c>
      <c r="J83" s="16" t="s">
        <v>39</v>
      </c>
      <c r="K83" s="16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6" t="s">
        <v>84</v>
      </c>
      <c r="I84" s="16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6" t="s">
        <v>84</v>
      </c>
      <c r="I85" s="16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6" t="s">
        <v>84</v>
      </c>
      <c r="I86" s="16" t="s">
        <v>39</v>
      </c>
      <c r="J86" s="16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6" t="s">
        <v>84</v>
      </c>
      <c r="I87" s="16" t="s">
        <v>39</v>
      </c>
      <c r="J87" s="16" t="s">
        <v>39</v>
      </c>
      <c r="K87" s="16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6" t="s">
        <v>84</v>
      </c>
      <c r="I88" s="16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6" t="s">
        <v>84</v>
      </c>
      <c r="I89" s="16" t="s">
        <v>39</v>
      </c>
      <c r="J89" s="16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6" t="s">
        <v>84</v>
      </c>
      <c r="I90" s="16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6" t="s">
        <v>55</v>
      </c>
      <c r="I91" s="16" t="s">
        <v>39</v>
      </c>
      <c r="J91" s="16" t="s">
        <v>39</v>
      </c>
      <c r="K91" s="16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6" t="s">
        <v>55</v>
      </c>
      <c r="I92" s="16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6" t="s">
        <v>55</v>
      </c>
      <c r="I93" s="16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6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6" t="s">
        <v>39</v>
      </c>
      <c r="I95" s="16" t="s">
        <v>39</v>
      </c>
      <c r="J95" s="16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6" t="s">
        <v>55</v>
      </c>
      <c r="I96" s="16" t="s">
        <v>39</v>
      </c>
      <c r="J96" s="16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6" t="s">
        <v>55</v>
      </c>
      <c r="I97" s="16" t="s">
        <v>39</v>
      </c>
      <c r="J97" s="16" t="s">
        <v>39</v>
      </c>
      <c r="K97" s="16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6" t="s">
        <v>55</v>
      </c>
      <c r="I98" s="16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6" t="s">
        <v>39</v>
      </c>
      <c r="I99" s="16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6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6" t="s">
        <v>55</v>
      </c>
      <c r="I101" s="16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6" t="s">
        <v>55</v>
      </c>
      <c r="I102" s="16" t="s">
        <v>39</v>
      </c>
      <c r="J102" s="16" t="s">
        <v>39</v>
      </c>
      <c r="K102" s="16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6" t="s">
        <v>55</v>
      </c>
      <c r="I103" s="16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6" t="s">
        <v>39</v>
      </c>
      <c r="I104" s="16" t="s">
        <v>39</v>
      </c>
      <c r="J104" s="16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6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6" t="s">
        <v>55</v>
      </c>
      <c r="I106" s="16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6" t="s">
        <v>55</v>
      </c>
      <c r="I107" s="16" t="s">
        <v>39</v>
      </c>
      <c r="J107" s="16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6" t="s">
        <v>55</v>
      </c>
      <c r="I108" s="16" t="s">
        <v>39</v>
      </c>
      <c r="J108" s="16" t="s">
        <v>39</v>
      </c>
      <c r="K108" s="16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6" t="s">
        <v>39</v>
      </c>
      <c r="I109" s="16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6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6" t="s">
        <v>55</v>
      </c>
      <c r="I111" s="16" t="s">
        <v>39</v>
      </c>
      <c r="J111" s="16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6" t="s">
        <v>55</v>
      </c>
      <c r="I112" s="16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6" t="s">
        <v>55</v>
      </c>
      <c r="I113" s="16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6" t="s">
        <v>39</v>
      </c>
      <c r="I114" s="16" t="s">
        <v>39</v>
      </c>
      <c r="J114" s="16" t="s">
        <v>39</v>
      </c>
      <c r="K114" s="16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6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6" t="s">
        <v>55</v>
      </c>
      <c r="I116" s="16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6" t="s">
        <v>55</v>
      </c>
      <c r="I117" s="16" t="s">
        <v>39</v>
      </c>
      <c r="J117" s="16" t="s">
        <v>39</v>
      </c>
      <c r="K117" s="16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6" t="s">
        <v>55</v>
      </c>
      <c r="I118" s="16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6" t="s">
        <v>39</v>
      </c>
      <c r="I119" s="16" t="s">
        <v>39</v>
      </c>
      <c r="J119" s="16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6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6" t="s">
        <v>55</v>
      </c>
      <c r="I121" s="16" t="s">
        <v>39</v>
      </c>
      <c r="J121" s="16" t="s">
        <v>39</v>
      </c>
      <c r="K121" s="16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6" t="s">
        <v>55</v>
      </c>
      <c r="I122" s="16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6" t="s">
        <v>55</v>
      </c>
      <c r="I123" s="16" t="s">
        <v>39</v>
      </c>
      <c r="J123" s="16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6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6" t="s">
        <v>39</v>
      </c>
      <c r="I125" s="16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6" t="s">
        <v>55</v>
      </c>
      <c r="I126" s="16" t="s">
        <v>39</v>
      </c>
      <c r="J126" s="16" t="s">
        <v>39</v>
      </c>
      <c r="K126" s="16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6" t="s">
        <v>55</v>
      </c>
      <c r="I127" s="16" t="s">
        <v>39</v>
      </c>
      <c r="J127" s="16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6" t="s">
        <v>55</v>
      </c>
      <c r="I128" s="16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6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6" t="s">
        <v>39</v>
      </c>
      <c r="I130" s="16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6" t="s">
        <v>39</v>
      </c>
      <c r="I131" s="16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1*M131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6" t="s">
        <v>39</v>
      </c>
      <c r="I132" s="16" t="s">
        <v>39</v>
      </c>
      <c r="J132" s="16" t="s">
        <v>39</v>
      </c>
      <c r="K132" s="16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6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6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6" t="s">
        <v>39</v>
      </c>
      <c r="I135" s="16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6" t="s">
        <v>39</v>
      </c>
      <c r="I136" s="16" t="s">
        <v>39</v>
      </c>
      <c r="J136" s="16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6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6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6" t="s">
        <v>39</v>
      </c>
      <c r="I139" s="16" t="s">
        <v>39</v>
      </c>
      <c r="J139" s="16" t="s">
        <v>39</v>
      </c>
      <c r="K139" s="16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6" t="s">
        <v>39</v>
      </c>
      <c r="I140" s="16" t="s">
        <v>39</v>
      </c>
      <c r="J140" s="16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6" t="s">
        <v>39</v>
      </c>
      <c r="I141" s="16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6" t="s">
        <v>39</v>
      </c>
      <c r="I142" s="16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6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6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6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6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6" t="s">
        <v>55</v>
      </c>
      <c r="I147" s="16" t="s">
        <v>39</v>
      </c>
      <c r="J147" s="16" t="s">
        <v>39</v>
      </c>
      <c r="K147" s="16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6" t="s">
        <v>55</v>
      </c>
      <c r="I148" s="16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6" t="s">
        <v>55</v>
      </c>
      <c r="I149" s="16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6" t="s">
        <v>39</v>
      </c>
      <c r="I150" s="16" t="s">
        <v>39</v>
      </c>
      <c r="J150" s="16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6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6" t="s">
        <v>55</v>
      </c>
      <c r="I152" s="16" t="s">
        <v>39</v>
      </c>
      <c r="J152" s="16" t="s">
        <v>39</v>
      </c>
      <c r="K152" s="16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6" t="s">
        <v>55</v>
      </c>
      <c r="I153" s="16" t="s">
        <v>39</v>
      </c>
      <c r="J153" s="16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6" t="s">
        <v>55</v>
      </c>
      <c r="I154" s="16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6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6" t="s">
        <v>39</v>
      </c>
      <c r="I156" s="16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6" t="s">
        <v>55</v>
      </c>
      <c r="I157" s="16" t="s">
        <v>39</v>
      </c>
      <c r="J157" s="16" t="s">
        <v>39</v>
      </c>
      <c r="K157" s="16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6" t="s">
        <v>55</v>
      </c>
      <c r="I158" s="16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6" t="s">
        <v>55</v>
      </c>
      <c r="I159" s="16" t="s">
        <v>39</v>
      </c>
      <c r="J159" s="16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6" t="s">
        <v>39</v>
      </c>
      <c r="I160" s="16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6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6" t="s">
        <v>55</v>
      </c>
      <c r="I162" s="16" t="s">
        <v>39</v>
      </c>
      <c r="J162" s="16" t="s">
        <v>39</v>
      </c>
      <c r="K162" s="16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6" t="s">
        <v>55</v>
      </c>
      <c r="I163" s="16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6" t="s">
        <v>55</v>
      </c>
      <c r="I164" s="16" t="s">
        <v>39</v>
      </c>
      <c r="J164" s="16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6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6" t="s">
        <v>39</v>
      </c>
      <c r="I166" s="16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6" t="s">
        <v>55</v>
      </c>
      <c r="I167" s="16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6" t="s">
        <v>55</v>
      </c>
      <c r="I168" s="16" t="s">
        <v>39</v>
      </c>
      <c r="J168" s="16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6" t="s">
        <v>55</v>
      </c>
      <c r="I169" s="16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6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6" t="s">
        <v>39</v>
      </c>
      <c r="I171" s="16" t="s">
        <v>39</v>
      </c>
      <c r="J171" s="16" t="s">
        <v>39</v>
      </c>
      <c r="K171" s="16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6" t="s">
        <v>55</v>
      </c>
      <c r="I172" s="16" t="s">
        <v>39</v>
      </c>
      <c r="J172" s="16" t="s">
        <v>39</v>
      </c>
      <c r="K172" s="16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6" t="s">
        <v>55</v>
      </c>
      <c r="I173" s="16" t="s">
        <v>39</v>
      </c>
      <c r="J173" s="16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6" t="s">
        <v>55</v>
      </c>
      <c r="I174" s="16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6" t="s">
        <v>39</v>
      </c>
      <c r="I175" s="16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6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6" t="s">
        <v>55</v>
      </c>
      <c r="I177" s="16" t="s">
        <v>39</v>
      </c>
      <c r="J177" s="16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6" t="s">
        <v>55</v>
      </c>
      <c r="I178" s="16" t="s">
        <v>39</v>
      </c>
      <c r="J178" s="16" t="s">
        <v>39</v>
      </c>
      <c r="K178" s="16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6" t="s">
        <v>55</v>
      </c>
      <c r="I179" s="16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6" t="s">
        <v>39</v>
      </c>
      <c r="I180" s="16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6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6" t="s">
        <v>55</v>
      </c>
      <c r="I182" s="16" t="s">
        <v>39</v>
      </c>
      <c r="J182" s="16" t="s">
        <v>39</v>
      </c>
      <c r="K182" s="16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6" t="s">
        <v>55</v>
      </c>
      <c r="I183" s="16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6" t="s">
        <v>55</v>
      </c>
      <c r="I184" s="16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6" t="s">
        <v>39</v>
      </c>
      <c r="I185" s="16" t="s">
        <v>39</v>
      </c>
      <c r="J185" s="16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6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6" t="s">
        <v>55</v>
      </c>
      <c r="I187" s="16" t="s">
        <v>39</v>
      </c>
      <c r="J187" s="16" t="s">
        <v>39</v>
      </c>
      <c r="K187" s="16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6" t="s">
        <v>55</v>
      </c>
      <c r="I188" s="16" t="s">
        <v>39</v>
      </c>
      <c r="J188" s="16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6" t="s">
        <v>55</v>
      </c>
      <c r="I189" s="16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6" t="s">
        <v>39</v>
      </c>
      <c r="I190" s="16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6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6" t="s">
        <v>55</v>
      </c>
      <c r="I192" s="16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6" t="s">
        <v>55</v>
      </c>
      <c r="I193" s="16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6" t="s">
        <v>55</v>
      </c>
      <c r="I194" s="16" t="s">
        <v>39</v>
      </c>
      <c r="J194" s="16" t="s">
        <v>39</v>
      </c>
      <c r="K194" s="16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6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1*M195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6" t="s">
        <v>39</v>
      </c>
      <c r="I196" s="16" t="s">
        <v>39</v>
      </c>
      <c r="J196" s="16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6" t="s">
        <v>55</v>
      </c>
      <c r="I197" s="16" t="s">
        <v>39</v>
      </c>
      <c r="J197" s="16" t="s">
        <v>39</v>
      </c>
      <c r="K197" s="16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6" t="s">
        <v>55</v>
      </c>
      <c r="I198" s="16" t="s">
        <v>39</v>
      </c>
      <c r="J198" s="16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6" t="s">
        <v>55</v>
      </c>
      <c r="I199" s="16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6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6" t="s">
        <v>39</v>
      </c>
      <c r="I201" s="16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6" t="s">
        <v>55</v>
      </c>
      <c r="I202" s="16" t="s">
        <v>39</v>
      </c>
      <c r="J202" s="16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6" t="s">
        <v>55</v>
      </c>
      <c r="I203" s="16" t="s">
        <v>39</v>
      </c>
      <c r="J203" s="16" t="s">
        <v>39</v>
      </c>
      <c r="K203" s="16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6" t="s">
        <v>55</v>
      </c>
      <c r="I204" s="16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6" t="s">
        <v>39</v>
      </c>
      <c r="I205" s="16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6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6" t="s">
        <v>55</v>
      </c>
      <c r="I207" s="16" t="s">
        <v>39</v>
      </c>
      <c r="J207" s="16" t="s">
        <v>39</v>
      </c>
      <c r="K207" s="16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6" t="s">
        <v>55</v>
      </c>
      <c r="I208" s="16" t="s">
        <v>39</v>
      </c>
      <c r="J208" s="16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6" t="s">
        <v>55</v>
      </c>
      <c r="I209" s="16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6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6" t="s">
        <v>39</v>
      </c>
      <c r="I211" s="16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6" t="s">
        <v>55</v>
      </c>
      <c r="I212" s="16" t="s">
        <v>39</v>
      </c>
      <c r="J212" s="16" t="s">
        <v>39</v>
      </c>
      <c r="K212" s="16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6" t="s">
        <v>55</v>
      </c>
      <c r="I213" s="16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6" t="s">
        <v>55</v>
      </c>
      <c r="I214" s="16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6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6" t="s">
        <v>39</v>
      </c>
      <c r="I216" s="16" t="s">
        <v>39</v>
      </c>
      <c r="J216" s="16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6" t="s">
        <v>55</v>
      </c>
      <c r="I217" s="16" t="s">
        <v>39</v>
      </c>
      <c r="J217" s="16" t="s">
        <v>39</v>
      </c>
      <c r="K217" s="16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6" t="s">
        <v>55</v>
      </c>
      <c r="I218" s="16" t="s">
        <v>39</v>
      </c>
      <c r="J218" s="16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6" t="s">
        <v>39</v>
      </c>
      <c r="I219" s="16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6" t="s">
        <v>39</v>
      </c>
      <c r="I220" s="16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6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6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6" t="s">
        <v>55</v>
      </c>
      <c r="I223" s="16" t="s">
        <v>39</v>
      </c>
      <c r="J223" s="16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6" t="s">
        <v>55</v>
      </c>
      <c r="I224" s="16" t="s">
        <v>39</v>
      </c>
      <c r="J224" s="16" t="s">
        <v>39</v>
      </c>
      <c r="K224" s="16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6" t="s">
        <v>39</v>
      </c>
      <c r="I225" s="16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6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6" t="s">
        <v>39</v>
      </c>
      <c r="I227" s="16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6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6" t="s">
        <v>55</v>
      </c>
      <c r="I229" s="16" t="s">
        <v>39</v>
      </c>
      <c r="J229" s="16" t="s">
        <v>39</v>
      </c>
      <c r="K229" s="16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6" t="s">
        <v>55</v>
      </c>
      <c r="I230" s="16" t="s">
        <v>39</v>
      </c>
      <c r="J230" s="16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6" t="s">
        <v>39</v>
      </c>
      <c r="I231" s="16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6" t="s">
        <v>39</v>
      </c>
      <c r="I232" s="16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6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6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6" t="s">
        <v>55</v>
      </c>
      <c r="I235" s="16" t="s">
        <v>39</v>
      </c>
      <c r="J235" s="16" t="s">
        <v>39</v>
      </c>
      <c r="K235" s="16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6" t="s">
        <v>55</v>
      </c>
      <c r="I236" s="16" t="s">
        <v>39</v>
      </c>
      <c r="J236" s="16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6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6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6" t="s">
        <v>39</v>
      </c>
      <c r="I239" s="16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6" t="s">
        <v>39</v>
      </c>
      <c r="I240" s="16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6" t="s">
        <v>55</v>
      </c>
      <c r="I241" s="16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6" t="s">
        <v>55</v>
      </c>
      <c r="I242" s="16" t="s">
        <v>39</v>
      </c>
      <c r="J242" s="16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6" t="s">
        <v>39</v>
      </c>
      <c r="I243" s="16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6" t="s">
        <v>39</v>
      </c>
      <c r="I244" s="16" t="s">
        <v>39</v>
      </c>
      <c r="J244" s="16" t="s">
        <v>39</v>
      </c>
      <c r="K244" s="16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6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6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6" t="s">
        <v>55</v>
      </c>
      <c r="I247" s="16" t="s">
        <v>39</v>
      </c>
      <c r="J247" s="16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6" t="s">
        <v>55</v>
      </c>
      <c r="I248" s="16" t="s">
        <v>39</v>
      </c>
      <c r="J248" s="16" t="s">
        <v>39</v>
      </c>
      <c r="K248" s="16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6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6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6" t="s">
        <v>39</v>
      </c>
      <c r="I251" s="16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6" t="s">
        <v>39</v>
      </c>
      <c r="I252" s="16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6" t="s">
        <v>55</v>
      </c>
      <c r="I253" s="16" t="s">
        <v>39</v>
      </c>
      <c r="J253" s="16" t="s">
        <v>39</v>
      </c>
      <c r="K253" s="16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6" t="s">
        <v>55</v>
      </c>
      <c r="I254" s="16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6" t="s">
        <v>39</v>
      </c>
      <c r="I255" s="16" t="s">
        <v>39</v>
      </c>
      <c r="J255" s="16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6" t="s">
        <v>39</v>
      </c>
      <c r="I256" s="16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6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6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6" t="s">
        <v>55</v>
      </c>
      <c r="I259" s="16" t="s">
        <v>39</v>
      </c>
      <c r="J259" s="16" t="s">
        <v>39</v>
      </c>
      <c r="K259" s="16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1*M259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6" t="s">
        <v>55</v>
      </c>
      <c r="I260" s="16" t="s">
        <v>39</v>
      </c>
      <c r="J260" s="16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6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6" t="s">
        <v>39</v>
      </c>
      <c r="I262" s="16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6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6" t="s">
        <v>39</v>
      </c>
      <c r="I264" s="16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6" t="s">
        <v>55</v>
      </c>
      <c r="I265" s="16" t="s">
        <v>39</v>
      </c>
      <c r="J265" s="16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6" t="s">
        <v>55</v>
      </c>
      <c r="I266" s="16" t="s">
        <v>39</v>
      </c>
      <c r="J266" s="16" t="s">
        <v>39</v>
      </c>
      <c r="K266" s="16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6" t="s">
        <v>39</v>
      </c>
      <c r="I267" s="16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6" t="s">
        <v>39</v>
      </c>
      <c r="I268" s="16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6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6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6" t="s">
        <v>55</v>
      </c>
      <c r="I271" s="16" t="s">
        <v>39</v>
      </c>
      <c r="J271" s="16" t="s">
        <v>39</v>
      </c>
      <c r="K271" s="16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6" t="s">
        <v>55</v>
      </c>
      <c r="I272" s="16" t="s">
        <v>39</v>
      </c>
      <c r="J272" s="16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6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6" t="s">
        <v>39</v>
      </c>
      <c r="I274" s="16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6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6" t="s">
        <v>39</v>
      </c>
      <c r="I276" s="16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6" t="s">
        <v>55</v>
      </c>
      <c r="I277" s="16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6" t="s">
        <v>55</v>
      </c>
      <c r="I278" s="16" t="s">
        <v>39</v>
      </c>
      <c r="J278" s="16" t="s">
        <v>39</v>
      </c>
      <c r="K278" s="16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6" t="s">
        <v>39</v>
      </c>
      <c r="I279" s="16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6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6" t="s">
        <v>39</v>
      </c>
      <c r="I281" s="16" t="s">
        <v>39</v>
      </c>
      <c r="J281" s="16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6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6" t="s">
        <v>55</v>
      </c>
      <c r="I283" s="16" t="s">
        <v>39</v>
      </c>
      <c r="J283" s="16" t="s">
        <v>39</v>
      </c>
      <c r="K283" s="16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6" t="s">
        <v>55</v>
      </c>
      <c r="I284" s="16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6" t="s">
        <v>39</v>
      </c>
      <c r="I285" s="16" t="s">
        <v>39</v>
      </c>
      <c r="J285" s="16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6" t="s">
        <v>39</v>
      </c>
      <c r="I286" s="16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6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6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6" t="s">
        <v>55</v>
      </c>
      <c r="I289" s="16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6" t="s">
        <v>55</v>
      </c>
      <c r="I290" s="16" t="s">
        <v>39</v>
      </c>
      <c r="J290" s="16" t="s">
        <v>39</v>
      </c>
      <c r="K290" s="16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6" t="s">
        <v>39</v>
      </c>
      <c r="I291" s="16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6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6" t="s">
        <v>39</v>
      </c>
      <c r="I293" s="16" t="s">
        <v>39</v>
      </c>
      <c r="J293" s="16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6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6" t="s">
        <v>55</v>
      </c>
      <c r="I295" s="16" t="s">
        <v>39</v>
      </c>
      <c r="J295" s="16" t="s">
        <v>39</v>
      </c>
      <c r="K295" s="16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6" t="s">
        <v>55</v>
      </c>
      <c r="I296" s="16" t="s">
        <v>39</v>
      </c>
      <c r="J296" s="16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6" t="s">
        <v>39</v>
      </c>
      <c r="I297" s="16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6" t="s">
        <v>39</v>
      </c>
      <c r="I298" s="16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6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6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6" t="s">
        <v>55</v>
      </c>
      <c r="I301" s="16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6" t="s">
        <v>55</v>
      </c>
      <c r="I302" s="16" t="s">
        <v>39</v>
      </c>
      <c r="J302" s="16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6" t="s">
        <v>39</v>
      </c>
      <c r="I303" s="16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6" t="s">
        <v>39</v>
      </c>
      <c r="I304" s="16" t="s">
        <v>39</v>
      </c>
      <c r="J304" s="16" t="s">
        <v>39</v>
      </c>
      <c r="K304" s="16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6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6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6" t="s">
        <v>55</v>
      </c>
      <c r="I307" s="16" t="s">
        <v>39</v>
      </c>
      <c r="J307" s="16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6" t="s">
        <v>55</v>
      </c>
      <c r="I308" s="16" t="s">
        <v>39</v>
      </c>
      <c r="J308" s="16" t="s">
        <v>39</v>
      </c>
      <c r="K308" s="16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6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6" t="s">
        <v>39</v>
      </c>
      <c r="I310" s="16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6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6" t="s">
        <v>39</v>
      </c>
      <c r="I312" s="16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6" t="s">
        <v>55</v>
      </c>
      <c r="I313" s="16" t="s">
        <v>39</v>
      </c>
      <c r="J313" s="16" t="s">
        <v>39</v>
      </c>
      <c r="K313" s="16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6" t="s">
        <v>55</v>
      </c>
      <c r="I314" s="16" t="s">
        <v>39</v>
      </c>
      <c r="J314" s="16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6" t="s">
        <v>39</v>
      </c>
      <c r="I315" s="16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6" t="s">
        <v>39</v>
      </c>
      <c r="I316" s="16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6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6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6" t="s">
        <v>55</v>
      </c>
      <c r="I319" s="16" t="s">
        <v>39</v>
      </c>
      <c r="J319" s="16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6" t="s">
        <v>55</v>
      </c>
      <c r="I320" s="16" t="s">
        <v>39</v>
      </c>
      <c r="J320" s="16" t="s">
        <v>39</v>
      </c>
      <c r="K320" s="16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6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6" t="s">
        <v>39</v>
      </c>
      <c r="I322" s="16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6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1*M323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6" t="s">
        <v>39</v>
      </c>
      <c r="I324" s="16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6" t="s">
        <v>55</v>
      </c>
      <c r="I325" s="16" t="s">
        <v>39</v>
      </c>
      <c r="J325" s="16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6" t="s">
        <v>55</v>
      </c>
      <c r="I326" s="16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6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6" t="s">
        <v>39</v>
      </c>
      <c r="I328" s="16" t="s">
        <v>39</v>
      </c>
      <c r="J328" s="16" t="s">
        <v>39</v>
      </c>
      <c r="K328" s="16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6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6" t="s">
        <v>39</v>
      </c>
      <c r="I330" s="16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6" t="s">
        <v>55</v>
      </c>
      <c r="I331" s="16" t="s">
        <v>39</v>
      </c>
      <c r="J331" s="16" t="s">
        <v>39</v>
      </c>
      <c r="K331" s="16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6" t="s">
        <v>55</v>
      </c>
      <c r="I332" s="16" t="s">
        <v>39</v>
      </c>
      <c r="J332" s="16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6" t="s">
        <v>39</v>
      </c>
      <c r="I333" s="16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6" t="s">
        <v>39</v>
      </c>
      <c r="I334" s="16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6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6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6" t="s">
        <v>55</v>
      </c>
      <c r="I337" s="16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6" t="s">
        <v>55</v>
      </c>
      <c r="I338" s="16" t="s">
        <v>39</v>
      </c>
      <c r="J338" s="16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6" t="s">
        <v>39</v>
      </c>
      <c r="I339" s="16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6" t="s">
        <v>39</v>
      </c>
      <c r="I340" s="16" t="s">
        <v>39</v>
      </c>
      <c r="J340" s="16" t="s">
        <v>39</v>
      </c>
      <c r="K340" s="16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6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6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6" t="s">
        <v>55</v>
      </c>
      <c r="I343" s="16" t="s">
        <v>39</v>
      </c>
      <c r="J343" s="16" t="s">
        <v>39</v>
      </c>
      <c r="K343" s="16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6" t="s">
        <v>55</v>
      </c>
      <c r="I344" s="16" t="s">
        <v>39</v>
      </c>
      <c r="J344" s="16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6" t="s">
        <v>39</v>
      </c>
      <c r="I345" s="16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6" t="s">
        <v>39</v>
      </c>
      <c r="I346" s="16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6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6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6" t="s">
        <v>55</v>
      </c>
      <c r="I349" s="16" t="s">
        <v>39</v>
      </c>
      <c r="J349" s="16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6" t="s">
        <v>55</v>
      </c>
      <c r="I350" s="16" t="s">
        <v>39</v>
      </c>
      <c r="J350" s="16" t="s">
        <v>39</v>
      </c>
      <c r="K350" s="16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6" t="s">
        <v>39</v>
      </c>
      <c r="I351" s="16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6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6" t="s">
        <v>39</v>
      </c>
      <c r="I353" s="16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6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6" t="s">
        <v>55</v>
      </c>
      <c r="I355" s="16" t="s">
        <v>39</v>
      </c>
      <c r="J355" s="16" t="s">
        <v>39</v>
      </c>
      <c r="K355" s="16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6" t="s">
        <v>55</v>
      </c>
      <c r="I356" s="16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6" t="s">
        <v>39</v>
      </c>
      <c r="I357" s="16" t="s">
        <v>39</v>
      </c>
      <c r="J357" s="16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6" t="s">
        <v>39</v>
      </c>
      <c r="I358" s="16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6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6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1*M387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1*M451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1*M515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6" t="s">
        <v>55</v>
      </c>
      <c r="I565" s="16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6" t="s">
        <v>55</v>
      </c>
      <c r="I566" s="16" t="s">
        <v>39</v>
      </c>
      <c r="J566" s="16" t="s">
        <v>39</v>
      </c>
      <c r="K566" s="16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6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6" t="s">
        <v>39</v>
      </c>
      <c r="I568" s="16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6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6" t="s">
        <v>39</v>
      </c>
      <c r="I570" s="16" t="s">
        <v>39</v>
      </c>
      <c r="J570" s="16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6" t="s">
        <v>55</v>
      </c>
      <c r="I571" s="16" t="s">
        <v>39</v>
      </c>
      <c r="J571" s="16" t="s">
        <v>39</v>
      </c>
      <c r="K571" s="16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6" t="s">
        <v>55</v>
      </c>
      <c r="I572" s="16" t="s">
        <v>39</v>
      </c>
      <c r="J572" s="16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6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6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6" t="s">
        <v>39</v>
      </c>
      <c r="I575" s="16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6" t="s">
        <v>39</v>
      </c>
      <c r="I576" s="16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6" t="s">
        <v>55</v>
      </c>
      <c r="I577" s="16" t="s">
        <v>39</v>
      </c>
      <c r="J577" s="16" t="s">
        <v>39</v>
      </c>
      <c r="K577" s="16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6" t="s">
        <v>39</v>
      </c>
      <c r="I578" s="16" t="s">
        <v>39</v>
      </c>
      <c r="J578" s="16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6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00" si="121">1*M579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6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6" t="s">
        <v>39</v>
      </c>
      <c r="I581" s="16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6" t="s">
        <v>39</v>
      </c>
      <c r="I582" s="16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6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6" t="s">
        <v>55</v>
      </c>
      <c r="I584" s="16" t="s">
        <v>39</v>
      </c>
      <c r="J584" s="16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6" t="s">
        <v>39</v>
      </c>
      <c r="I585" s="16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6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6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6" t="s">
        <v>39</v>
      </c>
      <c r="I588" s="16" t="s">
        <v>39</v>
      </c>
      <c r="J588" s="16" t="s">
        <v>39</v>
      </c>
      <c r="K588" s="16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6" t="s">
        <v>39</v>
      </c>
      <c r="I589" s="16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6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6" t="s">
        <v>55</v>
      </c>
      <c r="I591" s="16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6" t="s">
        <v>39</v>
      </c>
      <c r="I592" s="16" t="s">
        <v>39</v>
      </c>
      <c r="J592" s="16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6" t="s">
        <v>39</v>
      </c>
      <c r="I593" s="16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6" t="s">
        <v>39</v>
      </c>
      <c r="I594" s="16" t="s">
        <v>39</v>
      </c>
      <c r="J594" s="16" t="s">
        <v>39</v>
      </c>
      <c r="K594" s="16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6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6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6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6" t="s">
        <v>55</v>
      </c>
      <c r="I598" s="16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6" t="s">
        <v>39</v>
      </c>
      <c r="I599" s="16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6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6" t="s">
        <v>39</v>
      </c>
      <c r="I601" s="16" t="s">
        <v>39</v>
      </c>
      <c r="J601" s="16" t="s">
        <v>39</v>
      </c>
      <c r="K601" s="16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ref="N601:N605" si="128">1*M601</f>
        <v>1</v>
      </c>
      <c r="O601" s="7">
        <f t="shared" ref="O601:O605" si="129">A601*M601</f>
        <v>2021</v>
      </c>
      <c r="P601" s="8">
        <f t="shared" ref="P601:P605" si="130">COUNTIF(H601:K601,"W")*M601</f>
        <v>4</v>
      </c>
      <c r="Q601" s="8">
        <f t="shared" ref="Q601:Q605" si="131">COUNTIF(H601:K601,"L")*M601</f>
        <v>0</v>
      </c>
      <c r="R601" s="7">
        <f t="shared" ref="R601:R605" si="132">IF(K601&lt;&gt;"",1,0)*M601</f>
        <v>1</v>
      </c>
      <c r="S601" s="7">
        <f t="shared" ref="S601:S605" si="133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6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8"/>
        <v>0</v>
      </c>
      <c r="O602" s="7">
        <f t="shared" si="129"/>
        <v>0</v>
      </c>
      <c r="P602" s="8">
        <f t="shared" si="130"/>
        <v>0</v>
      </c>
      <c r="Q602" s="8">
        <f t="shared" si="131"/>
        <v>0</v>
      </c>
      <c r="R602" s="7">
        <f t="shared" si="132"/>
        <v>0</v>
      </c>
      <c r="S602" s="7">
        <f t="shared" si="133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6" t="s">
        <v>39</v>
      </c>
      <c r="I603" s="16" t="s">
        <v>39</v>
      </c>
      <c r="J603" s="16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8"/>
        <v>0</v>
      </c>
      <c r="O603" s="7">
        <f t="shared" si="129"/>
        <v>0</v>
      </c>
      <c r="P603" s="8">
        <f t="shared" si="130"/>
        <v>0</v>
      </c>
      <c r="Q603" s="8">
        <f t="shared" si="131"/>
        <v>0</v>
      </c>
      <c r="R603" s="7">
        <f t="shared" si="132"/>
        <v>0</v>
      </c>
      <c r="S603" s="7">
        <f t="shared" si="133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6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8"/>
        <v>0</v>
      </c>
      <c r="O604" s="7">
        <f t="shared" si="129"/>
        <v>0</v>
      </c>
      <c r="P604" s="8">
        <f t="shared" si="130"/>
        <v>0</v>
      </c>
      <c r="Q604" s="8">
        <f t="shared" si="131"/>
        <v>0</v>
      </c>
      <c r="R604" s="7">
        <f t="shared" si="132"/>
        <v>0</v>
      </c>
      <c r="S604" s="7">
        <f t="shared" si="133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6" t="s">
        <v>55</v>
      </c>
      <c r="I605" s="16" t="s">
        <v>39</v>
      </c>
      <c r="J605" s="16" t="s">
        <v>39</v>
      </c>
      <c r="K605" s="16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8"/>
        <v>0</v>
      </c>
      <c r="O605" s="7">
        <f t="shared" si="129"/>
        <v>0</v>
      </c>
      <c r="P605" s="8">
        <f t="shared" si="130"/>
        <v>0</v>
      </c>
      <c r="Q605" s="8">
        <f t="shared" si="131"/>
        <v>0</v>
      </c>
      <c r="R605" s="7">
        <f t="shared" si="132"/>
        <v>0</v>
      </c>
      <c r="S605" s="7">
        <f t="shared" si="133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6" t="s">
        <v>39</v>
      </c>
      <c r="I606" s="16" t="s">
        <v>38</v>
      </c>
      <c r="L606" s="7" t="str">
        <f>IF(G606="","",VLOOKUP(G606,Overview!$A$3:$B$52,2))</f>
        <v>Bills</v>
      </c>
      <c r="M606" s="7">
        <f t="shared" ref="M606:M669" si="134">(L606=$M$1)*1</f>
        <v>0</v>
      </c>
      <c r="N606" s="7">
        <f t="shared" ref="N606:N669" si="135">1*M606</f>
        <v>0</v>
      </c>
      <c r="O606" s="7">
        <f t="shared" ref="O606:O669" si="136">A606*M606</f>
        <v>0</v>
      </c>
      <c r="P606" s="8">
        <f t="shared" ref="P606:P669" si="137">COUNTIF(H606:K606,"W")*M606</f>
        <v>0</v>
      </c>
      <c r="Q606" s="8">
        <f t="shared" ref="Q606:Q669" si="138">COUNTIF(H606:K606,"L")*M606</f>
        <v>0</v>
      </c>
      <c r="R606" s="7">
        <f t="shared" ref="R606:R669" si="139">IF(K606&lt;&gt;"",1,0)*M606</f>
        <v>0</v>
      </c>
      <c r="S606" s="7">
        <f t="shared" ref="S606:S669" si="140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6" t="s">
        <v>39</v>
      </c>
      <c r="I607" s="16" t="s">
        <v>39</v>
      </c>
      <c r="J607" s="16" t="s">
        <v>38</v>
      </c>
      <c r="L607" s="7" t="str">
        <f>IF(G607="","",VLOOKUP(G607,Overview!$A$3:$B$52,2))</f>
        <v>Bengals</v>
      </c>
      <c r="M607" s="7">
        <f t="shared" si="134"/>
        <v>0</v>
      </c>
      <c r="N607" s="7">
        <f t="shared" si="135"/>
        <v>0</v>
      </c>
      <c r="O607" s="7">
        <f t="shared" si="136"/>
        <v>0</v>
      </c>
      <c r="P607" s="8">
        <f t="shared" si="137"/>
        <v>0</v>
      </c>
      <c r="Q607" s="8">
        <f t="shared" si="138"/>
        <v>0</v>
      </c>
      <c r="R607" s="7">
        <f t="shared" si="139"/>
        <v>0</v>
      </c>
      <c r="S607" s="7">
        <f t="shared" si="140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6" t="s">
        <v>39</v>
      </c>
      <c r="I608" s="16" t="s">
        <v>38</v>
      </c>
      <c r="L608" s="7" t="str">
        <f>IF(G608="","",VLOOKUP(G608,Overview!$A$3:$B$52,2))</f>
        <v>Jaguars</v>
      </c>
      <c r="M608" s="7">
        <f t="shared" si="134"/>
        <v>0</v>
      </c>
      <c r="N608" s="7">
        <f t="shared" si="135"/>
        <v>0</v>
      </c>
      <c r="O608" s="7">
        <f t="shared" si="136"/>
        <v>0</v>
      </c>
      <c r="P608" s="8">
        <f t="shared" si="137"/>
        <v>0</v>
      </c>
      <c r="Q608" s="8">
        <f t="shared" si="138"/>
        <v>0</v>
      </c>
      <c r="R608" s="7">
        <f t="shared" si="139"/>
        <v>0</v>
      </c>
      <c r="S608" s="7">
        <f t="shared" si="140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6" t="s">
        <v>38</v>
      </c>
      <c r="L609" s="7" t="str">
        <f>IF(G609="","",VLOOKUP(G609,Overview!$A$3:$B$52,2))</f>
        <v>Chargers</v>
      </c>
      <c r="M609" s="7">
        <f t="shared" si="134"/>
        <v>0</v>
      </c>
      <c r="N609" s="7">
        <f t="shared" si="135"/>
        <v>0</v>
      </c>
      <c r="O609" s="7">
        <f t="shared" si="136"/>
        <v>0</v>
      </c>
      <c r="P609" s="8">
        <f t="shared" si="137"/>
        <v>0</v>
      </c>
      <c r="Q609" s="8">
        <f t="shared" si="138"/>
        <v>0</v>
      </c>
      <c r="R609" s="7">
        <f t="shared" si="139"/>
        <v>0</v>
      </c>
      <c r="S609" s="7">
        <f t="shared" si="140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6" t="s">
        <v>38</v>
      </c>
      <c r="L610" s="7" t="str">
        <f>IF(G610="","",VLOOKUP(G610,Overview!$A$3:$B$52,2))</f>
        <v>Ravens</v>
      </c>
      <c r="M610" s="7">
        <f t="shared" si="134"/>
        <v>0</v>
      </c>
      <c r="N610" s="7">
        <f t="shared" si="135"/>
        <v>0</v>
      </c>
      <c r="O610" s="7">
        <f t="shared" si="136"/>
        <v>0</v>
      </c>
      <c r="P610" s="8">
        <f t="shared" si="137"/>
        <v>0</v>
      </c>
      <c r="Q610" s="8">
        <f t="shared" si="138"/>
        <v>0</v>
      </c>
      <c r="R610" s="7">
        <f t="shared" si="139"/>
        <v>0</v>
      </c>
      <c r="S610" s="7">
        <f t="shared" si="140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6" t="s">
        <v>38</v>
      </c>
      <c r="L611" s="7" t="str">
        <f>IF(G611="","",VLOOKUP(G611,Overview!$A$3:$B$52,2))</f>
        <v>Dolphins</v>
      </c>
      <c r="M611" s="7">
        <f t="shared" si="134"/>
        <v>0</v>
      </c>
      <c r="N611" s="7">
        <f t="shared" si="135"/>
        <v>0</v>
      </c>
      <c r="O611" s="7">
        <f t="shared" si="136"/>
        <v>0</v>
      </c>
      <c r="P611" s="8">
        <f t="shared" si="137"/>
        <v>0</v>
      </c>
      <c r="Q611" s="8">
        <f t="shared" si="138"/>
        <v>0</v>
      </c>
      <c r="R611" s="7">
        <f t="shared" si="139"/>
        <v>0</v>
      </c>
      <c r="S611" s="7">
        <f t="shared" si="140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6" t="s">
        <v>55</v>
      </c>
      <c r="I612" s="16" t="s">
        <v>39</v>
      </c>
      <c r="J612" s="16" t="s">
        <v>39</v>
      </c>
      <c r="K612" s="16" t="s">
        <v>38</v>
      </c>
      <c r="L612" s="7" t="str">
        <f>IF(G612="","",VLOOKUP(G612,Overview!$A$3:$B$52,2))</f>
        <v>Eagles</v>
      </c>
      <c r="M612" s="7">
        <f t="shared" si="134"/>
        <v>0</v>
      </c>
      <c r="N612" s="7">
        <f t="shared" si="135"/>
        <v>0</v>
      </c>
      <c r="O612" s="7">
        <f t="shared" si="136"/>
        <v>0</v>
      </c>
      <c r="P612" s="8">
        <f t="shared" si="137"/>
        <v>0</v>
      </c>
      <c r="Q612" s="8">
        <f t="shared" si="138"/>
        <v>0</v>
      </c>
      <c r="R612" s="7">
        <f t="shared" si="139"/>
        <v>0</v>
      </c>
      <c r="S612" s="7">
        <f t="shared" si="140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6" t="s">
        <v>39</v>
      </c>
      <c r="I613" s="16" t="s">
        <v>39</v>
      </c>
      <c r="J613" s="16" t="s">
        <v>38</v>
      </c>
      <c r="L613" s="7" t="str">
        <f>IF(G613="","",VLOOKUP(G613,Overview!$A$3:$B$52,2))</f>
        <v>49ers</v>
      </c>
      <c r="M613" s="7">
        <f t="shared" si="134"/>
        <v>0</v>
      </c>
      <c r="N613" s="7">
        <f t="shared" si="135"/>
        <v>0</v>
      </c>
      <c r="O613" s="7">
        <f t="shared" si="136"/>
        <v>0</v>
      </c>
      <c r="P613" s="8">
        <f t="shared" si="137"/>
        <v>0</v>
      </c>
      <c r="Q613" s="8">
        <f t="shared" si="138"/>
        <v>0</v>
      </c>
      <c r="R613" s="7">
        <f t="shared" si="139"/>
        <v>0</v>
      </c>
      <c r="S613" s="7">
        <f t="shared" si="140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6" t="s">
        <v>38</v>
      </c>
      <c r="L614" s="7" t="str">
        <f>IF(G614="","",VLOOKUP(G614,Overview!$A$3:$B$52,2))</f>
        <v>Vikings</v>
      </c>
      <c r="M614" s="7">
        <f t="shared" si="134"/>
        <v>0</v>
      </c>
      <c r="N614" s="7">
        <f t="shared" si="135"/>
        <v>0</v>
      </c>
      <c r="O614" s="7">
        <f t="shared" si="136"/>
        <v>0</v>
      </c>
      <c r="P614" s="8">
        <f t="shared" si="137"/>
        <v>0</v>
      </c>
      <c r="Q614" s="8">
        <f t="shared" si="138"/>
        <v>0</v>
      </c>
      <c r="R614" s="7">
        <f t="shared" si="139"/>
        <v>0</v>
      </c>
      <c r="S614" s="7">
        <f t="shared" si="140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6" t="s">
        <v>38</v>
      </c>
      <c r="L615" s="7" t="str">
        <f>IF(G615="","",VLOOKUP(G615,Overview!$A$3:$B$52,2))</f>
        <v>Buccaneers</v>
      </c>
      <c r="M615" s="7">
        <f t="shared" si="134"/>
        <v>0</v>
      </c>
      <c r="N615" s="7">
        <f t="shared" si="135"/>
        <v>0</v>
      </c>
      <c r="O615" s="7">
        <f t="shared" si="136"/>
        <v>0</v>
      </c>
      <c r="P615" s="8">
        <f t="shared" si="137"/>
        <v>0</v>
      </c>
      <c r="Q615" s="8">
        <f t="shared" si="138"/>
        <v>0</v>
      </c>
      <c r="R615" s="7">
        <f t="shared" si="139"/>
        <v>0</v>
      </c>
      <c r="S615" s="7">
        <f t="shared" si="140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6" t="s">
        <v>39</v>
      </c>
      <c r="I616" s="16" t="s">
        <v>38</v>
      </c>
      <c r="L616" s="7" t="str">
        <f>IF(G616="","",VLOOKUP(G616,Overview!$A$3:$B$52,2))</f>
        <v>Cowboys</v>
      </c>
      <c r="M616" s="7">
        <f t="shared" si="134"/>
        <v>0</v>
      </c>
      <c r="N616" s="7">
        <f t="shared" si="135"/>
        <v>0</v>
      </c>
      <c r="O616" s="7">
        <f t="shared" si="136"/>
        <v>0</v>
      </c>
      <c r="P616" s="8">
        <f t="shared" si="137"/>
        <v>0</v>
      </c>
      <c r="Q616" s="8">
        <f t="shared" si="138"/>
        <v>0</v>
      </c>
      <c r="R616" s="7">
        <f t="shared" si="139"/>
        <v>0</v>
      </c>
      <c r="S616" s="7">
        <f t="shared" si="140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6" t="s">
        <v>39</v>
      </c>
      <c r="I617" s="16" t="s">
        <v>38</v>
      </c>
      <c r="L617" s="7" t="str">
        <f>IF(G617="","",VLOOKUP(G617,Overview!$A$3:$B$52,2))</f>
        <v>Giants</v>
      </c>
      <c r="M617" s="7">
        <f t="shared" si="134"/>
        <v>0</v>
      </c>
      <c r="N617" s="7">
        <f t="shared" si="135"/>
        <v>0</v>
      </c>
      <c r="O617" s="7">
        <f t="shared" si="136"/>
        <v>0</v>
      </c>
      <c r="P617" s="8">
        <f t="shared" si="137"/>
        <v>0</v>
      </c>
      <c r="Q617" s="8">
        <f t="shared" si="138"/>
        <v>0</v>
      </c>
      <c r="R617" s="7">
        <f t="shared" si="139"/>
        <v>0</v>
      </c>
      <c r="S617" s="7">
        <f t="shared" si="140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6" t="s">
        <v>38</v>
      </c>
      <c r="L618" s="7" t="str">
        <f>IF(G618="","",VLOOKUP(G618,Overview!$A$3:$B$52,2))</f>
        <v>Seahawks</v>
      </c>
      <c r="M618" s="7">
        <f t="shared" si="134"/>
        <v>0</v>
      </c>
      <c r="N618" s="7">
        <f t="shared" si="135"/>
        <v>0</v>
      </c>
      <c r="O618" s="7">
        <f t="shared" si="136"/>
        <v>0</v>
      </c>
      <c r="P618" s="8">
        <f t="shared" si="137"/>
        <v>0</v>
      </c>
      <c r="Q618" s="8">
        <f t="shared" si="138"/>
        <v>0</v>
      </c>
      <c r="R618" s="7">
        <f t="shared" si="139"/>
        <v>0</v>
      </c>
      <c r="S618" s="7">
        <f t="shared" si="140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6" t="s">
        <v>55</v>
      </c>
      <c r="L619" s="7" t="str">
        <f>IF(G619="","",VLOOKUP(G619,Overview!$A$3:$B$52,2))</f>
        <v>Ravens</v>
      </c>
      <c r="M619" s="7">
        <f t="shared" si="134"/>
        <v>0</v>
      </c>
      <c r="N619" s="7">
        <f t="shared" si="135"/>
        <v>0</v>
      </c>
      <c r="O619" s="7">
        <f t="shared" si="136"/>
        <v>0</v>
      </c>
      <c r="P619" s="8">
        <f t="shared" si="137"/>
        <v>0</v>
      </c>
      <c r="Q619" s="8">
        <f t="shared" si="138"/>
        <v>0</v>
      </c>
      <c r="R619" s="7">
        <f t="shared" si="139"/>
        <v>0</v>
      </c>
      <c r="S619" s="7">
        <f t="shared" si="140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L620" s="7" t="str">
        <f>IF(G620="","",VLOOKUP(G620,Overview!$A$3:$B$52,2))</f>
        <v>Bills</v>
      </c>
      <c r="M620" s="7">
        <f t="shared" si="134"/>
        <v>0</v>
      </c>
      <c r="N620" s="7">
        <f t="shared" si="135"/>
        <v>0</v>
      </c>
      <c r="O620" s="7">
        <f t="shared" si="136"/>
        <v>0</v>
      </c>
      <c r="P620" s="8">
        <f t="shared" si="137"/>
        <v>0</v>
      </c>
      <c r="Q620" s="8">
        <f t="shared" si="138"/>
        <v>0</v>
      </c>
      <c r="R620" s="7">
        <f t="shared" si="139"/>
        <v>0</v>
      </c>
      <c r="S620" s="7">
        <f t="shared" si="140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L621" s="7" t="str">
        <f>IF(G621="","",VLOOKUP(G621,Overview!$A$3:$B$52,2))</f>
        <v>Chiefs</v>
      </c>
      <c r="M621" s="7">
        <f t="shared" si="134"/>
        <v>0</v>
      </c>
      <c r="N621" s="7">
        <f t="shared" si="135"/>
        <v>0</v>
      </c>
      <c r="O621" s="7">
        <f t="shared" si="136"/>
        <v>0</v>
      </c>
      <c r="P621" s="8">
        <f t="shared" si="137"/>
        <v>0</v>
      </c>
      <c r="Q621" s="8">
        <f t="shared" si="138"/>
        <v>0</v>
      </c>
      <c r="R621" s="7">
        <f t="shared" si="139"/>
        <v>0</v>
      </c>
      <c r="S621" s="7">
        <f t="shared" si="140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L622" s="7" t="str">
        <f>IF(G622="","",VLOOKUP(G622,Overview!$A$3:$B$52,2))</f>
        <v>Texans</v>
      </c>
      <c r="M622" s="7">
        <f t="shared" si="134"/>
        <v>0</v>
      </c>
      <c r="N622" s="7">
        <f t="shared" si="135"/>
        <v>0</v>
      </c>
      <c r="O622" s="7">
        <f t="shared" si="136"/>
        <v>0</v>
      </c>
      <c r="P622" s="8">
        <f t="shared" si="137"/>
        <v>0</v>
      </c>
      <c r="Q622" s="8">
        <f t="shared" si="138"/>
        <v>0</v>
      </c>
      <c r="R622" s="7">
        <f t="shared" si="139"/>
        <v>0</v>
      </c>
      <c r="S622" s="7">
        <f t="shared" si="140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L623" s="7" t="str">
        <f>IF(G623="","",VLOOKUP(G623,Overview!$A$3:$B$52,2))</f>
        <v>Browns</v>
      </c>
      <c r="M623" s="7">
        <f t="shared" si="134"/>
        <v>0</v>
      </c>
      <c r="N623" s="7">
        <f t="shared" si="135"/>
        <v>0</v>
      </c>
      <c r="O623" s="7">
        <f t="shared" si="136"/>
        <v>0</v>
      </c>
      <c r="P623" s="8">
        <f t="shared" si="137"/>
        <v>0</v>
      </c>
      <c r="Q623" s="8">
        <f t="shared" si="138"/>
        <v>0</v>
      </c>
      <c r="R623" s="7">
        <f t="shared" si="139"/>
        <v>0</v>
      </c>
      <c r="S623" s="7">
        <f t="shared" si="140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L624" s="7" t="str">
        <f>IF(G624="","",VLOOKUP(G624,Overview!$A$3:$B$52,2))</f>
        <v>Dolphins</v>
      </c>
      <c r="M624" s="7">
        <f t="shared" si="134"/>
        <v>0</v>
      </c>
      <c r="N624" s="7">
        <f t="shared" si="135"/>
        <v>0</v>
      </c>
      <c r="O624" s="7">
        <f t="shared" si="136"/>
        <v>0</v>
      </c>
      <c r="P624" s="8">
        <f t="shared" si="137"/>
        <v>0</v>
      </c>
      <c r="Q624" s="8">
        <f t="shared" si="138"/>
        <v>0</v>
      </c>
      <c r="R624" s="7">
        <f t="shared" si="139"/>
        <v>0</v>
      </c>
      <c r="S624" s="7">
        <f t="shared" si="140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L625" s="7" t="str">
        <f>IF(G625="","",VLOOKUP(G625,Overview!$A$3:$B$52,2))</f>
        <v>Steelers</v>
      </c>
      <c r="M625" s="7">
        <f t="shared" si="134"/>
        <v>0</v>
      </c>
      <c r="N625" s="7">
        <f t="shared" si="135"/>
        <v>0</v>
      </c>
      <c r="O625" s="7">
        <f t="shared" si="136"/>
        <v>0</v>
      </c>
      <c r="P625" s="8">
        <f t="shared" si="137"/>
        <v>0</v>
      </c>
      <c r="Q625" s="8">
        <f t="shared" si="138"/>
        <v>0</v>
      </c>
      <c r="R625" s="7">
        <f t="shared" si="139"/>
        <v>0</v>
      </c>
      <c r="S625" s="7">
        <f t="shared" si="140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162</v>
      </c>
      <c r="H626" s="16" t="s">
        <v>55</v>
      </c>
      <c r="L626" s="7" t="str">
        <f>IF(G626="","",VLOOKUP(G626,Overview!$A$3:$B$52,2))</f>
        <v>49ers</v>
      </c>
      <c r="M626" s="7">
        <f t="shared" si="134"/>
        <v>0</v>
      </c>
      <c r="N626" s="7">
        <f t="shared" si="135"/>
        <v>0</v>
      </c>
      <c r="O626" s="7">
        <f t="shared" si="136"/>
        <v>0</v>
      </c>
      <c r="P626" s="8">
        <f t="shared" si="137"/>
        <v>0</v>
      </c>
      <c r="Q626" s="8">
        <f t="shared" si="138"/>
        <v>0</v>
      </c>
      <c r="R626" s="7">
        <f t="shared" si="139"/>
        <v>0</v>
      </c>
      <c r="S626" s="7">
        <f t="shared" si="140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L627" s="7" t="str">
        <f>IF(G627="","",VLOOKUP(G627,Overview!$A$3:$B$52,2))</f>
        <v>Cowboys</v>
      </c>
      <c r="M627" s="7">
        <f t="shared" si="134"/>
        <v>0</v>
      </c>
      <c r="N627" s="7">
        <f t="shared" si="135"/>
        <v>0</v>
      </c>
      <c r="O627" s="7">
        <f t="shared" si="136"/>
        <v>0</v>
      </c>
      <c r="P627" s="8">
        <f t="shared" si="137"/>
        <v>0</v>
      </c>
      <c r="Q627" s="8">
        <f t="shared" si="138"/>
        <v>0</v>
      </c>
      <c r="R627" s="7">
        <f t="shared" si="139"/>
        <v>0</v>
      </c>
      <c r="S627" s="7">
        <f t="shared" si="140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L628" s="7" t="str">
        <f>IF(G628="","",VLOOKUP(G628,Overview!$A$3:$B$52,2))</f>
        <v>Lions</v>
      </c>
      <c r="M628" s="7">
        <f t="shared" si="134"/>
        <v>0</v>
      </c>
      <c r="N628" s="7">
        <f t="shared" si="135"/>
        <v>0</v>
      </c>
      <c r="O628" s="7">
        <f t="shared" si="136"/>
        <v>0</v>
      </c>
      <c r="P628" s="8">
        <f t="shared" si="137"/>
        <v>0</v>
      </c>
      <c r="Q628" s="8">
        <f t="shared" si="138"/>
        <v>0</v>
      </c>
      <c r="R628" s="7">
        <f t="shared" si="139"/>
        <v>0</v>
      </c>
      <c r="S628" s="7">
        <f t="shared" si="140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L629" s="7" t="str">
        <f>IF(G629="","",VLOOKUP(G629,Overview!$A$3:$B$52,2))</f>
        <v>Buccaneers</v>
      </c>
      <c r="M629" s="7">
        <f t="shared" si="134"/>
        <v>0</v>
      </c>
      <c r="N629" s="7">
        <f t="shared" si="135"/>
        <v>0</v>
      </c>
      <c r="O629" s="7">
        <f t="shared" si="136"/>
        <v>0</v>
      </c>
      <c r="P629" s="8">
        <f t="shared" si="137"/>
        <v>0</v>
      </c>
      <c r="Q629" s="8">
        <f t="shared" si="138"/>
        <v>0</v>
      </c>
      <c r="R629" s="7">
        <f t="shared" si="139"/>
        <v>0</v>
      </c>
      <c r="S629" s="7">
        <f t="shared" si="140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163</v>
      </c>
      <c r="G630" s="1" t="s">
        <v>32</v>
      </c>
      <c r="L630" s="7" t="str">
        <f>IF(G630="","",VLOOKUP(G630,Overview!$A$3:$B$52,2))</f>
        <v>Eagles</v>
      </c>
      <c r="M630" s="7">
        <f t="shared" si="134"/>
        <v>0</v>
      </c>
      <c r="N630" s="7">
        <f t="shared" si="135"/>
        <v>0</v>
      </c>
      <c r="O630" s="7">
        <f t="shared" si="136"/>
        <v>0</v>
      </c>
      <c r="P630" s="8">
        <f t="shared" si="137"/>
        <v>0</v>
      </c>
      <c r="Q630" s="8">
        <f t="shared" si="138"/>
        <v>0</v>
      </c>
      <c r="R630" s="7">
        <f t="shared" si="139"/>
        <v>0</v>
      </c>
      <c r="S630" s="7">
        <f t="shared" si="140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L631" s="7" t="str">
        <f>IF(G631="","",VLOOKUP(G631,Overview!$A$3:$B$52,2))</f>
        <v>Rams</v>
      </c>
      <c r="M631" s="7">
        <f t="shared" si="134"/>
        <v>1</v>
      </c>
      <c r="N631" s="7">
        <f t="shared" si="135"/>
        <v>1</v>
      </c>
      <c r="O631" s="7">
        <f t="shared" si="136"/>
        <v>2023</v>
      </c>
      <c r="P631" s="8">
        <f t="shared" si="137"/>
        <v>0</v>
      </c>
      <c r="Q631" s="8">
        <f t="shared" si="138"/>
        <v>0</v>
      </c>
      <c r="R631" s="7">
        <f t="shared" si="139"/>
        <v>0</v>
      </c>
      <c r="S631" s="7">
        <f t="shared" si="140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L632" s="7" t="str">
        <f>IF(G632="","",VLOOKUP(G632,Overview!$A$3:$B$52,2))</f>
        <v>Packers</v>
      </c>
      <c r="M632" s="7">
        <f t="shared" si="134"/>
        <v>0</v>
      </c>
      <c r="N632" s="7">
        <f t="shared" si="135"/>
        <v>0</v>
      </c>
      <c r="O632" s="7">
        <f t="shared" si="136"/>
        <v>0</v>
      </c>
      <c r="P632" s="8">
        <f t="shared" si="137"/>
        <v>0</v>
      </c>
      <c r="Q632" s="8">
        <f t="shared" si="138"/>
        <v>0</v>
      </c>
      <c r="R632" s="7">
        <f t="shared" si="139"/>
        <v>0</v>
      </c>
      <c r="S632" s="7">
        <f t="shared" si="140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4"/>
        <v>0</v>
      </c>
      <c r="N633" s="7">
        <f t="shared" si="135"/>
        <v>0</v>
      </c>
      <c r="O633" s="7">
        <f t="shared" si="136"/>
        <v>0</v>
      </c>
      <c r="P633" s="8">
        <f t="shared" si="137"/>
        <v>0</v>
      </c>
      <c r="Q633" s="8">
        <f t="shared" si="138"/>
        <v>0</v>
      </c>
      <c r="R633" s="7">
        <f t="shared" si="139"/>
        <v>0</v>
      </c>
      <c r="S633" s="7">
        <f t="shared" si="140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4"/>
        <v>0</v>
      </c>
      <c r="N634" s="7">
        <f t="shared" si="135"/>
        <v>0</v>
      </c>
      <c r="O634" s="7">
        <f t="shared" si="136"/>
        <v>0</v>
      </c>
      <c r="P634" s="8">
        <f t="shared" si="137"/>
        <v>0</v>
      </c>
      <c r="Q634" s="8">
        <f t="shared" si="138"/>
        <v>0</v>
      </c>
      <c r="R634" s="7">
        <f t="shared" si="139"/>
        <v>0</v>
      </c>
      <c r="S634" s="7">
        <f t="shared" si="140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4"/>
        <v>0</v>
      </c>
      <c r="N635" s="7">
        <f t="shared" si="135"/>
        <v>0</v>
      </c>
      <c r="O635" s="7">
        <f t="shared" si="136"/>
        <v>0</v>
      </c>
      <c r="P635" s="8">
        <f t="shared" si="137"/>
        <v>0</v>
      </c>
      <c r="Q635" s="8">
        <f t="shared" si="138"/>
        <v>0</v>
      </c>
      <c r="R635" s="7">
        <f t="shared" si="139"/>
        <v>0</v>
      </c>
      <c r="S635" s="7">
        <f t="shared" si="140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4"/>
        <v>0</v>
      </c>
      <c r="N636" s="7">
        <f t="shared" si="135"/>
        <v>0</v>
      </c>
      <c r="O636" s="7">
        <f t="shared" si="136"/>
        <v>0</v>
      </c>
      <c r="P636" s="8">
        <f t="shared" si="137"/>
        <v>0</v>
      </c>
      <c r="Q636" s="8">
        <f t="shared" si="138"/>
        <v>0</v>
      </c>
      <c r="R636" s="7">
        <f t="shared" si="139"/>
        <v>0</v>
      </c>
      <c r="S636" s="7">
        <f t="shared" si="140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4"/>
        <v>0</v>
      </c>
      <c r="N637" s="7">
        <f t="shared" si="135"/>
        <v>0</v>
      </c>
      <c r="O637" s="7">
        <f t="shared" si="136"/>
        <v>0</v>
      </c>
      <c r="P637" s="8">
        <f t="shared" si="137"/>
        <v>0</v>
      </c>
      <c r="Q637" s="8">
        <f t="shared" si="138"/>
        <v>0</v>
      </c>
      <c r="R637" s="7">
        <f t="shared" si="139"/>
        <v>0</v>
      </c>
      <c r="S637" s="7">
        <f t="shared" si="140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4"/>
        <v>0</v>
      </c>
      <c r="N638" s="7">
        <f t="shared" si="135"/>
        <v>0</v>
      </c>
      <c r="O638" s="7">
        <f t="shared" si="136"/>
        <v>0</v>
      </c>
      <c r="P638" s="8">
        <f t="shared" si="137"/>
        <v>0</v>
      </c>
      <c r="Q638" s="8">
        <f t="shared" si="138"/>
        <v>0</v>
      </c>
      <c r="R638" s="7">
        <f t="shared" si="139"/>
        <v>0</v>
      </c>
      <c r="S638" s="7">
        <f t="shared" si="140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4"/>
        <v>0</v>
      </c>
      <c r="N639" s="7">
        <f t="shared" si="135"/>
        <v>0</v>
      </c>
      <c r="O639" s="7">
        <f t="shared" si="136"/>
        <v>0</v>
      </c>
      <c r="P639" s="8">
        <f t="shared" si="137"/>
        <v>0</v>
      </c>
      <c r="Q639" s="8">
        <f t="shared" si="138"/>
        <v>0</v>
      </c>
      <c r="R639" s="7">
        <f t="shared" si="139"/>
        <v>0</v>
      </c>
      <c r="S639" s="7">
        <f t="shared" si="140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4"/>
        <v>0</v>
      </c>
      <c r="N640" s="7">
        <f t="shared" si="135"/>
        <v>0</v>
      </c>
      <c r="O640" s="7">
        <f t="shared" si="136"/>
        <v>0</v>
      </c>
      <c r="P640" s="8">
        <f t="shared" si="137"/>
        <v>0</v>
      </c>
      <c r="Q640" s="8">
        <f t="shared" si="138"/>
        <v>0</v>
      </c>
      <c r="R640" s="7">
        <f t="shared" si="139"/>
        <v>0</v>
      </c>
      <c r="S640" s="7">
        <f t="shared" si="140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4"/>
        <v>0</v>
      </c>
      <c r="N641" s="7">
        <f t="shared" si="135"/>
        <v>0</v>
      </c>
      <c r="O641" s="7">
        <f t="shared" si="136"/>
        <v>0</v>
      </c>
      <c r="P641" s="8">
        <f t="shared" si="137"/>
        <v>0</v>
      </c>
      <c r="Q641" s="8">
        <f t="shared" si="138"/>
        <v>0</v>
      </c>
      <c r="R641" s="7">
        <f t="shared" si="139"/>
        <v>0</v>
      </c>
      <c r="S641" s="7">
        <f t="shared" si="140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4"/>
        <v>0</v>
      </c>
      <c r="N642" s="7">
        <f t="shared" si="135"/>
        <v>0</v>
      </c>
      <c r="O642" s="7">
        <f t="shared" si="136"/>
        <v>0</v>
      </c>
      <c r="P642" s="8">
        <f t="shared" si="137"/>
        <v>0</v>
      </c>
      <c r="Q642" s="8">
        <f t="shared" si="138"/>
        <v>0</v>
      </c>
      <c r="R642" s="7">
        <f t="shared" si="139"/>
        <v>0</v>
      </c>
      <c r="S642" s="7">
        <f t="shared" si="140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4"/>
        <v>0</v>
      </c>
      <c r="N643" s="7">
        <f t="shared" si="135"/>
        <v>0</v>
      </c>
      <c r="O643" s="7">
        <f t="shared" si="136"/>
        <v>0</v>
      </c>
      <c r="P643" s="8">
        <f t="shared" si="137"/>
        <v>0</v>
      </c>
      <c r="Q643" s="8">
        <f t="shared" si="138"/>
        <v>0</v>
      </c>
      <c r="R643" s="7">
        <f t="shared" si="139"/>
        <v>0</v>
      </c>
      <c r="S643" s="7">
        <f t="shared" si="140"/>
        <v>0</v>
      </c>
      <c r="T643" s="7" t="str">
        <f t="shared" ref="T643:T706" si="141">IF($K643="W",A643,"")</f>
        <v/>
      </c>
      <c r="U643" s="7" t="str">
        <f t="shared" ref="U643:U706" si="142">IF($K643="W",F643,"")</f>
        <v/>
      </c>
      <c r="V643" s="7" t="str">
        <f t="shared" ref="V643:V706" si="143">IF($K643="W",G643,"")</f>
        <v/>
      </c>
      <c r="W643" s="7" t="str">
        <f t="shared" ref="W643:W706" si="144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4"/>
        <v>0</v>
      </c>
      <c r="N644" s="7">
        <f t="shared" si="135"/>
        <v>0</v>
      </c>
      <c r="O644" s="7">
        <f t="shared" si="136"/>
        <v>0</v>
      </c>
      <c r="P644" s="8">
        <f t="shared" si="137"/>
        <v>0</v>
      </c>
      <c r="Q644" s="8">
        <f t="shared" si="138"/>
        <v>0</v>
      </c>
      <c r="R644" s="7">
        <f t="shared" si="139"/>
        <v>0</v>
      </c>
      <c r="S644" s="7">
        <f t="shared" si="140"/>
        <v>0</v>
      </c>
      <c r="T644" s="7" t="str">
        <f t="shared" si="141"/>
        <v/>
      </c>
      <c r="U644" s="7" t="str">
        <f t="shared" si="142"/>
        <v/>
      </c>
      <c r="V644" s="7" t="str">
        <f t="shared" si="143"/>
        <v/>
      </c>
      <c r="W644" s="7" t="str">
        <f t="shared" si="144"/>
        <v/>
      </c>
    </row>
    <row r="645" spans="12:23" x14ac:dyDescent="0.25">
      <c r="L645" s="7" t="str">
        <f>IF(G645="","",VLOOKUP(G645,Overview!$A$3:$B$52,2))</f>
        <v/>
      </c>
      <c r="M645" s="7">
        <f t="shared" si="134"/>
        <v>0</v>
      </c>
      <c r="N645" s="7">
        <f t="shared" si="135"/>
        <v>0</v>
      </c>
      <c r="O645" s="7">
        <f t="shared" si="136"/>
        <v>0</v>
      </c>
      <c r="P645" s="8">
        <f t="shared" si="137"/>
        <v>0</v>
      </c>
      <c r="Q645" s="8">
        <f t="shared" si="138"/>
        <v>0</v>
      </c>
      <c r="R645" s="7">
        <f t="shared" si="139"/>
        <v>0</v>
      </c>
      <c r="S645" s="7">
        <f t="shared" si="140"/>
        <v>0</v>
      </c>
      <c r="T645" s="7" t="str">
        <f t="shared" si="141"/>
        <v/>
      </c>
      <c r="U645" s="7" t="str">
        <f t="shared" si="142"/>
        <v/>
      </c>
      <c r="V645" s="7" t="str">
        <f t="shared" si="143"/>
        <v/>
      </c>
      <c r="W645" s="7" t="str">
        <f t="shared" si="144"/>
        <v/>
      </c>
    </row>
    <row r="646" spans="12:23" x14ac:dyDescent="0.25">
      <c r="L646" s="7" t="str">
        <f>IF(G646="","",VLOOKUP(G646,Overview!$A$3:$B$52,2))</f>
        <v/>
      </c>
      <c r="M646" s="7">
        <f t="shared" si="134"/>
        <v>0</v>
      </c>
      <c r="N646" s="7">
        <f t="shared" si="135"/>
        <v>0</v>
      </c>
      <c r="O646" s="7">
        <f t="shared" si="136"/>
        <v>0</v>
      </c>
      <c r="P646" s="8">
        <f t="shared" si="137"/>
        <v>0</v>
      </c>
      <c r="Q646" s="8">
        <f t="shared" si="138"/>
        <v>0</v>
      </c>
      <c r="R646" s="7">
        <f t="shared" si="139"/>
        <v>0</v>
      </c>
      <c r="S646" s="7">
        <f t="shared" si="140"/>
        <v>0</v>
      </c>
      <c r="T646" s="7" t="str">
        <f t="shared" si="141"/>
        <v/>
      </c>
      <c r="U646" s="7" t="str">
        <f t="shared" si="142"/>
        <v/>
      </c>
      <c r="V646" s="7" t="str">
        <f t="shared" si="143"/>
        <v/>
      </c>
      <c r="W646" s="7" t="str">
        <f t="shared" si="144"/>
        <v/>
      </c>
    </row>
    <row r="647" spans="12:23" x14ac:dyDescent="0.25">
      <c r="L647" s="7" t="str">
        <f>IF(G647="","",VLOOKUP(G647,Overview!$A$3:$B$52,2))</f>
        <v/>
      </c>
      <c r="M647" s="7">
        <f t="shared" si="134"/>
        <v>0</v>
      </c>
      <c r="N647" s="7">
        <f t="shared" si="135"/>
        <v>0</v>
      </c>
      <c r="O647" s="7">
        <f t="shared" si="136"/>
        <v>0</v>
      </c>
      <c r="P647" s="8">
        <f t="shared" si="137"/>
        <v>0</v>
      </c>
      <c r="Q647" s="8">
        <f t="shared" si="138"/>
        <v>0</v>
      </c>
      <c r="R647" s="7">
        <f t="shared" si="139"/>
        <v>0</v>
      </c>
      <c r="S647" s="7">
        <f t="shared" si="140"/>
        <v>0</v>
      </c>
      <c r="T647" s="7" t="str">
        <f t="shared" si="141"/>
        <v/>
      </c>
      <c r="U647" s="7" t="str">
        <f t="shared" si="142"/>
        <v/>
      </c>
      <c r="V647" s="7" t="str">
        <f t="shared" si="143"/>
        <v/>
      </c>
      <c r="W647" s="7" t="str">
        <f t="shared" si="144"/>
        <v/>
      </c>
    </row>
    <row r="648" spans="12:23" x14ac:dyDescent="0.25">
      <c r="L648" s="7" t="str">
        <f>IF(G648="","",VLOOKUP(G648,Overview!$A$3:$B$52,2))</f>
        <v/>
      </c>
      <c r="M648" s="7">
        <f t="shared" si="134"/>
        <v>0</v>
      </c>
      <c r="N648" s="7">
        <f t="shared" si="135"/>
        <v>0</v>
      </c>
      <c r="O648" s="7">
        <f t="shared" si="136"/>
        <v>0</v>
      </c>
      <c r="P648" s="8">
        <f t="shared" si="137"/>
        <v>0</v>
      </c>
      <c r="Q648" s="8">
        <f t="shared" si="138"/>
        <v>0</v>
      </c>
      <c r="R648" s="7">
        <f t="shared" si="139"/>
        <v>0</v>
      </c>
      <c r="S648" s="7">
        <f t="shared" si="140"/>
        <v>0</v>
      </c>
      <c r="T648" s="7" t="str">
        <f t="shared" si="141"/>
        <v/>
      </c>
      <c r="U648" s="7" t="str">
        <f t="shared" si="142"/>
        <v/>
      </c>
      <c r="V648" s="7" t="str">
        <f t="shared" si="143"/>
        <v/>
      </c>
      <c r="W648" s="7" t="str">
        <f t="shared" si="144"/>
        <v/>
      </c>
    </row>
    <row r="649" spans="12:23" x14ac:dyDescent="0.25">
      <c r="L649" s="7" t="str">
        <f>IF(G649="","",VLOOKUP(G649,Overview!$A$3:$B$52,2))</f>
        <v/>
      </c>
      <c r="M649" s="7">
        <f t="shared" si="134"/>
        <v>0</v>
      </c>
      <c r="N649" s="7">
        <f t="shared" si="135"/>
        <v>0</v>
      </c>
      <c r="O649" s="7">
        <f t="shared" si="136"/>
        <v>0</v>
      </c>
      <c r="P649" s="8">
        <f t="shared" si="137"/>
        <v>0</v>
      </c>
      <c r="Q649" s="8">
        <f t="shared" si="138"/>
        <v>0</v>
      </c>
      <c r="R649" s="7">
        <f t="shared" si="139"/>
        <v>0</v>
      </c>
      <c r="S649" s="7">
        <f t="shared" si="140"/>
        <v>0</v>
      </c>
      <c r="T649" s="7" t="str">
        <f t="shared" si="141"/>
        <v/>
      </c>
      <c r="U649" s="7" t="str">
        <f t="shared" si="142"/>
        <v/>
      </c>
      <c r="V649" s="7" t="str">
        <f t="shared" si="143"/>
        <v/>
      </c>
      <c r="W649" s="7" t="str">
        <f t="shared" si="144"/>
        <v/>
      </c>
    </row>
    <row r="650" spans="12:23" x14ac:dyDescent="0.25">
      <c r="L650" s="7" t="str">
        <f>IF(G650="","",VLOOKUP(G650,Overview!$A$3:$B$52,2))</f>
        <v/>
      </c>
      <c r="M650" s="7">
        <f t="shared" si="134"/>
        <v>0</v>
      </c>
      <c r="N650" s="7">
        <f t="shared" si="135"/>
        <v>0</v>
      </c>
      <c r="O650" s="7">
        <f t="shared" si="136"/>
        <v>0</v>
      </c>
      <c r="P650" s="8">
        <f t="shared" si="137"/>
        <v>0</v>
      </c>
      <c r="Q650" s="8">
        <f t="shared" si="138"/>
        <v>0</v>
      </c>
      <c r="R650" s="7">
        <f t="shared" si="139"/>
        <v>0</v>
      </c>
      <c r="S650" s="7">
        <f t="shared" si="140"/>
        <v>0</v>
      </c>
      <c r="T650" s="7" t="str">
        <f t="shared" si="141"/>
        <v/>
      </c>
      <c r="U650" s="7" t="str">
        <f t="shared" si="142"/>
        <v/>
      </c>
      <c r="V650" s="7" t="str">
        <f t="shared" si="143"/>
        <v/>
      </c>
      <c r="W650" s="7" t="str">
        <f t="shared" si="144"/>
        <v/>
      </c>
    </row>
    <row r="651" spans="12:23" x14ac:dyDescent="0.25">
      <c r="L651" s="7" t="str">
        <f>IF(G651="","",VLOOKUP(G651,Overview!$A$3:$B$52,2))</f>
        <v/>
      </c>
      <c r="M651" s="7">
        <f t="shared" si="134"/>
        <v>0</v>
      </c>
      <c r="N651" s="7">
        <f t="shared" si="135"/>
        <v>0</v>
      </c>
      <c r="O651" s="7">
        <f t="shared" si="136"/>
        <v>0</v>
      </c>
      <c r="P651" s="8">
        <f t="shared" si="137"/>
        <v>0</v>
      </c>
      <c r="Q651" s="8">
        <f t="shared" si="138"/>
        <v>0</v>
      </c>
      <c r="R651" s="7">
        <f t="shared" si="139"/>
        <v>0</v>
      </c>
      <c r="S651" s="7">
        <f t="shared" si="140"/>
        <v>0</v>
      </c>
      <c r="T651" s="7" t="str">
        <f t="shared" si="141"/>
        <v/>
      </c>
      <c r="U651" s="7" t="str">
        <f t="shared" si="142"/>
        <v/>
      </c>
      <c r="V651" s="7" t="str">
        <f t="shared" si="143"/>
        <v/>
      </c>
      <c r="W651" s="7" t="str">
        <f t="shared" si="144"/>
        <v/>
      </c>
    </row>
    <row r="652" spans="12:23" x14ac:dyDescent="0.25">
      <c r="L652" s="7" t="str">
        <f>IF(G652="","",VLOOKUP(G652,Overview!$A$3:$B$52,2))</f>
        <v/>
      </c>
      <c r="M652" s="7">
        <f t="shared" si="134"/>
        <v>0</v>
      </c>
      <c r="N652" s="7">
        <f t="shared" si="135"/>
        <v>0</v>
      </c>
      <c r="O652" s="7">
        <f t="shared" si="136"/>
        <v>0</v>
      </c>
      <c r="P652" s="8">
        <f t="shared" si="137"/>
        <v>0</v>
      </c>
      <c r="Q652" s="8">
        <f t="shared" si="138"/>
        <v>0</v>
      </c>
      <c r="R652" s="7">
        <f t="shared" si="139"/>
        <v>0</v>
      </c>
      <c r="S652" s="7">
        <f t="shared" si="140"/>
        <v>0</v>
      </c>
      <c r="T652" s="7" t="str">
        <f t="shared" si="141"/>
        <v/>
      </c>
      <c r="U652" s="7" t="str">
        <f t="shared" si="142"/>
        <v/>
      </c>
      <c r="V652" s="7" t="str">
        <f t="shared" si="143"/>
        <v/>
      </c>
      <c r="W652" s="7" t="str">
        <f t="shared" si="144"/>
        <v/>
      </c>
    </row>
    <row r="653" spans="12:23" x14ac:dyDescent="0.25">
      <c r="L653" s="7" t="str">
        <f>IF(G653="","",VLOOKUP(G653,Overview!$A$3:$B$52,2))</f>
        <v/>
      </c>
      <c r="M653" s="7">
        <f t="shared" si="134"/>
        <v>0</v>
      </c>
      <c r="N653" s="7">
        <f t="shared" si="135"/>
        <v>0</v>
      </c>
      <c r="O653" s="7">
        <f t="shared" si="136"/>
        <v>0</v>
      </c>
      <c r="P653" s="8">
        <f t="shared" si="137"/>
        <v>0</v>
      </c>
      <c r="Q653" s="8">
        <f t="shared" si="138"/>
        <v>0</v>
      </c>
      <c r="R653" s="7">
        <f t="shared" si="139"/>
        <v>0</v>
      </c>
      <c r="S653" s="7">
        <f t="shared" si="140"/>
        <v>0</v>
      </c>
      <c r="T653" s="7" t="str">
        <f t="shared" si="141"/>
        <v/>
      </c>
      <c r="U653" s="7" t="str">
        <f t="shared" si="142"/>
        <v/>
      </c>
      <c r="V653" s="7" t="str">
        <f t="shared" si="143"/>
        <v/>
      </c>
      <c r="W653" s="7" t="str">
        <f t="shared" si="144"/>
        <v/>
      </c>
    </row>
    <row r="654" spans="12:23" x14ac:dyDescent="0.25">
      <c r="L654" s="7" t="str">
        <f>IF(G654="","",VLOOKUP(G654,Overview!$A$3:$B$52,2))</f>
        <v/>
      </c>
      <c r="M654" s="7">
        <f t="shared" si="134"/>
        <v>0</v>
      </c>
      <c r="N654" s="7">
        <f t="shared" si="135"/>
        <v>0</v>
      </c>
      <c r="O654" s="7">
        <f t="shared" si="136"/>
        <v>0</v>
      </c>
      <c r="P654" s="8">
        <f t="shared" si="137"/>
        <v>0</v>
      </c>
      <c r="Q654" s="8">
        <f t="shared" si="138"/>
        <v>0</v>
      </c>
      <c r="R654" s="7">
        <f t="shared" si="139"/>
        <v>0</v>
      </c>
      <c r="S654" s="7">
        <f t="shared" si="140"/>
        <v>0</v>
      </c>
      <c r="T654" s="7" t="str">
        <f t="shared" si="141"/>
        <v/>
      </c>
      <c r="U654" s="7" t="str">
        <f t="shared" si="142"/>
        <v/>
      </c>
      <c r="V654" s="7" t="str">
        <f t="shared" si="143"/>
        <v/>
      </c>
      <c r="W654" s="7" t="str">
        <f t="shared" si="144"/>
        <v/>
      </c>
    </row>
    <row r="655" spans="12:23" x14ac:dyDescent="0.25">
      <c r="L655" s="7" t="str">
        <f>IF(G655="","",VLOOKUP(G655,Overview!$A$3:$B$52,2))</f>
        <v/>
      </c>
      <c r="M655" s="7">
        <f t="shared" si="134"/>
        <v>0</v>
      </c>
      <c r="N655" s="7">
        <f t="shared" si="135"/>
        <v>0</v>
      </c>
      <c r="O655" s="7">
        <f t="shared" si="136"/>
        <v>0</v>
      </c>
      <c r="P655" s="8">
        <f t="shared" si="137"/>
        <v>0</v>
      </c>
      <c r="Q655" s="8">
        <f t="shared" si="138"/>
        <v>0</v>
      </c>
      <c r="R655" s="7">
        <f t="shared" si="139"/>
        <v>0</v>
      </c>
      <c r="S655" s="7">
        <f t="shared" si="140"/>
        <v>0</v>
      </c>
      <c r="T655" s="7" t="str">
        <f t="shared" si="141"/>
        <v/>
      </c>
      <c r="U655" s="7" t="str">
        <f t="shared" si="142"/>
        <v/>
      </c>
      <c r="V655" s="7" t="str">
        <f t="shared" si="143"/>
        <v/>
      </c>
      <c r="W655" s="7" t="str">
        <f t="shared" si="144"/>
        <v/>
      </c>
    </row>
    <row r="656" spans="12:23" x14ac:dyDescent="0.25">
      <c r="L656" s="7" t="str">
        <f>IF(G656="","",VLOOKUP(G656,Overview!$A$3:$B$52,2))</f>
        <v/>
      </c>
      <c r="M656" s="7">
        <f t="shared" si="134"/>
        <v>0</v>
      </c>
      <c r="N656" s="7">
        <f t="shared" si="135"/>
        <v>0</v>
      </c>
      <c r="O656" s="7">
        <f t="shared" si="136"/>
        <v>0</v>
      </c>
      <c r="P656" s="8">
        <f t="shared" si="137"/>
        <v>0</v>
      </c>
      <c r="Q656" s="8">
        <f t="shared" si="138"/>
        <v>0</v>
      </c>
      <c r="R656" s="7">
        <f t="shared" si="139"/>
        <v>0</v>
      </c>
      <c r="S656" s="7">
        <f t="shared" si="140"/>
        <v>0</v>
      </c>
      <c r="T656" s="7" t="str">
        <f t="shared" si="141"/>
        <v/>
      </c>
      <c r="U656" s="7" t="str">
        <f t="shared" si="142"/>
        <v/>
      </c>
      <c r="V656" s="7" t="str">
        <f t="shared" si="143"/>
        <v/>
      </c>
      <c r="W656" s="7" t="str">
        <f t="shared" si="144"/>
        <v/>
      </c>
    </row>
    <row r="657" spans="12:23" x14ac:dyDescent="0.25">
      <c r="L657" s="7" t="str">
        <f>IF(G657="","",VLOOKUP(G657,Overview!$A$3:$B$52,2))</f>
        <v/>
      </c>
      <c r="M657" s="7">
        <f t="shared" si="134"/>
        <v>0</v>
      </c>
      <c r="N657" s="7">
        <f t="shared" si="135"/>
        <v>0</v>
      </c>
      <c r="O657" s="7">
        <f t="shared" si="136"/>
        <v>0</v>
      </c>
      <c r="P657" s="8">
        <f t="shared" si="137"/>
        <v>0</v>
      </c>
      <c r="Q657" s="8">
        <f t="shared" si="138"/>
        <v>0</v>
      </c>
      <c r="R657" s="7">
        <f t="shared" si="139"/>
        <v>0</v>
      </c>
      <c r="S657" s="7">
        <f t="shared" si="140"/>
        <v>0</v>
      </c>
      <c r="T657" s="7" t="str">
        <f t="shared" si="141"/>
        <v/>
      </c>
      <c r="U657" s="7" t="str">
        <f t="shared" si="142"/>
        <v/>
      </c>
      <c r="V657" s="7" t="str">
        <f t="shared" si="143"/>
        <v/>
      </c>
      <c r="W657" s="7" t="str">
        <f t="shared" si="144"/>
        <v/>
      </c>
    </row>
    <row r="658" spans="12:23" x14ac:dyDescent="0.25">
      <c r="L658" s="7" t="str">
        <f>IF(G658="","",VLOOKUP(G658,Overview!$A$3:$B$52,2))</f>
        <v/>
      </c>
      <c r="M658" s="7">
        <f t="shared" si="134"/>
        <v>0</v>
      </c>
      <c r="N658" s="7">
        <f t="shared" si="135"/>
        <v>0</v>
      </c>
      <c r="O658" s="7">
        <f t="shared" si="136"/>
        <v>0</v>
      </c>
      <c r="P658" s="8">
        <f t="shared" si="137"/>
        <v>0</v>
      </c>
      <c r="Q658" s="8">
        <f t="shared" si="138"/>
        <v>0</v>
      </c>
      <c r="R658" s="7">
        <f t="shared" si="139"/>
        <v>0</v>
      </c>
      <c r="S658" s="7">
        <f t="shared" si="140"/>
        <v>0</v>
      </c>
      <c r="T658" s="7" t="str">
        <f t="shared" si="141"/>
        <v/>
      </c>
      <c r="U658" s="7" t="str">
        <f t="shared" si="142"/>
        <v/>
      </c>
      <c r="V658" s="7" t="str">
        <f t="shared" si="143"/>
        <v/>
      </c>
      <c r="W658" s="7" t="str">
        <f t="shared" si="144"/>
        <v/>
      </c>
    </row>
    <row r="659" spans="12:23" x14ac:dyDescent="0.25">
      <c r="L659" s="7" t="str">
        <f>IF(G659="","",VLOOKUP(G659,Overview!$A$3:$B$52,2))</f>
        <v/>
      </c>
      <c r="M659" s="7">
        <f t="shared" si="134"/>
        <v>0</v>
      </c>
      <c r="N659" s="7">
        <f t="shared" si="135"/>
        <v>0</v>
      </c>
      <c r="O659" s="7">
        <f t="shared" si="136"/>
        <v>0</v>
      </c>
      <c r="P659" s="8">
        <f t="shared" si="137"/>
        <v>0</v>
      </c>
      <c r="Q659" s="8">
        <f t="shared" si="138"/>
        <v>0</v>
      </c>
      <c r="R659" s="7">
        <f t="shared" si="139"/>
        <v>0</v>
      </c>
      <c r="S659" s="7">
        <f t="shared" si="140"/>
        <v>0</v>
      </c>
      <c r="T659" s="7" t="str">
        <f t="shared" si="141"/>
        <v/>
      </c>
      <c r="U659" s="7" t="str">
        <f t="shared" si="142"/>
        <v/>
      </c>
      <c r="V659" s="7" t="str">
        <f t="shared" si="143"/>
        <v/>
      </c>
      <c r="W659" s="7" t="str">
        <f t="shared" si="144"/>
        <v/>
      </c>
    </row>
    <row r="660" spans="12:23" x14ac:dyDescent="0.25">
      <c r="L660" s="7" t="str">
        <f>IF(G660="","",VLOOKUP(G660,Overview!$A$3:$B$52,2))</f>
        <v/>
      </c>
      <c r="M660" s="7">
        <f t="shared" si="134"/>
        <v>0</v>
      </c>
      <c r="N660" s="7">
        <f t="shared" si="135"/>
        <v>0</v>
      </c>
      <c r="O660" s="7">
        <f t="shared" si="136"/>
        <v>0</v>
      </c>
      <c r="P660" s="8">
        <f t="shared" si="137"/>
        <v>0</v>
      </c>
      <c r="Q660" s="8">
        <f t="shared" si="138"/>
        <v>0</v>
      </c>
      <c r="R660" s="7">
        <f t="shared" si="139"/>
        <v>0</v>
      </c>
      <c r="S660" s="7">
        <f t="shared" si="140"/>
        <v>0</v>
      </c>
      <c r="T660" s="7" t="str">
        <f t="shared" si="141"/>
        <v/>
      </c>
      <c r="U660" s="7" t="str">
        <f t="shared" si="142"/>
        <v/>
      </c>
      <c r="V660" s="7" t="str">
        <f t="shared" si="143"/>
        <v/>
      </c>
      <c r="W660" s="7" t="str">
        <f t="shared" si="144"/>
        <v/>
      </c>
    </row>
    <row r="661" spans="12:23" x14ac:dyDescent="0.25">
      <c r="L661" s="7" t="str">
        <f>IF(G661="","",VLOOKUP(G661,Overview!$A$3:$B$52,2))</f>
        <v/>
      </c>
      <c r="M661" s="7">
        <f t="shared" si="134"/>
        <v>0</v>
      </c>
      <c r="N661" s="7">
        <f t="shared" si="135"/>
        <v>0</v>
      </c>
      <c r="O661" s="7">
        <f t="shared" si="136"/>
        <v>0</v>
      </c>
      <c r="P661" s="8">
        <f t="shared" si="137"/>
        <v>0</v>
      </c>
      <c r="Q661" s="8">
        <f t="shared" si="138"/>
        <v>0</v>
      </c>
      <c r="R661" s="7">
        <f t="shared" si="139"/>
        <v>0</v>
      </c>
      <c r="S661" s="7">
        <f t="shared" si="140"/>
        <v>0</v>
      </c>
      <c r="T661" s="7" t="str">
        <f t="shared" si="141"/>
        <v/>
      </c>
      <c r="U661" s="7" t="str">
        <f t="shared" si="142"/>
        <v/>
      </c>
      <c r="V661" s="7" t="str">
        <f t="shared" si="143"/>
        <v/>
      </c>
      <c r="W661" s="7" t="str">
        <f t="shared" si="144"/>
        <v/>
      </c>
    </row>
    <row r="662" spans="12:23" x14ac:dyDescent="0.25">
      <c r="L662" s="7" t="str">
        <f>IF(G662="","",VLOOKUP(G662,Overview!$A$3:$B$52,2))</f>
        <v/>
      </c>
      <c r="M662" s="7">
        <f t="shared" si="134"/>
        <v>0</v>
      </c>
      <c r="N662" s="7">
        <f t="shared" si="135"/>
        <v>0</v>
      </c>
      <c r="O662" s="7">
        <f t="shared" si="136"/>
        <v>0</v>
      </c>
      <c r="P662" s="8">
        <f t="shared" si="137"/>
        <v>0</v>
      </c>
      <c r="Q662" s="8">
        <f t="shared" si="138"/>
        <v>0</v>
      </c>
      <c r="R662" s="7">
        <f t="shared" si="139"/>
        <v>0</v>
      </c>
      <c r="S662" s="7">
        <f t="shared" si="140"/>
        <v>0</v>
      </c>
      <c r="T662" s="7" t="str">
        <f t="shared" si="141"/>
        <v/>
      </c>
      <c r="U662" s="7" t="str">
        <f t="shared" si="142"/>
        <v/>
      </c>
      <c r="V662" s="7" t="str">
        <f t="shared" si="143"/>
        <v/>
      </c>
      <c r="W662" s="7" t="str">
        <f t="shared" si="144"/>
        <v/>
      </c>
    </row>
    <row r="663" spans="12:23" x14ac:dyDescent="0.25">
      <c r="L663" s="7" t="str">
        <f>IF(G663="","",VLOOKUP(G663,Overview!$A$3:$B$52,2))</f>
        <v/>
      </c>
      <c r="M663" s="7">
        <f t="shared" si="134"/>
        <v>0</v>
      </c>
      <c r="N663" s="7">
        <f t="shared" si="135"/>
        <v>0</v>
      </c>
      <c r="O663" s="7">
        <f t="shared" si="136"/>
        <v>0</v>
      </c>
      <c r="P663" s="8">
        <f t="shared" si="137"/>
        <v>0</v>
      </c>
      <c r="Q663" s="8">
        <f t="shared" si="138"/>
        <v>0</v>
      </c>
      <c r="R663" s="7">
        <f t="shared" si="139"/>
        <v>0</v>
      </c>
      <c r="S663" s="7">
        <f t="shared" si="140"/>
        <v>0</v>
      </c>
      <c r="T663" s="7" t="str">
        <f t="shared" si="141"/>
        <v/>
      </c>
      <c r="U663" s="7" t="str">
        <f t="shared" si="142"/>
        <v/>
      </c>
      <c r="V663" s="7" t="str">
        <f t="shared" si="143"/>
        <v/>
      </c>
      <c r="W663" s="7" t="str">
        <f t="shared" si="144"/>
        <v/>
      </c>
    </row>
    <row r="664" spans="12:23" x14ac:dyDescent="0.25">
      <c r="L664" s="7" t="str">
        <f>IF(G664="","",VLOOKUP(G664,Overview!$A$3:$B$52,2))</f>
        <v/>
      </c>
      <c r="M664" s="7">
        <f t="shared" si="134"/>
        <v>0</v>
      </c>
      <c r="N664" s="7">
        <f t="shared" si="135"/>
        <v>0</v>
      </c>
      <c r="O664" s="7">
        <f t="shared" si="136"/>
        <v>0</v>
      </c>
      <c r="P664" s="8">
        <f t="shared" si="137"/>
        <v>0</v>
      </c>
      <c r="Q664" s="8">
        <f t="shared" si="138"/>
        <v>0</v>
      </c>
      <c r="R664" s="7">
        <f t="shared" si="139"/>
        <v>0</v>
      </c>
      <c r="S664" s="7">
        <f t="shared" si="140"/>
        <v>0</v>
      </c>
      <c r="T664" s="7" t="str">
        <f t="shared" si="141"/>
        <v/>
      </c>
      <c r="U664" s="7" t="str">
        <f t="shared" si="142"/>
        <v/>
      </c>
      <c r="V664" s="7" t="str">
        <f t="shared" si="143"/>
        <v/>
      </c>
      <c r="W664" s="7" t="str">
        <f t="shared" si="144"/>
        <v/>
      </c>
    </row>
    <row r="665" spans="12:23" x14ac:dyDescent="0.25">
      <c r="L665" s="7" t="str">
        <f>IF(G665="","",VLOOKUP(G665,Overview!$A$3:$B$52,2))</f>
        <v/>
      </c>
      <c r="M665" s="7">
        <f t="shared" si="134"/>
        <v>0</v>
      </c>
      <c r="N665" s="7">
        <f t="shared" si="135"/>
        <v>0</v>
      </c>
      <c r="O665" s="7">
        <f t="shared" si="136"/>
        <v>0</v>
      </c>
      <c r="P665" s="8">
        <f t="shared" si="137"/>
        <v>0</v>
      </c>
      <c r="Q665" s="8">
        <f t="shared" si="138"/>
        <v>0</v>
      </c>
      <c r="R665" s="7">
        <f t="shared" si="139"/>
        <v>0</v>
      </c>
      <c r="S665" s="7">
        <f t="shared" si="140"/>
        <v>0</v>
      </c>
      <c r="T665" s="7" t="str">
        <f t="shared" si="141"/>
        <v/>
      </c>
      <c r="U665" s="7" t="str">
        <f t="shared" si="142"/>
        <v/>
      </c>
      <c r="V665" s="7" t="str">
        <f t="shared" si="143"/>
        <v/>
      </c>
      <c r="W665" s="7" t="str">
        <f t="shared" si="144"/>
        <v/>
      </c>
    </row>
    <row r="666" spans="12:23" x14ac:dyDescent="0.25">
      <c r="L666" s="7" t="str">
        <f>IF(G666="","",VLOOKUP(G666,Overview!$A$3:$B$52,2))</f>
        <v/>
      </c>
      <c r="M666" s="7">
        <f t="shared" si="134"/>
        <v>0</v>
      </c>
      <c r="N666" s="7">
        <f t="shared" si="135"/>
        <v>0</v>
      </c>
      <c r="O666" s="7">
        <f t="shared" si="136"/>
        <v>0</v>
      </c>
      <c r="P666" s="8">
        <f t="shared" si="137"/>
        <v>0</v>
      </c>
      <c r="Q666" s="8">
        <f t="shared" si="138"/>
        <v>0</v>
      </c>
      <c r="R666" s="7">
        <f t="shared" si="139"/>
        <v>0</v>
      </c>
      <c r="S666" s="7">
        <f t="shared" si="140"/>
        <v>0</v>
      </c>
      <c r="T666" s="7" t="str">
        <f t="shared" si="141"/>
        <v/>
      </c>
      <c r="U666" s="7" t="str">
        <f t="shared" si="142"/>
        <v/>
      </c>
      <c r="V666" s="7" t="str">
        <f t="shared" si="143"/>
        <v/>
      </c>
      <c r="W666" s="7" t="str">
        <f t="shared" si="144"/>
        <v/>
      </c>
    </row>
    <row r="667" spans="12:23" x14ac:dyDescent="0.25">
      <c r="L667" s="7" t="str">
        <f>IF(G667="","",VLOOKUP(G667,Overview!$A$3:$B$52,2))</f>
        <v/>
      </c>
      <c r="M667" s="7">
        <f t="shared" si="134"/>
        <v>0</v>
      </c>
      <c r="N667" s="7">
        <f t="shared" si="135"/>
        <v>0</v>
      </c>
      <c r="O667" s="7">
        <f t="shared" si="136"/>
        <v>0</v>
      </c>
      <c r="P667" s="8">
        <f t="shared" si="137"/>
        <v>0</v>
      </c>
      <c r="Q667" s="8">
        <f t="shared" si="138"/>
        <v>0</v>
      </c>
      <c r="R667" s="7">
        <f t="shared" si="139"/>
        <v>0</v>
      </c>
      <c r="S667" s="7">
        <f t="shared" si="140"/>
        <v>0</v>
      </c>
      <c r="T667" s="7" t="str">
        <f t="shared" si="141"/>
        <v/>
      </c>
      <c r="U667" s="7" t="str">
        <f t="shared" si="142"/>
        <v/>
      </c>
      <c r="V667" s="7" t="str">
        <f t="shared" si="143"/>
        <v/>
      </c>
      <c r="W667" s="7" t="str">
        <f t="shared" si="144"/>
        <v/>
      </c>
    </row>
    <row r="668" spans="12:23" x14ac:dyDescent="0.25">
      <c r="L668" s="7" t="str">
        <f>IF(G668="","",VLOOKUP(G668,Overview!$A$3:$B$52,2))</f>
        <v/>
      </c>
      <c r="M668" s="7">
        <f t="shared" si="134"/>
        <v>0</v>
      </c>
      <c r="N668" s="7">
        <f t="shared" si="135"/>
        <v>0</v>
      </c>
      <c r="O668" s="7">
        <f t="shared" si="136"/>
        <v>0</v>
      </c>
      <c r="P668" s="8">
        <f t="shared" si="137"/>
        <v>0</v>
      </c>
      <c r="Q668" s="8">
        <f t="shared" si="138"/>
        <v>0</v>
      </c>
      <c r="R668" s="7">
        <f t="shared" si="139"/>
        <v>0</v>
      </c>
      <c r="S668" s="7">
        <f t="shared" si="140"/>
        <v>0</v>
      </c>
      <c r="T668" s="7" t="str">
        <f t="shared" si="141"/>
        <v/>
      </c>
      <c r="U668" s="7" t="str">
        <f t="shared" si="142"/>
        <v/>
      </c>
      <c r="V668" s="7" t="str">
        <f t="shared" si="143"/>
        <v/>
      </c>
      <c r="W668" s="7" t="str">
        <f t="shared" si="144"/>
        <v/>
      </c>
    </row>
    <row r="669" spans="12:23" x14ac:dyDescent="0.25">
      <c r="L669" s="7" t="str">
        <f>IF(G669="","",VLOOKUP(G669,Overview!$A$3:$B$52,2))</f>
        <v/>
      </c>
      <c r="M669" s="7">
        <f t="shared" si="134"/>
        <v>0</v>
      </c>
      <c r="N669" s="7">
        <f t="shared" si="135"/>
        <v>0</v>
      </c>
      <c r="O669" s="7">
        <f t="shared" si="136"/>
        <v>0</v>
      </c>
      <c r="P669" s="8">
        <f t="shared" si="137"/>
        <v>0</v>
      </c>
      <c r="Q669" s="8">
        <f t="shared" si="138"/>
        <v>0</v>
      </c>
      <c r="R669" s="7">
        <f t="shared" si="139"/>
        <v>0</v>
      </c>
      <c r="S669" s="7">
        <f t="shared" si="140"/>
        <v>0</v>
      </c>
      <c r="T669" s="7" t="str">
        <f t="shared" si="141"/>
        <v/>
      </c>
      <c r="U669" s="7" t="str">
        <f t="shared" si="142"/>
        <v/>
      </c>
      <c r="V669" s="7" t="str">
        <f t="shared" si="143"/>
        <v/>
      </c>
      <c r="W669" s="7" t="str">
        <f t="shared" si="144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5">(L670=$M$1)*1</f>
        <v>0</v>
      </c>
      <c r="N670" s="7">
        <f t="shared" ref="N670:N733" si="146">1*M670</f>
        <v>0</v>
      </c>
      <c r="O670" s="7">
        <f t="shared" ref="O670:O733" si="147">A670*M670</f>
        <v>0</v>
      </c>
      <c r="P670" s="8">
        <f t="shared" ref="P670:P733" si="148">COUNTIF(H670:K670,"W")*M670</f>
        <v>0</v>
      </c>
      <c r="Q670" s="8">
        <f t="shared" ref="Q670:Q733" si="149">COUNTIF(H670:K670,"L")*M670</f>
        <v>0</v>
      </c>
      <c r="R670" s="7">
        <f t="shared" ref="R670:R733" si="150">IF(K670&lt;&gt;"",1,0)*M670</f>
        <v>0</v>
      </c>
      <c r="S670" s="7">
        <f t="shared" ref="S670:S733" si="151">IF(K670="W",1,0)*M670</f>
        <v>0</v>
      </c>
      <c r="T670" s="7" t="str">
        <f t="shared" si="141"/>
        <v/>
      </c>
      <c r="U670" s="7" t="str">
        <f t="shared" si="142"/>
        <v/>
      </c>
      <c r="V670" s="7" t="str">
        <f t="shared" si="143"/>
        <v/>
      </c>
      <c r="W670" s="7" t="str">
        <f t="shared" si="144"/>
        <v/>
      </c>
    </row>
    <row r="671" spans="12:23" x14ac:dyDescent="0.25">
      <c r="L671" s="7" t="str">
        <f>IF(G671="","",VLOOKUP(G671,Overview!$A$3:$B$52,2))</f>
        <v/>
      </c>
      <c r="M671" s="7">
        <f t="shared" si="145"/>
        <v>0</v>
      </c>
      <c r="N671" s="7">
        <f t="shared" si="146"/>
        <v>0</v>
      </c>
      <c r="O671" s="7">
        <f t="shared" si="147"/>
        <v>0</v>
      </c>
      <c r="P671" s="8">
        <f t="shared" si="148"/>
        <v>0</v>
      </c>
      <c r="Q671" s="8">
        <f t="shared" si="149"/>
        <v>0</v>
      </c>
      <c r="R671" s="7">
        <f t="shared" si="150"/>
        <v>0</v>
      </c>
      <c r="S671" s="7">
        <f t="shared" si="151"/>
        <v>0</v>
      </c>
      <c r="T671" s="7" t="str">
        <f t="shared" si="141"/>
        <v/>
      </c>
      <c r="U671" s="7" t="str">
        <f t="shared" si="142"/>
        <v/>
      </c>
      <c r="V671" s="7" t="str">
        <f t="shared" si="143"/>
        <v/>
      </c>
      <c r="W671" s="7" t="str">
        <f t="shared" si="144"/>
        <v/>
      </c>
    </row>
    <row r="672" spans="12:23" x14ac:dyDescent="0.25">
      <c r="L672" s="7" t="str">
        <f>IF(G672="","",VLOOKUP(G672,Overview!$A$3:$B$52,2))</f>
        <v/>
      </c>
      <c r="M672" s="7">
        <f t="shared" si="145"/>
        <v>0</v>
      </c>
      <c r="N672" s="7">
        <f t="shared" si="146"/>
        <v>0</v>
      </c>
      <c r="O672" s="7">
        <f t="shared" si="147"/>
        <v>0</v>
      </c>
      <c r="P672" s="8">
        <f t="shared" si="148"/>
        <v>0</v>
      </c>
      <c r="Q672" s="8">
        <f t="shared" si="149"/>
        <v>0</v>
      </c>
      <c r="R672" s="7">
        <f t="shared" si="150"/>
        <v>0</v>
      </c>
      <c r="S672" s="7">
        <f t="shared" si="151"/>
        <v>0</v>
      </c>
      <c r="T672" s="7" t="str">
        <f t="shared" si="141"/>
        <v/>
      </c>
      <c r="U672" s="7" t="str">
        <f t="shared" si="142"/>
        <v/>
      </c>
      <c r="V672" s="7" t="str">
        <f t="shared" si="143"/>
        <v/>
      </c>
      <c r="W672" s="7" t="str">
        <f t="shared" si="144"/>
        <v/>
      </c>
    </row>
    <row r="673" spans="12:23" x14ac:dyDescent="0.25">
      <c r="L673" s="7" t="str">
        <f>IF(G673="","",VLOOKUP(G673,Overview!$A$3:$B$52,2))</f>
        <v/>
      </c>
      <c r="M673" s="7">
        <f t="shared" si="145"/>
        <v>0</v>
      </c>
      <c r="N673" s="7">
        <f t="shared" si="146"/>
        <v>0</v>
      </c>
      <c r="O673" s="7">
        <f t="shared" si="147"/>
        <v>0</v>
      </c>
      <c r="P673" s="8">
        <f t="shared" si="148"/>
        <v>0</v>
      </c>
      <c r="Q673" s="8">
        <f t="shared" si="149"/>
        <v>0</v>
      </c>
      <c r="R673" s="7">
        <f t="shared" si="150"/>
        <v>0</v>
      </c>
      <c r="S673" s="7">
        <f t="shared" si="151"/>
        <v>0</v>
      </c>
      <c r="T673" s="7" t="str">
        <f t="shared" si="141"/>
        <v/>
      </c>
      <c r="U673" s="7" t="str">
        <f t="shared" si="142"/>
        <v/>
      </c>
      <c r="V673" s="7" t="str">
        <f t="shared" si="143"/>
        <v/>
      </c>
      <c r="W673" s="7" t="str">
        <f t="shared" si="144"/>
        <v/>
      </c>
    </row>
    <row r="674" spans="12:23" x14ac:dyDescent="0.25">
      <c r="L674" s="7" t="str">
        <f>IF(G674="","",VLOOKUP(G674,Overview!$A$3:$B$52,2))</f>
        <v/>
      </c>
      <c r="M674" s="7">
        <f t="shared" si="145"/>
        <v>0</v>
      </c>
      <c r="N674" s="7">
        <f t="shared" si="146"/>
        <v>0</v>
      </c>
      <c r="O674" s="7">
        <f t="shared" si="147"/>
        <v>0</v>
      </c>
      <c r="P674" s="8">
        <f t="shared" si="148"/>
        <v>0</v>
      </c>
      <c r="Q674" s="8">
        <f t="shared" si="149"/>
        <v>0</v>
      </c>
      <c r="R674" s="7">
        <f t="shared" si="150"/>
        <v>0</v>
      </c>
      <c r="S674" s="7">
        <f t="shared" si="151"/>
        <v>0</v>
      </c>
      <c r="T674" s="7" t="str">
        <f t="shared" si="141"/>
        <v/>
      </c>
      <c r="U674" s="7" t="str">
        <f t="shared" si="142"/>
        <v/>
      </c>
      <c r="V674" s="7" t="str">
        <f t="shared" si="143"/>
        <v/>
      </c>
      <c r="W674" s="7" t="str">
        <f t="shared" si="144"/>
        <v/>
      </c>
    </row>
    <row r="675" spans="12:23" x14ac:dyDescent="0.25">
      <c r="L675" s="7" t="str">
        <f>IF(G675="","",VLOOKUP(G675,Overview!$A$3:$B$52,2))</f>
        <v/>
      </c>
      <c r="M675" s="7">
        <f t="shared" si="145"/>
        <v>0</v>
      </c>
      <c r="N675" s="7">
        <f t="shared" si="146"/>
        <v>0</v>
      </c>
      <c r="O675" s="7">
        <f t="shared" si="147"/>
        <v>0</v>
      </c>
      <c r="P675" s="8">
        <f t="shared" si="148"/>
        <v>0</v>
      </c>
      <c r="Q675" s="8">
        <f t="shared" si="149"/>
        <v>0</v>
      </c>
      <c r="R675" s="7">
        <f t="shared" si="150"/>
        <v>0</v>
      </c>
      <c r="S675" s="7">
        <f t="shared" si="151"/>
        <v>0</v>
      </c>
      <c r="T675" s="7" t="str">
        <f t="shared" si="141"/>
        <v/>
      </c>
      <c r="U675" s="7" t="str">
        <f t="shared" si="142"/>
        <v/>
      </c>
      <c r="V675" s="7" t="str">
        <f t="shared" si="143"/>
        <v/>
      </c>
      <c r="W675" s="7" t="str">
        <f t="shared" si="144"/>
        <v/>
      </c>
    </row>
    <row r="676" spans="12:23" x14ac:dyDescent="0.25">
      <c r="L676" s="7" t="str">
        <f>IF(G676="","",VLOOKUP(G676,Overview!$A$3:$B$52,2))</f>
        <v/>
      </c>
      <c r="M676" s="7">
        <f t="shared" si="145"/>
        <v>0</v>
      </c>
      <c r="N676" s="7">
        <f t="shared" si="146"/>
        <v>0</v>
      </c>
      <c r="O676" s="7">
        <f t="shared" si="147"/>
        <v>0</v>
      </c>
      <c r="P676" s="8">
        <f t="shared" si="148"/>
        <v>0</v>
      </c>
      <c r="Q676" s="8">
        <f t="shared" si="149"/>
        <v>0</v>
      </c>
      <c r="R676" s="7">
        <f t="shared" si="150"/>
        <v>0</v>
      </c>
      <c r="S676" s="7">
        <f t="shared" si="151"/>
        <v>0</v>
      </c>
      <c r="T676" s="7" t="str">
        <f t="shared" si="141"/>
        <v/>
      </c>
      <c r="U676" s="7" t="str">
        <f t="shared" si="142"/>
        <v/>
      </c>
      <c r="V676" s="7" t="str">
        <f t="shared" si="143"/>
        <v/>
      </c>
      <c r="W676" s="7" t="str">
        <f t="shared" si="144"/>
        <v/>
      </c>
    </row>
    <row r="677" spans="12:23" x14ac:dyDescent="0.25">
      <c r="L677" s="7" t="str">
        <f>IF(G677="","",VLOOKUP(G677,Overview!$A$3:$B$52,2))</f>
        <v/>
      </c>
      <c r="M677" s="7">
        <f t="shared" si="145"/>
        <v>0</v>
      </c>
      <c r="N677" s="7">
        <f t="shared" si="146"/>
        <v>0</v>
      </c>
      <c r="O677" s="7">
        <f t="shared" si="147"/>
        <v>0</v>
      </c>
      <c r="P677" s="8">
        <f t="shared" si="148"/>
        <v>0</v>
      </c>
      <c r="Q677" s="8">
        <f t="shared" si="149"/>
        <v>0</v>
      </c>
      <c r="R677" s="7">
        <f t="shared" si="150"/>
        <v>0</v>
      </c>
      <c r="S677" s="7">
        <f t="shared" si="151"/>
        <v>0</v>
      </c>
      <c r="T677" s="7" t="str">
        <f t="shared" si="141"/>
        <v/>
      </c>
      <c r="U677" s="7" t="str">
        <f t="shared" si="142"/>
        <v/>
      </c>
      <c r="V677" s="7" t="str">
        <f t="shared" si="143"/>
        <v/>
      </c>
      <c r="W677" s="7" t="str">
        <f t="shared" si="144"/>
        <v/>
      </c>
    </row>
    <row r="678" spans="12:23" x14ac:dyDescent="0.25">
      <c r="L678" s="7" t="str">
        <f>IF(G678="","",VLOOKUP(G678,Overview!$A$3:$B$52,2))</f>
        <v/>
      </c>
      <c r="M678" s="7">
        <f t="shared" si="145"/>
        <v>0</v>
      </c>
      <c r="N678" s="7">
        <f t="shared" si="146"/>
        <v>0</v>
      </c>
      <c r="O678" s="7">
        <f t="shared" si="147"/>
        <v>0</v>
      </c>
      <c r="P678" s="8">
        <f t="shared" si="148"/>
        <v>0</v>
      </c>
      <c r="Q678" s="8">
        <f t="shared" si="149"/>
        <v>0</v>
      </c>
      <c r="R678" s="7">
        <f t="shared" si="150"/>
        <v>0</v>
      </c>
      <c r="S678" s="7">
        <f t="shared" si="151"/>
        <v>0</v>
      </c>
      <c r="T678" s="7" t="str">
        <f t="shared" si="141"/>
        <v/>
      </c>
      <c r="U678" s="7" t="str">
        <f t="shared" si="142"/>
        <v/>
      </c>
      <c r="V678" s="7" t="str">
        <f t="shared" si="143"/>
        <v/>
      </c>
      <c r="W678" s="7" t="str">
        <f t="shared" si="144"/>
        <v/>
      </c>
    </row>
    <row r="679" spans="12:23" x14ac:dyDescent="0.25">
      <c r="L679" s="7" t="str">
        <f>IF(G679="","",VLOOKUP(G679,Overview!$A$3:$B$52,2))</f>
        <v/>
      </c>
      <c r="M679" s="7">
        <f t="shared" si="145"/>
        <v>0</v>
      </c>
      <c r="N679" s="7">
        <f t="shared" si="146"/>
        <v>0</v>
      </c>
      <c r="O679" s="7">
        <f t="shared" si="147"/>
        <v>0</v>
      </c>
      <c r="P679" s="8">
        <f t="shared" si="148"/>
        <v>0</v>
      </c>
      <c r="Q679" s="8">
        <f t="shared" si="149"/>
        <v>0</v>
      </c>
      <c r="R679" s="7">
        <f t="shared" si="150"/>
        <v>0</v>
      </c>
      <c r="S679" s="7">
        <f t="shared" si="151"/>
        <v>0</v>
      </c>
      <c r="T679" s="7" t="str">
        <f t="shared" si="141"/>
        <v/>
      </c>
      <c r="U679" s="7" t="str">
        <f t="shared" si="142"/>
        <v/>
      </c>
      <c r="V679" s="7" t="str">
        <f t="shared" si="143"/>
        <v/>
      </c>
      <c r="W679" s="7" t="str">
        <f t="shared" si="144"/>
        <v/>
      </c>
    </row>
    <row r="680" spans="12:23" x14ac:dyDescent="0.25">
      <c r="L680" s="7" t="str">
        <f>IF(G680="","",VLOOKUP(G680,Overview!$A$3:$B$52,2))</f>
        <v/>
      </c>
      <c r="M680" s="7">
        <f t="shared" si="145"/>
        <v>0</v>
      </c>
      <c r="N680" s="7">
        <f t="shared" si="146"/>
        <v>0</v>
      </c>
      <c r="O680" s="7">
        <f t="shared" si="147"/>
        <v>0</v>
      </c>
      <c r="P680" s="8">
        <f t="shared" si="148"/>
        <v>0</v>
      </c>
      <c r="Q680" s="8">
        <f t="shared" si="149"/>
        <v>0</v>
      </c>
      <c r="R680" s="7">
        <f t="shared" si="150"/>
        <v>0</v>
      </c>
      <c r="S680" s="7">
        <f t="shared" si="151"/>
        <v>0</v>
      </c>
      <c r="T680" s="7" t="str">
        <f t="shared" si="141"/>
        <v/>
      </c>
      <c r="U680" s="7" t="str">
        <f t="shared" si="142"/>
        <v/>
      </c>
      <c r="V680" s="7" t="str">
        <f t="shared" si="143"/>
        <v/>
      </c>
      <c r="W680" s="7" t="str">
        <f t="shared" si="144"/>
        <v/>
      </c>
    </row>
    <row r="681" spans="12:23" x14ac:dyDescent="0.25">
      <c r="L681" s="7" t="str">
        <f>IF(G681="","",VLOOKUP(G681,Overview!$A$3:$B$52,2))</f>
        <v/>
      </c>
      <c r="M681" s="7">
        <f t="shared" si="145"/>
        <v>0</v>
      </c>
      <c r="N681" s="7">
        <f t="shared" si="146"/>
        <v>0</v>
      </c>
      <c r="O681" s="7">
        <f t="shared" si="147"/>
        <v>0</v>
      </c>
      <c r="P681" s="8">
        <f t="shared" si="148"/>
        <v>0</v>
      </c>
      <c r="Q681" s="8">
        <f t="shared" si="149"/>
        <v>0</v>
      </c>
      <c r="R681" s="7">
        <f t="shared" si="150"/>
        <v>0</v>
      </c>
      <c r="S681" s="7">
        <f t="shared" si="151"/>
        <v>0</v>
      </c>
      <c r="T681" s="7" t="str">
        <f t="shared" si="141"/>
        <v/>
      </c>
      <c r="U681" s="7" t="str">
        <f t="shared" si="142"/>
        <v/>
      </c>
      <c r="V681" s="7" t="str">
        <f t="shared" si="143"/>
        <v/>
      </c>
      <c r="W681" s="7" t="str">
        <f t="shared" si="144"/>
        <v/>
      </c>
    </row>
    <row r="682" spans="12:23" x14ac:dyDescent="0.25">
      <c r="L682" s="7" t="str">
        <f>IF(G682="","",VLOOKUP(G682,Overview!$A$3:$B$52,2))</f>
        <v/>
      </c>
      <c r="M682" s="7">
        <f t="shared" si="145"/>
        <v>0</v>
      </c>
      <c r="N682" s="7">
        <f t="shared" si="146"/>
        <v>0</v>
      </c>
      <c r="O682" s="7">
        <f t="shared" si="147"/>
        <v>0</v>
      </c>
      <c r="P682" s="8">
        <f t="shared" si="148"/>
        <v>0</v>
      </c>
      <c r="Q682" s="8">
        <f t="shared" si="149"/>
        <v>0</v>
      </c>
      <c r="R682" s="7">
        <f t="shared" si="150"/>
        <v>0</v>
      </c>
      <c r="S682" s="7">
        <f t="shared" si="151"/>
        <v>0</v>
      </c>
      <c r="T682" s="7" t="str">
        <f t="shared" si="141"/>
        <v/>
      </c>
      <c r="U682" s="7" t="str">
        <f t="shared" si="142"/>
        <v/>
      </c>
      <c r="V682" s="7" t="str">
        <f t="shared" si="143"/>
        <v/>
      </c>
      <c r="W682" s="7" t="str">
        <f t="shared" si="144"/>
        <v/>
      </c>
    </row>
    <row r="683" spans="12:23" x14ac:dyDescent="0.25">
      <c r="L683" s="7" t="str">
        <f>IF(G683="","",VLOOKUP(G683,Overview!$A$3:$B$52,2))</f>
        <v/>
      </c>
      <c r="M683" s="7">
        <f t="shared" si="145"/>
        <v>0</v>
      </c>
      <c r="N683" s="7">
        <f t="shared" si="146"/>
        <v>0</v>
      </c>
      <c r="O683" s="7">
        <f t="shared" si="147"/>
        <v>0</v>
      </c>
      <c r="P683" s="8">
        <f t="shared" si="148"/>
        <v>0</v>
      </c>
      <c r="Q683" s="8">
        <f t="shared" si="149"/>
        <v>0</v>
      </c>
      <c r="R683" s="7">
        <f t="shared" si="150"/>
        <v>0</v>
      </c>
      <c r="S683" s="7">
        <f t="shared" si="151"/>
        <v>0</v>
      </c>
      <c r="T683" s="7" t="str">
        <f t="shared" si="141"/>
        <v/>
      </c>
      <c r="U683" s="7" t="str">
        <f t="shared" si="142"/>
        <v/>
      </c>
      <c r="V683" s="7" t="str">
        <f t="shared" si="143"/>
        <v/>
      </c>
      <c r="W683" s="7" t="str">
        <f t="shared" si="144"/>
        <v/>
      </c>
    </row>
    <row r="684" spans="12:23" x14ac:dyDescent="0.25">
      <c r="L684" s="7" t="str">
        <f>IF(G684="","",VLOOKUP(G684,Overview!$A$3:$B$52,2))</f>
        <v/>
      </c>
      <c r="M684" s="7">
        <f t="shared" si="145"/>
        <v>0</v>
      </c>
      <c r="N684" s="7">
        <f t="shared" si="146"/>
        <v>0</v>
      </c>
      <c r="O684" s="7">
        <f t="shared" si="147"/>
        <v>0</v>
      </c>
      <c r="P684" s="8">
        <f t="shared" si="148"/>
        <v>0</v>
      </c>
      <c r="Q684" s="8">
        <f t="shared" si="149"/>
        <v>0</v>
      </c>
      <c r="R684" s="7">
        <f t="shared" si="150"/>
        <v>0</v>
      </c>
      <c r="S684" s="7">
        <f t="shared" si="151"/>
        <v>0</v>
      </c>
      <c r="T684" s="7" t="str">
        <f t="shared" si="141"/>
        <v/>
      </c>
      <c r="U684" s="7" t="str">
        <f t="shared" si="142"/>
        <v/>
      </c>
      <c r="V684" s="7" t="str">
        <f t="shared" si="143"/>
        <v/>
      </c>
      <c r="W684" s="7" t="str">
        <f t="shared" si="144"/>
        <v/>
      </c>
    </row>
    <row r="685" spans="12:23" x14ac:dyDescent="0.25">
      <c r="L685" s="7" t="str">
        <f>IF(G685="","",VLOOKUP(G685,Overview!$A$3:$B$52,2))</f>
        <v/>
      </c>
      <c r="M685" s="7">
        <f t="shared" si="145"/>
        <v>0</v>
      </c>
      <c r="N685" s="7">
        <f t="shared" si="146"/>
        <v>0</v>
      </c>
      <c r="O685" s="7">
        <f t="shared" si="147"/>
        <v>0</v>
      </c>
      <c r="P685" s="8">
        <f t="shared" si="148"/>
        <v>0</v>
      </c>
      <c r="Q685" s="8">
        <f t="shared" si="149"/>
        <v>0</v>
      </c>
      <c r="R685" s="7">
        <f t="shared" si="150"/>
        <v>0</v>
      </c>
      <c r="S685" s="7">
        <f t="shared" si="151"/>
        <v>0</v>
      </c>
      <c r="T685" s="7" t="str">
        <f t="shared" si="141"/>
        <v/>
      </c>
      <c r="U685" s="7" t="str">
        <f t="shared" si="142"/>
        <v/>
      </c>
      <c r="V685" s="7" t="str">
        <f t="shared" si="143"/>
        <v/>
      </c>
      <c r="W685" s="7" t="str">
        <f t="shared" si="144"/>
        <v/>
      </c>
    </row>
    <row r="686" spans="12:23" x14ac:dyDescent="0.25">
      <c r="L686" s="7" t="str">
        <f>IF(G686="","",VLOOKUP(G686,Overview!$A$3:$B$52,2))</f>
        <v/>
      </c>
      <c r="M686" s="7">
        <f t="shared" si="145"/>
        <v>0</v>
      </c>
      <c r="N686" s="7">
        <f t="shared" si="146"/>
        <v>0</v>
      </c>
      <c r="O686" s="7">
        <f t="shared" si="147"/>
        <v>0</v>
      </c>
      <c r="P686" s="8">
        <f t="shared" si="148"/>
        <v>0</v>
      </c>
      <c r="Q686" s="8">
        <f t="shared" si="149"/>
        <v>0</v>
      </c>
      <c r="R686" s="7">
        <f t="shared" si="150"/>
        <v>0</v>
      </c>
      <c r="S686" s="7">
        <f t="shared" si="151"/>
        <v>0</v>
      </c>
      <c r="T686" s="7" t="str">
        <f t="shared" si="141"/>
        <v/>
      </c>
      <c r="U686" s="7" t="str">
        <f t="shared" si="142"/>
        <v/>
      </c>
      <c r="V686" s="7" t="str">
        <f t="shared" si="143"/>
        <v/>
      </c>
      <c r="W686" s="7" t="str">
        <f t="shared" si="144"/>
        <v/>
      </c>
    </row>
    <row r="687" spans="12:23" x14ac:dyDescent="0.25">
      <c r="L687" s="7" t="str">
        <f>IF(G687="","",VLOOKUP(G687,Overview!$A$3:$B$52,2))</f>
        <v/>
      </c>
      <c r="M687" s="7">
        <f t="shared" si="145"/>
        <v>0</v>
      </c>
      <c r="N687" s="7">
        <f t="shared" si="146"/>
        <v>0</v>
      </c>
      <c r="O687" s="7">
        <f t="shared" si="147"/>
        <v>0</v>
      </c>
      <c r="P687" s="8">
        <f t="shared" si="148"/>
        <v>0</v>
      </c>
      <c r="Q687" s="8">
        <f t="shared" si="149"/>
        <v>0</v>
      </c>
      <c r="R687" s="7">
        <f t="shared" si="150"/>
        <v>0</v>
      </c>
      <c r="S687" s="7">
        <f t="shared" si="151"/>
        <v>0</v>
      </c>
      <c r="T687" s="7" t="str">
        <f t="shared" si="141"/>
        <v/>
      </c>
      <c r="U687" s="7" t="str">
        <f t="shared" si="142"/>
        <v/>
      </c>
      <c r="V687" s="7" t="str">
        <f t="shared" si="143"/>
        <v/>
      </c>
      <c r="W687" s="7" t="str">
        <f t="shared" si="144"/>
        <v/>
      </c>
    </row>
    <row r="688" spans="12:23" x14ac:dyDescent="0.25">
      <c r="L688" s="7" t="str">
        <f>IF(G688="","",VLOOKUP(G688,Overview!$A$3:$B$52,2))</f>
        <v/>
      </c>
      <c r="M688" s="7">
        <f t="shared" si="145"/>
        <v>0</v>
      </c>
      <c r="N688" s="7">
        <f t="shared" si="146"/>
        <v>0</v>
      </c>
      <c r="O688" s="7">
        <f t="shared" si="147"/>
        <v>0</v>
      </c>
      <c r="P688" s="8">
        <f t="shared" si="148"/>
        <v>0</v>
      </c>
      <c r="Q688" s="8">
        <f t="shared" si="149"/>
        <v>0</v>
      </c>
      <c r="R688" s="7">
        <f t="shared" si="150"/>
        <v>0</v>
      </c>
      <c r="S688" s="7">
        <f t="shared" si="151"/>
        <v>0</v>
      </c>
      <c r="T688" s="7" t="str">
        <f t="shared" si="141"/>
        <v/>
      </c>
      <c r="U688" s="7" t="str">
        <f t="shared" si="142"/>
        <v/>
      </c>
      <c r="V688" s="7" t="str">
        <f t="shared" si="143"/>
        <v/>
      </c>
      <c r="W688" s="7" t="str">
        <f t="shared" si="144"/>
        <v/>
      </c>
    </row>
    <row r="689" spans="12:23" x14ac:dyDescent="0.25">
      <c r="L689" s="7" t="str">
        <f>IF(G689="","",VLOOKUP(G689,Overview!$A$3:$B$52,2))</f>
        <v/>
      </c>
      <c r="M689" s="7">
        <f t="shared" si="145"/>
        <v>0</v>
      </c>
      <c r="N689" s="7">
        <f t="shared" si="146"/>
        <v>0</v>
      </c>
      <c r="O689" s="7">
        <f t="shared" si="147"/>
        <v>0</v>
      </c>
      <c r="P689" s="8">
        <f t="shared" si="148"/>
        <v>0</v>
      </c>
      <c r="Q689" s="8">
        <f t="shared" si="149"/>
        <v>0</v>
      </c>
      <c r="R689" s="7">
        <f t="shared" si="150"/>
        <v>0</v>
      </c>
      <c r="S689" s="7">
        <f t="shared" si="151"/>
        <v>0</v>
      </c>
      <c r="T689" s="7" t="str">
        <f t="shared" si="141"/>
        <v/>
      </c>
      <c r="U689" s="7" t="str">
        <f t="shared" si="142"/>
        <v/>
      </c>
      <c r="V689" s="7" t="str">
        <f t="shared" si="143"/>
        <v/>
      </c>
      <c r="W689" s="7" t="str">
        <f t="shared" si="144"/>
        <v/>
      </c>
    </row>
    <row r="690" spans="12:23" x14ac:dyDescent="0.25">
      <c r="L690" s="7" t="str">
        <f>IF(G690="","",VLOOKUP(G690,Overview!$A$3:$B$52,2))</f>
        <v/>
      </c>
      <c r="M690" s="7">
        <f t="shared" si="145"/>
        <v>0</v>
      </c>
      <c r="N690" s="7">
        <f t="shared" si="146"/>
        <v>0</v>
      </c>
      <c r="O690" s="7">
        <f t="shared" si="147"/>
        <v>0</v>
      </c>
      <c r="P690" s="8">
        <f t="shared" si="148"/>
        <v>0</v>
      </c>
      <c r="Q690" s="8">
        <f t="shared" si="149"/>
        <v>0</v>
      </c>
      <c r="R690" s="7">
        <f t="shared" si="150"/>
        <v>0</v>
      </c>
      <c r="S690" s="7">
        <f t="shared" si="151"/>
        <v>0</v>
      </c>
      <c r="T690" s="7" t="str">
        <f t="shared" si="141"/>
        <v/>
      </c>
      <c r="U690" s="7" t="str">
        <f t="shared" si="142"/>
        <v/>
      </c>
      <c r="V690" s="7" t="str">
        <f t="shared" si="143"/>
        <v/>
      </c>
      <c r="W690" s="7" t="str">
        <f t="shared" si="144"/>
        <v/>
      </c>
    </row>
    <row r="691" spans="12:23" x14ac:dyDescent="0.25">
      <c r="L691" s="7" t="str">
        <f>IF(G691="","",VLOOKUP(G691,Overview!$A$3:$B$52,2))</f>
        <v/>
      </c>
      <c r="M691" s="7">
        <f t="shared" si="145"/>
        <v>0</v>
      </c>
      <c r="N691" s="7">
        <f t="shared" si="146"/>
        <v>0</v>
      </c>
      <c r="O691" s="7">
        <f t="shared" si="147"/>
        <v>0</v>
      </c>
      <c r="P691" s="8">
        <f t="shared" si="148"/>
        <v>0</v>
      </c>
      <c r="Q691" s="8">
        <f t="shared" si="149"/>
        <v>0</v>
      </c>
      <c r="R691" s="7">
        <f t="shared" si="150"/>
        <v>0</v>
      </c>
      <c r="S691" s="7">
        <f t="shared" si="151"/>
        <v>0</v>
      </c>
      <c r="T691" s="7" t="str">
        <f t="shared" si="141"/>
        <v/>
      </c>
      <c r="U691" s="7" t="str">
        <f t="shared" si="142"/>
        <v/>
      </c>
      <c r="V691" s="7" t="str">
        <f t="shared" si="143"/>
        <v/>
      </c>
      <c r="W691" s="7" t="str">
        <f t="shared" si="144"/>
        <v/>
      </c>
    </row>
    <row r="692" spans="12:23" x14ac:dyDescent="0.25">
      <c r="L692" s="7" t="str">
        <f>IF(G692="","",VLOOKUP(G692,Overview!$A$3:$B$52,2))</f>
        <v/>
      </c>
      <c r="M692" s="7">
        <f t="shared" si="145"/>
        <v>0</v>
      </c>
      <c r="N692" s="7">
        <f t="shared" si="146"/>
        <v>0</v>
      </c>
      <c r="O692" s="7">
        <f t="shared" si="147"/>
        <v>0</v>
      </c>
      <c r="P692" s="8">
        <f t="shared" si="148"/>
        <v>0</v>
      </c>
      <c r="Q692" s="8">
        <f t="shared" si="149"/>
        <v>0</v>
      </c>
      <c r="R692" s="7">
        <f t="shared" si="150"/>
        <v>0</v>
      </c>
      <c r="S692" s="7">
        <f t="shared" si="151"/>
        <v>0</v>
      </c>
      <c r="T692" s="7" t="str">
        <f t="shared" si="141"/>
        <v/>
      </c>
      <c r="U692" s="7" t="str">
        <f t="shared" si="142"/>
        <v/>
      </c>
      <c r="V692" s="7" t="str">
        <f t="shared" si="143"/>
        <v/>
      </c>
      <c r="W692" s="7" t="str">
        <f t="shared" si="144"/>
        <v/>
      </c>
    </row>
    <row r="693" spans="12:23" x14ac:dyDescent="0.25">
      <c r="L693" s="7" t="str">
        <f>IF(G693="","",VLOOKUP(G693,Overview!$A$3:$B$52,2))</f>
        <v/>
      </c>
      <c r="M693" s="7">
        <f t="shared" si="145"/>
        <v>0</v>
      </c>
      <c r="N693" s="7">
        <f t="shared" si="146"/>
        <v>0</v>
      </c>
      <c r="O693" s="7">
        <f t="shared" si="147"/>
        <v>0</v>
      </c>
      <c r="P693" s="8">
        <f t="shared" si="148"/>
        <v>0</v>
      </c>
      <c r="Q693" s="8">
        <f t="shared" si="149"/>
        <v>0</v>
      </c>
      <c r="R693" s="7">
        <f t="shared" si="150"/>
        <v>0</v>
      </c>
      <c r="S693" s="7">
        <f t="shared" si="151"/>
        <v>0</v>
      </c>
      <c r="T693" s="7" t="str">
        <f t="shared" si="141"/>
        <v/>
      </c>
      <c r="U693" s="7" t="str">
        <f t="shared" si="142"/>
        <v/>
      </c>
      <c r="V693" s="7" t="str">
        <f t="shared" si="143"/>
        <v/>
      </c>
      <c r="W693" s="7" t="str">
        <f t="shared" si="144"/>
        <v/>
      </c>
    </row>
    <row r="694" spans="12:23" x14ac:dyDescent="0.25">
      <c r="L694" s="7" t="str">
        <f>IF(G694="","",VLOOKUP(G694,Overview!$A$3:$B$52,2))</f>
        <v/>
      </c>
      <c r="M694" s="7">
        <f t="shared" si="145"/>
        <v>0</v>
      </c>
      <c r="N694" s="7">
        <f t="shared" si="146"/>
        <v>0</v>
      </c>
      <c r="O694" s="7">
        <f t="shared" si="147"/>
        <v>0</v>
      </c>
      <c r="P694" s="8">
        <f t="shared" si="148"/>
        <v>0</v>
      </c>
      <c r="Q694" s="8">
        <f t="shared" si="149"/>
        <v>0</v>
      </c>
      <c r="R694" s="7">
        <f t="shared" si="150"/>
        <v>0</v>
      </c>
      <c r="S694" s="7">
        <f t="shared" si="151"/>
        <v>0</v>
      </c>
      <c r="T694" s="7" t="str">
        <f t="shared" si="141"/>
        <v/>
      </c>
      <c r="U694" s="7" t="str">
        <f t="shared" si="142"/>
        <v/>
      </c>
      <c r="V694" s="7" t="str">
        <f t="shared" si="143"/>
        <v/>
      </c>
      <c r="W694" s="7" t="str">
        <f t="shared" si="144"/>
        <v/>
      </c>
    </row>
    <row r="695" spans="12:23" x14ac:dyDescent="0.25">
      <c r="L695" s="7" t="str">
        <f>IF(G695="","",VLOOKUP(G695,Overview!$A$3:$B$52,2))</f>
        <v/>
      </c>
      <c r="M695" s="7">
        <f t="shared" si="145"/>
        <v>0</v>
      </c>
      <c r="N695" s="7">
        <f t="shared" si="146"/>
        <v>0</v>
      </c>
      <c r="O695" s="7">
        <f t="shared" si="147"/>
        <v>0</v>
      </c>
      <c r="P695" s="8">
        <f t="shared" si="148"/>
        <v>0</v>
      </c>
      <c r="Q695" s="8">
        <f t="shared" si="149"/>
        <v>0</v>
      </c>
      <c r="R695" s="7">
        <f t="shared" si="150"/>
        <v>0</v>
      </c>
      <c r="S695" s="7">
        <f t="shared" si="151"/>
        <v>0</v>
      </c>
      <c r="T695" s="7" t="str">
        <f t="shared" si="141"/>
        <v/>
      </c>
      <c r="U695" s="7" t="str">
        <f t="shared" si="142"/>
        <v/>
      </c>
      <c r="V695" s="7" t="str">
        <f t="shared" si="143"/>
        <v/>
      </c>
      <c r="W695" s="7" t="str">
        <f t="shared" si="144"/>
        <v/>
      </c>
    </row>
    <row r="696" spans="12:23" x14ac:dyDescent="0.25">
      <c r="L696" s="7" t="str">
        <f>IF(G696="","",VLOOKUP(G696,Overview!$A$3:$B$52,2))</f>
        <v/>
      </c>
      <c r="M696" s="7">
        <f t="shared" si="145"/>
        <v>0</v>
      </c>
      <c r="N696" s="7">
        <f t="shared" si="146"/>
        <v>0</v>
      </c>
      <c r="O696" s="7">
        <f t="shared" si="147"/>
        <v>0</v>
      </c>
      <c r="P696" s="8">
        <f t="shared" si="148"/>
        <v>0</v>
      </c>
      <c r="Q696" s="8">
        <f t="shared" si="149"/>
        <v>0</v>
      </c>
      <c r="R696" s="7">
        <f t="shared" si="150"/>
        <v>0</v>
      </c>
      <c r="S696" s="7">
        <f t="shared" si="151"/>
        <v>0</v>
      </c>
      <c r="T696" s="7" t="str">
        <f t="shared" si="141"/>
        <v/>
      </c>
      <c r="U696" s="7" t="str">
        <f t="shared" si="142"/>
        <v/>
      </c>
      <c r="V696" s="7" t="str">
        <f t="shared" si="143"/>
        <v/>
      </c>
      <c r="W696" s="7" t="str">
        <f t="shared" si="144"/>
        <v/>
      </c>
    </row>
    <row r="697" spans="12:23" x14ac:dyDescent="0.25">
      <c r="L697" s="7" t="str">
        <f>IF(G697="","",VLOOKUP(G697,Overview!$A$3:$B$52,2))</f>
        <v/>
      </c>
      <c r="M697" s="7">
        <f t="shared" si="145"/>
        <v>0</v>
      </c>
      <c r="N697" s="7">
        <f t="shared" si="146"/>
        <v>0</v>
      </c>
      <c r="O697" s="7">
        <f t="shared" si="147"/>
        <v>0</v>
      </c>
      <c r="P697" s="8">
        <f t="shared" si="148"/>
        <v>0</v>
      </c>
      <c r="Q697" s="8">
        <f t="shared" si="149"/>
        <v>0</v>
      </c>
      <c r="R697" s="7">
        <f t="shared" si="150"/>
        <v>0</v>
      </c>
      <c r="S697" s="7">
        <f t="shared" si="151"/>
        <v>0</v>
      </c>
      <c r="T697" s="7" t="str">
        <f t="shared" si="141"/>
        <v/>
      </c>
      <c r="U697" s="7" t="str">
        <f t="shared" si="142"/>
        <v/>
      </c>
      <c r="V697" s="7" t="str">
        <f t="shared" si="143"/>
        <v/>
      </c>
      <c r="W697" s="7" t="str">
        <f t="shared" si="144"/>
        <v/>
      </c>
    </row>
    <row r="698" spans="12:23" x14ac:dyDescent="0.25">
      <c r="L698" s="7" t="str">
        <f>IF(G698="","",VLOOKUP(G698,Overview!$A$3:$B$52,2))</f>
        <v/>
      </c>
      <c r="M698" s="7">
        <f t="shared" si="145"/>
        <v>0</v>
      </c>
      <c r="N698" s="7">
        <f t="shared" si="146"/>
        <v>0</v>
      </c>
      <c r="O698" s="7">
        <f t="shared" si="147"/>
        <v>0</v>
      </c>
      <c r="P698" s="8">
        <f t="shared" si="148"/>
        <v>0</v>
      </c>
      <c r="Q698" s="8">
        <f t="shared" si="149"/>
        <v>0</v>
      </c>
      <c r="R698" s="7">
        <f t="shared" si="150"/>
        <v>0</v>
      </c>
      <c r="S698" s="7">
        <f t="shared" si="151"/>
        <v>0</v>
      </c>
      <c r="T698" s="7" t="str">
        <f t="shared" si="141"/>
        <v/>
      </c>
      <c r="U698" s="7" t="str">
        <f t="shared" si="142"/>
        <v/>
      </c>
      <c r="V698" s="7" t="str">
        <f t="shared" si="143"/>
        <v/>
      </c>
      <c r="W698" s="7" t="str">
        <f t="shared" si="144"/>
        <v/>
      </c>
    </row>
    <row r="699" spans="12:23" x14ac:dyDescent="0.25">
      <c r="L699" s="7" t="str">
        <f>IF(G699="","",VLOOKUP(G699,Overview!$A$3:$B$52,2))</f>
        <v/>
      </c>
      <c r="M699" s="7">
        <f t="shared" si="145"/>
        <v>0</v>
      </c>
      <c r="N699" s="7">
        <f t="shared" si="146"/>
        <v>0</v>
      </c>
      <c r="O699" s="7">
        <f t="shared" si="147"/>
        <v>0</v>
      </c>
      <c r="P699" s="8">
        <f t="shared" si="148"/>
        <v>0</v>
      </c>
      <c r="Q699" s="8">
        <f t="shared" si="149"/>
        <v>0</v>
      </c>
      <c r="R699" s="7">
        <f t="shared" si="150"/>
        <v>0</v>
      </c>
      <c r="S699" s="7">
        <f t="shared" si="151"/>
        <v>0</v>
      </c>
      <c r="T699" s="7" t="str">
        <f t="shared" si="141"/>
        <v/>
      </c>
      <c r="U699" s="7" t="str">
        <f t="shared" si="142"/>
        <v/>
      </c>
      <c r="V699" s="7" t="str">
        <f t="shared" si="143"/>
        <v/>
      </c>
      <c r="W699" s="7" t="str">
        <f t="shared" si="144"/>
        <v/>
      </c>
    </row>
    <row r="700" spans="12:23" x14ac:dyDescent="0.25">
      <c r="L700" s="7" t="str">
        <f>IF(G700="","",VLOOKUP(G700,Overview!$A$3:$B$52,2))</f>
        <v/>
      </c>
      <c r="M700" s="7">
        <f t="shared" si="145"/>
        <v>0</v>
      </c>
      <c r="N700" s="7">
        <f t="shared" si="146"/>
        <v>0</v>
      </c>
      <c r="O700" s="7">
        <f t="shared" si="147"/>
        <v>0</v>
      </c>
      <c r="P700" s="8">
        <f t="shared" si="148"/>
        <v>0</v>
      </c>
      <c r="Q700" s="8">
        <f t="shared" si="149"/>
        <v>0</v>
      </c>
      <c r="R700" s="7">
        <f t="shared" si="150"/>
        <v>0</v>
      </c>
      <c r="S700" s="7">
        <f t="shared" si="151"/>
        <v>0</v>
      </c>
      <c r="T700" s="7" t="str">
        <f t="shared" si="141"/>
        <v/>
      </c>
      <c r="U700" s="7" t="str">
        <f t="shared" si="142"/>
        <v/>
      </c>
      <c r="V700" s="7" t="str">
        <f t="shared" si="143"/>
        <v/>
      </c>
      <c r="W700" s="7" t="str">
        <f t="shared" si="144"/>
        <v/>
      </c>
    </row>
    <row r="701" spans="12:23" x14ac:dyDescent="0.25">
      <c r="L701" s="7" t="str">
        <f>IF(G701="","",VLOOKUP(G701,Overview!$A$3:$B$52,2))</f>
        <v/>
      </c>
      <c r="M701" s="7">
        <f t="shared" si="145"/>
        <v>0</v>
      </c>
      <c r="N701" s="7">
        <f t="shared" si="146"/>
        <v>0</v>
      </c>
      <c r="O701" s="7">
        <f t="shared" si="147"/>
        <v>0</v>
      </c>
      <c r="P701" s="8">
        <f t="shared" si="148"/>
        <v>0</v>
      </c>
      <c r="Q701" s="8">
        <f t="shared" si="149"/>
        <v>0</v>
      </c>
      <c r="R701" s="7">
        <f t="shared" si="150"/>
        <v>0</v>
      </c>
      <c r="S701" s="7">
        <f t="shared" si="151"/>
        <v>0</v>
      </c>
      <c r="T701" s="7" t="str">
        <f t="shared" si="141"/>
        <v/>
      </c>
      <c r="U701" s="7" t="str">
        <f t="shared" si="142"/>
        <v/>
      </c>
      <c r="V701" s="7" t="str">
        <f t="shared" si="143"/>
        <v/>
      </c>
      <c r="W701" s="7" t="str">
        <f t="shared" si="144"/>
        <v/>
      </c>
    </row>
    <row r="702" spans="12:23" x14ac:dyDescent="0.25">
      <c r="L702" s="7" t="str">
        <f>IF(G702="","",VLOOKUP(G702,Overview!$A$3:$B$52,2))</f>
        <v/>
      </c>
      <c r="M702" s="7">
        <f t="shared" si="145"/>
        <v>0</v>
      </c>
      <c r="N702" s="7">
        <f t="shared" si="146"/>
        <v>0</v>
      </c>
      <c r="O702" s="7">
        <f t="shared" si="147"/>
        <v>0</v>
      </c>
      <c r="P702" s="8">
        <f t="shared" si="148"/>
        <v>0</v>
      </c>
      <c r="Q702" s="8">
        <f t="shared" si="149"/>
        <v>0</v>
      </c>
      <c r="R702" s="7">
        <f t="shared" si="150"/>
        <v>0</v>
      </c>
      <c r="S702" s="7">
        <f t="shared" si="151"/>
        <v>0</v>
      </c>
      <c r="T702" s="7" t="str">
        <f t="shared" si="141"/>
        <v/>
      </c>
      <c r="U702" s="7" t="str">
        <f t="shared" si="142"/>
        <v/>
      </c>
      <c r="V702" s="7" t="str">
        <f t="shared" si="143"/>
        <v/>
      </c>
      <c r="W702" s="7" t="str">
        <f t="shared" si="144"/>
        <v/>
      </c>
    </row>
    <row r="703" spans="12:23" x14ac:dyDescent="0.25">
      <c r="L703" s="7" t="str">
        <f>IF(G703="","",VLOOKUP(G703,Overview!$A$3:$B$52,2))</f>
        <v/>
      </c>
      <c r="M703" s="7">
        <f t="shared" si="145"/>
        <v>0</v>
      </c>
      <c r="N703" s="7">
        <f t="shared" si="146"/>
        <v>0</v>
      </c>
      <c r="O703" s="7">
        <f t="shared" si="147"/>
        <v>0</v>
      </c>
      <c r="P703" s="8">
        <f t="shared" si="148"/>
        <v>0</v>
      </c>
      <c r="Q703" s="8">
        <f t="shared" si="149"/>
        <v>0</v>
      </c>
      <c r="R703" s="7">
        <f t="shared" si="150"/>
        <v>0</v>
      </c>
      <c r="S703" s="7">
        <f t="shared" si="151"/>
        <v>0</v>
      </c>
      <c r="T703" s="7" t="str">
        <f t="shared" si="141"/>
        <v/>
      </c>
      <c r="U703" s="7" t="str">
        <f t="shared" si="142"/>
        <v/>
      </c>
      <c r="V703" s="7" t="str">
        <f t="shared" si="143"/>
        <v/>
      </c>
      <c r="W703" s="7" t="str">
        <f t="shared" si="144"/>
        <v/>
      </c>
    </row>
    <row r="704" spans="12:23" x14ac:dyDescent="0.25">
      <c r="L704" s="7" t="str">
        <f>IF(G704="","",VLOOKUP(G704,Overview!$A$3:$B$52,2))</f>
        <v/>
      </c>
      <c r="M704" s="7">
        <f t="shared" si="145"/>
        <v>0</v>
      </c>
      <c r="N704" s="7">
        <f t="shared" si="146"/>
        <v>0</v>
      </c>
      <c r="O704" s="7">
        <f t="shared" si="147"/>
        <v>0</v>
      </c>
      <c r="P704" s="8">
        <f t="shared" si="148"/>
        <v>0</v>
      </c>
      <c r="Q704" s="8">
        <f t="shared" si="149"/>
        <v>0</v>
      </c>
      <c r="R704" s="7">
        <f t="shared" si="150"/>
        <v>0</v>
      </c>
      <c r="S704" s="7">
        <f t="shared" si="151"/>
        <v>0</v>
      </c>
      <c r="T704" s="7" t="str">
        <f t="shared" si="141"/>
        <v/>
      </c>
      <c r="U704" s="7" t="str">
        <f t="shared" si="142"/>
        <v/>
      </c>
      <c r="V704" s="7" t="str">
        <f t="shared" si="143"/>
        <v/>
      </c>
      <c r="W704" s="7" t="str">
        <f t="shared" si="144"/>
        <v/>
      </c>
    </row>
    <row r="705" spans="12:23" x14ac:dyDescent="0.25">
      <c r="L705" s="7" t="str">
        <f>IF(G705="","",VLOOKUP(G705,Overview!$A$3:$B$52,2))</f>
        <v/>
      </c>
      <c r="M705" s="7">
        <f t="shared" si="145"/>
        <v>0</v>
      </c>
      <c r="N705" s="7">
        <f t="shared" si="146"/>
        <v>0</v>
      </c>
      <c r="O705" s="7">
        <f t="shared" si="147"/>
        <v>0</v>
      </c>
      <c r="P705" s="8">
        <f t="shared" si="148"/>
        <v>0</v>
      </c>
      <c r="Q705" s="8">
        <f t="shared" si="149"/>
        <v>0</v>
      </c>
      <c r="R705" s="7">
        <f t="shared" si="150"/>
        <v>0</v>
      </c>
      <c r="S705" s="7">
        <f t="shared" si="151"/>
        <v>0</v>
      </c>
      <c r="T705" s="7" t="str">
        <f t="shared" si="141"/>
        <v/>
      </c>
      <c r="U705" s="7" t="str">
        <f t="shared" si="142"/>
        <v/>
      </c>
      <c r="V705" s="7" t="str">
        <f t="shared" si="143"/>
        <v/>
      </c>
      <c r="W705" s="7" t="str">
        <f t="shared" si="144"/>
        <v/>
      </c>
    </row>
    <row r="706" spans="12:23" x14ac:dyDescent="0.25">
      <c r="L706" s="7" t="str">
        <f>IF(G706="","",VLOOKUP(G706,Overview!$A$3:$B$52,2))</f>
        <v/>
      </c>
      <c r="M706" s="7">
        <f t="shared" si="145"/>
        <v>0</v>
      </c>
      <c r="N706" s="7">
        <f t="shared" si="146"/>
        <v>0</v>
      </c>
      <c r="O706" s="7">
        <f t="shared" si="147"/>
        <v>0</v>
      </c>
      <c r="P706" s="8">
        <f t="shared" si="148"/>
        <v>0</v>
      </c>
      <c r="Q706" s="8">
        <f t="shared" si="149"/>
        <v>0</v>
      </c>
      <c r="R706" s="7">
        <f t="shared" si="150"/>
        <v>0</v>
      </c>
      <c r="S706" s="7">
        <f t="shared" si="151"/>
        <v>0</v>
      </c>
      <c r="T706" s="7" t="str">
        <f t="shared" si="141"/>
        <v/>
      </c>
      <c r="U706" s="7" t="str">
        <f t="shared" si="142"/>
        <v/>
      </c>
      <c r="V706" s="7" t="str">
        <f t="shared" si="143"/>
        <v/>
      </c>
      <c r="W706" s="7" t="str">
        <f t="shared" si="144"/>
        <v/>
      </c>
    </row>
    <row r="707" spans="12:23" x14ac:dyDescent="0.25">
      <c r="L707" s="7" t="str">
        <f>IF(G707="","",VLOOKUP(G707,Overview!$A$3:$B$52,2))</f>
        <v/>
      </c>
      <c r="M707" s="7">
        <f t="shared" si="145"/>
        <v>0</v>
      </c>
      <c r="N707" s="7">
        <f t="shared" si="146"/>
        <v>0</v>
      </c>
      <c r="O707" s="7">
        <f t="shared" si="147"/>
        <v>0</v>
      </c>
      <c r="P707" s="8">
        <f t="shared" si="148"/>
        <v>0</v>
      </c>
      <c r="Q707" s="8">
        <f t="shared" si="149"/>
        <v>0</v>
      </c>
      <c r="R707" s="7">
        <f t="shared" si="150"/>
        <v>0</v>
      </c>
      <c r="S707" s="7">
        <f t="shared" si="151"/>
        <v>0</v>
      </c>
      <c r="T707" s="7" t="str">
        <f t="shared" ref="T707:T751" si="152">IF($K707="W",A707,"")</f>
        <v/>
      </c>
      <c r="U707" s="7" t="str">
        <f t="shared" ref="U707:U751" si="153">IF($K707="W",F707,"")</f>
        <v/>
      </c>
      <c r="V707" s="7" t="str">
        <f t="shared" ref="V707:V751" si="154">IF($K707="W",G707,"")</f>
        <v/>
      </c>
      <c r="W707" s="7" t="str">
        <f t="shared" ref="W707:W751" si="155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5"/>
        <v>0</v>
      </c>
      <c r="N708" s="7">
        <f t="shared" si="146"/>
        <v>0</v>
      </c>
      <c r="O708" s="7">
        <f t="shared" si="147"/>
        <v>0</v>
      </c>
      <c r="P708" s="8">
        <f t="shared" si="148"/>
        <v>0</v>
      </c>
      <c r="Q708" s="8">
        <f t="shared" si="149"/>
        <v>0</v>
      </c>
      <c r="R708" s="7">
        <f t="shared" si="150"/>
        <v>0</v>
      </c>
      <c r="S708" s="7">
        <f t="shared" si="151"/>
        <v>0</v>
      </c>
      <c r="T708" s="7" t="str">
        <f t="shared" si="152"/>
        <v/>
      </c>
      <c r="U708" s="7" t="str">
        <f t="shared" si="153"/>
        <v/>
      </c>
      <c r="V708" s="7" t="str">
        <f t="shared" si="154"/>
        <v/>
      </c>
      <c r="W708" s="7" t="str">
        <f t="shared" si="155"/>
        <v/>
      </c>
    </row>
    <row r="709" spans="12:23" x14ac:dyDescent="0.25">
      <c r="L709" s="7" t="str">
        <f>IF(G709="","",VLOOKUP(G709,Overview!$A$3:$B$52,2))</f>
        <v/>
      </c>
      <c r="M709" s="7">
        <f t="shared" si="145"/>
        <v>0</v>
      </c>
      <c r="N709" s="7">
        <f t="shared" si="146"/>
        <v>0</v>
      </c>
      <c r="O709" s="7">
        <f t="shared" si="147"/>
        <v>0</v>
      </c>
      <c r="P709" s="8">
        <f t="shared" si="148"/>
        <v>0</v>
      </c>
      <c r="Q709" s="8">
        <f t="shared" si="149"/>
        <v>0</v>
      </c>
      <c r="R709" s="7">
        <f t="shared" si="150"/>
        <v>0</v>
      </c>
      <c r="S709" s="7">
        <f t="shared" si="151"/>
        <v>0</v>
      </c>
      <c r="T709" s="7" t="str">
        <f t="shared" si="152"/>
        <v/>
      </c>
      <c r="U709" s="7" t="str">
        <f t="shared" si="153"/>
        <v/>
      </c>
      <c r="V709" s="7" t="str">
        <f t="shared" si="154"/>
        <v/>
      </c>
      <c r="W709" s="7" t="str">
        <f t="shared" si="155"/>
        <v/>
      </c>
    </row>
    <row r="710" spans="12:23" x14ac:dyDescent="0.25">
      <c r="L710" s="7" t="str">
        <f>IF(G710="","",VLOOKUP(G710,Overview!$A$3:$B$52,2))</f>
        <v/>
      </c>
      <c r="M710" s="7">
        <f t="shared" si="145"/>
        <v>0</v>
      </c>
      <c r="N710" s="7">
        <f t="shared" si="146"/>
        <v>0</v>
      </c>
      <c r="O710" s="7">
        <f t="shared" si="147"/>
        <v>0</v>
      </c>
      <c r="P710" s="8">
        <f t="shared" si="148"/>
        <v>0</v>
      </c>
      <c r="Q710" s="8">
        <f t="shared" si="149"/>
        <v>0</v>
      </c>
      <c r="R710" s="7">
        <f t="shared" si="150"/>
        <v>0</v>
      </c>
      <c r="S710" s="7">
        <f t="shared" si="151"/>
        <v>0</v>
      </c>
      <c r="T710" s="7" t="str">
        <f t="shared" si="152"/>
        <v/>
      </c>
      <c r="U710" s="7" t="str">
        <f t="shared" si="153"/>
        <v/>
      </c>
      <c r="V710" s="7" t="str">
        <f t="shared" si="154"/>
        <v/>
      </c>
      <c r="W710" s="7" t="str">
        <f t="shared" si="155"/>
        <v/>
      </c>
    </row>
    <row r="711" spans="12:23" x14ac:dyDescent="0.25">
      <c r="L711" s="7" t="str">
        <f>IF(G711="","",VLOOKUP(G711,Overview!$A$3:$B$52,2))</f>
        <v/>
      </c>
      <c r="M711" s="7">
        <f t="shared" si="145"/>
        <v>0</v>
      </c>
      <c r="N711" s="7">
        <f t="shared" si="146"/>
        <v>0</v>
      </c>
      <c r="O711" s="7">
        <f t="shared" si="147"/>
        <v>0</v>
      </c>
      <c r="P711" s="8">
        <f t="shared" si="148"/>
        <v>0</v>
      </c>
      <c r="Q711" s="8">
        <f t="shared" si="149"/>
        <v>0</v>
      </c>
      <c r="R711" s="7">
        <f t="shared" si="150"/>
        <v>0</v>
      </c>
      <c r="S711" s="7">
        <f t="shared" si="151"/>
        <v>0</v>
      </c>
      <c r="T711" s="7" t="str">
        <f t="shared" si="152"/>
        <v/>
      </c>
      <c r="U711" s="7" t="str">
        <f t="shared" si="153"/>
        <v/>
      </c>
      <c r="V711" s="7" t="str">
        <f t="shared" si="154"/>
        <v/>
      </c>
      <c r="W711" s="7" t="str">
        <f t="shared" si="155"/>
        <v/>
      </c>
    </row>
    <row r="712" spans="12:23" x14ac:dyDescent="0.25">
      <c r="L712" s="7" t="str">
        <f>IF(G712="","",VLOOKUP(G712,Overview!$A$3:$B$52,2))</f>
        <v/>
      </c>
      <c r="M712" s="7">
        <f t="shared" si="145"/>
        <v>0</v>
      </c>
      <c r="N712" s="7">
        <f t="shared" si="146"/>
        <v>0</v>
      </c>
      <c r="O712" s="7">
        <f t="shared" si="147"/>
        <v>0</v>
      </c>
      <c r="P712" s="8">
        <f t="shared" si="148"/>
        <v>0</v>
      </c>
      <c r="Q712" s="8">
        <f t="shared" si="149"/>
        <v>0</v>
      </c>
      <c r="R712" s="7">
        <f t="shared" si="150"/>
        <v>0</v>
      </c>
      <c r="S712" s="7">
        <f t="shared" si="151"/>
        <v>0</v>
      </c>
      <c r="T712" s="7" t="str">
        <f t="shared" si="152"/>
        <v/>
      </c>
      <c r="U712" s="7" t="str">
        <f t="shared" si="153"/>
        <v/>
      </c>
      <c r="V712" s="7" t="str">
        <f t="shared" si="154"/>
        <v/>
      </c>
      <c r="W712" s="7" t="str">
        <f t="shared" si="155"/>
        <v/>
      </c>
    </row>
    <row r="713" spans="12:23" x14ac:dyDescent="0.25">
      <c r="L713" s="7" t="str">
        <f>IF(G713="","",VLOOKUP(G713,Overview!$A$3:$B$52,2))</f>
        <v/>
      </c>
      <c r="M713" s="7">
        <f t="shared" si="145"/>
        <v>0</v>
      </c>
      <c r="N713" s="7">
        <f t="shared" si="146"/>
        <v>0</v>
      </c>
      <c r="O713" s="7">
        <f t="shared" si="147"/>
        <v>0</v>
      </c>
      <c r="P713" s="8">
        <f t="shared" si="148"/>
        <v>0</v>
      </c>
      <c r="Q713" s="8">
        <f t="shared" si="149"/>
        <v>0</v>
      </c>
      <c r="R713" s="7">
        <f t="shared" si="150"/>
        <v>0</v>
      </c>
      <c r="S713" s="7">
        <f t="shared" si="151"/>
        <v>0</v>
      </c>
      <c r="T713" s="7" t="str">
        <f t="shared" si="152"/>
        <v/>
      </c>
      <c r="U713" s="7" t="str">
        <f t="shared" si="153"/>
        <v/>
      </c>
      <c r="V713" s="7" t="str">
        <f t="shared" si="154"/>
        <v/>
      </c>
      <c r="W713" s="7" t="str">
        <f t="shared" si="155"/>
        <v/>
      </c>
    </row>
    <row r="714" spans="12:23" x14ac:dyDescent="0.25">
      <c r="L714" s="7" t="str">
        <f>IF(G714="","",VLOOKUP(G714,Overview!$A$3:$B$52,2))</f>
        <v/>
      </c>
      <c r="M714" s="7">
        <f t="shared" si="145"/>
        <v>0</v>
      </c>
      <c r="N714" s="7">
        <f t="shared" si="146"/>
        <v>0</v>
      </c>
      <c r="O714" s="7">
        <f t="shared" si="147"/>
        <v>0</v>
      </c>
      <c r="P714" s="8">
        <f t="shared" si="148"/>
        <v>0</v>
      </c>
      <c r="Q714" s="8">
        <f t="shared" si="149"/>
        <v>0</v>
      </c>
      <c r="R714" s="7">
        <f t="shared" si="150"/>
        <v>0</v>
      </c>
      <c r="S714" s="7">
        <f t="shared" si="151"/>
        <v>0</v>
      </c>
      <c r="T714" s="7" t="str">
        <f t="shared" si="152"/>
        <v/>
      </c>
      <c r="U714" s="7" t="str">
        <f t="shared" si="153"/>
        <v/>
      </c>
      <c r="V714" s="7" t="str">
        <f t="shared" si="154"/>
        <v/>
      </c>
      <c r="W714" s="7" t="str">
        <f t="shared" si="155"/>
        <v/>
      </c>
    </row>
    <row r="715" spans="12:23" x14ac:dyDescent="0.25">
      <c r="L715" s="7" t="str">
        <f>IF(G715="","",VLOOKUP(G715,Overview!$A$3:$B$52,2))</f>
        <v/>
      </c>
      <c r="M715" s="7">
        <f t="shared" si="145"/>
        <v>0</v>
      </c>
      <c r="N715" s="7">
        <f t="shared" si="146"/>
        <v>0</v>
      </c>
      <c r="O715" s="7">
        <f t="shared" si="147"/>
        <v>0</v>
      </c>
      <c r="P715" s="8">
        <f t="shared" si="148"/>
        <v>0</v>
      </c>
      <c r="Q715" s="8">
        <f t="shared" si="149"/>
        <v>0</v>
      </c>
      <c r="R715" s="7">
        <f t="shared" si="150"/>
        <v>0</v>
      </c>
      <c r="S715" s="7">
        <f t="shared" si="151"/>
        <v>0</v>
      </c>
      <c r="T715" s="7" t="str">
        <f t="shared" si="152"/>
        <v/>
      </c>
      <c r="U715" s="7" t="str">
        <f t="shared" si="153"/>
        <v/>
      </c>
      <c r="V715" s="7" t="str">
        <f t="shared" si="154"/>
        <v/>
      </c>
      <c r="W715" s="7" t="str">
        <f t="shared" si="155"/>
        <v/>
      </c>
    </row>
    <row r="716" spans="12:23" x14ac:dyDescent="0.25">
      <c r="L716" s="7" t="str">
        <f>IF(G716="","",VLOOKUP(G716,Overview!$A$3:$B$52,2))</f>
        <v/>
      </c>
      <c r="M716" s="7">
        <f t="shared" si="145"/>
        <v>0</v>
      </c>
      <c r="N716" s="7">
        <f t="shared" si="146"/>
        <v>0</v>
      </c>
      <c r="O716" s="7">
        <f t="shared" si="147"/>
        <v>0</v>
      </c>
      <c r="P716" s="8">
        <f t="shared" si="148"/>
        <v>0</v>
      </c>
      <c r="Q716" s="8">
        <f t="shared" si="149"/>
        <v>0</v>
      </c>
      <c r="R716" s="7">
        <f t="shared" si="150"/>
        <v>0</v>
      </c>
      <c r="S716" s="7">
        <f t="shared" si="151"/>
        <v>0</v>
      </c>
      <c r="T716" s="7" t="str">
        <f t="shared" si="152"/>
        <v/>
      </c>
      <c r="U716" s="7" t="str">
        <f t="shared" si="153"/>
        <v/>
      </c>
      <c r="V716" s="7" t="str">
        <f t="shared" si="154"/>
        <v/>
      </c>
      <c r="W716" s="7" t="str">
        <f t="shared" si="155"/>
        <v/>
      </c>
    </row>
    <row r="717" spans="12:23" x14ac:dyDescent="0.25">
      <c r="L717" s="7" t="str">
        <f>IF(G717="","",VLOOKUP(G717,Overview!$A$3:$B$52,2))</f>
        <v/>
      </c>
      <c r="M717" s="7">
        <f t="shared" si="145"/>
        <v>0</v>
      </c>
      <c r="N717" s="7">
        <f t="shared" si="146"/>
        <v>0</v>
      </c>
      <c r="O717" s="7">
        <f t="shared" si="147"/>
        <v>0</v>
      </c>
      <c r="P717" s="8">
        <f t="shared" si="148"/>
        <v>0</v>
      </c>
      <c r="Q717" s="8">
        <f t="shared" si="149"/>
        <v>0</v>
      </c>
      <c r="R717" s="7">
        <f t="shared" si="150"/>
        <v>0</v>
      </c>
      <c r="S717" s="7">
        <f t="shared" si="151"/>
        <v>0</v>
      </c>
      <c r="T717" s="7" t="str">
        <f t="shared" si="152"/>
        <v/>
      </c>
      <c r="U717" s="7" t="str">
        <f t="shared" si="153"/>
        <v/>
      </c>
      <c r="V717" s="7" t="str">
        <f t="shared" si="154"/>
        <v/>
      </c>
      <c r="W717" s="7" t="str">
        <f t="shared" si="155"/>
        <v/>
      </c>
    </row>
    <row r="718" spans="12:23" x14ac:dyDescent="0.25">
      <c r="L718" s="7" t="str">
        <f>IF(G718="","",VLOOKUP(G718,Overview!$A$3:$B$52,2))</f>
        <v/>
      </c>
      <c r="M718" s="7">
        <f t="shared" si="145"/>
        <v>0</v>
      </c>
      <c r="N718" s="7">
        <f t="shared" si="146"/>
        <v>0</v>
      </c>
      <c r="O718" s="7">
        <f t="shared" si="147"/>
        <v>0</v>
      </c>
      <c r="P718" s="8">
        <f t="shared" si="148"/>
        <v>0</v>
      </c>
      <c r="Q718" s="8">
        <f t="shared" si="149"/>
        <v>0</v>
      </c>
      <c r="R718" s="7">
        <f t="shared" si="150"/>
        <v>0</v>
      </c>
      <c r="S718" s="7">
        <f t="shared" si="151"/>
        <v>0</v>
      </c>
      <c r="T718" s="7" t="str">
        <f t="shared" si="152"/>
        <v/>
      </c>
      <c r="U718" s="7" t="str">
        <f t="shared" si="153"/>
        <v/>
      </c>
      <c r="V718" s="7" t="str">
        <f t="shared" si="154"/>
        <v/>
      </c>
      <c r="W718" s="7" t="str">
        <f t="shared" si="155"/>
        <v/>
      </c>
    </row>
    <row r="719" spans="12:23" x14ac:dyDescent="0.25">
      <c r="L719" s="7" t="str">
        <f>IF(G719="","",VLOOKUP(G719,Overview!$A$3:$B$52,2))</f>
        <v/>
      </c>
      <c r="M719" s="7">
        <f t="shared" si="145"/>
        <v>0</v>
      </c>
      <c r="N719" s="7">
        <f t="shared" si="146"/>
        <v>0</v>
      </c>
      <c r="O719" s="7">
        <f t="shared" si="147"/>
        <v>0</v>
      </c>
      <c r="P719" s="8">
        <f t="shared" si="148"/>
        <v>0</v>
      </c>
      <c r="Q719" s="8">
        <f t="shared" si="149"/>
        <v>0</v>
      </c>
      <c r="R719" s="7">
        <f t="shared" si="150"/>
        <v>0</v>
      </c>
      <c r="S719" s="7">
        <f t="shared" si="151"/>
        <v>0</v>
      </c>
      <c r="T719" s="7" t="str">
        <f t="shared" si="152"/>
        <v/>
      </c>
      <c r="U719" s="7" t="str">
        <f t="shared" si="153"/>
        <v/>
      </c>
      <c r="V719" s="7" t="str">
        <f t="shared" si="154"/>
        <v/>
      </c>
      <c r="W719" s="7" t="str">
        <f t="shared" si="155"/>
        <v/>
      </c>
    </row>
    <row r="720" spans="12:23" x14ac:dyDescent="0.25">
      <c r="L720" s="7" t="str">
        <f>IF(G720="","",VLOOKUP(G720,Overview!$A$3:$B$52,2))</f>
        <v/>
      </c>
      <c r="M720" s="7">
        <f t="shared" si="145"/>
        <v>0</v>
      </c>
      <c r="N720" s="7">
        <f t="shared" si="146"/>
        <v>0</v>
      </c>
      <c r="O720" s="7">
        <f t="shared" si="147"/>
        <v>0</v>
      </c>
      <c r="P720" s="8">
        <f t="shared" si="148"/>
        <v>0</v>
      </c>
      <c r="Q720" s="8">
        <f t="shared" si="149"/>
        <v>0</v>
      </c>
      <c r="R720" s="7">
        <f t="shared" si="150"/>
        <v>0</v>
      </c>
      <c r="S720" s="7">
        <f t="shared" si="151"/>
        <v>0</v>
      </c>
      <c r="T720" s="7" t="str">
        <f t="shared" si="152"/>
        <v/>
      </c>
      <c r="U720" s="7" t="str">
        <f t="shared" si="153"/>
        <v/>
      </c>
      <c r="V720" s="7" t="str">
        <f t="shared" si="154"/>
        <v/>
      </c>
      <c r="W720" s="7" t="str">
        <f t="shared" si="155"/>
        <v/>
      </c>
    </row>
    <row r="721" spans="12:23" x14ac:dyDescent="0.25">
      <c r="L721" s="7" t="str">
        <f>IF(G721="","",VLOOKUP(G721,Overview!$A$3:$B$52,2))</f>
        <v/>
      </c>
      <c r="M721" s="7">
        <f t="shared" si="145"/>
        <v>0</v>
      </c>
      <c r="N721" s="7">
        <f t="shared" si="146"/>
        <v>0</v>
      </c>
      <c r="O721" s="7">
        <f t="shared" si="147"/>
        <v>0</v>
      </c>
      <c r="P721" s="8">
        <f t="shared" si="148"/>
        <v>0</v>
      </c>
      <c r="Q721" s="8">
        <f t="shared" si="149"/>
        <v>0</v>
      </c>
      <c r="R721" s="7">
        <f t="shared" si="150"/>
        <v>0</v>
      </c>
      <c r="S721" s="7">
        <f t="shared" si="151"/>
        <v>0</v>
      </c>
      <c r="T721" s="7" t="str">
        <f t="shared" si="152"/>
        <v/>
      </c>
      <c r="U721" s="7" t="str">
        <f t="shared" si="153"/>
        <v/>
      </c>
      <c r="V721" s="7" t="str">
        <f t="shared" si="154"/>
        <v/>
      </c>
      <c r="W721" s="7" t="str">
        <f t="shared" si="155"/>
        <v/>
      </c>
    </row>
    <row r="722" spans="12:23" x14ac:dyDescent="0.25">
      <c r="L722" s="7" t="str">
        <f>IF(G722="","",VLOOKUP(G722,Overview!$A$3:$B$52,2))</f>
        <v/>
      </c>
      <c r="M722" s="7">
        <f t="shared" si="145"/>
        <v>0</v>
      </c>
      <c r="N722" s="7">
        <f t="shared" si="146"/>
        <v>0</v>
      </c>
      <c r="O722" s="7">
        <f t="shared" si="147"/>
        <v>0</v>
      </c>
      <c r="P722" s="8">
        <f t="shared" si="148"/>
        <v>0</v>
      </c>
      <c r="Q722" s="8">
        <f t="shared" si="149"/>
        <v>0</v>
      </c>
      <c r="R722" s="7">
        <f t="shared" si="150"/>
        <v>0</v>
      </c>
      <c r="S722" s="7">
        <f t="shared" si="151"/>
        <v>0</v>
      </c>
      <c r="T722" s="7" t="str">
        <f t="shared" si="152"/>
        <v/>
      </c>
      <c r="U722" s="7" t="str">
        <f t="shared" si="153"/>
        <v/>
      </c>
      <c r="V722" s="7" t="str">
        <f t="shared" si="154"/>
        <v/>
      </c>
      <c r="W722" s="7" t="str">
        <f t="shared" si="155"/>
        <v/>
      </c>
    </row>
    <row r="723" spans="12:23" x14ac:dyDescent="0.25">
      <c r="L723" s="7" t="str">
        <f>IF(G723="","",VLOOKUP(G723,Overview!$A$3:$B$52,2))</f>
        <v/>
      </c>
      <c r="M723" s="7">
        <f t="shared" si="145"/>
        <v>0</v>
      </c>
      <c r="N723" s="7">
        <f t="shared" si="146"/>
        <v>0</v>
      </c>
      <c r="O723" s="7">
        <f t="shared" si="147"/>
        <v>0</v>
      </c>
      <c r="P723" s="8">
        <f t="shared" si="148"/>
        <v>0</v>
      </c>
      <c r="Q723" s="8">
        <f t="shared" si="149"/>
        <v>0</v>
      </c>
      <c r="R723" s="7">
        <f t="shared" si="150"/>
        <v>0</v>
      </c>
      <c r="S723" s="7">
        <f t="shared" si="151"/>
        <v>0</v>
      </c>
      <c r="T723" s="7" t="str">
        <f t="shared" si="152"/>
        <v/>
      </c>
      <c r="U723" s="7" t="str">
        <f t="shared" si="153"/>
        <v/>
      </c>
      <c r="V723" s="7" t="str">
        <f t="shared" si="154"/>
        <v/>
      </c>
      <c r="W723" s="7" t="str">
        <f t="shared" si="155"/>
        <v/>
      </c>
    </row>
    <row r="724" spans="12:23" x14ac:dyDescent="0.25">
      <c r="L724" s="7" t="str">
        <f>IF(G724="","",VLOOKUP(G724,Overview!$A$3:$B$52,2))</f>
        <v/>
      </c>
      <c r="M724" s="7">
        <f t="shared" si="145"/>
        <v>0</v>
      </c>
      <c r="N724" s="7">
        <f t="shared" si="146"/>
        <v>0</v>
      </c>
      <c r="O724" s="7">
        <f t="shared" si="147"/>
        <v>0</v>
      </c>
      <c r="P724" s="8">
        <f t="shared" si="148"/>
        <v>0</v>
      </c>
      <c r="Q724" s="8">
        <f t="shared" si="149"/>
        <v>0</v>
      </c>
      <c r="R724" s="7">
        <f t="shared" si="150"/>
        <v>0</v>
      </c>
      <c r="S724" s="7">
        <f t="shared" si="151"/>
        <v>0</v>
      </c>
      <c r="T724" s="7" t="str">
        <f t="shared" si="152"/>
        <v/>
      </c>
      <c r="U724" s="7" t="str">
        <f t="shared" si="153"/>
        <v/>
      </c>
      <c r="V724" s="7" t="str">
        <f t="shared" si="154"/>
        <v/>
      </c>
      <c r="W724" s="7" t="str">
        <f t="shared" si="155"/>
        <v/>
      </c>
    </row>
    <row r="725" spans="12:23" x14ac:dyDescent="0.25">
      <c r="L725" s="7" t="str">
        <f>IF(G725="","",VLOOKUP(G725,Overview!$A$3:$B$52,2))</f>
        <v/>
      </c>
      <c r="M725" s="7">
        <f t="shared" si="145"/>
        <v>0</v>
      </c>
      <c r="N725" s="7">
        <f t="shared" si="146"/>
        <v>0</v>
      </c>
      <c r="O725" s="7">
        <f t="shared" si="147"/>
        <v>0</v>
      </c>
      <c r="P725" s="8">
        <f t="shared" si="148"/>
        <v>0</v>
      </c>
      <c r="Q725" s="8">
        <f t="shared" si="149"/>
        <v>0</v>
      </c>
      <c r="R725" s="7">
        <f t="shared" si="150"/>
        <v>0</v>
      </c>
      <c r="S725" s="7">
        <f t="shared" si="151"/>
        <v>0</v>
      </c>
      <c r="T725" s="7" t="str">
        <f t="shared" si="152"/>
        <v/>
      </c>
      <c r="U725" s="7" t="str">
        <f t="shared" si="153"/>
        <v/>
      </c>
      <c r="V725" s="7" t="str">
        <f t="shared" si="154"/>
        <v/>
      </c>
      <c r="W725" s="7" t="str">
        <f t="shared" si="155"/>
        <v/>
      </c>
    </row>
    <row r="726" spans="12:23" x14ac:dyDescent="0.25">
      <c r="L726" s="7" t="str">
        <f>IF(G726="","",VLOOKUP(G726,Overview!$A$3:$B$52,2))</f>
        <v/>
      </c>
      <c r="M726" s="7">
        <f t="shared" si="145"/>
        <v>0</v>
      </c>
      <c r="N726" s="7">
        <f t="shared" si="146"/>
        <v>0</v>
      </c>
      <c r="O726" s="7">
        <f t="shared" si="147"/>
        <v>0</v>
      </c>
      <c r="P726" s="8">
        <f t="shared" si="148"/>
        <v>0</v>
      </c>
      <c r="Q726" s="8">
        <f t="shared" si="149"/>
        <v>0</v>
      </c>
      <c r="R726" s="7">
        <f t="shared" si="150"/>
        <v>0</v>
      </c>
      <c r="S726" s="7">
        <f t="shared" si="151"/>
        <v>0</v>
      </c>
      <c r="T726" s="7" t="str">
        <f t="shared" si="152"/>
        <v/>
      </c>
      <c r="U726" s="7" t="str">
        <f t="shared" si="153"/>
        <v/>
      </c>
      <c r="V726" s="7" t="str">
        <f t="shared" si="154"/>
        <v/>
      </c>
      <c r="W726" s="7" t="str">
        <f t="shared" si="155"/>
        <v/>
      </c>
    </row>
    <row r="727" spans="12:23" x14ac:dyDescent="0.25">
      <c r="L727" s="7" t="str">
        <f>IF(G727="","",VLOOKUP(G727,Overview!$A$3:$B$52,2))</f>
        <v/>
      </c>
      <c r="M727" s="7">
        <f t="shared" si="145"/>
        <v>0</v>
      </c>
      <c r="N727" s="7">
        <f t="shared" si="146"/>
        <v>0</v>
      </c>
      <c r="O727" s="7">
        <f t="shared" si="147"/>
        <v>0</v>
      </c>
      <c r="P727" s="8">
        <f t="shared" si="148"/>
        <v>0</v>
      </c>
      <c r="Q727" s="8">
        <f t="shared" si="149"/>
        <v>0</v>
      </c>
      <c r="R727" s="7">
        <f t="shared" si="150"/>
        <v>0</v>
      </c>
      <c r="S727" s="7">
        <f t="shared" si="151"/>
        <v>0</v>
      </c>
      <c r="T727" s="7" t="str">
        <f t="shared" si="152"/>
        <v/>
      </c>
      <c r="U727" s="7" t="str">
        <f t="shared" si="153"/>
        <v/>
      </c>
      <c r="V727" s="7" t="str">
        <f t="shared" si="154"/>
        <v/>
      </c>
      <c r="W727" s="7" t="str">
        <f t="shared" si="155"/>
        <v/>
      </c>
    </row>
    <row r="728" spans="12:23" x14ac:dyDescent="0.25">
      <c r="L728" s="7" t="str">
        <f>IF(G728="","",VLOOKUP(G728,Overview!$A$3:$B$52,2))</f>
        <v/>
      </c>
      <c r="M728" s="7">
        <f t="shared" si="145"/>
        <v>0</v>
      </c>
      <c r="N728" s="7">
        <f t="shared" si="146"/>
        <v>0</v>
      </c>
      <c r="O728" s="7">
        <f t="shared" si="147"/>
        <v>0</v>
      </c>
      <c r="P728" s="8">
        <f t="shared" si="148"/>
        <v>0</v>
      </c>
      <c r="Q728" s="8">
        <f t="shared" si="149"/>
        <v>0</v>
      </c>
      <c r="R728" s="7">
        <f t="shared" si="150"/>
        <v>0</v>
      </c>
      <c r="S728" s="7">
        <f t="shared" si="151"/>
        <v>0</v>
      </c>
      <c r="T728" s="7" t="str">
        <f t="shared" si="152"/>
        <v/>
      </c>
      <c r="U728" s="7" t="str">
        <f t="shared" si="153"/>
        <v/>
      </c>
      <c r="V728" s="7" t="str">
        <f t="shared" si="154"/>
        <v/>
      </c>
      <c r="W728" s="7" t="str">
        <f t="shared" si="155"/>
        <v/>
      </c>
    </row>
    <row r="729" spans="12:23" x14ac:dyDescent="0.25">
      <c r="L729" s="7" t="str">
        <f>IF(G729="","",VLOOKUP(G729,Overview!$A$3:$B$52,2))</f>
        <v/>
      </c>
      <c r="M729" s="7">
        <f t="shared" si="145"/>
        <v>0</v>
      </c>
      <c r="N729" s="7">
        <f t="shared" si="146"/>
        <v>0</v>
      </c>
      <c r="O729" s="7">
        <f t="shared" si="147"/>
        <v>0</v>
      </c>
      <c r="P729" s="8">
        <f t="shared" si="148"/>
        <v>0</v>
      </c>
      <c r="Q729" s="8">
        <f t="shared" si="149"/>
        <v>0</v>
      </c>
      <c r="R729" s="7">
        <f t="shared" si="150"/>
        <v>0</v>
      </c>
      <c r="S729" s="7">
        <f t="shared" si="151"/>
        <v>0</v>
      </c>
      <c r="T729" s="7" t="str">
        <f t="shared" si="152"/>
        <v/>
      </c>
      <c r="U729" s="7" t="str">
        <f t="shared" si="153"/>
        <v/>
      </c>
      <c r="V729" s="7" t="str">
        <f t="shared" si="154"/>
        <v/>
      </c>
      <c r="W729" s="7" t="str">
        <f t="shared" si="155"/>
        <v/>
      </c>
    </row>
    <row r="730" spans="12:23" x14ac:dyDescent="0.25">
      <c r="L730" s="7" t="str">
        <f>IF(G730="","",VLOOKUP(G730,Overview!$A$3:$B$52,2))</f>
        <v/>
      </c>
      <c r="M730" s="7">
        <f t="shared" si="145"/>
        <v>0</v>
      </c>
      <c r="N730" s="7">
        <f t="shared" si="146"/>
        <v>0</v>
      </c>
      <c r="O730" s="7">
        <f t="shared" si="147"/>
        <v>0</v>
      </c>
      <c r="P730" s="8">
        <f t="shared" si="148"/>
        <v>0</v>
      </c>
      <c r="Q730" s="8">
        <f t="shared" si="149"/>
        <v>0</v>
      </c>
      <c r="R730" s="7">
        <f t="shared" si="150"/>
        <v>0</v>
      </c>
      <c r="S730" s="7">
        <f t="shared" si="151"/>
        <v>0</v>
      </c>
      <c r="T730" s="7" t="str">
        <f t="shared" si="152"/>
        <v/>
      </c>
      <c r="U730" s="7" t="str">
        <f t="shared" si="153"/>
        <v/>
      </c>
      <c r="V730" s="7" t="str">
        <f t="shared" si="154"/>
        <v/>
      </c>
      <c r="W730" s="7" t="str">
        <f t="shared" si="155"/>
        <v/>
      </c>
    </row>
    <row r="731" spans="12:23" x14ac:dyDescent="0.25">
      <c r="L731" s="7" t="str">
        <f>IF(G731="","",VLOOKUP(G731,Overview!$A$3:$B$52,2))</f>
        <v/>
      </c>
      <c r="M731" s="7">
        <f t="shared" si="145"/>
        <v>0</v>
      </c>
      <c r="N731" s="7">
        <f t="shared" si="146"/>
        <v>0</v>
      </c>
      <c r="O731" s="7">
        <f t="shared" si="147"/>
        <v>0</v>
      </c>
      <c r="P731" s="8">
        <f t="shared" si="148"/>
        <v>0</v>
      </c>
      <c r="Q731" s="8">
        <f t="shared" si="149"/>
        <v>0</v>
      </c>
      <c r="R731" s="7">
        <f t="shared" si="150"/>
        <v>0</v>
      </c>
      <c r="S731" s="7">
        <f t="shared" si="151"/>
        <v>0</v>
      </c>
      <c r="T731" s="7" t="str">
        <f t="shared" si="152"/>
        <v/>
      </c>
      <c r="U731" s="7" t="str">
        <f t="shared" si="153"/>
        <v/>
      </c>
      <c r="V731" s="7" t="str">
        <f t="shared" si="154"/>
        <v/>
      </c>
      <c r="W731" s="7" t="str">
        <f t="shared" si="155"/>
        <v/>
      </c>
    </row>
    <row r="732" spans="12:23" x14ac:dyDescent="0.25">
      <c r="L732" s="7" t="str">
        <f>IF(G732="","",VLOOKUP(G732,Overview!$A$3:$B$52,2))</f>
        <v/>
      </c>
      <c r="M732" s="7">
        <f t="shared" si="145"/>
        <v>0</v>
      </c>
      <c r="N732" s="7">
        <f t="shared" si="146"/>
        <v>0</v>
      </c>
      <c r="O732" s="7">
        <f t="shared" si="147"/>
        <v>0</v>
      </c>
      <c r="P732" s="8">
        <f t="shared" si="148"/>
        <v>0</v>
      </c>
      <c r="Q732" s="8">
        <f t="shared" si="149"/>
        <v>0</v>
      </c>
      <c r="R732" s="7">
        <f t="shared" si="150"/>
        <v>0</v>
      </c>
      <c r="S732" s="7">
        <f t="shared" si="151"/>
        <v>0</v>
      </c>
      <c r="T732" s="7" t="str">
        <f t="shared" si="152"/>
        <v/>
      </c>
      <c r="U732" s="7" t="str">
        <f t="shared" si="153"/>
        <v/>
      </c>
      <c r="V732" s="7" t="str">
        <f t="shared" si="154"/>
        <v/>
      </c>
      <c r="W732" s="7" t="str">
        <f t="shared" si="155"/>
        <v/>
      </c>
    </row>
    <row r="733" spans="12:23" x14ac:dyDescent="0.25">
      <c r="L733" s="7" t="str">
        <f>IF(G733="","",VLOOKUP(G733,Overview!$A$3:$B$52,2))</f>
        <v/>
      </c>
      <c r="M733" s="7">
        <f t="shared" si="145"/>
        <v>0</v>
      </c>
      <c r="N733" s="7">
        <f t="shared" si="146"/>
        <v>0</v>
      </c>
      <c r="O733" s="7">
        <f t="shared" si="147"/>
        <v>0</v>
      </c>
      <c r="P733" s="8">
        <f t="shared" si="148"/>
        <v>0</v>
      </c>
      <c r="Q733" s="8">
        <f t="shared" si="149"/>
        <v>0</v>
      </c>
      <c r="R733" s="7">
        <f t="shared" si="150"/>
        <v>0</v>
      </c>
      <c r="S733" s="7">
        <f t="shared" si="151"/>
        <v>0</v>
      </c>
      <c r="T733" s="7" t="str">
        <f t="shared" si="152"/>
        <v/>
      </c>
      <c r="U733" s="7" t="str">
        <f t="shared" si="153"/>
        <v/>
      </c>
      <c r="V733" s="7" t="str">
        <f t="shared" si="154"/>
        <v/>
      </c>
      <c r="W733" s="7" t="str">
        <f t="shared" si="155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6">(L734=$M$1)*1</f>
        <v>0</v>
      </c>
      <c r="N734" s="7">
        <f t="shared" ref="N734:N751" si="157">1*M734</f>
        <v>0</v>
      </c>
      <c r="O734" s="7">
        <f t="shared" ref="O734:O751" si="158">A734*M734</f>
        <v>0</v>
      </c>
      <c r="P734" s="8">
        <f t="shared" ref="P734:P751" si="159">COUNTIF(H734:K734,"W")*M734</f>
        <v>0</v>
      </c>
      <c r="Q734" s="8">
        <f t="shared" ref="Q734:Q751" si="160">COUNTIF(H734:K734,"L")*M734</f>
        <v>0</v>
      </c>
      <c r="R734" s="7">
        <f t="shared" ref="R734:R751" si="161">IF(K734&lt;&gt;"",1,0)*M734</f>
        <v>0</v>
      </c>
      <c r="S734" s="7">
        <f t="shared" ref="S734:S751" si="162">IF(K734="W",1,0)*M734</f>
        <v>0</v>
      </c>
      <c r="T734" s="7" t="str">
        <f t="shared" si="152"/>
        <v/>
      </c>
      <c r="U734" s="7" t="str">
        <f t="shared" si="153"/>
        <v/>
      </c>
      <c r="V734" s="7" t="str">
        <f t="shared" si="154"/>
        <v/>
      </c>
      <c r="W734" s="7" t="str">
        <f t="shared" si="155"/>
        <v/>
      </c>
    </row>
    <row r="735" spans="12:23" x14ac:dyDescent="0.25">
      <c r="L735" s="7" t="str">
        <f>IF(G735="","",VLOOKUP(G735,Overview!$A$3:$B$52,2))</f>
        <v/>
      </c>
      <c r="M735" s="7">
        <f t="shared" si="156"/>
        <v>0</v>
      </c>
      <c r="N735" s="7">
        <f t="shared" si="157"/>
        <v>0</v>
      </c>
      <c r="O735" s="7">
        <f t="shared" si="158"/>
        <v>0</v>
      </c>
      <c r="P735" s="8">
        <f t="shared" si="159"/>
        <v>0</v>
      </c>
      <c r="Q735" s="8">
        <f t="shared" si="160"/>
        <v>0</v>
      </c>
      <c r="R735" s="7">
        <f t="shared" si="161"/>
        <v>0</v>
      </c>
      <c r="S735" s="7">
        <f t="shared" si="162"/>
        <v>0</v>
      </c>
      <c r="T735" s="7" t="str">
        <f t="shared" si="152"/>
        <v/>
      </c>
      <c r="U735" s="7" t="str">
        <f t="shared" si="153"/>
        <v/>
      </c>
      <c r="V735" s="7" t="str">
        <f t="shared" si="154"/>
        <v/>
      </c>
      <c r="W735" s="7" t="str">
        <f t="shared" si="155"/>
        <v/>
      </c>
    </row>
    <row r="736" spans="12:23" x14ac:dyDescent="0.25">
      <c r="L736" s="7" t="str">
        <f>IF(G736="","",VLOOKUP(G736,Overview!$A$3:$B$52,2))</f>
        <v/>
      </c>
      <c r="M736" s="7">
        <f t="shared" si="156"/>
        <v>0</v>
      </c>
      <c r="N736" s="7">
        <f t="shared" si="157"/>
        <v>0</v>
      </c>
      <c r="O736" s="7">
        <f t="shared" si="158"/>
        <v>0</v>
      </c>
      <c r="P736" s="8">
        <f t="shared" si="159"/>
        <v>0</v>
      </c>
      <c r="Q736" s="8">
        <f t="shared" si="160"/>
        <v>0</v>
      </c>
      <c r="R736" s="7">
        <f t="shared" si="161"/>
        <v>0</v>
      </c>
      <c r="S736" s="7">
        <f t="shared" si="162"/>
        <v>0</v>
      </c>
      <c r="T736" s="7" t="str">
        <f t="shared" si="152"/>
        <v/>
      </c>
      <c r="U736" s="7" t="str">
        <f t="shared" si="153"/>
        <v/>
      </c>
      <c r="V736" s="7" t="str">
        <f t="shared" si="154"/>
        <v/>
      </c>
      <c r="W736" s="7" t="str">
        <f t="shared" si="155"/>
        <v/>
      </c>
    </row>
    <row r="737" spans="12:23" x14ac:dyDescent="0.25">
      <c r="L737" s="7" t="str">
        <f>IF(G737="","",VLOOKUP(G737,Overview!$A$3:$B$52,2))</f>
        <v/>
      </c>
      <c r="M737" s="7">
        <f t="shared" si="156"/>
        <v>0</v>
      </c>
      <c r="N737" s="7">
        <f t="shared" si="157"/>
        <v>0</v>
      </c>
      <c r="O737" s="7">
        <f t="shared" si="158"/>
        <v>0</v>
      </c>
      <c r="P737" s="8">
        <f t="shared" si="159"/>
        <v>0</v>
      </c>
      <c r="Q737" s="8">
        <f t="shared" si="160"/>
        <v>0</v>
      </c>
      <c r="R737" s="7">
        <f t="shared" si="161"/>
        <v>0</v>
      </c>
      <c r="S737" s="7">
        <f t="shared" si="162"/>
        <v>0</v>
      </c>
      <c r="T737" s="7" t="str">
        <f t="shared" si="152"/>
        <v/>
      </c>
      <c r="U737" s="7" t="str">
        <f t="shared" si="153"/>
        <v/>
      </c>
      <c r="V737" s="7" t="str">
        <f t="shared" si="154"/>
        <v/>
      </c>
      <c r="W737" s="7" t="str">
        <f t="shared" si="155"/>
        <v/>
      </c>
    </row>
    <row r="738" spans="12:23" x14ac:dyDescent="0.25">
      <c r="L738" s="7" t="str">
        <f>IF(G738="","",VLOOKUP(G738,Overview!$A$3:$B$52,2))</f>
        <v/>
      </c>
      <c r="M738" s="7">
        <f t="shared" si="156"/>
        <v>0</v>
      </c>
      <c r="N738" s="7">
        <f t="shared" si="157"/>
        <v>0</v>
      </c>
      <c r="O738" s="7">
        <f t="shared" si="158"/>
        <v>0</v>
      </c>
      <c r="P738" s="8">
        <f t="shared" si="159"/>
        <v>0</v>
      </c>
      <c r="Q738" s="8">
        <f t="shared" si="160"/>
        <v>0</v>
      </c>
      <c r="R738" s="7">
        <f t="shared" si="161"/>
        <v>0</v>
      </c>
      <c r="S738" s="7">
        <f t="shared" si="162"/>
        <v>0</v>
      </c>
      <c r="T738" s="7" t="str">
        <f t="shared" si="152"/>
        <v/>
      </c>
      <c r="U738" s="7" t="str">
        <f t="shared" si="153"/>
        <v/>
      </c>
      <c r="V738" s="7" t="str">
        <f t="shared" si="154"/>
        <v/>
      </c>
      <c r="W738" s="7" t="str">
        <f t="shared" si="155"/>
        <v/>
      </c>
    </row>
    <row r="739" spans="12:23" x14ac:dyDescent="0.25">
      <c r="L739" s="7" t="str">
        <f>IF(G739="","",VLOOKUP(G739,Overview!$A$3:$B$52,2))</f>
        <v/>
      </c>
      <c r="M739" s="7">
        <f t="shared" si="156"/>
        <v>0</v>
      </c>
      <c r="N739" s="7">
        <f t="shared" si="157"/>
        <v>0</v>
      </c>
      <c r="O739" s="7">
        <f t="shared" si="158"/>
        <v>0</v>
      </c>
      <c r="P739" s="8">
        <f t="shared" si="159"/>
        <v>0</v>
      </c>
      <c r="Q739" s="8">
        <f t="shared" si="160"/>
        <v>0</v>
      </c>
      <c r="R739" s="7">
        <f t="shared" si="161"/>
        <v>0</v>
      </c>
      <c r="S739" s="7">
        <f t="shared" si="162"/>
        <v>0</v>
      </c>
      <c r="T739" s="7" t="str">
        <f t="shared" si="152"/>
        <v/>
      </c>
      <c r="U739" s="7" t="str">
        <f t="shared" si="153"/>
        <v/>
      </c>
      <c r="V739" s="7" t="str">
        <f t="shared" si="154"/>
        <v/>
      </c>
      <c r="W739" s="7" t="str">
        <f t="shared" si="155"/>
        <v/>
      </c>
    </row>
    <row r="740" spans="12:23" x14ac:dyDescent="0.25">
      <c r="L740" s="7" t="str">
        <f>IF(G740="","",VLOOKUP(G740,Overview!$A$3:$B$52,2))</f>
        <v/>
      </c>
      <c r="M740" s="7">
        <f t="shared" si="156"/>
        <v>0</v>
      </c>
      <c r="N740" s="7">
        <f t="shared" si="157"/>
        <v>0</v>
      </c>
      <c r="O740" s="7">
        <f t="shared" si="158"/>
        <v>0</v>
      </c>
      <c r="P740" s="8">
        <f t="shared" si="159"/>
        <v>0</v>
      </c>
      <c r="Q740" s="8">
        <f t="shared" si="160"/>
        <v>0</v>
      </c>
      <c r="R740" s="7">
        <f t="shared" si="161"/>
        <v>0</v>
      </c>
      <c r="S740" s="7">
        <f t="shared" si="162"/>
        <v>0</v>
      </c>
      <c r="T740" s="7" t="str">
        <f t="shared" si="152"/>
        <v/>
      </c>
      <c r="U740" s="7" t="str">
        <f t="shared" si="153"/>
        <v/>
      </c>
      <c r="V740" s="7" t="str">
        <f t="shared" si="154"/>
        <v/>
      </c>
      <c r="W740" s="7" t="str">
        <f t="shared" si="155"/>
        <v/>
      </c>
    </row>
    <row r="741" spans="12:23" x14ac:dyDescent="0.25">
      <c r="L741" s="7" t="str">
        <f>IF(G741="","",VLOOKUP(G741,Overview!$A$3:$B$52,2))</f>
        <v/>
      </c>
      <c r="M741" s="7">
        <f t="shared" si="156"/>
        <v>0</v>
      </c>
      <c r="N741" s="7">
        <f t="shared" si="157"/>
        <v>0</v>
      </c>
      <c r="O741" s="7">
        <f t="shared" si="158"/>
        <v>0</v>
      </c>
      <c r="P741" s="8">
        <f t="shared" si="159"/>
        <v>0</v>
      </c>
      <c r="Q741" s="8">
        <f t="shared" si="160"/>
        <v>0</v>
      </c>
      <c r="R741" s="7">
        <f t="shared" si="161"/>
        <v>0</v>
      </c>
      <c r="S741" s="7">
        <f t="shared" si="162"/>
        <v>0</v>
      </c>
      <c r="T741" s="7" t="str">
        <f t="shared" si="152"/>
        <v/>
      </c>
      <c r="U741" s="7" t="str">
        <f t="shared" si="153"/>
        <v/>
      </c>
      <c r="V741" s="7" t="str">
        <f t="shared" si="154"/>
        <v/>
      </c>
      <c r="W741" s="7" t="str">
        <f t="shared" si="155"/>
        <v/>
      </c>
    </row>
    <row r="742" spans="12:23" x14ac:dyDescent="0.25">
      <c r="L742" s="7" t="str">
        <f>IF(G742="","",VLOOKUP(G742,Overview!$A$3:$B$52,2))</f>
        <v/>
      </c>
      <c r="M742" s="7">
        <f t="shared" si="156"/>
        <v>0</v>
      </c>
      <c r="N742" s="7">
        <f t="shared" si="157"/>
        <v>0</v>
      </c>
      <c r="O742" s="7">
        <f t="shared" si="158"/>
        <v>0</v>
      </c>
      <c r="P742" s="8">
        <f t="shared" si="159"/>
        <v>0</v>
      </c>
      <c r="Q742" s="8">
        <f t="shared" si="160"/>
        <v>0</v>
      </c>
      <c r="R742" s="7">
        <f t="shared" si="161"/>
        <v>0</v>
      </c>
      <c r="S742" s="7">
        <f t="shared" si="162"/>
        <v>0</v>
      </c>
      <c r="T742" s="7" t="str">
        <f t="shared" si="152"/>
        <v/>
      </c>
      <c r="U742" s="7" t="str">
        <f t="shared" si="153"/>
        <v/>
      </c>
      <c r="V742" s="7" t="str">
        <f t="shared" si="154"/>
        <v/>
      </c>
      <c r="W742" s="7" t="str">
        <f t="shared" si="155"/>
        <v/>
      </c>
    </row>
    <row r="743" spans="12:23" x14ac:dyDescent="0.25">
      <c r="L743" s="7" t="str">
        <f>IF(G743="","",VLOOKUP(G743,Overview!$A$3:$B$52,2))</f>
        <v/>
      </c>
      <c r="M743" s="7">
        <f t="shared" si="156"/>
        <v>0</v>
      </c>
      <c r="N743" s="7">
        <f t="shared" si="157"/>
        <v>0</v>
      </c>
      <c r="O743" s="7">
        <f t="shared" si="158"/>
        <v>0</v>
      </c>
      <c r="P743" s="8">
        <f t="shared" si="159"/>
        <v>0</v>
      </c>
      <c r="Q743" s="8">
        <f t="shared" si="160"/>
        <v>0</v>
      </c>
      <c r="R743" s="7">
        <f t="shared" si="161"/>
        <v>0</v>
      </c>
      <c r="S743" s="7">
        <f t="shared" si="162"/>
        <v>0</v>
      </c>
      <c r="T743" s="7" t="str">
        <f t="shared" si="152"/>
        <v/>
      </c>
      <c r="U743" s="7" t="str">
        <f t="shared" si="153"/>
        <v/>
      </c>
      <c r="V743" s="7" t="str">
        <f t="shared" si="154"/>
        <v/>
      </c>
      <c r="W743" s="7" t="str">
        <f t="shared" si="155"/>
        <v/>
      </c>
    </row>
    <row r="744" spans="12:23" x14ac:dyDescent="0.25">
      <c r="L744" s="7" t="str">
        <f>IF(G744="","",VLOOKUP(G744,Overview!$A$3:$B$52,2))</f>
        <v/>
      </c>
      <c r="M744" s="7">
        <f t="shared" si="156"/>
        <v>0</v>
      </c>
      <c r="N744" s="7">
        <f t="shared" si="157"/>
        <v>0</v>
      </c>
      <c r="O744" s="7">
        <f t="shared" si="158"/>
        <v>0</v>
      </c>
      <c r="P744" s="8">
        <f t="shared" si="159"/>
        <v>0</v>
      </c>
      <c r="Q744" s="8">
        <f t="shared" si="160"/>
        <v>0</v>
      </c>
      <c r="R744" s="7">
        <f t="shared" si="161"/>
        <v>0</v>
      </c>
      <c r="S744" s="7">
        <f t="shared" si="162"/>
        <v>0</v>
      </c>
      <c r="T744" s="7" t="str">
        <f t="shared" si="152"/>
        <v/>
      </c>
      <c r="U744" s="7" t="str">
        <f t="shared" si="153"/>
        <v/>
      </c>
      <c r="V744" s="7" t="str">
        <f t="shared" si="154"/>
        <v/>
      </c>
      <c r="W744" s="7" t="str">
        <f t="shared" si="155"/>
        <v/>
      </c>
    </row>
    <row r="745" spans="12:23" x14ac:dyDescent="0.25">
      <c r="L745" s="7" t="str">
        <f>IF(G745="","",VLOOKUP(G745,Overview!$A$3:$B$52,2))</f>
        <v/>
      </c>
      <c r="M745" s="7">
        <f t="shared" si="156"/>
        <v>0</v>
      </c>
      <c r="N745" s="7">
        <f t="shared" si="157"/>
        <v>0</v>
      </c>
      <c r="O745" s="7">
        <f t="shared" si="158"/>
        <v>0</v>
      </c>
      <c r="P745" s="8">
        <f t="shared" si="159"/>
        <v>0</v>
      </c>
      <c r="Q745" s="8">
        <f t="shared" si="160"/>
        <v>0</v>
      </c>
      <c r="R745" s="7">
        <f t="shared" si="161"/>
        <v>0</v>
      </c>
      <c r="S745" s="7">
        <f t="shared" si="162"/>
        <v>0</v>
      </c>
      <c r="T745" s="7" t="str">
        <f t="shared" si="152"/>
        <v/>
      </c>
      <c r="U745" s="7" t="str">
        <f t="shared" si="153"/>
        <v/>
      </c>
      <c r="V745" s="7" t="str">
        <f t="shared" si="154"/>
        <v/>
      </c>
      <c r="W745" s="7" t="str">
        <f t="shared" si="155"/>
        <v/>
      </c>
    </row>
    <row r="746" spans="12:23" x14ac:dyDescent="0.25">
      <c r="L746" s="7" t="str">
        <f>IF(G746="","",VLOOKUP(G746,Overview!$A$3:$B$52,2))</f>
        <v/>
      </c>
      <c r="M746" s="7">
        <f t="shared" si="156"/>
        <v>0</v>
      </c>
      <c r="N746" s="7">
        <f t="shared" si="157"/>
        <v>0</v>
      </c>
      <c r="O746" s="7">
        <f t="shared" si="158"/>
        <v>0</v>
      </c>
      <c r="P746" s="8">
        <f t="shared" si="159"/>
        <v>0</v>
      </c>
      <c r="Q746" s="8">
        <f t="shared" si="160"/>
        <v>0</v>
      </c>
      <c r="R746" s="7">
        <f t="shared" si="161"/>
        <v>0</v>
      </c>
      <c r="S746" s="7">
        <f t="shared" si="162"/>
        <v>0</v>
      </c>
      <c r="T746" s="7" t="str">
        <f t="shared" si="152"/>
        <v/>
      </c>
      <c r="U746" s="7" t="str">
        <f t="shared" si="153"/>
        <v/>
      </c>
      <c r="V746" s="7" t="str">
        <f t="shared" si="154"/>
        <v/>
      </c>
      <c r="W746" s="7" t="str">
        <f t="shared" si="155"/>
        <v/>
      </c>
    </row>
    <row r="747" spans="12:23" x14ac:dyDescent="0.25">
      <c r="L747" s="7" t="str">
        <f>IF(G747="","",VLOOKUP(G747,Overview!$A$3:$B$52,2))</f>
        <v/>
      </c>
      <c r="M747" s="7">
        <f t="shared" si="156"/>
        <v>0</v>
      </c>
      <c r="N747" s="7">
        <f t="shared" si="157"/>
        <v>0</v>
      </c>
      <c r="O747" s="7">
        <f t="shared" si="158"/>
        <v>0</v>
      </c>
      <c r="P747" s="8">
        <f t="shared" si="159"/>
        <v>0</v>
      </c>
      <c r="Q747" s="8">
        <f t="shared" si="160"/>
        <v>0</v>
      </c>
      <c r="R747" s="7">
        <f t="shared" si="161"/>
        <v>0</v>
      </c>
      <c r="S747" s="7">
        <f t="shared" si="162"/>
        <v>0</v>
      </c>
      <c r="T747" s="7" t="str">
        <f t="shared" si="152"/>
        <v/>
      </c>
      <c r="U747" s="7" t="str">
        <f t="shared" si="153"/>
        <v/>
      </c>
      <c r="V747" s="7" t="str">
        <f t="shared" si="154"/>
        <v/>
      </c>
      <c r="W747" s="7" t="str">
        <f t="shared" si="155"/>
        <v/>
      </c>
    </row>
    <row r="748" spans="12:23" x14ac:dyDescent="0.25">
      <c r="L748" s="7" t="str">
        <f>IF(G748="","",VLOOKUP(G748,Overview!$A$3:$B$52,2))</f>
        <v/>
      </c>
      <c r="M748" s="7">
        <f t="shared" si="156"/>
        <v>0</v>
      </c>
      <c r="N748" s="7">
        <f t="shared" si="157"/>
        <v>0</v>
      </c>
      <c r="O748" s="7">
        <f t="shared" si="158"/>
        <v>0</v>
      </c>
      <c r="P748" s="8">
        <f t="shared" si="159"/>
        <v>0</v>
      </c>
      <c r="Q748" s="8">
        <f t="shared" si="160"/>
        <v>0</v>
      </c>
      <c r="R748" s="7">
        <f t="shared" si="161"/>
        <v>0</v>
      </c>
      <c r="S748" s="7">
        <f t="shared" si="162"/>
        <v>0</v>
      </c>
      <c r="T748" s="7" t="str">
        <f t="shared" si="152"/>
        <v/>
      </c>
      <c r="U748" s="7" t="str">
        <f t="shared" si="153"/>
        <v/>
      </c>
      <c r="V748" s="7" t="str">
        <f t="shared" si="154"/>
        <v/>
      </c>
      <c r="W748" s="7" t="str">
        <f t="shared" si="155"/>
        <v/>
      </c>
    </row>
    <row r="749" spans="12:23" x14ac:dyDescent="0.25">
      <c r="L749" s="7" t="str">
        <f>IF(G749="","",VLOOKUP(G749,Overview!$A$3:$B$52,2))</f>
        <v/>
      </c>
      <c r="M749" s="7">
        <f t="shared" si="156"/>
        <v>0</v>
      </c>
      <c r="N749" s="7">
        <f t="shared" si="157"/>
        <v>0</v>
      </c>
      <c r="O749" s="7">
        <f t="shared" si="158"/>
        <v>0</v>
      </c>
      <c r="P749" s="8">
        <f t="shared" si="159"/>
        <v>0</v>
      </c>
      <c r="Q749" s="8">
        <f t="shared" si="160"/>
        <v>0</v>
      </c>
      <c r="R749" s="7">
        <f t="shared" si="161"/>
        <v>0</v>
      </c>
      <c r="S749" s="7">
        <f t="shared" si="162"/>
        <v>0</v>
      </c>
      <c r="T749" s="7" t="str">
        <f t="shared" si="152"/>
        <v/>
      </c>
      <c r="U749" s="7" t="str">
        <f t="shared" si="153"/>
        <v/>
      </c>
      <c r="V749" s="7" t="str">
        <f t="shared" si="154"/>
        <v/>
      </c>
      <c r="W749" s="7" t="str">
        <f t="shared" si="155"/>
        <v/>
      </c>
    </row>
    <row r="750" spans="12:23" x14ac:dyDescent="0.25">
      <c r="L750" s="7" t="str">
        <f>IF(G750="","",VLOOKUP(G750,Overview!$A$3:$B$52,2))</f>
        <v/>
      </c>
      <c r="M750" s="7">
        <f t="shared" si="156"/>
        <v>0</v>
      </c>
      <c r="N750" s="7">
        <f t="shared" si="157"/>
        <v>0</v>
      </c>
      <c r="O750" s="7">
        <f t="shared" si="158"/>
        <v>0</v>
      </c>
      <c r="P750" s="8">
        <f t="shared" si="159"/>
        <v>0</v>
      </c>
      <c r="Q750" s="8">
        <f t="shared" si="160"/>
        <v>0</v>
      </c>
      <c r="R750" s="7">
        <f t="shared" si="161"/>
        <v>0</v>
      </c>
      <c r="S750" s="7">
        <f t="shared" si="162"/>
        <v>0</v>
      </c>
      <c r="T750" s="7" t="str">
        <f t="shared" si="152"/>
        <v/>
      </c>
      <c r="U750" s="7" t="str">
        <f t="shared" si="153"/>
        <v/>
      </c>
      <c r="V750" s="7" t="str">
        <f t="shared" si="154"/>
        <v/>
      </c>
      <c r="W750" s="7" t="str">
        <f t="shared" si="155"/>
        <v/>
      </c>
    </row>
    <row r="751" spans="12:23" x14ac:dyDescent="0.25">
      <c r="L751" s="7" t="str">
        <f>IF(G751="","",VLOOKUP(G751,Overview!$A$3:$B$52,2))</f>
        <v/>
      </c>
      <c r="M751" s="7">
        <f t="shared" si="156"/>
        <v>0</v>
      </c>
      <c r="N751" s="7">
        <f t="shared" si="157"/>
        <v>0</v>
      </c>
      <c r="O751" s="7">
        <f t="shared" si="158"/>
        <v>0</v>
      </c>
      <c r="P751" s="8">
        <f t="shared" si="159"/>
        <v>0</v>
      </c>
      <c r="Q751" s="8">
        <f t="shared" si="160"/>
        <v>0</v>
      </c>
      <c r="R751" s="7">
        <f t="shared" si="161"/>
        <v>0</v>
      </c>
      <c r="S751" s="7">
        <f t="shared" si="162"/>
        <v>0</v>
      </c>
      <c r="T751" s="7" t="str">
        <f t="shared" si="152"/>
        <v/>
      </c>
      <c r="U751" s="7" t="str">
        <f t="shared" si="153"/>
        <v/>
      </c>
      <c r="V751" s="7" t="str">
        <f t="shared" si="154"/>
        <v/>
      </c>
      <c r="W751" s="7" t="str">
        <f t="shared" si="155"/>
        <v/>
      </c>
    </row>
  </sheetData>
  <autoFilter ref="A1:K564" xr:uid="{00000000-0009-0000-0000-000000000000}"/>
  <sortState xmlns:xlrd2="http://schemas.microsoft.com/office/spreadsheetml/2017/richdata2" ref="D626:G632">
    <sortCondition ref="D626:D632"/>
  </sortState>
  <dataConsolidate/>
  <conditionalFormatting sqref="A2:K751">
    <cfRule type="expression" dxfId="14" priority="13">
      <formula>$A3&lt;&gt;$A2</formula>
    </cfRule>
    <cfRule type="expression" dxfId="13" priority="14">
      <formula>OR(AND($A2&lt;1970,$B3&lt;&gt;$B2),AND($A2&gt;=1970,$C3&lt;&gt;$C2))</formula>
    </cfRule>
  </conditionalFormatting>
  <conditionalFormatting sqref="F2:G751">
    <cfRule type="expression" dxfId="12" priority="21">
      <formula>$K2="W"</formula>
    </cfRule>
    <cfRule type="expression" dxfId="11" priority="22">
      <formula>$J2="W"</formula>
    </cfRule>
  </conditionalFormatting>
  <conditionalFormatting sqref="H2:K751">
    <cfRule type="expression" dxfId="10" priority="24">
      <formula>H2="bye"</formula>
    </cfRule>
    <cfRule type="expression" dxfId="9" priority="25">
      <formula>H2="W"</formula>
    </cfRule>
    <cfRule type="expression" dxfId="8" priority="26">
      <formula>H2="L"</formula>
    </cfRule>
  </conditionalFormatting>
  <conditionalFormatting sqref="I2:K751">
    <cfRule type="expression" dxfId="7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workbookViewId="0">
      <selection activeCell="H5" sqref="H5"/>
    </sheetView>
  </sheetViews>
  <sheetFormatPr baseColWidth="10" defaultColWidth="11.42578125" defaultRowHeight="15" x14ac:dyDescent="0.25"/>
  <cols>
    <col min="1" max="2" width="13.7109375" style="1" customWidth="1"/>
    <col min="3" max="3" width="7.14062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1" width="7.7109375" style="1" customWidth="1"/>
    <col min="22" max="22" width="5.7109375" style="1" customWidth="1"/>
    <col min="23" max="27" width="13.7109375" style="1" customWidth="1"/>
    <col min="28" max="16384" width="11.42578125" style="1"/>
  </cols>
  <sheetData>
    <row r="1" spans="1:27" x14ac:dyDescent="0.25">
      <c r="A1" s="31" t="s">
        <v>148</v>
      </c>
      <c r="B1" s="31"/>
      <c r="D1" s="31" t="str">
        <f>"Seasons "&amp;"("&amp;H5-H3+1&amp;")"</f>
        <v>Seasons (58)</v>
      </c>
      <c r="E1" s="31"/>
      <c r="F1" s="31"/>
      <c r="H1" s="4" t="s">
        <v>151</v>
      </c>
      <c r="J1" s="32"/>
      <c r="K1" s="31" t="s">
        <v>93</v>
      </c>
      <c r="L1" s="31" t="s">
        <v>106</v>
      </c>
      <c r="M1" s="31" t="s">
        <v>80</v>
      </c>
      <c r="N1" s="31" t="s">
        <v>127</v>
      </c>
      <c r="O1" s="4" t="s">
        <v>108</v>
      </c>
      <c r="P1" s="4" t="s">
        <v>154</v>
      </c>
      <c r="Q1" s="31" t="s">
        <v>151</v>
      </c>
      <c r="R1" s="31"/>
      <c r="S1" s="31" t="s">
        <v>156</v>
      </c>
      <c r="T1" s="31"/>
      <c r="U1" s="4" t="s">
        <v>24</v>
      </c>
      <c r="W1" s="31" t="s">
        <v>145</v>
      </c>
      <c r="X1" s="31"/>
      <c r="Y1" s="31"/>
      <c r="Z1" s="31"/>
      <c r="AA1" s="31"/>
    </row>
    <row r="2" spans="1:27" x14ac:dyDescent="0.25">
      <c r="A2" s="21" t="s">
        <v>149</v>
      </c>
      <c r="B2" s="22" t="s">
        <v>150</v>
      </c>
      <c r="D2" s="21" t="s">
        <v>93</v>
      </c>
      <c r="E2" s="29" t="s">
        <v>147</v>
      </c>
      <c r="F2" s="30"/>
      <c r="H2" s="4" t="s">
        <v>152</v>
      </c>
      <c r="J2" s="32"/>
      <c r="K2" s="31"/>
      <c r="L2" s="31"/>
      <c r="M2" s="33"/>
      <c r="N2" s="33"/>
      <c r="O2" s="4" t="s">
        <v>153</v>
      </c>
      <c r="P2" s="4" t="s">
        <v>153</v>
      </c>
      <c r="Q2" s="23" t="s">
        <v>153</v>
      </c>
      <c r="R2" s="24" t="s">
        <v>155</v>
      </c>
      <c r="S2" s="23" t="s">
        <v>157</v>
      </c>
      <c r="T2" s="24" t="s">
        <v>158</v>
      </c>
      <c r="U2" s="4" t="s">
        <v>158</v>
      </c>
      <c r="V2" s="13"/>
      <c r="W2" s="31"/>
      <c r="X2" s="31"/>
      <c r="Y2" s="31"/>
      <c r="Z2" s="31"/>
      <c r="AA2" s="31"/>
    </row>
    <row r="3" spans="1:27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7">
        <f>MIN(Playoffs!A:A)</f>
        <v>1966</v>
      </c>
      <c r="J3" s="9">
        <v>1</v>
      </c>
      <c r="K3" s="3" t="str">
        <f ca="1">Playoffs!AP3</f>
        <v>Steelers</v>
      </c>
      <c r="L3" s="5" t="str">
        <f ca="1">"("&amp;VLOOKUP($K3,Playoffs!$Y$3:$AI$34,4)&amp;" - "&amp;VLOOKUP($K3,Playoffs!$Y$3:$AI$34,5)&amp;")"</f>
        <v>(36 - 26)</v>
      </c>
      <c r="M3" s="18">
        <f ca="1">VLOOKUP($K3,Playoffs!$Y$3:$AJ$34,8)</f>
        <v>0.58064516129032262</v>
      </c>
      <c r="N3" s="19">
        <f ca="1">VLOOKUP($K3,Playoffs!$Y$3:$AJ$34,9)</f>
        <v>58</v>
      </c>
      <c r="O3" s="19">
        <f ca="1">VLOOKUP($K3,Playoffs!$Y$3:$AJ$34,3)</f>
        <v>2023</v>
      </c>
      <c r="P3" s="19">
        <f ca="1">VLOOKUP($K3,Playoffs!$Y$3:$AJ$34,2)</f>
        <v>33</v>
      </c>
      <c r="Q3" s="19">
        <f ca="1">VLOOKUP($K3,Playoffs!$Y$3:$AJ$34,6)</f>
        <v>8</v>
      </c>
      <c r="R3" s="19">
        <f ca="1">VLOOKUP($K3,Playoffs!$Y$3:$AJ$34,7)</f>
        <v>6</v>
      </c>
      <c r="S3" s="18">
        <f ca="1">VLOOKUP($K3,Playoffs!$Y$3:$AJ$34,10)</f>
        <v>0.56896551724137934</v>
      </c>
      <c r="T3" s="18">
        <f ca="1">VLOOKUP($K3,Playoffs!$Y$3:$AJ$34,11)</f>
        <v>0.24242424242424243</v>
      </c>
      <c r="U3" s="18">
        <f ca="1">VLOOKUP($K3,Playoffs!$Y$3:$AJ$34,12)</f>
        <v>0.75</v>
      </c>
      <c r="V3" s="13"/>
      <c r="W3" s="12" t="s">
        <v>136</v>
      </c>
      <c r="X3" s="1">
        <f ca="1">COUNTIF(Q:Q,0)</f>
        <v>4</v>
      </c>
    </row>
    <row r="4" spans="1:27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146</v>
      </c>
      <c r="J4" s="9">
        <v>2</v>
      </c>
      <c r="K4" s="3" t="str">
        <f ca="1">Playoffs!AP4</f>
        <v>Patriots</v>
      </c>
      <c r="L4" s="5" t="str">
        <f ca="1">"("&amp;VLOOKUP($K4,Playoffs!$Y$3:$AI$34,4)&amp;" - "&amp;VLOOKUP($K4,Playoffs!$Y$3:$AI$34,5)&amp;")"</f>
        <v>(36 - 21)</v>
      </c>
      <c r="M4" s="18">
        <f ca="1">VLOOKUP($K4,Playoffs!$Y$3:$AJ$34,8)</f>
        <v>0.63157894736842102</v>
      </c>
      <c r="N4" s="19">
        <f ca="1">VLOOKUP($K4,Playoffs!$Y$3:$AJ$34,9)</f>
        <v>58</v>
      </c>
      <c r="O4" s="19">
        <f ca="1">VLOOKUP($K4,Playoffs!$Y$3:$AJ$34,3)</f>
        <v>2021</v>
      </c>
      <c r="P4" s="19">
        <f ca="1">VLOOKUP($K4,Playoffs!$Y$3:$AJ$34,2)</f>
        <v>27</v>
      </c>
      <c r="Q4" s="19">
        <f ca="1">VLOOKUP($K4,Playoffs!$Y$3:$AJ$34,6)</f>
        <v>11</v>
      </c>
      <c r="R4" s="19">
        <f ca="1">VLOOKUP($K4,Playoffs!$Y$3:$AJ$34,7)</f>
        <v>6</v>
      </c>
      <c r="S4" s="18">
        <f ca="1">VLOOKUP($K4,Playoffs!$Y$3:$AJ$34,10)</f>
        <v>0.46551724137931033</v>
      </c>
      <c r="T4" s="18">
        <f ca="1">VLOOKUP($K4,Playoffs!$Y$3:$AJ$34,11)</f>
        <v>0.40740740740740738</v>
      </c>
      <c r="U4" s="18">
        <f ca="1">VLOOKUP($K4,Playoffs!$Y$3:$AJ$34,12)</f>
        <v>0.54545454545454541</v>
      </c>
      <c r="V4" s="13"/>
      <c r="W4" s="12" t="s">
        <v>137</v>
      </c>
      <c r="X4" s="1">
        <f ca="1">COUNTIF(R:R,0)-X3</f>
        <v>8</v>
      </c>
    </row>
    <row r="5" spans="1:27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7">
        <f>MAX(Playoffs!A:A)</f>
        <v>2023</v>
      </c>
      <c r="J5" s="9">
        <v>3</v>
      </c>
      <c r="K5" s="3" t="str">
        <f ca="1">Playoffs!AP5</f>
        <v>49ers</v>
      </c>
      <c r="L5" s="5" t="str">
        <f ca="1">"("&amp;VLOOKUP($K5,Playoffs!$Y$3:$AI$34,4)&amp;" - "&amp;VLOOKUP($K5,Playoffs!$Y$3:$AI$34,5)&amp;")"</f>
        <v>(36 - 22)</v>
      </c>
      <c r="M5" s="18">
        <f ca="1">VLOOKUP($K5,Playoffs!$Y$3:$AJ$34,8)</f>
        <v>0.62068965517241381</v>
      </c>
      <c r="N5" s="19">
        <f ca="1">VLOOKUP($K5,Playoffs!$Y$3:$AJ$34,9)</f>
        <v>58</v>
      </c>
      <c r="O5" s="19">
        <f ca="1">VLOOKUP($K5,Playoffs!$Y$3:$AJ$34,3)</f>
        <v>2023</v>
      </c>
      <c r="P5" s="19">
        <f ca="1">VLOOKUP($K5,Playoffs!$Y$3:$AJ$34,2)</f>
        <v>28</v>
      </c>
      <c r="Q5" s="19">
        <f ca="1">VLOOKUP($K5,Playoffs!$Y$3:$AJ$34,6)</f>
        <v>7</v>
      </c>
      <c r="R5" s="19">
        <f ca="1">VLOOKUP($K5,Playoffs!$Y$3:$AJ$34,7)</f>
        <v>5</v>
      </c>
      <c r="S5" s="18">
        <f ca="1">VLOOKUP($K5,Playoffs!$Y$3:$AJ$34,10)</f>
        <v>0.48275862068965519</v>
      </c>
      <c r="T5" s="18">
        <f ca="1">VLOOKUP($K5,Playoffs!$Y$3:$AJ$34,11)</f>
        <v>0.25</v>
      </c>
      <c r="U5" s="18">
        <f ca="1">VLOOKUP($K5,Playoffs!$Y$3:$AJ$34,12)</f>
        <v>0.7142857142857143</v>
      </c>
      <c r="V5" s="13"/>
      <c r="W5" s="12" t="s">
        <v>138</v>
      </c>
      <c r="X5" s="1">
        <f ca="1">COUNTIF(R:R,1)</f>
        <v>5</v>
      </c>
    </row>
    <row r="6" spans="1:27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Playoffs!AP6</f>
        <v>Cowboys</v>
      </c>
      <c r="L6" s="5" t="str">
        <f ca="1">"("&amp;VLOOKUP($K6,Playoffs!$Y$3:$AI$34,4)&amp;" - "&amp;VLOOKUP($K6,Playoffs!$Y$3:$AI$34,5)&amp;")"</f>
        <v>(36 - 30)</v>
      </c>
      <c r="M6" s="18">
        <f ca="1">VLOOKUP($K6,Playoffs!$Y$3:$AJ$34,8)</f>
        <v>0.54545454545454541</v>
      </c>
      <c r="N6" s="19">
        <f ca="1">VLOOKUP($K6,Playoffs!$Y$3:$AJ$34,9)</f>
        <v>58</v>
      </c>
      <c r="O6" s="19">
        <f ca="1">VLOOKUP($K6,Playoffs!$Y$3:$AJ$34,3)</f>
        <v>2023</v>
      </c>
      <c r="P6" s="19">
        <f ca="1">VLOOKUP($K6,Playoffs!$Y$3:$AJ$34,2)</f>
        <v>36</v>
      </c>
      <c r="Q6" s="19">
        <f ca="1">VLOOKUP($K6,Playoffs!$Y$3:$AJ$34,6)</f>
        <v>8</v>
      </c>
      <c r="R6" s="19">
        <f ca="1">VLOOKUP($K6,Playoffs!$Y$3:$AJ$34,7)</f>
        <v>5</v>
      </c>
      <c r="S6" s="18">
        <f ca="1">VLOOKUP($K6,Playoffs!$Y$3:$AJ$34,10)</f>
        <v>0.62068965517241381</v>
      </c>
      <c r="T6" s="18">
        <f ca="1">VLOOKUP($K6,Playoffs!$Y$3:$AJ$34,11)</f>
        <v>0.22222222222222221</v>
      </c>
      <c r="U6" s="18">
        <f ca="1">VLOOKUP($K6,Playoffs!$Y$3:$AJ$34,12)</f>
        <v>0.625</v>
      </c>
      <c r="V6" s="13"/>
      <c r="W6" s="12" t="s">
        <v>139</v>
      </c>
      <c r="X6" s="1">
        <f ca="1">COUNTIF(R:R,"&gt;1")</f>
        <v>15</v>
      </c>
    </row>
    <row r="7" spans="1:27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Playoffs!AP7</f>
        <v>Giants</v>
      </c>
      <c r="L7" s="5" t="str">
        <f ca="1">"("&amp;VLOOKUP($K7,Playoffs!$Y$3:$AI$34,4)&amp;" - "&amp;VLOOKUP($K7,Playoffs!$Y$3:$AI$34,5)&amp;")"</f>
        <v>(21 - 13)</v>
      </c>
      <c r="M7" s="18">
        <f ca="1">VLOOKUP($K7,Playoffs!$Y$3:$AJ$34,8)</f>
        <v>0.61764705882352944</v>
      </c>
      <c r="N7" s="19">
        <f ca="1">VLOOKUP($K7,Playoffs!$Y$3:$AJ$34,9)</f>
        <v>58</v>
      </c>
      <c r="O7" s="19">
        <f ca="1">VLOOKUP($K7,Playoffs!$Y$3:$AJ$34,3)</f>
        <v>2022</v>
      </c>
      <c r="P7" s="19">
        <f ca="1">VLOOKUP($K7,Playoffs!$Y$3:$AJ$34,2)</f>
        <v>17</v>
      </c>
      <c r="Q7" s="19">
        <f ca="1">VLOOKUP($K7,Playoffs!$Y$3:$AJ$34,6)</f>
        <v>5</v>
      </c>
      <c r="R7" s="19">
        <f ca="1">VLOOKUP($K7,Playoffs!$Y$3:$AJ$34,7)</f>
        <v>4</v>
      </c>
      <c r="S7" s="18">
        <f ca="1">VLOOKUP($K7,Playoffs!$Y$3:$AJ$34,10)</f>
        <v>0.29310344827586204</v>
      </c>
      <c r="T7" s="18">
        <f ca="1">VLOOKUP($K7,Playoffs!$Y$3:$AJ$34,11)</f>
        <v>0.29411764705882354</v>
      </c>
      <c r="U7" s="18">
        <f ca="1">VLOOKUP($K7,Playoffs!$Y$3:$AJ$34,12)</f>
        <v>0.8</v>
      </c>
      <c r="V7" s="13"/>
      <c r="W7" s="12"/>
    </row>
    <row r="8" spans="1:27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Playoffs!AP8</f>
        <v>Packers</v>
      </c>
      <c r="L8" s="5" t="str">
        <f ca="1">"("&amp;VLOOKUP($K8,Playoffs!$Y$3:$AI$34,4)&amp;" - "&amp;VLOOKUP($K8,Playoffs!$Y$3:$AI$34,5)&amp;")"</f>
        <v>(29 - 22)</v>
      </c>
      <c r="M8" s="18">
        <f ca="1">VLOOKUP($K8,Playoffs!$Y$3:$AJ$34,8)</f>
        <v>0.56862745098039214</v>
      </c>
      <c r="N8" s="19">
        <f ca="1">VLOOKUP($K8,Playoffs!$Y$3:$AJ$34,9)</f>
        <v>58</v>
      </c>
      <c r="O8" s="19">
        <f ca="1">VLOOKUP($K8,Playoffs!$Y$3:$AJ$34,3)</f>
        <v>2023</v>
      </c>
      <c r="P8" s="19">
        <f ca="1">VLOOKUP($K8,Playoffs!$Y$3:$AJ$34,2)</f>
        <v>27</v>
      </c>
      <c r="Q8" s="19">
        <f ca="1">VLOOKUP($K8,Playoffs!$Y$3:$AJ$34,6)</f>
        <v>5</v>
      </c>
      <c r="R8" s="19">
        <f ca="1">VLOOKUP($K8,Playoffs!$Y$3:$AJ$34,7)</f>
        <v>4</v>
      </c>
      <c r="S8" s="18">
        <f ca="1">VLOOKUP($K8,Playoffs!$Y$3:$AJ$34,10)</f>
        <v>0.46551724137931033</v>
      </c>
      <c r="T8" s="18">
        <f ca="1">VLOOKUP($K8,Playoffs!$Y$3:$AJ$34,11)</f>
        <v>0.18518518518518517</v>
      </c>
      <c r="U8" s="18">
        <f ca="1">VLOOKUP($K8,Playoffs!$Y$3:$AJ$34,12)</f>
        <v>0.8</v>
      </c>
      <c r="V8" s="13"/>
      <c r="W8" s="12"/>
    </row>
    <row r="9" spans="1:27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Playoffs!AP9</f>
        <v>Ravens</v>
      </c>
      <c r="L9" s="5" t="str">
        <f ca="1">"("&amp;VLOOKUP($K9,Playoffs!$Y$3:$AI$34,4)&amp;" - "&amp;VLOOKUP($K9,Playoffs!$Y$3:$AI$34,5)&amp;")"</f>
        <v>(16 - 12)</v>
      </c>
      <c r="M9" s="18">
        <f ca="1">VLOOKUP($K9,Playoffs!$Y$3:$AJ$34,8)</f>
        <v>0.5714285714285714</v>
      </c>
      <c r="N9" s="19">
        <f ca="1">VLOOKUP($K9,Playoffs!$Y$3:$AJ$34,9)</f>
        <v>28</v>
      </c>
      <c r="O9" s="19">
        <f ca="1">VLOOKUP($K9,Playoffs!$Y$3:$AJ$34,3)</f>
        <v>2023</v>
      </c>
      <c r="P9" s="19">
        <f ca="1">VLOOKUP($K9,Playoffs!$Y$3:$AJ$34,2)</f>
        <v>15</v>
      </c>
      <c r="Q9" s="19">
        <f ca="1">VLOOKUP($K9,Playoffs!$Y$3:$AJ$34,6)</f>
        <v>2</v>
      </c>
      <c r="R9" s="19">
        <f ca="1">VLOOKUP($K9,Playoffs!$Y$3:$AJ$34,7)</f>
        <v>2</v>
      </c>
      <c r="S9" s="18">
        <f ca="1">VLOOKUP($K9,Playoffs!$Y$3:$AJ$34,10)</f>
        <v>0.5357142857142857</v>
      </c>
      <c r="T9" s="18">
        <f ca="1">VLOOKUP($K9,Playoffs!$Y$3:$AJ$34,11)</f>
        <v>0.13333333333333333</v>
      </c>
      <c r="U9" s="18">
        <f ca="1">VLOOKUP($K9,Playoffs!$Y$3:$AJ$34,12)</f>
        <v>1</v>
      </c>
      <c r="V9" s="13"/>
      <c r="W9" s="12"/>
    </row>
    <row r="10" spans="1:27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Playoffs!AP10</f>
        <v>Buccaneers</v>
      </c>
      <c r="L10" s="5" t="str">
        <f ca="1">"("&amp;VLOOKUP($K10,Playoffs!$Y$3:$AI$34,4)&amp;" - "&amp;VLOOKUP($K10,Playoffs!$Y$3:$AI$34,5)&amp;")"</f>
        <v>(11 - 11)</v>
      </c>
      <c r="M10" s="18">
        <f ca="1">VLOOKUP($K10,Playoffs!$Y$3:$AJ$34,8)</f>
        <v>0.5</v>
      </c>
      <c r="N10" s="19">
        <f ca="1">VLOOKUP($K10,Playoffs!$Y$3:$AJ$34,9)</f>
        <v>48</v>
      </c>
      <c r="O10" s="19">
        <f ca="1">VLOOKUP($K10,Playoffs!$Y$3:$AJ$34,3)</f>
        <v>2023</v>
      </c>
      <c r="P10" s="19">
        <f ca="1">VLOOKUP($K10,Playoffs!$Y$3:$AJ$34,2)</f>
        <v>14</v>
      </c>
      <c r="Q10" s="19">
        <f ca="1">VLOOKUP($K10,Playoffs!$Y$3:$AJ$34,6)</f>
        <v>2</v>
      </c>
      <c r="R10" s="19">
        <f ca="1">VLOOKUP($K10,Playoffs!$Y$3:$AJ$34,7)</f>
        <v>2</v>
      </c>
      <c r="S10" s="18">
        <f ca="1">VLOOKUP($K10,Playoffs!$Y$3:$AJ$34,10)</f>
        <v>0.29166666666666669</v>
      </c>
      <c r="T10" s="18">
        <f ca="1">VLOOKUP($K10,Playoffs!$Y$3:$AJ$34,11)</f>
        <v>0.14285714285714285</v>
      </c>
      <c r="U10" s="18">
        <f ca="1">VLOOKUP($K10,Playoffs!$Y$3:$AJ$34,12)</f>
        <v>1</v>
      </c>
      <c r="V10" s="13"/>
      <c r="W10" s="12"/>
    </row>
    <row r="11" spans="1:27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Playoffs!AP11</f>
        <v>Commanders</v>
      </c>
      <c r="L11" s="5" t="str">
        <f ca="1">"("&amp;VLOOKUP($K11,Playoffs!$Y$3:$AI$34,4)&amp;" - "&amp;VLOOKUP($K11,Playoffs!$Y$3:$AI$34,5)&amp;")"</f>
        <v>(20 - 16)</v>
      </c>
      <c r="M11" s="18">
        <f ca="1">VLOOKUP($K11,Playoffs!$Y$3:$AJ$34,8)</f>
        <v>0.55555555555555558</v>
      </c>
      <c r="N11" s="19">
        <f ca="1">VLOOKUP($K11,Playoffs!$Y$3:$AJ$34,9)</f>
        <v>58</v>
      </c>
      <c r="O11" s="19">
        <f ca="1">VLOOKUP($K11,Playoffs!$Y$3:$AJ$34,3)</f>
        <v>2020</v>
      </c>
      <c r="P11" s="19">
        <f ca="1">VLOOKUP($K11,Playoffs!$Y$3:$AJ$34,2)</f>
        <v>19</v>
      </c>
      <c r="Q11" s="19">
        <f ca="1">VLOOKUP($K11,Playoffs!$Y$3:$AJ$34,6)</f>
        <v>5</v>
      </c>
      <c r="R11" s="19">
        <f ca="1">VLOOKUP($K11,Playoffs!$Y$3:$AJ$34,7)</f>
        <v>3</v>
      </c>
      <c r="S11" s="18">
        <f ca="1">VLOOKUP($K11,Playoffs!$Y$3:$AJ$34,10)</f>
        <v>0.32758620689655171</v>
      </c>
      <c r="T11" s="18">
        <f ca="1">VLOOKUP($K11,Playoffs!$Y$3:$AJ$34,11)</f>
        <v>0.26315789473684209</v>
      </c>
      <c r="U11" s="18">
        <f ca="1">VLOOKUP($K11,Playoffs!$Y$3:$AJ$34,12)</f>
        <v>0.6</v>
      </c>
      <c r="V11" s="13"/>
      <c r="W11" s="12"/>
    </row>
    <row r="12" spans="1:27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Playoffs!AP12</f>
        <v>Raiders</v>
      </c>
      <c r="L12" s="5" t="str">
        <f ca="1">"("&amp;VLOOKUP($K12,Playoffs!$Y$3:$AI$34,4)&amp;" - "&amp;VLOOKUP($K12,Playoffs!$Y$3:$AI$34,5)&amp;")"</f>
        <v>(25 - 20)</v>
      </c>
      <c r="M12" s="18">
        <f ca="1">VLOOKUP($K12,Playoffs!$Y$3:$AJ$34,8)</f>
        <v>0.55555555555555558</v>
      </c>
      <c r="N12" s="19">
        <f ca="1">VLOOKUP($K12,Playoffs!$Y$3:$AJ$34,9)</f>
        <v>58</v>
      </c>
      <c r="O12" s="19">
        <f ca="1">VLOOKUP($K12,Playoffs!$Y$3:$AJ$34,3)</f>
        <v>2021</v>
      </c>
      <c r="P12" s="19">
        <f ca="1">VLOOKUP($K12,Playoffs!$Y$3:$AJ$34,2)</f>
        <v>23</v>
      </c>
      <c r="Q12" s="19">
        <f ca="1">VLOOKUP($K12,Playoffs!$Y$3:$AJ$34,6)</f>
        <v>5</v>
      </c>
      <c r="R12" s="19">
        <f ca="1">VLOOKUP($K12,Playoffs!$Y$3:$AJ$34,7)</f>
        <v>3</v>
      </c>
      <c r="S12" s="18">
        <f ca="1">VLOOKUP($K12,Playoffs!$Y$3:$AJ$34,10)</f>
        <v>0.39655172413793105</v>
      </c>
      <c r="T12" s="18">
        <f ca="1">VLOOKUP($K12,Playoffs!$Y$3:$AJ$34,11)</f>
        <v>0.21739130434782608</v>
      </c>
      <c r="U12" s="18">
        <f ca="1">VLOOKUP($K12,Playoffs!$Y$3:$AJ$34,12)</f>
        <v>0.6</v>
      </c>
      <c r="V12" s="13"/>
      <c r="W12" s="12"/>
    </row>
    <row r="13" spans="1:27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Playoffs!AP13</f>
        <v>Chiefs</v>
      </c>
      <c r="L13" s="5" t="str">
        <f ca="1">"("&amp;VLOOKUP($K13,Playoffs!$Y$3:$AI$34,4)&amp;" - "&amp;VLOOKUP($K13,Playoffs!$Y$3:$AI$34,5)&amp;")"</f>
        <v>(19 - 21)</v>
      </c>
      <c r="M13" s="18">
        <f ca="1">VLOOKUP($K13,Playoffs!$Y$3:$AJ$34,8)</f>
        <v>0.47499999999999998</v>
      </c>
      <c r="N13" s="19">
        <f ca="1">VLOOKUP($K13,Playoffs!$Y$3:$AJ$34,9)</f>
        <v>58</v>
      </c>
      <c r="O13" s="19">
        <f ca="1">VLOOKUP($K13,Playoffs!$Y$3:$AJ$34,3)</f>
        <v>2023</v>
      </c>
      <c r="P13" s="19">
        <f ca="1">VLOOKUP($K13,Playoffs!$Y$3:$AJ$34,2)</f>
        <v>25</v>
      </c>
      <c r="Q13" s="19">
        <f ca="1">VLOOKUP($K13,Playoffs!$Y$3:$AJ$34,6)</f>
        <v>5</v>
      </c>
      <c r="R13" s="19">
        <f ca="1">VLOOKUP($K13,Playoffs!$Y$3:$AJ$34,7)</f>
        <v>3</v>
      </c>
      <c r="S13" s="18">
        <f ca="1">VLOOKUP($K13,Playoffs!$Y$3:$AJ$34,10)</f>
        <v>0.43103448275862066</v>
      </c>
      <c r="T13" s="18">
        <f ca="1">VLOOKUP($K13,Playoffs!$Y$3:$AJ$34,11)</f>
        <v>0.2</v>
      </c>
      <c r="U13" s="18">
        <f ca="1">VLOOKUP($K13,Playoffs!$Y$3:$AJ$34,12)</f>
        <v>0.6</v>
      </c>
      <c r="V13" s="13"/>
      <c r="W13" s="12"/>
    </row>
    <row r="14" spans="1:27" x14ac:dyDescent="0.25">
      <c r="A14" s="1" t="s">
        <v>135</v>
      </c>
      <c r="B14" s="1" t="s">
        <v>135</v>
      </c>
      <c r="D14" s="1" t="s">
        <v>135</v>
      </c>
      <c r="E14" s="1">
        <v>0</v>
      </c>
      <c r="F14" s="1">
        <f t="shared" si="0"/>
        <v>58</v>
      </c>
      <c r="J14" s="9">
        <v>12</v>
      </c>
      <c r="K14" s="3" t="str">
        <f ca="1">Playoffs!AP14</f>
        <v>Broncos</v>
      </c>
      <c r="L14" s="5" t="str">
        <f ca="1">"("&amp;VLOOKUP($K14,Playoffs!$Y$3:$AI$34,4)&amp;" - "&amp;VLOOKUP($K14,Playoffs!$Y$3:$AI$34,5)&amp;")"</f>
        <v>(23 - 19)</v>
      </c>
      <c r="M14" s="18">
        <f ca="1">VLOOKUP($K14,Playoffs!$Y$3:$AJ$34,8)</f>
        <v>0.54761904761904767</v>
      </c>
      <c r="N14" s="19">
        <f ca="1">VLOOKUP($K14,Playoffs!$Y$3:$AJ$34,9)</f>
        <v>58</v>
      </c>
      <c r="O14" s="19">
        <f ca="1">VLOOKUP($K14,Playoffs!$Y$3:$AJ$34,3)</f>
        <v>2015</v>
      </c>
      <c r="P14" s="19">
        <f ca="1">VLOOKUP($K14,Playoffs!$Y$3:$AJ$34,2)</f>
        <v>22</v>
      </c>
      <c r="Q14" s="19">
        <f ca="1">VLOOKUP($K14,Playoffs!$Y$3:$AJ$34,6)</f>
        <v>8</v>
      </c>
      <c r="R14" s="19">
        <f ca="1">VLOOKUP($K14,Playoffs!$Y$3:$AJ$34,7)</f>
        <v>3</v>
      </c>
      <c r="S14" s="18">
        <f ca="1">VLOOKUP($K14,Playoffs!$Y$3:$AJ$34,10)</f>
        <v>0.37931034482758619</v>
      </c>
      <c r="T14" s="18">
        <f ca="1">VLOOKUP($K14,Playoffs!$Y$3:$AJ$34,11)</f>
        <v>0.36363636363636365</v>
      </c>
      <c r="U14" s="18">
        <f ca="1">VLOOKUP($K14,Playoffs!$Y$3:$AJ$34,12)</f>
        <v>0.375</v>
      </c>
      <c r="V14" s="13"/>
      <c r="W14" s="12"/>
    </row>
    <row r="15" spans="1:27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Playoffs!AP15</f>
        <v>Colts</v>
      </c>
      <c r="L15" s="5" t="str">
        <f ca="1">"("&amp;VLOOKUP($K15,Playoffs!$Y$3:$AI$34,4)&amp;" - "&amp;VLOOKUP($K15,Playoffs!$Y$3:$AI$34,5)&amp;")"</f>
        <v>(21 - 23)</v>
      </c>
      <c r="M15" s="18">
        <f ca="1">VLOOKUP($K15,Playoffs!$Y$3:$AJ$34,8)</f>
        <v>0.47727272727272729</v>
      </c>
      <c r="N15" s="19">
        <f ca="1">VLOOKUP($K15,Playoffs!$Y$3:$AJ$34,9)</f>
        <v>58</v>
      </c>
      <c r="O15" s="19">
        <f ca="1">VLOOKUP($K15,Playoffs!$Y$3:$AJ$34,3)</f>
        <v>2020</v>
      </c>
      <c r="P15" s="19">
        <f ca="1">VLOOKUP($K15,Playoffs!$Y$3:$AJ$34,2)</f>
        <v>25</v>
      </c>
      <c r="Q15" s="19">
        <f ca="1">VLOOKUP($K15,Playoffs!$Y$3:$AJ$34,6)</f>
        <v>4</v>
      </c>
      <c r="R15" s="19">
        <f ca="1">VLOOKUP($K15,Playoffs!$Y$3:$AJ$34,7)</f>
        <v>2</v>
      </c>
      <c r="S15" s="18">
        <f ca="1">VLOOKUP($K15,Playoffs!$Y$3:$AJ$34,10)</f>
        <v>0.43103448275862066</v>
      </c>
      <c r="T15" s="18">
        <f ca="1">VLOOKUP($K15,Playoffs!$Y$3:$AJ$34,11)</f>
        <v>0.16</v>
      </c>
      <c r="U15" s="18">
        <f ca="1">VLOOKUP($K15,Playoffs!$Y$3:$AJ$34,12)</f>
        <v>0.5</v>
      </c>
      <c r="V15" s="13"/>
      <c r="W15" s="12"/>
    </row>
    <row r="16" spans="1:27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Playoffs!AP16</f>
        <v>Rams</v>
      </c>
      <c r="L16" s="5" t="str">
        <f ca="1">"("&amp;VLOOKUP($K16,Playoffs!$Y$3:$AI$34,4)&amp;" - "&amp;VLOOKUP($K16,Playoffs!$Y$3:$AI$34,5)&amp;")"</f>
        <v>(23 - 23)</v>
      </c>
      <c r="M16" s="18">
        <f ca="1">VLOOKUP($K16,Playoffs!$Y$3:$AJ$34,8)</f>
        <v>0.5</v>
      </c>
      <c r="N16" s="19">
        <f ca="1">VLOOKUP($K16,Playoffs!$Y$3:$AJ$34,9)</f>
        <v>58</v>
      </c>
      <c r="O16" s="19">
        <f ca="1">VLOOKUP($K16,Playoffs!$Y$3:$AJ$34,3)</f>
        <v>2023</v>
      </c>
      <c r="P16" s="19">
        <f ca="1">VLOOKUP($K16,Playoffs!$Y$3:$AJ$34,2)</f>
        <v>26</v>
      </c>
      <c r="Q16" s="19">
        <f ca="1">VLOOKUP($K16,Playoffs!$Y$3:$AJ$34,6)</f>
        <v>5</v>
      </c>
      <c r="R16" s="19">
        <f ca="1">VLOOKUP($K16,Playoffs!$Y$3:$AJ$34,7)</f>
        <v>2</v>
      </c>
      <c r="S16" s="18">
        <f ca="1">VLOOKUP($K16,Playoffs!$Y$3:$AJ$34,10)</f>
        <v>0.44827586206896552</v>
      </c>
      <c r="T16" s="18">
        <f ca="1">VLOOKUP($K16,Playoffs!$Y$3:$AJ$34,11)</f>
        <v>0.19230769230769232</v>
      </c>
      <c r="U16" s="18">
        <f ca="1">VLOOKUP($K16,Playoffs!$Y$3:$AJ$34,12)</f>
        <v>0.4</v>
      </c>
      <c r="V16" s="13"/>
      <c r="W16" s="12"/>
    </row>
    <row r="17" spans="1:27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Playoffs!AP17</f>
        <v>Dolphins</v>
      </c>
      <c r="L17" s="5" t="str">
        <f ca="1">"("&amp;VLOOKUP($K17,Playoffs!$Y$3:$AI$34,4)&amp;" - "&amp;VLOOKUP($K17,Playoffs!$Y$3:$AI$34,5)&amp;")"</f>
        <v>(20 - 22)</v>
      </c>
      <c r="M17" s="18">
        <f ca="1">VLOOKUP($K17,Playoffs!$Y$3:$AJ$34,8)</f>
        <v>0.47619047619047616</v>
      </c>
      <c r="N17" s="19">
        <f ca="1">VLOOKUP($K17,Playoffs!$Y$3:$AJ$34,9)</f>
        <v>58</v>
      </c>
      <c r="O17" s="19">
        <f ca="1">VLOOKUP($K17,Playoffs!$Y$3:$AJ$34,3)</f>
        <v>2023</v>
      </c>
      <c r="P17" s="19">
        <f ca="1">VLOOKUP($K17,Playoffs!$Y$3:$AJ$34,2)</f>
        <v>25</v>
      </c>
      <c r="Q17" s="19">
        <f ca="1">VLOOKUP($K17,Playoffs!$Y$3:$AJ$34,6)</f>
        <v>5</v>
      </c>
      <c r="R17" s="19">
        <f ca="1">VLOOKUP($K17,Playoffs!$Y$3:$AJ$34,7)</f>
        <v>2</v>
      </c>
      <c r="S17" s="18">
        <f ca="1">VLOOKUP($K17,Playoffs!$Y$3:$AJ$34,10)</f>
        <v>0.43103448275862066</v>
      </c>
      <c r="T17" s="18">
        <f ca="1">VLOOKUP($K17,Playoffs!$Y$3:$AJ$34,11)</f>
        <v>0.2</v>
      </c>
      <c r="U17" s="18">
        <f ca="1">VLOOKUP($K17,Playoffs!$Y$3:$AJ$34,12)</f>
        <v>0.4</v>
      </c>
      <c r="V17" s="13"/>
      <c r="W17" s="12"/>
    </row>
    <row r="18" spans="1:27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Playoffs!AP18</f>
        <v>Saints</v>
      </c>
      <c r="L18" s="5" t="str">
        <f ca="1">"("&amp;VLOOKUP($K18,Playoffs!$Y$3:$AI$34,4)&amp;" - "&amp;VLOOKUP($K18,Playoffs!$Y$3:$AI$34,5)&amp;")"</f>
        <v>(10 - 13)</v>
      </c>
      <c r="M18" s="18">
        <f ca="1">VLOOKUP($K18,Playoffs!$Y$3:$AJ$34,8)</f>
        <v>0.43478260869565216</v>
      </c>
      <c r="N18" s="19">
        <f ca="1">VLOOKUP($K18,Playoffs!$Y$3:$AJ$34,9)</f>
        <v>57</v>
      </c>
      <c r="O18" s="19">
        <f ca="1">VLOOKUP($K18,Playoffs!$Y$3:$AJ$34,3)</f>
        <v>2020</v>
      </c>
      <c r="P18" s="19">
        <f ca="1">VLOOKUP($K18,Playoffs!$Y$3:$AJ$34,2)</f>
        <v>14</v>
      </c>
      <c r="Q18" s="19">
        <f ca="1">VLOOKUP($K18,Playoffs!$Y$3:$AJ$34,6)</f>
        <v>1</v>
      </c>
      <c r="R18" s="19">
        <f ca="1">VLOOKUP($K18,Playoffs!$Y$3:$AJ$34,7)</f>
        <v>1</v>
      </c>
      <c r="S18" s="18">
        <f ca="1">VLOOKUP($K18,Playoffs!$Y$3:$AJ$34,10)</f>
        <v>0.24561403508771928</v>
      </c>
      <c r="T18" s="18">
        <f ca="1">VLOOKUP($K18,Playoffs!$Y$3:$AJ$34,11)</f>
        <v>7.1428571428571425E-2</v>
      </c>
      <c r="U18" s="18">
        <f ca="1">VLOOKUP($K18,Playoffs!$Y$3:$AJ$34,12)</f>
        <v>1</v>
      </c>
      <c r="V18" s="13"/>
      <c r="W18" s="28"/>
      <c r="X18" s="28"/>
      <c r="Y18" s="28"/>
      <c r="Z18" s="28"/>
      <c r="AA18" s="28"/>
    </row>
    <row r="19" spans="1:27" x14ac:dyDescent="0.25">
      <c r="A19" s="1" t="s">
        <v>112</v>
      </c>
      <c r="B19" s="1" t="s">
        <v>135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Playoffs!AP19</f>
        <v>Jets</v>
      </c>
      <c r="L19" s="5" t="str">
        <f ca="1">"("&amp;VLOOKUP($K19,Playoffs!$Y$3:$AI$34,4)&amp;" - "&amp;VLOOKUP($K19,Playoffs!$Y$3:$AI$34,5)&amp;")"</f>
        <v>(12 - 13)</v>
      </c>
      <c r="M19" s="18">
        <f ca="1">VLOOKUP($K19,Playoffs!$Y$3:$AJ$34,8)</f>
        <v>0.48</v>
      </c>
      <c r="N19" s="19">
        <f ca="1">VLOOKUP($K19,Playoffs!$Y$3:$AJ$34,9)</f>
        <v>58</v>
      </c>
      <c r="O19" s="19">
        <f ca="1">VLOOKUP($K19,Playoffs!$Y$3:$AJ$34,3)</f>
        <v>2010</v>
      </c>
      <c r="P19" s="19">
        <f ca="1">VLOOKUP($K19,Playoffs!$Y$3:$AJ$34,2)</f>
        <v>14</v>
      </c>
      <c r="Q19" s="19">
        <f ca="1">VLOOKUP($K19,Playoffs!$Y$3:$AJ$34,6)</f>
        <v>1</v>
      </c>
      <c r="R19" s="19">
        <f ca="1">VLOOKUP($K19,Playoffs!$Y$3:$AJ$34,7)</f>
        <v>1</v>
      </c>
      <c r="S19" s="18">
        <f ca="1">VLOOKUP($K19,Playoffs!$Y$3:$AJ$34,10)</f>
        <v>0.2413793103448276</v>
      </c>
      <c r="T19" s="18">
        <f ca="1">VLOOKUP($K19,Playoffs!$Y$3:$AJ$34,11)</f>
        <v>7.1428571428571425E-2</v>
      </c>
      <c r="U19" s="18">
        <f ca="1">VLOOKUP($K19,Playoffs!$Y$3:$AJ$34,12)</f>
        <v>1</v>
      </c>
      <c r="V19" s="13"/>
      <c r="W19" s="28"/>
      <c r="X19" s="28"/>
      <c r="Y19" s="28"/>
      <c r="Z19" s="28"/>
      <c r="AA19" s="28"/>
    </row>
    <row r="20" spans="1:27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Playoffs!AP20</f>
        <v>Bears</v>
      </c>
      <c r="L20" s="5" t="str">
        <f ca="1">"("&amp;VLOOKUP($K20,Playoffs!$Y$3:$AI$34,4)&amp;" - "&amp;VLOOKUP($K20,Playoffs!$Y$3:$AI$34,5)&amp;")"</f>
        <v>(10 - 15)</v>
      </c>
      <c r="M20" s="18">
        <f ca="1">VLOOKUP($K20,Playoffs!$Y$3:$AJ$34,8)</f>
        <v>0.4</v>
      </c>
      <c r="N20" s="19">
        <f ca="1">VLOOKUP($K20,Playoffs!$Y$3:$AJ$34,9)</f>
        <v>58</v>
      </c>
      <c r="O20" s="19">
        <f ca="1">VLOOKUP($K20,Playoffs!$Y$3:$AJ$34,3)</f>
        <v>2020</v>
      </c>
      <c r="P20" s="19">
        <f ca="1">VLOOKUP($K20,Playoffs!$Y$3:$AJ$34,2)</f>
        <v>16</v>
      </c>
      <c r="Q20" s="19">
        <f ca="1">VLOOKUP($K20,Playoffs!$Y$3:$AJ$34,6)</f>
        <v>2</v>
      </c>
      <c r="R20" s="19">
        <f ca="1">VLOOKUP($K20,Playoffs!$Y$3:$AJ$34,7)</f>
        <v>1</v>
      </c>
      <c r="S20" s="18">
        <f ca="1">VLOOKUP($K20,Playoffs!$Y$3:$AJ$34,10)</f>
        <v>0.27586206896551724</v>
      </c>
      <c r="T20" s="18">
        <f ca="1">VLOOKUP($K20,Playoffs!$Y$3:$AJ$34,11)</f>
        <v>0.125</v>
      </c>
      <c r="U20" s="18">
        <f ca="1">VLOOKUP($K20,Playoffs!$Y$3:$AJ$34,12)</f>
        <v>0.5</v>
      </c>
      <c r="V20" s="13"/>
      <c r="W20" s="12"/>
    </row>
    <row r="21" spans="1:27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Playoffs!AP21</f>
        <v>Seahawks</v>
      </c>
      <c r="L21" s="5" t="str">
        <f ca="1">"("&amp;VLOOKUP($K21,Playoffs!$Y$3:$AI$34,4)&amp;" - "&amp;VLOOKUP($K21,Playoffs!$Y$3:$AI$34,5)&amp;")"</f>
        <v>(17 - 19)</v>
      </c>
      <c r="M21" s="18">
        <f ca="1">VLOOKUP($K21,Playoffs!$Y$3:$AJ$34,8)</f>
        <v>0.47222222222222221</v>
      </c>
      <c r="N21" s="19">
        <f ca="1">VLOOKUP($K21,Playoffs!$Y$3:$AJ$34,9)</f>
        <v>48</v>
      </c>
      <c r="O21" s="19">
        <f ca="1">VLOOKUP($K21,Playoffs!$Y$3:$AJ$34,3)</f>
        <v>2022</v>
      </c>
      <c r="P21" s="19">
        <f ca="1">VLOOKUP($K21,Playoffs!$Y$3:$AJ$34,2)</f>
        <v>20</v>
      </c>
      <c r="Q21" s="19">
        <f ca="1">VLOOKUP($K21,Playoffs!$Y$3:$AJ$34,6)</f>
        <v>3</v>
      </c>
      <c r="R21" s="19">
        <f ca="1">VLOOKUP($K21,Playoffs!$Y$3:$AJ$34,7)</f>
        <v>1</v>
      </c>
      <c r="S21" s="18">
        <f ca="1">VLOOKUP($K21,Playoffs!$Y$3:$AJ$34,10)</f>
        <v>0.41666666666666669</v>
      </c>
      <c r="T21" s="18">
        <f ca="1">VLOOKUP($K21,Playoffs!$Y$3:$AJ$34,11)</f>
        <v>0.15</v>
      </c>
      <c r="U21" s="18">
        <f ca="1">VLOOKUP($K21,Playoffs!$Y$3:$AJ$34,12)</f>
        <v>0.33333333333333331</v>
      </c>
      <c r="V21" s="13"/>
      <c r="W21" s="12"/>
    </row>
    <row r="22" spans="1:27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Playoffs!AP22</f>
        <v>Eagles</v>
      </c>
      <c r="L22" s="5" t="str">
        <f ca="1">"("&amp;VLOOKUP($K22,Playoffs!$Y$3:$AI$34,4)&amp;" - "&amp;VLOOKUP($K22,Playoffs!$Y$3:$AI$34,5)&amp;")"</f>
        <v>(21 - 24)</v>
      </c>
      <c r="M22" s="18">
        <f ca="1">VLOOKUP($K22,Playoffs!$Y$3:$AJ$34,8)</f>
        <v>0.46666666666666667</v>
      </c>
      <c r="N22" s="19">
        <f ca="1">VLOOKUP($K22,Playoffs!$Y$3:$AJ$34,9)</f>
        <v>58</v>
      </c>
      <c r="O22" s="19">
        <f ca="1">VLOOKUP($K22,Playoffs!$Y$3:$AJ$34,3)</f>
        <v>2023</v>
      </c>
      <c r="P22" s="19">
        <f ca="1">VLOOKUP($K22,Playoffs!$Y$3:$AJ$34,2)</f>
        <v>26</v>
      </c>
      <c r="Q22" s="19">
        <f ca="1">VLOOKUP($K22,Playoffs!$Y$3:$AJ$34,6)</f>
        <v>4</v>
      </c>
      <c r="R22" s="19">
        <f ca="1">VLOOKUP($K22,Playoffs!$Y$3:$AJ$34,7)</f>
        <v>1</v>
      </c>
      <c r="S22" s="18">
        <f ca="1">VLOOKUP($K22,Playoffs!$Y$3:$AJ$34,10)</f>
        <v>0.44827586206896552</v>
      </c>
      <c r="T22" s="18">
        <f ca="1">VLOOKUP($K22,Playoffs!$Y$3:$AJ$34,11)</f>
        <v>0.15384615384615385</v>
      </c>
      <c r="U22" s="18">
        <f ca="1">VLOOKUP($K22,Playoffs!$Y$3:$AJ$34,12)</f>
        <v>0.25</v>
      </c>
      <c r="V22" s="13"/>
      <c r="W22" s="12"/>
    </row>
    <row r="23" spans="1:27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Playoffs!AP23</f>
        <v>Vikings</v>
      </c>
      <c r="L23" s="5" t="str">
        <f ca="1">"("&amp;VLOOKUP($K23,Playoffs!$Y$3:$AI$34,4)&amp;" - "&amp;VLOOKUP($K23,Playoffs!$Y$3:$AI$34,5)&amp;")"</f>
        <v>(21 - 31)</v>
      </c>
      <c r="M23" s="18">
        <f ca="1">VLOOKUP($K23,Playoffs!$Y$3:$AJ$34,8)</f>
        <v>0.40384615384615385</v>
      </c>
      <c r="N23" s="19">
        <f ca="1">VLOOKUP($K23,Playoffs!$Y$3:$AJ$34,9)</f>
        <v>58</v>
      </c>
      <c r="O23" s="19">
        <f ca="1">VLOOKUP($K23,Playoffs!$Y$3:$AJ$34,3)</f>
        <v>2022</v>
      </c>
      <c r="P23" s="19">
        <f ca="1">VLOOKUP($K23,Playoffs!$Y$3:$AJ$34,2)</f>
        <v>31</v>
      </c>
      <c r="Q23" s="19">
        <f ca="1">VLOOKUP($K23,Playoffs!$Y$3:$AJ$34,6)</f>
        <v>4</v>
      </c>
      <c r="R23" s="19">
        <f ca="1">VLOOKUP($K23,Playoffs!$Y$3:$AJ$34,7)</f>
        <v>0</v>
      </c>
      <c r="S23" s="18">
        <f ca="1">VLOOKUP($K23,Playoffs!$Y$3:$AJ$34,10)</f>
        <v>0.53448275862068961</v>
      </c>
      <c r="T23" s="18">
        <f ca="1">VLOOKUP($K23,Playoffs!$Y$3:$AJ$34,11)</f>
        <v>0.12903225806451613</v>
      </c>
      <c r="U23" s="18">
        <f ca="1">VLOOKUP($K23,Playoffs!$Y$3:$AJ$34,12)</f>
        <v>0</v>
      </c>
      <c r="V23" s="13"/>
      <c r="W23" s="12"/>
    </row>
    <row r="24" spans="1:27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Playoffs!AP24</f>
        <v>Panthers</v>
      </c>
      <c r="L24" s="5" t="str">
        <f ca="1">"("&amp;VLOOKUP($K24,Playoffs!$Y$3:$AI$34,4)&amp;" - "&amp;VLOOKUP($K24,Playoffs!$Y$3:$AI$34,5)&amp;")"</f>
        <v>(9 - 8)</v>
      </c>
      <c r="M24" s="18">
        <f ca="1">VLOOKUP($K24,Playoffs!$Y$3:$AJ$34,8)</f>
        <v>0.52941176470588236</v>
      </c>
      <c r="N24" s="19">
        <f ca="1">VLOOKUP($K24,Playoffs!$Y$3:$AJ$34,9)</f>
        <v>29</v>
      </c>
      <c r="O24" s="19">
        <f ca="1">VLOOKUP($K24,Playoffs!$Y$3:$AJ$34,3)</f>
        <v>2017</v>
      </c>
      <c r="P24" s="19">
        <f ca="1">VLOOKUP($K24,Playoffs!$Y$3:$AJ$34,2)</f>
        <v>8</v>
      </c>
      <c r="Q24" s="19">
        <f ca="1">VLOOKUP($K24,Playoffs!$Y$3:$AJ$34,6)</f>
        <v>2</v>
      </c>
      <c r="R24" s="19">
        <f ca="1">VLOOKUP($K24,Playoffs!$Y$3:$AJ$34,7)</f>
        <v>0</v>
      </c>
      <c r="S24" s="18">
        <f ca="1">VLOOKUP($K24,Playoffs!$Y$3:$AJ$34,10)</f>
        <v>0.27586206896551724</v>
      </c>
      <c r="T24" s="18">
        <f ca="1">VLOOKUP($K24,Playoffs!$Y$3:$AJ$34,11)</f>
        <v>0.25</v>
      </c>
      <c r="U24" s="18">
        <f ca="1">VLOOKUP($K24,Playoffs!$Y$3:$AJ$34,12)</f>
        <v>0</v>
      </c>
      <c r="V24" s="13"/>
      <c r="W24" s="12"/>
    </row>
    <row r="25" spans="1:27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Playoffs!AP25</f>
        <v>Bills</v>
      </c>
      <c r="L25" s="5" t="str">
        <f ca="1">"("&amp;VLOOKUP($K25,Playoffs!$Y$3:$AI$34,4)&amp;" - "&amp;VLOOKUP($K25,Playoffs!$Y$3:$AI$34,5)&amp;")"</f>
        <v>(16 - 19)</v>
      </c>
      <c r="M25" s="18">
        <f ca="1">VLOOKUP($K25,Playoffs!$Y$3:$AJ$34,8)</f>
        <v>0.45714285714285713</v>
      </c>
      <c r="N25" s="19">
        <f ca="1">VLOOKUP($K25,Playoffs!$Y$3:$AJ$34,9)</f>
        <v>58</v>
      </c>
      <c r="O25" s="19">
        <f ca="1">VLOOKUP($K25,Playoffs!$Y$3:$AJ$34,3)</f>
        <v>2023</v>
      </c>
      <c r="P25" s="19">
        <f ca="1">VLOOKUP($K25,Playoffs!$Y$3:$AJ$34,2)</f>
        <v>20</v>
      </c>
      <c r="Q25" s="19">
        <f ca="1">VLOOKUP($K25,Playoffs!$Y$3:$AJ$34,6)</f>
        <v>4</v>
      </c>
      <c r="R25" s="19">
        <f ca="1">VLOOKUP($K25,Playoffs!$Y$3:$AJ$34,7)</f>
        <v>0</v>
      </c>
      <c r="S25" s="18">
        <f ca="1">VLOOKUP($K25,Playoffs!$Y$3:$AJ$34,10)</f>
        <v>0.34482758620689657</v>
      </c>
      <c r="T25" s="18">
        <f ca="1">VLOOKUP($K25,Playoffs!$Y$3:$AJ$34,11)</f>
        <v>0.2</v>
      </c>
      <c r="U25" s="18">
        <f ca="1">VLOOKUP($K25,Playoffs!$Y$3:$AJ$34,12)</f>
        <v>0</v>
      </c>
      <c r="V25" s="13"/>
      <c r="W25" s="12"/>
    </row>
    <row r="26" spans="1:27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Playoffs!AP26</f>
        <v>Bengals</v>
      </c>
      <c r="L26" s="5" t="str">
        <f ca="1">"("&amp;VLOOKUP($K26,Playoffs!$Y$3:$AI$34,4)&amp;" - "&amp;VLOOKUP($K26,Playoffs!$Y$3:$AI$34,5)&amp;")"</f>
        <v>(10 - 16)</v>
      </c>
      <c r="M26" s="18">
        <f ca="1">VLOOKUP($K26,Playoffs!$Y$3:$AJ$34,8)</f>
        <v>0.38461538461538464</v>
      </c>
      <c r="N26" s="19">
        <f ca="1">VLOOKUP($K26,Playoffs!$Y$3:$AJ$34,9)</f>
        <v>56</v>
      </c>
      <c r="O26" s="19">
        <f ca="1">VLOOKUP($K26,Playoffs!$Y$3:$AJ$34,3)</f>
        <v>2022</v>
      </c>
      <c r="P26" s="19">
        <f ca="1">VLOOKUP($K26,Playoffs!$Y$3:$AJ$34,2)</f>
        <v>16</v>
      </c>
      <c r="Q26" s="19">
        <f ca="1">VLOOKUP($K26,Playoffs!$Y$3:$AJ$34,6)</f>
        <v>3</v>
      </c>
      <c r="R26" s="19">
        <f ca="1">VLOOKUP($K26,Playoffs!$Y$3:$AJ$34,7)</f>
        <v>0</v>
      </c>
      <c r="S26" s="18">
        <f ca="1">VLOOKUP($K26,Playoffs!$Y$3:$AJ$34,10)</f>
        <v>0.2857142857142857</v>
      </c>
      <c r="T26" s="18">
        <f ca="1">VLOOKUP($K26,Playoffs!$Y$3:$AJ$34,11)</f>
        <v>0.1875</v>
      </c>
      <c r="U26" s="18">
        <f ca="1">VLOOKUP($K26,Playoffs!$Y$3:$AJ$34,12)</f>
        <v>0</v>
      </c>
      <c r="V26" s="13"/>
      <c r="W26" s="12"/>
    </row>
    <row r="27" spans="1:27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Playoffs!AP27</f>
        <v>Falcons</v>
      </c>
      <c r="L27" s="5" t="str">
        <f ca="1">"("&amp;VLOOKUP($K27,Playoffs!$Y$3:$AI$34,4)&amp;" - "&amp;VLOOKUP($K27,Playoffs!$Y$3:$AI$34,5)&amp;")"</f>
        <v>(10 - 14)</v>
      </c>
      <c r="M27" s="18">
        <f ca="1">VLOOKUP($K27,Playoffs!$Y$3:$AJ$34,8)</f>
        <v>0.41666666666666669</v>
      </c>
      <c r="N27" s="19">
        <f ca="1">VLOOKUP($K27,Playoffs!$Y$3:$AJ$34,9)</f>
        <v>58</v>
      </c>
      <c r="O27" s="19">
        <f ca="1">VLOOKUP($K27,Playoffs!$Y$3:$AJ$34,3)</f>
        <v>2017</v>
      </c>
      <c r="P27" s="19">
        <f ca="1">VLOOKUP($K27,Playoffs!$Y$3:$AJ$34,2)</f>
        <v>14</v>
      </c>
      <c r="Q27" s="19">
        <f ca="1">VLOOKUP($K27,Playoffs!$Y$3:$AJ$34,6)</f>
        <v>2</v>
      </c>
      <c r="R27" s="19">
        <f ca="1">VLOOKUP($K27,Playoffs!$Y$3:$AJ$34,7)</f>
        <v>0</v>
      </c>
      <c r="S27" s="18">
        <f ca="1">VLOOKUP($K27,Playoffs!$Y$3:$AJ$34,10)</f>
        <v>0.2413793103448276</v>
      </c>
      <c r="T27" s="18">
        <f ca="1">VLOOKUP($K27,Playoffs!$Y$3:$AJ$34,11)</f>
        <v>0.14285714285714285</v>
      </c>
      <c r="U27" s="18">
        <f ca="1">VLOOKUP($K27,Playoffs!$Y$3:$AJ$34,12)</f>
        <v>0</v>
      </c>
      <c r="V27" s="13"/>
      <c r="W27" s="12"/>
    </row>
    <row r="28" spans="1:27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Playoffs!AP28</f>
        <v>Titans</v>
      </c>
      <c r="L28" s="5" t="str">
        <f ca="1">"("&amp;VLOOKUP($K28,Playoffs!$Y$3:$AI$34,4)&amp;" - "&amp;VLOOKUP($K28,Playoffs!$Y$3:$AI$34,5)&amp;")"</f>
        <v>(15 - 22)</v>
      </c>
      <c r="M28" s="18">
        <f ca="1">VLOOKUP($K28,Playoffs!$Y$3:$AJ$34,8)</f>
        <v>0.40540540540540543</v>
      </c>
      <c r="N28" s="19">
        <f ca="1">VLOOKUP($K28,Playoffs!$Y$3:$AJ$34,9)</f>
        <v>58</v>
      </c>
      <c r="O28" s="19">
        <f ca="1">VLOOKUP($K28,Playoffs!$Y$3:$AJ$34,3)</f>
        <v>2021</v>
      </c>
      <c r="P28" s="19">
        <f ca="1">VLOOKUP($K28,Playoffs!$Y$3:$AJ$34,2)</f>
        <v>22</v>
      </c>
      <c r="Q28" s="19">
        <f ca="1">VLOOKUP($K28,Playoffs!$Y$3:$AJ$34,6)</f>
        <v>1</v>
      </c>
      <c r="R28" s="19">
        <f ca="1">VLOOKUP($K28,Playoffs!$Y$3:$AJ$34,7)</f>
        <v>0</v>
      </c>
      <c r="S28" s="18">
        <f ca="1">VLOOKUP($K28,Playoffs!$Y$3:$AJ$34,10)</f>
        <v>0.37931034482758619</v>
      </c>
      <c r="T28" s="18">
        <f ca="1">VLOOKUP($K28,Playoffs!$Y$3:$AJ$34,11)</f>
        <v>4.5454545454545456E-2</v>
      </c>
      <c r="U28" s="18">
        <f ca="1">VLOOKUP($K28,Playoffs!$Y$3:$AJ$34,12)</f>
        <v>0</v>
      </c>
      <c r="V28" s="13"/>
      <c r="W28" s="12"/>
    </row>
    <row r="29" spans="1:27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Playoffs!AP29</f>
        <v>Chargers</v>
      </c>
      <c r="L29" s="5" t="str">
        <f ca="1">"("&amp;VLOOKUP($K29,Playoffs!$Y$3:$AI$34,4)&amp;" - "&amp;VLOOKUP($K29,Playoffs!$Y$3:$AI$34,5)&amp;")"</f>
        <v>(11 - 15)</v>
      </c>
      <c r="M29" s="18">
        <f ca="1">VLOOKUP($K29,Playoffs!$Y$3:$AJ$34,8)</f>
        <v>0.42307692307692307</v>
      </c>
      <c r="N29" s="19">
        <f ca="1">VLOOKUP($K29,Playoffs!$Y$3:$AJ$34,9)</f>
        <v>58</v>
      </c>
      <c r="O29" s="19">
        <f ca="1">VLOOKUP($K29,Playoffs!$Y$3:$AJ$34,3)</f>
        <v>2022</v>
      </c>
      <c r="P29" s="19">
        <f ca="1">VLOOKUP($K29,Playoffs!$Y$3:$AJ$34,2)</f>
        <v>15</v>
      </c>
      <c r="Q29" s="19">
        <f ca="1">VLOOKUP($K29,Playoffs!$Y$3:$AJ$34,6)</f>
        <v>1</v>
      </c>
      <c r="R29" s="19">
        <f ca="1">VLOOKUP($K29,Playoffs!$Y$3:$AJ$34,7)</f>
        <v>0</v>
      </c>
      <c r="S29" s="18">
        <f ca="1">VLOOKUP($K29,Playoffs!$Y$3:$AJ$34,10)</f>
        <v>0.25862068965517243</v>
      </c>
      <c r="T29" s="18">
        <f ca="1">VLOOKUP($K29,Playoffs!$Y$3:$AJ$34,11)</f>
        <v>6.6666666666666666E-2</v>
      </c>
      <c r="U29" s="18">
        <f ca="1">VLOOKUP($K29,Playoffs!$Y$3:$AJ$34,12)</f>
        <v>0</v>
      </c>
      <c r="V29" s="13"/>
      <c r="W29" s="12"/>
    </row>
    <row r="30" spans="1:27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Playoffs!AP30</f>
        <v>Cardinals</v>
      </c>
      <c r="L30" s="5" t="str">
        <f ca="1">"("&amp;VLOOKUP($K30,Playoffs!$Y$3:$AI$34,4)&amp;" - "&amp;VLOOKUP($K30,Playoffs!$Y$3:$AI$34,5)&amp;")"</f>
        <v>(6 - 9)</v>
      </c>
      <c r="M30" s="18">
        <f ca="1">VLOOKUP($K30,Playoffs!$Y$3:$AJ$34,8)</f>
        <v>0.4</v>
      </c>
      <c r="N30" s="19">
        <f ca="1">VLOOKUP($K30,Playoffs!$Y$3:$AJ$34,9)</f>
        <v>58</v>
      </c>
      <c r="O30" s="19">
        <f ca="1">VLOOKUP($K30,Playoffs!$Y$3:$AJ$34,3)</f>
        <v>2021</v>
      </c>
      <c r="P30" s="19">
        <f ca="1">VLOOKUP($K30,Playoffs!$Y$3:$AJ$34,2)</f>
        <v>9</v>
      </c>
      <c r="Q30" s="19">
        <f ca="1">VLOOKUP($K30,Playoffs!$Y$3:$AJ$34,6)</f>
        <v>1</v>
      </c>
      <c r="R30" s="19">
        <f ca="1">VLOOKUP($K30,Playoffs!$Y$3:$AJ$34,7)</f>
        <v>0</v>
      </c>
      <c r="S30" s="18">
        <f ca="1">VLOOKUP($K30,Playoffs!$Y$3:$AJ$34,10)</f>
        <v>0.15517241379310345</v>
      </c>
      <c r="T30" s="18">
        <f ca="1">VLOOKUP($K30,Playoffs!$Y$3:$AJ$34,11)</f>
        <v>0.1111111111111111</v>
      </c>
      <c r="U30" s="18">
        <f ca="1">VLOOKUP($K30,Playoffs!$Y$3:$AJ$34,12)</f>
        <v>0</v>
      </c>
      <c r="V30" s="13"/>
      <c r="W30" s="12"/>
    </row>
    <row r="31" spans="1:27" x14ac:dyDescent="0.25">
      <c r="A31" s="1" t="s">
        <v>63</v>
      </c>
      <c r="B31" s="1" t="s">
        <v>135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Playoffs!AP31</f>
        <v>Texans</v>
      </c>
      <c r="L31" s="5" t="str">
        <f ca="1">"("&amp;VLOOKUP($K31,Playoffs!$Y$3:$AI$34,4)&amp;" - "&amp;VLOOKUP($K31,Playoffs!$Y$3:$AI$34,5)&amp;")"</f>
        <v>(4 - 6)</v>
      </c>
      <c r="M31" s="18">
        <f ca="1">VLOOKUP($K31,Playoffs!$Y$3:$AJ$34,8)</f>
        <v>0.4</v>
      </c>
      <c r="N31" s="19">
        <f ca="1">VLOOKUP($K31,Playoffs!$Y$3:$AJ$34,9)</f>
        <v>22</v>
      </c>
      <c r="O31" s="19">
        <f ca="1">VLOOKUP($K31,Playoffs!$Y$3:$AJ$34,3)</f>
        <v>2023</v>
      </c>
      <c r="P31" s="19">
        <f ca="1">VLOOKUP($K31,Playoffs!$Y$3:$AJ$34,2)</f>
        <v>7</v>
      </c>
      <c r="Q31" s="19">
        <f ca="1">VLOOKUP($K31,Playoffs!$Y$3:$AJ$34,6)</f>
        <v>0</v>
      </c>
      <c r="R31" s="19">
        <f ca="1">VLOOKUP($K31,Playoffs!$Y$3:$AJ$34,7)</f>
        <v>0</v>
      </c>
      <c r="S31" s="18">
        <f ca="1">VLOOKUP($K31,Playoffs!$Y$3:$AJ$34,10)</f>
        <v>0.31818181818181818</v>
      </c>
      <c r="T31" s="18">
        <f ca="1">VLOOKUP($K31,Playoffs!$Y$3:$AJ$34,11)</f>
        <v>0</v>
      </c>
      <c r="U31" s="18">
        <f ca="1">VLOOKUP($K31,Playoffs!$Y$3:$AJ$34,12)</f>
        <v>0</v>
      </c>
      <c r="V31" s="13"/>
      <c r="W31" s="12"/>
    </row>
    <row r="32" spans="1:27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Playoffs!AP32</f>
        <v>Browns</v>
      </c>
      <c r="L32" s="5" t="str">
        <f ca="1">"("&amp;VLOOKUP($K32,Playoffs!$Y$3:$AI$34,4)&amp;" - "&amp;VLOOKUP($K32,Playoffs!$Y$3:$AI$34,5)&amp;")"</f>
        <v>(7 - 15)</v>
      </c>
      <c r="M32" s="18">
        <f ca="1">VLOOKUP($K32,Playoffs!$Y$3:$AJ$34,8)</f>
        <v>0.31818181818181818</v>
      </c>
      <c r="N32" s="19">
        <f ca="1">VLOOKUP($K32,Playoffs!$Y$3:$AJ$34,9)</f>
        <v>55</v>
      </c>
      <c r="O32" s="19">
        <f ca="1">VLOOKUP($K32,Playoffs!$Y$3:$AJ$34,3)</f>
        <v>2023</v>
      </c>
      <c r="P32" s="19">
        <f ca="1">VLOOKUP($K32,Playoffs!$Y$3:$AJ$34,2)</f>
        <v>16</v>
      </c>
      <c r="Q32" s="19">
        <f ca="1">VLOOKUP($K32,Playoffs!$Y$3:$AJ$34,6)</f>
        <v>0</v>
      </c>
      <c r="R32" s="19">
        <f ca="1">VLOOKUP($K32,Playoffs!$Y$3:$AJ$34,7)</f>
        <v>0</v>
      </c>
      <c r="S32" s="18">
        <f ca="1">VLOOKUP($K32,Playoffs!$Y$3:$AJ$34,10)</f>
        <v>0.29090909090909089</v>
      </c>
      <c r="T32" s="18">
        <f ca="1">VLOOKUP($K32,Playoffs!$Y$3:$AJ$34,11)</f>
        <v>0</v>
      </c>
      <c r="U32" s="18">
        <f ca="1">VLOOKUP($K32,Playoffs!$Y$3:$AJ$34,12)</f>
        <v>0</v>
      </c>
      <c r="V32" s="13"/>
      <c r="W32" s="12"/>
    </row>
    <row r="33" spans="1:23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Playoffs!AP33</f>
        <v>Jaguars</v>
      </c>
      <c r="L33" s="5" t="str">
        <f ca="1">"("&amp;VLOOKUP($K33,Playoffs!$Y$3:$AI$34,4)&amp;" - "&amp;VLOOKUP($K33,Playoffs!$Y$3:$AI$34,5)&amp;")"</f>
        <v>(8 - 8)</v>
      </c>
      <c r="M33" s="18">
        <f ca="1">VLOOKUP($K33,Playoffs!$Y$3:$AJ$34,8)</f>
        <v>0.5</v>
      </c>
      <c r="N33" s="19">
        <f ca="1">VLOOKUP($K33,Playoffs!$Y$3:$AJ$34,9)</f>
        <v>29</v>
      </c>
      <c r="O33" s="19">
        <f ca="1">VLOOKUP($K33,Playoffs!$Y$3:$AJ$34,3)</f>
        <v>2022</v>
      </c>
      <c r="P33" s="19">
        <f ca="1">VLOOKUP($K33,Playoffs!$Y$3:$AJ$34,2)</f>
        <v>8</v>
      </c>
      <c r="Q33" s="19">
        <f ca="1">VLOOKUP($K33,Playoffs!$Y$3:$AJ$34,6)</f>
        <v>0</v>
      </c>
      <c r="R33" s="19">
        <f ca="1">VLOOKUP($K33,Playoffs!$Y$3:$AJ$34,7)</f>
        <v>0</v>
      </c>
      <c r="S33" s="18">
        <f ca="1">VLOOKUP($K33,Playoffs!$Y$3:$AJ$34,10)</f>
        <v>0.27586206896551724</v>
      </c>
      <c r="T33" s="18">
        <f ca="1">VLOOKUP($K33,Playoffs!$Y$3:$AJ$34,11)</f>
        <v>0</v>
      </c>
      <c r="U33" s="18">
        <f ca="1">VLOOKUP($K33,Playoffs!$Y$3:$AJ$34,12)</f>
        <v>0</v>
      </c>
      <c r="V33" s="13"/>
      <c r="W33" s="12"/>
    </row>
    <row r="34" spans="1:23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Playoffs!AP34</f>
        <v>Lions</v>
      </c>
      <c r="L34" s="5" t="str">
        <f ca="1">"("&amp;VLOOKUP($K34,Playoffs!$Y$3:$AI$34,4)&amp;" - "&amp;VLOOKUP($K34,Playoffs!$Y$3:$AI$34,5)&amp;")"</f>
        <v>(1 - 12)</v>
      </c>
      <c r="M34" s="18">
        <f ca="1">VLOOKUP($K34,Playoffs!$Y$3:$AJ$34,8)</f>
        <v>7.6923076923076927E-2</v>
      </c>
      <c r="N34" s="19">
        <f ca="1">VLOOKUP($K34,Playoffs!$Y$3:$AJ$34,9)</f>
        <v>58</v>
      </c>
      <c r="O34" s="19">
        <f ca="1">VLOOKUP($K34,Playoffs!$Y$3:$AJ$34,3)</f>
        <v>2023</v>
      </c>
      <c r="P34" s="19">
        <f ca="1">VLOOKUP($K34,Playoffs!$Y$3:$AJ$34,2)</f>
        <v>13</v>
      </c>
      <c r="Q34" s="19">
        <f ca="1">VLOOKUP($K34,Playoffs!$Y$3:$AJ$34,6)</f>
        <v>0</v>
      </c>
      <c r="R34" s="19">
        <f ca="1">VLOOKUP($K34,Playoffs!$Y$3:$AJ$34,7)</f>
        <v>0</v>
      </c>
      <c r="S34" s="18">
        <f ca="1">VLOOKUP($K34,Playoffs!$Y$3:$AJ$34,10)</f>
        <v>0.22413793103448276</v>
      </c>
      <c r="T34" s="18">
        <f ca="1">VLOOKUP($K34,Playoffs!$Y$3:$AJ$34,11)</f>
        <v>0</v>
      </c>
      <c r="U34" s="18">
        <f ca="1">VLOOKUP($K34,Playoffs!$Y$3:$AJ$34,12)</f>
        <v>0</v>
      </c>
    </row>
    <row r="35" spans="1:23" x14ac:dyDescent="0.25">
      <c r="A35" s="1" t="s">
        <v>47</v>
      </c>
      <c r="B35" s="1" t="s">
        <v>47</v>
      </c>
    </row>
    <row r="36" spans="1:23" x14ac:dyDescent="0.25">
      <c r="A36" s="1" t="s">
        <v>19</v>
      </c>
      <c r="B36" s="1" t="s">
        <v>19</v>
      </c>
    </row>
    <row r="37" spans="1:23" x14ac:dyDescent="0.25">
      <c r="A37" s="1" t="s">
        <v>33</v>
      </c>
      <c r="B37" s="1" t="s">
        <v>33</v>
      </c>
    </row>
    <row r="38" spans="1:23" x14ac:dyDescent="0.25">
      <c r="J38" s="20" t="s">
        <v>115</v>
      </c>
    </row>
    <row r="39" spans="1:23" x14ac:dyDescent="0.25">
      <c r="J39" s="20" t="s">
        <v>116</v>
      </c>
    </row>
    <row r="40" spans="1:23" x14ac:dyDescent="0.25">
      <c r="J40" s="20" t="s">
        <v>117</v>
      </c>
    </row>
    <row r="41" spans="1:23" x14ac:dyDescent="0.25">
      <c r="J41" s="20" t="s">
        <v>118</v>
      </c>
    </row>
    <row r="42" spans="1:23" x14ac:dyDescent="0.25">
      <c r="J42" s="20" t="s">
        <v>129</v>
      </c>
    </row>
    <row r="43" spans="1:23" x14ac:dyDescent="0.25">
      <c r="J43" s="20" t="s">
        <v>119</v>
      </c>
    </row>
    <row r="44" spans="1:23" x14ac:dyDescent="0.25">
      <c r="J44" s="20" t="s">
        <v>130</v>
      </c>
    </row>
    <row r="45" spans="1:23" x14ac:dyDescent="0.25">
      <c r="J45" s="20" t="s">
        <v>120</v>
      </c>
    </row>
    <row r="46" spans="1:23" x14ac:dyDescent="0.25">
      <c r="J46" s="20" t="s">
        <v>121</v>
      </c>
    </row>
    <row r="47" spans="1:23" x14ac:dyDescent="0.25">
      <c r="J47" s="20" t="s">
        <v>125</v>
      </c>
    </row>
    <row r="48" spans="1:23" x14ac:dyDescent="0.25">
      <c r="J48" s="20" t="s">
        <v>131</v>
      </c>
    </row>
    <row r="49" spans="10:10" x14ac:dyDescent="0.25">
      <c r="J49" s="20" t="s">
        <v>132</v>
      </c>
    </row>
    <row r="50" spans="10:10" x14ac:dyDescent="0.25">
      <c r="J50" s="20" t="s">
        <v>122</v>
      </c>
    </row>
    <row r="51" spans="10:10" x14ac:dyDescent="0.25">
      <c r="J51" s="20" t="s">
        <v>133</v>
      </c>
    </row>
    <row r="52" spans="10:10" x14ac:dyDescent="0.25">
      <c r="J52" s="20" t="s">
        <v>140</v>
      </c>
    </row>
    <row r="53" spans="10:10" x14ac:dyDescent="0.25">
      <c r="J53" s="20" t="s">
        <v>141</v>
      </c>
    </row>
    <row r="54" spans="10:10" x14ac:dyDescent="0.25">
      <c r="J54" s="20" t="s">
        <v>142</v>
      </c>
    </row>
    <row r="55" spans="10:10" x14ac:dyDescent="0.25">
      <c r="J55" s="20" t="s">
        <v>143</v>
      </c>
    </row>
    <row r="56" spans="10:10" x14ac:dyDescent="0.25">
      <c r="J56" s="20" t="s">
        <v>134</v>
      </c>
    </row>
    <row r="57" spans="10:10" x14ac:dyDescent="0.25">
      <c r="J57" s="20" t="s">
        <v>144</v>
      </c>
    </row>
    <row r="58" spans="10:10" x14ac:dyDescent="0.25">
      <c r="J58" s="20" t="s">
        <v>123</v>
      </c>
    </row>
    <row r="59" spans="10:10" x14ac:dyDescent="0.25">
      <c r="J59" s="20" t="s">
        <v>126</v>
      </c>
    </row>
    <row r="60" spans="10:10" x14ac:dyDescent="0.25">
      <c r="J60" s="20" t="s">
        <v>124</v>
      </c>
    </row>
  </sheetData>
  <sortState xmlns:xlrd2="http://schemas.microsoft.com/office/spreadsheetml/2017/richdata2" ref="A3:B37">
    <sortCondition ref="A3"/>
  </sortState>
  <mergeCells count="12">
    <mergeCell ref="W18:AA19"/>
    <mergeCell ref="E2:F2"/>
    <mergeCell ref="A1:B1"/>
    <mergeCell ref="D1:F1"/>
    <mergeCell ref="J1:J2"/>
    <mergeCell ref="K1:K2"/>
    <mergeCell ref="L1:L2"/>
    <mergeCell ref="M1:M2"/>
    <mergeCell ref="N1:N2"/>
    <mergeCell ref="Q1:R1"/>
    <mergeCell ref="S1:T1"/>
    <mergeCell ref="W1:AA2"/>
  </mergeCells>
  <conditionalFormatting sqref="A3:B52">
    <cfRule type="expression" dxfId="6" priority="29">
      <formula>$A3&lt;&gt;$B3</formula>
    </cfRule>
  </conditionalFormatting>
  <conditionalFormatting sqref="F3:F34">
    <cfRule type="dataBar" priority="1">
      <dataBar showValue="0">
        <cfvo type="min"/>
        <cfvo type="max"/>
        <color rgb="FFA1D99B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5" priority="5">
      <formula>$K3="Rams"</formula>
    </cfRule>
  </conditionalFormatting>
  <conditionalFormatting sqref="M3:M34">
    <cfRule type="colorScale" priority="14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M3:U34">
    <cfRule type="expression" dxfId="4" priority="4">
      <formula>$K3="Rams"</formula>
    </cfRule>
  </conditionalFormatting>
  <conditionalFormatting sqref="N3:N34">
    <cfRule type="colorScale" priority="13">
      <colorScale>
        <cfvo type="min"/>
        <cfvo type="max"/>
        <color rgb="FFFFFFBF"/>
        <color rgb="FF31A354"/>
      </colorScale>
    </cfRule>
  </conditionalFormatting>
  <conditionalFormatting sqref="O3:O34">
    <cfRule type="colorScale" priority="12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P3:P34">
    <cfRule type="colorScale" priority="11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Q3:Q34">
    <cfRule type="colorScale" priority="10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R3:R34">
    <cfRule type="colorScale" priority="9">
      <colorScale>
        <cfvo type="min"/>
        <cfvo type="percentile" val="50"/>
        <cfvo type="max"/>
        <color rgb="FFFDAE61"/>
        <color rgb="FFFFFFBF"/>
        <color rgb="FF31A354"/>
      </colorScale>
    </cfRule>
  </conditionalFormatting>
  <conditionalFormatting sqref="S3:S34">
    <cfRule type="colorScale" priority="8">
      <colorScale>
        <cfvo type="min"/>
        <cfvo type="max"/>
        <color rgb="FFFFFFBF"/>
        <color rgb="FF31A354"/>
      </colorScale>
    </cfRule>
  </conditionalFormatting>
  <conditionalFormatting sqref="T3:T34">
    <cfRule type="colorScale" priority="7">
      <colorScale>
        <cfvo type="min"/>
        <cfvo type="max"/>
        <color rgb="FFFFFFBF"/>
        <color rgb="FF31A354"/>
      </colorScale>
    </cfRule>
  </conditionalFormatting>
  <conditionalFormatting sqref="U3:U34">
    <cfRule type="colorScale" priority="6">
      <colorScale>
        <cfvo type="min"/>
        <cfvo type="max"/>
        <color rgb="FFFFFFBF"/>
        <color rgb="FF31A354"/>
      </colorScale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31A354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7" t="s">
        <v>0</v>
      </c>
      <c r="B1" s="27" t="s">
        <v>151</v>
      </c>
      <c r="C1" s="27" t="s">
        <v>8</v>
      </c>
      <c r="D1" s="34" t="s">
        <v>93</v>
      </c>
      <c r="E1" s="34"/>
      <c r="F1" s="34" t="s">
        <v>6</v>
      </c>
      <c r="G1" s="34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5">
        <f>IF(A2="","",COUNTIF($J$2:J2,J2))</f>
        <v>1</v>
      </c>
      <c r="E2" t="str">
        <f>IF(A2="","",VLOOKUP(A2,Playoffs!$T$2:$V$751,3))</f>
        <v>Packers</v>
      </c>
      <c r="F2" s="25">
        <f>IF(A2="","",COUNTIF($L$2:L2,L2))</f>
        <v>1</v>
      </c>
      <c r="G2" s="25" t="str">
        <f>IF(A2="","",VLOOKUP(A2,Playoffs!$T$2:$W$751,4))</f>
        <v>NFL</v>
      </c>
      <c r="I2" s="26" t="str">
        <f>E2</f>
        <v>Packers</v>
      </c>
      <c r="J2" s="26" t="str">
        <f>IF(A2="","",VLOOKUP(I2,Overview!$A$3:$B$37,2))</f>
        <v>Packers</v>
      </c>
      <c r="K2" s="26">
        <f>IF(A2="","",VLOOKUP(J2,Playoffs!$Y$3:$AE$34,7))</f>
        <v>4</v>
      </c>
      <c r="L2" s="26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5">
        <f>IF(A3="","",COUNTIF($J$2:J3,J3))</f>
        <v>2</v>
      </c>
      <c r="E3" t="str">
        <f>IF(A3="","",VLOOKUP(A3,Playoffs!$T$2:$V$751,3))</f>
        <v>Packers</v>
      </c>
      <c r="F3" s="25">
        <f>IF(A3="","",COUNTIF($L$2:L3,L3))</f>
        <v>2</v>
      </c>
      <c r="G3" s="25" t="str">
        <f>IF(A3="","",VLOOKUP(A3,Playoffs!$T$2:$W$751,4))</f>
        <v>NFL</v>
      </c>
      <c r="I3" s="26" t="str">
        <f t="shared" ref="I3:I66" si="2">E3</f>
        <v>Packers</v>
      </c>
      <c r="J3" s="26" t="str">
        <f>IF(A3="","",VLOOKUP(I3,Overview!$A$3:$B$37,2))</f>
        <v>Packers</v>
      </c>
      <c r="K3" s="26">
        <f>IF(A3="","",VLOOKUP(J3,Playoffs!$Y$3:$AE$34,7))</f>
        <v>4</v>
      </c>
      <c r="L3" s="26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5">
        <f>IF(A4="","",COUNTIF($J$2:J4,J4))</f>
        <v>1</v>
      </c>
      <c r="E4" t="str">
        <f>IF(A4="","",VLOOKUP(A4,Playoffs!$T$2:$V$751,3))</f>
        <v>Jets</v>
      </c>
      <c r="F4" s="25">
        <f>IF(A4="","",COUNTIF($L$2:L4,L4))</f>
        <v>1</v>
      </c>
      <c r="G4" s="25" t="str">
        <f>IF(A4="","",VLOOKUP(A4,Playoffs!$T$2:$W$751,4))</f>
        <v>AFL</v>
      </c>
      <c r="I4" s="26" t="str">
        <f t="shared" si="2"/>
        <v>Jets</v>
      </c>
      <c r="J4" s="26" t="str">
        <f>IF(A4="","",VLOOKUP(I4,Overview!$A$3:$B$37,2))</f>
        <v>Jets</v>
      </c>
      <c r="K4" s="26">
        <f>IF(A4="","",VLOOKUP(J4,Playoffs!$Y$3:$AE$34,7))</f>
        <v>1</v>
      </c>
      <c r="L4" s="26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5">
        <f>IF(A5="","",COUNTIF($J$2:J5,J5))</f>
        <v>1</v>
      </c>
      <c r="E5" t="str">
        <f>IF(A5="","",VLOOKUP(A5,Playoffs!$T$2:$V$751,3))</f>
        <v>Chiefs</v>
      </c>
      <c r="F5" s="25">
        <f>IF(A5="","",COUNTIF($L$2:L5,L5))</f>
        <v>2</v>
      </c>
      <c r="G5" s="25" t="str">
        <f>IF(A5="","",VLOOKUP(A5,Playoffs!$T$2:$W$751,4))</f>
        <v>AFL</v>
      </c>
      <c r="I5" s="26" t="str">
        <f t="shared" si="2"/>
        <v>Chiefs</v>
      </c>
      <c r="J5" s="26" t="str">
        <f>IF(A5="","",VLOOKUP(I5,Overview!$A$3:$B$37,2))</f>
        <v>Chiefs</v>
      </c>
      <c r="K5" s="26">
        <f>IF(A5="","",VLOOKUP(J5,Playoffs!$Y$3:$AE$34,7))</f>
        <v>3</v>
      </c>
      <c r="L5" s="26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5">
        <f>IF(A6="","",COUNTIF($J$2:J6,J6))</f>
        <v>1</v>
      </c>
      <c r="E6" t="str">
        <f>IF(A6="","",VLOOKUP(A6,Playoffs!$T$2:$V$751,3))</f>
        <v>Colts</v>
      </c>
      <c r="F6" s="25">
        <f>IF(A6="","",COUNTIF($L$2:L6,L6))</f>
        <v>3</v>
      </c>
      <c r="G6" s="25" t="str">
        <f>IF(A6="","",VLOOKUP(A6,Playoffs!$T$2:$W$751,4))</f>
        <v>AFC</v>
      </c>
      <c r="I6" s="26" t="str">
        <f t="shared" si="2"/>
        <v>Colts</v>
      </c>
      <c r="J6" s="26" t="str">
        <f>IF(A6="","",VLOOKUP(I6,Overview!$A$3:$B$37,2))</f>
        <v>Colts</v>
      </c>
      <c r="K6" s="26">
        <f>IF(A6="","",VLOOKUP(J6,Playoffs!$Y$3:$AE$34,7))</f>
        <v>2</v>
      </c>
      <c r="L6" s="26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5">
        <f>IF(A7="","",COUNTIF($J$2:J7,J7))</f>
        <v>1</v>
      </c>
      <c r="E7" t="str">
        <f>IF(A7="","",VLOOKUP(A7,Playoffs!$T$2:$V$751,3))</f>
        <v>Cowboys</v>
      </c>
      <c r="F7" s="25">
        <f>IF(A7="","",COUNTIF($L$2:L7,L7))</f>
        <v>3</v>
      </c>
      <c r="G7" s="25" t="str">
        <f>IF(A7="","",VLOOKUP(A7,Playoffs!$T$2:$W$751,4))</f>
        <v>NFC</v>
      </c>
      <c r="I7" s="26" t="str">
        <f t="shared" si="2"/>
        <v>Cowboys</v>
      </c>
      <c r="J7" s="26" t="str">
        <f>IF(A7="","",VLOOKUP(I7,Overview!$A$3:$B$37,2))</f>
        <v>Cowboys</v>
      </c>
      <c r="K7" s="26">
        <f>IF(A7="","",VLOOKUP(J7,Playoffs!$Y$3:$AE$34,7))</f>
        <v>5</v>
      </c>
      <c r="L7" s="26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5">
        <f>IF(A8="","",COUNTIF($J$2:J8,J8))</f>
        <v>1</v>
      </c>
      <c r="E8" t="str">
        <f>IF(A8="","",VLOOKUP(A8,Playoffs!$T$2:$V$751,3))</f>
        <v>Dolphins</v>
      </c>
      <c r="F8" s="25">
        <f>IF(A8="","",COUNTIF($L$2:L8,L8))</f>
        <v>4</v>
      </c>
      <c r="G8" s="25" t="str">
        <f>IF(A8="","",VLOOKUP(A8,Playoffs!$T$2:$W$751,4))</f>
        <v>AFC</v>
      </c>
      <c r="I8" s="26" t="str">
        <f t="shared" si="2"/>
        <v>Dolphins</v>
      </c>
      <c r="J8" s="26" t="str">
        <f>IF(A8="","",VLOOKUP(I8,Overview!$A$3:$B$37,2))</f>
        <v>Dolphins</v>
      </c>
      <c r="K8" s="26">
        <f>IF(A8="","",VLOOKUP(J8,Playoffs!$Y$3:$AE$34,7))</f>
        <v>2</v>
      </c>
      <c r="L8" s="26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5">
        <f>IF(A9="","",COUNTIF($J$2:J9,J9))</f>
        <v>2</v>
      </c>
      <c r="E9" t="str">
        <f>IF(A9="","",VLOOKUP(A9,Playoffs!$T$2:$V$751,3))</f>
        <v>Dolphins</v>
      </c>
      <c r="F9" s="25">
        <f>IF(A9="","",COUNTIF($L$2:L9,L9))</f>
        <v>5</v>
      </c>
      <c r="G9" s="25" t="str">
        <f>IF(A9="","",VLOOKUP(A9,Playoffs!$T$2:$W$751,4))</f>
        <v>AFC</v>
      </c>
      <c r="I9" s="26" t="str">
        <f t="shared" si="2"/>
        <v>Dolphins</v>
      </c>
      <c r="J9" s="26" t="str">
        <f>IF(A9="","",VLOOKUP(I9,Overview!$A$3:$B$37,2))</f>
        <v>Dolphins</v>
      </c>
      <c r="K9" s="26">
        <f>IF(A9="","",VLOOKUP(J9,Playoffs!$Y$3:$AE$34,7))</f>
        <v>2</v>
      </c>
      <c r="L9" s="26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5">
        <f>IF(A10="","",COUNTIF($J$2:J10,J10))</f>
        <v>1</v>
      </c>
      <c r="E10" t="str">
        <f>IF(A10="","",VLOOKUP(A10,Playoffs!$T$2:$V$751,3))</f>
        <v>Steelers</v>
      </c>
      <c r="F10" s="25">
        <f>IF(A10="","",COUNTIF($L$2:L10,L10))</f>
        <v>6</v>
      </c>
      <c r="G10" s="25" t="str">
        <f>IF(A10="","",VLOOKUP(A10,Playoffs!$T$2:$W$751,4))</f>
        <v>AFC</v>
      </c>
      <c r="I10" s="26" t="str">
        <f t="shared" si="2"/>
        <v>Steelers</v>
      </c>
      <c r="J10" s="26" t="str">
        <f>IF(A10="","",VLOOKUP(I10,Overview!$A$3:$B$37,2))</f>
        <v>Steelers</v>
      </c>
      <c r="K10" s="26">
        <f>IF(A10="","",VLOOKUP(J10,Playoffs!$Y$3:$AE$34,7))</f>
        <v>6</v>
      </c>
      <c r="L10" s="26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5">
        <f>IF(A11="","",COUNTIF($J$2:J11,J11))</f>
        <v>2</v>
      </c>
      <c r="E11" t="str">
        <f>IF(A11="","",VLOOKUP(A11,Playoffs!$T$2:$V$751,3))</f>
        <v>Steelers</v>
      </c>
      <c r="F11" s="25">
        <f>IF(A11="","",COUNTIF($L$2:L11,L11))</f>
        <v>7</v>
      </c>
      <c r="G11" s="25" t="str">
        <f>IF(A11="","",VLOOKUP(A11,Playoffs!$T$2:$W$751,4))</f>
        <v>AFC</v>
      </c>
      <c r="I11" s="26" t="str">
        <f t="shared" si="2"/>
        <v>Steelers</v>
      </c>
      <c r="J11" s="26" t="str">
        <f>IF(A11="","",VLOOKUP(I11,Overview!$A$3:$B$37,2))</f>
        <v>Steelers</v>
      </c>
      <c r="K11" s="26">
        <f>IF(A11="","",VLOOKUP(J11,Playoffs!$Y$3:$AE$34,7))</f>
        <v>6</v>
      </c>
      <c r="L11" s="26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5">
        <f>IF(A12="","",COUNTIF($J$2:J12,J12))</f>
        <v>1</v>
      </c>
      <c r="E12" t="str">
        <f>IF(A12="","",VLOOKUP(A12,Playoffs!$T$2:$V$751,3))</f>
        <v>Raiders</v>
      </c>
      <c r="F12" s="25">
        <f>IF(A12="","",COUNTIF($L$2:L12,L12))</f>
        <v>8</v>
      </c>
      <c r="G12" s="25" t="str">
        <f>IF(A12="","",VLOOKUP(A12,Playoffs!$T$2:$W$751,4))</f>
        <v>AFC</v>
      </c>
      <c r="I12" s="26" t="str">
        <f t="shared" si="2"/>
        <v>Raiders</v>
      </c>
      <c r="J12" s="26" t="str">
        <f>IF(A12="","",VLOOKUP(I12,Overview!$A$3:$B$37,2))</f>
        <v>Raiders</v>
      </c>
      <c r="K12" s="26">
        <f>IF(A12="","",VLOOKUP(J12,Playoffs!$Y$3:$AE$34,7))</f>
        <v>3</v>
      </c>
      <c r="L12" s="26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5">
        <f>IF(A13="","",COUNTIF($J$2:J13,J13))</f>
        <v>2</v>
      </c>
      <c r="E13" t="str">
        <f>IF(A13="","",VLOOKUP(A13,Playoffs!$T$2:$V$751,3))</f>
        <v>Cowboys</v>
      </c>
      <c r="F13" s="25">
        <f>IF(A13="","",COUNTIF($L$2:L13,L13))</f>
        <v>4</v>
      </c>
      <c r="G13" s="25" t="str">
        <f>IF(A13="","",VLOOKUP(A13,Playoffs!$T$2:$W$751,4))</f>
        <v>NFC</v>
      </c>
      <c r="I13" s="26" t="str">
        <f t="shared" si="2"/>
        <v>Cowboys</v>
      </c>
      <c r="J13" s="26" t="str">
        <f>IF(A13="","",VLOOKUP(I13,Overview!$A$3:$B$37,2))</f>
        <v>Cowboys</v>
      </c>
      <c r="K13" s="26">
        <f>IF(A13="","",VLOOKUP(J13,Playoffs!$Y$3:$AE$34,7))</f>
        <v>5</v>
      </c>
      <c r="L13" s="26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5">
        <f>IF(A14="","",COUNTIF($J$2:J14,J14))</f>
        <v>3</v>
      </c>
      <c r="E14" t="str">
        <f>IF(A14="","",VLOOKUP(A14,Playoffs!$T$2:$V$751,3))</f>
        <v>Steelers</v>
      </c>
      <c r="F14" s="25">
        <f>IF(A14="","",COUNTIF($L$2:L14,L14))</f>
        <v>9</v>
      </c>
      <c r="G14" s="25" t="str">
        <f>IF(A14="","",VLOOKUP(A14,Playoffs!$T$2:$W$751,4))</f>
        <v>AFC</v>
      </c>
      <c r="I14" s="26" t="str">
        <f t="shared" si="2"/>
        <v>Steelers</v>
      </c>
      <c r="J14" s="26" t="str">
        <f>IF(A14="","",VLOOKUP(I14,Overview!$A$3:$B$37,2))</f>
        <v>Steelers</v>
      </c>
      <c r="K14" s="26">
        <f>IF(A14="","",VLOOKUP(J14,Playoffs!$Y$3:$AE$34,7))</f>
        <v>6</v>
      </c>
      <c r="L14" s="26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5">
        <f>IF(A15="","",COUNTIF($J$2:J15,J15))</f>
        <v>4</v>
      </c>
      <c r="E15" t="str">
        <f>IF(A15="","",VLOOKUP(A15,Playoffs!$T$2:$V$751,3))</f>
        <v>Steelers</v>
      </c>
      <c r="F15" s="25">
        <f>IF(A15="","",COUNTIF($L$2:L15,L15))</f>
        <v>10</v>
      </c>
      <c r="G15" s="25" t="str">
        <f>IF(A15="","",VLOOKUP(A15,Playoffs!$T$2:$W$751,4))</f>
        <v>AFC</v>
      </c>
      <c r="I15" s="26" t="str">
        <f t="shared" si="2"/>
        <v>Steelers</v>
      </c>
      <c r="J15" s="26" t="str">
        <f>IF(A15="","",VLOOKUP(I15,Overview!$A$3:$B$37,2))</f>
        <v>Steelers</v>
      </c>
      <c r="K15" s="26">
        <f>IF(A15="","",VLOOKUP(J15,Playoffs!$Y$3:$AE$34,7))</f>
        <v>6</v>
      </c>
      <c r="L15" s="26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5">
        <f>IF(A16="","",COUNTIF($J$2:J16,J16))</f>
        <v>2</v>
      </c>
      <c r="E16" t="str">
        <f>IF(A16="","",VLOOKUP(A16,Playoffs!$T$2:$V$751,3))</f>
        <v>Raiders</v>
      </c>
      <c r="F16" s="25">
        <f>IF(A16="","",COUNTIF($L$2:L16,L16))</f>
        <v>11</v>
      </c>
      <c r="G16" s="25" t="str">
        <f>IF(A16="","",VLOOKUP(A16,Playoffs!$T$2:$W$751,4))</f>
        <v>AFC</v>
      </c>
      <c r="I16" s="26" t="str">
        <f t="shared" si="2"/>
        <v>Raiders</v>
      </c>
      <c r="J16" s="26" t="str">
        <f>IF(A16="","",VLOOKUP(I16,Overview!$A$3:$B$37,2))</f>
        <v>Raiders</v>
      </c>
      <c r="K16" s="26">
        <f>IF(A16="","",VLOOKUP(J16,Playoffs!$Y$3:$AE$34,7))</f>
        <v>3</v>
      </c>
      <c r="L16" s="26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5">
        <f>IF(A17="","",COUNTIF($J$2:J17,J17))</f>
        <v>1</v>
      </c>
      <c r="E17" t="str">
        <f>IF(A17="","",VLOOKUP(A17,Playoffs!$T$2:$V$751,3))</f>
        <v>49ers</v>
      </c>
      <c r="F17" s="25">
        <f>IF(A17="","",COUNTIF($L$2:L17,L17))</f>
        <v>5</v>
      </c>
      <c r="G17" s="25" t="str">
        <f>IF(A17="","",VLOOKUP(A17,Playoffs!$T$2:$W$751,4))</f>
        <v>NFC</v>
      </c>
      <c r="I17" s="26" t="str">
        <f t="shared" si="2"/>
        <v>49ers</v>
      </c>
      <c r="J17" s="26" t="str">
        <f>IF(A17="","",VLOOKUP(I17,Overview!$A$3:$B$37,2))</f>
        <v>49ers</v>
      </c>
      <c r="K17" s="26">
        <f>IF(A17="","",VLOOKUP(J17,Playoffs!$Y$3:$AE$34,7))</f>
        <v>5</v>
      </c>
      <c r="L17" s="26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5">
        <f>IF(A18="","",COUNTIF($J$2:J18,J18))</f>
        <v>1</v>
      </c>
      <c r="E18" t="str">
        <f>IF(A18="","",VLOOKUP(A18,Playoffs!$T$2:$V$751,3))</f>
        <v>Redskins</v>
      </c>
      <c r="F18" s="25">
        <f>IF(A18="","",COUNTIF($L$2:L18,L18))</f>
        <v>6</v>
      </c>
      <c r="G18" s="25" t="str">
        <f>IF(A18="","",VLOOKUP(A18,Playoffs!$T$2:$W$751,4))</f>
        <v>NFC</v>
      </c>
      <c r="I18" s="26" t="str">
        <f t="shared" si="2"/>
        <v>Redskins</v>
      </c>
      <c r="J18" s="26" t="str">
        <f>IF(A18="","",VLOOKUP(I18,Overview!$A$3:$B$37,2))</f>
        <v>Commanders</v>
      </c>
      <c r="K18" s="26">
        <f>IF(A18="","",VLOOKUP(J18,Playoffs!$Y$3:$AE$34,7))</f>
        <v>3</v>
      </c>
      <c r="L18" s="26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5">
        <f>IF(A19="","",COUNTIF($J$2:J19,J19))</f>
        <v>3</v>
      </c>
      <c r="E19" t="str">
        <f>IF(A19="","",VLOOKUP(A19,Playoffs!$T$2:$V$751,3))</f>
        <v>Raiders</v>
      </c>
      <c r="F19" s="25">
        <f>IF(A19="","",COUNTIF($L$2:L19,L19))</f>
        <v>12</v>
      </c>
      <c r="G19" s="25" t="str">
        <f>IF(A19="","",VLOOKUP(A19,Playoffs!$T$2:$W$751,4))</f>
        <v>AFC</v>
      </c>
      <c r="I19" s="26" t="str">
        <f t="shared" si="2"/>
        <v>Raiders</v>
      </c>
      <c r="J19" s="26" t="str">
        <f>IF(A19="","",VLOOKUP(I19,Overview!$A$3:$B$37,2))</f>
        <v>Raiders</v>
      </c>
      <c r="K19" s="26">
        <f>IF(A19="","",VLOOKUP(J19,Playoffs!$Y$3:$AE$34,7))</f>
        <v>3</v>
      </c>
      <c r="L19" s="26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5">
        <f>IF(A20="","",COUNTIF($J$2:J20,J20))</f>
        <v>2</v>
      </c>
      <c r="E20" t="str">
        <f>IF(A20="","",VLOOKUP(A20,Playoffs!$T$2:$V$751,3))</f>
        <v>49ers</v>
      </c>
      <c r="F20" s="25">
        <f>IF(A20="","",COUNTIF($L$2:L20,L20))</f>
        <v>7</v>
      </c>
      <c r="G20" s="25" t="str">
        <f>IF(A20="","",VLOOKUP(A20,Playoffs!$T$2:$W$751,4))</f>
        <v>NFC</v>
      </c>
      <c r="I20" s="26" t="str">
        <f t="shared" si="2"/>
        <v>49ers</v>
      </c>
      <c r="J20" s="26" t="str">
        <f>IF(A20="","",VLOOKUP(I20,Overview!$A$3:$B$37,2))</f>
        <v>49ers</v>
      </c>
      <c r="K20" s="26">
        <f>IF(A20="","",VLOOKUP(J20,Playoffs!$Y$3:$AE$34,7))</f>
        <v>5</v>
      </c>
      <c r="L20" s="26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5">
        <f>IF(A21="","",COUNTIF($J$2:J21,J21))</f>
        <v>1</v>
      </c>
      <c r="E21" t="str">
        <f>IF(A21="","",VLOOKUP(A21,Playoffs!$T$2:$V$751,3))</f>
        <v>Bears</v>
      </c>
      <c r="F21" s="25">
        <f>IF(A21="","",COUNTIF($L$2:L21,L21))</f>
        <v>8</v>
      </c>
      <c r="G21" s="25" t="str">
        <f>IF(A21="","",VLOOKUP(A21,Playoffs!$T$2:$W$751,4))</f>
        <v>NFC</v>
      </c>
      <c r="I21" s="26" t="str">
        <f t="shared" si="2"/>
        <v>Bears</v>
      </c>
      <c r="J21" s="26" t="str">
        <f>IF(A21="","",VLOOKUP(I21,Overview!$A$3:$B$37,2))</f>
        <v>Bears</v>
      </c>
      <c r="K21" s="26">
        <f>IF(A21="","",VLOOKUP(J21,Playoffs!$Y$3:$AE$34,7))</f>
        <v>1</v>
      </c>
      <c r="L21" s="26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5">
        <f>IF(A22="","",COUNTIF($J$2:J22,J22))</f>
        <v>1</v>
      </c>
      <c r="E22" t="str">
        <f>IF(A22="","",VLOOKUP(A22,Playoffs!$T$2:$V$751,3))</f>
        <v>Giants</v>
      </c>
      <c r="F22" s="25">
        <f>IF(A22="","",COUNTIF($L$2:L22,L22))</f>
        <v>9</v>
      </c>
      <c r="G22" s="25" t="str">
        <f>IF(A22="","",VLOOKUP(A22,Playoffs!$T$2:$W$751,4))</f>
        <v>NFC</v>
      </c>
      <c r="I22" s="26" t="str">
        <f t="shared" si="2"/>
        <v>Giants</v>
      </c>
      <c r="J22" s="26" t="str">
        <f>IF(A22="","",VLOOKUP(I22,Overview!$A$3:$B$37,2))</f>
        <v>Giants</v>
      </c>
      <c r="K22" s="26">
        <f>IF(A22="","",VLOOKUP(J22,Playoffs!$Y$3:$AE$34,7))</f>
        <v>4</v>
      </c>
      <c r="L22" s="26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5">
        <f>IF(A23="","",COUNTIF($J$2:J23,J23))</f>
        <v>2</v>
      </c>
      <c r="E23" t="str">
        <f>IF(A23="","",VLOOKUP(A23,Playoffs!$T$2:$V$751,3))</f>
        <v>Redskins</v>
      </c>
      <c r="F23" s="25">
        <f>IF(A23="","",COUNTIF($L$2:L23,L23))</f>
        <v>10</v>
      </c>
      <c r="G23" s="25" t="str">
        <f>IF(A23="","",VLOOKUP(A23,Playoffs!$T$2:$W$751,4))</f>
        <v>NFC</v>
      </c>
      <c r="I23" s="26" t="str">
        <f t="shared" si="2"/>
        <v>Redskins</v>
      </c>
      <c r="J23" s="26" t="str">
        <f>IF(A23="","",VLOOKUP(I23,Overview!$A$3:$B$37,2))</f>
        <v>Commanders</v>
      </c>
      <c r="K23" s="26">
        <f>IF(A23="","",VLOOKUP(J23,Playoffs!$Y$3:$AE$34,7))</f>
        <v>3</v>
      </c>
      <c r="L23" s="26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5">
        <f>IF(A24="","",COUNTIF($J$2:J24,J24))</f>
        <v>3</v>
      </c>
      <c r="E24" t="str">
        <f>IF(A24="","",VLOOKUP(A24,Playoffs!$T$2:$V$751,3))</f>
        <v>49ers</v>
      </c>
      <c r="F24" s="25">
        <f>IF(A24="","",COUNTIF($L$2:L24,L24))</f>
        <v>11</v>
      </c>
      <c r="G24" s="25" t="str">
        <f>IF(A24="","",VLOOKUP(A24,Playoffs!$T$2:$W$751,4))</f>
        <v>NFC</v>
      </c>
      <c r="I24" s="26" t="str">
        <f t="shared" si="2"/>
        <v>49ers</v>
      </c>
      <c r="J24" s="26" t="str">
        <f>IF(A24="","",VLOOKUP(I24,Overview!$A$3:$B$37,2))</f>
        <v>49ers</v>
      </c>
      <c r="K24" s="26">
        <f>IF(A24="","",VLOOKUP(J24,Playoffs!$Y$3:$AE$34,7))</f>
        <v>5</v>
      </c>
      <c r="L24" s="26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5">
        <f>IF(A25="","",COUNTIF($J$2:J25,J25))</f>
        <v>4</v>
      </c>
      <c r="E25" t="str">
        <f>IF(A25="","",VLOOKUP(A25,Playoffs!$T$2:$V$751,3))</f>
        <v>49ers</v>
      </c>
      <c r="F25" s="25">
        <f>IF(A25="","",COUNTIF($L$2:L25,L25))</f>
        <v>12</v>
      </c>
      <c r="G25" s="25" t="str">
        <f>IF(A25="","",VLOOKUP(A25,Playoffs!$T$2:$W$751,4))</f>
        <v>NFC</v>
      </c>
      <c r="I25" s="26" t="str">
        <f t="shared" si="2"/>
        <v>49ers</v>
      </c>
      <c r="J25" s="26" t="str">
        <f>IF(A25="","",VLOOKUP(I25,Overview!$A$3:$B$37,2))</f>
        <v>49ers</v>
      </c>
      <c r="K25" s="26">
        <f>IF(A25="","",VLOOKUP(J25,Playoffs!$Y$3:$AE$34,7))</f>
        <v>5</v>
      </c>
      <c r="L25" s="26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5">
        <f>IF(A26="","",COUNTIF($J$2:J26,J26))</f>
        <v>2</v>
      </c>
      <c r="E26" t="str">
        <f>IF(A26="","",VLOOKUP(A26,Playoffs!$T$2:$V$751,3))</f>
        <v>Giants</v>
      </c>
      <c r="F26" s="25">
        <f>IF(A26="","",COUNTIF($L$2:L26,L26))</f>
        <v>13</v>
      </c>
      <c r="G26" s="25" t="str">
        <f>IF(A26="","",VLOOKUP(A26,Playoffs!$T$2:$W$751,4))</f>
        <v>NFC</v>
      </c>
      <c r="I26" s="26" t="str">
        <f t="shared" si="2"/>
        <v>Giants</v>
      </c>
      <c r="J26" s="26" t="str">
        <f>IF(A26="","",VLOOKUP(I26,Overview!$A$3:$B$37,2))</f>
        <v>Giants</v>
      </c>
      <c r="K26" s="26">
        <f>IF(A26="","",VLOOKUP(J26,Playoffs!$Y$3:$AE$34,7))</f>
        <v>4</v>
      </c>
      <c r="L26" s="26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5">
        <f>IF(A27="","",COUNTIF($J$2:J27,J27))</f>
        <v>3</v>
      </c>
      <c r="E27" t="str">
        <f>IF(A27="","",VLOOKUP(A27,Playoffs!$T$2:$V$751,3))</f>
        <v>Redskins</v>
      </c>
      <c r="F27" s="25">
        <f>IF(A27="","",COUNTIF($L$2:L27,L27))</f>
        <v>14</v>
      </c>
      <c r="G27" s="25" t="str">
        <f>IF(A27="","",VLOOKUP(A27,Playoffs!$T$2:$W$751,4))</f>
        <v>NFC</v>
      </c>
      <c r="I27" s="26" t="str">
        <f t="shared" si="2"/>
        <v>Redskins</v>
      </c>
      <c r="J27" s="26" t="str">
        <f>IF(A27="","",VLOOKUP(I27,Overview!$A$3:$B$37,2))</f>
        <v>Commanders</v>
      </c>
      <c r="K27" s="26">
        <f>IF(A27="","",VLOOKUP(J27,Playoffs!$Y$3:$AE$34,7))</f>
        <v>3</v>
      </c>
      <c r="L27" s="26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5">
        <f>IF(A28="","",COUNTIF($J$2:J28,J28))</f>
        <v>3</v>
      </c>
      <c r="E28" t="str">
        <f>IF(A28="","",VLOOKUP(A28,Playoffs!$T$2:$V$751,3))</f>
        <v>Cowboys</v>
      </c>
      <c r="F28" s="25">
        <f>IF(A28="","",COUNTIF($L$2:L28,L28))</f>
        <v>15</v>
      </c>
      <c r="G28" s="25" t="str">
        <f>IF(A28="","",VLOOKUP(A28,Playoffs!$T$2:$W$751,4))</f>
        <v>NFC</v>
      </c>
      <c r="I28" s="26" t="str">
        <f t="shared" si="2"/>
        <v>Cowboys</v>
      </c>
      <c r="J28" s="26" t="str">
        <f>IF(A28="","",VLOOKUP(I28,Overview!$A$3:$B$37,2))</f>
        <v>Cowboys</v>
      </c>
      <c r="K28" s="26">
        <f>IF(A28="","",VLOOKUP(J28,Playoffs!$Y$3:$AE$34,7))</f>
        <v>5</v>
      </c>
      <c r="L28" s="26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5">
        <f>IF(A29="","",COUNTIF($J$2:J29,J29))</f>
        <v>4</v>
      </c>
      <c r="E29" t="str">
        <f>IF(A29="","",VLOOKUP(A29,Playoffs!$T$2:$V$751,3))</f>
        <v>Cowboys</v>
      </c>
      <c r="F29" s="25">
        <f>IF(A29="","",COUNTIF($L$2:L29,L29))</f>
        <v>16</v>
      </c>
      <c r="G29" s="25" t="str">
        <f>IF(A29="","",VLOOKUP(A29,Playoffs!$T$2:$W$751,4))</f>
        <v>NFC</v>
      </c>
      <c r="I29" s="26" t="str">
        <f t="shared" si="2"/>
        <v>Cowboys</v>
      </c>
      <c r="J29" s="26" t="str">
        <f>IF(A29="","",VLOOKUP(I29,Overview!$A$3:$B$37,2))</f>
        <v>Cowboys</v>
      </c>
      <c r="K29" s="26">
        <f>IF(A29="","",VLOOKUP(J29,Playoffs!$Y$3:$AE$34,7))</f>
        <v>5</v>
      </c>
      <c r="L29" s="26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5">
        <f>IF(A30="","",COUNTIF($J$2:J30,J30))</f>
        <v>5</v>
      </c>
      <c r="E30" t="str">
        <f>IF(A30="","",VLOOKUP(A30,Playoffs!$T$2:$V$751,3))</f>
        <v>49ers</v>
      </c>
      <c r="F30" s="25">
        <f>IF(A30="","",COUNTIF($L$2:L30,L30))</f>
        <v>17</v>
      </c>
      <c r="G30" s="25" t="str">
        <f>IF(A30="","",VLOOKUP(A30,Playoffs!$T$2:$W$751,4))</f>
        <v>NFC</v>
      </c>
      <c r="I30" s="26" t="str">
        <f t="shared" si="2"/>
        <v>49ers</v>
      </c>
      <c r="J30" s="26" t="str">
        <f>IF(A30="","",VLOOKUP(I30,Overview!$A$3:$B$37,2))</f>
        <v>49ers</v>
      </c>
      <c r="K30" s="26">
        <f>IF(A30="","",VLOOKUP(J30,Playoffs!$Y$3:$AE$34,7))</f>
        <v>5</v>
      </c>
      <c r="L30" s="26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5">
        <f>IF(A31="","",COUNTIF($J$2:J31,J31))</f>
        <v>5</v>
      </c>
      <c r="E31" t="str">
        <f>IF(A31="","",VLOOKUP(A31,Playoffs!$T$2:$V$751,3))</f>
        <v>Cowboys</v>
      </c>
      <c r="F31" s="25">
        <f>IF(A31="","",COUNTIF($L$2:L31,L31))</f>
        <v>18</v>
      </c>
      <c r="G31" s="25" t="str">
        <f>IF(A31="","",VLOOKUP(A31,Playoffs!$T$2:$W$751,4))</f>
        <v>NFC</v>
      </c>
      <c r="I31" s="26" t="str">
        <f t="shared" si="2"/>
        <v>Cowboys</v>
      </c>
      <c r="J31" s="26" t="str">
        <f>IF(A31="","",VLOOKUP(I31,Overview!$A$3:$B$37,2))</f>
        <v>Cowboys</v>
      </c>
      <c r="K31" s="26">
        <f>IF(A31="","",VLOOKUP(J31,Playoffs!$Y$3:$AE$34,7))</f>
        <v>5</v>
      </c>
      <c r="L31" s="26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5">
        <f>IF(A32="","",COUNTIF($J$2:J32,J32))</f>
        <v>3</v>
      </c>
      <c r="E32" t="str">
        <f>IF(A32="","",VLOOKUP(A32,Playoffs!$T$2:$V$751,3))</f>
        <v>Packers</v>
      </c>
      <c r="F32" s="25">
        <f>IF(A32="","",COUNTIF($L$2:L32,L32))</f>
        <v>19</v>
      </c>
      <c r="G32" s="25" t="str">
        <f>IF(A32="","",VLOOKUP(A32,Playoffs!$T$2:$W$751,4))</f>
        <v>NFC</v>
      </c>
      <c r="I32" s="26" t="str">
        <f t="shared" si="2"/>
        <v>Packers</v>
      </c>
      <c r="J32" s="26" t="str">
        <f>IF(A32="","",VLOOKUP(I32,Overview!$A$3:$B$37,2))</f>
        <v>Packers</v>
      </c>
      <c r="K32" s="26">
        <f>IF(A32="","",VLOOKUP(J32,Playoffs!$Y$3:$AE$34,7))</f>
        <v>4</v>
      </c>
      <c r="L32" s="26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5">
        <f>IF(A33="","",COUNTIF($J$2:J33,J33))</f>
        <v>1</v>
      </c>
      <c r="E33" t="str">
        <f>IF(A33="","",VLOOKUP(A33,Playoffs!$T$2:$V$751,3))</f>
        <v>Broncos</v>
      </c>
      <c r="F33" s="25">
        <f>IF(A33="","",COUNTIF($L$2:L33,L33))</f>
        <v>13</v>
      </c>
      <c r="G33" s="25" t="str">
        <f>IF(A33="","",VLOOKUP(A33,Playoffs!$T$2:$W$751,4))</f>
        <v>AFC</v>
      </c>
      <c r="I33" s="26" t="str">
        <f t="shared" si="2"/>
        <v>Broncos</v>
      </c>
      <c r="J33" s="26" t="str">
        <f>IF(A33="","",VLOOKUP(I33,Overview!$A$3:$B$37,2))</f>
        <v>Broncos</v>
      </c>
      <c r="K33" s="26">
        <f>IF(A33="","",VLOOKUP(J33,Playoffs!$Y$3:$AE$34,7))</f>
        <v>3</v>
      </c>
      <c r="L33" s="26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5">
        <f>IF(A34="","",COUNTIF($J$2:J34,J34))</f>
        <v>2</v>
      </c>
      <c r="E34" t="str">
        <f>IF(A34="","",VLOOKUP(A34,Playoffs!$T$2:$V$751,3))</f>
        <v>Broncos</v>
      </c>
      <c r="F34" s="25">
        <f>IF(A34="","",COUNTIF($L$2:L34,L34))</f>
        <v>14</v>
      </c>
      <c r="G34" s="25" t="str">
        <f>IF(A34="","",VLOOKUP(A34,Playoffs!$T$2:$W$751,4))</f>
        <v>AFC</v>
      </c>
      <c r="I34" s="26" t="str">
        <f t="shared" si="2"/>
        <v>Broncos</v>
      </c>
      <c r="J34" s="26" t="str">
        <f>IF(A34="","",VLOOKUP(I34,Overview!$A$3:$B$37,2))</f>
        <v>Broncos</v>
      </c>
      <c r="K34" s="26">
        <f>IF(A34="","",VLOOKUP(J34,Playoffs!$Y$3:$AE$34,7))</f>
        <v>3</v>
      </c>
      <c r="L34" s="26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5">
        <f>IF(A35="","",COUNTIF($J$2:J35,J35))</f>
        <v>1</v>
      </c>
      <c r="E35" t="str">
        <f>IF(A35="","",VLOOKUP(A35,Playoffs!$T$2:$V$751,3))</f>
        <v>Rams</v>
      </c>
      <c r="F35" s="25">
        <f>IF(A35="","",COUNTIF($L$2:L35,L35))</f>
        <v>20</v>
      </c>
      <c r="G35" s="25" t="str">
        <f>IF(A35="","",VLOOKUP(A35,Playoffs!$T$2:$W$751,4))</f>
        <v>NFC</v>
      </c>
      <c r="I35" s="26" t="str">
        <f t="shared" si="2"/>
        <v>Rams</v>
      </c>
      <c r="J35" s="26" t="str">
        <f>IF(A35="","",VLOOKUP(I35,Overview!$A$3:$B$37,2))</f>
        <v>Rams</v>
      </c>
      <c r="K35" s="26">
        <f>IF(A35="","",VLOOKUP(J35,Playoffs!$Y$3:$AE$34,7))</f>
        <v>2</v>
      </c>
      <c r="L35" s="26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5">
        <f>IF(A36="","",COUNTIF($J$2:J36,J36))</f>
        <v>1</v>
      </c>
      <c r="E36" t="str">
        <f>IF(A36="","",VLOOKUP(A36,Playoffs!$T$2:$V$751,3))</f>
        <v>Ravens</v>
      </c>
      <c r="F36" s="25">
        <f>IF(A36="","",COUNTIF($L$2:L36,L36))</f>
        <v>15</v>
      </c>
      <c r="G36" s="25" t="str">
        <f>IF(A36="","",VLOOKUP(A36,Playoffs!$T$2:$W$751,4))</f>
        <v>AFC</v>
      </c>
      <c r="I36" s="26" t="str">
        <f t="shared" si="2"/>
        <v>Ravens</v>
      </c>
      <c r="J36" s="26" t="str">
        <f>IF(A36="","",VLOOKUP(I36,Overview!$A$3:$B$37,2))</f>
        <v>Ravens</v>
      </c>
      <c r="K36" s="26">
        <f>IF(A36="","",VLOOKUP(J36,Playoffs!$Y$3:$AE$34,7))</f>
        <v>2</v>
      </c>
      <c r="L36" s="26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5">
        <f>IF(A37="","",COUNTIF($J$2:J37,J37))</f>
        <v>1</v>
      </c>
      <c r="E37" t="str">
        <f>IF(A37="","",VLOOKUP(A37,Playoffs!$T$2:$V$751,3))</f>
        <v>Patriots</v>
      </c>
      <c r="F37" s="25">
        <f>IF(A37="","",COUNTIF($L$2:L37,L37))</f>
        <v>16</v>
      </c>
      <c r="G37" s="25" t="str">
        <f>IF(A37="","",VLOOKUP(A37,Playoffs!$T$2:$W$751,4))</f>
        <v>AFC</v>
      </c>
      <c r="I37" s="26" t="str">
        <f t="shared" si="2"/>
        <v>Patriots</v>
      </c>
      <c r="J37" s="26" t="str">
        <f>IF(A37="","",VLOOKUP(I37,Overview!$A$3:$B$37,2))</f>
        <v>Patriots</v>
      </c>
      <c r="K37" s="26">
        <f>IF(A37="","",VLOOKUP(J37,Playoffs!$Y$3:$AE$34,7))</f>
        <v>6</v>
      </c>
      <c r="L37" s="26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5">
        <f>IF(A38="","",COUNTIF($J$2:J38,J38))</f>
        <v>1</v>
      </c>
      <c r="E38" t="str">
        <f>IF(A38="","",VLOOKUP(A38,Playoffs!$T$2:$V$751,3))</f>
        <v>Buccaneers</v>
      </c>
      <c r="F38" s="25">
        <f>IF(A38="","",COUNTIF($L$2:L38,L38))</f>
        <v>21</v>
      </c>
      <c r="G38" s="25" t="str">
        <f>IF(A38="","",VLOOKUP(A38,Playoffs!$T$2:$W$751,4))</f>
        <v>NFC</v>
      </c>
      <c r="I38" s="26" t="str">
        <f t="shared" si="2"/>
        <v>Buccaneers</v>
      </c>
      <c r="J38" s="26" t="str">
        <f>IF(A38="","",VLOOKUP(I38,Overview!$A$3:$B$37,2))</f>
        <v>Buccaneers</v>
      </c>
      <c r="K38" s="26">
        <f>IF(A38="","",VLOOKUP(J38,Playoffs!$Y$3:$AE$34,7))</f>
        <v>2</v>
      </c>
      <c r="L38" s="26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5">
        <f>IF(A39="","",COUNTIF($J$2:J39,J39))</f>
        <v>2</v>
      </c>
      <c r="E39" t="str">
        <f>IF(A39="","",VLOOKUP(A39,Playoffs!$T$2:$V$751,3))</f>
        <v>Patriots</v>
      </c>
      <c r="F39" s="25">
        <f>IF(A39="","",COUNTIF($L$2:L39,L39))</f>
        <v>17</v>
      </c>
      <c r="G39" s="25" t="str">
        <f>IF(A39="","",VLOOKUP(A39,Playoffs!$T$2:$W$751,4))</f>
        <v>AFC</v>
      </c>
      <c r="I39" s="26" t="str">
        <f t="shared" si="2"/>
        <v>Patriots</v>
      </c>
      <c r="J39" s="26" t="str">
        <f>IF(A39="","",VLOOKUP(I39,Overview!$A$3:$B$37,2))</f>
        <v>Patriots</v>
      </c>
      <c r="K39" s="26">
        <f>IF(A39="","",VLOOKUP(J39,Playoffs!$Y$3:$AE$34,7))</f>
        <v>6</v>
      </c>
      <c r="L39" s="26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5">
        <f>IF(A40="","",COUNTIF($J$2:J40,J40))</f>
        <v>3</v>
      </c>
      <c r="E40" t="str">
        <f>IF(A40="","",VLOOKUP(A40,Playoffs!$T$2:$V$751,3))</f>
        <v>Patriots</v>
      </c>
      <c r="F40" s="25">
        <f>IF(A40="","",COUNTIF($L$2:L40,L40))</f>
        <v>18</v>
      </c>
      <c r="G40" s="25" t="str">
        <f>IF(A40="","",VLOOKUP(A40,Playoffs!$T$2:$W$751,4))</f>
        <v>AFC</v>
      </c>
      <c r="I40" s="26" t="str">
        <f t="shared" si="2"/>
        <v>Patriots</v>
      </c>
      <c r="J40" s="26" t="str">
        <f>IF(A40="","",VLOOKUP(I40,Overview!$A$3:$B$37,2))</f>
        <v>Patriots</v>
      </c>
      <c r="K40" s="26">
        <f>IF(A40="","",VLOOKUP(J40,Playoffs!$Y$3:$AE$34,7))</f>
        <v>6</v>
      </c>
      <c r="L40" s="26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5">
        <f>IF(A41="","",COUNTIF($J$2:J41,J41))</f>
        <v>5</v>
      </c>
      <c r="E41" t="str">
        <f>IF(A41="","",VLOOKUP(A41,Playoffs!$T$2:$V$751,3))</f>
        <v>Steelers</v>
      </c>
      <c r="F41" s="25">
        <f>IF(A41="","",COUNTIF($L$2:L41,L41))</f>
        <v>19</v>
      </c>
      <c r="G41" s="25" t="str">
        <f>IF(A41="","",VLOOKUP(A41,Playoffs!$T$2:$W$751,4))</f>
        <v>AFC</v>
      </c>
      <c r="I41" s="26" t="str">
        <f t="shared" si="2"/>
        <v>Steelers</v>
      </c>
      <c r="J41" s="26" t="str">
        <f>IF(A41="","",VLOOKUP(I41,Overview!$A$3:$B$37,2))</f>
        <v>Steelers</v>
      </c>
      <c r="K41" s="26">
        <f>IF(A41="","",VLOOKUP(J41,Playoffs!$Y$3:$AE$34,7))</f>
        <v>6</v>
      </c>
      <c r="L41" s="26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5">
        <f>IF(A42="","",COUNTIF($J$2:J42,J42))</f>
        <v>2</v>
      </c>
      <c r="E42" t="str">
        <f>IF(A42="","",VLOOKUP(A42,Playoffs!$T$2:$V$751,3))</f>
        <v>Colts</v>
      </c>
      <c r="F42" s="25">
        <f>IF(A42="","",COUNTIF($L$2:L42,L42))</f>
        <v>20</v>
      </c>
      <c r="G42" s="25" t="str">
        <f>IF(A42="","",VLOOKUP(A42,Playoffs!$T$2:$W$751,4))</f>
        <v>AFC</v>
      </c>
      <c r="I42" s="26" t="str">
        <f t="shared" si="2"/>
        <v>Colts</v>
      </c>
      <c r="J42" s="26" t="str">
        <f>IF(A42="","",VLOOKUP(I42,Overview!$A$3:$B$37,2))</f>
        <v>Colts</v>
      </c>
      <c r="K42" s="26">
        <f>IF(A42="","",VLOOKUP(J42,Playoffs!$Y$3:$AE$34,7))</f>
        <v>2</v>
      </c>
      <c r="L42" s="26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5">
        <f>IF(A43="","",COUNTIF($J$2:J43,J43))</f>
        <v>3</v>
      </c>
      <c r="E43" t="str">
        <f>IF(A43="","",VLOOKUP(A43,Playoffs!$T$2:$V$751,3))</f>
        <v>Giants</v>
      </c>
      <c r="F43" s="25">
        <f>IF(A43="","",COUNTIF($L$2:L43,L43))</f>
        <v>22</v>
      </c>
      <c r="G43" s="25" t="str">
        <f>IF(A43="","",VLOOKUP(A43,Playoffs!$T$2:$W$751,4))</f>
        <v>NFC</v>
      </c>
      <c r="I43" s="26" t="str">
        <f t="shared" si="2"/>
        <v>Giants</v>
      </c>
      <c r="J43" s="26" t="str">
        <f>IF(A43="","",VLOOKUP(I43,Overview!$A$3:$B$37,2))</f>
        <v>Giants</v>
      </c>
      <c r="K43" s="26">
        <f>IF(A43="","",VLOOKUP(J43,Playoffs!$Y$3:$AE$34,7))</f>
        <v>4</v>
      </c>
      <c r="L43" s="26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5">
        <f>IF(A44="","",COUNTIF($J$2:J44,J44))</f>
        <v>6</v>
      </c>
      <c r="E44" t="str">
        <f>IF(A44="","",VLOOKUP(A44,Playoffs!$T$2:$V$751,3))</f>
        <v>Steelers</v>
      </c>
      <c r="F44" s="25">
        <f>IF(A44="","",COUNTIF($L$2:L44,L44))</f>
        <v>21</v>
      </c>
      <c r="G44" s="25" t="str">
        <f>IF(A44="","",VLOOKUP(A44,Playoffs!$T$2:$W$751,4))</f>
        <v>AFC</v>
      </c>
      <c r="I44" s="26" t="str">
        <f t="shared" si="2"/>
        <v>Steelers</v>
      </c>
      <c r="J44" s="26" t="str">
        <f>IF(A44="","",VLOOKUP(I44,Overview!$A$3:$B$37,2))</f>
        <v>Steelers</v>
      </c>
      <c r="K44" s="26">
        <f>IF(A44="","",VLOOKUP(J44,Playoffs!$Y$3:$AE$34,7))</f>
        <v>6</v>
      </c>
      <c r="L44" s="26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5">
        <f>IF(A45="","",COUNTIF($J$2:J45,J45))</f>
        <v>1</v>
      </c>
      <c r="E45" t="str">
        <f>IF(A45="","",VLOOKUP(A45,Playoffs!$T$2:$V$751,3))</f>
        <v>Saints</v>
      </c>
      <c r="F45" s="25">
        <f>IF(A45="","",COUNTIF($L$2:L45,L45))</f>
        <v>23</v>
      </c>
      <c r="G45" s="25" t="str">
        <f>IF(A45="","",VLOOKUP(A45,Playoffs!$T$2:$W$751,4))</f>
        <v>NFC</v>
      </c>
      <c r="I45" s="26" t="str">
        <f t="shared" si="2"/>
        <v>Saints</v>
      </c>
      <c r="J45" s="26" t="str">
        <f>IF(A45="","",VLOOKUP(I45,Overview!$A$3:$B$37,2))</f>
        <v>Saints</v>
      </c>
      <c r="K45" s="26">
        <f>IF(A45="","",VLOOKUP(J45,Playoffs!$Y$3:$AE$34,7))</f>
        <v>1</v>
      </c>
      <c r="L45" s="26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5">
        <f>IF(A46="","",COUNTIF($J$2:J46,J46))</f>
        <v>4</v>
      </c>
      <c r="E46" t="str">
        <f>IF(A46="","",VLOOKUP(A46,Playoffs!$T$2:$V$751,3))</f>
        <v>Packers</v>
      </c>
      <c r="F46" s="25">
        <f>IF(A46="","",COUNTIF($L$2:L46,L46))</f>
        <v>24</v>
      </c>
      <c r="G46" s="25" t="str">
        <f>IF(A46="","",VLOOKUP(A46,Playoffs!$T$2:$W$751,4))</f>
        <v>NFC</v>
      </c>
      <c r="I46" s="26" t="str">
        <f t="shared" si="2"/>
        <v>Packers</v>
      </c>
      <c r="J46" s="26" t="str">
        <f>IF(A46="","",VLOOKUP(I46,Overview!$A$3:$B$37,2))</f>
        <v>Packers</v>
      </c>
      <c r="K46" s="26">
        <f>IF(A46="","",VLOOKUP(J46,Playoffs!$Y$3:$AE$34,7))</f>
        <v>4</v>
      </c>
      <c r="L46" s="26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5">
        <f>IF(A47="","",COUNTIF($J$2:J47,J47))</f>
        <v>4</v>
      </c>
      <c r="E47" t="str">
        <f>IF(A47="","",VLOOKUP(A47,Playoffs!$T$2:$V$751,3))</f>
        <v>Giants</v>
      </c>
      <c r="F47" s="25">
        <f>IF(A47="","",COUNTIF($L$2:L47,L47))</f>
        <v>25</v>
      </c>
      <c r="G47" s="25" t="str">
        <f>IF(A47="","",VLOOKUP(A47,Playoffs!$T$2:$W$751,4))</f>
        <v>NFC</v>
      </c>
      <c r="I47" s="26" t="str">
        <f t="shared" si="2"/>
        <v>Giants</v>
      </c>
      <c r="J47" s="26" t="str">
        <f>IF(A47="","",VLOOKUP(I47,Overview!$A$3:$B$37,2))</f>
        <v>Giants</v>
      </c>
      <c r="K47" s="26">
        <f>IF(A47="","",VLOOKUP(J47,Playoffs!$Y$3:$AE$34,7))</f>
        <v>4</v>
      </c>
      <c r="L47" s="26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5">
        <f>IF(A48="","",COUNTIF($J$2:J48,J48))</f>
        <v>2</v>
      </c>
      <c r="E48" t="str">
        <f>IF(A48="","",VLOOKUP(A48,Playoffs!$T$2:$V$751,3))</f>
        <v>Ravens</v>
      </c>
      <c r="F48" s="25">
        <f>IF(A48="","",COUNTIF($L$2:L48,L48))</f>
        <v>22</v>
      </c>
      <c r="G48" s="25" t="str">
        <f>IF(A48="","",VLOOKUP(A48,Playoffs!$T$2:$W$751,4))</f>
        <v>AFC</v>
      </c>
      <c r="I48" s="26" t="str">
        <f t="shared" si="2"/>
        <v>Ravens</v>
      </c>
      <c r="J48" s="26" t="str">
        <f>IF(A48="","",VLOOKUP(I48,Overview!$A$3:$B$37,2))</f>
        <v>Ravens</v>
      </c>
      <c r="K48" s="26">
        <f>IF(A48="","",VLOOKUP(J48,Playoffs!$Y$3:$AE$34,7))</f>
        <v>2</v>
      </c>
      <c r="L48" s="26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5">
        <f>IF(A49="","",COUNTIF($J$2:J49,J49))</f>
        <v>1</v>
      </c>
      <c r="E49" t="str">
        <f>IF(A49="","",VLOOKUP(A49,Playoffs!$T$2:$V$751,3))</f>
        <v>Seahawks</v>
      </c>
      <c r="F49" s="25">
        <f>IF(A49="","",COUNTIF($L$2:L49,L49))</f>
        <v>26</v>
      </c>
      <c r="G49" s="25" t="str">
        <f>IF(A49="","",VLOOKUP(A49,Playoffs!$T$2:$W$751,4))</f>
        <v>NFC</v>
      </c>
      <c r="I49" s="26" t="str">
        <f t="shared" si="2"/>
        <v>Seahawks</v>
      </c>
      <c r="J49" s="26" t="str">
        <f>IF(A49="","",VLOOKUP(I49,Overview!$A$3:$B$37,2))</f>
        <v>Seahawks</v>
      </c>
      <c r="K49" s="26">
        <f>IF(A49="","",VLOOKUP(J49,Playoffs!$Y$3:$AE$34,7))</f>
        <v>1</v>
      </c>
      <c r="L49" s="26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5">
        <f>IF(A50="","",COUNTIF($J$2:J50,J50))</f>
        <v>4</v>
      </c>
      <c r="E50" t="str">
        <f>IF(A50="","",VLOOKUP(A50,Playoffs!$T$2:$V$751,3))</f>
        <v>Patriots</v>
      </c>
      <c r="F50" s="25">
        <f>IF(A50="","",COUNTIF($L$2:L50,L50))</f>
        <v>23</v>
      </c>
      <c r="G50" s="25" t="str">
        <f>IF(A50="","",VLOOKUP(A50,Playoffs!$T$2:$W$751,4))</f>
        <v>AFC</v>
      </c>
      <c r="I50" s="26" t="str">
        <f t="shared" si="2"/>
        <v>Patriots</v>
      </c>
      <c r="J50" s="26" t="str">
        <f>IF(A50="","",VLOOKUP(I50,Overview!$A$3:$B$37,2))</f>
        <v>Patriots</v>
      </c>
      <c r="K50" s="26">
        <f>IF(A50="","",VLOOKUP(J50,Playoffs!$Y$3:$AE$34,7))</f>
        <v>6</v>
      </c>
      <c r="L50" s="26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5">
        <f>IF(A51="","",COUNTIF($J$2:J51,J51))</f>
        <v>3</v>
      </c>
      <c r="E51" t="str">
        <f>IF(A51="","",VLOOKUP(A51,Playoffs!$T$2:$V$751,3))</f>
        <v>Broncos</v>
      </c>
      <c r="F51" s="25">
        <f>IF(A51="","",COUNTIF($L$2:L51,L51))</f>
        <v>24</v>
      </c>
      <c r="G51" s="25" t="str">
        <f>IF(A51="","",VLOOKUP(A51,Playoffs!$T$2:$W$751,4))</f>
        <v>AFC</v>
      </c>
      <c r="I51" s="26" t="str">
        <f t="shared" si="2"/>
        <v>Broncos</v>
      </c>
      <c r="J51" s="26" t="str">
        <f>IF(A51="","",VLOOKUP(I51,Overview!$A$3:$B$37,2))</f>
        <v>Broncos</v>
      </c>
      <c r="K51" s="26">
        <f>IF(A51="","",VLOOKUP(J51,Playoffs!$Y$3:$AE$34,7))</f>
        <v>3</v>
      </c>
      <c r="L51" s="26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5">
        <f>IF(A52="","",COUNTIF($J$2:J52,J52))</f>
        <v>5</v>
      </c>
      <c r="E52" t="str">
        <f>IF(A52="","",VLOOKUP(A52,Playoffs!$T$2:$V$751,3))</f>
        <v>Patriots</v>
      </c>
      <c r="F52" s="25">
        <f>IF(A52="","",COUNTIF($L$2:L52,L52))</f>
        <v>25</v>
      </c>
      <c r="G52" s="25" t="str">
        <f>IF(A52="","",VLOOKUP(A52,Playoffs!$T$2:$W$751,4))</f>
        <v>AFC</v>
      </c>
      <c r="I52" s="26" t="str">
        <f t="shared" si="2"/>
        <v>Patriots</v>
      </c>
      <c r="J52" s="26" t="str">
        <f>IF(A52="","",VLOOKUP(I52,Overview!$A$3:$B$37,2))</f>
        <v>Patriots</v>
      </c>
      <c r="K52" s="26">
        <f>IF(A52="","",VLOOKUP(J52,Playoffs!$Y$3:$AE$34,7))</f>
        <v>6</v>
      </c>
      <c r="L52" s="26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5">
        <f>IF(A53="","",COUNTIF($J$2:J53,J53))</f>
        <v>1</v>
      </c>
      <c r="E53" t="str">
        <f>IF(A53="","",VLOOKUP(A53,Playoffs!$T$2:$V$751,3))</f>
        <v>Eagles</v>
      </c>
      <c r="F53" s="25">
        <f>IF(A53="","",COUNTIF($L$2:L53,L53))</f>
        <v>27</v>
      </c>
      <c r="G53" s="25" t="str">
        <f>IF(A53="","",VLOOKUP(A53,Playoffs!$T$2:$W$751,4))</f>
        <v>NFC</v>
      </c>
      <c r="I53" s="26" t="str">
        <f t="shared" si="2"/>
        <v>Eagles</v>
      </c>
      <c r="J53" s="26" t="str">
        <f>IF(A53="","",VLOOKUP(I53,Overview!$A$3:$B$37,2))</f>
        <v>Eagles</v>
      </c>
      <c r="K53" s="26">
        <f>IF(A53="","",VLOOKUP(J53,Playoffs!$Y$3:$AE$34,7))</f>
        <v>1</v>
      </c>
      <c r="L53" s="26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5">
        <f>IF(A54="","",COUNTIF($J$2:J54,J54))</f>
        <v>6</v>
      </c>
      <c r="E54" t="str">
        <f>IF(A54="","",VLOOKUP(A54,Playoffs!$T$2:$V$751,3))</f>
        <v>Patriots</v>
      </c>
      <c r="F54" s="25">
        <f>IF(A54="","",COUNTIF($L$2:L54,L54))</f>
        <v>26</v>
      </c>
      <c r="G54" s="25" t="str">
        <f>IF(A54="","",VLOOKUP(A54,Playoffs!$T$2:$W$751,4))</f>
        <v>AFC</v>
      </c>
      <c r="I54" s="26" t="str">
        <f t="shared" si="2"/>
        <v>Patriots</v>
      </c>
      <c r="J54" s="26" t="str">
        <f>IF(A54="","",VLOOKUP(I54,Overview!$A$3:$B$37,2))</f>
        <v>Patriots</v>
      </c>
      <c r="K54" s="26">
        <f>IF(A54="","",VLOOKUP(J54,Playoffs!$Y$3:$AE$34,7))</f>
        <v>6</v>
      </c>
      <c r="L54" s="26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5">
        <f>IF(A55="","",COUNTIF($J$2:J55,J55))</f>
        <v>2</v>
      </c>
      <c r="E55" t="str">
        <f>IF(A55="","",VLOOKUP(A55,Playoffs!$T$2:$V$751,3))</f>
        <v>Chiefs</v>
      </c>
      <c r="F55" s="25">
        <f>IF(A55="","",COUNTIF($L$2:L55,L55))</f>
        <v>27</v>
      </c>
      <c r="G55" s="25" t="str">
        <f>IF(A55="","",VLOOKUP(A55,Playoffs!$T$2:$W$751,4))</f>
        <v>AFC</v>
      </c>
      <c r="I55" s="26" t="str">
        <f t="shared" si="2"/>
        <v>Chiefs</v>
      </c>
      <c r="J55" s="26" t="str">
        <f>IF(A55="","",VLOOKUP(I55,Overview!$A$3:$B$37,2))</f>
        <v>Chiefs</v>
      </c>
      <c r="K55" s="26">
        <f>IF(A55="","",VLOOKUP(J55,Playoffs!$Y$3:$AE$34,7))</f>
        <v>3</v>
      </c>
      <c r="L55" s="26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5">
        <f>IF(A56="","",COUNTIF($J$2:J56,J56))</f>
        <v>2</v>
      </c>
      <c r="E56" t="str">
        <f>IF(A56="","",VLOOKUP(A56,Playoffs!$T$2:$V$751,3))</f>
        <v>Buccaneers</v>
      </c>
      <c r="F56" s="25">
        <f>IF(A56="","",COUNTIF($L$2:L56,L56))</f>
        <v>28</v>
      </c>
      <c r="G56" s="25" t="str">
        <f>IF(A56="","",VLOOKUP(A56,Playoffs!$T$2:$W$751,4))</f>
        <v>NFC</v>
      </c>
      <c r="I56" s="26" t="str">
        <f t="shared" si="2"/>
        <v>Buccaneers</v>
      </c>
      <c r="J56" s="26" t="str">
        <f>IF(A56="","",VLOOKUP(I56,Overview!$A$3:$B$37,2))</f>
        <v>Buccaneers</v>
      </c>
      <c r="K56" s="26">
        <f>IF(A56="","",VLOOKUP(J56,Playoffs!$Y$3:$AE$34,7))</f>
        <v>2</v>
      </c>
      <c r="L56" s="26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5">
        <f>IF(A57="","",COUNTIF($J$2:J57,J57))</f>
        <v>2</v>
      </c>
      <c r="E57" t="str">
        <f>IF(A57="","",VLOOKUP(A57,Playoffs!$T$2:$V$751,3))</f>
        <v>Rams</v>
      </c>
      <c r="F57" s="25">
        <f>IF(A57="","",COUNTIF($L$2:L57,L57))</f>
        <v>29</v>
      </c>
      <c r="G57" s="25" t="str">
        <f>IF(A57="","",VLOOKUP(A57,Playoffs!$T$2:$W$751,4))</f>
        <v>NFC</v>
      </c>
      <c r="I57" s="26" t="str">
        <f t="shared" si="2"/>
        <v>Rams</v>
      </c>
      <c r="J57" s="26" t="str">
        <f>IF(A57="","",VLOOKUP(I57,Overview!$A$3:$B$37,2))</f>
        <v>Rams</v>
      </c>
      <c r="K57" s="26">
        <f>IF(A57="","",VLOOKUP(J57,Playoffs!$Y$3:$AE$34,7))</f>
        <v>2</v>
      </c>
      <c r="L57" s="26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5">
        <f>IF(A58="","",COUNTIF($J$2:J58,J58))</f>
        <v>3</v>
      </c>
      <c r="E58" t="str">
        <f>IF(A58="","",VLOOKUP(A58,Playoffs!$T$2:$V$751,3))</f>
        <v>Chiefs</v>
      </c>
      <c r="F58" s="25">
        <f>IF(A58="","",COUNTIF($L$2:L58,L58))</f>
        <v>28</v>
      </c>
      <c r="G58" s="25" t="str">
        <f>IF(A58="","",VLOOKUP(A58,Playoffs!$T$2:$W$751,4))</f>
        <v>AFC</v>
      </c>
      <c r="I58" s="26" t="str">
        <f t="shared" si="2"/>
        <v>Chiefs</v>
      </c>
      <c r="J58" s="26" t="str">
        <f>IF(A58="","",VLOOKUP(I58,Overview!$A$3:$B$37,2))</f>
        <v>Chiefs</v>
      </c>
      <c r="K58" s="26">
        <f>IF(A58="","",VLOOKUP(J58,Playoffs!$Y$3:$AE$34,7))</f>
        <v>3</v>
      </c>
      <c r="L58" s="26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5" t="str">
        <f>IF(A59="","",COUNTIF($J$2:J59,J59))</f>
        <v/>
      </c>
      <c r="E59" t="str">
        <f>IF(A59="","",VLOOKUP(A59,Playoffs!$T$2:$V$751,3))</f>
        <v/>
      </c>
      <c r="F59" s="25" t="str">
        <f>IF(A59="","",COUNTIF($L$2:L59,L59))</f>
        <v/>
      </c>
      <c r="G59" s="25" t="str">
        <f>IF(A59="","",VLOOKUP(A59,Playoffs!$T$2:$W$751,4))</f>
        <v/>
      </c>
      <c r="I59" s="26" t="str">
        <f t="shared" si="2"/>
        <v/>
      </c>
      <c r="J59" s="26" t="str">
        <f>IF(A59="","",VLOOKUP(I59,Overview!$A$3:$B$37,2))</f>
        <v/>
      </c>
      <c r="K59" s="26" t="str">
        <f>IF(A59="","",VLOOKUP(J59,Playoffs!$Y$3:$AE$34,7))</f>
        <v/>
      </c>
      <c r="L59" s="26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5" t="str">
        <f>IF(A60="","",COUNTIF($J$2:J60,J60))</f>
        <v/>
      </c>
      <c r="E60" t="str">
        <f>IF(A60="","",VLOOKUP(A60,Playoffs!$T$2:$V$751,3))</f>
        <v/>
      </c>
      <c r="F60" s="25" t="str">
        <f>IF(A60="","",COUNTIF($L$2:L60,L60))</f>
        <v/>
      </c>
      <c r="G60" s="25" t="str">
        <f>IF(A60="","",VLOOKUP(A60,Playoffs!$T$2:$W$751,4))</f>
        <v/>
      </c>
      <c r="I60" s="26" t="str">
        <f t="shared" si="2"/>
        <v/>
      </c>
      <c r="J60" s="26" t="str">
        <f>IF(A60="","",VLOOKUP(I60,Overview!$A$3:$B$37,2))</f>
        <v/>
      </c>
      <c r="K60" s="26" t="str">
        <f>IF(A60="","",VLOOKUP(J60,Playoffs!$Y$3:$AE$34,7))</f>
        <v/>
      </c>
      <c r="L60" s="26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5" t="str">
        <f>IF(A61="","",COUNTIF($J$2:J61,J61))</f>
        <v/>
      </c>
      <c r="E61" t="str">
        <f>IF(A61="","",VLOOKUP(A61,Playoffs!$T$2:$V$751,3))</f>
        <v/>
      </c>
      <c r="F61" s="25" t="str">
        <f>IF(A61="","",COUNTIF($L$2:L61,L61))</f>
        <v/>
      </c>
      <c r="G61" s="25" t="str">
        <f>IF(A61="","",VLOOKUP(A61,Playoffs!$T$2:$W$751,4))</f>
        <v/>
      </c>
      <c r="I61" s="26" t="str">
        <f t="shared" si="2"/>
        <v/>
      </c>
      <c r="J61" s="26" t="str">
        <f>IF(A61="","",VLOOKUP(I61,Overview!$A$3:$B$37,2))</f>
        <v/>
      </c>
      <c r="K61" s="26" t="str">
        <f>IF(A61="","",VLOOKUP(J61,Playoffs!$Y$3:$AE$34,7))</f>
        <v/>
      </c>
      <c r="L61" s="26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5" t="str">
        <f>IF(A62="","",COUNTIF($J$2:J62,J62))</f>
        <v/>
      </c>
      <c r="E62" t="str">
        <f>IF(A62="","",VLOOKUP(A62,Playoffs!$T$2:$V$751,3))</f>
        <v/>
      </c>
      <c r="F62" s="25" t="str">
        <f>IF(A62="","",COUNTIF($L$2:L62,L62))</f>
        <v/>
      </c>
      <c r="G62" s="25" t="str">
        <f>IF(A62="","",VLOOKUP(A62,Playoffs!$T$2:$W$751,4))</f>
        <v/>
      </c>
      <c r="I62" s="26" t="str">
        <f t="shared" si="2"/>
        <v/>
      </c>
      <c r="J62" s="26" t="str">
        <f>IF(A62="","",VLOOKUP(I62,Overview!$A$3:$B$37,2))</f>
        <v/>
      </c>
      <c r="K62" s="26" t="str">
        <f>IF(A62="","",VLOOKUP(J62,Playoffs!$Y$3:$AE$34,7))</f>
        <v/>
      </c>
      <c r="L62" s="26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5" t="str">
        <f>IF(A63="","",COUNTIF($J$2:J63,J63))</f>
        <v/>
      </c>
      <c r="E63" t="str">
        <f>IF(A63="","",VLOOKUP(A63,Playoffs!$T$2:$V$751,3))</f>
        <v/>
      </c>
      <c r="F63" s="25" t="str">
        <f>IF(A63="","",COUNTIF($L$2:L63,L63))</f>
        <v/>
      </c>
      <c r="G63" s="25" t="str">
        <f>IF(A63="","",VLOOKUP(A63,Playoffs!$T$2:$W$751,4))</f>
        <v/>
      </c>
      <c r="I63" s="26" t="str">
        <f t="shared" si="2"/>
        <v/>
      </c>
      <c r="J63" s="26" t="str">
        <f>IF(A63="","",VLOOKUP(I63,Overview!$A$3:$B$37,2))</f>
        <v/>
      </c>
      <c r="K63" s="26" t="str">
        <f>IF(A63="","",VLOOKUP(J63,Playoffs!$Y$3:$AE$34,7))</f>
        <v/>
      </c>
      <c r="L63" s="26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5" t="str">
        <f>IF(A64="","",COUNTIF($J$2:J64,J64))</f>
        <v/>
      </c>
      <c r="E64" t="str">
        <f>IF(A64="","",VLOOKUP(A64,Playoffs!$T$2:$V$751,3))</f>
        <v/>
      </c>
      <c r="F64" s="25" t="str">
        <f>IF(A64="","",COUNTIF($L$2:L64,L64))</f>
        <v/>
      </c>
      <c r="G64" s="25" t="str">
        <f>IF(A64="","",VLOOKUP(A64,Playoffs!$T$2:$W$751,4))</f>
        <v/>
      </c>
      <c r="I64" s="26" t="str">
        <f t="shared" si="2"/>
        <v/>
      </c>
      <c r="J64" s="26" t="str">
        <f>IF(A64="","",VLOOKUP(I64,Overview!$A$3:$B$37,2))</f>
        <v/>
      </c>
      <c r="K64" s="26" t="str">
        <f>IF(A64="","",VLOOKUP(J64,Playoffs!$Y$3:$AE$34,7))</f>
        <v/>
      </c>
      <c r="L64" s="26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5" t="str">
        <f>IF(A65="","",COUNTIF($J$2:J65,J65))</f>
        <v/>
      </c>
      <c r="E65" t="str">
        <f>IF(A65="","",VLOOKUP(A65,Playoffs!$T$2:$V$751,3))</f>
        <v/>
      </c>
      <c r="F65" s="25" t="str">
        <f>IF(A65="","",COUNTIF($L$2:L65,L65))</f>
        <v/>
      </c>
      <c r="G65" s="25" t="str">
        <f>IF(A65="","",VLOOKUP(A65,Playoffs!$T$2:$W$751,4))</f>
        <v/>
      </c>
      <c r="I65" s="26" t="str">
        <f t="shared" si="2"/>
        <v/>
      </c>
      <c r="J65" s="26" t="str">
        <f>IF(A65="","",VLOOKUP(I65,Overview!$A$3:$B$37,2))</f>
        <v/>
      </c>
      <c r="K65" s="26" t="str">
        <f>IF(A65="","",VLOOKUP(J65,Playoffs!$Y$3:$AE$34,7))</f>
        <v/>
      </c>
      <c r="L65" s="26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5" t="str">
        <f>IF(A66="","",COUNTIF($J$2:J66,J66))</f>
        <v/>
      </c>
      <c r="E66" t="str">
        <f>IF(A66="","",VLOOKUP(A66,Playoffs!$T$2:$V$751,3))</f>
        <v/>
      </c>
      <c r="F66" s="25" t="str">
        <f>IF(A66="","",COUNTIF($L$2:L66,L66))</f>
        <v/>
      </c>
      <c r="G66" s="25" t="str">
        <f>IF(A66="","",VLOOKUP(A66,Playoffs!$T$2:$W$751,4))</f>
        <v/>
      </c>
      <c r="I66" s="26" t="str">
        <f t="shared" si="2"/>
        <v/>
      </c>
      <c r="J66" s="26" t="str">
        <f>IF(A66="","",VLOOKUP(I66,Overview!$A$3:$B$37,2))</f>
        <v/>
      </c>
      <c r="K66" s="26" t="str">
        <f>IF(A66="","",VLOOKUP(J66,Playoffs!$Y$3:$AE$34,7))</f>
        <v/>
      </c>
      <c r="L66" s="26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5" t="str">
        <f>IF(A67="","",COUNTIF($J$2:J67,J67))</f>
        <v/>
      </c>
      <c r="E67" t="str">
        <f>IF(A67="","",VLOOKUP(A67,Playoffs!$T$2:$V$751,3))</f>
        <v/>
      </c>
      <c r="F67" s="25" t="str">
        <f>IF(A67="","",COUNTIF($L$2:L67,L67))</f>
        <v/>
      </c>
      <c r="G67" s="25" t="str">
        <f>IF(A67="","",VLOOKUP(A67,Playoffs!$T$2:$W$751,4))</f>
        <v/>
      </c>
      <c r="I67" s="26" t="str">
        <f t="shared" ref="I67:I76" si="6">E67</f>
        <v/>
      </c>
      <c r="J67" s="26" t="str">
        <f>IF(A67="","",VLOOKUP(I67,Overview!$A$3:$B$37,2))</f>
        <v/>
      </c>
      <c r="K67" s="26" t="str">
        <f>IF(A67="","",VLOOKUP(J67,Playoffs!$Y$3:$AE$34,7))</f>
        <v/>
      </c>
      <c r="L67" s="26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5" t="str">
        <f>IF(A68="","",COUNTIF($J$2:J68,J68))</f>
        <v/>
      </c>
      <c r="E68" t="str">
        <f>IF(A68="","",VLOOKUP(A68,Playoffs!$T$2:$V$751,3))</f>
        <v/>
      </c>
      <c r="F68" s="25" t="str">
        <f>IF(A68="","",COUNTIF($L$2:L68,L68))</f>
        <v/>
      </c>
      <c r="G68" s="25" t="str">
        <f>IF(A68="","",VLOOKUP(A68,Playoffs!$T$2:$W$751,4))</f>
        <v/>
      </c>
      <c r="I68" s="26" t="str">
        <f t="shared" si="6"/>
        <v/>
      </c>
      <c r="J68" s="26" t="str">
        <f>IF(A68="","",VLOOKUP(I68,Overview!$A$3:$B$37,2))</f>
        <v/>
      </c>
      <c r="K68" s="26" t="str">
        <f>IF(A68="","",VLOOKUP(J68,Playoffs!$Y$3:$AE$34,7))</f>
        <v/>
      </c>
      <c r="L68" s="26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5" t="str">
        <f>IF(A69="","",COUNTIF($J$2:J69,J69))</f>
        <v/>
      </c>
      <c r="E69" t="str">
        <f>IF(A69="","",VLOOKUP(A69,Playoffs!$T$2:$V$751,3))</f>
        <v/>
      </c>
      <c r="F69" s="25" t="str">
        <f>IF(A69="","",COUNTIF($L$2:L69,L69))</f>
        <v/>
      </c>
      <c r="G69" s="25" t="str">
        <f>IF(A69="","",VLOOKUP(A69,Playoffs!$T$2:$W$751,4))</f>
        <v/>
      </c>
      <c r="I69" s="26" t="str">
        <f t="shared" si="6"/>
        <v/>
      </c>
      <c r="J69" s="26" t="str">
        <f>IF(A69="","",VLOOKUP(I69,Overview!$A$3:$B$37,2))</f>
        <v/>
      </c>
      <c r="K69" s="26" t="str">
        <f>IF(A69="","",VLOOKUP(J69,Playoffs!$Y$3:$AE$34,7))</f>
        <v/>
      </c>
      <c r="L69" s="26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5" t="str">
        <f>IF(A70="","",COUNTIF($J$2:J70,J70))</f>
        <v/>
      </c>
      <c r="E70" t="str">
        <f>IF(A70="","",VLOOKUP(A70,Playoffs!$T$2:$V$751,3))</f>
        <v/>
      </c>
      <c r="F70" s="25" t="str">
        <f>IF(A70="","",COUNTIF($L$2:L70,L70))</f>
        <v/>
      </c>
      <c r="G70" s="25" t="str">
        <f>IF(A70="","",VLOOKUP(A70,Playoffs!$T$2:$W$751,4))</f>
        <v/>
      </c>
      <c r="I70" s="26" t="str">
        <f t="shared" si="6"/>
        <v/>
      </c>
      <c r="J70" s="26" t="str">
        <f>IF(A70="","",VLOOKUP(I70,Overview!$A$3:$B$37,2))</f>
        <v/>
      </c>
      <c r="K70" s="26" t="str">
        <f>IF(A70="","",VLOOKUP(J70,Playoffs!$Y$3:$AE$34,7))</f>
        <v/>
      </c>
      <c r="L70" s="26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5" t="str">
        <f>IF(A71="","",COUNTIF($J$2:J71,J71))</f>
        <v/>
      </c>
      <c r="E71" t="str">
        <f>IF(A71="","",VLOOKUP(A71,Playoffs!$T$2:$V$751,3))</f>
        <v/>
      </c>
      <c r="F71" s="25" t="str">
        <f>IF(A71="","",COUNTIF($L$2:L71,L71))</f>
        <v/>
      </c>
      <c r="G71" s="25" t="str">
        <f>IF(A71="","",VLOOKUP(A71,Playoffs!$T$2:$W$751,4))</f>
        <v/>
      </c>
      <c r="I71" s="26" t="str">
        <f t="shared" si="6"/>
        <v/>
      </c>
      <c r="J71" s="26" t="str">
        <f>IF(A71="","",VLOOKUP(I71,Overview!$A$3:$B$37,2))</f>
        <v/>
      </c>
      <c r="K71" s="26" t="str">
        <f>IF(A71="","",VLOOKUP(J71,Playoffs!$Y$3:$AE$34,7))</f>
        <v/>
      </c>
      <c r="L71" s="26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5" t="str">
        <f>IF(A72="","",COUNTIF($J$2:J72,J72))</f>
        <v/>
      </c>
      <c r="E72" t="str">
        <f>IF(A72="","",VLOOKUP(A72,Playoffs!$T$2:$V$751,3))</f>
        <v/>
      </c>
      <c r="F72" s="25" t="str">
        <f>IF(A72="","",COUNTIF($L$2:L72,L72))</f>
        <v/>
      </c>
      <c r="G72" s="25" t="str">
        <f>IF(A72="","",VLOOKUP(A72,Playoffs!$T$2:$W$751,4))</f>
        <v/>
      </c>
      <c r="I72" s="26" t="str">
        <f t="shared" si="6"/>
        <v/>
      </c>
      <c r="J72" s="26" t="str">
        <f>IF(A72="","",VLOOKUP(I72,Overview!$A$3:$B$37,2))</f>
        <v/>
      </c>
      <c r="K72" s="26" t="str">
        <f>IF(A72="","",VLOOKUP(J72,Playoffs!$Y$3:$AE$34,7))</f>
        <v/>
      </c>
      <c r="L72" s="26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5" t="str">
        <f>IF(A73="","",COUNTIF($J$2:J73,J73))</f>
        <v/>
      </c>
      <c r="E73" t="str">
        <f>IF(A73="","",VLOOKUP(A73,Playoffs!$T$2:$V$751,3))</f>
        <v/>
      </c>
      <c r="F73" s="25" t="str">
        <f>IF(A73="","",COUNTIF($L$2:L73,L73))</f>
        <v/>
      </c>
      <c r="G73" s="25" t="str">
        <f>IF(A73="","",VLOOKUP(A73,Playoffs!$T$2:$W$751,4))</f>
        <v/>
      </c>
      <c r="I73" s="26" t="str">
        <f t="shared" si="6"/>
        <v/>
      </c>
      <c r="J73" s="26" t="str">
        <f>IF(A73="","",VLOOKUP(I73,Overview!$A$3:$B$37,2))</f>
        <v/>
      </c>
      <c r="K73" s="26" t="str">
        <f>IF(A73="","",VLOOKUP(J73,Playoffs!$Y$3:$AE$34,7))</f>
        <v/>
      </c>
      <c r="L73" s="26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5" t="str">
        <f>IF(A74="","",COUNTIF($J$2:J74,J74))</f>
        <v/>
      </c>
      <c r="E74" t="str">
        <f>IF(A74="","",VLOOKUP(A74,Playoffs!$T$2:$V$751,3))</f>
        <v/>
      </c>
      <c r="F74" s="25" t="str">
        <f>IF(A74="","",COUNTIF($L$2:L74,L74))</f>
        <v/>
      </c>
      <c r="G74" s="25" t="str">
        <f>IF(A74="","",VLOOKUP(A74,Playoffs!$T$2:$W$751,4))</f>
        <v/>
      </c>
      <c r="I74" s="26" t="str">
        <f t="shared" si="6"/>
        <v/>
      </c>
      <c r="J74" s="26" t="str">
        <f>IF(A74="","",VLOOKUP(I74,Overview!$A$3:$B$37,2))</f>
        <v/>
      </c>
      <c r="K74" s="26" t="str">
        <f>IF(A74="","",VLOOKUP(J74,Playoffs!$Y$3:$AE$34,7))</f>
        <v/>
      </c>
      <c r="L74" s="26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5" t="str">
        <f>IF(A75="","",COUNTIF($J$2:J75,J75))</f>
        <v/>
      </c>
      <c r="E75" t="str">
        <f>IF(A75="","",VLOOKUP(A75,Playoffs!$T$2:$V$751,3))</f>
        <v/>
      </c>
      <c r="F75" s="25" t="str">
        <f>IF(A75="","",COUNTIF($L$2:L75,L75))</f>
        <v/>
      </c>
      <c r="G75" s="25" t="str">
        <f>IF(A75="","",VLOOKUP(A75,Playoffs!$T$2:$W$751,4))</f>
        <v/>
      </c>
      <c r="I75" s="26" t="str">
        <f t="shared" si="6"/>
        <v/>
      </c>
      <c r="J75" s="26" t="str">
        <f>IF(A75="","",VLOOKUP(I75,Overview!$A$3:$B$37,2))</f>
        <v/>
      </c>
      <c r="K75" s="26" t="str">
        <f>IF(A75="","",VLOOKUP(J75,Playoffs!$Y$3:$AE$34,7))</f>
        <v/>
      </c>
      <c r="L75" s="26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5" t="str">
        <f>IF(A76="","",COUNTIF($J$2:J76,J76))</f>
        <v/>
      </c>
      <c r="E76" t="str">
        <f>IF(A76="","",VLOOKUP(A76,Playoffs!$T$2:$V$751,3))</f>
        <v/>
      </c>
      <c r="F76" s="25" t="str">
        <f>IF(A76="","",COUNTIF($L$2:L76,L76))</f>
        <v/>
      </c>
      <c r="G76" s="25" t="str">
        <f>IF(A76="","",VLOOKUP(A76,Playoffs!$T$2:$W$751,4))</f>
        <v/>
      </c>
      <c r="I76" s="26" t="str">
        <f t="shared" si="6"/>
        <v/>
      </c>
      <c r="J76" s="26" t="str">
        <f>IF(A76="","",VLOOKUP(I76,Overview!$A$3:$B$37,2))</f>
        <v/>
      </c>
      <c r="K76" s="26" t="str">
        <f>IF(A76="","",VLOOKUP(J76,Playoffs!$Y$3:$AE$34,7))</f>
        <v/>
      </c>
      <c r="L76" s="26" t="str">
        <f t="shared" si="4"/>
        <v/>
      </c>
    </row>
  </sheetData>
  <mergeCells count="2">
    <mergeCell ref="D1:E1"/>
    <mergeCell ref="F1:G1"/>
  </mergeCells>
  <conditionalFormatting sqref="A2:E76">
    <cfRule type="expression" dxfId="3" priority="32">
      <formula>$J2="Rams"</formula>
    </cfRule>
    <cfRule type="expression" dxfId="2" priority="33">
      <formula>AND($A2&lt;&gt;"",$E2=$I2,$D2=$K2)</formula>
    </cfRule>
  </conditionalFormatting>
  <conditionalFormatting sqref="F2:G76">
    <cfRule type="expression" dxfId="1" priority="1">
      <formula>$L2="N"</formula>
    </cfRule>
    <cfRule type="expression" dxfId="0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2018-01-15T05:43:20Z</dcterms:created>
  <dcterms:modified xsi:type="dcterms:W3CDTF">2024-01-08T04:34:09Z</dcterms:modified>
</cp:coreProperties>
</file>