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gkk.gkk.sv-services.at\Benutzer\p140536\Basis\DT\nfl\"/>
    </mc:Choice>
  </mc:AlternateContent>
  <bookViews>
    <workbookView xWindow="28680" yWindow="-120" windowWidth="29040" windowHeight="15840"/>
  </bookViews>
  <sheets>
    <sheet name="Playoffs" sheetId="1" r:id="rId1"/>
    <sheet name="Overview" sheetId="4" r:id="rId2"/>
    <sheet name="Champion" sheetId="5" r:id="rId3"/>
  </sheets>
  <definedNames>
    <definedName name="_xlnm._FilterDatabase" localSheetId="0" hidden="1">Playoffs!$A$1:$K$751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" i="1" l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" i="1"/>
  <c r="B58" i="5" l="1"/>
  <c r="L64" i="1"/>
  <c r="L3" i="1"/>
  <c r="L4" i="1"/>
  <c r="M4" i="1" s="1"/>
  <c r="N4" i="1" s="1"/>
  <c r="L5" i="1"/>
  <c r="M5" i="1" s="1"/>
  <c r="L6" i="1"/>
  <c r="L7" i="1"/>
  <c r="L8" i="1"/>
  <c r="L9" i="1"/>
  <c r="L10" i="1"/>
  <c r="M10" i="1" s="1"/>
  <c r="L11" i="1"/>
  <c r="M11" i="1" s="1"/>
  <c r="N11" i="1" s="1"/>
  <c r="L12" i="1"/>
  <c r="M12" i="1" s="1"/>
  <c r="L13" i="1"/>
  <c r="L14" i="1"/>
  <c r="L15" i="1"/>
  <c r="L16" i="1"/>
  <c r="M16" i="1" s="1"/>
  <c r="L17" i="1"/>
  <c r="M17" i="1" s="1"/>
  <c r="N17" i="1" s="1"/>
  <c r="L18" i="1"/>
  <c r="M18" i="1" s="1"/>
  <c r="N18" i="1" s="1"/>
  <c r="L19" i="1"/>
  <c r="L20" i="1"/>
  <c r="L21" i="1"/>
  <c r="L22" i="1"/>
  <c r="M22" i="1" s="1"/>
  <c r="L23" i="1"/>
  <c r="M23" i="1" s="1"/>
  <c r="N23" i="1" s="1"/>
  <c r="L24" i="1"/>
  <c r="L25" i="1"/>
  <c r="L26" i="1"/>
  <c r="L27" i="1"/>
  <c r="L28" i="1"/>
  <c r="M28" i="1" s="1"/>
  <c r="S28" i="1" s="1"/>
  <c r="L29" i="1"/>
  <c r="M29" i="1" s="1"/>
  <c r="N29" i="1" s="1"/>
  <c r="L30" i="1"/>
  <c r="M30" i="1" s="1"/>
  <c r="L31" i="1"/>
  <c r="L32" i="1"/>
  <c r="L33" i="1"/>
  <c r="L34" i="1"/>
  <c r="M34" i="1" s="1"/>
  <c r="N34" i="1" s="1"/>
  <c r="L35" i="1"/>
  <c r="M35" i="1" s="1"/>
  <c r="N35" i="1" s="1"/>
  <c r="L36" i="1"/>
  <c r="M36" i="1" s="1"/>
  <c r="L37" i="1"/>
  <c r="L38" i="1"/>
  <c r="L39" i="1"/>
  <c r="L40" i="1"/>
  <c r="M40" i="1" s="1"/>
  <c r="N40" i="1" s="1"/>
  <c r="L41" i="1"/>
  <c r="M41" i="1" s="1"/>
  <c r="N41" i="1" s="1"/>
  <c r="L42" i="1"/>
  <c r="L43" i="1"/>
  <c r="L44" i="1"/>
  <c r="L45" i="1"/>
  <c r="L46" i="1"/>
  <c r="M46" i="1" s="1"/>
  <c r="L47" i="1"/>
  <c r="M47" i="1" s="1"/>
  <c r="N47" i="1" s="1"/>
  <c r="L48" i="1"/>
  <c r="M48" i="1" s="1"/>
  <c r="L49" i="1"/>
  <c r="L50" i="1"/>
  <c r="L51" i="1"/>
  <c r="L52" i="1"/>
  <c r="M52" i="1" s="1"/>
  <c r="P52" i="1" s="1"/>
  <c r="L53" i="1"/>
  <c r="M53" i="1" s="1"/>
  <c r="L54" i="1"/>
  <c r="M54" i="1" s="1"/>
  <c r="L55" i="1"/>
  <c r="L56" i="1"/>
  <c r="L57" i="1"/>
  <c r="L58" i="1"/>
  <c r="M58" i="1" s="1"/>
  <c r="L59" i="1"/>
  <c r="M59" i="1" s="1"/>
  <c r="N59" i="1" s="1"/>
  <c r="L60" i="1"/>
  <c r="L61" i="1"/>
  <c r="L62" i="1"/>
  <c r="L63" i="1"/>
  <c r="L65" i="1"/>
  <c r="M65" i="1" s="1"/>
  <c r="N65" i="1" s="1"/>
  <c r="L66" i="1"/>
  <c r="M66" i="1" s="1"/>
  <c r="L67" i="1"/>
  <c r="M67" i="1" s="1"/>
  <c r="L68" i="1"/>
  <c r="L69" i="1"/>
  <c r="L70" i="1"/>
  <c r="L71" i="1"/>
  <c r="M71" i="1" s="1"/>
  <c r="N71" i="1" s="1"/>
  <c r="L72" i="1"/>
  <c r="M72" i="1" s="1"/>
  <c r="N72" i="1" s="1"/>
  <c r="L73" i="1"/>
  <c r="M73" i="1" s="1"/>
  <c r="N73" i="1" s="1"/>
  <c r="L74" i="1"/>
  <c r="L75" i="1"/>
  <c r="L76" i="1"/>
  <c r="L77" i="1"/>
  <c r="M77" i="1" s="1"/>
  <c r="N77" i="1" s="1"/>
  <c r="L78" i="1"/>
  <c r="M78" i="1" s="1"/>
  <c r="N78" i="1" s="1"/>
  <c r="L79" i="1"/>
  <c r="M79" i="1" s="1"/>
  <c r="S79" i="1" s="1"/>
  <c r="L80" i="1"/>
  <c r="L81" i="1"/>
  <c r="L82" i="1"/>
  <c r="L83" i="1"/>
  <c r="M83" i="1" s="1"/>
  <c r="N83" i="1" s="1"/>
  <c r="L84" i="1"/>
  <c r="M84" i="1" s="1"/>
  <c r="L85" i="1"/>
  <c r="M85" i="1" s="1"/>
  <c r="L86" i="1"/>
  <c r="L87" i="1"/>
  <c r="L88" i="1"/>
  <c r="L89" i="1"/>
  <c r="M89" i="1" s="1"/>
  <c r="L90" i="1"/>
  <c r="M90" i="1" s="1"/>
  <c r="L91" i="1"/>
  <c r="M91" i="1" s="1"/>
  <c r="L92" i="1"/>
  <c r="L93" i="1"/>
  <c r="L94" i="1"/>
  <c r="L95" i="1"/>
  <c r="M95" i="1" s="1"/>
  <c r="L96" i="1"/>
  <c r="M96" i="1" s="1"/>
  <c r="L97" i="1"/>
  <c r="M97" i="1" s="1"/>
  <c r="L98" i="1"/>
  <c r="L99" i="1"/>
  <c r="L100" i="1"/>
  <c r="L101" i="1"/>
  <c r="M101" i="1" s="1"/>
  <c r="L102" i="1"/>
  <c r="M102" i="1" s="1"/>
  <c r="N102" i="1" s="1"/>
  <c r="L103" i="1"/>
  <c r="M103" i="1" s="1"/>
  <c r="L104" i="1"/>
  <c r="L105" i="1"/>
  <c r="L106" i="1"/>
  <c r="L107" i="1"/>
  <c r="M107" i="1" s="1"/>
  <c r="N107" i="1" s="1"/>
  <c r="L108" i="1"/>
  <c r="M108" i="1" s="1"/>
  <c r="N108" i="1" s="1"/>
  <c r="L109" i="1"/>
  <c r="M109" i="1" s="1"/>
  <c r="L110" i="1"/>
  <c r="L111" i="1"/>
  <c r="L112" i="1"/>
  <c r="L113" i="1"/>
  <c r="M113" i="1" s="1"/>
  <c r="L114" i="1"/>
  <c r="M114" i="1" s="1"/>
  <c r="L115" i="1"/>
  <c r="M115" i="1" s="1"/>
  <c r="L116" i="1"/>
  <c r="L117" i="1"/>
  <c r="L118" i="1"/>
  <c r="L119" i="1"/>
  <c r="M119" i="1" s="1"/>
  <c r="L120" i="1"/>
  <c r="M120" i="1" s="1"/>
  <c r="L121" i="1"/>
  <c r="M121" i="1" s="1"/>
  <c r="L122" i="1"/>
  <c r="L123" i="1"/>
  <c r="L124" i="1"/>
  <c r="L125" i="1"/>
  <c r="L126" i="1"/>
  <c r="M126" i="1" s="1"/>
  <c r="N126" i="1" s="1"/>
  <c r="L127" i="1"/>
  <c r="L128" i="1"/>
  <c r="L129" i="1"/>
  <c r="L130" i="1"/>
  <c r="L131" i="1"/>
  <c r="L132" i="1"/>
  <c r="M132" i="1" s="1"/>
  <c r="N132" i="1" s="1"/>
  <c r="L133" i="1"/>
  <c r="M133" i="1" s="1"/>
  <c r="L134" i="1"/>
  <c r="L135" i="1"/>
  <c r="L136" i="1"/>
  <c r="L137" i="1"/>
  <c r="M137" i="1" s="1"/>
  <c r="L138" i="1"/>
  <c r="M138" i="1" s="1"/>
  <c r="L139" i="1"/>
  <c r="M139" i="1" s="1"/>
  <c r="L140" i="1"/>
  <c r="L141" i="1"/>
  <c r="L142" i="1"/>
  <c r="L143" i="1"/>
  <c r="M143" i="1" s="1"/>
  <c r="N143" i="1" s="1"/>
  <c r="L144" i="1"/>
  <c r="M144" i="1" s="1"/>
  <c r="L145" i="1"/>
  <c r="M145" i="1" s="1"/>
  <c r="N145" i="1" s="1"/>
  <c r="L146" i="1"/>
  <c r="L147" i="1"/>
  <c r="L148" i="1"/>
  <c r="L149" i="1"/>
  <c r="M149" i="1" s="1"/>
  <c r="N149" i="1" s="1"/>
  <c r="L150" i="1"/>
  <c r="M150" i="1" s="1"/>
  <c r="L151" i="1"/>
  <c r="M151" i="1" s="1"/>
  <c r="L152" i="1"/>
  <c r="L153" i="1"/>
  <c r="L154" i="1"/>
  <c r="L155" i="1"/>
  <c r="M155" i="1" s="1"/>
  <c r="N155" i="1" s="1"/>
  <c r="L156" i="1"/>
  <c r="M156" i="1" s="1"/>
  <c r="L157" i="1"/>
  <c r="M157" i="1" s="1"/>
  <c r="L158" i="1"/>
  <c r="L159" i="1"/>
  <c r="L160" i="1"/>
  <c r="L161" i="1"/>
  <c r="M161" i="1" s="1"/>
  <c r="L162" i="1"/>
  <c r="M162" i="1" s="1"/>
  <c r="L163" i="1"/>
  <c r="M163" i="1" s="1"/>
  <c r="L164" i="1"/>
  <c r="L165" i="1"/>
  <c r="L166" i="1"/>
  <c r="L167" i="1"/>
  <c r="L168" i="1"/>
  <c r="M168" i="1" s="1"/>
  <c r="N168" i="1" s="1"/>
  <c r="L169" i="1"/>
  <c r="M169" i="1" s="1"/>
  <c r="N169" i="1" s="1"/>
  <c r="L170" i="1"/>
  <c r="L171" i="1"/>
  <c r="L172" i="1"/>
  <c r="L173" i="1"/>
  <c r="M173" i="1" s="1"/>
  <c r="L174" i="1"/>
  <c r="M174" i="1" s="1"/>
  <c r="L175" i="1"/>
  <c r="M175" i="1" s="1"/>
  <c r="L176" i="1"/>
  <c r="L177" i="1"/>
  <c r="L178" i="1"/>
  <c r="L179" i="1"/>
  <c r="M179" i="1" s="1"/>
  <c r="N179" i="1" s="1"/>
  <c r="L180" i="1"/>
  <c r="M180" i="1" s="1"/>
  <c r="L181" i="1"/>
  <c r="M181" i="1" s="1"/>
  <c r="L182" i="1"/>
  <c r="L183" i="1"/>
  <c r="L184" i="1"/>
  <c r="L185" i="1"/>
  <c r="M185" i="1" s="1"/>
  <c r="L186" i="1"/>
  <c r="M186" i="1" s="1"/>
  <c r="N186" i="1" s="1"/>
  <c r="L187" i="1"/>
  <c r="M187" i="1" s="1"/>
  <c r="L188" i="1"/>
  <c r="L189" i="1"/>
  <c r="L190" i="1"/>
  <c r="L191" i="1"/>
  <c r="M191" i="1" s="1"/>
  <c r="N191" i="1" s="1"/>
  <c r="L192" i="1"/>
  <c r="M192" i="1" s="1"/>
  <c r="L193" i="1"/>
  <c r="M193" i="1" s="1"/>
  <c r="L194" i="1"/>
  <c r="L195" i="1"/>
  <c r="L196" i="1"/>
  <c r="L197" i="1"/>
  <c r="L198" i="1"/>
  <c r="M198" i="1" s="1"/>
  <c r="L199" i="1"/>
  <c r="M199" i="1" s="1"/>
  <c r="L200" i="1"/>
  <c r="L201" i="1"/>
  <c r="L202" i="1"/>
  <c r="L203" i="1"/>
  <c r="M203" i="1" s="1"/>
  <c r="N203" i="1" s="1"/>
  <c r="L204" i="1"/>
  <c r="M204" i="1" s="1"/>
  <c r="N204" i="1" s="1"/>
  <c r="L205" i="1"/>
  <c r="M205" i="1" s="1"/>
  <c r="N205" i="1" s="1"/>
  <c r="L206" i="1"/>
  <c r="L207" i="1"/>
  <c r="L208" i="1"/>
  <c r="L209" i="1"/>
  <c r="M209" i="1" s="1"/>
  <c r="L210" i="1"/>
  <c r="M210" i="1" s="1"/>
  <c r="L211" i="1"/>
  <c r="M211" i="1" s="1"/>
  <c r="L212" i="1"/>
  <c r="L213" i="1"/>
  <c r="L214" i="1"/>
  <c r="L215" i="1"/>
  <c r="M215" i="1" s="1"/>
  <c r="N215" i="1" s="1"/>
  <c r="L216" i="1"/>
  <c r="M216" i="1" s="1"/>
  <c r="L217" i="1"/>
  <c r="M217" i="1" s="1"/>
  <c r="L218" i="1"/>
  <c r="L219" i="1"/>
  <c r="L220" i="1"/>
  <c r="L221" i="1"/>
  <c r="M221" i="1" s="1"/>
  <c r="N221" i="1" s="1"/>
  <c r="L222" i="1"/>
  <c r="M222" i="1" s="1"/>
  <c r="L223" i="1"/>
  <c r="M223" i="1" s="1"/>
  <c r="L224" i="1"/>
  <c r="L225" i="1"/>
  <c r="L226" i="1"/>
  <c r="L227" i="1"/>
  <c r="M227" i="1" s="1"/>
  <c r="N227" i="1" s="1"/>
  <c r="L228" i="1"/>
  <c r="M228" i="1" s="1"/>
  <c r="L229" i="1"/>
  <c r="M229" i="1" s="1"/>
  <c r="L230" i="1"/>
  <c r="L231" i="1"/>
  <c r="L232" i="1"/>
  <c r="M232" i="1" s="1"/>
  <c r="N232" i="1" s="1"/>
  <c r="L233" i="1"/>
  <c r="L234" i="1"/>
  <c r="M234" i="1" s="1"/>
  <c r="L235" i="1"/>
  <c r="L236" i="1"/>
  <c r="L237" i="1"/>
  <c r="L238" i="1"/>
  <c r="L239" i="1"/>
  <c r="L240" i="1"/>
  <c r="M240" i="1" s="1"/>
  <c r="N240" i="1" s="1"/>
  <c r="L241" i="1"/>
  <c r="M241" i="1" s="1"/>
  <c r="N241" i="1" s="1"/>
  <c r="L242" i="1"/>
  <c r="L243" i="1"/>
  <c r="L244" i="1"/>
  <c r="L245" i="1"/>
  <c r="M245" i="1" s="1"/>
  <c r="N245" i="1" s="1"/>
  <c r="L246" i="1"/>
  <c r="M246" i="1" s="1"/>
  <c r="L247" i="1"/>
  <c r="M247" i="1" s="1"/>
  <c r="N247" i="1" s="1"/>
  <c r="L248" i="1"/>
  <c r="L249" i="1"/>
  <c r="L250" i="1"/>
  <c r="M250" i="1" s="1"/>
  <c r="L251" i="1"/>
  <c r="M251" i="1" s="1"/>
  <c r="N251" i="1" s="1"/>
  <c r="L252" i="1"/>
  <c r="M252" i="1" s="1"/>
  <c r="N252" i="1" s="1"/>
  <c r="L253" i="1"/>
  <c r="M253" i="1" s="1"/>
  <c r="N253" i="1" s="1"/>
  <c r="L254" i="1"/>
  <c r="L255" i="1"/>
  <c r="L256" i="1"/>
  <c r="L257" i="1"/>
  <c r="M257" i="1" s="1"/>
  <c r="L258" i="1"/>
  <c r="M258" i="1" s="1"/>
  <c r="L259" i="1"/>
  <c r="M259" i="1" s="1"/>
  <c r="L260" i="1"/>
  <c r="L261" i="1"/>
  <c r="L262" i="1"/>
  <c r="M262" i="1" s="1"/>
  <c r="N262" i="1" s="1"/>
  <c r="L263" i="1"/>
  <c r="M263" i="1" s="1"/>
  <c r="N263" i="1" s="1"/>
  <c r="L264" i="1"/>
  <c r="M264" i="1" s="1"/>
  <c r="L265" i="1"/>
  <c r="M265" i="1" s="1"/>
  <c r="N265" i="1" s="1"/>
  <c r="L266" i="1"/>
  <c r="L267" i="1"/>
  <c r="L268" i="1"/>
  <c r="L269" i="1"/>
  <c r="M269" i="1" s="1"/>
  <c r="N269" i="1" s="1"/>
  <c r="L270" i="1"/>
  <c r="M270" i="1" s="1"/>
  <c r="L271" i="1"/>
  <c r="M271" i="1" s="1"/>
  <c r="L272" i="1"/>
  <c r="L273" i="1"/>
  <c r="L274" i="1"/>
  <c r="M274" i="1" s="1"/>
  <c r="L275" i="1"/>
  <c r="M275" i="1" s="1"/>
  <c r="N275" i="1" s="1"/>
  <c r="L276" i="1"/>
  <c r="M276" i="1" s="1"/>
  <c r="L277" i="1"/>
  <c r="M277" i="1" s="1"/>
  <c r="L278" i="1"/>
  <c r="L279" i="1"/>
  <c r="L280" i="1"/>
  <c r="L281" i="1"/>
  <c r="M281" i="1" s="1"/>
  <c r="N281" i="1" s="1"/>
  <c r="L282" i="1"/>
  <c r="M282" i="1" s="1"/>
  <c r="L283" i="1"/>
  <c r="M283" i="1" s="1"/>
  <c r="N283" i="1" s="1"/>
  <c r="L284" i="1"/>
  <c r="L285" i="1"/>
  <c r="L286" i="1"/>
  <c r="M286" i="1" s="1"/>
  <c r="L287" i="1"/>
  <c r="M287" i="1" s="1"/>
  <c r="N287" i="1" s="1"/>
  <c r="L288" i="1"/>
  <c r="M288" i="1" s="1"/>
  <c r="L289" i="1"/>
  <c r="M289" i="1" s="1"/>
  <c r="N289" i="1" s="1"/>
  <c r="L290" i="1"/>
  <c r="L291" i="1"/>
  <c r="L292" i="1"/>
  <c r="L293" i="1"/>
  <c r="M293" i="1" s="1"/>
  <c r="N293" i="1" s="1"/>
  <c r="L294" i="1"/>
  <c r="M294" i="1" s="1"/>
  <c r="L295" i="1"/>
  <c r="M295" i="1" s="1"/>
  <c r="N295" i="1" s="1"/>
  <c r="L296" i="1"/>
  <c r="L297" i="1"/>
  <c r="L298" i="1"/>
  <c r="M298" i="1" s="1"/>
  <c r="N298" i="1" s="1"/>
  <c r="L299" i="1"/>
  <c r="M299" i="1" s="1"/>
  <c r="N299" i="1" s="1"/>
  <c r="L300" i="1"/>
  <c r="M300" i="1" s="1"/>
  <c r="L301" i="1"/>
  <c r="M301" i="1" s="1"/>
  <c r="N301" i="1" s="1"/>
  <c r="L302" i="1"/>
  <c r="L303" i="1"/>
  <c r="L304" i="1"/>
  <c r="L305" i="1"/>
  <c r="L306" i="1"/>
  <c r="M306" i="1" s="1"/>
  <c r="N306" i="1" s="1"/>
  <c r="L307" i="1"/>
  <c r="M307" i="1" s="1"/>
  <c r="N307" i="1" s="1"/>
  <c r="L308" i="1"/>
  <c r="L309" i="1"/>
  <c r="L310" i="1"/>
  <c r="M310" i="1" s="1"/>
  <c r="L311" i="1"/>
  <c r="M311" i="1" s="1"/>
  <c r="N311" i="1" s="1"/>
  <c r="L312" i="1"/>
  <c r="M312" i="1" s="1"/>
  <c r="L313" i="1"/>
  <c r="M313" i="1" s="1"/>
  <c r="N313" i="1" s="1"/>
  <c r="L314" i="1"/>
  <c r="L315" i="1"/>
  <c r="L316" i="1"/>
  <c r="L317" i="1"/>
  <c r="M317" i="1" s="1"/>
  <c r="N317" i="1" s="1"/>
  <c r="L318" i="1"/>
  <c r="M318" i="1" s="1"/>
  <c r="L319" i="1"/>
  <c r="M319" i="1" s="1"/>
  <c r="L320" i="1"/>
  <c r="L321" i="1"/>
  <c r="L322" i="1"/>
  <c r="M322" i="1" s="1"/>
  <c r="L323" i="1"/>
  <c r="M323" i="1" s="1"/>
  <c r="N323" i="1" s="1"/>
  <c r="L324" i="1"/>
  <c r="M324" i="1" s="1"/>
  <c r="N324" i="1" s="1"/>
  <c r="L325" i="1"/>
  <c r="M325" i="1" s="1"/>
  <c r="N325" i="1" s="1"/>
  <c r="L326" i="1"/>
  <c r="L327" i="1"/>
  <c r="L328" i="1"/>
  <c r="L329" i="1"/>
  <c r="M329" i="1" s="1"/>
  <c r="N329" i="1" s="1"/>
  <c r="L330" i="1"/>
  <c r="M330" i="1" s="1"/>
  <c r="L331" i="1"/>
  <c r="M331" i="1" s="1"/>
  <c r="L332" i="1"/>
  <c r="L333" i="1"/>
  <c r="L334" i="1"/>
  <c r="M334" i="1" s="1"/>
  <c r="N334" i="1" s="1"/>
  <c r="L335" i="1"/>
  <c r="M335" i="1" s="1"/>
  <c r="L336" i="1"/>
  <c r="M336" i="1" s="1"/>
  <c r="N336" i="1" s="1"/>
  <c r="L337" i="1"/>
  <c r="M337" i="1" s="1"/>
  <c r="N337" i="1" s="1"/>
  <c r="L338" i="1"/>
  <c r="L339" i="1"/>
  <c r="L340" i="1"/>
  <c r="L341" i="1"/>
  <c r="M341" i="1" s="1"/>
  <c r="L342" i="1"/>
  <c r="M342" i="1" s="1"/>
  <c r="L343" i="1"/>
  <c r="L344" i="1"/>
  <c r="L345" i="1"/>
  <c r="L346" i="1"/>
  <c r="L347" i="1"/>
  <c r="L348" i="1"/>
  <c r="M348" i="1" s="1"/>
  <c r="N348" i="1" s="1"/>
  <c r="L349" i="1"/>
  <c r="M349" i="1" s="1"/>
  <c r="L350" i="1"/>
  <c r="L351" i="1"/>
  <c r="L352" i="1"/>
  <c r="M352" i="1" s="1"/>
  <c r="L353" i="1"/>
  <c r="M353" i="1" s="1"/>
  <c r="L354" i="1"/>
  <c r="M354" i="1" s="1"/>
  <c r="L355" i="1"/>
  <c r="M355" i="1" s="1"/>
  <c r="N355" i="1" s="1"/>
  <c r="L356" i="1"/>
  <c r="L357" i="1"/>
  <c r="L358" i="1"/>
  <c r="L359" i="1"/>
  <c r="M359" i="1" s="1"/>
  <c r="N359" i="1" s="1"/>
  <c r="L360" i="1"/>
  <c r="M360" i="1" s="1"/>
  <c r="N360" i="1" s="1"/>
  <c r="L361" i="1"/>
  <c r="M361" i="1" s="1"/>
  <c r="L362" i="1"/>
  <c r="L363" i="1"/>
  <c r="L364" i="1"/>
  <c r="M364" i="1" s="1"/>
  <c r="N364" i="1" s="1"/>
  <c r="L365" i="1"/>
  <c r="M365" i="1" s="1"/>
  <c r="L366" i="1"/>
  <c r="M366" i="1" s="1"/>
  <c r="L367" i="1"/>
  <c r="M367" i="1" s="1"/>
  <c r="L368" i="1"/>
  <c r="L369" i="1"/>
  <c r="L370" i="1"/>
  <c r="L371" i="1"/>
  <c r="M371" i="1" s="1"/>
  <c r="L372" i="1"/>
  <c r="M372" i="1" s="1"/>
  <c r="N372" i="1" s="1"/>
  <c r="L373" i="1"/>
  <c r="M373" i="1" s="1"/>
  <c r="N373" i="1" s="1"/>
  <c r="L374" i="1"/>
  <c r="L375" i="1"/>
  <c r="L376" i="1"/>
  <c r="M376" i="1" s="1"/>
  <c r="L377" i="1"/>
  <c r="L378" i="1"/>
  <c r="M378" i="1" s="1"/>
  <c r="N378" i="1" s="1"/>
  <c r="L379" i="1"/>
  <c r="M379" i="1" s="1"/>
  <c r="N379" i="1" s="1"/>
  <c r="L380" i="1"/>
  <c r="L381" i="1"/>
  <c r="L382" i="1"/>
  <c r="L383" i="1"/>
  <c r="M383" i="1" s="1"/>
  <c r="L384" i="1"/>
  <c r="M384" i="1" s="1"/>
  <c r="L385" i="1"/>
  <c r="M385" i="1" s="1"/>
  <c r="N385" i="1" s="1"/>
  <c r="L386" i="1"/>
  <c r="L387" i="1"/>
  <c r="L388" i="1"/>
  <c r="M388" i="1" s="1"/>
  <c r="N388" i="1" s="1"/>
  <c r="L389" i="1"/>
  <c r="M389" i="1" s="1"/>
  <c r="N389" i="1" s="1"/>
  <c r="L390" i="1"/>
  <c r="M390" i="1" s="1"/>
  <c r="L391" i="1"/>
  <c r="M391" i="1" s="1"/>
  <c r="N391" i="1" s="1"/>
  <c r="L392" i="1"/>
  <c r="L393" i="1"/>
  <c r="L394" i="1"/>
  <c r="L395" i="1"/>
  <c r="M395" i="1" s="1"/>
  <c r="L396" i="1"/>
  <c r="M396" i="1" s="1"/>
  <c r="N396" i="1" s="1"/>
  <c r="L397" i="1"/>
  <c r="M397" i="1" s="1"/>
  <c r="N397" i="1" s="1"/>
  <c r="L398" i="1"/>
  <c r="L399" i="1"/>
  <c r="L400" i="1"/>
  <c r="M400" i="1" s="1"/>
  <c r="L401" i="1"/>
  <c r="M401" i="1" s="1"/>
  <c r="L402" i="1"/>
  <c r="M402" i="1" s="1"/>
  <c r="L403" i="1"/>
  <c r="M403" i="1" s="1"/>
  <c r="L404" i="1"/>
  <c r="L405" i="1"/>
  <c r="L406" i="1"/>
  <c r="L407" i="1"/>
  <c r="M407" i="1" s="1"/>
  <c r="L408" i="1"/>
  <c r="M408" i="1" s="1"/>
  <c r="N408" i="1" s="1"/>
  <c r="L409" i="1"/>
  <c r="M409" i="1" s="1"/>
  <c r="L410" i="1"/>
  <c r="L411" i="1"/>
  <c r="L412" i="1"/>
  <c r="M412" i="1" s="1"/>
  <c r="N412" i="1" s="1"/>
  <c r="L413" i="1"/>
  <c r="L414" i="1"/>
  <c r="M414" i="1" s="1"/>
  <c r="L415" i="1"/>
  <c r="M415" i="1" s="1"/>
  <c r="N415" i="1" s="1"/>
  <c r="L416" i="1"/>
  <c r="L417" i="1"/>
  <c r="L418" i="1"/>
  <c r="L419" i="1"/>
  <c r="L420" i="1"/>
  <c r="M420" i="1" s="1"/>
  <c r="N420" i="1" s="1"/>
  <c r="L421" i="1"/>
  <c r="M421" i="1" s="1"/>
  <c r="L422" i="1"/>
  <c r="L423" i="1"/>
  <c r="L424" i="1"/>
  <c r="L425" i="1"/>
  <c r="M425" i="1" s="1"/>
  <c r="N425" i="1" s="1"/>
  <c r="L426" i="1"/>
  <c r="M426" i="1" s="1"/>
  <c r="N426" i="1" s="1"/>
  <c r="L427" i="1"/>
  <c r="M427" i="1" s="1"/>
  <c r="L428" i="1"/>
  <c r="L429" i="1"/>
  <c r="L430" i="1"/>
  <c r="M430" i="1" s="1"/>
  <c r="L431" i="1"/>
  <c r="M431" i="1" s="1"/>
  <c r="L432" i="1"/>
  <c r="M432" i="1" s="1"/>
  <c r="L433" i="1"/>
  <c r="M433" i="1" s="1"/>
  <c r="L434" i="1"/>
  <c r="L435" i="1"/>
  <c r="L436" i="1"/>
  <c r="L437" i="1"/>
  <c r="M437" i="1" s="1"/>
  <c r="N437" i="1" s="1"/>
  <c r="L438" i="1"/>
  <c r="M438" i="1" s="1"/>
  <c r="N438" i="1" s="1"/>
  <c r="L439" i="1"/>
  <c r="M439" i="1" s="1"/>
  <c r="N439" i="1" s="1"/>
  <c r="L440" i="1"/>
  <c r="L441" i="1"/>
  <c r="L442" i="1"/>
  <c r="M442" i="1" s="1"/>
  <c r="N442" i="1" s="1"/>
  <c r="L443" i="1"/>
  <c r="M443" i="1" s="1"/>
  <c r="N443" i="1" s="1"/>
  <c r="L444" i="1"/>
  <c r="M444" i="1" s="1"/>
  <c r="N444" i="1" s="1"/>
  <c r="L445" i="1"/>
  <c r="M445" i="1" s="1"/>
  <c r="L446" i="1"/>
  <c r="L447" i="1"/>
  <c r="L448" i="1"/>
  <c r="L449" i="1"/>
  <c r="M449" i="1" s="1"/>
  <c r="N449" i="1" s="1"/>
  <c r="L450" i="1"/>
  <c r="M450" i="1" s="1"/>
  <c r="L451" i="1"/>
  <c r="L452" i="1"/>
  <c r="L453" i="1"/>
  <c r="L454" i="1"/>
  <c r="M454" i="1" s="1"/>
  <c r="L455" i="1"/>
  <c r="M455" i="1" s="1"/>
  <c r="N455" i="1" s="1"/>
  <c r="L456" i="1"/>
  <c r="M456" i="1" s="1"/>
  <c r="L457" i="1"/>
  <c r="M457" i="1" s="1"/>
  <c r="L458" i="1"/>
  <c r="L459" i="1"/>
  <c r="L460" i="1"/>
  <c r="L461" i="1"/>
  <c r="M461" i="1" s="1"/>
  <c r="N461" i="1" s="1"/>
  <c r="L462" i="1"/>
  <c r="M462" i="1" s="1"/>
  <c r="L463" i="1"/>
  <c r="M463" i="1" s="1"/>
  <c r="L464" i="1"/>
  <c r="L465" i="1"/>
  <c r="L466" i="1"/>
  <c r="M466" i="1" s="1"/>
  <c r="L467" i="1"/>
  <c r="M467" i="1" s="1"/>
  <c r="L468" i="1"/>
  <c r="M468" i="1" s="1"/>
  <c r="N468" i="1" s="1"/>
  <c r="L469" i="1"/>
  <c r="M469" i="1" s="1"/>
  <c r="N469" i="1" s="1"/>
  <c r="L470" i="1"/>
  <c r="L471" i="1"/>
  <c r="L472" i="1"/>
  <c r="L473" i="1"/>
  <c r="M473" i="1" s="1"/>
  <c r="L474" i="1"/>
  <c r="M474" i="1" s="1"/>
  <c r="L475" i="1"/>
  <c r="M475" i="1" s="1"/>
  <c r="L476" i="1"/>
  <c r="L477" i="1"/>
  <c r="L478" i="1"/>
  <c r="M478" i="1" s="1"/>
  <c r="L479" i="1"/>
  <c r="M479" i="1" s="1"/>
  <c r="N479" i="1" s="1"/>
  <c r="L480" i="1"/>
  <c r="M480" i="1" s="1"/>
  <c r="L481" i="1"/>
  <c r="M481" i="1" s="1"/>
  <c r="L482" i="1"/>
  <c r="L483" i="1"/>
  <c r="L484" i="1"/>
  <c r="L485" i="1"/>
  <c r="L486" i="1"/>
  <c r="M486" i="1" s="1"/>
  <c r="L487" i="1"/>
  <c r="M487" i="1" s="1"/>
  <c r="N487" i="1" s="1"/>
  <c r="L488" i="1"/>
  <c r="L489" i="1"/>
  <c r="L490" i="1"/>
  <c r="L491" i="1"/>
  <c r="M491" i="1" s="1"/>
  <c r="N491" i="1" s="1"/>
  <c r="L492" i="1"/>
  <c r="M492" i="1" s="1"/>
  <c r="N492" i="1" s="1"/>
  <c r="L493" i="1"/>
  <c r="M493" i="1" s="1"/>
  <c r="N493" i="1" s="1"/>
  <c r="L494" i="1"/>
  <c r="L495" i="1"/>
  <c r="L496" i="1"/>
  <c r="L497" i="1"/>
  <c r="M497" i="1" s="1"/>
  <c r="L498" i="1"/>
  <c r="M498" i="1" s="1"/>
  <c r="N498" i="1" s="1"/>
  <c r="L499" i="1"/>
  <c r="M499" i="1" s="1"/>
  <c r="N499" i="1" s="1"/>
  <c r="L500" i="1"/>
  <c r="L501" i="1"/>
  <c r="L502" i="1"/>
  <c r="L503" i="1"/>
  <c r="M503" i="1" s="1"/>
  <c r="N503" i="1" s="1"/>
  <c r="L504" i="1"/>
  <c r="M504" i="1" s="1"/>
  <c r="N504" i="1" s="1"/>
  <c r="L505" i="1"/>
  <c r="M505" i="1" s="1"/>
  <c r="L506" i="1"/>
  <c r="L507" i="1"/>
  <c r="L508" i="1"/>
  <c r="L509" i="1"/>
  <c r="M509" i="1" s="1"/>
  <c r="L510" i="1"/>
  <c r="M510" i="1" s="1"/>
  <c r="N510" i="1" s="1"/>
  <c r="L511" i="1"/>
  <c r="M511" i="1" s="1"/>
  <c r="N511" i="1" s="1"/>
  <c r="L512" i="1"/>
  <c r="L513" i="1"/>
  <c r="L514" i="1"/>
  <c r="L515" i="1"/>
  <c r="M515" i="1" s="1"/>
  <c r="N515" i="1" s="1"/>
  <c r="L516" i="1"/>
  <c r="M516" i="1" s="1"/>
  <c r="L517" i="1"/>
  <c r="M517" i="1" s="1"/>
  <c r="N517" i="1" s="1"/>
  <c r="L518" i="1"/>
  <c r="L519" i="1"/>
  <c r="L520" i="1"/>
  <c r="L521" i="1"/>
  <c r="M521" i="1" s="1"/>
  <c r="L522" i="1"/>
  <c r="M522" i="1" s="1"/>
  <c r="L523" i="1"/>
  <c r="M523" i="1" s="1"/>
  <c r="L524" i="1"/>
  <c r="L525" i="1"/>
  <c r="L526" i="1"/>
  <c r="L527" i="1"/>
  <c r="L528" i="1"/>
  <c r="M528" i="1" s="1"/>
  <c r="N528" i="1" s="1"/>
  <c r="L529" i="1"/>
  <c r="M529" i="1" s="1"/>
  <c r="N529" i="1" s="1"/>
  <c r="L530" i="1"/>
  <c r="L531" i="1"/>
  <c r="L532" i="1"/>
  <c r="M532" i="1" s="1"/>
  <c r="L533" i="1"/>
  <c r="M533" i="1" s="1"/>
  <c r="L534" i="1"/>
  <c r="M534" i="1" s="1"/>
  <c r="N534" i="1" s="1"/>
  <c r="L535" i="1"/>
  <c r="M535" i="1" s="1"/>
  <c r="L536" i="1"/>
  <c r="L537" i="1"/>
  <c r="L538" i="1"/>
  <c r="L539" i="1"/>
  <c r="M539" i="1" s="1"/>
  <c r="N539" i="1" s="1"/>
  <c r="L540" i="1"/>
  <c r="M540" i="1" s="1"/>
  <c r="N540" i="1" s="1"/>
  <c r="L541" i="1"/>
  <c r="M541" i="1" s="1"/>
  <c r="N541" i="1" s="1"/>
  <c r="L542" i="1"/>
  <c r="L543" i="1"/>
  <c r="L544" i="1"/>
  <c r="M544" i="1" s="1"/>
  <c r="N544" i="1" s="1"/>
  <c r="L545" i="1"/>
  <c r="M545" i="1" s="1"/>
  <c r="L546" i="1"/>
  <c r="M546" i="1" s="1"/>
  <c r="N546" i="1" s="1"/>
  <c r="L547" i="1"/>
  <c r="M547" i="1" s="1"/>
  <c r="L548" i="1"/>
  <c r="L549" i="1"/>
  <c r="L550" i="1"/>
  <c r="L551" i="1"/>
  <c r="M551" i="1" s="1"/>
  <c r="N551" i="1" s="1"/>
  <c r="L552" i="1"/>
  <c r="M552" i="1" s="1"/>
  <c r="N552" i="1" s="1"/>
  <c r="L553" i="1"/>
  <c r="M553" i="1" s="1"/>
  <c r="L554" i="1"/>
  <c r="L555" i="1"/>
  <c r="L556" i="1"/>
  <c r="M556" i="1" s="1"/>
  <c r="L557" i="1"/>
  <c r="M557" i="1" s="1"/>
  <c r="N557" i="1" s="1"/>
  <c r="L558" i="1"/>
  <c r="M558" i="1" s="1"/>
  <c r="L559" i="1"/>
  <c r="L560" i="1"/>
  <c r="L561" i="1"/>
  <c r="L562" i="1"/>
  <c r="L563" i="1"/>
  <c r="M563" i="1" s="1"/>
  <c r="L564" i="1"/>
  <c r="M564" i="1" s="1"/>
  <c r="N564" i="1" s="1"/>
  <c r="L565" i="1"/>
  <c r="M565" i="1" s="1"/>
  <c r="N565" i="1" s="1"/>
  <c r="L566" i="1"/>
  <c r="L567" i="1"/>
  <c r="L568" i="1"/>
  <c r="L569" i="1"/>
  <c r="M569" i="1" s="1"/>
  <c r="N569" i="1" s="1"/>
  <c r="L570" i="1"/>
  <c r="M570" i="1" s="1"/>
  <c r="N570" i="1" s="1"/>
  <c r="L571" i="1"/>
  <c r="M571" i="1" s="1"/>
  <c r="L572" i="1"/>
  <c r="L573" i="1"/>
  <c r="L574" i="1"/>
  <c r="L575" i="1"/>
  <c r="M575" i="1" s="1"/>
  <c r="N575" i="1" s="1"/>
  <c r="L576" i="1"/>
  <c r="M576" i="1" s="1"/>
  <c r="L577" i="1"/>
  <c r="M577" i="1" s="1"/>
  <c r="L578" i="1"/>
  <c r="M578" i="1" s="1"/>
  <c r="N578" i="1" s="1"/>
  <c r="L579" i="1"/>
  <c r="L580" i="1"/>
  <c r="L581" i="1"/>
  <c r="M581" i="1" s="1"/>
  <c r="N581" i="1" s="1"/>
  <c r="L582" i="1"/>
  <c r="M582" i="1" s="1"/>
  <c r="L583" i="1"/>
  <c r="M583" i="1" s="1"/>
  <c r="N583" i="1" s="1"/>
  <c r="L584" i="1"/>
  <c r="L585" i="1"/>
  <c r="L586" i="1"/>
  <c r="M586" i="1" s="1"/>
  <c r="N586" i="1" s="1"/>
  <c r="L587" i="1"/>
  <c r="M587" i="1" s="1"/>
  <c r="N587" i="1" s="1"/>
  <c r="L588" i="1"/>
  <c r="M588" i="1" s="1"/>
  <c r="N588" i="1" s="1"/>
  <c r="L589" i="1"/>
  <c r="M589" i="1" s="1"/>
  <c r="L590" i="1"/>
  <c r="M590" i="1" s="1"/>
  <c r="N590" i="1" s="1"/>
  <c r="L591" i="1"/>
  <c r="L592" i="1"/>
  <c r="M592" i="1" s="1"/>
  <c r="L593" i="1"/>
  <c r="M593" i="1" s="1"/>
  <c r="N593" i="1" s="1"/>
  <c r="L594" i="1"/>
  <c r="M594" i="1" s="1"/>
  <c r="L595" i="1"/>
  <c r="M595" i="1" s="1"/>
  <c r="N595" i="1" s="1"/>
  <c r="L596" i="1"/>
  <c r="L597" i="1"/>
  <c r="L598" i="1"/>
  <c r="M598" i="1" s="1"/>
  <c r="L599" i="1"/>
  <c r="M599" i="1" s="1"/>
  <c r="N599" i="1" s="1"/>
  <c r="L600" i="1"/>
  <c r="M600" i="1" s="1"/>
  <c r="N600" i="1" s="1"/>
  <c r="L601" i="1"/>
  <c r="M601" i="1" s="1"/>
  <c r="L602" i="1"/>
  <c r="L603" i="1"/>
  <c r="L604" i="1"/>
  <c r="M604" i="1" s="1"/>
  <c r="L605" i="1"/>
  <c r="M605" i="1" s="1"/>
  <c r="N605" i="1" s="1"/>
  <c r="L606" i="1"/>
  <c r="M606" i="1" s="1"/>
  <c r="N606" i="1" s="1"/>
  <c r="L607" i="1"/>
  <c r="M607" i="1" s="1"/>
  <c r="N607" i="1" s="1"/>
  <c r="L608" i="1"/>
  <c r="L609" i="1"/>
  <c r="L610" i="1"/>
  <c r="L611" i="1"/>
  <c r="M611" i="1" s="1"/>
  <c r="N611" i="1" s="1"/>
  <c r="L612" i="1"/>
  <c r="M612" i="1" s="1"/>
  <c r="N612" i="1" s="1"/>
  <c r="L613" i="1"/>
  <c r="M613" i="1" s="1"/>
  <c r="N613" i="1" s="1"/>
  <c r="L614" i="1"/>
  <c r="L615" i="1"/>
  <c r="L616" i="1"/>
  <c r="M616" i="1" s="1"/>
  <c r="N616" i="1" s="1"/>
  <c r="L617" i="1"/>
  <c r="M617" i="1" s="1"/>
  <c r="N617" i="1" s="1"/>
  <c r="L618" i="1"/>
  <c r="M618" i="1" s="1"/>
  <c r="N618" i="1" s="1"/>
  <c r="L619" i="1"/>
  <c r="M619" i="1" s="1"/>
  <c r="L620" i="1"/>
  <c r="M620" i="1" s="1"/>
  <c r="N620" i="1" s="1"/>
  <c r="L621" i="1"/>
  <c r="L622" i="1"/>
  <c r="M622" i="1" s="1"/>
  <c r="N622" i="1" s="1"/>
  <c r="L623" i="1"/>
  <c r="M623" i="1" s="1"/>
  <c r="N623" i="1" s="1"/>
  <c r="L624" i="1"/>
  <c r="M624" i="1" s="1"/>
  <c r="N624" i="1" s="1"/>
  <c r="L625" i="1"/>
  <c r="M625" i="1" s="1"/>
  <c r="N625" i="1" s="1"/>
  <c r="L626" i="1"/>
  <c r="M626" i="1" s="1"/>
  <c r="N626" i="1" s="1"/>
  <c r="L627" i="1"/>
  <c r="L628" i="1"/>
  <c r="M628" i="1" s="1"/>
  <c r="N628" i="1" s="1"/>
  <c r="L629" i="1"/>
  <c r="M629" i="1" s="1"/>
  <c r="L630" i="1"/>
  <c r="M630" i="1" s="1"/>
  <c r="N630" i="1" s="1"/>
  <c r="L631" i="1"/>
  <c r="M631" i="1" s="1"/>
  <c r="L632" i="1"/>
  <c r="L633" i="1"/>
  <c r="L634" i="1"/>
  <c r="M634" i="1" s="1"/>
  <c r="N634" i="1" s="1"/>
  <c r="L635" i="1"/>
  <c r="M635" i="1" s="1"/>
  <c r="N635" i="1" s="1"/>
  <c r="L636" i="1"/>
  <c r="M636" i="1" s="1"/>
  <c r="L637" i="1"/>
  <c r="M637" i="1" s="1"/>
  <c r="L638" i="1"/>
  <c r="M638" i="1" s="1"/>
  <c r="N638" i="1" s="1"/>
  <c r="L639" i="1"/>
  <c r="L640" i="1"/>
  <c r="M640" i="1" s="1"/>
  <c r="N640" i="1" s="1"/>
  <c r="L641" i="1"/>
  <c r="M641" i="1" s="1"/>
  <c r="L642" i="1"/>
  <c r="M642" i="1" s="1"/>
  <c r="L643" i="1"/>
  <c r="M643" i="1" s="1"/>
  <c r="L644" i="1"/>
  <c r="M644" i="1" s="1"/>
  <c r="N644" i="1" s="1"/>
  <c r="L645" i="1"/>
  <c r="L646" i="1"/>
  <c r="M646" i="1" s="1"/>
  <c r="N646" i="1" s="1"/>
  <c r="L647" i="1"/>
  <c r="M647" i="1" s="1"/>
  <c r="L648" i="1"/>
  <c r="M648" i="1" s="1"/>
  <c r="L649" i="1"/>
  <c r="M649" i="1" s="1"/>
  <c r="N649" i="1" s="1"/>
  <c r="L650" i="1"/>
  <c r="M650" i="1" s="1"/>
  <c r="L651" i="1"/>
  <c r="L652" i="1"/>
  <c r="M652" i="1" s="1"/>
  <c r="N652" i="1" s="1"/>
  <c r="L653" i="1"/>
  <c r="M653" i="1" s="1"/>
  <c r="L654" i="1"/>
  <c r="M654" i="1" s="1"/>
  <c r="L655" i="1"/>
  <c r="M655" i="1" s="1"/>
  <c r="L656" i="1"/>
  <c r="L657" i="1"/>
  <c r="L658" i="1"/>
  <c r="L659" i="1"/>
  <c r="M659" i="1" s="1"/>
  <c r="N659" i="1" s="1"/>
  <c r="L660" i="1"/>
  <c r="M660" i="1" s="1"/>
  <c r="L661" i="1"/>
  <c r="M661" i="1" s="1"/>
  <c r="N661" i="1" s="1"/>
  <c r="L662" i="1"/>
  <c r="L663" i="1"/>
  <c r="L664" i="1"/>
  <c r="M664" i="1" s="1"/>
  <c r="L665" i="1"/>
  <c r="M665" i="1" s="1"/>
  <c r="N665" i="1" s="1"/>
  <c r="L666" i="1"/>
  <c r="M666" i="1" s="1"/>
  <c r="L667" i="1"/>
  <c r="M667" i="1" s="1"/>
  <c r="L668" i="1"/>
  <c r="L669" i="1"/>
  <c r="L670" i="1"/>
  <c r="L671" i="1"/>
  <c r="M671" i="1" s="1"/>
  <c r="L672" i="1"/>
  <c r="M672" i="1" s="1"/>
  <c r="L673" i="1"/>
  <c r="M673" i="1" s="1"/>
  <c r="N673" i="1" s="1"/>
  <c r="L674" i="1"/>
  <c r="M674" i="1" s="1"/>
  <c r="N674" i="1" s="1"/>
  <c r="L675" i="1"/>
  <c r="L676" i="1"/>
  <c r="L677" i="1"/>
  <c r="M677" i="1" s="1"/>
  <c r="L678" i="1"/>
  <c r="M678" i="1" s="1"/>
  <c r="L679" i="1"/>
  <c r="M679" i="1" s="1"/>
  <c r="L680" i="1"/>
  <c r="M680" i="1" s="1"/>
  <c r="L681" i="1"/>
  <c r="L682" i="1"/>
  <c r="M682" i="1" s="1"/>
  <c r="L683" i="1"/>
  <c r="M683" i="1" s="1"/>
  <c r="N683" i="1" s="1"/>
  <c r="L684" i="1"/>
  <c r="M684" i="1" s="1"/>
  <c r="L685" i="1"/>
  <c r="M685" i="1" s="1"/>
  <c r="L686" i="1"/>
  <c r="M686" i="1" s="1"/>
  <c r="L687" i="1"/>
  <c r="L688" i="1"/>
  <c r="L689" i="1"/>
  <c r="M689" i="1" s="1"/>
  <c r="N689" i="1" s="1"/>
  <c r="L690" i="1"/>
  <c r="M690" i="1" s="1"/>
  <c r="L691" i="1"/>
  <c r="M691" i="1" s="1"/>
  <c r="N691" i="1" s="1"/>
  <c r="L692" i="1"/>
  <c r="M692" i="1" s="1"/>
  <c r="L693" i="1"/>
  <c r="L694" i="1"/>
  <c r="L695" i="1"/>
  <c r="M695" i="1" s="1"/>
  <c r="L696" i="1"/>
  <c r="M696" i="1" s="1"/>
  <c r="L697" i="1"/>
  <c r="M697" i="1" s="1"/>
  <c r="N697" i="1" s="1"/>
  <c r="L698" i="1"/>
  <c r="L699" i="1"/>
  <c r="L700" i="1"/>
  <c r="M700" i="1" s="1"/>
  <c r="L701" i="1"/>
  <c r="M701" i="1" s="1"/>
  <c r="N701" i="1" s="1"/>
  <c r="L702" i="1"/>
  <c r="M702" i="1" s="1"/>
  <c r="L703" i="1"/>
  <c r="M703" i="1" s="1"/>
  <c r="L704" i="1"/>
  <c r="L705" i="1"/>
  <c r="L706" i="1"/>
  <c r="L707" i="1"/>
  <c r="M707" i="1" s="1"/>
  <c r="N707" i="1" s="1"/>
  <c r="L708" i="1"/>
  <c r="M708" i="1" s="1"/>
  <c r="L709" i="1"/>
  <c r="M709" i="1" s="1"/>
  <c r="L710" i="1"/>
  <c r="L711" i="1"/>
  <c r="L712" i="1"/>
  <c r="M712" i="1" s="1"/>
  <c r="L713" i="1"/>
  <c r="M713" i="1" s="1"/>
  <c r="N713" i="1" s="1"/>
  <c r="L714" i="1"/>
  <c r="M714" i="1" s="1"/>
  <c r="L715" i="1"/>
  <c r="M715" i="1" s="1"/>
  <c r="L716" i="1"/>
  <c r="M716" i="1" s="1"/>
  <c r="L717" i="1"/>
  <c r="L718" i="1"/>
  <c r="M718" i="1" s="1"/>
  <c r="N718" i="1" s="1"/>
  <c r="L719" i="1"/>
  <c r="M719" i="1" s="1"/>
  <c r="N719" i="1" s="1"/>
  <c r="L720" i="1"/>
  <c r="M720" i="1" s="1"/>
  <c r="N720" i="1" s="1"/>
  <c r="L721" i="1"/>
  <c r="M721" i="1" s="1"/>
  <c r="N721" i="1" s="1"/>
  <c r="L722" i="1"/>
  <c r="M722" i="1" s="1"/>
  <c r="L723" i="1"/>
  <c r="L724" i="1"/>
  <c r="M724" i="1" s="1"/>
  <c r="L725" i="1"/>
  <c r="M725" i="1" s="1"/>
  <c r="L726" i="1"/>
  <c r="M726" i="1" s="1"/>
  <c r="N726" i="1" s="1"/>
  <c r="L727" i="1"/>
  <c r="M727" i="1" s="1"/>
  <c r="N727" i="1" s="1"/>
  <c r="L728" i="1"/>
  <c r="M728" i="1" s="1"/>
  <c r="N728" i="1" s="1"/>
  <c r="L729" i="1"/>
  <c r="L730" i="1"/>
  <c r="M730" i="1" s="1"/>
  <c r="L731" i="1"/>
  <c r="M731" i="1" s="1"/>
  <c r="N731" i="1" s="1"/>
  <c r="L732" i="1"/>
  <c r="M732" i="1" s="1"/>
  <c r="L733" i="1"/>
  <c r="M733" i="1" s="1"/>
  <c r="L734" i="1"/>
  <c r="L735" i="1"/>
  <c r="L736" i="1"/>
  <c r="L737" i="1"/>
  <c r="M737" i="1" s="1"/>
  <c r="N737" i="1" s="1"/>
  <c r="L738" i="1"/>
  <c r="M738" i="1" s="1"/>
  <c r="L739" i="1"/>
  <c r="M739" i="1" s="1"/>
  <c r="N739" i="1" s="1"/>
  <c r="L740" i="1"/>
  <c r="L741" i="1"/>
  <c r="L742" i="1"/>
  <c r="M742" i="1" s="1"/>
  <c r="L743" i="1"/>
  <c r="M743" i="1" s="1"/>
  <c r="L744" i="1"/>
  <c r="M744" i="1" s="1"/>
  <c r="N744" i="1" s="1"/>
  <c r="L745" i="1"/>
  <c r="M745" i="1" s="1"/>
  <c r="L746" i="1"/>
  <c r="L747" i="1"/>
  <c r="L748" i="1"/>
  <c r="L749" i="1"/>
  <c r="M749" i="1" s="1"/>
  <c r="L750" i="1"/>
  <c r="M750" i="1" s="1"/>
  <c r="L751" i="1"/>
  <c r="M751" i="1" s="1"/>
  <c r="L2" i="1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B61" i="5"/>
  <c r="C61" i="5"/>
  <c r="D61" i="5"/>
  <c r="E61" i="5"/>
  <c r="I61" i="5" s="1"/>
  <c r="F61" i="5"/>
  <c r="G61" i="5"/>
  <c r="L61" i="5" s="1"/>
  <c r="B62" i="5"/>
  <c r="C62" i="5"/>
  <c r="D62" i="5"/>
  <c r="E62" i="5"/>
  <c r="I62" i="5" s="1"/>
  <c r="F62" i="5"/>
  <c r="G62" i="5"/>
  <c r="L62" i="5" s="1"/>
  <c r="B63" i="5"/>
  <c r="C63" i="5"/>
  <c r="D63" i="5"/>
  <c r="E63" i="5"/>
  <c r="I63" i="5" s="1"/>
  <c r="F63" i="5"/>
  <c r="G63" i="5"/>
  <c r="L63" i="5" s="1"/>
  <c r="B64" i="5"/>
  <c r="C64" i="5"/>
  <c r="D64" i="5"/>
  <c r="E64" i="5"/>
  <c r="I64" i="5" s="1"/>
  <c r="F64" i="5"/>
  <c r="G64" i="5"/>
  <c r="L64" i="5" s="1"/>
  <c r="B65" i="5"/>
  <c r="C65" i="5"/>
  <c r="D65" i="5"/>
  <c r="E65" i="5"/>
  <c r="I65" i="5" s="1"/>
  <c r="F65" i="5"/>
  <c r="G65" i="5"/>
  <c r="L65" i="5" s="1"/>
  <c r="B66" i="5"/>
  <c r="C66" i="5"/>
  <c r="D66" i="5"/>
  <c r="E66" i="5"/>
  <c r="I66" i="5" s="1"/>
  <c r="F66" i="5"/>
  <c r="G66" i="5"/>
  <c r="L66" i="5" s="1"/>
  <c r="B67" i="5"/>
  <c r="C67" i="5"/>
  <c r="D67" i="5"/>
  <c r="E67" i="5"/>
  <c r="I67" i="5" s="1"/>
  <c r="F67" i="5"/>
  <c r="G67" i="5"/>
  <c r="L67" i="5" s="1"/>
  <c r="B68" i="5"/>
  <c r="C68" i="5"/>
  <c r="D68" i="5"/>
  <c r="E68" i="5"/>
  <c r="I68" i="5" s="1"/>
  <c r="F68" i="5"/>
  <c r="G68" i="5"/>
  <c r="L68" i="5" s="1"/>
  <c r="B69" i="5"/>
  <c r="C69" i="5"/>
  <c r="D69" i="5"/>
  <c r="E69" i="5"/>
  <c r="I69" i="5" s="1"/>
  <c r="F69" i="5"/>
  <c r="G69" i="5"/>
  <c r="L69" i="5" s="1"/>
  <c r="B70" i="5"/>
  <c r="C70" i="5"/>
  <c r="D70" i="5"/>
  <c r="E70" i="5"/>
  <c r="I70" i="5" s="1"/>
  <c r="F70" i="5"/>
  <c r="G70" i="5"/>
  <c r="L70" i="5" s="1"/>
  <c r="B71" i="5"/>
  <c r="C71" i="5"/>
  <c r="D71" i="5"/>
  <c r="E71" i="5"/>
  <c r="I71" i="5" s="1"/>
  <c r="F71" i="5"/>
  <c r="G71" i="5"/>
  <c r="L71" i="5" s="1"/>
  <c r="B72" i="5"/>
  <c r="C72" i="5"/>
  <c r="D72" i="5"/>
  <c r="E72" i="5"/>
  <c r="I72" i="5" s="1"/>
  <c r="F72" i="5"/>
  <c r="G72" i="5"/>
  <c r="L72" i="5" s="1"/>
  <c r="B73" i="5"/>
  <c r="C73" i="5"/>
  <c r="D73" i="5"/>
  <c r="E73" i="5"/>
  <c r="I73" i="5" s="1"/>
  <c r="F73" i="5"/>
  <c r="G73" i="5"/>
  <c r="L73" i="5" s="1"/>
  <c r="B74" i="5"/>
  <c r="C74" i="5"/>
  <c r="D74" i="5"/>
  <c r="E74" i="5"/>
  <c r="I74" i="5" s="1"/>
  <c r="F74" i="5"/>
  <c r="G74" i="5"/>
  <c r="L74" i="5" s="1"/>
  <c r="B75" i="5"/>
  <c r="C75" i="5"/>
  <c r="D75" i="5"/>
  <c r="E75" i="5"/>
  <c r="I75" i="5" s="1"/>
  <c r="F75" i="5"/>
  <c r="G75" i="5"/>
  <c r="L75" i="5" s="1"/>
  <c r="B76" i="5"/>
  <c r="C76" i="5"/>
  <c r="D76" i="5"/>
  <c r="E76" i="5"/>
  <c r="I76" i="5" s="1"/>
  <c r="F76" i="5"/>
  <c r="G76" i="5"/>
  <c r="L76" i="5" s="1"/>
  <c r="T376" i="1"/>
  <c r="T377" i="1"/>
  <c r="T378" i="1"/>
  <c r="T379" i="1"/>
  <c r="T2" i="1"/>
  <c r="U2" i="1"/>
  <c r="V2" i="1"/>
  <c r="W2" i="1"/>
  <c r="T3" i="1"/>
  <c r="U3" i="1"/>
  <c r="V3" i="1"/>
  <c r="W3" i="1"/>
  <c r="T4" i="1"/>
  <c r="U4" i="1"/>
  <c r="V4" i="1"/>
  <c r="W4" i="1"/>
  <c r="T5" i="1"/>
  <c r="U5" i="1"/>
  <c r="V5" i="1"/>
  <c r="W5" i="1"/>
  <c r="T6" i="1"/>
  <c r="U6" i="1"/>
  <c r="V6" i="1"/>
  <c r="W6" i="1"/>
  <c r="T7" i="1"/>
  <c r="U7" i="1"/>
  <c r="V7" i="1"/>
  <c r="W7" i="1"/>
  <c r="T8" i="1"/>
  <c r="U8" i="1"/>
  <c r="V8" i="1"/>
  <c r="W8" i="1"/>
  <c r="T9" i="1"/>
  <c r="U9" i="1"/>
  <c r="V9" i="1"/>
  <c r="W9" i="1"/>
  <c r="T10" i="1"/>
  <c r="U10" i="1"/>
  <c r="V10" i="1"/>
  <c r="W10" i="1"/>
  <c r="T11" i="1"/>
  <c r="U11" i="1"/>
  <c r="V11" i="1"/>
  <c r="W11" i="1"/>
  <c r="T12" i="1"/>
  <c r="U12" i="1"/>
  <c r="V12" i="1"/>
  <c r="W12" i="1"/>
  <c r="T13" i="1"/>
  <c r="U13" i="1"/>
  <c r="V13" i="1"/>
  <c r="W13" i="1"/>
  <c r="T14" i="1"/>
  <c r="U14" i="1"/>
  <c r="V14" i="1"/>
  <c r="W14" i="1"/>
  <c r="T15" i="1"/>
  <c r="U15" i="1"/>
  <c r="V15" i="1"/>
  <c r="W15" i="1"/>
  <c r="T16" i="1"/>
  <c r="U16" i="1"/>
  <c r="V16" i="1"/>
  <c r="W16" i="1"/>
  <c r="T17" i="1"/>
  <c r="U17" i="1"/>
  <c r="V17" i="1"/>
  <c r="W17" i="1"/>
  <c r="T18" i="1"/>
  <c r="U18" i="1"/>
  <c r="V18" i="1"/>
  <c r="W18" i="1"/>
  <c r="T19" i="1"/>
  <c r="U19" i="1"/>
  <c r="V19" i="1"/>
  <c r="W19" i="1"/>
  <c r="T20" i="1"/>
  <c r="U20" i="1"/>
  <c r="V20" i="1"/>
  <c r="W20" i="1"/>
  <c r="T21" i="1"/>
  <c r="U21" i="1"/>
  <c r="V21" i="1"/>
  <c r="W21" i="1"/>
  <c r="T22" i="1"/>
  <c r="U22" i="1"/>
  <c r="V22" i="1"/>
  <c r="W22" i="1"/>
  <c r="T23" i="1"/>
  <c r="U23" i="1"/>
  <c r="V23" i="1"/>
  <c r="W23" i="1"/>
  <c r="T24" i="1"/>
  <c r="U24" i="1"/>
  <c r="V24" i="1"/>
  <c r="W24" i="1"/>
  <c r="T25" i="1"/>
  <c r="U25" i="1"/>
  <c r="V25" i="1"/>
  <c r="W25" i="1"/>
  <c r="T26" i="1"/>
  <c r="U26" i="1"/>
  <c r="V26" i="1"/>
  <c r="W26" i="1"/>
  <c r="T27" i="1"/>
  <c r="U27" i="1"/>
  <c r="V27" i="1"/>
  <c r="W27" i="1"/>
  <c r="T28" i="1"/>
  <c r="U28" i="1"/>
  <c r="V28" i="1"/>
  <c r="W28" i="1"/>
  <c r="T29" i="1"/>
  <c r="U29" i="1"/>
  <c r="V29" i="1"/>
  <c r="W29" i="1"/>
  <c r="T30" i="1"/>
  <c r="U30" i="1"/>
  <c r="V30" i="1"/>
  <c r="W30" i="1"/>
  <c r="T31" i="1"/>
  <c r="U31" i="1"/>
  <c r="V31" i="1"/>
  <c r="W31" i="1"/>
  <c r="T32" i="1"/>
  <c r="U32" i="1"/>
  <c r="V32" i="1"/>
  <c r="W32" i="1"/>
  <c r="T33" i="1"/>
  <c r="U33" i="1"/>
  <c r="V33" i="1"/>
  <c r="W33" i="1"/>
  <c r="T34" i="1"/>
  <c r="U34" i="1"/>
  <c r="V34" i="1"/>
  <c r="W34" i="1"/>
  <c r="T35" i="1"/>
  <c r="U35" i="1"/>
  <c r="V35" i="1"/>
  <c r="W35" i="1"/>
  <c r="T36" i="1"/>
  <c r="U36" i="1"/>
  <c r="V36" i="1"/>
  <c r="W36" i="1"/>
  <c r="T37" i="1"/>
  <c r="U37" i="1"/>
  <c r="V37" i="1"/>
  <c r="W37" i="1"/>
  <c r="T38" i="1"/>
  <c r="U38" i="1"/>
  <c r="V38" i="1"/>
  <c r="W38" i="1"/>
  <c r="T39" i="1"/>
  <c r="U39" i="1"/>
  <c r="V39" i="1"/>
  <c r="W39" i="1"/>
  <c r="T40" i="1"/>
  <c r="U40" i="1"/>
  <c r="V40" i="1"/>
  <c r="W40" i="1"/>
  <c r="T41" i="1"/>
  <c r="U41" i="1"/>
  <c r="V41" i="1"/>
  <c r="W41" i="1"/>
  <c r="T42" i="1"/>
  <c r="U42" i="1"/>
  <c r="V42" i="1"/>
  <c r="W42" i="1"/>
  <c r="T43" i="1"/>
  <c r="U43" i="1"/>
  <c r="V43" i="1"/>
  <c r="W43" i="1"/>
  <c r="T44" i="1"/>
  <c r="U44" i="1"/>
  <c r="V44" i="1"/>
  <c r="W44" i="1"/>
  <c r="T45" i="1"/>
  <c r="U45" i="1"/>
  <c r="V45" i="1"/>
  <c r="W45" i="1"/>
  <c r="T46" i="1"/>
  <c r="U46" i="1"/>
  <c r="V46" i="1"/>
  <c r="W46" i="1"/>
  <c r="T47" i="1"/>
  <c r="U47" i="1"/>
  <c r="V47" i="1"/>
  <c r="W47" i="1"/>
  <c r="T48" i="1"/>
  <c r="U48" i="1"/>
  <c r="V48" i="1"/>
  <c r="W48" i="1"/>
  <c r="T49" i="1"/>
  <c r="U49" i="1"/>
  <c r="V49" i="1"/>
  <c r="W49" i="1"/>
  <c r="T50" i="1"/>
  <c r="U50" i="1"/>
  <c r="V50" i="1"/>
  <c r="W50" i="1"/>
  <c r="T51" i="1"/>
  <c r="U51" i="1"/>
  <c r="V51" i="1"/>
  <c r="W51" i="1"/>
  <c r="T52" i="1"/>
  <c r="U52" i="1"/>
  <c r="V52" i="1"/>
  <c r="W52" i="1"/>
  <c r="T53" i="1"/>
  <c r="U53" i="1"/>
  <c r="V53" i="1"/>
  <c r="W53" i="1"/>
  <c r="T54" i="1"/>
  <c r="U54" i="1"/>
  <c r="V54" i="1"/>
  <c r="W54" i="1"/>
  <c r="T55" i="1"/>
  <c r="U55" i="1"/>
  <c r="V55" i="1"/>
  <c r="W55" i="1"/>
  <c r="T56" i="1"/>
  <c r="U56" i="1"/>
  <c r="V56" i="1"/>
  <c r="W56" i="1"/>
  <c r="T57" i="1"/>
  <c r="U57" i="1"/>
  <c r="V57" i="1"/>
  <c r="W57" i="1"/>
  <c r="T58" i="1"/>
  <c r="U58" i="1"/>
  <c r="V58" i="1"/>
  <c r="W58" i="1"/>
  <c r="T59" i="1"/>
  <c r="U59" i="1"/>
  <c r="V59" i="1"/>
  <c r="W59" i="1"/>
  <c r="T60" i="1"/>
  <c r="U60" i="1"/>
  <c r="V60" i="1"/>
  <c r="W60" i="1"/>
  <c r="T61" i="1"/>
  <c r="U61" i="1"/>
  <c r="V61" i="1"/>
  <c r="W61" i="1"/>
  <c r="T62" i="1"/>
  <c r="U62" i="1"/>
  <c r="V62" i="1"/>
  <c r="W62" i="1"/>
  <c r="T63" i="1"/>
  <c r="U63" i="1"/>
  <c r="V63" i="1"/>
  <c r="W63" i="1"/>
  <c r="T64" i="1"/>
  <c r="U64" i="1"/>
  <c r="V64" i="1"/>
  <c r="W64" i="1"/>
  <c r="T65" i="1"/>
  <c r="U65" i="1"/>
  <c r="V65" i="1"/>
  <c r="W65" i="1"/>
  <c r="T66" i="1"/>
  <c r="U66" i="1"/>
  <c r="V66" i="1"/>
  <c r="W66" i="1"/>
  <c r="T67" i="1"/>
  <c r="U67" i="1"/>
  <c r="V67" i="1"/>
  <c r="W67" i="1"/>
  <c r="T68" i="1"/>
  <c r="U68" i="1"/>
  <c r="V68" i="1"/>
  <c r="W68" i="1"/>
  <c r="T69" i="1"/>
  <c r="U69" i="1"/>
  <c r="V69" i="1"/>
  <c r="W69" i="1"/>
  <c r="T70" i="1"/>
  <c r="U70" i="1"/>
  <c r="V70" i="1"/>
  <c r="W70" i="1"/>
  <c r="T71" i="1"/>
  <c r="U71" i="1"/>
  <c r="V71" i="1"/>
  <c r="W71" i="1"/>
  <c r="T72" i="1"/>
  <c r="U72" i="1"/>
  <c r="V72" i="1"/>
  <c r="W72" i="1"/>
  <c r="T73" i="1"/>
  <c r="U73" i="1"/>
  <c r="V73" i="1"/>
  <c r="W73" i="1"/>
  <c r="T74" i="1"/>
  <c r="U74" i="1"/>
  <c r="V74" i="1"/>
  <c r="W74" i="1"/>
  <c r="T75" i="1"/>
  <c r="U75" i="1"/>
  <c r="V75" i="1"/>
  <c r="W75" i="1"/>
  <c r="T76" i="1"/>
  <c r="U76" i="1"/>
  <c r="V76" i="1"/>
  <c r="W76" i="1"/>
  <c r="T77" i="1"/>
  <c r="U77" i="1"/>
  <c r="V77" i="1"/>
  <c r="W77" i="1"/>
  <c r="T78" i="1"/>
  <c r="U78" i="1"/>
  <c r="V78" i="1"/>
  <c r="W78" i="1"/>
  <c r="T79" i="1"/>
  <c r="U79" i="1"/>
  <c r="V79" i="1"/>
  <c r="W79" i="1"/>
  <c r="T80" i="1"/>
  <c r="U80" i="1"/>
  <c r="V80" i="1"/>
  <c r="W80" i="1"/>
  <c r="T81" i="1"/>
  <c r="U81" i="1"/>
  <c r="V81" i="1"/>
  <c r="W81" i="1"/>
  <c r="T82" i="1"/>
  <c r="U82" i="1"/>
  <c r="V82" i="1"/>
  <c r="W82" i="1"/>
  <c r="T83" i="1"/>
  <c r="U83" i="1"/>
  <c r="V83" i="1"/>
  <c r="W83" i="1"/>
  <c r="T84" i="1"/>
  <c r="U84" i="1"/>
  <c r="V84" i="1"/>
  <c r="W84" i="1"/>
  <c r="T85" i="1"/>
  <c r="U85" i="1"/>
  <c r="V85" i="1"/>
  <c r="W85" i="1"/>
  <c r="T86" i="1"/>
  <c r="U86" i="1"/>
  <c r="V86" i="1"/>
  <c r="W86" i="1"/>
  <c r="T87" i="1"/>
  <c r="U87" i="1"/>
  <c r="V87" i="1"/>
  <c r="W87" i="1"/>
  <c r="T88" i="1"/>
  <c r="U88" i="1"/>
  <c r="V88" i="1"/>
  <c r="W88" i="1"/>
  <c r="T89" i="1"/>
  <c r="U89" i="1"/>
  <c r="V89" i="1"/>
  <c r="W89" i="1"/>
  <c r="T90" i="1"/>
  <c r="U90" i="1"/>
  <c r="V90" i="1"/>
  <c r="W90" i="1"/>
  <c r="T91" i="1"/>
  <c r="U91" i="1"/>
  <c r="V91" i="1"/>
  <c r="W91" i="1"/>
  <c r="T92" i="1"/>
  <c r="U92" i="1"/>
  <c r="V92" i="1"/>
  <c r="W92" i="1"/>
  <c r="T93" i="1"/>
  <c r="U93" i="1"/>
  <c r="V93" i="1"/>
  <c r="W93" i="1"/>
  <c r="T94" i="1"/>
  <c r="U94" i="1"/>
  <c r="V94" i="1"/>
  <c r="W94" i="1"/>
  <c r="T95" i="1"/>
  <c r="U95" i="1"/>
  <c r="V95" i="1"/>
  <c r="W95" i="1"/>
  <c r="T96" i="1"/>
  <c r="U96" i="1"/>
  <c r="V96" i="1"/>
  <c r="W96" i="1"/>
  <c r="T97" i="1"/>
  <c r="U97" i="1"/>
  <c r="V97" i="1"/>
  <c r="W97" i="1"/>
  <c r="T98" i="1"/>
  <c r="U98" i="1"/>
  <c r="V98" i="1"/>
  <c r="W98" i="1"/>
  <c r="T99" i="1"/>
  <c r="U99" i="1"/>
  <c r="V99" i="1"/>
  <c r="W99" i="1"/>
  <c r="T100" i="1"/>
  <c r="U100" i="1"/>
  <c r="V100" i="1"/>
  <c r="W100" i="1"/>
  <c r="T101" i="1"/>
  <c r="U101" i="1"/>
  <c r="V101" i="1"/>
  <c r="W101" i="1"/>
  <c r="T102" i="1"/>
  <c r="U102" i="1"/>
  <c r="V102" i="1"/>
  <c r="W102" i="1"/>
  <c r="T103" i="1"/>
  <c r="U103" i="1"/>
  <c r="V103" i="1"/>
  <c r="W103" i="1"/>
  <c r="T104" i="1"/>
  <c r="U104" i="1"/>
  <c r="V104" i="1"/>
  <c r="W104" i="1"/>
  <c r="T105" i="1"/>
  <c r="U105" i="1"/>
  <c r="V105" i="1"/>
  <c r="W105" i="1"/>
  <c r="T106" i="1"/>
  <c r="U106" i="1"/>
  <c r="V106" i="1"/>
  <c r="W106" i="1"/>
  <c r="T107" i="1"/>
  <c r="U107" i="1"/>
  <c r="V107" i="1"/>
  <c r="W107" i="1"/>
  <c r="T108" i="1"/>
  <c r="U108" i="1"/>
  <c r="V108" i="1"/>
  <c r="W108" i="1"/>
  <c r="T109" i="1"/>
  <c r="U109" i="1"/>
  <c r="V109" i="1"/>
  <c r="W109" i="1"/>
  <c r="T110" i="1"/>
  <c r="U110" i="1"/>
  <c r="V110" i="1"/>
  <c r="W110" i="1"/>
  <c r="T111" i="1"/>
  <c r="U111" i="1"/>
  <c r="V111" i="1"/>
  <c r="W111" i="1"/>
  <c r="T112" i="1"/>
  <c r="U112" i="1"/>
  <c r="V112" i="1"/>
  <c r="W112" i="1"/>
  <c r="T113" i="1"/>
  <c r="U113" i="1"/>
  <c r="V113" i="1"/>
  <c r="W113" i="1"/>
  <c r="T114" i="1"/>
  <c r="U114" i="1"/>
  <c r="V114" i="1"/>
  <c r="W114" i="1"/>
  <c r="T115" i="1"/>
  <c r="U115" i="1"/>
  <c r="V115" i="1"/>
  <c r="W115" i="1"/>
  <c r="T116" i="1"/>
  <c r="U116" i="1"/>
  <c r="V116" i="1"/>
  <c r="W116" i="1"/>
  <c r="T117" i="1"/>
  <c r="U117" i="1"/>
  <c r="V117" i="1"/>
  <c r="W117" i="1"/>
  <c r="T118" i="1"/>
  <c r="U118" i="1"/>
  <c r="V118" i="1"/>
  <c r="W118" i="1"/>
  <c r="T119" i="1"/>
  <c r="U119" i="1"/>
  <c r="V119" i="1"/>
  <c r="W119" i="1"/>
  <c r="T120" i="1"/>
  <c r="U120" i="1"/>
  <c r="V120" i="1"/>
  <c r="W120" i="1"/>
  <c r="T121" i="1"/>
  <c r="U121" i="1"/>
  <c r="V121" i="1"/>
  <c r="W121" i="1"/>
  <c r="T122" i="1"/>
  <c r="U122" i="1"/>
  <c r="V122" i="1"/>
  <c r="W122" i="1"/>
  <c r="T123" i="1"/>
  <c r="U123" i="1"/>
  <c r="V123" i="1"/>
  <c r="W123" i="1"/>
  <c r="T124" i="1"/>
  <c r="U124" i="1"/>
  <c r="V124" i="1"/>
  <c r="W124" i="1"/>
  <c r="T125" i="1"/>
  <c r="U125" i="1"/>
  <c r="V125" i="1"/>
  <c r="W125" i="1"/>
  <c r="T126" i="1"/>
  <c r="U126" i="1"/>
  <c r="V126" i="1"/>
  <c r="W126" i="1"/>
  <c r="T127" i="1"/>
  <c r="U127" i="1"/>
  <c r="V127" i="1"/>
  <c r="W127" i="1"/>
  <c r="T128" i="1"/>
  <c r="U128" i="1"/>
  <c r="V128" i="1"/>
  <c r="W128" i="1"/>
  <c r="T129" i="1"/>
  <c r="U129" i="1"/>
  <c r="V129" i="1"/>
  <c r="W129" i="1"/>
  <c r="T130" i="1"/>
  <c r="U130" i="1"/>
  <c r="V130" i="1"/>
  <c r="W130" i="1"/>
  <c r="T131" i="1"/>
  <c r="U131" i="1"/>
  <c r="V131" i="1"/>
  <c r="W131" i="1"/>
  <c r="T132" i="1"/>
  <c r="U132" i="1"/>
  <c r="V132" i="1"/>
  <c r="W132" i="1"/>
  <c r="T133" i="1"/>
  <c r="U133" i="1"/>
  <c r="V133" i="1"/>
  <c r="W133" i="1"/>
  <c r="T134" i="1"/>
  <c r="U134" i="1"/>
  <c r="V134" i="1"/>
  <c r="W134" i="1"/>
  <c r="T135" i="1"/>
  <c r="U135" i="1"/>
  <c r="V135" i="1"/>
  <c r="W135" i="1"/>
  <c r="T136" i="1"/>
  <c r="U136" i="1"/>
  <c r="V136" i="1"/>
  <c r="W136" i="1"/>
  <c r="T137" i="1"/>
  <c r="U137" i="1"/>
  <c r="V137" i="1"/>
  <c r="W137" i="1"/>
  <c r="T138" i="1"/>
  <c r="U138" i="1"/>
  <c r="V138" i="1"/>
  <c r="W138" i="1"/>
  <c r="T139" i="1"/>
  <c r="U139" i="1"/>
  <c r="V139" i="1"/>
  <c r="W139" i="1"/>
  <c r="T140" i="1"/>
  <c r="U140" i="1"/>
  <c r="V140" i="1"/>
  <c r="W140" i="1"/>
  <c r="T141" i="1"/>
  <c r="U141" i="1"/>
  <c r="V141" i="1"/>
  <c r="W141" i="1"/>
  <c r="T142" i="1"/>
  <c r="U142" i="1"/>
  <c r="V142" i="1"/>
  <c r="W142" i="1"/>
  <c r="T143" i="1"/>
  <c r="U143" i="1"/>
  <c r="V143" i="1"/>
  <c r="W143" i="1"/>
  <c r="T144" i="1"/>
  <c r="U144" i="1"/>
  <c r="V144" i="1"/>
  <c r="W144" i="1"/>
  <c r="T145" i="1"/>
  <c r="U145" i="1"/>
  <c r="V145" i="1"/>
  <c r="W145" i="1"/>
  <c r="T146" i="1"/>
  <c r="U146" i="1"/>
  <c r="V146" i="1"/>
  <c r="W146" i="1"/>
  <c r="T147" i="1"/>
  <c r="U147" i="1"/>
  <c r="V147" i="1"/>
  <c r="W147" i="1"/>
  <c r="T148" i="1"/>
  <c r="U148" i="1"/>
  <c r="V148" i="1"/>
  <c r="W148" i="1"/>
  <c r="T149" i="1"/>
  <c r="U149" i="1"/>
  <c r="V149" i="1"/>
  <c r="W149" i="1"/>
  <c r="T150" i="1"/>
  <c r="U150" i="1"/>
  <c r="V150" i="1"/>
  <c r="W150" i="1"/>
  <c r="T151" i="1"/>
  <c r="U151" i="1"/>
  <c r="V151" i="1"/>
  <c r="W151" i="1"/>
  <c r="T152" i="1"/>
  <c r="U152" i="1"/>
  <c r="V152" i="1"/>
  <c r="W152" i="1"/>
  <c r="T153" i="1"/>
  <c r="U153" i="1"/>
  <c r="V153" i="1"/>
  <c r="W153" i="1"/>
  <c r="T154" i="1"/>
  <c r="U154" i="1"/>
  <c r="V154" i="1"/>
  <c r="W154" i="1"/>
  <c r="T155" i="1"/>
  <c r="U155" i="1"/>
  <c r="V155" i="1"/>
  <c r="W155" i="1"/>
  <c r="T156" i="1"/>
  <c r="U156" i="1"/>
  <c r="V156" i="1"/>
  <c r="W156" i="1"/>
  <c r="T157" i="1"/>
  <c r="U157" i="1"/>
  <c r="V157" i="1"/>
  <c r="W157" i="1"/>
  <c r="T158" i="1"/>
  <c r="U158" i="1"/>
  <c r="V158" i="1"/>
  <c r="W158" i="1"/>
  <c r="T159" i="1"/>
  <c r="U159" i="1"/>
  <c r="V159" i="1"/>
  <c r="W159" i="1"/>
  <c r="T160" i="1"/>
  <c r="U160" i="1"/>
  <c r="V160" i="1"/>
  <c r="W160" i="1"/>
  <c r="T161" i="1"/>
  <c r="U161" i="1"/>
  <c r="V161" i="1"/>
  <c r="W161" i="1"/>
  <c r="T162" i="1"/>
  <c r="U162" i="1"/>
  <c r="V162" i="1"/>
  <c r="W162" i="1"/>
  <c r="T163" i="1"/>
  <c r="U163" i="1"/>
  <c r="V163" i="1"/>
  <c r="W163" i="1"/>
  <c r="T164" i="1"/>
  <c r="U164" i="1"/>
  <c r="V164" i="1"/>
  <c r="W164" i="1"/>
  <c r="T165" i="1"/>
  <c r="U165" i="1"/>
  <c r="V165" i="1"/>
  <c r="W165" i="1"/>
  <c r="T166" i="1"/>
  <c r="U166" i="1"/>
  <c r="V166" i="1"/>
  <c r="W166" i="1"/>
  <c r="T167" i="1"/>
  <c r="U167" i="1"/>
  <c r="V167" i="1"/>
  <c r="W167" i="1"/>
  <c r="T168" i="1"/>
  <c r="U168" i="1"/>
  <c r="V168" i="1"/>
  <c r="W168" i="1"/>
  <c r="T169" i="1"/>
  <c r="U169" i="1"/>
  <c r="V169" i="1"/>
  <c r="W169" i="1"/>
  <c r="T170" i="1"/>
  <c r="U170" i="1"/>
  <c r="V170" i="1"/>
  <c r="W170" i="1"/>
  <c r="T171" i="1"/>
  <c r="U171" i="1"/>
  <c r="V171" i="1"/>
  <c r="W171" i="1"/>
  <c r="T172" i="1"/>
  <c r="U172" i="1"/>
  <c r="V172" i="1"/>
  <c r="W172" i="1"/>
  <c r="T173" i="1"/>
  <c r="U173" i="1"/>
  <c r="V173" i="1"/>
  <c r="W173" i="1"/>
  <c r="T174" i="1"/>
  <c r="U174" i="1"/>
  <c r="V174" i="1"/>
  <c r="W174" i="1"/>
  <c r="T175" i="1"/>
  <c r="U175" i="1"/>
  <c r="V175" i="1"/>
  <c r="W175" i="1"/>
  <c r="T176" i="1"/>
  <c r="U176" i="1"/>
  <c r="V176" i="1"/>
  <c r="W176" i="1"/>
  <c r="T177" i="1"/>
  <c r="U177" i="1"/>
  <c r="V177" i="1"/>
  <c r="W177" i="1"/>
  <c r="T178" i="1"/>
  <c r="U178" i="1"/>
  <c r="V178" i="1"/>
  <c r="W178" i="1"/>
  <c r="T179" i="1"/>
  <c r="U179" i="1"/>
  <c r="V179" i="1"/>
  <c r="W179" i="1"/>
  <c r="T180" i="1"/>
  <c r="U180" i="1"/>
  <c r="V180" i="1"/>
  <c r="W180" i="1"/>
  <c r="T181" i="1"/>
  <c r="U181" i="1"/>
  <c r="V181" i="1"/>
  <c r="W181" i="1"/>
  <c r="T182" i="1"/>
  <c r="U182" i="1"/>
  <c r="V182" i="1"/>
  <c r="W182" i="1"/>
  <c r="T183" i="1"/>
  <c r="U183" i="1"/>
  <c r="V183" i="1"/>
  <c r="W183" i="1"/>
  <c r="T184" i="1"/>
  <c r="U184" i="1"/>
  <c r="V184" i="1"/>
  <c r="W184" i="1"/>
  <c r="T185" i="1"/>
  <c r="U185" i="1"/>
  <c r="V185" i="1"/>
  <c r="W185" i="1"/>
  <c r="T186" i="1"/>
  <c r="U186" i="1"/>
  <c r="V186" i="1"/>
  <c r="W186" i="1"/>
  <c r="T187" i="1"/>
  <c r="U187" i="1"/>
  <c r="V187" i="1"/>
  <c r="W187" i="1"/>
  <c r="T188" i="1"/>
  <c r="U188" i="1"/>
  <c r="V188" i="1"/>
  <c r="W188" i="1"/>
  <c r="T189" i="1"/>
  <c r="U189" i="1"/>
  <c r="V189" i="1"/>
  <c r="W189" i="1"/>
  <c r="T190" i="1"/>
  <c r="U190" i="1"/>
  <c r="V190" i="1"/>
  <c r="W190" i="1"/>
  <c r="T191" i="1"/>
  <c r="U191" i="1"/>
  <c r="V191" i="1"/>
  <c r="W191" i="1"/>
  <c r="T192" i="1"/>
  <c r="U192" i="1"/>
  <c r="V192" i="1"/>
  <c r="W192" i="1"/>
  <c r="T193" i="1"/>
  <c r="U193" i="1"/>
  <c r="V193" i="1"/>
  <c r="W193" i="1"/>
  <c r="T194" i="1"/>
  <c r="U194" i="1"/>
  <c r="V194" i="1"/>
  <c r="W194" i="1"/>
  <c r="T195" i="1"/>
  <c r="U195" i="1"/>
  <c r="V195" i="1"/>
  <c r="W195" i="1"/>
  <c r="T196" i="1"/>
  <c r="U196" i="1"/>
  <c r="V196" i="1"/>
  <c r="W196" i="1"/>
  <c r="T197" i="1"/>
  <c r="U197" i="1"/>
  <c r="V197" i="1"/>
  <c r="W197" i="1"/>
  <c r="T198" i="1"/>
  <c r="U198" i="1"/>
  <c r="V198" i="1"/>
  <c r="W198" i="1"/>
  <c r="T199" i="1"/>
  <c r="U199" i="1"/>
  <c r="V199" i="1"/>
  <c r="W199" i="1"/>
  <c r="T200" i="1"/>
  <c r="U200" i="1"/>
  <c r="V200" i="1"/>
  <c r="W200" i="1"/>
  <c r="T201" i="1"/>
  <c r="U201" i="1"/>
  <c r="V201" i="1"/>
  <c r="W201" i="1"/>
  <c r="T202" i="1"/>
  <c r="U202" i="1"/>
  <c r="V202" i="1"/>
  <c r="W202" i="1"/>
  <c r="T203" i="1"/>
  <c r="U203" i="1"/>
  <c r="V203" i="1"/>
  <c r="W203" i="1"/>
  <c r="T204" i="1"/>
  <c r="U204" i="1"/>
  <c r="V204" i="1"/>
  <c r="W204" i="1"/>
  <c r="T205" i="1"/>
  <c r="U205" i="1"/>
  <c r="V205" i="1"/>
  <c r="W205" i="1"/>
  <c r="T206" i="1"/>
  <c r="U206" i="1"/>
  <c r="V206" i="1"/>
  <c r="W206" i="1"/>
  <c r="T207" i="1"/>
  <c r="U207" i="1"/>
  <c r="V207" i="1"/>
  <c r="W207" i="1"/>
  <c r="T208" i="1"/>
  <c r="U208" i="1"/>
  <c r="V208" i="1"/>
  <c r="W208" i="1"/>
  <c r="T209" i="1"/>
  <c r="U209" i="1"/>
  <c r="V209" i="1"/>
  <c r="W209" i="1"/>
  <c r="T210" i="1"/>
  <c r="U210" i="1"/>
  <c r="V210" i="1"/>
  <c r="W210" i="1"/>
  <c r="T211" i="1"/>
  <c r="U211" i="1"/>
  <c r="V211" i="1"/>
  <c r="W211" i="1"/>
  <c r="T212" i="1"/>
  <c r="U212" i="1"/>
  <c r="V212" i="1"/>
  <c r="W212" i="1"/>
  <c r="T213" i="1"/>
  <c r="U213" i="1"/>
  <c r="V213" i="1"/>
  <c r="W213" i="1"/>
  <c r="T214" i="1"/>
  <c r="U214" i="1"/>
  <c r="V214" i="1"/>
  <c r="W214" i="1"/>
  <c r="T215" i="1"/>
  <c r="U215" i="1"/>
  <c r="V215" i="1"/>
  <c r="W215" i="1"/>
  <c r="T216" i="1"/>
  <c r="U216" i="1"/>
  <c r="V216" i="1"/>
  <c r="W216" i="1"/>
  <c r="T217" i="1"/>
  <c r="U217" i="1"/>
  <c r="V217" i="1"/>
  <c r="W217" i="1"/>
  <c r="T218" i="1"/>
  <c r="U218" i="1"/>
  <c r="V218" i="1"/>
  <c r="W218" i="1"/>
  <c r="T219" i="1"/>
  <c r="U219" i="1"/>
  <c r="V219" i="1"/>
  <c r="W219" i="1"/>
  <c r="T220" i="1"/>
  <c r="U220" i="1"/>
  <c r="V220" i="1"/>
  <c r="W220" i="1"/>
  <c r="T221" i="1"/>
  <c r="U221" i="1"/>
  <c r="V221" i="1"/>
  <c r="W221" i="1"/>
  <c r="T222" i="1"/>
  <c r="U222" i="1"/>
  <c r="V222" i="1"/>
  <c r="W222" i="1"/>
  <c r="T223" i="1"/>
  <c r="U223" i="1"/>
  <c r="V223" i="1"/>
  <c r="W223" i="1"/>
  <c r="T224" i="1"/>
  <c r="U224" i="1"/>
  <c r="V224" i="1"/>
  <c r="W224" i="1"/>
  <c r="T225" i="1"/>
  <c r="U225" i="1"/>
  <c r="V225" i="1"/>
  <c r="W225" i="1"/>
  <c r="T226" i="1"/>
  <c r="U226" i="1"/>
  <c r="V226" i="1"/>
  <c r="W226" i="1"/>
  <c r="T227" i="1"/>
  <c r="U227" i="1"/>
  <c r="V227" i="1"/>
  <c r="W227" i="1"/>
  <c r="T228" i="1"/>
  <c r="U228" i="1"/>
  <c r="V228" i="1"/>
  <c r="W228" i="1"/>
  <c r="T229" i="1"/>
  <c r="U229" i="1"/>
  <c r="V229" i="1"/>
  <c r="W229" i="1"/>
  <c r="T230" i="1"/>
  <c r="U230" i="1"/>
  <c r="V230" i="1"/>
  <c r="W230" i="1"/>
  <c r="T231" i="1"/>
  <c r="U231" i="1"/>
  <c r="V231" i="1"/>
  <c r="W231" i="1"/>
  <c r="T232" i="1"/>
  <c r="U232" i="1"/>
  <c r="V232" i="1"/>
  <c r="W232" i="1"/>
  <c r="T233" i="1"/>
  <c r="U233" i="1"/>
  <c r="V233" i="1"/>
  <c r="W233" i="1"/>
  <c r="T234" i="1"/>
  <c r="U234" i="1"/>
  <c r="V234" i="1"/>
  <c r="W234" i="1"/>
  <c r="T235" i="1"/>
  <c r="U235" i="1"/>
  <c r="V235" i="1"/>
  <c r="W235" i="1"/>
  <c r="T236" i="1"/>
  <c r="U236" i="1"/>
  <c r="V236" i="1"/>
  <c r="W236" i="1"/>
  <c r="T237" i="1"/>
  <c r="U237" i="1"/>
  <c r="V237" i="1"/>
  <c r="W237" i="1"/>
  <c r="T238" i="1"/>
  <c r="U238" i="1"/>
  <c r="V238" i="1"/>
  <c r="W238" i="1"/>
  <c r="T239" i="1"/>
  <c r="U239" i="1"/>
  <c r="V239" i="1"/>
  <c r="W239" i="1"/>
  <c r="T240" i="1"/>
  <c r="U240" i="1"/>
  <c r="V240" i="1"/>
  <c r="W240" i="1"/>
  <c r="T241" i="1"/>
  <c r="U241" i="1"/>
  <c r="V241" i="1"/>
  <c r="W241" i="1"/>
  <c r="T242" i="1"/>
  <c r="U242" i="1"/>
  <c r="V242" i="1"/>
  <c r="W242" i="1"/>
  <c r="T243" i="1"/>
  <c r="U243" i="1"/>
  <c r="V243" i="1"/>
  <c r="W243" i="1"/>
  <c r="T244" i="1"/>
  <c r="U244" i="1"/>
  <c r="V244" i="1"/>
  <c r="W244" i="1"/>
  <c r="T245" i="1"/>
  <c r="U245" i="1"/>
  <c r="V245" i="1"/>
  <c r="W245" i="1"/>
  <c r="T246" i="1"/>
  <c r="U246" i="1"/>
  <c r="V246" i="1"/>
  <c r="W246" i="1"/>
  <c r="T247" i="1"/>
  <c r="U247" i="1"/>
  <c r="V247" i="1"/>
  <c r="W247" i="1"/>
  <c r="T248" i="1"/>
  <c r="U248" i="1"/>
  <c r="V248" i="1"/>
  <c r="W248" i="1"/>
  <c r="T249" i="1"/>
  <c r="U249" i="1"/>
  <c r="V249" i="1"/>
  <c r="W249" i="1"/>
  <c r="T250" i="1"/>
  <c r="U250" i="1"/>
  <c r="V250" i="1"/>
  <c r="W250" i="1"/>
  <c r="T251" i="1"/>
  <c r="U251" i="1"/>
  <c r="V251" i="1"/>
  <c r="W251" i="1"/>
  <c r="T252" i="1"/>
  <c r="U252" i="1"/>
  <c r="V252" i="1"/>
  <c r="W252" i="1"/>
  <c r="T253" i="1"/>
  <c r="U253" i="1"/>
  <c r="V253" i="1"/>
  <c r="W253" i="1"/>
  <c r="T254" i="1"/>
  <c r="U254" i="1"/>
  <c r="V254" i="1"/>
  <c r="W254" i="1"/>
  <c r="T255" i="1"/>
  <c r="U255" i="1"/>
  <c r="V255" i="1"/>
  <c r="W255" i="1"/>
  <c r="T256" i="1"/>
  <c r="U256" i="1"/>
  <c r="V256" i="1"/>
  <c r="W256" i="1"/>
  <c r="T257" i="1"/>
  <c r="U257" i="1"/>
  <c r="V257" i="1"/>
  <c r="W257" i="1"/>
  <c r="T258" i="1"/>
  <c r="U258" i="1"/>
  <c r="V258" i="1"/>
  <c r="W258" i="1"/>
  <c r="T259" i="1"/>
  <c r="U259" i="1"/>
  <c r="V259" i="1"/>
  <c r="W259" i="1"/>
  <c r="T260" i="1"/>
  <c r="U260" i="1"/>
  <c r="V260" i="1"/>
  <c r="W260" i="1"/>
  <c r="T261" i="1"/>
  <c r="U261" i="1"/>
  <c r="V261" i="1"/>
  <c r="W261" i="1"/>
  <c r="T262" i="1"/>
  <c r="U262" i="1"/>
  <c r="V262" i="1"/>
  <c r="W262" i="1"/>
  <c r="T263" i="1"/>
  <c r="U263" i="1"/>
  <c r="V263" i="1"/>
  <c r="W263" i="1"/>
  <c r="T264" i="1"/>
  <c r="U264" i="1"/>
  <c r="V264" i="1"/>
  <c r="W264" i="1"/>
  <c r="T265" i="1"/>
  <c r="U265" i="1"/>
  <c r="V265" i="1"/>
  <c r="W265" i="1"/>
  <c r="T266" i="1"/>
  <c r="U266" i="1"/>
  <c r="V266" i="1"/>
  <c r="W266" i="1"/>
  <c r="T267" i="1"/>
  <c r="U267" i="1"/>
  <c r="V267" i="1"/>
  <c r="W267" i="1"/>
  <c r="T268" i="1"/>
  <c r="U268" i="1"/>
  <c r="V268" i="1"/>
  <c r="W268" i="1"/>
  <c r="T269" i="1"/>
  <c r="U269" i="1"/>
  <c r="V269" i="1"/>
  <c r="W269" i="1"/>
  <c r="T270" i="1"/>
  <c r="U270" i="1"/>
  <c r="V270" i="1"/>
  <c r="W270" i="1"/>
  <c r="T271" i="1"/>
  <c r="U271" i="1"/>
  <c r="V271" i="1"/>
  <c r="W271" i="1"/>
  <c r="T272" i="1"/>
  <c r="U272" i="1"/>
  <c r="V272" i="1"/>
  <c r="W272" i="1"/>
  <c r="T273" i="1"/>
  <c r="U273" i="1"/>
  <c r="V273" i="1"/>
  <c r="W273" i="1"/>
  <c r="T274" i="1"/>
  <c r="U274" i="1"/>
  <c r="V274" i="1"/>
  <c r="W274" i="1"/>
  <c r="T275" i="1"/>
  <c r="U275" i="1"/>
  <c r="V275" i="1"/>
  <c r="W275" i="1"/>
  <c r="T276" i="1"/>
  <c r="U276" i="1"/>
  <c r="V276" i="1"/>
  <c r="W276" i="1"/>
  <c r="T277" i="1"/>
  <c r="U277" i="1"/>
  <c r="V277" i="1"/>
  <c r="W277" i="1"/>
  <c r="T278" i="1"/>
  <c r="U278" i="1"/>
  <c r="V278" i="1"/>
  <c r="W278" i="1"/>
  <c r="T279" i="1"/>
  <c r="U279" i="1"/>
  <c r="V279" i="1"/>
  <c r="W279" i="1"/>
  <c r="T280" i="1"/>
  <c r="U280" i="1"/>
  <c r="V280" i="1"/>
  <c r="W280" i="1"/>
  <c r="T281" i="1"/>
  <c r="U281" i="1"/>
  <c r="V281" i="1"/>
  <c r="W281" i="1"/>
  <c r="T282" i="1"/>
  <c r="U282" i="1"/>
  <c r="V282" i="1"/>
  <c r="W282" i="1"/>
  <c r="T283" i="1"/>
  <c r="U283" i="1"/>
  <c r="V283" i="1"/>
  <c r="W283" i="1"/>
  <c r="T284" i="1"/>
  <c r="U284" i="1"/>
  <c r="V284" i="1"/>
  <c r="W284" i="1"/>
  <c r="T285" i="1"/>
  <c r="U285" i="1"/>
  <c r="V285" i="1"/>
  <c r="W285" i="1"/>
  <c r="T286" i="1"/>
  <c r="U286" i="1"/>
  <c r="V286" i="1"/>
  <c r="W286" i="1"/>
  <c r="T287" i="1"/>
  <c r="U287" i="1"/>
  <c r="V287" i="1"/>
  <c r="W287" i="1"/>
  <c r="T288" i="1"/>
  <c r="U288" i="1"/>
  <c r="V288" i="1"/>
  <c r="W288" i="1"/>
  <c r="T289" i="1"/>
  <c r="U289" i="1"/>
  <c r="V289" i="1"/>
  <c r="W289" i="1"/>
  <c r="T290" i="1"/>
  <c r="U290" i="1"/>
  <c r="V290" i="1"/>
  <c r="W290" i="1"/>
  <c r="T291" i="1"/>
  <c r="U291" i="1"/>
  <c r="V291" i="1"/>
  <c r="W291" i="1"/>
  <c r="T292" i="1"/>
  <c r="U292" i="1"/>
  <c r="V292" i="1"/>
  <c r="W292" i="1"/>
  <c r="T293" i="1"/>
  <c r="U293" i="1"/>
  <c r="V293" i="1"/>
  <c r="W293" i="1"/>
  <c r="T294" i="1"/>
  <c r="U294" i="1"/>
  <c r="V294" i="1"/>
  <c r="W294" i="1"/>
  <c r="T295" i="1"/>
  <c r="U295" i="1"/>
  <c r="V295" i="1"/>
  <c r="W295" i="1"/>
  <c r="T296" i="1"/>
  <c r="U296" i="1"/>
  <c r="V296" i="1"/>
  <c r="W296" i="1"/>
  <c r="T297" i="1"/>
  <c r="U297" i="1"/>
  <c r="V297" i="1"/>
  <c r="W297" i="1"/>
  <c r="T298" i="1"/>
  <c r="U298" i="1"/>
  <c r="V298" i="1"/>
  <c r="W298" i="1"/>
  <c r="T299" i="1"/>
  <c r="U299" i="1"/>
  <c r="V299" i="1"/>
  <c r="W299" i="1"/>
  <c r="T300" i="1"/>
  <c r="U300" i="1"/>
  <c r="V300" i="1"/>
  <c r="W300" i="1"/>
  <c r="T301" i="1"/>
  <c r="U301" i="1"/>
  <c r="V301" i="1"/>
  <c r="W301" i="1"/>
  <c r="T302" i="1"/>
  <c r="U302" i="1"/>
  <c r="V302" i="1"/>
  <c r="W302" i="1"/>
  <c r="T303" i="1"/>
  <c r="U303" i="1"/>
  <c r="V303" i="1"/>
  <c r="W303" i="1"/>
  <c r="T304" i="1"/>
  <c r="U304" i="1"/>
  <c r="V304" i="1"/>
  <c r="W304" i="1"/>
  <c r="T305" i="1"/>
  <c r="U305" i="1"/>
  <c r="V305" i="1"/>
  <c r="W305" i="1"/>
  <c r="T306" i="1"/>
  <c r="U306" i="1"/>
  <c r="V306" i="1"/>
  <c r="W306" i="1"/>
  <c r="T307" i="1"/>
  <c r="U307" i="1"/>
  <c r="V307" i="1"/>
  <c r="W307" i="1"/>
  <c r="T308" i="1"/>
  <c r="U308" i="1"/>
  <c r="V308" i="1"/>
  <c r="W308" i="1"/>
  <c r="T309" i="1"/>
  <c r="U309" i="1"/>
  <c r="V309" i="1"/>
  <c r="W309" i="1"/>
  <c r="T310" i="1"/>
  <c r="U310" i="1"/>
  <c r="V310" i="1"/>
  <c r="W310" i="1"/>
  <c r="T311" i="1"/>
  <c r="U311" i="1"/>
  <c r="V311" i="1"/>
  <c r="W311" i="1"/>
  <c r="T312" i="1"/>
  <c r="U312" i="1"/>
  <c r="V312" i="1"/>
  <c r="W312" i="1"/>
  <c r="T313" i="1"/>
  <c r="U313" i="1"/>
  <c r="V313" i="1"/>
  <c r="W313" i="1"/>
  <c r="T314" i="1"/>
  <c r="U314" i="1"/>
  <c r="V314" i="1"/>
  <c r="W314" i="1"/>
  <c r="T315" i="1"/>
  <c r="U315" i="1"/>
  <c r="V315" i="1"/>
  <c r="W315" i="1"/>
  <c r="T316" i="1"/>
  <c r="U316" i="1"/>
  <c r="V316" i="1"/>
  <c r="W316" i="1"/>
  <c r="T317" i="1"/>
  <c r="U317" i="1"/>
  <c r="V317" i="1"/>
  <c r="W317" i="1"/>
  <c r="T318" i="1"/>
  <c r="U318" i="1"/>
  <c r="V318" i="1"/>
  <c r="W318" i="1"/>
  <c r="T319" i="1"/>
  <c r="U319" i="1"/>
  <c r="V319" i="1"/>
  <c r="W319" i="1"/>
  <c r="T320" i="1"/>
  <c r="U320" i="1"/>
  <c r="V320" i="1"/>
  <c r="W320" i="1"/>
  <c r="T321" i="1"/>
  <c r="U321" i="1"/>
  <c r="V321" i="1"/>
  <c r="W321" i="1"/>
  <c r="T322" i="1"/>
  <c r="U322" i="1"/>
  <c r="V322" i="1"/>
  <c r="W322" i="1"/>
  <c r="T323" i="1"/>
  <c r="U323" i="1"/>
  <c r="V323" i="1"/>
  <c r="W323" i="1"/>
  <c r="T324" i="1"/>
  <c r="U324" i="1"/>
  <c r="V324" i="1"/>
  <c r="W324" i="1"/>
  <c r="T325" i="1"/>
  <c r="U325" i="1"/>
  <c r="V325" i="1"/>
  <c r="W325" i="1"/>
  <c r="T326" i="1"/>
  <c r="U326" i="1"/>
  <c r="V326" i="1"/>
  <c r="W326" i="1"/>
  <c r="T327" i="1"/>
  <c r="U327" i="1"/>
  <c r="V327" i="1"/>
  <c r="W327" i="1"/>
  <c r="T328" i="1"/>
  <c r="U328" i="1"/>
  <c r="V328" i="1"/>
  <c r="W328" i="1"/>
  <c r="T329" i="1"/>
  <c r="U329" i="1"/>
  <c r="V329" i="1"/>
  <c r="W329" i="1"/>
  <c r="T330" i="1"/>
  <c r="U330" i="1"/>
  <c r="V330" i="1"/>
  <c r="W330" i="1"/>
  <c r="T331" i="1"/>
  <c r="U331" i="1"/>
  <c r="V331" i="1"/>
  <c r="W331" i="1"/>
  <c r="T332" i="1"/>
  <c r="U332" i="1"/>
  <c r="V332" i="1"/>
  <c r="W332" i="1"/>
  <c r="T333" i="1"/>
  <c r="U333" i="1"/>
  <c r="V333" i="1"/>
  <c r="W333" i="1"/>
  <c r="T334" i="1"/>
  <c r="U334" i="1"/>
  <c r="V334" i="1"/>
  <c r="W334" i="1"/>
  <c r="T335" i="1"/>
  <c r="U335" i="1"/>
  <c r="V335" i="1"/>
  <c r="W335" i="1"/>
  <c r="T336" i="1"/>
  <c r="U336" i="1"/>
  <c r="V336" i="1"/>
  <c r="W336" i="1"/>
  <c r="T337" i="1"/>
  <c r="U337" i="1"/>
  <c r="V337" i="1"/>
  <c r="W337" i="1"/>
  <c r="T338" i="1"/>
  <c r="U338" i="1"/>
  <c r="V338" i="1"/>
  <c r="W338" i="1"/>
  <c r="T339" i="1"/>
  <c r="U339" i="1"/>
  <c r="V339" i="1"/>
  <c r="W339" i="1"/>
  <c r="T340" i="1"/>
  <c r="U340" i="1"/>
  <c r="V340" i="1"/>
  <c r="W340" i="1"/>
  <c r="T341" i="1"/>
  <c r="U341" i="1"/>
  <c r="V341" i="1"/>
  <c r="W341" i="1"/>
  <c r="T342" i="1"/>
  <c r="U342" i="1"/>
  <c r="V342" i="1"/>
  <c r="W342" i="1"/>
  <c r="T343" i="1"/>
  <c r="U343" i="1"/>
  <c r="V343" i="1"/>
  <c r="W343" i="1"/>
  <c r="T344" i="1"/>
  <c r="U344" i="1"/>
  <c r="V344" i="1"/>
  <c r="W344" i="1"/>
  <c r="T345" i="1"/>
  <c r="U345" i="1"/>
  <c r="V345" i="1"/>
  <c r="W345" i="1"/>
  <c r="T346" i="1"/>
  <c r="U346" i="1"/>
  <c r="V346" i="1"/>
  <c r="W346" i="1"/>
  <c r="T347" i="1"/>
  <c r="U347" i="1"/>
  <c r="V347" i="1"/>
  <c r="W347" i="1"/>
  <c r="T348" i="1"/>
  <c r="U348" i="1"/>
  <c r="V348" i="1"/>
  <c r="W348" i="1"/>
  <c r="T349" i="1"/>
  <c r="U349" i="1"/>
  <c r="V349" i="1"/>
  <c r="W349" i="1"/>
  <c r="T350" i="1"/>
  <c r="U350" i="1"/>
  <c r="V350" i="1"/>
  <c r="W350" i="1"/>
  <c r="T351" i="1"/>
  <c r="U351" i="1"/>
  <c r="V351" i="1"/>
  <c r="W351" i="1"/>
  <c r="T352" i="1"/>
  <c r="U352" i="1"/>
  <c r="V352" i="1"/>
  <c r="W352" i="1"/>
  <c r="T353" i="1"/>
  <c r="U353" i="1"/>
  <c r="V353" i="1"/>
  <c r="W353" i="1"/>
  <c r="T354" i="1"/>
  <c r="U354" i="1"/>
  <c r="V354" i="1"/>
  <c r="W354" i="1"/>
  <c r="T355" i="1"/>
  <c r="U355" i="1"/>
  <c r="V355" i="1"/>
  <c r="W355" i="1"/>
  <c r="T356" i="1"/>
  <c r="U356" i="1"/>
  <c r="V356" i="1"/>
  <c r="W356" i="1"/>
  <c r="T357" i="1"/>
  <c r="U357" i="1"/>
  <c r="V357" i="1"/>
  <c r="W357" i="1"/>
  <c r="T358" i="1"/>
  <c r="U358" i="1"/>
  <c r="V358" i="1"/>
  <c r="W358" i="1"/>
  <c r="T359" i="1"/>
  <c r="U359" i="1"/>
  <c r="V359" i="1"/>
  <c r="W359" i="1"/>
  <c r="T360" i="1"/>
  <c r="U360" i="1"/>
  <c r="V360" i="1"/>
  <c r="W360" i="1"/>
  <c r="T361" i="1"/>
  <c r="U361" i="1"/>
  <c r="V361" i="1"/>
  <c r="W361" i="1"/>
  <c r="T362" i="1"/>
  <c r="U362" i="1"/>
  <c r="V362" i="1"/>
  <c r="W362" i="1"/>
  <c r="T363" i="1"/>
  <c r="U363" i="1"/>
  <c r="V363" i="1"/>
  <c r="W363" i="1"/>
  <c r="T364" i="1"/>
  <c r="U364" i="1"/>
  <c r="V364" i="1"/>
  <c r="W364" i="1"/>
  <c r="T365" i="1"/>
  <c r="U365" i="1"/>
  <c r="V365" i="1"/>
  <c r="W365" i="1"/>
  <c r="T366" i="1"/>
  <c r="U366" i="1"/>
  <c r="V366" i="1"/>
  <c r="W366" i="1"/>
  <c r="T367" i="1"/>
  <c r="U367" i="1"/>
  <c r="V367" i="1"/>
  <c r="W367" i="1"/>
  <c r="T368" i="1"/>
  <c r="U368" i="1"/>
  <c r="V368" i="1"/>
  <c r="W368" i="1"/>
  <c r="T369" i="1"/>
  <c r="U369" i="1"/>
  <c r="V369" i="1"/>
  <c r="W369" i="1"/>
  <c r="T370" i="1"/>
  <c r="U370" i="1"/>
  <c r="V370" i="1"/>
  <c r="W370" i="1"/>
  <c r="T371" i="1"/>
  <c r="U371" i="1"/>
  <c r="V371" i="1"/>
  <c r="W371" i="1"/>
  <c r="T372" i="1"/>
  <c r="U372" i="1"/>
  <c r="V372" i="1"/>
  <c r="W372" i="1"/>
  <c r="T373" i="1"/>
  <c r="U373" i="1"/>
  <c r="V373" i="1"/>
  <c r="W373" i="1"/>
  <c r="T374" i="1"/>
  <c r="U374" i="1"/>
  <c r="V374" i="1"/>
  <c r="W374" i="1"/>
  <c r="T375" i="1"/>
  <c r="U375" i="1"/>
  <c r="V375" i="1"/>
  <c r="W375" i="1"/>
  <c r="U376" i="1"/>
  <c r="V376" i="1"/>
  <c r="W376" i="1"/>
  <c r="U377" i="1"/>
  <c r="V377" i="1"/>
  <c r="W377" i="1"/>
  <c r="U378" i="1"/>
  <c r="V378" i="1"/>
  <c r="W378" i="1"/>
  <c r="U379" i="1"/>
  <c r="V379" i="1"/>
  <c r="W379" i="1"/>
  <c r="T380" i="1"/>
  <c r="U380" i="1"/>
  <c r="V380" i="1"/>
  <c r="W380" i="1"/>
  <c r="T381" i="1"/>
  <c r="U381" i="1"/>
  <c r="V381" i="1"/>
  <c r="W381" i="1"/>
  <c r="T382" i="1"/>
  <c r="U382" i="1"/>
  <c r="V382" i="1"/>
  <c r="W382" i="1"/>
  <c r="T383" i="1"/>
  <c r="U383" i="1"/>
  <c r="V383" i="1"/>
  <c r="W383" i="1"/>
  <c r="T384" i="1"/>
  <c r="U384" i="1"/>
  <c r="V384" i="1"/>
  <c r="W384" i="1"/>
  <c r="T385" i="1"/>
  <c r="U385" i="1"/>
  <c r="V385" i="1"/>
  <c r="W385" i="1"/>
  <c r="T386" i="1"/>
  <c r="U386" i="1"/>
  <c r="V386" i="1"/>
  <c r="W386" i="1"/>
  <c r="T387" i="1"/>
  <c r="U387" i="1"/>
  <c r="V387" i="1"/>
  <c r="W387" i="1"/>
  <c r="T388" i="1"/>
  <c r="U388" i="1"/>
  <c r="V388" i="1"/>
  <c r="W388" i="1"/>
  <c r="T389" i="1"/>
  <c r="U389" i="1"/>
  <c r="V389" i="1"/>
  <c r="W389" i="1"/>
  <c r="T390" i="1"/>
  <c r="U390" i="1"/>
  <c r="V390" i="1"/>
  <c r="W390" i="1"/>
  <c r="T391" i="1"/>
  <c r="U391" i="1"/>
  <c r="V391" i="1"/>
  <c r="W391" i="1"/>
  <c r="T392" i="1"/>
  <c r="U392" i="1"/>
  <c r="V392" i="1"/>
  <c r="W392" i="1"/>
  <c r="T393" i="1"/>
  <c r="U393" i="1"/>
  <c r="V393" i="1"/>
  <c r="W393" i="1"/>
  <c r="T394" i="1"/>
  <c r="U394" i="1"/>
  <c r="V394" i="1"/>
  <c r="W394" i="1"/>
  <c r="T395" i="1"/>
  <c r="U395" i="1"/>
  <c r="V395" i="1"/>
  <c r="W395" i="1"/>
  <c r="T396" i="1"/>
  <c r="U396" i="1"/>
  <c r="V396" i="1"/>
  <c r="W396" i="1"/>
  <c r="T397" i="1"/>
  <c r="U397" i="1"/>
  <c r="V397" i="1"/>
  <c r="W397" i="1"/>
  <c r="T398" i="1"/>
  <c r="U398" i="1"/>
  <c r="V398" i="1"/>
  <c r="W398" i="1"/>
  <c r="T399" i="1"/>
  <c r="U399" i="1"/>
  <c r="V399" i="1"/>
  <c r="W399" i="1"/>
  <c r="T400" i="1"/>
  <c r="U400" i="1"/>
  <c r="V400" i="1"/>
  <c r="W400" i="1"/>
  <c r="T401" i="1"/>
  <c r="U401" i="1"/>
  <c r="V401" i="1"/>
  <c r="W401" i="1"/>
  <c r="T402" i="1"/>
  <c r="U402" i="1"/>
  <c r="V402" i="1"/>
  <c r="W402" i="1"/>
  <c r="T403" i="1"/>
  <c r="U403" i="1"/>
  <c r="V403" i="1"/>
  <c r="W403" i="1"/>
  <c r="T404" i="1"/>
  <c r="U404" i="1"/>
  <c r="V404" i="1"/>
  <c r="W404" i="1"/>
  <c r="T405" i="1"/>
  <c r="U405" i="1"/>
  <c r="V405" i="1"/>
  <c r="W405" i="1"/>
  <c r="T406" i="1"/>
  <c r="U406" i="1"/>
  <c r="V406" i="1"/>
  <c r="W406" i="1"/>
  <c r="T407" i="1"/>
  <c r="U407" i="1"/>
  <c r="V407" i="1"/>
  <c r="W407" i="1"/>
  <c r="T408" i="1"/>
  <c r="U408" i="1"/>
  <c r="V408" i="1"/>
  <c r="W408" i="1"/>
  <c r="T409" i="1"/>
  <c r="U409" i="1"/>
  <c r="V409" i="1"/>
  <c r="W409" i="1"/>
  <c r="T410" i="1"/>
  <c r="U410" i="1"/>
  <c r="V410" i="1"/>
  <c r="W410" i="1"/>
  <c r="T411" i="1"/>
  <c r="U411" i="1"/>
  <c r="V411" i="1"/>
  <c r="W411" i="1"/>
  <c r="T412" i="1"/>
  <c r="U412" i="1"/>
  <c r="V412" i="1"/>
  <c r="W412" i="1"/>
  <c r="T413" i="1"/>
  <c r="U413" i="1"/>
  <c r="V413" i="1"/>
  <c r="W413" i="1"/>
  <c r="T414" i="1"/>
  <c r="U414" i="1"/>
  <c r="V414" i="1"/>
  <c r="W414" i="1"/>
  <c r="T415" i="1"/>
  <c r="U415" i="1"/>
  <c r="V415" i="1"/>
  <c r="W415" i="1"/>
  <c r="T416" i="1"/>
  <c r="U416" i="1"/>
  <c r="V416" i="1"/>
  <c r="W416" i="1"/>
  <c r="T417" i="1"/>
  <c r="U417" i="1"/>
  <c r="V417" i="1"/>
  <c r="W417" i="1"/>
  <c r="T418" i="1"/>
  <c r="U418" i="1"/>
  <c r="V418" i="1"/>
  <c r="W418" i="1"/>
  <c r="T419" i="1"/>
  <c r="U419" i="1"/>
  <c r="V419" i="1"/>
  <c r="W419" i="1"/>
  <c r="T420" i="1"/>
  <c r="U420" i="1"/>
  <c r="V420" i="1"/>
  <c r="W420" i="1"/>
  <c r="T421" i="1"/>
  <c r="U421" i="1"/>
  <c r="V421" i="1"/>
  <c r="W421" i="1"/>
  <c r="T422" i="1"/>
  <c r="U422" i="1"/>
  <c r="V422" i="1"/>
  <c r="W422" i="1"/>
  <c r="T423" i="1"/>
  <c r="U423" i="1"/>
  <c r="V423" i="1"/>
  <c r="W423" i="1"/>
  <c r="T424" i="1"/>
  <c r="U424" i="1"/>
  <c r="V424" i="1"/>
  <c r="W424" i="1"/>
  <c r="T425" i="1"/>
  <c r="U425" i="1"/>
  <c r="V425" i="1"/>
  <c r="W425" i="1"/>
  <c r="T426" i="1"/>
  <c r="U426" i="1"/>
  <c r="V426" i="1"/>
  <c r="W426" i="1"/>
  <c r="T427" i="1"/>
  <c r="U427" i="1"/>
  <c r="V427" i="1"/>
  <c r="W427" i="1"/>
  <c r="T428" i="1"/>
  <c r="U428" i="1"/>
  <c r="V428" i="1"/>
  <c r="W428" i="1"/>
  <c r="T429" i="1"/>
  <c r="U429" i="1"/>
  <c r="V429" i="1"/>
  <c r="W429" i="1"/>
  <c r="T430" i="1"/>
  <c r="U430" i="1"/>
  <c r="V430" i="1"/>
  <c r="W430" i="1"/>
  <c r="T431" i="1"/>
  <c r="U431" i="1"/>
  <c r="V431" i="1"/>
  <c r="W431" i="1"/>
  <c r="T432" i="1"/>
  <c r="U432" i="1"/>
  <c r="V432" i="1"/>
  <c r="W432" i="1"/>
  <c r="T433" i="1"/>
  <c r="U433" i="1"/>
  <c r="V433" i="1"/>
  <c r="W433" i="1"/>
  <c r="T434" i="1"/>
  <c r="U434" i="1"/>
  <c r="V434" i="1"/>
  <c r="W434" i="1"/>
  <c r="T435" i="1"/>
  <c r="U435" i="1"/>
  <c r="V435" i="1"/>
  <c r="W435" i="1"/>
  <c r="T436" i="1"/>
  <c r="U436" i="1"/>
  <c r="V436" i="1"/>
  <c r="W436" i="1"/>
  <c r="T437" i="1"/>
  <c r="U437" i="1"/>
  <c r="V437" i="1"/>
  <c r="W437" i="1"/>
  <c r="T438" i="1"/>
  <c r="U438" i="1"/>
  <c r="V438" i="1"/>
  <c r="W438" i="1"/>
  <c r="T439" i="1"/>
  <c r="U439" i="1"/>
  <c r="V439" i="1"/>
  <c r="W439" i="1"/>
  <c r="T440" i="1"/>
  <c r="U440" i="1"/>
  <c r="V440" i="1"/>
  <c r="W440" i="1"/>
  <c r="T441" i="1"/>
  <c r="U441" i="1"/>
  <c r="V441" i="1"/>
  <c r="W441" i="1"/>
  <c r="T442" i="1"/>
  <c r="U442" i="1"/>
  <c r="V442" i="1"/>
  <c r="W442" i="1"/>
  <c r="T443" i="1"/>
  <c r="U443" i="1"/>
  <c r="V443" i="1"/>
  <c r="W443" i="1"/>
  <c r="T444" i="1"/>
  <c r="U444" i="1"/>
  <c r="V444" i="1"/>
  <c r="W444" i="1"/>
  <c r="T445" i="1"/>
  <c r="U445" i="1"/>
  <c r="V445" i="1"/>
  <c r="W445" i="1"/>
  <c r="T446" i="1"/>
  <c r="U446" i="1"/>
  <c r="V446" i="1"/>
  <c r="W446" i="1"/>
  <c r="T447" i="1"/>
  <c r="U447" i="1"/>
  <c r="V447" i="1"/>
  <c r="W447" i="1"/>
  <c r="T448" i="1"/>
  <c r="U448" i="1"/>
  <c r="V448" i="1"/>
  <c r="W448" i="1"/>
  <c r="T449" i="1"/>
  <c r="U449" i="1"/>
  <c r="V449" i="1"/>
  <c r="W449" i="1"/>
  <c r="T450" i="1"/>
  <c r="U450" i="1"/>
  <c r="V450" i="1"/>
  <c r="W450" i="1"/>
  <c r="T451" i="1"/>
  <c r="U451" i="1"/>
  <c r="V451" i="1"/>
  <c r="W451" i="1"/>
  <c r="T452" i="1"/>
  <c r="U452" i="1"/>
  <c r="V452" i="1"/>
  <c r="W452" i="1"/>
  <c r="T453" i="1"/>
  <c r="U453" i="1"/>
  <c r="V453" i="1"/>
  <c r="W453" i="1"/>
  <c r="T454" i="1"/>
  <c r="U454" i="1"/>
  <c r="V454" i="1"/>
  <c r="W454" i="1"/>
  <c r="T455" i="1"/>
  <c r="U455" i="1"/>
  <c r="V455" i="1"/>
  <c r="W455" i="1"/>
  <c r="T456" i="1"/>
  <c r="U456" i="1"/>
  <c r="V456" i="1"/>
  <c r="W456" i="1"/>
  <c r="T457" i="1"/>
  <c r="U457" i="1"/>
  <c r="V457" i="1"/>
  <c r="W457" i="1"/>
  <c r="T458" i="1"/>
  <c r="U458" i="1"/>
  <c r="V458" i="1"/>
  <c r="W458" i="1"/>
  <c r="T459" i="1"/>
  <c r="U459" i="1"/>
  <c r="V459" i="1"/>
  <c r="W459" i="1"/>
  <c r="T460" i="1"/>
  <c r="U460" i="1"/>
  <c r="V460" i="1"/>
  <c r="W460" i="1"/>
  <c r="T461" i="1"/>
  <c r="U461" i="1"/>
  <c r="V461" i="1"/>
  <c r="W461" i="1"/>
  <c r="T462" i="1"/>
  <c r="U462" i="1"/>
  <c r="V462" i="1"/>
  <c r="W462" i="1"/>
  <c r="T463" i="1"/>
  <c r="U463" i="1"/>
  <c r="V463" i="1"/>
  <c r="W463" i="1"/>
  <c r="T464" i="1"/>
  <c r="U464" i="1"/>
  <c r="V464" i="1"/>
  <c r="W464" i="1"/>
  <c r="T465" i="1"/>
  <c r="U465" i="1"/>
  <c r="V465" i="1"/>
  <c r="W465" i="1"/>
  <c r="T466" i="1"/>
  <c r="U466" i="1"/>
  <c r="V466" i="1"/>
  <c r="W466" i="1"/>
  <c r="T467" i="1"/>
  <c r="U467" i="1"/>
  <c r="V467" i="1"/>
  <c r="W467" i="1"/>
  <c r="T468" i="1"/>
  <c r="U468" i="1"/>
  <c r="V468" i="1"/>
  <c r="W468" i="1"/>
  <c r="T469" i="1"/>
  <c r="U469" i="1"/>
  <c r="V469" i="1"/>
  <c r="W469" i="1"/>
  <c r="T470" i="1"/>
  <c r="U470" i="1"/>
  <c r="V470" i="1"/>
  <c r="W470" i="1"/>
  <c r="T471" i="1"/>
  <c r="U471" i="1"/>
  <c r="V471" i="1"/>
  <c r="W471" i="1"/>
  <c r="T472" i="1"/>
  <c r="U472" i="1"/>
  <c r="V472" i="1"/>
  <c r="W472" i="1"/>
  <c r="T473" i="1"/>
  <c r="U473" i="1"/>
  <c r="V473" i="1"/>
  <c r="W473" i="1"/>
  <c r="T474" i="1"/>
  <c r="U474" i="1"/>
  <c r="V474" i="1"/>
  <c r="W474" i="1"/>
  <c r="T475" i="1"/>
  <c r="U475" i="1"/>
  <c r="V475" i="1"/>
  <c r="W475" i="1"/>
  <c r="T476" i="1"/>
  <c r="U476" i="1"/>
  <c r="V476" i="1"/>
  <c r="W476" i="1"/>
  <c r="T477" i="1"/>
  <c r="U477" i="1"/>
  <c r="V477" i="1"/>
  <c r="W477" i="1"/>
  <c r="T478" i="1"/>
  <c r="U478" i="1"/>
  <c r="V478" i="1"/>
  <c r="W478" i="1"/>
  <c r="T479" i="1"/>
  <c r="U479" i="1"/>
  <c r="V479" i="1"/>
  <c r="W479" i="1"/>
  <c r="T480" i="1"/>
  <c r="U480" i="1"/>
  <c r="V480" i="1"/>
  <c r="W480" i="1"/>
  <c r="T481" i="1"/>
  <c r="U481" i="1"/>
  <c r="V481" i="1"/>
  <c r="W481" i="1"/>
  <c r="T482" i="1"/>
  <c r="U482" i="1"/>
  <c r="V482" i="1"/>
  <c r="W482" i="1"/>
  <c r="T483" i="1"/>
  <c r="U483" i="1"/>
  <c r="V483" i="1"/>
  <c r="W483" i="1"/>
  <c r="T484" i="1"/>
  <c r="U484" i="1"/>
  <c r="V484" i="1"/>
  <c r="W484" i="1"/>
  <c r="T485" i="1"/>
  <c r="U485" i="1"/>
  <c r="V485" i="1"/>
  <c r="W485" i="1"/>
  <c r="T486" i="1"/>
  <c r="U486" i="1"/>
  <c r="V486" i="1"/>
  <c r="W486" i="1"/>
  <c r="T487" i="1"/>
  <c r="U487" i="1"/>
  <c r="V487" i="1"/>
  <c r="W487" i="1"/>
  <c r="T488" i="1"/>
  <c r="U488" i="1"/>
  <c r="V488" i="1"/>
  <c r="W488" i="1"/>
  <c r="T489" i="1"/>
  <c r="U489" i="1"/>
  <c r="V489" i="1"/>
  <c r="W489" i="1"/>
  <c r="T490" i="1"/>
  <c r="U490" i="1"/>
  <c r="V490" i="1"/>
  <c r="W490" i="1"/>
  <c r="T491" i="1"/>
  <c r="U491" i="1"/>
  <c r="V491" i="1"/>
  <c r="W491" i="1"/>
  <c r="T492" i="1"/>
  <c r="U492" i="1"/>
  <c r="V492" i="1"/>
  <c r="W492" i="1"/>
  <c r="T493" i="1"/>
  <c r="U493" i="1"/>
  <c r="V493" i="1"/>
  <c r="W493" i="1"/>
  <c r="T494" i="1"/>
  <c r="U494" i="1"/>
  <c r="V494" i="1"/>
  <c r="W494" i="1"/>
  <c r="T495" i="1"/>
  <c r="U495" i="1"/>
  <c r="V495" i="1"/>
  <c r="W495" i="1"/>
  <c r="T496" i="1"/>
  <c r="U496" i="1"/>
  <c r="V496" i="1"/>
  <c r="W496" i="1"/>
  <c r="T497" i="1"/>
  <c r="U497" i="1"/>
  <c r="V497" i="1"/>
  <c r="W497" i="1"/>
  <c r="T498" i="1"/>
  <c r="U498" i="1"/>
  <c r="V498" i="1"/>
  <c r="W498" i="1"/>
  <c r="T499" i="1"/>
  <c r="U499" i="1"/>
  <c r="V499" i="1"/>
  <c r="W499" i="1"/>
  <c r="T500" i="1"/>
  <c r="U500" i="1"/>
  <c r="V500" i="1"/>
  <c r="W500" i="1"/>
  <c r="T501" i="1"/>
  <c r="U501" i="1"/>
  <c r="V501" i="1"/>
  <c r="W501" i="1"/>
  <c r="T502" i="1"/>
  <c r="U502" i="1"/>
  <c r="V502" i="1"/>
  <c r="W502" i="1"/>
  <c r="T503" i="1"/>
  <c r="U503" i="1"/>
  <c r="V503" i="1"/>
  <c r="W503" i="1"/>
  <c r="T504" i="1"/>
  <c r="U504" i="1"/>
  <c r="V504" i="1"/>
  <c r="W504" i="1"/>
  <c r="T505" i="1"/>
  <c r="U505" i="1"/>
  <c r="V505" i="1"/>
  <c r="W505" i="1"/>
  <c r="T506" i="1"/>
  <c r="U506" i="1"/>
  <c r="V506" i="1"/>
  <c r="W506" i="1"/>
  <c r="T507" i="1"/>
  <c r="U507" i="1"/>
  <c r="V507" i="1"/>
  <c r="W507" i="1"/>
  <c r="T508" i="1"/>
  <c r="U508" i="1"/>
  <c r="V508" i="1"/>
  <c r="W508" i="1"/>
  <c r="T509" i="1"/>
  <c r="U509" i="1"/>
  <c r="V509" i="1"/>
  <c r="W509" i="1"/>
  <c r="T510" i="1"/>
  <c r="U510" i="1"/>
  <c r="V510" i="1"/>
  <c r="W510" i="1"/>
  <c r="T511" i="1"/>
  <c r="U511" i="1"/>
  <c r="V511" i="1"/>
  <c r="W511" i="1"/>
  <c r="T512" i="1"/>
  <c r="U512" i="1"/>
  <c r="V512" i="1"/>
  <c r="W512" i="1"/>
  <c r="T513" i="1"/>
  <c r="U513" i="1"/>
  <c r="V513" i="1"/>
  <c r="W513" i="1"/>
  <c r="T514" i="1"/>
  <c r="U514" i="1"/>
  <c r="V514" i="1"/>
  <c r="W514" i="1"/>
  <c r="T515" i="1"/>
  <c r="U515" i="1"/>
  <c r="V515" i="1"/>
  <c r="W515" i="1"/>
  <c r="T516" i="1"/>
  <c r="U516" i="1"/>
  <c r="V516" i="1"/>
  <c r="W516" i="1"/>
  <c r="T517" i="1"/>
  <c r="U517" i="1"/>
  <c r="V517" i="1"/>
  <c r="W517" i="1"/>
  <c r="T518" i="1"/>
  <c r="U518" i="1"/>
  <c r="V518" i="1"/>
  <c r="W518" i="1"/>
  <c r="T519" i="1"/>
  <c r="U519" i="1"/>
  <c r="V519" i="1"/>
  <c r="W519" i="1"/>
  <c r="T520" i="1"/>
  <c r="U520" i="1"/>
  <c r="V520" i="1"/>
  <c r="W520" i="1"/>
  <c r="T521" i="1"/>
  <c r="U521" i="1"/>
  <c r="V521" i="1"/>
  <c r="W521" i="1"/>
  <c r="T522" i="1"/>
  <c r="U522" i="1"/>
  <c r="V522" i="1"/>
  <c r="W522" i="1"/>
  <c r="T523" i="1"/>
  <c r="U523" i="1"/>
  <c r="V523" i="1"/>
  <c r="W523" i="1"/>
  <c r="T524" i="1"/>
  <c r="U524" i="1"/>
  <c r="V524" i="1"/>
  <c r="W524" i="1"/>
  <c r="T525" i="1"/>
  <c r="U525" i="1"/>
  <c r="V525" i="1"/>
  <c r="W525" i="1"/>
  <c r="T526" i="1"/>
  <c r="U526" i="1"/>
  <c r="V526" i="1"/>
  <c r="W526" i="1"/>
  <c r="T527" i="1"/>
  <c r="U527" i="1"/>
  <c r="V527" i="1"/>
  <c r="W527" i="1"/>
  <c r="T528" i="1"/>
  <c r="U528" i="1"/>
  <c r="V528" i="1"/>
  <c r="W528" i="1"/>
  <c r="T529" i="1"/>
  <c r="U529" i="1"/>
  <c r="V529" i="1"/>
  <c r="W529" i="1"/>
  <c r="T530" i="1"/>
  <c r="U530" i="1"/>
  <c r="V530" i="1"/>
  <c r="W530" i="1"/>
  <c r="T531" i="1"/>
  <c r="U531" i="1"/>
  <c r="V531" i="1"/>
  <c r="W531" i="1"/>
  <c r="T532" i="1"/>
  <c r="U532" i="1"/>
  <c r="V532" i="1"/>
  <c r="W532" i="1"/>
  <c r="T533" i="1"/>
  <c r="U533" i="1"/>
  <c r="V533" i="1"/>
  <c r="W533" i="1"/>
  <c r="T534" i="1"/>
  <c r="U534" i="1"/>
  <c r="V534" i="1"/>
  <c r="W534" i="1"/>
  <c r="T535" i="1"/>
  <c r="U535" i="1"/>
  <c r="V535" i="1"/>
  <c r="W535" i="1"/>
  <c r="T536" i="1"/>
  <c r="U536" i="1"/>
  <c r="V536" i="1"/>
  <c r="W536" i="1"/>
  <c r="T537" i="1"/>
  <c r="U537" i="1"/>
  <c r="V537" i="1"/>
  <c r="W537" i="1"/>
  <c r="T538" i="1"/>
  <c r="U538" i="1"/>
  <c r="V538" i="1"/>
  <c r="W538" i="1"/>
  <c r="T539" i="1"/>
  <c r="U539" i="1"/>
  <c r="V539" i="1"/>
  <c r="W539" i="1"/>
  <c r="T540" i="1"/>
  <c r="U540" i="1"/>
  <c r="V540" i="1"/>
  <c r="W540" i="1"/>
  <c r="T541" i="1"/>
  <c r="U541" i="1"/>
  <c r="V541" i="1"/>
  <c r="W541" i="1"/>
  <c r="T542" i="1"/>
  <c r="U542" i="1"/>
  <c r="V542" i="1"/>
  <c r="W542" i="1"/>
  <c r="T543" i="1"/>
  <c r="U543" i="1"/>
  <c r="V543" i="1"/>
  <c r="W543" i="1"/>
  <c r="T544" i="1"/>
  <c r="U544" i="1"/>
  <c r="V544" i="1"/>
  <c r="W544" i="1"/>
  <c r="T545" i="1"/>
  <c r="U545" i="1"/>
  <c r="V545" i="1"/>
  <c r="W545" i="1"/>
  <c r="T546" i="1"/>
  <c r="U546" i="1"/>
  <c r="V546" i="1"/>
  <c r="W546" i="1"/>
  <c r="T547" i="1"/>
  <c r="U547" i="1"/>
  <c r="V547" i="1"/>
  <c r="W547" i="1"/>
  <c r="T548" i="1"/>
  <c r="U548" i="1"/>
  <c r="V548" i="1"/>
  <c r="W548" i="1"/>
  <c r="T549" i="1"/>
  <c r="U549" i="1"/>
  <c r="V549" i="1"/>
  <c r="W549" i="1"/>
  <c r="T550" i="1"/>
  <c r="U550" i="1"/>
  <c r="V550" i="1"/>
  <c r="W550" i="1"/>
  <c r="T551" i="1"/>
  <c r="U551" i="1"/>
  <c r="V551" i="1"/>
  <c r="W551" i="1"/>
  <c r="T552" i="1"/>
  <c r="U552" i="1"/>
  <c r="V552" i="1"/>
  <c r="W552" i="1"/>
  <c r="T553" i="1"/>
  <c r="U553" i="1"/>
  <c r="V553" i="1"/>
  <c r="W553" i="1"/>
  <c r="T554" i="1"/>
  <c r="U554" i="1"/>
  <c r="V554" i="1"/>
  <c r="W554" i="1"/>
  <c r="T555" i="1"/>
  <c r="U555" i="1"/>
  <c r="V555" i="1"/>
  <c r="W555" i="1"/>
  <c r="T556" i="1"/>
  <c r="U556" i="1"/>
  <c r="V556" i="1"/>
  <c r="W556" i="1"/>
  <c r="T557" i="1"/>
  <c r="U557" i="1"/>
  <c r="V557" i="1"/>
  <c r="W557" i="1"/>
  <c r="T558" i="1"/>
  <c r="U558" i="1"/>
  <c r="V558" i="1"/>
  <c r="W558" i="1"/>
  <c r="T559" i="1"/>
  <c r="U559" i="1"/>
  <c r="V559" i="1"/>
  <c r="W559" i="1"/>
  <c r="T560" i="1"/>
  <c r="U560" i="1"/>
  <c r="V560" i="1"/>
  <c r="W560" i="1"/>
  <c r="T561" i="1"/>
  <c r="U561" i="1"/>
  <c r="V561" i="1"/>
  <c r="W561" i="1"/>
  <c r="T562" i="1"/>
  <c r="U562" i="1"/>
  <c r="V562" i="1"/>
  <c r="W562" i="1"/>
  <c r="T563" i="1"/>
  <c r="U563" i="1"/>
  <c r="V563" i="1"/>
  <c r="W563" i="1"/>
  <c r="T564" i="1"/>
  <c r="U564" i="1"/>
  <c r="V564" i="1"/>
  <c r="W564" i="1"/>
  <c r="T565" i="1"/>
  <c r="U565" i="1"/>
  <c r="V565" i="1"/>
  <c r="W565" i="1"/>
  <c r="T566" i="1"/>
  <c r="U566" i="1"/>
  <c r="V566" i="1"/>
  <c r="W566" i="1"/>
  <c r="T567" i="1"/>
  <c r="U567" i="1"/>
  <c r="V567" i="1"/>
  <c r="W567" i="1"/>
  <c r="T568" i="1"/>
  <c r="U568" i="1"/>
  <c r="V568" i="1"/>
  <c r="W568" i="1"/>
  <c r="T569" i="1"/>
  <c r="U569" i="1"/>
  <c r="V569" i="1"/>
  <c r="W569" i="1"/>
  <c r="T570" i="1"/>
  <c r="U570" i="1"/>
  <c r="V570" i="1"/>
  <c r="W570" i="1"/>
  <c r="T571" i="1"/>
  <c r="U571" i="1"/>
  <c r="V571" i="1"/>
  <c r="W571" i="1"/>
  <c r="T572" i="1"/>
  <c r="U572" i="1"/>
  <c r="V572" i="1"/>
  <c r="W572" i="1"/>
  <c r="T573" i="1"/>
  <c r="U573" i="1"/>
  <c r="V573" i="1"/>
  <c r="W573" i="1"/>
  <c r="T574" i="1"/>
  <c r="U574" i="1"/>
  <c r="V574" i="1"/>
  <c r="W574" i="1"/>
  <c r="T575" i="1"/>
  <c r="U575" i="1"/>
  <c r="V575" i="1"/>
  <c r="W575" i="1"/>
  <c r="T576" i="1"/>
  <c r="U576" i="1"/>
  <c r="V576" i="1"/>
  <c r="W576" i="1"/>
  <c r="T577" i="1"/>
  <c r="U577" i="1"/>
  <c r="V577" i="1"/>
  <c r="W577" i="1"/>
  <c r="T578" i="1"/>
  <c r="U578" i="1"/>
  <c r="V578" i="1"/>
  <c r="W578" i="1"/>
  <c r="T579" i="1"/>
  <c r="U579" i="1"/>
  <c r="V579" i="1"/>
  <c r="W579" i="1"/>
  <c r="T580" i="1"/>
  <c r="U580" i="1"/>
  <c r="V580" i="1"/>
  <c r="W580" i="1"/>
  <c r="T581" i="1"/>
  <c r="U581" i="1"/>
  <c r="V581" i="1"/>
  <c r="W581" i="1"/>
  <c r="T582" i="1"/>
  <c r="U582" i="1"/>
  <c r="V582" i="1"/>
  <c r="W582" i="1"/>
  <c r="T583" i="1"/>
  <c r="U583" i="1"/>
  <c r="V583" i="1"/>
  <c r="W583" i="1"/>
  <c r="T584" i="1"/>
  <c r="U584" i="1"/>
  <c r="V584" i="1"/>
  <c r="W584" i="1"/>
  <c r="T585" i="1"/>
  <c r="U585" i="1"/>
  <c r="V585" i="1"/>
  <c r="W585" i="1"/>
  <c r="T586" i="1"/>
  <c r="U586" i="1"/>
  <c r="V586" i="1"/>
  <c r="W586" i="1"/>
  <c r="T587" i="1"/>
  <c r="U587" i="1"/>
  <c r="V587" i="1"/>
  <c r="W587" i="1"/>
  <c r="T588" i="1"/>
  <c r="U588" i="1"/>
  <c r="V588" i="1"/>
  <c r="W588" i="1"/>
  <c r="T589" i="1"/>
  <c r="U589" i="1"/>
  <c r="V589" i="1"/>
  <c r="W589" i="1"/>
  <c r="T590" i="1"/>
  <c r="U590" i="1"/>
  <c r="V590" i="1"/>
  <c r="W590" i="1"/>
  <c r="T591" i="1"/>
  <c r="U591" i="1"/>
  <c r="V591" i="1"/>
  <c r="W591" i="1"/>
  <c r="T592" i="1"/>
  <c r="U592" i="1"/>
  <c r="V592" i="1"/>
  <c r="W592" i="1"/>
  <c r="T593" i="1"/>
  <c r="U593" i="1"/>
  <c r="V593" i="1"/>
  <c r="W593" i="1"/>
  <c r="T594" i="1"/>
  <c r="U594" i="1"/>
  <c r="V594" i="1"/>
  <c r="W594" i="1"/>
  <c r="T595" i="1"/>
  <c r="U595" i="1"/>
  <c r="V595" i="1"/>
  <c r="W595" i="1"/>
  <c r="T596" i="1"/>
  <c r="U596" i="1"/>
  <c r="V596" i="1"/>
  <c r="W596" i="1"/>
  <c r="T597" i="1"/>
  <c r="U597" i="1"/>
  <c r="V597" i="1"/>
  <c r="W597" i="1"/>
  <c r="T598" i="1"/>
  <c r="U598" i="1"/>
  <c r="V598" i="1"/>
  <c r="W598" i="1"/>
  <c r="T599" i="1"/>
  <c r="U599" i="1"/>
  <c r="V599" i="1"/>
  <c r="W599" i="1"/>
  <c r="T600" i="1"/>
  <c r="U600" i="1"/>
  <c r="V600" i="1"/>
  <c r="W600" i="1"/>
  <c r="T601" i="1"/>
  <c r="U601" i="1"/>
  <c r="V601" i="1"/>
  <c r="W601" i="1"/>
  <c r="T602" i="1"/>
  <c r="U602" i="1"/>
  <c r="V602" i="1"/>
  <c r="W602" i="1"/>
  <c r="T603" i="1"/>
  <c r="U603" i="1"/>
  <c r="V603" i="1"/>
  <c r="W603" i="1"/>
  <c r="T604" i="1"/>
  <c r="U604" i="1"/>
  <c r="V604" i="1"/>
  <c r="W604" i="1"/>
  <c r="T605" i="1"/>
  <c r="U605" i="1"/>
  <c r="V605" i="1"/>
  <c r="W605" i="1"/>
  <c r="T606" i="1"/>
  <c r="U606" i="1"/>
  <c r="V606" i="1"/>
  <c r="W606" i="1"/>
  <c r="T607" i="1"/>
  <c r="U607" i="1"/>
  <c r="V607" i="1"/>
  <c r="W607" i="1"/>
  <c r="T608" i="1"/>
  <c r="U608" i="1"/>
  <c r="V608" i="1"/>
  <c r="W608" i="1"/>
  <c r="T609" i="1"/>
  <c r="U609" i="1"/>
  <c r="V609" i="1"/>
  <c r="W609" i="1"/>
  <c r="T610" i="1"/>
  <c r="U610" i="1"/>
  <c r="V610" i="1"/>
  <c r="W610" i="1"/>
  <c r="T611" i="1"/>
  <c r="U611" i="1"/>
  <c r="V611" i="1"/>
  <c r="W611" i="1"/>
  <c r="T612" i="1"/>
  <c r="U612" i="1"/>
  <c r="V612" i="1"/>
  <c r="W612" i="1"/>
  <c r="T613" i="1"/>
  <c r="U613" i="1"/>
  <c r="V613" i="1"/>
  <c r="W613" i="1"/>
  <c r="T614" i="1"/>
  <c r="U614" i="1"/>
  <c r="V614" i="1"/>
  <c r="W614" i="1"/>
  <c r="T615" i="1"/>
  <c r="U615" i="1"/>
  <c r="V615" i="1"/>
  <c r="W615" i="1"/>
  <c r="T616" i="1"/>
  <c r="U616" i="1"/>
  <c r="V616" i="1"/>
  <c r="W616" i="1"/>
  <c r="T617" i="1"/>
  <c r="U617" i="1"/>
  <c r="V617" i="1"/>
  <c r="W617" i="1"/>
  <c r="T618" i="1"/>
  <c r="U618" i="1"/>
  <c r="V618" i="1"/>
  <c r="W618" i="1"/>
  <c r="T619" i="1"/>
  <c r="U619" i="1"/>
  <c r="V619" i="1"/>
  <c r="W619" i="1"/>
  <c r="T620" i="1"/>
  <c r="U620" i="1"/>
  <c r="V620" i="1"/>
  <c r="W620" i="1"/>
  <c r="T621" i="1"/>
  <c r="U621" i="1"/>
  <c r="V621" i="1"/>
  <c r="W621" i="1"/>
  <c r="T622" i="1"/>
  <c r="U622" i="1"/>
  <c r="V622" i="1"/>
  <c r="W622" i="1"/>
  <c r="T623" i="1"/>
  <c r="U623" i="1"/>
  <c r="V623" i="1"/>
  <c r="W623" i="1"/>
  <c r="T624" i="1"/>
  <c r="U624" i="1"/>
  <c r="V624" i="1"/>
  <c r="W624" i="1"/>
  <c r="T625" i="1"/>
  <c r="U625" i="1"/>
  <c r="V625" i="1"/>
  <c r="W625" i="1"/>
  <c r="T626" i="1"/>
  <c r="U626" i="1"/>
  <c r="V626" i="1"/>
  <c r="W626" i="1"/>
  <c r="T627" i="1"/>
  <c r="U627" i="1"/>
  <c r="V627" i="1"/>
  <c r="W627" i="1"/>
  <c r="T628" i="1"/>
  <c r="U628" i="1"/>
  <c r="V628" i="1"/>
  <c r="W628" i="1"/>
  <c r="T629" i="1"/>
  <c r="U629" i="1"/>
  <c r="V629" i="1"/>
  <c r="W629" i="1"/>
  <c r="T630" i="1"/>
  <c r="U630" i="1"/>
  <c r="V630" i="1"/>
  <c r="W630" i="1"/>
  <c r="T631" i="1"/>
  <c r="U631" i="1"/>
  <c r="V631" i="1"/>
  <c r="W631" i="1"/>
  <c r="T632" i="1"/>
  <c r="U632" i="1"/>
  <c r="V632" i="1"/>
  <c r="W632" i="1"/>
  <c r="T633" i="1"/>
  <c r="U633" i="1"/>
  <c r="V633" i="1"/>
  <c r="W633" i="1"/>
  <c r="T634" i="1"/>
  <c r="U634" i="1"/>
  <c r="V634" i="1"/>
  <c r="W634" i="1"/>
  <c r="T635" i="1"/>
  <c r="U635" i="1"/>
  <c r="V635" i="1"/>
  <c r="W635" i="1"/>
  <c r="T636" i="1"/>
  <c r="U636" i="1"/>
  <c r="V636" i="1"/>
  <c r="W636" i="1"/>
  <c r="T637" i="1"/>
  <c r="U637" i="1"/>
  <c r="V637" i="1"/>
  <c r="W637" i="1"/>
  <c r="T638" i="1"/>
  <c r="U638" i="1"/>
  <c r="V638" i="1"/>
  <c r="W638" i="1"/>
  <c r="T639" i="1"/>
  <c r="U639" i="1"/>
  <c r="V639" i="1"/>
  <c r="W639" i="1"/>
  <c r="T640" i="1"/>
  <c r="U640" i="1"/>
  <c r="V640" i="1"/>
  <c r="W640" i="1"/>
  <c r="T641" i="1"/>
  <c r="U641" i="1"/>
  <c r="V641" i="1"/>
  <c r="W641" i="1"/>
  <c r="T642" i="1"/>
  <c r="U642" i="1"/>
  <c r="V642" i="1"/>
  <c r="W642" i="1"/>
  <c r="T643" i="1"/>
  <c r="U643" i="1"/>
  <c r="V643" i="1"/>
  <c r="W643" i="1"/>
  <c r="T644" i="1"/>
  <c r="U644" i="1"/>
  <c r="V644" i="1"/>
  <c r="W644" i="1"/>
  <c r="T645" i="1"/>
  <c r="U645" i="1"/>
  <c r="V645" i="1"/>
  <c r="W645" i="1"/>
  <c r="T646" i="1"/>
  <c r="U646" i="1"/>
  <c r="V646" i="1"/>
  <c r="W646" i="1"/>
  <c r="T647" i="1"/>
  <c r="U647" i="1"/>
  <c r="V647" i="1"/>
  <c r="W647" i="1"/>
  <c r="T648" i="1"/>
  <c r="U648" i="1"/>
  <c r="V648" i="1"/>
  <c r="W648" i="1"/>
  <c r="T649" i="1"/>
  <c r="U649" i="1"/>
  <c r="V649" i="1"/>
  <c r="W649" i="1"/>
  <c r="T650" i="1"/>
  <c r="U650" i="1"/>
  <c r="V650" i="1"/>
  <c r="W650" i="1"/>
  <c r="T651" i="1"/>
  <c r="U651" i="1"/>
  <c r="V651" i="1"/>
  <c r="W651" i="1"/>
  <c r="T652" i="1"/>
  <c r="U652" i="1"/>
  <c r="V652" i="1"/>
  <c r="W652" i="1"/>
  <c r="T653" i="1"/>
  <c r="U653" i="1"/>
  <c r="V653" i="1"/>
  <c r="W653" i="1"/>
  <c r="T654" i="1"/>
  <c r="U654" i="1"/>
  <c r="V654" i="1"/>
  <c r="W654" i="1"/>
  <c r="T655" i="1"/>
  <c r="U655" i="1"/>
  <c r="V655" i="1"/>
  <c r="W655" i="1"/>
  <c r="T656" i="1"/>
  <c r="U656" i="1"/>
  <c r="V656" i="1"/>
  <c r="W656" i="1"/>
  <c r="T657" i="1"/>
  <c r="U657" i="1"/>
  <c r="V657" i="1"/>
  <c r="W657" i="1"/>
  <c r="T658" i="1"/>
  <c r="U658" i="1"/>
  <c r="V658" i="1"/>
  <c r="W658" i="1"/>
  <c r="T659" i="1"/>
  <c r="U659" i="1"/>
  <c r="V659" i="1"/>
  <c r="W659" i="1"/>
  <c r="T660" i="1"/>
  <c r="U660" i="1"/>
  <c r="V660" i="1"/>
  <c r="W660" i="1"/>
  <c r="T661" i="1"/>
  <c r="U661" i="1"/>
  <c r="V661" i="1"/>
  <c r="W661" i="1"/>
  <c r="T662" i="1"/>
  <c r="U662" i="1"/>
  <c r="V662" i="1"/>
  <c r="W662" i="1"/>
  <c r="T663" i="1"/>
  <c r="U663" i="1"/>
  <c r="V663" i="1"/>
  <c r="W663" i="1"/>
  <c r="T664" i="1"/>
  <c r="U664" i="1"/>
  <c r="V664" i="1"/>
  <c r="W664" i="1"/>
  <c r="T665" i="1"/>
  <c r="U665" i="1"/>
  <c r="V665" i="1"/>
  <c r="W665" i="1"/>
  <c r="T666" i="1"/>
  <c r="U666" i="1"/>
  <c r="V666" i="1"/>
  <c r="W666" i="1"/>
  <c r="T667" i="1"/>
  <c r="U667" i="1"/>
  <c r="V667" i="1"/>
  <c r="W667" i="1"/>
  <c r="T668" i="1"/>
  <c r="U668" i="1"/>
  <c r="V668" i="1"/>
  <c r="W668" i="1"/>
  <c r="T669" i="1"/>
  <c r="U669" i="1"/>
  <c r="V669" i="1"/>
  <c r="W669" i="1"/>
  <c r="T670" i="1"/>
  <c r="U670" i="1"/>
  <c r="V670" i="1"/>
  <c r="W670" i="1"/>
  <c r="T671" i="1"/>
  <c r="U671" i="1"/>
  <c r="V671" i="1"/>
  <c r="W671" i="1"/>
  <c r="T672" i="1"/>
  <c r="U672" i="1"/>
  <c r="V672" i="1"/>
  <c r="W672" i="1"/>
  <c r="T673" i="1"/>
  <c r="U673" i="1"/>
  <c r="V673" i="1"/>
  <c r="W673" i="1"/>
  <c r="T674" i="1"/>
  <c r="U674" i="1"/>
  <c r="V674" i="1"/>
  <c r="W674" i="1"/>
  <c r="T675" i="1"/>
  <c r="U675" i="1"/>
  <c r="V675" i="1"/>
  <c r="W675" i="1"/>
  <c r="T676" i="1"/>
  <c r="U676" i="1"/>
  <c r="V676" i="1"/>
  <c r="W676" i="1"/>
  <c r="T677" i="1"/>
  <c r="U677" i="1"/>
  <c r="V677" i="1"/>
  <c r="W677" i="1"/>
  <c r="T678" i="1"/>
  <c r="U678" i="1"/>
  <c r="V678" i="1"/>
  <c r="W678" i="1"/>
  <c r="T679" i="1"/>
  <c r="U679" i="1"/>
  <c r="V679" i="1"/>
  <c r="W679" i="1"/>
  <c r="T680" i="1"/>
  <c r="U680" i="1"/>
  <c r="V680" i="1"/>
  <c r="W680" i="1"/>
  <c r="T681" i="1"/>
  <c r="U681" i="1"/>
  <c r="V681" i="1"/>
  <c r="W681" i="1"/>
  <c r="T682" i="1"/>
  <c r="U682" i="1"/>
  <c r="V682" i="1"/>
  <c r="W682" i="1"/>
  <c r="T683" i="1"/>
  <c r="U683" i="1"/>
  <c r="V683" i="1"/>
  <c r="W683" i="1"/>
  <c r="T684" i="1"/>
  <c r="U684" i="1"/>
  <c r="V684" i="1"/>
  <c r="W684" i="1"/>
  <c r="T685" i="1"/>
  <c r="U685" i="1"/>
  <c r="V685" i="1"/>
  <c r="W685" i="1"/>
  <c r="T686" i="1"/>
  <c r="U686" i="1"/>
  <c r="V686" i="1"/>
  <c r="W686" i="1"/>
  <c r="T687" i="1"/>
  <c r="U687" i="1"/>
  <c r="V687" i="1"/>
  <c r="W687" i="1"/>
  <c r="T688" i="1"/>
  <c r="U688" i="1"/>
  <c r="V688" i="1"/>
  <c r="W688" i="1"/>
  <c r="T689" i="1"/>
  <c r="U689" i="1"/>
  <c r="V689" i="1"/>
  <c r="W689" i="1"/>
  <c r="T690" i="1"/>
  <c r="U690" i="1"/>
  <c r="V690" i="1"/>
  <c r="W690" i="1"/>
  <c r="T691" i="1"/>
  <c r="U691" i="1"/>
  <c r="V691" i="1"/>
  <c r="W691" i="1"/>
  <c r="T692" i="1"/>
  <c r="U692" i="1"/>
  <c r="V692" i="1"/>
  <c r="W692" i="1"/>
  <c r="T693" i="1"/>
  <c r="U693" i="1"/>
  <c r="V693" i="1"/>
  <c r="W693" i="1"/>
  <c r="T694" i="1"/>
  <c r="U694" i="1"/>
  <c r="V694" i="1"/>
  <c r="W694" i="1"/>
  <c r="T695" i="1"/>
  <c r="U695" i="1"/>
  <c r="V695" i="1"/>
  <c r="W695" i="1"/>
  <c r="T696" i="1"/>
  <c r="U696" i="1"/>
  <c r="V696" i="1"/>
  <c r="W696" i="1"/>
  <c r="T697" i="1"/>
  <c r="U697" i="1"/>
  <c r="V697" i="1"/>
  <c r="W697" i="1"/>
  <c r="T698" i="1"/>
  <c r="U698" i="1"/>
  <c r="V698" i="1"/>
  <c r="W698" i="1"/>
  <c r="T699" i="1"/>
  <c r="U699" i="1"/>
  <c r="V699" i="1"/>
  <c r="W699" i="1"/>
  <c r="T700" i="1"/>
  <c r="U700" i="1"/>
  <c r="V700" i="1"/>
  <c r="W700" i="1"/>
  <c r="T701" i="1"/>
  <c r="U701" i="1"/>
  <c r="V701" i="1"/>
  <c r="W701" i="1"/>
  <c r="T702" i="1"/>
  <c r="U702" i="1"/>
  <c r="V702" i="1"/>
  <c r="W702" i="1"/>
  <c r="T703" i="1"/>
  <c r="U703" i="1"/>
  <c r="V703" i="1"/>
  <c r="W703" i="1"/>
  <c r="T704" i="1"/>
  <c r="U704" i="1"/>
  <c r="V704" i="1"/>
  <c r="W704" i="1"/>
  <c r="T705" i="1"/>
  <c r="U705" i="1"/>
  <c r="V705" i="1"/>
  <c r="W705" i="1"/>
  <c r="T706" i="1"/>
  <c r="U706" i="1"/>
  <c r="V706" i="1"/>
  <c r="W706" i="1"/>
  <c r="T707" i="1"/>
  <c r="U707" i="1"/>
  <c r="V707" i="1"/>
  <c r="W707" i="1"/>
  <c r="T708" i="1"/>
  <c r="U708" i="1"/>
  <c r="V708" i="1"/>
  <c r="W708" i="1"/>
  <c r="T709" i="1"/>
  <c r="U709" i="1"/>
  <c r="V709" i="1"/>
  <c r="W709" i="1"/>
  <c r="T710" i="1"/>
  <c r="U710" i="1"/>
  <c r="V710" i="1"/>
  <c r="W710" i="1"/>
  <c r="T711" i="1"/>
  <c r="U711" i="1"/>
  <c r="V711" i="1"/>
  <c r="W711" i="1"/>
  <c r="T712" i="1"/>
  <c r="U712" i="1"/>
  <c r="V712" i="1"/>
  <c r="W712" i="1"/>
  <c r="T713" i="1"/>
  <c r="U713" i="1"/>
  <c r="V713" i="1"/>
  <c r="W713" i="1"/>
  <c r="T714" i="1"/>
  <c r="U714" i="1"/>
  <c r="V714" i="1"/>
  <c r="W714" i="1"/>
  <c r="T715" i="1"/>
  <c r="U715" i="1"/>
  <c r="V715" i="1"/>
  <c r="W715" i="1"/>
  <c r="T716" i="1"/>
  <c r="U716" i="1"/>
  <c r="V716" i="1"/>
  <c r="W716" i="1"/>
  <c r="T717" i="1"/>
  <c r="U717" i="1"/>
  <c r="V717" i="1"/>
  <c r="W717" i="1"/>
  <c r="T718" i="1"/>
  <c r="U718" i="1"/>
  <c r="V718" i="1"/>
  <c r="W718" i="1"/>
  <c r="T719" i="1"/>
  <c r="U719" i="1"/>
  <c r="V719" i="1"/>
  <c r="W719" i="1"/>
  <c r="T720" i="1"/>
  <c r="U720" i="1"/>
  <c r="V720" i="1"/>
  <c r="W720" i="1"/>
  <c r="T721" i="1"/>
  <c r="U721" i="1"/>
  <c r="V721" i="1"/>
  <c r="W721" i="1"/>
  <c r="T722" i="1"/>
  <c r="U722" i="1"/>
  <c r="V722" i="1"/>
  <c r="W722" i="1"/>
  <c r="T723" i="1"/>
  <c r="U723" i="1"/>
  <c r="V723" i="1"/>
  <c r="W723" i="1"/>
  <c r="T724" i="1"/>
  <c r="U724" i="1"/>
  <c r="V724" i="1"/>
  <c r="W724" i="1"/>
  <c r="T725" i="1"/>
  <c r="U725" i="1"/>
  <c r="V725" i="1"/>
  <c r="W725" i="1"/>
  <c r="T726" i="1"/>
  <c r="U726" i="1"/>
  <c r="V726" i="1"/>
  <c r="W726" i="1"/>
  <c r="T727" i="1"/>
  <c r="U727" i="1"/>
  <c r="V727" i="1"/>
  <c r="W727" i="1"/>
  <c r="T728" i="1"/>
  <c r="U728" i="1"/>
  <c r="V728" i="1"/>
  <c r="W728" i="1"/>
  <c r="T729" i="1"/>
  <c r="U729" i="1"/>
  <c r="V729" i="1"/>
  <c r="W729" i="1"/>
  <c r="T730" i="1"/>
  <c r="U730" i="1"/>
  <c r="V730" i="1"/>
  <c r="W730" i="1"/>
  <c r="T731" i="1"/>
  <c r="U731" i="1"/>
  <c r="V731" i="1"/>
  <c r="W731" i="1"/>
  <c r="T732" i="1"/>
  <c r="U732" i="1"/>
  <c r="V732" i="1"/>
  <c r="W732" i="1"/>
  <c r="T733" i="1"/>
  <c r="U733" i="1"/>
  <c r="V733" i="1"/>
  <c r="W733" i="1"/>
  <c r="T734" i="1"/>
  <c r="U734" i="1"/>
  <c r="V734" i="1"/>
  <c r="W734" i="1"/>
  <c r="T735" i="1"/>
  <c r="U735" i="1"/>
  <c r="V735" i="1"/>
  <c r="W735" i="1"/>
  <c r="T736" i="1"/>
  <c r="U736" i="1"/>
  <c r="V736" i="1"/>
  <c r="W736" i="1"/>
  <c r="T737" i="1"/>
  <c r="U737" i="1"/>
  <c r="V737" i="1"/>
  <c r="W737" i="1"/>
  <c r="T738" i="1"/>
  <c r="U738" i="1"/>
  <c r="V738" i="1"/>
  <c r="W738" i="1"/>
  <c r="T739" i="1"/>
  <c r="U739" i="1"/>
  <c r="V739" i="1"/>
  <c r="W739" i="1"/>
  <c r="T740" i="1"/>
  <c r="U740" i="1"/>
  <c r="V740" i="1"/>
  <c r="W740" i="1"/>
  <c r="T741" i="1"/>
  <c r="U741" i="1"/>
  <c r="V741" i="1"/>
  <c r="W741" i="1"/>
  <c r="T742" i="1"/>
  <c r="U742" i="1"/>
  <c r="V742" i="1"/>
  <c r="W742" i="1"/>
  <c r="T743" i="1"/>
  <c r="U743" i="1"/>
  <c r="V743" i="1"/>
  <c r="W743" i="1"/>
  <c r="T744" i="1"/>
  <c r="U744" i="1"/>
  <c r="V744" i="1"/>
  <c r="W744" i="1"/>
  <c r="T745" i="1"/>
  <c r="U745" i="1"/>
  <c r="V745" i="1"/>
  <c r="W745" i="1"/>
  <c r="T746" i="1"/>
  <c r="U746" i="1"/>
  <c r="V746" i="1"/>
  <c r="W746" i="1"/>
  <c r="T747" i="1"/>
  <c r="U747" i="1"/>
  <c r="V747" i="1"/>
  <c r="W747" i="1"/>
  <c r="T748" i="1"/>
  <c r="U748" i="1"/>
  <c r="V748" i="1"/>
  <c r="W748" i="1"/>
  <c r="T749" i="1"/>
  <c r="U749" i="1"/>
  <c r="V749" i="1"/>
  <c r="W749" i="1"/>
  <c r="T750" i="1"/>
  <c r="U750" i="1"/>
  <c r="V750" i="1"/>
  <c r="W750" i="1"/>
  <c r="T751" i="1"/>
  <c r="U751" i="1"/>
  <c r="V751" i="1"/>
  <c r="W751" i="1"/>
  <c r="G59" i="5"/>
  <c r="L59" i="5" s="1"/>
  <c r="F59" i="5" s="1"/>
  <c r="F60" i="5"/>
  <c r="G60" i="5"/>
  <c r="L60" i="5" s="1"/>
  <c r="E59" i="5"/>
  <c r="I59" i="5" s="1"/>
  <c r="J59" i="5"/>
  <c r="D60" i="5"/>
  <c r="E60" i="5"/>
  <c r="I60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9" i="5"/>
  <c r="C59" i="5"/>
  <c r="B60" i="5"/>
  <c r="C60" i="5"/>
  <c r="B2" i="5"/>
  <c r="K59" i="5"/>
  <c r="D59" i="5"/>
  <c r="Y18" i="1"/>
  <c r="Y10" i="1"/>
  <c r="Y14" i="1"/>
  <c r="Y12" i="1"/>
  <c r="Y3" i="1"/>
  <c r="Y4" i="1"/>
  <c r="Y5" i="1"/>
  <c r="Y6" i="1"/>
  <c r="Y7" i="1"/>
  <c r="Y8" i="1"/>
  <c r="Y9" i="1"/>
  <c r="Y11" i="1"/>
  <c r="Y13" i="1"/>
  <c r="Y15" i="1"/>
  <c r="Y16" i="1"/>
  <c r="Y17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H3" i="4"/>
  <c r="H5" i="4"/>
  <c r="F12" i="4" s="1"/>
  <c r="AG12" i="1" s="1"/>
  <c r="AH12" i="1" s="1"/>
  <c r="M608" i="1"/>
  <c r="N608" i="1" s="1"/>
  <c r="M609" i="1"/>
  <c r="M610" i="1"/>
  <c r="N610" i="1" s="1"/>
  <c r="M614" i="1"/>
  <c r="M615" i="1"/>
  <c r="M621" i="1"/>
  <c r="M627" i="1"/>
  <c r="N627" i="1" s="1"/>
  <c r="M632" i="1"/>
  <c r="M633" i="1"/>
  <c r="N633" i="1" s="1"/>
  <c r="M639" i="1"/>
  <c r="M645" i="1"/>
  <c r="N645" i="1" s="1"/>
  <c r="M651" i="1"/>
  <c r="M656" i="1"/>
  <c r="N656" i="1" s="1"/>
  <c r="M657" i="1"/>
  <c r="M658" i="1"/>
  <c r="N658" i="1" s="1"/>
  <c r="M662" i="1"/>
  <c r="M663" i="1"/>
  <c r="M668" i="1"/>
  <c r="N668" i="1" s="1"/>
  <c r="M669" i="1"/>
  <c r="M670" i="1"/>
  <c r="N670" i="1" s="1"/>
  <c r="M675" i="1"/>
  <c r="N675" i="1" s="1"/>
  <c r="M676" i="1"/>
  <c r="N676" i="1" s="1"/>
  <c r="M681" i="1"/>
  <c r="N681" i="1" s="1"/>
  <c r="M687" i="1"/>
  <c r="N687" i="1" s="1"/>
  <c r="M688" i="1"/>
  <c r="M693" i="1"/>
  <c r="M694" i="1"/>
  <c r="M698" i="1"/>
  <c r="N698" i="1" s="1"/>
  <c r="M699" i="1"/>
  <c r="M704" i="1"/>
  <c r="M705" i="1"/>
  <c r="M706" i="1"/>
  <c r="M710" i="1"/>
  <c r="N710" i="1" s="1"/>
  <c r="M711" i="1"/>
  <c r="N711" i="1" s="1"/>
  <c r="M717" i="1"/>
  <c r="M723" i="1"/>
  <c r="N723" i="1" s="1"/>
  <c r="M729" i="1"/>
  <c r="N729" i="1" s="1"/>
  <c r="M734" i="1"/>
  <c r="M735" i="1"/>
  <c r="M736" i="1"/>
  <c r="M740" i="1"/>
  <c r="N740" i="1" s="1"/>
  <c r="M741" i="1"/>
  <c r="N741" i="1" s="1"/>
  <c r="M746" i="1"/>
  <c r="M747" i="1"/>
  <c r="N747" i="1" s="1"/>
  <c r="M748" i="1"/>
  <c r="M602" i="1"/>
  <c r="N602" i="1" s="1"/>
  <c r="M603" i="1"/>
  <c r="Q644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" i="1"/>
  <c r="M566" i="1"/>
  <c r="N566" i="1" s="1"/>
  <c r="M567" i="1"/>
  <c r="M568" i="1"/>
  <c r="Q568" i="1" s="1"/>
  <c r="M572" i="1"/>
  <c r="N572" i="1" s="1"/>
  <c r="M573" i="1"/>
  <c r="M574" i="1"/>
  <c r="M579" i="1"/>
  <c r="N579" i="1" s="1"/>
  <c r="M580" i="1"/>
  <c r="M584" i="1"/>
  <c r="M585" i="1"/>
  <c r="M591" i="1"/>
  <c r="M596" i="1"/>
  <c r="N596" i="1" s="1"/>
  <c r="M597" i="1"/>
  <c r="M2" i="1"/>
  <c r="M3" i="1"/>
  <c r="M6" i="1"/>
  <c r="M7" i="1"/>
  <c r="M8" i="1"/>
  <c r="M9" i="1"/>
  <c r="M13" i="1"/>
  <c r="N13" i="1" s="1"/>
  <c r="M14" i="1"/>
  <c r="N14" i="1" s="1"/>
  <c r="M15" i="1"/>
  <c r="N15" i="1" s="1"/>
  <c r="M19" i="1"/>
  <c r="M20" i="1"/>
  <c r="N20" i="1" s="1"/>
  <c r="M21" i="1"/>
  <c r="M24" i="1"/>
  <c r="Q24" i="1" s="1"/>
  <c r="M25" i="1"/>
  <c r="M26" i="1"/>
  <c r="M27" i="1"/>
  <c r="M31" i="1"/>
  <c r="M32" i="1"/>
  <c r="M33" i="1"/>
  <c r="M37" i="1"/>
  <c r="M38" i="1"/>
  <c r="M39" i="1"/>
  <c r="M42" i="1"/>
  <c r="N42" i="1" s="1"/>
  <c r="M43" i="1"/>
  <c r="N43" i="1" s="1"/>
  <c r="M44" i="1"/>
  <c r="M45" i="1"/>
  <c r="N45" i="1" s="1"/>
  <c r="M49" i="1"/>
  <c r="N49" i="1" s="1"/>
  <c r="M50" i="1"/>
  <c r="M51" i="1"/>
  <c r="M55" i="1"/>
  <c r="N55" i="1" s="1"/>
  <c r="M56" i="1"/>
  <c r="M57" i="1"/>
  <c r="M60" i="1"/>
  <c r="N60" i="1" s="1"/>
  <c r="M61" i="1"/>
  <c r="M62" i="1"/>
  <c r="N62" i="1" s="1"/>
  <c r="M63" i="1"/>
  <c r="M64" i="1"/>
  <c r="M68" i="1"/>
  <c r="N68" i="1" s="1"/>
  <c r="M69" i="1"/>
  <c r="M70" i="1"/>
  <c r="M74" i="1"/>
  <c r="M75" i="1"/>
  <c r="M76" i="1"/>
  <c r="M80" i="1"/>
  <c r="N80" i="1" s="1"/>
  <c r="M81" i="1"/>
  <c r="M82" i="1"/>
  <c r="M86" i="1"/>
  <c r="M87" i="1"/>
  <c r="N87" i="1" s="1"/>
  <c r="M88" i="1"/>
  <c r="N88" i="1" s="1"/>
  <c r="M92" i="1"/>
  <c r="M93" i="1"/>
  <c r="M94" i="1"/>
  <c r="M98" i="1"/>
  <c r="M99" i="1"/>
  <c r="N99" i="1" s="1"/>
  <c r="M100" i="1"/>
  <c r="M104" i="1"/>
  <c r="M105" i="1"/>
  <c r="M106" i="1"/>
  <c r="N106" i="1" s="1"/>
  <c r="M110" i="1"/>
  <c r="M111" i="1"/>
  <c r="M112" i="1"/>
  <c r="N112" i="1" s="1"/>
  <c r="M116" i="1"/>
  <c r="N116" i="1" s="1"/>
  <c r="M117" i="1"/>
  <c r="N117" i="1" s="1"/>
  <c r="M118" i="1"/>
  <c r="N118" i="1" s="1"/>
  <c r="M122" i="1"/>
  <c r="M123" i="1"/>
  <c r="M124" i="1"/>
  <c r="M125" i="1"/>
  <c r="M127" i="1"/>
  <c r="M128" i="1"/>
  <c r="M129" i="1"/>
  <c r="M130" i="1"/>
  <c r="M131" i="1"/>
  <c r="N131" i="1" s="1"/>
  <c r="M134" i="1"/>
  <c r="P134" i="1" s="1"/>
  <c r="M135" i="1"/>
  <c r="M136" i="1"/>
  <c r="M140" i="1"/>
  <c r="M141" i="1"/>
  <c r="M142" i="1"/>
  <c r="M146" i="1"/>
  <c r="M147" i="1"/>
  <c r="M148" i="1"/>
  <c r="M152" i="1"/>
  <c r="N152" i="1" s="1"/>
  <c r="M153" i="1"/>
  <c r="N153" i="1" s="1"/>
  <c r="M154" i="1"/>
  <c r="M158" i="1"/>
  <c r="M159" i="1"/>
  <c r="M160" i="1"/>
  <c r="M164" i="1"/>
  <c r="M165" i="1"/>
  <c r="M166" i="1"/>
  <c r="M167" i="1"/>
  <c r="M170" i="1"/>
  <c r="M171" i="1"/>
  <c r="M172" i="1"/>
  <c r="M176" i="1"/>
  <c r="M177" i="1"/>
  <c r="M178" i="1"/>
  <c r="N178" i="1" s="1"/>
  <c r="M182" i="1"/>
  <c r="M183" i="1"/>
  <c r="M184" i="1"/>
  <c r="M188" i="1"/>
  <c r="M189" i="1"/>
  <c r="M190" i="1"/>
  <c r="M194" i="1"/>
  <c r="M195" i="1"/>
  <c r="M196" i="1"/>
  <c r="M197" i="1"/>
  <c r="M200" i="1"/>
  <c r="N200" i="1" s="1"/>
  <c r="M201" i="1"/>
  <c r="M202" i="1"/>
  <c r="N202" i="1" s="1"/>
  <c r="M206" i="1"/>
  <c r="M207" i="1"/>
  <c r="N207" i="1" s="1"/>
  <c r="M208" i="1"/>
  <c r="N208" i="1" s="1"/>
  <c r="M212" i="1"/>
  <c r="M213" i="1"/>
  <c r="M214" i="1"/>
  <c r="M218" i="1"/>
  <c r="M219" i="1"/>
  <c r="M220" i="1"/>
  <c r="M224" i="1"/>
  <c r="N224" i="1" s="1"/>
  <c r="M225" i="1"/>
  <c r="M226" i="1"/>
  <c r="M230" i="1"/>
  <c r="M231" i="1"/>
  <c r="N231" i="1" s="1"/>
  <c r="M233" i="1"/>
  <c r="N233" i="1" s="1"/>
  <c r="M235" i="1"/>
  <c r="N235" i="1" s="1"/>
  <c r="M236" i="1"/>
  <c r="M237" i="1"/>
  <c r="M238" i="1"/>
  <c r="M239" i="1"/>
  <c r="N239" i="1" s="1"/>
  <c r="M242" i="1"/>
  <c r="N242" i="1" s="1"/>
  <c r="M243" i="1"/>
  <c r="M244" i="1"/>
  <c r="M248" i="1"/>
  <c r="N248" i="1" s="1"/>
  <c r="M249" i="1"/>
  <c r="M254" i="1"/>
  <c r="M255" i="1"/>
  <c r="N255" i="1" s="1"/>
  <c r="M256" i="1"/>
  <c r="M260" i="1"/>
  <c r="N260" i="1" s="1"/>
  <c r="M261" i="1"/>
  <c r="N261" i="1" s="1"/>
  <c r="M266" i="1"/>
  <c r="M267" i="1"/>
  <c r="M268" i="1"/>
  <c r="M272" i="1"/>
  <c r="M273" i="1"/>
  <c r="M278" i="1"/>
  <c r="M279" i="1"/>
  <c r="M280" i="1"/>
  <c r="N280" i="1" s="1"/>
  <c r="M284" i="1"/>
  <c r="N284" i="1" s="1"/>
  <c r="M285" i="1"/>
  <c r="N285" i="1" s="1"/>
  <c r="M290" i="1"/>
  <c r="N290" i="1" s="1"/>
  <c r="M291" i="1"/>
  <c r="N291" i="1" s="1"/>
  <c r="M292" i="1"/>
  <c r="N292" i="1" s="1"/>
  <c r="M296" i="1"/>
  <c r="M297" i="1"/>
  <c r="M302" i="1"/>
  <c r="M303" i="1"/>
  <c r="M304" i="1"/>
  <c r="M305" i="1"/>
  <c r="N305" i="1" s="1"/>
  <c r="M308" i="1"/>
  <c r="M309" i="1"/>
  <c r="M314" i="1"/>
  <c r="N314" i="1" s="1"/>
  <c r="M315" i="1"/>
  <c r="M316" i="1"/>
  <c r="M320" i="1"/>
  <c r="N320" i="1" s="1"/>
  <c r="M321" i="1"/>
  <c r="M326" i="1"/>
  <c r="N326" i="1" s="1"/>
  <c r="M327" i="1"/>
  <c r="N327" i="1" s="1"/>
  <c r="M328" i="1"/>
  <c r="N328" i="1" s="1"/>
  <c r="M332" i="1"/>
  <c r="N332" i="1" s="1"/>
  <c r="M333" i="1"/>
  <c r="N333" i="1" s="1"/>
  <c r="M338" i="1"/>
  <c r="M339" i="1"/>
  <c r="N339" i="1" s="1"/>
  <c r="M340" i="1"/>
  <c r="M343" i="1"/>
  <c r="N343" i="1" s="1"/>
  <c r="M344" i="1"/>
  <c r="N344" i="1" s="1"/>
  <c r="M345" i="1"/>
  <c r="N345" i="1" s="1"/>
  <c r="M346" i="1"/>
  <c r="N346" i="1" s="1"/>
  <c r="M347" i="1"/>
  <c r="M350" i="1"/>
  <c r="M351" i="1"/>
  <c r="M356" i="1"/>
  <c r="M357" i="1"/>
  <c r="M358" i="1"/>
  <c r="N358" i="1" s="1"/>
  <c r="M362" i="1"/>
  <c r="N362" i="1" s="1"/>
  <c r="M363" i="1"/>
  <c r="M368" i="1"/>
  <c r="M369" i="1"/>
  <c r="M370" i="1"/>
  <c r="M374" i="1"/>
  <c r="M375" i="1"/>
  <c r="M377" i="1"/>
  <c r="M380" i="1"/>
  <c r="M381" i="1"/>
  <c r="M382" i="1"/>
  <c r="N382" i="1" s="1"/>
  <c r="M386" i="1"/>
  <c r="N386" i="1" s="1"/>
  <c r="M387" i="1"/>
  <c r="M392" i="1"/>
  <c r="M393" i="1"/>
  <c r="N393" i="1" s="1"/>
  <c r="M394" i="1"/>
  <c r="M398" i="1"/>
  <c r="N398" i="1" s="1"/>
  <c r="M399" i="1"/>
  <c r="M404" i="1"/>
  <c r="M405" i="1"/>
  <c r="N405" i="1" s="1"/>
  <c r="M406" i="1"/>
  <c r="M410" i="1"/>
  <c r="M411" i="1"/>
  <c r="N411" i="1" s="1"/>
  <c r="M413" i="1"/>
  <c r="M416" i="1"/>
  <c r="N416" i="1" s="1"/>
  <c r="M417" i="1"/>
  <c r="M418" i="1"/>
  <c r="M419" i="1"/>
  <c r="N419" i="1" s="1"/>
  <c r="M422" i="1"/>
  <c r="M423" i="1"/>
  <c r="M424" i="1"/>
  <c r="N424" i="1" s="1"/>
  <c r="M428" i="1"/>
  <c r="M429" i="1"/>
  <c r="M434" i="1"/>
  <c r="N434" i="1" s="1"/>
  <c r="M435" i="1"/>
  <c r="N435" i="1" s="1"/>
  <c r="M436" i="1"/>
  <c r="M440" i="1"/>
  <c r="M441" i="1"/>
  <c r="M446" i="1"/>
  <c r="M447" i="1"/>
  <c r="M448" i="1"/>
  <c r="N448" i="1" s="1"/>
  <c r="M451" i="1"/>
  <c r="M452" i="1"/>
  <c r="N452" i="1" s="1"/>
  <c r="M453" i="1"/>
  <c r="N453" i="1" s="1"/>
  <c r="M458" i="1"/>
  <c r="M459" i="1"/>
  <c r="M460" i="1"/>
  <c r="M464" i="1"/>
  <c r="M465" i="1"/>
  <c r="N465" i="1" s="1"/>
  <c r="M470" i="1"/>
  <c r="M471" i="1"/>
  <c r="M472" i="1"/>
  <c r="M476" i="1"/>
  <c r="N476" i="1" s="1"/>
  <c r="M477" i="1"/>
  <c r="N477" i="1" s="1"/>
  <c r="M482" i="1"/>
  <c r="M483" i="1"/>
  <c r="M484" i="1"/>
  <c r="N484" i="1" s="1"/>
  <c r="M485" i="1"/>
  <c r="N485" i="1" s="1"/>
  <c r="M488" i="1"/>
  <c r="M489" i="1"/>
  <c r="M490" i="1"/>
  <c r="M494" i="1"/>
  <c r="M495" i="1"/>
  <c r="M496" i="1"/>
  <c r="M500" i="1"/>
  <c r="M501" i="1"/>
  <c r="M502" i="1"/>
  <c r="M506" i="1"/>
  <c r="M507" i="1"/>
  <c r="M508" i="1"/>
  <c r="N508" i="1" s="1"/>
  <c r="M512" i="1"/>
  <c r="M513" i="1"/>
  <c r="M514" i="1"/>
  <c r="N514" i="1" s="1"/>
  <c r="M518" i="1"/>
  <c r="M519" i="1"/>
  <c r="M520" i="1"/>
  <c r="M524" i="1"/>
  <c r="M525" i="1"/>
  <c r="M526" i="1"/>
  <c r="M527" i="1"/>
  <c r="N527" i="1" s="1"/>
  <c r="M530" i="1"/>
  <c r="M531" i="1"/>
  <c r="N531" i="1" s="1"/>
  <c r="M536" i="1"/>
  <c r="M537" i="1"/>
  <c r="N537" i="1" s="1"/>
  <c r="M538" i="1"/>
  <c r="M542" i="1"/>
  <c r="N542" i="1" s="1"/>
  <c r="M543" i="1"/>
  <c r="N543" i="1" s="1"/>
  <c r="M548" i="1"/>
  <c r="M549" i="1"/>
  <c r="M550" i="1"/>
  <c r="N550" i="1" s="1"/>
  <c r="M554" i="1"/>
  <c r="N554" i="1" s="1"/>
  <c r="M555" i="1"/>
  <c r="M559" i="1"/>
  <c r="N559" i="1" s="1"/>
  <c r="M560" i="1"/>
  <c r="N560" i="1" s="1"/>
  <c r="M561" i="1"/>
  <c r="M562" i="1"/>
  <c r="N562" i="1" s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" i="1"/>
  <c r="R590" i="1"/>
  <c r="R578" i="1"/>
  <c r="P578" i="1"/>
  <c r="O34" i="1" l="1"/>
  <c r="P65" i="1"/>
  <c r="S83" i="1"/>
  <c r="Q28" i="1"/>
  <c r="Q52" i="1"/>
  <c r="Q145" i="1"/>
  <c r="R599" i="1"/>
  <c r="S357" i="1"/>
  <c r="N357" i="1"/>
  <c r="O259" i="1"/>
  <c r="N259" i="1"/>
  <c r="Q225" i="1"/>
  <c r="N225" i="1"/>
  <c r="S166" i="1"/>
  <c r="N166" i="1"/>
  <c r="S125" i="1"/>
  <c r="N125" i="1"/>
  <c r="S85" i="1"/>
  <c r="N85" i="1"/>
  <c r="Q21" i="1"/>
  <c r="N21" i="1"/>
  <c r="Q567" i="1"/>
  <c r="N567" i="1"/>
  <c r="S556" i="1"/>
  <c r="N556" i="1"/>
  <c r="S523" i="1"/>
  <c r="N523" i="1"/>
  <c r="O489" i="1"/>
  <c r="N489" i="1"/>
  <c r="P422" i="1"/>
  <c r="N422" i="1"/>
  <c r="R381" i="1"/>
  <c r="N381" i="1"/>
  <c r="Q340" i="1"/>
  <c r="N340" i="1"/>
  <c r="R266" i="1"/>
  <c r="N266" i="1"/>
  <c r="R190" i="1"/>
  <c r="N190" i="1"/>
  <c r="O148" i="1"/>
  <c r="N148" i="1"/>
  <c r="O38" i="1"/>
  <c r="N38" i="1"/>
  <c r="S555" i="1"/>
  <c r="N555" i="1"/>
  <c r="O521" i="1"/>
  <c r="N521" i="1"/>
  <c r="O495" i="1"/>
  <c r="N495" i="1"/>
  <c r="R463" i="1"/>
  <c r="N463" i="1"/>
  <c r="R331" i="1"/>
  <c r="N331" i="1"/>
  <c r="O238" i="1"/>
  <c r="N238" i="1"/>
  <c r="R181" i="1"/>
  <c r="N181" i="1"/>
  <c r="R147" i="1"/>
  <c r="N147" i="1"/>
  <c r="P63" i="1"/>
  <c r="N63" i="1"/>
  <c r="P561" i="1"/>
  <c r="N561" i="1"/>
  <c r="Q520" i="1"/>
  <c r="N520" i="1"/>
  <c r="R502" i="1"/>
  <c r="N502" i="1"/>
  <c r="Q470" i="1"/>
  <c r="N470" i="1"/>
  <c r="R553" i="1"/>
  <c r="N553" i="1"/>
  <c r="P535" i="1"/>
  <c r="N535" i="1"/>
  <c r="O526" i="1"/>
  <c r="N526" i="1"/>
  <c r="S459" i="1"/>
  <c r="N459" i="1"/>
  <c r="O445" i="1"/>
  <c r="N445" i="1"/>
  <c r="O427" i="1"/>
  <c r="N427" i="1"/>
  <c r="P418" i="1"/>
  <c r="N418" i="1"/>
  <c r="R403" i="1"/>
  <c r="N403" i="1"/>
  <c r="P369" i="1"/>
  <c r="N369" i="1"/>
  <c r="O532" i="1"/>
  <c r="N532" i="1"/>
  <c r="O525" i="1"/>
  <c r="N525" i="1"/>
  <c r="R518" i="1"/>
  <c r="N518" i="1"/>
  <c r="O500" i="1"/>
  <c r="N500" i="1"/>
  <c r="O466" i="1"/>
  <c r="N466" i="1"/>
  <c r="P458" i="1"/>
  <c r="N458" i="1"/>
  <c r="P451" i="1"/>
  <c r="N451" i="1"/>
  <c r="R417" i="1"/>
  <c r="N417" i="1"/>
  <c r="R410" i="1"/>
  <c r="N410" i="1"/>
  <c r="P400" i="1"/>
  <c r="N400" i="1"/>
  <c r="O392" i="1"/>
  <c r="N392" i="1"/>
  <c r="Q383" i="1"/>
  <c r="N383" i="1"/>
  <c r="S376" i="1"/>
  <c r="N376" i="1"/>
  <c r="O368" i="1"/>
  <c r="N368" i="1"/>
  <c r="P350" i="1"/>
  <c r="N350" i="1"/>
  <c r="P316" i="1"/>
  <c r="N316" i="1"/>
  <c r="S309" i="1"/>
  <c r="N309" i="1"/>
  <c r="P302" i="1"/>
  <c r="N302" i="1"/>
  <c r="P268" i="1"/>
  <c r="N268" i="1"/>
  <c r="Q250" i="1"/>
  <c r="N250" i="1"/>
  <c r="S226" i="1"/>
  <c r="N226" i="1"/>
  <c r="P218" i="1"/>
  <c r="N218" i="1"/>
  <c r="R201" i="1"/>
  <c r="N201" i="1"/>
  <c r="Q194" i="1"/>
  <c r="N194" i="1"/>
  <c r="O184" i="1"/>
  <c r="N184" i="1"/>
  <c r="Q176" i="1"/>
  <c r="N176" i="1"/>
  <c r="O167" i="1"/>
  <c r="N167" i="1"/>
  <c r="O160" i="1"/>
  <c r="N160" i="1"/>
  <c r="O142" i="1"/>
  <c r="N142" i="1"/>
  <c r="R134" i="1"/>
  <c r="N134" i="1"/>
  <c r="R127" i="1"/>
  <c r="N127" i="1"/>
  <c r="R110" i="1"/>
  <c r="N110" i="1"/>
  <c r="O100" i="1"/>
  <c r="N100" i="1"/>
  <c r="Q93" i="1"/>
  <c r="N93" i="1"/>
  <c r="R86" i="1"/>
  <c r="N86" i="1"/>
  <c r="O76" i="1"/>
  <c r="N76" i="1"/>
  <c r="R50" i="1"/>
  <c r="N50" i="1"/>
  <c r="O32" i="1"/>
  <c r="N32" i="1"/>
  <c r="P24" i="1"/>
  <c r="N24" i="1"/>
  <c r="R6" i="1"/>
  <c r="N6" i="1"/>
  <c r="P592" i="1"/>
  <c r="N592" i="1"/>
  <c r="P580" i="1"/>
  <c r="N580" i="1"/>
  <c r="R568" i="1"/>
  <c r="N568" i="1"/>
  <c r="R724" i="1"/>
  <c r="N724" i="1"/>
  <c r="Q664" i="1"/>
  <c r="N664" i="1"/>
  <c r="P751" i="1"/>
  <c r="N751" i="1"/>
  <c r="Q745" i="1"/>
  <c r="N745" i="1"/>
  <c r="R733" i="1"/>
  <c r="N733" i="1"/>
  <c r="P715" i="1"/>
  <c r="N715" i="1"/>
  <c r="Q709" i="1"/>
  <c r="N709" i="1"/>
  <c r="P703" i="1"/>
  <c r="N703" i="1"/>
  <c r="R685" i="1"/>
  <c r="N685" i="1"/>
  <c r="O679" i="1"/>
  <c r="N679" i="1"/>
  <c r="R667" i="1"/>
  <c r="N667" i="1"/>
  <c r="R655" i="1"/>
  <c r="N655" i="1"/>
  <c r="Q643" i="1"/>
  <c r="N643" i="1"/>
  <c r="O637" i="1"/>
  <c r="N637" i="1"/>
  <c r="S631" i="1"/>
  <c r="N631" i="1"/>
  <c r="R619" i="1"/>
  <c r="N619" i="1"/>
  <c r="S601" i="1"/>
  <c r="N601" i="1"/>
  <c r="O571" i="1"/>
  <c r="N571" i="1"/>
  <c r="R423" i="1"/>
  <c r="N423" i="1"/>
  <c r="Q315" i="1"/>
  <c r="N315" i="1"/>
  <c r="Q193" i="1"/>
  <c r="N193" i="1"/>
  <c r="R92" i="1"/>
  <c r="N92" i="1"/>
  <c r="S748" i="1"/>
  <c r="N748" i="1"/>
  <c r="P736" i="1"/>
  <c r="N736" i="1"/>
  <c r="R706" i="1"/>
  <c r="N706" i="1"/>
  <c r="O694" i="1"/>
  <c r="N694" i="1"/>
  <c r="S663" i="1"/>
  <c r="N663" i="1"/>
  <c r="O651" i="1"/>
  <c r="N651" i="1"/>
  <c r="S615" i="1"/>
  <c r="N615" i="1"/>
  <c r="S750" i="1"/>
  <c r="N750" i="1"/>
  <c r="P738" i="1"/>
  <c r="N738" i="1"/>
  <c r="S732" i="1"/>
  <c r="N732" i="1"/>
  <c r="S714" i="1"/>
  <c r="N714" i="1"/>
  <c r="O708" i="1"/>
  <c r="N708" i="1"/>
  <c r="O702" i="1"/>
  <c r="N702" i="1"/>
  <c r="Q696" i="1"/>
  <c r="N696" i="1"/>
  <c r="S690" i="1"/>
  <c r="N690" i="1"/>
  <c r="O684" i="1"/>
  <c r="N684" i="1"/>
  <c r="O678" i="1"/>
  <c r="N678" i="1"/>
  <c r="Q672" i="1"/>
  <c r="N672" i="1"/>
  <c r="P666" i="1"/>
  <c r="N666" i="1"/>
  <c r="R660" i="1"/>
  <c r="N660" i="1"/>
  <c r="R654" i="1"/>
  <c r="N654" i="1"/>
  <c r="Q648" i="1"/>
  <c r="N648" i="1"/>
  <c r="Q642" i="1"/>
  <c r="N642" i="1"/>
  <c r="O636" i="1"/>
  <c r="N636" i="1"/>
  <c r="P594" i="1"/>
  <c r="N594" i="1"/>
  <c r="Q582" i="1"/>
  <c r="N582" i="1"/>
  <c r="P576" i="1"/>
  <c r="N576" i="1"/>
  <c r="S558" i="1"/>
  <c r="N558" i="1"/>
  <c r="P522" i="1"/>
  <c r="N522" i="1"/>
  <c r="O516" i="1"/>
  <c r="N516" i="1"/>
  <c r="S486" i="1"/>
  <c r="N486" i="1"/>
  <c r="P480" i="1"/>
  <c r="N480" i="1"/>
  <c r="O474" i="1"/>
  <c r="N474" i="1"/>
  <c r="S462" i="1"/>
  <c r="N462" i="1"/>
  <c r="S456" i="1"/>
  <c r="N456" i="1"/>
  <c r="R450" i="1"/>
  <c r="N450" i="1"/>
  <c r="O432" i="1"/>
  <c r="N432" i="1"/>
  <c r="O414" i="1"/>
  <c r="N414" i="1"/>
  <c r="Q402" i="1"/>
  <c r="N402" i="1"/>
  <c r="O390" i="1"/>
  <c r="N390" i="1"/>
  <c r="O384" i="1"/>
  <c r="N384" i="1"/>
  <c r="P366" i="1"/>
  <c r="N366" i="1"/>
  <c r="S354" i="1"/>
  <c r="N354" i="1"/>
  <c r="P342" i="1"/>
  <c r="N342" i="1"/>
  <c r="O330" i="1"/>
  <c r="N330" i="1"/>
  <c r="S318" i="1"/>
  <c r="N318" i="1"/>
  <c r="P312" i="1"/>
  <c r="N312" i="1"/>
  <c r="Q300" i="1"/>
  <c r="N300" i="1"/>
  <c r="R294" i="1"/>
  <c r="N294" i="1"/>
  <c r="P288" i="1"/>
  <c r="N288" i="1"/>
  <c r="R282" i="1"/>
  <c r="N282" i="1"/>
  <c r="S276" i="1"/>
  <c r="N276" i="1"/>
  <c r="P270" i="1"/>
  <c r="N270" i="1"/>
  <c r="S264" i="1"/>
  <c r="N264" i="1"/>
  <c r="P258" i="1"/>
  <c r="N258" i="1"/>
  <c r="O246" i="1"/>
  <c r="N246" i="1"/>
  <c r="R234" i="1"/>
  <c r="N234" i="1"/>
  <c r="R228" i="1"/>
  <c r="N228" i="1"/>
  <c r="Q222" i="1"/>
  <c r="N222" i="1"/>
  <c r="S216" i="1"/>
  <c r="N216" i="1"/>
  <c r="R210" i="1"/>
  <c r="N210" i="1"/>
  <c r="Q198" i="1"/>
  <c r="N198" i="1"/>
  <c r="P192" i="1"/>
  <c r="N192" i="1"/>
  <c r="R180" i="1"/>
  <c r="N180" i="1"/>
  <c r="R174" i="1"/>
  <c r="N174" i="1"/>
  <c r="P162" i="1"/>
  <c r="N162" i="1"/>
  <c r="R156" i="1"/>
  <c r="N156" i="1"/>
  <c r="P150" i="1"/>
  <c r="N150" i="1"/>
  <c r="P144" i="1"/>
  <c r="N144" i="1"/>
  <c r="P138" i="1"/>
  <c r="N138" i="1"/>
  <c r="R120" i="1"/>
  <c r="N120" i="1"/>
  <c r="S114" i="1"/>
  <c r="N114" i="1"/>
  <c r="R96" i="1"/>
  <c r="N96" i="1"/>
  <c r="Q90" i="1"/>
  <c r="N90" i="1"/>
  <c r="P84" i="1"/>
  <c r="N84" i="1"/>
  <c r="P66" i="1"/>
  <c r="N66" i="1"/>
  <c r="S53" i="1"/>
  <c r="N53" i="1"/>
  <c r="O5" i="1"/>
  <c r="N5" i="1"/>
  <c r="O490" i="1"/>
  <c r="N490" i="1"/>
  <c r="O475" i="1"/>
  <c r="N475" i="1"/>
  <c r="Q433" i="1"/>
  <c r="N433" i="1"/>
  <c r="R409" i="1"/>
  <c r="N409" i="1"/>
  <c r="Q375" i="1"/>
  <c r="N375" i="1"/>
  <c r="Q217" i="1"/>
  <c r="N217" i="1"/>
  <c r="O183" i="1"/>
  <c r="N183" i="1"/>
  <c r="P151" i="1"/>
  <c r="N151" i="1"/>
  <c r="S109" i="1"/>
  <c r="N109" i="1"/>
  <c r="S67" i="1"/>
  <c r="N67" i="1"/>
  <c r="R31" i="1"/>
  <c r="N31" i="1"/>
  <c r="R591" i="1"/>
  <c r="N591" i="1"/>
  <c r="S548" i="1"/>
  <c r="N548" i="1"/>
  <c r="P482" i="1"/>
  <c r="N482" i="1"/>
  <c r="O406" i="1"/>
  <c r="N406" i="1"/>
  <c r="O256" i="1"/>
  <c r="N256" i="1"/>
  <c r="P182" i="1"/>
  <c r="N182" i="1"/>
  <c r="O124" i="1"/>
  <c r="N124" i="1"/>
  <c r="P74" i="1"/>
  <c r="N74" i="1"/>
  <c r="P48" i="1"/>
  <c r="N48" i="1"/>
  <c r="Q589" i="1"/>
  <c r="N589" i="1"/>
  <c r="S577" i="1"/>
  <c r="N577" i="1"/>
  <c r="O735" i="1"/>
  <c r="N735" i="1"/>
  <c r="Q705" i="1"/>
  <c r="N705" i="1"/>
  <c r="R693" i="1"/>
  <c r="N693" i="1"/>
  <c r="O662" i="1"/>
  <c r="N662" i="1"/>
  <c r="Q632" i="1"/>
  <c r="N632" i="1"/>
  <c r="S614" i="1"/>
  <c r="N614" i="1"/>
  <c r="O749" i="1"/>
  <c r="N749" i="1"/>
  <c r="R743" i="1"/>
  <c r="N743" i="1"/>
  <c r="R725" i="1"/>
  <c r="N725" i="1"/>
  <c r="S695" i="1"/>
  <c r="N695" i="1"/>
  <c r="P677" i="1"/>
  <c r="N677" i="1"/>
  <c r="Q671" i="1"/>
  <c r="N671" i="1"/>
  <c r="P653" i="1"/>
  <c r="N653" i="1"/>
  <c r="S647" i="1"/>
  <c r="N647" i="1"/>
  <c r="Q641" i="1"/>
  <c r="N641" i="1"/>
  <c r="S629" i="1"/>
  <c r="N629" i="1"/>
  <c r="P545" i="1"/>
  <c r="N545" i="1"/>
  <c r="P533" i="1"/>
  <c r="N533" i="1"/>
  <c r="S509" i="1"/>
  <c r="N509" i="1"/>
  <c r="S497" i="1"/>
  <c r="N497" i="1"/>
  <c r="Q473" i="1"/>
  <c r="N473" i="1"/>
  <c r="P467" i="1"/>
  <c r="N467" i="1"/>
  <c r="S431" i="1"/>
  <c r="N431" i="1"/>
  <c r="P407" i="1"/>
  <c r="N407" i="1"/>
  <c r="P401" i="1"/>
  <c r="N401" i="1"/>
  <c r="Q395" i="1"/>
  <c r="N395" i="1"/>
  <c r="Q371" i="1"/>
  <c r="N371" i="1"/>
  <c r="Q365" i="1"/>
  <c r="N365" i="1"/>
  <c r="O353" i="1"/>
  <c r="N353" i="1"/>
  <c r="Q335" i="1"/>
  <c r="N335" i="1"/>
  <c r="O257" i="1"/>
  <c r="N257" i="1"/>
  <c r="Q209" i="1"/>
  <c r="N209" i="1"/>
  <c r="Q185" i="1"/>
  <c r="N185" i="1"/>
  <c r="Q173" i="1"/>
  <c r="N173" i="1"/>
  <c r="R137" i="1"/>
  <c r="N137" i="1"/>
  <c r="O119" i="1"/>
  <c r="N119" i="1"/>
  <c r="P113" i="1"/>
  <c r="N113" i="1"/>
  <c r="R101" i="1"/>
  <c r="N101" i="1"/>
  <c r="O58" i="1"/>
  <c r="N58" i="1"/>
  <c r="S52" i="1"/>
  <c r="N52" i="1"/>
  <c r="O46" i="1"/>
  <c r="N46" i="1"/>
  <c r="P28" i="1"/>
  <c r="N28" i="1"/>
  <c r="Q22" i="1"/>
  <c r="N22" i="1"/>
  <c r="O16" i="1"/>
  <c r="N16" i="1"/>
  <c r="S10" i="1"/>
  <c r="N10" i="1"/>
  <c r="S549" i="1"/>
  <c r="N549" i="1"/>
  <c r="O341" i="1"/>
  <c r="N341" i="1"/>
  <c r="Q308" i="1"/>
  <c r="N308" i="1"/>
  <c r="R267" i="1"/>
  <c r="N267" i="1"/>
  <c r="R175" i="1"/>
  <c r="N175" i="1"/>
  <c r="O75" i="1"/>
  <c r="N75" i="1"/>
  <c r="S39" i="1"/>
  <c r="N39" i="1"/>
  <c r="O3" i="1"/>
  <c r="N3" i="1"/>
  <c r="Q563" i="1"/>
  <c r="N563" i="1"/>
  <c r="Q506" i="1"/>
  <c r="N506" i="1"/>
  <c r="S322" i="1"/>
  <c r="N322" i="1"/>
  <c r="Q199" i="1"/>
  <c r="N199" i="1"/>
  <c r="R158" i="1"/>
  <c r="N158" i="1"/>
  <c r="Q82" i="1"/>
  <c r="N82" i="1"/>
  <c r="S56" i="1"/>
  <c r="N56" i="1"/>
  <c r="Q547" i="1"/>
  <c r="N547" i="1"/>
  <c r="R481" i="1"/>
  <c r="N481" i="1"/>
  <c r="S413" i="1"/>
  <c r="N413" i="1"/>
  <c r="Q272" i="1"/>
  <c r="N272" i="1"/>
  <c r="R223" i="1"/>
  <c r="N223" i="1"/>
  <c r="O197" i="1"/>
  <c r="N197" i="1"/>
  <c r="O171" i="1"/>
  <c r="N171" i="1"/>
  <c r="S157" i="1"/>
  <c r="N157" i="1"/>
  <c r="P139" i="1"/>
  <c r="N139" i="1"/>
  <c r="S130" i="1"/>
  <c r="N130" i="1"/>
  <c r="P123" i="1"/>
  <c r="N123" i="1"/>
  <c r="P115" i="1"/>
  <c r="N115" i="1"/>
  <c r="R105" i="1"/>
  <c r="N105" i="1"/>
  <c r="P97" i="1"/>
  <c r="N97" i="1"/>
  <c r="R89" i="1"/>
  <c r="N89" i="1"/>
  <c r="O81" i="1"/>
  <c r="N81" i="1"/>
  <c r="P37" i="1"/>
  <c r="N37" i="1"/>
  <c r="S27" i="1"/>
  <c r="N27" i="1"/>
  <c r="P19" i="1"/>
  <c r="N19" i="1"/>
  <c r="P9" i="1"/>
  <c r="N9" i="1"/>
  <c r="S598" i="1"/>
  <c r="N598" i="1"/>
  <c r="R574" i="1"/>
  <c r="N574" i="1"/>
  <c r="R746" i="1"/>
  <c r="N746" i="1"/>
  <c r="Q734" i="1"/>
  <c r="N734" i="1"/>
  <c r="P717" i="1"/>
  <c r="N717" i="1"/>
  <c r="Q704" i="1"/>
  <c r="N704" i="1"/>
  <c r="R688" i="1"/>
  <c r="N688" i="1"/>
  <c r="S524" i="1"/>
  <c r="N524" i="1"/>
  <c r="P483" i="1"/>
  <c r="N483" i="1"/>
  <c r="R441" i="1"/>
  <c r="N441" i="1"/>
  <c r="O399" i="1"/>
  <c r="N399" i="1"/>
  <c r="R367" i="1"/>
  <c r="N367" i="1"/>
  <c r="P274" i="1"/>
  <c r="N274" i="1"/>
  <c r="R159" i="1"/>
  <c r="N159" i="1"/>
  <c r="R133" i="1"/>
  <c r="N133" i="1"/>
  <c r="O530" i="1"/>
  <c r="N530" i="1"/>
  <c r="P496" i="1"/>
  <c r="N496" i="1"/>
  <c r="S464" i="1"/>
  <c r="N464" i="1"/>
  <c r="O430" i="1"/>
  <c r="N430" i="1"/>
  <c r="P356" i="1"/>
  <c r="N356" i="1"/>
  <c r="S214" i="1"/>
  <c r="N214" i="1"/>
  <c r="P172" i="1"/>
  <c r="N172" i="1"/>
  <c r="O140" i="1"/>
  <c r="N140" i="1"/>
  <c r="R98" i="1"/>
  <c r="N98" i="1"/>
  <c r="O30" i="1"/>
  <c r="N30" i="1"/>
  <c r="R199" i="1"/>
  <c r="Q505" i="1"/>
  <c r="N505" i="1"/>
  <c r="R471" i="1"/>
  <c r="N471" i="1"/>
  <c r="P447" i="1"/>
  <c r="N447" i="1"/>
  <c r="Q421" i="1"/>
  <c r="N421" i="1"/>
  <c r="S387" i="1"/>
  <c r="N387" i="1"/>
  <c r="S536" i="1"/>
  <c r="N536" i="1"/>
  <c r="O512" i="1"/>
  <c r="N512" i="1"/>
  <c r="P494" i="1"/>
  <c r="N494" i="1"/>
  <c r="R478" i="1"/>
  <c r="N478" i="1"/>
  <c r="P460" i="1"/>
  <c r="N460" i="1"/>
  <c r="R446" i="1"/>
  <c r="N446" i="1"/>
  <c r="P436" i="1"/>
  <c r="N436" i="1"/>
  <c r="R428" i="1"/>
  <c r="N428" i="1"/>
  <c r="P404" i="1"/>
  <c r="N404" i="1"/>
  <c r="P394" i="1"/>
  <c r="N394" i="1"/>
  <c r="P370" i="1"/>
  <c r="N370" i="1"/>
  <c r="O352" i="1"/>
  <c r="N352" i="1"/>
  <c r="O338" i="1"/>
  <c r="N338" i="1"/>
  <c r="O304" i="1"/>
  <c r="N304" i="1"/>
  <c r="S296" i="1"/>
  <c r="N296" i="1"/>
  <c r="P286" i="1"/>
  <c r="N286" i="1"/>
  <c r="R278" i="1"/>
  <c r="N278" i="1"/>
  <c r="R271" i="1"/>
  <c r="N271" i="1"/>
  <c r="R254" i="1"/>
  <c r="N254" i="1"/>
  <c r="O244" i="1"/>
  <c r="N244" i="1"/>
  <c r="S237" i="1"/>
  <c r="N237" i="1"/>
  <c r="R230" i="1"/>
  <c r="N230" i="1"/>
  <c r="R220" i="1"/>
  <c r="N220" i="1"/>
  <c r="R212" i="1"/>
  <c r="N212" i="1"/>
  <c r="O196" i="1"/>
  <c r="N196" i="1"/>
  <c r="P188" i="1"/>
  <c r="N188" i="1"/>
  <c r="R170" i="1"/>
  <c r="N170" i="1"/>
  <c r="R163" i="1"/>
  <c r="N163" i="1"/>
  <c r="Q154" i="1"/>
  <c r="N154" i="1"/>
  <c r="R146" i="1"/>
  <c r="N146" i="1"/>
  <c r="O136" i="1"/>
  <c r="N136" i="1"/>
  <c r="O129" i="1"/>
  <c r="N129" i="1"/>
  <c r="R122" i="1"/>
  <c r="N122" i="1"/>
  <c r="O104" i="1"/>
  <c r="N104" i="1"/>
  <c r="Q95" i="1"/>
  <c r="N95" i="1"/>
  <c r="P70" i="1"/>
  <c r="N70" i="1"/>
  <c r="R54" i="1"/>
  <c r="N54" i="1"/>
  <c r="S44" i="1"/>
  <c r="N44" i="1"/>
  <c r="R36" i="1"/>
  <c r="N36" i="1"/>
  <c r="Q26" i="1"/>
  <c r="N26" i="1"/>
  <c r="S8" i="1"/>
  <c r="N8" i="1"/>
  <c r="S597" i="1"/>
  <c r="N597" i="1"/>
  <c r="P585" i="1"/>
  <c r="N585" i="1"/>
  <c r="S573" i="1"/>
  <c r="N573" i="1"/>
  <c r="P604" i="1"/>
  <c r="N604" i="1"/>
  <c r="Q742" i="1"/>
  <c r="N742" i="1"/>
  <c r="O730" i="1"/>
  <c r="N730" i="1"/>
  <c r="O712" i="1"/>
  <c r="N712" i="1"/>
  <c r="Q700" i="1"/>
  <c r="N700" i="1"/>
  <c r="R669" i="1"/>
  <c r="N669" i="1"/>
  <c r="R657" i="1"/>
  <c r="N657" i="1"/>
  <c r="Q609" i="1"/>
  <c r="N609" i="1"/>
  <c r="R507" i="1"/>
  <c r="N507" i="1"/>
  <c r="S457" i="1"/>
  <c r="N457" i="1"/>
  <c r="O349" i="1"/>
  <c r="N349" i="1"/>
  <c r="O249" i="1"/>
  <c r="N249" i="1"/>
  <c r="P141" i="1"/>
  <c r="N141" i="1"/>
  <c r="S57" i="1"/>
  <c r="N57" i="1"/>
  <c r="S538" i="1"/>
  <c r="N538" i="1"/>
  <c r="P472" i="1"/>
  <c r="N472" i="1"/>
  <c r="O440" i="1"/>
  <c r="N440" i="1"/>
  <c r="O374" i="1"/>
  <c r="N374" i="1"/>
  <c r="P347" i="1"/>
  <c r="N347" i="1"/>
  <c r="O273" i="1"/>
  <c r="N273" i="1"/>
  <c r="R206" i="1"/>
  <c r="N206" i="1"/>
  <c r="R165" i="1"/>
  <c r="N165" i="1"/>
  <c r="R91" i="1"/>
  <c r="N91" i="1"/>
  <c r="R64" i="1"/>
  <c r="N64" i="1"/>
  <c r="Q12" i="1"/>
  <c r="N12" i="1"/>
  <c r="O513" i="1"/>
  <c r="N513" i="1"/>
  <c r="O488" i="1"/>
  <c r="N488" i="1"/>
  <c r="S454" i="1"/>
  <c r="N454" i="1"/>
  <c r="S429" i="1"/>
  <c r="N429" i="1"/>
  <c r="P380" i="1"/>
  <c r="N380" i="1"/>
  <c r="S363" i="1"/>
  <c r="N363" i="1"/>
  <c r="O321" i="1"/>
  <c r="N321" i="1"/>
  <c r="R297" i="1"/>
  <c r="N297" i="1"/>
  <c r="O279" i="1"/>
  <c r="N279" i="1"/>
  <c r="Q213" i="1"/>
  <c r="N213" i="1"/>
  <c r="R189" i="1"/>
  <c r="N189" i="1"/>
  <c r="P164" i="1"/>
  <c r="N164" i="1"/>
  <c r="O519" i="1"/>
  <c r="N519" i="1"/>
  <c r="R501" i="1"/>
  <c r="N501" i="1"/>
  <c r="P377" i="1"/>
  <c r="N377" i="1"/>
  <c r="R361" i="1"/>
  <c r="N361" i="1"/>
  <c r="P351" i="1"/>
  <c r="N351" i="1"/>
  <c r="O319" i="1"/>
  <c r="N319" i="1"/>
  <c r="Q310" i="1"/>
  <c r="N310" i="1"/>
  <c r="O303" i="1"/>
  <c r="N303" i="1"/>
  <c r="S277" i="1"/>
  <c r="N277" i="1"/>
  <c r="Q243" i="1"/>
  <c r="N243" i="1"/>
  <c r="Q236" i="1"/>
  <c r="N236" i="1"/>
  <c r="S229" i="1"/>
  <c r="N229" i="1"/>
  <c r="S219" i="1"/>
  <c r="N219" i="1"/>
  <c r="S211" i="1"/>
  <c r="N211" i="1"/>
  <c r="S195" i="1"/>
  <c r="N195" i="1"/>
  <c r="Q187" i="1"/>
  <c r="N187" i="1"/>
  <c r="R177" i="1"/>
  <c r="N177" i="1"/>
  <c r="S161" i="1"/>
  <c r="N161" i="1"/>
  <c r="Q135" i="1"/>
  <c r="N135" i="1"/>
  <c r="Q128" i="1"/>
  <c r="N128" i="1"/>
  <c r="R121" i="1"/>
  <c r="N121" i="1"/>
  <c r="R111" i="1"/>
  <c r="N111" i="1"/>
  <c r="S103" i="1"/>
  <c r="N103" i="1"/>
  <c r="R94" i="1"/>
  <c r="N94" i="1"/>
  <c r="P79" i="1"/>
  <c r="N79" i="1"/>
  <c r="Q69" i="1"/>
  <c r="N69" i="1"/>
  <c r="Q61" i="1"/>
  <c r="N61" i="1"/>
  <c r="O51" i="1"/>
  <c r="N51" i="1"/>
  <c r="P33" i="1"/>
  <c r="N33" i="1"/>
  <c r="R25" i="1"/>
  <c r="N25" i="1"/>
  <c r="R7" i="1"/>
  <c r="N7" i="1"/>
  <c r="Q584" i="1"/>
  <c r="N584" i="1"/>
  <c r="P603" i="1"/>
  <c r="N603" i="1"/>
  <c r="S699" i="1"/>
  <c r="N699" i="1"/>
  <c r="O682" i="1"/>
  <c r="N682" i="1"/>
  <c r="O639" i="1"/>
  <c r="N639" i="1"/>
  <c r="R621" i="1"/>
  <c r="N621" i="1"/>
  <c r="Q722" i="1"/>
  <c r="N722" i="1"/>
  <c r="R716" i="1"/>
  <c r="N716" i="1"/>
  <c r="R692" i="1"/>
  <c r="N692" i="1"/>
  <c r="P686" i="1"/>
  <c r="N686" i="1"/>
  <c r="R680" i="1"/>
  <c r="N680" i="1"/>
  <c r="R650" i="1"/>
  <c r="N650" i="1"/>
  <c r="P2" i="1"/>
  <c r="N2" i="1"/>
  <c r="O109" i="1"/>
  <c r="S220" i="1"/>
  <c r="S30" i="1"/>
  <c r="S350" i="1"/>
  <c r="P148" i="1"/>
  <c r="S38" i="1"/>
  <c r="S82" i="1"/>
  <c r="P381" i="1"/>
  <c r="Q164" i="1"/>
  <c r="O130" i="1"/>
  <c r="Q163" i="1"/>
  <c r="S105" i="1"/>
  <c r="Q202" i="1"/>
  <c r="O220" i="1"/>
  <c r="Q105" i="1"/>
  <c r="P321" i="1"/>
  <c r="O143" i="1"/>
  <c r="S143" i="1"/>
  <c r="O27" i="1"/>
  <c r="P598" i="1"/>
  <c r="O37" i="1"/>
  <c r="P71" i="1"/>
  <c r="S574" i="1"/>
  <c r="S34" i="1"/>
  <c r="Q37" i="1"/>
  <c r="Q10" i="1"/>
  <c r="S45" i="1"/>
  <c r="Q212" i="1"/>
  <c r="Q87" i="1"/>
  <c r="P60" i="1"/>
  <c r="P170" i="1"/>
  <c r="S256" i="1"/>
  <c r="P94" i="1"/>
  <c r="Q134" i="1"/>
  <c r="R644" i="1"/>
  <c r="O476" i="1"/>
  <c r="S36" i="1"/>
  <c r="P175" i="1"/>
  <c r="Q274" i="1"/>
  <c r="S568" i="1"/>
  <c r="O280" i="1"/>
  <c r="S173" i="1"/>
  <c r="P361" i="1"/>
  <c r="S159" i="1"/>
  <c r="O188" i="1"/>
  <c r="Q101" i="1"/>
  <c r="Q224" i="1"/>
  <c r="S170" i="1"/>
  <c r="S268" i="1"/>
  <c r="S512" i="1"/>
  <c r="S274" i="1"/>
  <c r="S562" i="1"/>
  <c r="Q59" i="1"/>
  <c r="P59" i="1"/>
  <c r="O208" i="1"/>
  <c r="Q107" i="1"/>
  <c r="Q36" i="1"/>
  <c r="Q106" i="1"/>
  <c r="P122" i="1"/>
  <c r="Q266" i="1"/>
  <c r="O420" i="1"/>
  <c r="O482" i="1"/>
  <c r="P129" i="1"/>
  <c r="S460" i="1"/>
  <c r="P244" i="1"/>
  <c r="O36" i="1"/>
  <c r="Q338" i="1"/>
  <c r="S75" i="1"/>
  <c r="P193" i="1"/>
  <c r="P86" i="1"/>
  <c r="P100" i="1"/>
  <c r="Q85" i="1"/>
  <c r="P187" i="1"/>
  <c r="S230" i="1"/>
  <c r="O240" i="1"/>
  <c r="O165" i="1"/>
  <c r="S316" i="1"/>
  <c r="O381" i="1"/>
  <c r="P180" i="1"/>
  <c r="S280" i="1"/>
  <c r="S496" i="1"/>
  <c r="O115" i="1"/>
  <c r="S208" i="1"/>
  <c r="P90" i="1"/>
  <c r="Q122" i="1"/>
  <c r="Q99" i="1"/>
  <c r="S165" i="1"/>
  <c r="S466" i="1"/>
  <c r="S381" i="1"/>
  <c r="R258" i="1"/>
  <c r="P106" i="1"/>
  <c r="O85" i="1"/>
  <c r="O164" i="1"/>
  <c r="P135" i="1"/>
  <c r="Q178" i="1"/>
  <c r="P178" i="1"/>
  <c r="O451" i="1"/>
  <c r="O459" i="1"/>
  <c r="O60" i="1"/>
  <c r="P92" i="1"/>
  <c r="S98" i="1"/>
  <c r="O214" i="1"/>
  <c r="O310" i="1"/>
  <c r="S164" i="1"/>
  <c r="Q422" i="1"/>
  <c r="P51" i="1"/>
  <c r="P375" i="1"/>
  <c r="Q141" i="1"/>
  <c r="Q267" i="1"/>
  <c r="S481" i="1"/>
  <c r="O121" i="1"/>
  <c r="Q728" i="1"/>
  <c r="Q51" i="1"/>
  <c r="P99" i="1"/>
  <c r="S409" i="1"/>
  <c r="S99" i="1"/>
  <c r="O135" i="1"/>
  <c r="P322" i="1"/>
  <c r="O308" i="1"/>
  <c r="O67" i="1"/>
  <c r="O157" i="1"/>
  <c r="P142" i="1"/>
  <c r="Q60" i="1"/>
  <c r="S92" i="1"/>
  <c r="O250" i="1"/>
  <c r="Q344" i="1"/>
  <c r="S243" i="1"/>
  <c r="S553" i="1"/>
  <c r="O92" i="1"/>
  <c r="S185" i="1"/>
  <c r="S250" i="1"/>
  <c r="O524" i="1"/>
  <c r="P344" i="1"/>
  <c r="O7" i="1"/>
  <c r="P76" i="1"/>
  <c r="S93" i="1"/>
  <c r="Q129" i="1"/>
  <c r="S123" i="1"/>
  <c r="P338" i="1"/>
  <c r="S266" i="1"/>
  <c r="O158" i="1"/>
  <c r="O202" i="1"/>
  <c r="Q260" i="1"/>
  <c r="Q394" i="1"/>
  <c r="O79" i="1"/>
  <c r="S315" i="1"/>
  <c r="P489" i="1"/>
  <c r="S223" i="1"/>
  <c r="Q86" i="1"/>
  <c r="Q296" i="1"/>
  <c r="Q409" i="1"/>
  <c r="Q27" i="1"/>
  <c r="O45" i="1"/>
  <c r="O93" i="1"/>
  <c r="P166" i="1"/>
  <c r="S187" i="1"/>
  <c r="Q158" i="1"/>
  <c r="Q440" i="1"/>
  <c r="S94" i="1"/>
  <c r="S244" i="1"/>
  <c r="S267" i="1"/>
  <c r="O231" i="1"/>
  <c r="Q45" i="1"/>
  <c r="S238" i="1"/>
  <c r="P352" i="1"/>
  <c r="O452" i="1"/>
  <c r="S430" i="1"/>
  <c r="S87" i="1"/>
  <c r="S135" i="1"/>
  <c r="S100" i="1"/>
  <c r="S129" i="1"/>
  <c r="O172" i="1"/>
  <c r="S302" i="1"/>
  <c r="Q142" i="1"/>
  <c r="O178" i="1"/>
  <c r="S200" i="1"/>
  <c r="S224" i="1"/>
  <c r="S272" i="1"/>
  <c r="S202" i="1"/>
  <c r="Q352" i="1"/>
  <c r="S452" i="1"/>
  <c r="P165" i="1"/>
  <c r="O94" i="1"/>
  <c r="O236" i="1"/>
  <c r="P260" i="1"/>
  <c r="S418" i="1"/>
  <c r="O538" i="1"/>
  <c r="O502" i="1"/>
  <c r="Q279" i="1"/>
  <c r="O237" i="1"/>
  <c r="S361" i="1"/>
  <c r="S122" i="1"/>
  <c r="Q130" i="1"/>
  <c r="O266" i="1"/>
  <c r="S338" i="1"/>
  <c r="Q368" i="1"/>
  <c r="P267" i="1"/>
  <c r="P44" i="1"/>
  <c r="P130" i="1"/>
  <c r="O302" i="1"/>
  <c r="O200" i="1"/>
  <c r="O224" i="1"/>
  <c r="O272" i="1"/>
  <c r="O296" i="1"/>
  <c r="Q94" i="1"/>
  <c r="S308" i="1"/>
  <c r="Q44" i="1"/>
  <c r="P45" i="1"/>
  <c r="P171" i="1"/>
  <c r="S137" i="1"/>
  <c r="P36" i="1"/>
  <c r="S171" i="1"/>
  <c r="O116" i="1"/>
  <c r="O230" i="1"/>
  <c r="O274" i="1"/>
  <c r="P158" i="1"/>
  <c r="Q322" i="1"/>
  <c r="Q165" i="1"/>
  <c r="O494" i="1"/>
  <c r="S472" i="1"/>
  <c r="S236" i="1"/>
  <c r="O260" i="1"/>
  <c r="O316" i="1"/>
  <c r="S303" i="1"/>
  <c r="O322" i="1"/>
  <c r="S374" i="1"/>
  <c r="Q159" i="1"/>
  <c r="Q598" i="1"/>
  <c r="P118" i="1"/>
  <c r="S526" i="1"/>
  <c r="O189" i="1"/>
  <c r="S310" i="1"/>
  <c r="O460" i="1"/>
  <c r="O446" i="1"/>
  <c r="S440" i="1"/>
  <c r="S560" i="1"/>
  <c r="S196" i="1"/>
  <c r="S394" i="1"/>
  <c r="Q502" i="1"/>
  <c r="P339" i="1"/>
  <c r="Q361" i="1"/>
  <c r="P495" i="1"/>
  <c r="S194" i="1"/>
  <c r="P195" i="1"/>
  <c r="S86" i="1"/>
  <c r="O133" i="1"/>
  <c r="S735" i="1"/>
  <c r="Q133" i="1"/>
  <c r="Q169" i="1"/>
  <c r="R57" i="1"/>
  <c r="S66" i="1"/>
  <c r="Q292" i="1"/>
  <c r="O458" i="1"/>
  <c r="O64" i="1"/>
  <c r="Q31" i="1"/>
  <c r="P91" i="1"/>
  <c r="S167" i="1"/>
  <c r="S177" i="1"/>
  <c r="S74" i="1"/>
  <c r="S97" i="1"/>
  <c r="O98" i="1"/>
  <c r="O206" i="1"/>
  <c r="Q226" i="1"/>
  <c r="S147" i="1"/>
  <c r="O232" i="1"/>
  <c r="S148" i="1"/>
  <c r="S314" i="1"/>
  <c r="S190" i="1"/>
  <c r="P386" i="1"/>
  <c r="P292" i="1"/>
  <c r="Q376" i="1"/>
  <c r="S451" i="1"/>
  <c r="O285" i="1"/>
  <c r="Q206" i="1"/>
  <c r="Q74" i="1"/>
  <c r="O314" i="1"/>
  <c r="S494" i="1"/>
  <c r="S212" i="1"/>
  <c r="O422" i="1"/>
  <c r="S327" i="1"/>
  <c r="S81" i="1"/>
  <c r="P64" i="1"/>
  <c r="S31" i="1"/>
  <c r="O70" i="1"/>
  <c r="S91" i="1"/>
  <c r="S183" i="1"/>
  <c r="O141" i="1"/>
  <c r="Q161" i="1"/>
  <c r="O74" i="1"/>
  <c r="Q98" i="1"/>
  <c r="S206" i="1"/>
  <c r="Q314" i="1"/>
  <c r="Q148" i="1"/>
  <c r="O436" i="1"/>
  <c r="Q544" i="1"/>
  <c r="P105" i="1"/>
  <c r="Q190" i="1"/>
  <c r="O386" i="1"/>
  <c r="Q220" i="1"/>
  <c r="O292" i="1"/>
  <c r="P285" i="1"/>
  <c r="S285" i="1"/>
  <c r="P206" i="1"/>
  <c r="P177" i="1"/>
  <c r="P199" i="1"/>
  <c r="Q64" i="1"/>
  <c r="Q429" i="1"/>
  <c r="F19" i="4"/>
  <c r="AG19" i="1" s="1"/>
  <c r="AH19" i="1" s="1"/>
  <c r="AL19" i="1" s="1"/>
  <c r="S111" i="1"/>
  <c r="Q177" i="1"/>
  <c r="P154" i="1"/>
  <c r="Q147" i="1"/>
  <c r="Q386" i="1"/>
  <c r="R141" i="1"/>
  <c r="P31" i="1"/>
  <c r="P38" i="1"/>
  <c r="S141" i="1"/>
  <c r="Q170" i="1"/>
  <c r="P98" i="1"/>
  <c r="O254" i="1"/>
  <c r="Q370" i="1"/>
  <c r="Q146" i="1"/>
  <c r="S436" i="1"/>
  <c r="O105" i="1"/>
  <c r="P220" i="1"/>
  <c r="O400" i="1"/>
  <c r="S213" i="1"/>
  <c r="Q183" i="1"/>
  <c r="O177" i="1"/>
  <c r="O42" i="1"/>
  <c r="S104" i="1"/>
  <c r="O111" i="1"/>
  <c r="S584" i="1"/>
  <c r="O584" i="1"/>
  <c r="S370" i="1"/>
  <c r="O478" i="1"/>
  <c r="S298" i="1"/>
  <c r="Q592" i="1"/>
  <c r="Q536" i="1"/>
  <c r="P587" i="1"/>
  <c r="O334" i="1"/>
  <c r="P334" i="1"/>
  <c r="S334" i="1"/>
  <c r="O320" i="1"/>
  <c r="S320" i="1"/>
  <c r="R313" i="1"/>
  <c r="Q313" i="1"/>
  <c r="O298" i="1"/>
  <c r="Q298" i="1"/>
  <c r="S291" i="1"/>
  <c r="O284" i="1"/>
  <c r="S284" i="1"/>
  <c r="P284" i="1"/>
  <c r="S262" i="1"/>
  <c r="O262" i="1"/>
  <c r="Q255" i="1"/>
  <c r="O255" i="1"/>
  <c r="O248" i="1"/>
  <c r="S248" i="1"/>
  <c r="S514" i="1"/>
  <c r="O493" i="1"/>
  <c r="P493" i="1"/>
  <c r="Q464" i="1"/>
  <c r="O464" i="1"/>
  <c r="R542" i="1"/>
  <c r="R326" i="1"/>
  <c r="R196" i="1"/>
  <c r="Q196" i="1"/>
  <c r="P196" i="1"/>
  <c r="P117" i="1"/>
  <c r="O117" i="1"/>
  <c r="R88" i="1"/>
  <c r="P88" i="1"/>
  <c r="Q70" i="1"/>
  <c r="R38" i="1"/>
  <c r="Q38" i="1"/>
  <c r="Q599" i="1"/>
  <c r="P599" i="1"/>
  <c r="Q593" i="1"/>
  <c r="O593" i="1"/>
  <c r="R587" i="1"/>
  <c r="O587" i="1"/>
  <c r="P581" i="1"/>
  <c r="Q581" i="1"/>
  <c r="R581" i="1"/>
  <c r="Q575" i="1"/>
  <c r="R575" i="1"/>
  <c r="P575" i="1"/>
  <c r="Q569" i="1"/>
  <c r="P569" i="1"/>
  <c r="Q83" i="1"/>
  <c r="O83" i="1"/>
  <c r="P83" i="1"/>
  <c r="R77" i="1"/>
  <c r="S77" i="1"/>
  <c r="P77" i="1"/>
  <c r="O77" i="1"/>
  <c r="R71" i="1"/>
  <c r="O71" i="1"/>
  <c r="Q71" i="1"/>
  <c r="R65" i="1"/>
  <c r="Q65" i="1"/>
  <c r="S65" i="1"/>
  <c r="O65" i="1"/>
  <c r="Q58" i="1"/>
  <c r="P58" i="1"/>
  <c r="S58" i="1"/>
  <c r="R52" i="1"/>
  <c r="O52" i="1"/>
  <c r="Q46" i="1"/>
  <c r="P46" i="1"/>
  <c r="S46" i="1"/>
  <c r="R40" i="1"/>
  <c r="O40" i="1"/>
  <c r="P40" i="1"/>
  <c r="S40" i="1"/>
  <c r="Q34" i="1"/>
  <c r="P34" i="1"/>
  <c r="R28" i="1"/>
  <c r="O28" i="1"/>
  <c r="Q16" i="1"/>
  <c r="P16" i="1"/>
  <c r="R16" i="1"/>
  <c r="S16" i="1"/>
  <c r="S4" i="1"/>
  <c r="O4" i="1"/>
  <c r="P4" i="1"/>
  <c r="S543" i="1"/>
  <c r="P543" i="1"/>
  <c r="O543" i="1"/>
  <c r="S500" i="1"/>
  <c r="Q500" i="1"/>
  <c r="O442" i="1"/>
  <c r="R499" i="1"/>
  <c r="S499" i="1"/>
  <c r="R434" i="1"/>
  <c r="S434" i="1"/>
  <c r="R398" i="1"/>
  <c r="S398" i="1"/>
  <c r="S362" i="1"/>
  <c r="R304" i="1"/>
  <c r="S304" i="1"/>
  <c r="Q268" i="1"/>
  <c r="R153" i="1"/>
  <c r="P153" i="1"/>
  <c r="R131" i="1"/>
  <c r="P131" i="1"/>
  <c r="R80" i="1"/>
  <c r="O80" i="1"/>
  <c r="P30" i="1"/>
  <c r="S70" i="1"/>
  <c r="S232" i="1"/>
  <c r="S71" i="1"/>
  <c r="Q40" i="1"/>
  <c r="Q77" i="1"/>
  <c r="R83" i="1"/>
  <c r="R70" i="1"/>
  <c r="O226" i="1"/>
  <c r="P190" i="1"/>
  <c r="P212" i="1"/>
  <c r="O410" i="1"/>
  <c r="O31" i="1"/>
  <c r="P140" i="1"/>
  <c r="O97" i="1"/>
  <c r="P147" i="1"/>
  <c r="S476" i="1"/>
  <c r="P368" i="1"/>
  <c r="S424" i="1"/>
  <c r="O212" i="1"/>
  <c r="Q518" i="1"/>
  <c r="Q488" i="1"/>
  <c r="O339" i="1"/>
  <c r="P417" i="1"/>
  <c r="Q525" i="1"/>
  <c r="O190" i="1"/>
  <c r="O518" i="1"/>
  <c r="O57" i="1"/>
  <c r="Q57" i="1"/>
  <c r="S21" i="1"/>
  <c r="S197" i="1"/>
  <c r="O147" i="1"/>
  <c r="S532" i="1"/>
  <c r="P57" i="1"/>
  <c r="P331" i="1"/>
  <c r="P525" i="1"/>
  <c r="R78" i="1"/>
  <c r="P78" i="1"/>
  <c r="O78" i="1"/>
  <c r="S78" i="1"/>
  <c r="Q78" i="1"/>
  <c r="R72" i="1"/>
  <c r="O72" i="1"/>
  <c r="Q72" i="1"/>
  <c r="P72" i="1"/>
  <c r="Q35" i="1"/>
  <c r="O35" i="1"/>
  <c r="S23" i="1"/>
  <c r="R29" i="1"/>
  <c r="P29" i="1"/>
  <c r="Q29" i="1"/>
  <c r="O29" i="1"/>
  <c r="S29" i="1"/>
  <c r="Q80" i="1"/>
  <c r="S80" i="1"/>
  <c r="S139" i="1"/>
  <c r="Q117" i="1"/>
  <c r="Q66" i="1"/>
  <c r="O153" i="1"/>
  <c r="S414" i="1"/>
  <c r="Q50" i="1"/>
  <c r="Q175" i="1"/>
  <c r="P42" i="1"/>
  <c r="P434" i="1"/>
  <c r="Q103" i="1"/>
  <c r="F22" i="4"/>
  <c r="AG22" i="1" s="1"/>
  <c r="AH22" i="1" s="1"/>
  <c r="AL22" i="1" s="1"/>
  <c r="F3" i="4"/>
  <c r="AG3" i="1" s="1"/>
  <c r="AH3" i="1" s="1"/>
  <c r="AL3" i="1" s="1"/>
  <c r="F23" i="4"/>
  <c r="AG23" i="1" s="1"/>
  <c r="AH23" i="1" s="1"/>
  <c r="AL23" i="1" s="1"/>
  <c r="F26" i="4"/>
  <c r="AG26" i="1" s="1"/>
  <c r="AH26" i="1" s="1"/>
  <c r="AL26" i="1" s="1"/>
  <c r="F11" i="4"/>
  <c r="AG11" i="1" s="1"/>
  <c r="AH11" i="1" s="1"/>
  <c r="AL11" i="1" s="1"/>
  <c r="F14" i="4"/>
  <c r="AG14" i="1" s="1"/>
  <c r="AH14" i="1" s="1"/>
  <c r="AL14" i="1" s="1"/>
  <c r="S42" i="1"/>
  <c r="P80" i="1"/>
  <c r="S189" i="1"/>
  <c r="Q110" i="1"/>
  <c r="S254" i="1"/>
  <c r="O270" i="1"/>
  <c r="S117" i="1"/>
  <c r="O288" i="1"/>
  <c r="O66" i="1"/>
  <c r="P146" i="1"/>
  <c r="Q153" i="1"/>
  <c r="Q182" i="1"/>
  <c r="Q254" i="1"/>
  <c r="S513" i="1"/>
  <c r="O441" i="1"/>
  <c r="F21" i="4"/>
  <c r="AG21" i="1" s="1"/>
  <c r="AH21" i="1" s="1"/>
  <c r="AL21" i="1" s="1"/>
  <c r="S175" i="1"/>
  <c r="O110" i="1"/>
  <c r="Q218" i="1"/>
  <c r="O218" i="1"/>
  <c r="S282" i="1"/>
  <c r="P126" i="1"/>
  <c r="S153" i="1"/>
  <c r="O470" i="1"/>
  <c r="O182" i="1"/>
  <c r="S297" i="1"/>
  <c r="O73" i="1"/>
  <c r="S247" i="1"/>
  <c r="S225" i="1"/>
  <c r="F33" i="4"/>
  <c r="AG33" i="1" s="1"/>
  <c r="AH33" i="1" s="1"/>
  <c r="AL33" i="1" s="1"/>
  <c r="O53" i="1"/>
  <c r="S50" i="1"/>
  <c r="Q53" i="1"/>
  <c r="P362" i="1"/>
  <c r="S218" i="1"/>
  <c r="P114" i="1"/>
  <c r="S84" i="1"/>
  <c r="S146" i="1"/>
  <c r="O506" i="1"/>
  <c r="P50" i="1"/>
  <c r="O326" i="1"/>
  <c r="F34" i="4"/>
  <c r="AG34" i="1" s="1"/>
  <c r="AH34" i="1" s="1"/>
  <c r="AL34" i="1" s="1"/>
  <c r="P53" i="1"/>
  <c r="P110" i="1"/>
  <c r="Q362" i="1"/>
  <c r="O146" i="1"/>
  <c r="O50" i="1"/>
  <c r="Q297" i="1"/>
  <c r="P108" i="1"/>
  <c r="O174" i="1"/>
  <c r="O540" i="1"/>
  <c r="S542" i="1"/>
  <c r="O472" i="1"/>
  <c r="S544" i="1"/>
  <c r="P204" i="1"/>
  <c r="S458" i="1"/>
  <c r="S490" i="1"/>
  <c r="S530" i="1"/>
  <c r="O486" i="1"/>
  <c r="O350" i="1"/>
  <c r="Q326" i="1"/>
  <c r="O243" i="1"/>
  <c r="P429" i="1"/>
  <c r="Q446" i="1"/>
  <c r="P584" i="1"/>
  <c r="R171" i="1"/>
  <c r="R584" i="1"/>
  <c r="O122" i="1"/>
  <c r="P8" i="1"/>
  <c r="S492" i="1"/>
  <c r="Q486" i="1"/>
  <c r="S360" i="1"/>
  <c r="R528" i="1"/>
  <c r="Q528" i="1"/>
  <c r="Q462" i="1"/>
  <c r="O462" i="1"/>
  <c r="P246" i="1"/>
  <c r="Q246" i="1"/>
  <c r="O186" i="1"/>
  <c r="O108" i="1"/>
  <c r="Q174" i="1"/>
  <c r="O180" i="1"/>
  <c r="Q114" i="1"/>
  <c r="Q330" i="1"/>
  <c r="O402" i="1"/>
  <c r="O492" i="1"/>
  <c r="S516" i="1"/>
  <c r="Q204" i="1"/>
  <c r="O150" i="1"/>
  <c r="P390" i="1"/>
  <c r="S571" i="1"/>
  <c r="R246" i="1"/>
  <c r="R559" i="1"/>
  <c r="O559" i="1"/>
  <c r="P541" i="1"/>
  <c r="Q541" i="1"/>
  <c r="R535" i="1"/>
  <c r="S535" i="1"/>
  <c r="P529" i="1"/>
  <c r="O529" i="1"/>
  <c r="S529" i="1"/>
  <c r="R517" i="1"/>
  <c r="Q517" i="1"/>
  <c r="R511" i="1"/>
  <c r="O511" i="1"/>
  <c r="S511" i="1"/>
  <c r="R475" i="1"/>
  <c r="R469" i="1"/>
  <c r="P469" i="1"/>
  <c r="Q457" i="1"/>
  <c r="O457" i="1"/>
  <c r="R445" i="1"/>
  <c r="Q445" i="1"/>
  <c r="R427" i="1"/>
  <c r="P427" i="1"/>
  <c r="S427" i="1"/>
  <c r="R415" i="1"/>
  <c r="S415" i="1"/>
  <c r="R397" i="1"/>
  <c r="O397" i="1"/>
  <c r="P391" i="1"/>
  <c r="R385" i="1"/>
  <c r="O385" i="1"/>
  <c r="R379" i="1"/>
  <c r="S379" i="1"/>
  <c r="Q379" i="1"/>
  <c r="O373" i="1"/>
  <c r="Q373" i="1"/>
  <c r="R355" i="1"/>
  <c r="O355" i="1"/>
  <c r="R349" i="1"/>
  <c r="S349" i="1"/>
  <c r="S337" i="1"/>
  <c r="Q337" i="1"/>
  <c r="P325" i="1"/>
  <c r="S325" i="1"/>
  <c r="O325" i="1"/>
  <c r="R319" i="1"/>
  <c r="P319" i="1"/>
  <c r="S319" i="1"/>
  <c r="O307" i="1"/>
  <c r="Q307" i="1"/>
  <c r="R301" i="1"/>
  <c r="O301" i="1"/>
  <c r="R295" i="1"/>
  <c r="Q295" i="1"/>
  <c r="R289" i="1"/>
  <c r="Q289" i="1"/>
  <c r="S289" i="1"/>
  <c r="R283" i="1"/>
  <c r="O283" i="1"/>
  <c r="Q283" i="1"/>
  <c r="S283" i="1"/>
  <c r="R277" i="1"/>
  <c r="P277" i="1"/>
  <c r="O277" i="1"/>
  <c r="O265" i="1"/>
  <c r="R265" i="1"/>
  <c r="R259" i="1"/>
  <c r="Q259" i="1"/>
  <c r="R253" i="1"/>
  <c r="S253" i="1"/>
  <c r="O253" i="1"/>
  <c r="R247" i="1"/>
  <c r="P247" i="1"/>
  <c r="O247" i="1"/>
  <c r="Q247" i="1"/>
  <c r="R241" i="1"/>
  <c r="S241" i="1"/>
  <c r="R235" i="1"/>
  <c r="S235" i="1"/>
  <c r="Q229" i="1"/>
  <c r="O229" i="1"/>
  <c r="Q223" i="1"/>
  <c r="S217" i="1"/>
  <c r="R211" i="1"/>
  <c r="P211" i="1"/>
  <c r="O211" i="1"/>
  <c r="R205" i="1"/>
  <c r="P205" i="1"/>
  <c r="O205" i="1"/>
  <c r="Q205" i="1"/>
  <c r="R193" i="1"/>
  <c r="O193" i="1"/>
  <c r="R169" i="1"/>
  <c r="S169" i="1"/>
  <c r="R157" i="1"/>
  <c r="Q157" i="1"/>
  <c r="R151" i="1"/>
  <c r="O151" i="1"/>
  <c r="R145" i="1"/>
  <c r="O145" i="1"/>
  <c r="R139" i="1"/>
  <c r="O139" i="1"/>
  <c r="Q139" i="1"/>
  <c r="R115" i="1"/>
  <c r="S115" i="1"/>
  <c r="R109" i="1"/>
  <c r="P109" i="1"/>
  <c r="Q109" i="1"/>
  <c r="O103" i="1"/>
  <c r="R103" i="1"/>
  <c r="R63" i="1"/>
  <c r="O63" i="1"/>
  <c r="R56" i="1"/>
  <c r="P56" i="1"/>
  <c r="Q56" i="1"/>
  <c r="Q49" i="1"/>
  <c r="S49" i="1"/>
  <c r="R42" i="1"/>
  <c r="Q42" i="1"/>
  <c r="R35" i="1"/>
  <c r="S35" i="1"/>
  <c r="P27" i="1"/>
  <c r="P20" i="1"/>
  <c r="S20" i="1"/>
  <c r="P13" i="1"/>
  <c r="O597" i="1"/>
  <c r="R597" i="1"/>
  <c r="C35" i="5"/>
  <c r="S48" i="1"/>
  <c r="Q62" i="1"/>
  <c r="S151" i="1"/>
  <c r="S145" i="1"/>
  <c r="Q97" i="1"/>
  <c r="O163" i="1"/>
  <c r="O198" i="1"/>
  <c r="O222" i="1"/>
  <c r="S246" i="1"/>
  <c r="Q258" i="1"/>
  <c r="S270" i="1"/>
  <c r="P330" i="1"/>
  <c r="P121" i="1"/>
  <c r="S133" i="1"/>
  <c r="S240" i="1"/>
  <c r="S288" i="1"/>
  <c r="Q84" i="1"/>
  <c r="Q181" i="1"/>
  <c r="S420" i="1"/>
  <c r="S540" i="1"/>
  <c r="S438" i="1"/>
  <c r="S204" i="1"/>
  <c r="Q228" i="1"/>
  <c r="P300" i="1"/>
  <c r="O426" i="1"/>
  <c r="O450" i="1"/>
  <c r="S192" i="1"/>
  <c r="S307" i="1"/>
  <c r="Q216" i="1"/>
  <c r="S367" i="1"/>
  <c r="P462" i="1"/>
  <c r="P511" i="1"/>
  <c r="O331" i="1"/>
  <c r="O415" i="1"/>
  <c r="Q474" i="1"/>
  <c r="O541" i="1"/>
  <c r="O295" i="1"/>
  <c r="P445" i="1"/>
  <c r="O199" i="1"/>
  <c r="O361" i="1"/>
  <c r="S69" i="1"/>
  <c r="Q318" i="1"/>
  <c r="P217" i="1"/>
  <c r="P349" i="1"/>
  <c r="Q535" i="1"/>
  <c r="Q270" i="1"/>
  <c r="Q546" i="1"/>
  <c r="S385" i="1"/>
  <c r="Q580" i="1"/>
  <c r="R307" i="1"/>
  <c r="R462" i="1"/>
  <c r="P133" i="1"/>
  <c r="R330" i="1"/>
  <c r="S62" i="1"/>
  <c r="S193" i="1"/>
  <c r="P163" i="1"/>
  <c r="P174" i="1"/>
  <c r="S198" i="1"/>
  <c r="Q210" i="1"/>
  <c r="S222" i="1"/>
  <c r="Q234" i="1"/>
  <c r="S330" i="1"/>
  <c r="Q121" i="1"/>
  <c r="Q162" i="1"/>
  <c r="O181" i="1"/>
  <c r="O210" i="1"/>
  <c r="O258" i="1"/>
  <c r="P384" i="1"/>
  <c r="O528" i="1"/>
  <c r="P228" i="1"/>
  <c r="Q276" i="1"/>
  <c r="S300" i="1"/>
  <c r="S426" i="1"/>
  <c r="S450" i="1"/>
  <c r="O522" i="1"/>
  <c r="P35" i="1"/>
  <c r="S259" i="1"/>
  <c r="S313" i="1"/>
  <c r="O56" i="1"/>
  <c r="P415" i="1"/>
  <c r="P547" i="1"/>
  <c r="Q301" i="1"/>
  <c r="P337" i="1"/>
  <c r="O367" i="1"/>
  <c r="P475" i="1"/>
  <c r="S295" i="1"/>
  <c r="S301" i="1"/>
  <c r="S372" i="1"/>
  <c r="S439" i="1"/>
  <c r="Q553" i="1"/>
  <c r="O217" i="1"/>
  <c r="P373" i="1"/>
  <c r="O241" i="1"/>
  <c r="P283" i="1"/>
  <c r="O421" i="1"/>
  <c r="P307" i="1"/>
  <c r="Q391" i="1"/>
  <c r="Q211" i="1"/>
  <c r="P571" i="1"/>
  <c r="O379" i="1"/>
  <c r="O469" i="1"/>
  <c r="R114" i="1"/>
  <c r="R5" i="1"/>
  <c r="S510" i="1"/>
  <c r="O510" i="1"/>
  <c r="Q510" i="1"/>
  <c r="R498" i="1"/>
  <c r="S498" i="1"/>
  <c r="O498" i="1"/>
  <c r="R474" i="1"/>
  <c r="P474" i="1"/>
  <c r="Q438" i="1"/>
  <c r="O438" i="1"/>
  <c r="O378" i="1"/>
  <c r="O354" i="1"/>
  <c r="P132" i="1"/>
  <c r="R126" i="1"/>
  <c r="O126" i="1"/>
  <c r="S90" i="1"/>
  <c r="R84" i="1"/>
  <c r="O84" i="1"/>
  <c r="R69" i="1"/>
  <c r="O69" i="1"/>
  <c r="P69" i="1"/>
  <c r="Q48" i="1"/>
  <c r="O48" i="1"/>
  <c r="R48" i="1"/>
  <c r="R41" i="1"/>
  <c r="Q41" i="1"/>
  <c r="R33" i="1"/>
  <c r="O33" i="1"/>
  <c r="O62" i="1"/>
  <c r="O156" i="1"/>
  <c r="Q186" i="1"/>
  <c r="S163" i="1"/>
  <c r="S180" i="1"/>
  <c r="O318" i="1"/>
  <c r="P354" i="1"/>
  <c r="O234" i="1"/>
  <c r="O114" i="1"/>
  <c r="S121" i="1"/>
  <c r="O216" i="1"/>
  <c r="O264" i="1"/>
  <c r="O312" i="1"/>
  <c r="S181" i="1"/>
  <c r="S210" i="1"/>
  <c r="S258" i="1"/>
  <c r="S126" i="1"/>
  <c r="S528" i="1"/>
  <c r="O228" i="1"/>
  <c r="O276" i="1"/>
  <c r="Q378" i="1"/>
  <c r="Q414" i="1"/>
  <c r="S474" i="1"/>
  <c r="S522" i="1"/>
  <c r="O546" i="1"/>
  <c r="S199" i="1"/>
  <c r="S265" i="1"/>
  <c r="S63" i="1"/>
  <c r="Q91" i="1"/>
  <c r="P301" i="1"/>
  <c r="Q342" i="1"/>
  <c r="S541" i="1"/>
  <c r="O49" i="1"/>
  <c r="P223" i="1"/>
  <c r="O337" i="1"/>
  <c r="P438" i="1"/>
  <c r="P481" i="1"/>
  <c r="O547" i="1"/>
  <c r="Q265" i="1"/>
  <c r="Q439" i="1"/>
  <c r="S373" i="1"/>
  <c r="P463" i="1"/>
  <c r="S96" i="1"/>
  <c r="P229" i="1"/>
  <c r="Q241" i="1"/>
  <c r="P450" i="1"/>
  <c r="Q403" i="1"/>
  <c r="Q540" i="1"/>
  <c r="P103" i="1"/>
  <c r="Q33" i="1"/>
  <c r="P421" i="1"/>
  <c r="P397" i="1"/>
  <c r="Q493" i="1"/>
  <c r="Q397" i="1"/>
  <c r="Q597" i="1"/>
  <c r="R27" i="1"/>
  <c r="O175" i="1"/>
  <c r="P157" i="1"/>
  <c r="P456" i="1"/>
  <c r="O456" i="1"/>
  <c r="R366" i="1"/>
  <c r="S366" i="1"/>
  <c r="R204" i="1"/>
  <c r="O204" i="1"/>
  <c r="S162" i="1"/>
  <c r="O162" i="1"/>
  <c r="R150" i="1"/>
  <c r="Q150" i="1"/>
  <c r="Q596" i="1"/>
  <c r="S596" i="1"/>
  <c r="P62" i="1"/>
  <c r="P156" i="1"/>
  <c r="P186" i="1"/>
  <c r="Q180" i="1"/>
  <c r="S234" i="1"/>
  <c r="S312" i="1"/>
  <c r="Q354" i="1"/>
  <c r="P169" i="1"/>
  <c r="Q126" i="1"/>
  <c r="P402" i="1"/>
  <c r="Q456" i="1"/>
  <c r="Q480" i="1"/>
  <c r="O558" i="1"/>
  <c r="S432" i="1"/>
  <c r="S228" i="1"/>
  <c r="P378" i="1"/>
  <c r="Q115" i="1"/>
  <c r="S205" i="1"/>
  <c r="O187" i="1"/>
  <c r="Q63" i="1"/>
  <c r="O91" i="1"/>
  <c r="P253" i="1"/>
  <c r="S445" i="1"/>
  <c r="S547" i="1"/>
  <c r="P457" i="1"/>
  <c r="P49" i="1"/>
  <c r="O223" i="1"/>
  <c r="P439" i="1"/>
  <c r="P367" i="1"/>
  <c r="P553" i="1"/>
  <c r="P145" i="1"/>
  <c r="P271" i="1"/>
  <c r="P265" i="1"/>
  <c r="S355" i="1"/>
  <c r="Q469" i="1"/>
  <c r="P379" i="1"/>
  <c r="S493" i="1"/>
  <c r="Q151" i="1"/>
  <c r="P259" i="1"/>
  <c r="Q367" i="1"/>
  <c r="P241" i="1"/>
  <c r="Q559" i="1"/>
  <c r="S33" i="1"/>
  <c r="O409" i="1"/>
  <c r="P505" i="1"/>
  <c r="Q331" i="1"/>
  <c r="P597" i="1"/>
  <c r="R187" i="1"/>
  <c r="R49" i="1"/>
  <c r="P181" i="1"/>
  <c r="P234" i="1"/>
  <c r="S520" i="1"/>
  <c r="Q526" i="1"/>
  <c r="Q406" i="1"/>
  <c r="P530" i="1"/>
  <c r="F31" i="4"/>
  <c r="AG31" i="1" s="1"/>
  <c r="AH31" i="1" s="1"/>
  <c r="AL31" i="1" s="1"/>
  <c r="F10" i="4"/>
  <c r="AG10" i="1" s="1"/>
  <c r="AH10" i="1" s="1"/>
  <c r="AL10" i="1" s="1"/>
  <c r="F24" i="4"/>
  <c r="AG24" i="1" s="1"/>
  <c r="AH24" i="1" s="1"/>
  <c r="AL24" i="1" s="1"/>
  <c r="O562" i="1"/>
  <c r="P428" i="1"/>
  <c r="P476" i="1"/>
  <c r="S158" i="1"/>
  <c r="S446" i="1"/>
  <c r="O542" i="1"/>
  <c r="S410" i="1"/>
  <c r="S506" i="1"/>
  <c r="S386" i="1"/>
  <c r="S470" i="1"/>
  <c r="P374" i="1"/>
  <c r="Q92" i="1"/>
  <c r="S326" i="1"/>
  <c r="Q398" i="1"/>
  <c r="O553" i="1"/>
  <c r="O194" i="1"/>
  <c r="O86" i="1"/>
  <c r="P254" i="1"/>
  <c r="P542" i="1"/>
  <c r="O134" i="1"/>
  <c r="P446" i="1"/>
  <c r="P385" i="1"/>
  <c r="Q529" i="1"/>
  <c r="Q499" i="1"/>
  <c r="S505" i="1"/>
  <c r="O313" i="1"/>
  <c r="P313" i="1"/>
  <c r="Q385" i="1"/>
  <c r="O391" i="1"/>
  <c r="S591" i="1"/>
  <c r="O577" i="1"/>
  <c r="P591" i="1"/>
  <c r="O598" i="1"/>
  <c r="O398" i="1"/>
  <c r="S682" i="1"/>
  <c r="Q434" i="1"/>
  <c r="Q374" i="1"/>
  <c r="Q230" i="1"/>
  <c r="R407" i="1"/>
  <c r="P14" i="1"/>
  <c r="Q640" i="1"/>
  <c r="S653" i="1"/>
  <c r="O434" i="1"/>
  <c r="S482" i="1"/>
  <c r="S422" i="1"/>
  <c r="S518" i="1"/>
  <c r="P398" i="1"/>
  <c r="Q410" i="1"/>
  <c r="Q79" i="1"/>
  <c r="P230" i="1"/>
  <c r="S323" i="1"/>
  <c r="O505" i="1"/>
  <c r="O499" i="1"/>
  <c r="S72" i="1"/>
  <c r="R337" i="1"/>
  <c r="P326" i="1"/>
  <c r="R705" i="1"/>
  <c r="P557" i="1"/>
  <c r="O557" i="1"/>
  <c r="R503" i="1"/>
  <c r="P503" i="1"/>
  <c r="S449" i="1"/>
  <c r="Q449" i="1"/>
  <c r="S437" i="1"/>
  <c r="P437" i="1"/>
  <c r="P389" i="1"/>
  <c r="S389" i="1"/>
  <c r="O359" i="1"/>
  <c r="S359" i="1"/>
  <c r="P317" i="1"/>
  <c r="S317" i="1"/>
  <c r="O317" i="1"/>
  <c r="P299" i="1"/>
  <c r="S299" i="1"/>
  <c r="P287" i="1"/>
  <c r="S287" i="1"/>
  <c r="Q287" i="1"/>
  <c r="O287" i="1"/>
  <c r="Q281" i="1"/>
  <c r="P269" i="1"/>
  <c r="S269" i="1"/>
  <c r="O269" i="1"/>
  <c r="Q239" i="1"/>
  <c r="R221" i="1"/>
  <c r="Q221" i="1"/>
  <c r="P215" i="1"/>
  <c r="S215" i="1"/>
  <c r="P203" i="1"/>
  <c r="R155" i="1"/>
  <c r="Q155" i="1"/>
  <c r="R125" i="1"/>
  <c r="P125" i="1"/>
  <c r="O570" i="1"/>
  <c r="Q570" i="1"/>
  <c r="S570" i="1"/>
  <c r="P583" i="1"/>
  <c r="O583" i="1"/>
  <c r="P101" i="1"/>
  <c r="O413" i="1"/>
  <c r="Q583" i="1"/>
  <c r="Q11" i="1"/>
  <c r="O550" i="1"/>
  <c r="Q550" i="1"/>
  <c r="Q466" i="1"/>
  <c r="Q388" i="1"/>
  <c r="R262" i="1"/>
  <c r="P262" i="1"/>
  <c r="R166" i="1"/>
  <c r="O166" i="1"/>
  <c r="Q166" i="1"/>
  <c r="R154" i="1"/>
  <c r="O154" i="1"/>
  <c r="S154" i="1"/>
  <c r="S106" i="1"/>
  <c r="O106" i="1"/>
  <c r="R81" i="1"/>
  <c r="P81" i="1"/>
  <c r="O585" i="1"/>
  <c r="Q585" i="1"/>
  <c r="S585" i="1"/>
  <c r="O576" i="1"/>
  <c r="Q576" i="1"/>
  <c r="S576" i="1"/>
  <c r="Q539" i="1"/>
  <c r="P539" i="1"/>
  <c r="P82" i="1"/>
  <c r="P155" i="1"/>
  <c r="O101" i="1"/>
  <c r="O54" i="1"/>
  <c r="S221" i="1"/>
  <c r="P371" i="1"/>
  <c r="P449" i="1"/>
  <c r="Q167" i="1"/>
  <c r="Q407" i="1"/>
  <c r="S11" i="1"/>
  <c r="O537" i="1"/>
  <c r="P537" i="1"/>
  <c r="S537" i="1"/>
  <c r="S495" i="1"/>
  <c r="R489" i="1"/>
  <c r="Q489" i="1"/>
  <c r="S489" i="1"/>
  <c r="R483" i="1"/>
  <c r="S483" i="1"/>
  <c r="P477" i="1"/>
  <c r="O477" i="1"/>
  <c r="S477" i="1"/>
  <c r="R465" i="1"/>
  <c r="O465" i="1"/>
  <c r="R453" i="1"/>
  <c r="O453" i="1"/>
  <c r="P453" i="1"/>
  <c r="R447" i="1"/>
  <c r="S447" i="1"/>
  <c r="P435" i="1"/>
  <c r="O411" i="1"/>
  <c r="P411" i="1"/>
  <c r="O405" i="1"/>
  <c r="P405" i="1"/>
  <c r="S405" i="1"/>
  <c r="R399" i="1"/>
  <c r="S399" i="1"/>
  <c r="R393" i="1"/>
  <c r="O393" i="1"/>
  <c r="S393" i="1"/>
  <c r="P393" i="1"/>
  <c r="O387" i="1"/>
  <c r="Q387" i="1"/>
  <c r="O375" i="1"/>
  <c r="S375" i="1"/>
  <c r="Q369" i="1"/>
  <c r="S369" i="1"/>
  <c r="R363" i="1"/>
  <c r="P363" i="1"/>
  <c r="O363" i="1"/>
  <c r="Q363" i="1"/>
  <c r="Q357" i="1"/>
  <c r="O357" i="1"/>
  <c r="Q351" i="1"/>
  <c r="S351" i="1"/>
  <c r="R345" i="1"/>
  <c r="S339" i="1"/>
  <c r="Q339" i="1"/>
  <c r="P333" i="1"/>
  <c r="S333" i="1"/>
  <c r="Q327" i="1"/>
  <c r="O327" i="1"/>
  <c r="P327" i="1"/>
  <c r="R309" i="1"/>
  <c r="P309" i="1"/>
  <c r="R303" i="1"/>
  <c r="P303" i="1"/>
  <c r="R291" i="1"/>
  <c r="Q291" i="1"/>
  <c r="O291" i="1"/>
  <c r="R279" i="1"/>
  <c r="S279" i="1"/>
  <c r="P273" i="1"/>
  <c r="S273" i="1"/>
  <c r="P261" i="1"/>
  <c r="O261" i="1"/>
  <c r="R255" i="1"/>
  <c r="S255" i="1"/>
  <c r="R249" i="1"/>
  <c r="Q249" i="1"/>
  <c r="S249" i="1"/>
  <c r="R237" i="1"/>
  <c r="P237" i="1"/>
  <c r="R231" i="1"/>
  <c r="Q231" i="1"/>
  <c r="S231" i="1"/>
  <c r="O219" i="1"/>
  <c r="Q219" i="1"/>
  <c r="R213" i="1"/>
  <c r="O213" i="1"/>
  <c r="P213" i="1"/>
  <c r="R207" i="1"/>
  <c r="Q207" i="1"/>
  <c r="O207" i="1"/>
  <c r="P207" i="1"/>
  <c r="S207" i="1"/>
  <c r="O201" i="1"/>
  <c r="Q201" i="1"/>
  <c r="S201" i="1"/>
  <c r="R183" i="1"/>
  <c r="P183" i="1"/>
  <c r="O123" i="1"/>
  <c r="R123" i="1"/>
  <c r="Q123" i="1"/>
  <c r="O99" i="1"/>
  <c r="R99" i="1"/>
  <c r="R73" i="1"/>
  <c r="S73" i="1"/>
  <c r="P73" i="1"/>
  <c r="Q73" i="1"/>
  <c r="S59" i="1"/>
  <c r="O59" i="1"/>
  <c r="R51" i="1"/>
  <c r="S51" i="1"/>
  <c r="O44" i="1"/>
  <c r="R44" i="1"/>
  <c r="S37" i="1"/>
  <c r="Q15" i="1"/>
  <c r="O15" i="1"/>
  <c r="O600" i="1"/>
  <c r="S600" i="1"/>
  <c r="R600" i="1"/>
  <c r="P600" i="1"/>
  <c r="R592" i="1"/>
  <c r="O592" i="1"/>
  <c r="O545" i="1"/>
  <c r="Q545" i="1"/>
  <c r="S515" i="1"/>
  <c r="P515" i="1"/>
  <c r="P479" i="1"/>
  <c r="O479" i="1"/>
  <c r="Q455" i="1"/>
  <c r="S455" i="1"/>
  <c r="Q595" i="1"/>
  <c r="S131" i="1"/>
  <c r="Q54" i="1"/>
  <c r="P107" i="1"/>
  <c r="S113" i="1"/>
  <c r="Q149" i="1"/>
  <c r="P191" i="1"/>
  <c r="O39" i="1"/>
  <c r="O68" i="1"/>
  <c r="S107" i="1"/>
  <c r="P89" i="1"/>
  <c r="S155" i="1"/>
  <c r="O149" i="1"/>
  <c r="S101" i="1"/>
  <c r="O191" i="1"/>
  <c r="O424" i="1"/>
  <c r="O496" i="1"/>
  <c r="O520" i="1"/>
  <c r="O544" i="1"/>
  <c r="P54" i="1"/>
  <c r="S442" i="1"/>
  <c r="O514" i="1"/>
  <c r="S502" i="1"/>
  <c r="P32" i="1"/>
  <c r="P359" i="1"/>
  <c r="Q262" i="1"/>
  <c r="S417" i="1"/>
  <c r="P281" i="1"/>
  <c r="O347" i="1"/>
  <c r="Q471" i="1"/>
  <c r="Q303" i="1"/>
  <c r="O345" i="1"/>
  <c r="O429" i="1"/>
  <c r="P255" i="1"/>
  <c r="S525" i="1"/>
  <c r="S583" i="1"/>
  <c r="R45" i="1"/>
  <c r="P18" i="1"/>
  <c r="O18" i="1"/>
  <c r="Q586" i="1"/>
  <c r="O586" i="1"/>
  <c r="P586" i="1"/>
  <c r="R586" i="1"/>
  <c r="O82" i="1"/>
  <c r="Q113" i="1"/>
  <c r="S149" i="1"/>
  <c r="P185" i="1"/>
  <c r="S54" i="1"/>
  <c r="S305" i="1"/>
  <c r="Q75" i="1"/>
  <c r="O239" i="1"/>
  <c r="S377" i="1"/>
  <c r="S68" i="1"/>
  <c r="Q269" i="1"/>
  <c r="Q317" i="1"/>
  <c r="O335" i="1"/>
  <c r="S401" i="1"/>
  <c r="P383" i="1"/>
  <c r="P570" i="1"/>
  <c r="R583" i="1"/>
  <c r="R521" i="1"/>
  <c r="P521" i="1"/>
  <c r="S521" i="1"/>
  <c r="O509" i="1"/>
  <c r="S485" i="1"/>
  <c r="O485" i="1"/>
  <c r="P485" i="1"/>
  <c r="P443" i="1"/>
  <c r="Q443" i="1"/>
  <c r="O425" i="1"/>
  <c r="P425" i="1"/>
  <c r="S425" i="1"/>
  <c r="Q293" i="1"/>
  <c r="P293" i="1"/>
  <c r="S119" i="1"/>
  <c r="P39" i="1"/>
  <c r="P68" i="1"/>
  <c r="Q89" i="1"/>
  <c r="P137" i="1"/>
  <c r="Q131" i="1"/>
  <c r="S191" i="1"/>
  <c r="S32" i="1"/>
  <c r="S95" i="1"/>
  <c r="S89" i="1"/>
  <c r="O125" i="1"/>
  <c r="O173" i="1"/>
  <c r="Q137" i="1"/>
  <c r="O131" i="1"/>
  <c r="Q472" i="1"/>
  <c r="S478" i="1"/>
  <c r="P376" i="1"/>
  <c r="O418" i="1"/>
  <c r="P448" i="1"/>
  <c r="S550" i="1"/>
  <c r="O155" i="1"/>
  <c r="Q125" i="1"/>
  <c r="S281" i="1"/>
  <c r="P75" i="1"/>
  <c r="S239" i="1"/>
  <c r="O88" i="1"/>
  <c r="Q81" i="1"/>
  <c r="Q447" i="1"/>
  <c r="O395" i="1"/>
  <c r="P577" i="1"/>
  <c r="R570" i="1"/>
  <c r="P219" i="1"/>
  <c r="R576" i="1"/>
  <c r="Q579" i="1"/>
  <c r="S579" i="1"/>
  <c r="Q571" i="1"/>
  <c r="R571" i="1"/>
  <c r="R325" i="1"/>
  <c r="O705" i="1"/>
  <c r="F9" i="4"/>
  <c r="AG9" i="1" s="1"/>
  <c r="AH9" i="1" s="1"/>
  <c r="AL9" i="1" s="1"/>
  <c r="D1" i="4"/>
  <c r="C8" i="5"/>
  <c r="P471" i="1"/>
  <c r="O483" i="1"/>
  <c r="P507" i="1"/>
  <c r="S345" i="1"/>
  <c r="O267" i="1"/>
  <c r="P517" i="1"/>
  <c r="S471" i="1"/>
  <c r="S403" i="1"/>
  <c r="S475" i="1"/>
  <c r="P111" i="1"/>
  <c r="P231" i="1"/>
  <c r="Q427" i="1"/>
  <c r="Q498" i="1"/>
  <c r="Q277" i="1"/>
  <c r="O463" i="1"/>
  <c r="P555" i="1"/>
  <c r="Q319" i="1"/>
  <c r="Q273" i="1"/>
  <c r="Q171" i="1"/>
  <c r="S390" i="1"/>
  <c r="S397" i="1"/>
  <c r="O289" i="1"/>
  <c r="P568" i="1"/>
  <c r="S592" i="1"/>
  <c r="R79" i="1"/>
  <c r="P295" i="1"/>
  <c r="S463" i="1"/>
  <c r="O568" i="1"/>
  <c r="R37" i="1"/>
  <c r="Q253" i="1"/>
  <c r="R354" i="1"/>
  <c r="Q8" i="1"/>
  <c r="O23" i="1"/>
  <c r="Q682" i="1"/>
  <c r="P640" i="1"/>
  <c r="P549" i="1"/>
  <c r="Q555" i="1"/>
  <c r="P735" i="1"/>
  <c r="Q542" i="1"/>
  <c r="Q574" i="1"/>
  <c r="P574" i="1"/>
  <c r="R567" i="1"/>
  <c r="P567" i="1"/>
  <c r="S567" i="1"/>
  <c r="Q724" i="1"/>
  <c r="R741" i="1"/>
  <c r="P741" i="1"/>
  <c r="O741" i="1"/>
  <c r="P676" i="1"/>
  <c r="R676" i="1"/>
  <c r="S676" i="1"/>
  <c r="Q676" i="1"/>
  <c r="O676" i="1"/>
  <c r="P625" i="1"/>
  <c r="R625" i="1"/>
  <c r="R608" i="1"/>
  <c r="Q608" i="1"/>
  <c r="O574" i="1"/>
  <c r="Q558" i="1"/>
  <c r="P558" i="1"/>
  <c r="R546" i="1"/>
  <c r="S546" i="1"/>
  <c r="R522" i="1"/>
  <c r="Q522" i="1"/>
  <c r="P510" i="1"/>
  <c r="P486" i="1"/>
  <c r="P426" i="1"/>
  <c r="Q426" i="1"/>
  <c r="R414" i="1"/>
  <c r="P414" i="1"/>
  <c r="R378" i="1"/>
  <c r="S378" i="1"/>
  <c r="O366" i="1"/>
  <c r="Q366" i="1"/>
  <c r="O348" i="1"/>
  <c r="P348" i="1"/>
  <c r="R342" i="1"/>
  <c r="O342" i="1"/>
  <c r="R318" i="1"/>
  <c r="P318" i="1"/>
  <c r="R306" i="1"/>
  <c r="P306" i="1"/>
  <c r="P198" i="1"/>
  <c r="R198" i="1"/>
  <c r="R186" i="1"/>
  <c r="S186" i="1"/>
  <c r="R90" i="1"/>
  <c r="O90" i="1"/>
  <c r="R76" i="1"/>
  <c r="Q76" i="1"/>
  <c r="S76" i="1"/>
  <c r="S41" i="1"/>
  <c r="P41" i="1"/>
  <c r="O41" i="1"/>
  <c r="S26" i="1"/>
  <c r="O12" i="1"/>
  <c r="R12" i="1"/>
  <c r="S12" i="1"/>
  <c r="R596" i="1"/>
  <c r="O596" i="1"/>
  <c r="P596" i="1"/>
  <c r="O588" i="1"/>
  <c r="S588" i="1"/>
  <c r="P588" i="1"/>
  <c r="R580" i="1"/>
  <c r="S580" i="1"/>
  <c r="O572" i="1"/>
  <c r="Q572" i="1"/>
  <c r="O602" i="1"/>
  <c r="R602" i="1"/>
  <c r="Q602" i="1"/>
  <c r="O582" i="1"/>
  <c r="S582" i="1"/>
  <c r="R582" i="1"/>
  <c r="P582" i="1"/>
  <c r="R566" i="1"/>
  <c r="O566" i="1"/>
  <c r="R479" i="1"/>
  <c r="S479" i="1"/>
  <c r="Q479" i="1"/>
  <c r="Q413" i="1"/>
  <c r="P413" i="1"/>
  <c r="R389" i="1"/>
  <c r="Q389" i="1"/>
  <c r="O389" i="1"/>
  <c r="Q377" i="1"/>
  <c r="O377" i="1"/>
  <c r="O371" i="1"/>
  <c r="S371" i="1"/>
  <c r="Q347" i="1"/>
  <c r="R335" i="1"/>
  <c r="P335" i="1"/>
  <c r="S335" i="1"/>
  <c r="O329" i="1"/>
  <c r="P329" i="1"/>
  <c r="R311" i="1"/>
  <c r="S311" i="1"/>
  <c r="O311" i="1"/>
  <c r="Q311" i="1"/>
  <c r="R293" i="1"/>
  <c r="S293" i="1"/>
  <c r="O293" i="1"/>
  <c r="R287" i="1"/>
  <c r="O263" i="1"/>
  <c r="Q263" i="1"/>
  <c r="S251" i="1"/>
  <c r="Q227" i="1"/>
  <c r="S227" i="1"/>
  <c r="R167" i="1"/>
  <c r="P167" i="1"/>
  <c r="R161" i="1"/>
  <c r="O161" i="1"/>
  <c r="P161" i="1"/>
  <c r="O113" i="1"/>
  <c r="R113" i="1"/>
  <c r="R95" i="1"/>
  <c r="O95" i="1"/>
  <c r="P95" i="1"/>
  <c r="R82" i="1"/>
  <c r="R75" i="1"/>
  <c r="P61" i="1"/>
  <c r="S61" i="1"/>
  <c r="O61" i="1"/>
  <c r="S586" i="1"/>
  <c r="R579" i="1"/>
  <c r="P579" i="1"/>
  <c r="O579" i="1"/>
  <c r="S603" i="1"/>
  <c r="P646" i="1"/>
  <c r="S741" i="1"/>
  <c r="Q615" i="1"/>
  <c r="P705" i="1"/>
  <c r="S681" i="1"/>
  <c r="O681" i="1"/>
  <c r="O589" i="1"/>
  <c r="P589" i="1"/>
  <c r="S589" i="1"/>
  <c r="R589" i="1"/>
  <c r="P573" i="1"/>
  <c r="R573" i="1"/>
  <c r="O573" i="1"/>
  <c r="O567" i="1"/>
  <c r="P538" i="1"/>
  <c r="Q538" i="1"/>
  <c r="P526" i="1"/>
  <c r="P508" i="1"/>
  <c r="Q490" i="1"/>
  <c r="R430" i="1"/>
  <c r="P430" i="1"/>
  <c r="O394" i="1"/>
  <c r="R394" i="1"/>
  <c r="Q382" i="1"/>
  <c r="O382" i="1"/>
  <c r="R142" i="1"/>
  <c r="S142" i="1"/>
  <c r="S118" i="1"/>
  <c r="O118" i="1"/>
  <c r="Q118" i="1"/>
  <c r="R118" i="1"/>
  <c r="S88" i="1"/>
  <c r="Q88" i="1"/>
  <c r="S60" i="1"/>
  <c r="R60" i="1"/>
  <c r="R53" i="1"/>
  <c r="R24" i="1"/>
  <c r="S24" i="1"/>
  <c r="O17" i="1"/>
  <c r="P17" i="1"/>
  <c r="S17" i="1"/>
  <c r="O594" i="1"/>
  <c r="Q594" i="1"/>
  <c r="P682" i="1"/>
  <c r="P724" i="1"/>
  <c r="S724" i="1"/>
  <c r="O614" i="1"/>
  <c r="Q614" i="1"/>
  <c r="P614" i="1"/>
  <c r="Q625" i="1"/>
  <c r="S678" i="1"/>
  <c r="P678" i="1"/>
  <c r="R646" i="1"/>
  <c r="S646" i="1"/>
  <c r="O646" i="1"/>
  <c r="P626" i="1"/>
  <c r="O626" i="1"/>
  <c r="Q626" i="1"/>
  <c r="Q590" i="1"/>
  <c r="P590" i="1"/>
  <c r="O590" i="1"/>
  <c r="S590" i="1"/>
  <c r="Q578" i="1"/>
  <c r="S578" i="1"/>
  <c r="O578" i="1"/>
  <c r="F7" i="4"/>
  <c r="AG7" i="1" s="1"/>
  <c r="AH7" i="1" s="1"/>
  <c r="AL7" i="1" s="1"/>
  <c r="G31" i="5"/>
  <c r="L31" i="5" s="1"/>
  <c r="E26" i="5"/>
  <c r="I26" i="5" s="1"/>
  <c r="J26" i="5" s="1"/>
  <c r="K26" i="5" s="1"/>
  <c r="Q507" i="1"/>
  <c r="Q399" i="1"/>
  <c r="Q511" i="1"/>
  <c r="S453" i="1"/>
  <c r="P559" i="1"/>
  <c r="P403" i="1"/>
  <c r="P441" i="1"/>
  <c r="P345" i="1"/>
  <c r="O481" i="1"/>
  <c r="Q111" i="1"/>
  <c r="Q463" i="1"/>
  <c r="P159" i="1"/>
  <c r="Q411" i="1"/>
  <c r="S411" i="1"/>
  <c r="Q390" i="1"/>
  <c r="Q302" i="1"/>
  <c r="Q519" i="1"/>
  <c r="P387" i="1"/>
  <c r="O297" i="1"/>
  <c r="Q591" i="1"/>
  <c r="Q600" i="1"/>
  <c r="R598" i="1"/>
  <c r="R135" i="1"/>
  <c r="R375" i="1"/>
  <c r="R129" i="1"/>
  <c r="O169" i="1"/>
  <c r="Q237" i="1"/>
  <c r="O517" i="1"/>
  <c r="S110" i="1"/>
  <c r="S150" i="1"/>
  <c r="P210" i="1"/>
  <c r="R270" i="1"/>
  <c r="R390" i="1"/>
  <c r="P6" i="1"/>
  <c r="P12" i="1"/>
  <c r="O24" i="1"/>
  <c r="S13" i="1"/>
  <c r="R8" i="1"/>
  <c r="O21" i="1"/>
  <c r="S625" i="1"/>
  <c r="R735" i="1"/>
  <c r="S706" i="1"/>
  <c r="Q735" i="1"/>
  <c r="R694" i="1"/>
  <c r="R609" i="1"/>
  <c r="Q453" i="1"/>
  <c r="P709" i="1"/>
  <c r="O549" i="1"/>
  <c r="R327" i="1"/>
  <c r="R672" i="1"/>
  <c r="O722" i="1"/>
  <c r="R709" i="1"/>
  <c r="S728" i="1"/>
  <c r="Q646" i="1"/>
  <c r="Q657" i="1"/>
  <c r="S730" i="1"/>
  <c r="S688" i="1"/>
  <c r="O560" i="1"/>
  <c r="O227" i="1"/>
  <c r="S557" i="1"/>
  <c r="O739" i="1"/>
  <c r="S739" i="1"/>
  <c r="P739" i="1"/>
  <c r="O661" i="1"/>
  <c r="Q661" i="1"/>
  <c r="E32" i="5"/>
  <c r="I32" i="5" s="1"/>
  <c r="J32" i="5" s="1"/>
  <c r="K32" i="5" s="1"/>
  <c r="O554" i="1"/>
  <c r="G3" i="5"/>
  <c r="L3" i="5" s="1"/>
  <c r="G9" i="5"/>
  <c r="L9" i="5" s="1"/>
  <c r="G15" i="5"/>
  <c r="L15" i="5" s="1"/>
  <c r="G21" i="5"/>
  <c r="L21" i="5" s="1"/>
  <c r="G27" i="5"/>
  <c r="L27" i="5" s="1"/>
  <c r="G33" i="5"/>
  <c r="L33" i="5" s="1"/>
  <c r="G39" i="5"/>
  <c r="L39" i="5" s="1"/>
  <c r="G45" i="5"/>
  <c r="L45" i="5" s="1"/>
  <c r="G51" i="5"/>
  <c r="L51" i="5" s="1"/>
  <c r="G58" i="5"/>
  <c r="L58" i="5" s="1"/>
  <c r="E4" i="5"/>
  <c r="I4" i="5" s="1"/>
  <c r="J4" i="5" s="1"/>
  <c r="K4" i="5" s="1"/>
  <c r="E10" i="5"/>
  <c r="I10" i="5" s="1"/>
  <c r="J10" i="5" s="1"/>
  <c r="K10" i="5" s="1"/>
  <c r="E16" i="5"/>
  <c r="I16" i="5" s="1"/>
  <c r="J16" i="5" s="1"/>
  <c r="K16" i="5" s="1"/>
  <c r="E22" i="5"/>
  <c r="I22" i="5" s="1"/>
  <c r="J22" i="5" s="1"/>
  <c r="K22" i="5" s="1"/>
  <c r="E28" i="5"/>
  <c r="I28" i="5" s="1"/>
  <c r="J28" i="5" s="1"/>
  <c r="K28" i="5" s="1"/>
  <c r="E34" i="5"/>
  <c r="I34" i="5" s="1"/>
  <c r="J34" i="5" s="1"/>
  <c r="K34" i="5" s="1"/>
  <c r="E40" i="5"/>
  <c r="I40" i="5" s="1"/>
  <c r="J40" i="5" s="1"/>
  <c r="K40" i="5" s="1"/>
  <c r="E46" i="5"/>
  <c r="I46" i="5" s="1"/>
  <c r="J46" i="5" s="1"/>
  <c r="K46" i="5" s="1"/>
  <c r="E52" i="5"/>
  <c r="I52" i="5" s="1"/>
  <c r="J52" i="5" s="1"/>
  <c r="K52" i="5" s="1"/>
  <c r="C3" i="5"/>
  <c r="C6" i="5"/>
  <c r="C9" i="5"/>
  <c r="C12" i="5"/>
  <c r="C15" i="5"/>
  <c r="C18" i="5"/>
  <c r="C21" i="5"/>
  <c r="C24" i="5"/>
  <c r="C27" i="5"/>
  <c r="C30" i="5"/>
  <c r="C33" i="5"/>
  <c r="C36" i="5"/>
  <c r="C39" i="5"/>
  <c r="C42" i="5"/>
  <c r="C45" i="5"/>
  <c r="C48" i="5"/>
  <c r="C51" i="5"/>
  <c r="C54" i="5"/>
  <c r="C58" i="5"/>
  <c r="E57" i="5"/>
  <c r="I57" i="5" s="1"/>
  <c r="J57" i="5" s="1"/>
  <c r="K57" i="5" s="1"/>
  <c r="G4" i="5"/>
  <c r="L4" i="5" s="1"/>
  <c r="G10" i="5"/>
  <c r="L10" i="5" s="1"/>
  <c r="G16" i="5"/>
  <c r="L16" i="5" s="1"/>
  <c r="G22" i="5"/>
  <c r="L22" i="5" s="1"/>
  <c r="G28" i="5"/>
  <c r="L28" i="5" s="1"/>
  <c r="G34" i="5"/>
  <c r="L34" i="5" s="1"/>
  <c r="G40" i="5"/>
  <c r="L40" i="5" s="1"/>
  <c r="G46" i="5"/>
  <c r="L46" i="5" s="1"/>
  <c r="G52" i="5"/>
  <c r="L52" i="5" s="1"/>
  <c r="E5" i="5"/>
  <c r="I5" i="5" s="1"/>
  <c r="J5" i="5" s="1"/>
  <c r="K5" i="5" s="1"/>
  <c r="E11" i="5"/>
  <c r="I11" i="5" s="1"/>
  <c r="J11" i="5" s="1"/>
  <c r="K11" i="5" s="1"/>
  <c r="E17" i="5"/>
  <c r="I17" i="5" s="1"/>
  <c r="J17" i="5" s="1"/>
  <c r="K17" i="5" s="1"/>
  <c r="E23" i="5"/>
  <c r="I23" i="5" s="1"/>
  <c r="J23" i="5" s="1"/>
  <c r="K23" i="5" s="1"/>
  <c r="E29" i="5"/>
  <c r="I29" i="5" s="1"/>
  <c r="J29" i="5" s="1"/>
  <c r="K29" i="5" s="1"/>
  <c r="E35" i="5"/>
  <c r="I35" i="5" s="1"/>
  <c r="J35" i="5" s="1"/>
  <c r="K35" i="5" s="1"/>
  <c r="E41" i="5"/>
  <c r="I41" i="5" s="1"/>
  <c r="J41" i="5" s="1"/>
  <c r="K41" i="5" s="1"/>
  <c r="E47" i="5"/>
  <c r="I47" i="5" s="1"/>
  <c r="J47" i="5" s="1"/>
  <c r="K47" i="5" s="1"/>
  <c r="E53" i="5"/>
  <c r="I53" i="5" s="1"/>
  <c r="J53" i="5" s="1"/>
  <c r="K53" i="5" s="1"/>
  <c r="C57" i="5"/>
  <c r="G5" i="5"/>
  <c r="L5" i="5" s="1"/>
  <c r="G11" i="5"/>
  <c r="L11" i="5" s="1"/>
  <c r="G17" i="5"/>
  <c r="L17" i="5" s="1"/>
  <c r="G23" i="5"/>
  <c r="L23" i="5" s="1"/>
  <c r="G29" i="5"/>
  <c r="L29" i="5" s="1"/>
  <c r="G35" i="5"/>
  <c r="L35" i="5" s="1"/>
  <c r="G41" i="5"/>
  <c r="L41" i="5" s="1"/>
  <c r="G47" i="5"/>
  <c r="L47" i="5" s="1"/>
  <c r="G53" i="5"/>
  <c r="L53" i="5" s="1"/>
  <c r="E6" i="5"/>
  <c r="I6" i="5" s="1"/>
  <c r="J6" i="5" s="1"/>
  <c r="K6" i="5" s="1"/>
  <c r="E12" i="5"/>
  <c r="I12" i="5" s="1"/>
  <c r="J12" i="5" s="1"/>
  <c r="K12" i="5" s="1"/>
  <c r="E18" i="5"/>
  <c r="I18" i="5" s="1"/>
  <c r="J18" i="5" s="1"/>
  <c r="K18" i="5" s="1"/>
  <c r="E24" i="5"/>
  <c r="I24" i="5" s="1"/>
  <c r="J24" i="5" s="1"/>
  <c r="K24" i="5" s="1"/>
  <c r="E30" i="5"/>
  <c r="I30" i="5" s="1"/>
  <c r="J30" i="5" s="1"/>
  <c r="K30" i="5" s="1"/>
  <c r="E36" i="5"/>
  <c r="I36" i="5" s="1"/>
  <c r="J36" i="5" s="1"/>
  <c r="K36" i="5" s="1"/>
  <c r="E42" i="5"/>
  <c r="I42" i="5" s="1"/>
  <c r="J42" i="5" s="1"/>
  <c r="K42" i="5" s="1"/>
  <c r="E48" i="5"/>
  <c r="I48" i="5" s="1"/>
  <c r="J48" i="5" s="1"/>
  <c r="K48" i="5" s="1"/>
  <c r="E54" i="5"/>
  <c r="I54" i="5" s="1"/>
  <c r="J54" i="5" s="1"/>
  <c r="K54" i="5" s="1"/>
  <c r="C4" i="5"/>
  <c r="C7" i="5"/>
  <c r="C10" i="5"/>
  <c r="C13" i="5"/>
  <c r="C16" i="5"/>
  <c r="C19" i="5"/>
  <c r="C22" i="5"/>
  <c r="C25" i="5"/>
  <c r="C28" i="5"/>
  <c r="C31" i="5"/>
  <c r="C34" i="5"/>
  <c r="C37" i="5"/>
  <c r="C40" i="5"/>
  <c r="C43" i="5"/>
  <c r="C46" i="5"/>
  <c r="C49" i="5"/>
  <c r="C52" i="5"/>
  <c r="C55" i="5"/>
  <c r="G6" i="5"/>
  <c r="L6" i="5" s="1"/>
  <c r="G12" i="5"/>
  <c r="L12" i="5" s="1"/>
  <c r="G18" i="5"/>
  <c r="L18" i="5" s="1"/>
  <c r="G24" i="5"/>
  <c r="L24" i="5" s="1"/>
  <c r="G30" i="5"/>
  <c r="L30" i="5" s="1"/>
  <c r="G36" i="5"/>
  <c r="L36" i="5" s="1"/>
  <c r="G42" i="5"/>
  <c r="L42" i="5" s="1"/>
  <c r="G48" i="5"/>
  <c r="L48" i="5" s="1"/>
  <c r="G54" i="5"/>
  <c r="L54" i="5" s="1"/>
  <c r="E7" i="5"/>
  <c r="I7" i="5" s="1"/>
  <c r="J7" i="5" s="1"/>
  <c r="K7" i="5" s="1"/>
  <c r="E13" i="5"/>
  <c r="I13" i="5" s="1"/>
  <c r="J13" i="5" s="1"/>
  <c r="K13" i="5" s="1"/>
  <c r="E19" i="5"/>
  <c r="I19" i="5" s="1"/>
  <c r="J19" i="5" s="1"/>
  <c r="K19" i="5" s="1"/>
  <c r="E25" i="5"/>
  <c r="I25" i="5" s="1"/>
  <c r="J25" i="5" s="1"/>
  <c r="K25" i="5" s="1"/>
  <c r="E31" i="5"/>
  <c r="I31" i="5" s="1"/>
  <c r="J31" i="5" s="1"/>
  <c r="K31" i="5" s="1"/>
  <c r="E37" i="5"/>
  <c r="I37" i="5" s="1"/>
  <c r="J37" i="5" s="1"/>
  <c r="K37" i="5" s="1"/>
  <c r="E43" i="5"/>
  <c r="I43" i="5" s="1"/>
  <c r="J43" i="5" s="1"/>
  <c r="K43" i="5" s="1"/>
  <c r="E49" i="5"/>
  <c r="I49" i="5" s="1"/>
  <c r="J49" i="5" s="1"/>
  <c r="K49" i="5" s="1"/>
  <c r="E55" i="5"/>
  <c r="I55" i="5" s="1"/>
  <c r="J55" i="5" s="1"/>
  <c r="K55" i="5" s="1"/>
  <c r="G8" i="5"/>
  <c r="L8" i="5" s="1"/>
  <c r="G14" i="5"/>
  <c r="L14" i="5" s="1"/>
  <c r="G20" i="5"/>
  <c r="L20" i="5" s="1"/>
  <c r="G26" i="5"/>
  <c r="L26" i="5" s="1"/>
  <c r="G32" i="5"/>
  <c r="L32" i="5" s="1"/>
  <c r="G38" i="5"/>
  <c r="L38" i="5" s="1"/>
  <c r="G44" i="5"/>
  <c r="L44" i="5" s="1"/>
  <c r="G50" i="5"/>
  <c r="L50" i="5" s="1"/>
  <c r="G56" i="5"/>
  <c r="L56" i="5" s="1"/>
  <c r="E3" i="5"/>
  <c r="I3" i="5" s="1"/>
  <c r="J3" i="5" s="1"/>
  <c r="E9" i="5"/>
  <c r="I9" i="5" s="1"/>
  <c r="J9" i="5" s="1"/>
  <c r="K9" i="5" s="1"/>
  <c r="E15" i="5"/>
  <c r="I15" i="5" s="1"/>
  <c r="J15" i="5" s="1"/>
  <c r="K15" i="5" s="1"/>
  <c r="E21" i="5"/>
  <c r="I21" i="5" s="1"/>
  <c r="J21" i="5" s="1"/>
  <c r="K21" i="5" s="1"/>
  <c r="E27" i="5"/>
  <c r="I27" i="5" s="1"/>
  <c r="J27" i="5" s="1"/>
  <c r="K27" i="5" s="1"/>
  <c r="E33" i="5"/>
  <c r="I33" i="5" s="1"/>
  <c r="J33" i="5" s="1"/>
  <c r="K33" i="5" s="1"/>
  <c r="E39" i="5"/>
  <c r="I39" i="5" s="1"/>
  <c r="J39" i="5" s="1"/>
  <c r="K39" i="5" s="1"/>
  <c r="E45" i="5"/>
  <c r="I45" i="5" s="1"/>
  <c r="J45" i="5" s="1"/>
  <c r="K45" i="5" s="1"/>
  <c r="E51" i="5"/>
  <c r="I51" i="5" s="1"/>
  <c r="J51" i="5" s="1"/>
  <c r="K51" i="5" s="1"/>
  <c r="E58" i="5"/>
  <c r="I58" i="5" s="1"/>
  <c r="J58" i="5" s="1"/>
  <c r="K58" i="5" s="1"/>
  <c r="C2" i="5"/>
  <c r="G57" i="5"/>
  <c r="L57" i="5" s="1"/>
  <c r="G13" i="5"/>
  <c r="L13" i="5" s="1"/>
  <c r="G49" i="5"/>
  <c r="L49" i="5" s="1"/>
  <c r="E8" i="5"/>
  <c r="I8" i="5" s="1"/>
  <c r="J8" i="5" s="1"/>
  <c r="K8" i="5" s="1"/>
  <c r="E44" i="5"/>
  <c r="I44" i="5" s="1"/>
  <c r="J44" i="5" s="1"/>
  <c r="K44" i="5" s="1"/>
  <c r="G19" i="5"/>
  <c r="L19" i="5" s="1"/>
  <c r="G55" i="5"/>
  <c r="L55" i="5" s="1"/>
  <c r="E14" i="5"/>
  <c r="I14" i="5" s="1"/>
  <c r="J14" i="5" s="1"/>
  <c r="K14" i="5" s="1"/>
  <c r="E50" i="5"/>
  <c r="I50" i="5" s="1"/>
  <c r="J50" i="5" s="1"/>
  <c r="K50" i="5" s="1"/>
  <c r="E2" i="5"/>
  <c r="I2" i="5" s="1"/>
  <c r="J2" i="5" s="1"/>
  <c r="K2" i="5" s="1"/>
  <c r="C11" i="5"/>
  <c r="C20" i="5"/>
  <c r="C29" i="5"/>
  <c r="C38" i="5"/>
  <c r="C47" i="5"/>
  <c r="C56" i="5"/>
  <c r="G25" i="5"/>
  <c r="L25" i="5" s="1"/>
  <c r="E20" i="5"/>
  <c r="I20" i="5" s="1"/>
  <c r="J20" i="5" s="1"/>
  <c r="K20" i="5" s="1"/>
  <c r="E56" i="5"/>
  <c r="I56" i="5" s="1"/>
  <c r="J56" i="5" s="1"/>
  <c r="K56" i="5" s="1"/>
  <c r="G7" i="5"/>
  <c r="L7" i="5" s="1"/>
  <c r="G43" i="5"/>
  <c r="L43" i="5" s="1"/>
  <c r="G2" i="5"/>
  <c r="L2" i="5" s="1"/>
  <c r="E38" i="5"/>
  <c r="I38" i="5" s="1"/>
  <c r="J38" i="5" s="1"/>
  <c r="K38" i="5" s="1"/>
  <c r="C5" i="5"/>
  <c r="C14" i="5"/>
  <c r="C23" i="5"/>
  <c r="C32" i="5"/>
  <c r="C41" i="5"/>
  <c r="C50" i="5"/>
  <c r="O737" i="1"/>
  <c r="P737" i="1"/>
  <c r="Q713" i="1"/>
  <c r="R701" i="1"/>
  <c r="P701" i="1"/>
  <c r="Q701" i="1"/>
  <c r="R665" i="1"/>
  <c r="S665" i="1"/>
  <c r="P665" i="1"/>
  <c r="S617" i="1"/>
  <c r="R617" i="1"/>
  <c r="O617" i="1"/>
  <c r="Q605" i="1"/>
  <c r="O605" i="1"/>
  <c r="R605" i="1"/>
  <c r="S554" i="1"/>
  <c r="S563" i="1"/>
  <c r="O89" i="1"/>
  <c r="C44" i="5"/>
  <c r="C17" i="5"/>
  <c r="R563" i="1"/>
  <c r="P563" i="1"/>
  <c r="Q551" i="1"/>
  <c r="S551" i="1"/>
  <c r="R545" i="1"/>
  <c r="R539" i="1"/>
  <c r="S539" i="1"/>
  <c r="R533" i="1"/>
  <c r="O515" i="1"/>
  <c r="R509" i="1"/>
  <c r="Q509" i="1"/>
  <c r="P509" i="1"/>
  <c r="O503" i="1"/>
  <c r="S503" i="1"/>
  <c r="Q503" i="1"/>
  <c r="O497" i="1"/>
  <c r="P497" i="1"/>
  <c r="R491" i="1"/>
  <c r="O491" i="1"/>
  <c r="P491" i="1"/>
  <c r="S491" i="1"/>
  <c r="Q467" i="1"/>
  <c r="R467" i="1"/>
  <c r="S461" i="1"/>
  <c r="O461" i="1"/>
  <c r="R455" i="1"/>
  <c r="R449" i="1"/>
  <c r="O449" i="1"/>
  <c r="R443" i="1"/>
  <c r="S443" i="1"/>
  <c r="O437" i="1"/>
  <c r="Q437" i="1"/>
  <c r="P431" i="1"/>
  <c r="R425" i="1"/>
  <c r="Q425" i="1"/>
  <c r="R413" i="1"/>
  <c r="S407" i="1"/>
  <c r="O407" i="1"/>
  <c r="R395" i="1"/>
  <c r="P395" i="1"/>
  <c r="R383" i="1"/>
  <c r="O383" i="1"/>
  <c r="R371" i="1"/>
  <c r="R365" i="1"/>
  <c r="O365" i="1"/>
  <c r="R359" i="1"/>
  <c r="Q359" i="1"/>
  <c r="R353" i="1"/>
  <c r="Q353" i="1"/>
  <c r="R347" i="1"/>
  <c r="S347" i="1"/>
  <c r="S341" i="1"/>
  <c r="P341" i="1"/>
  <c r="Q329" i="1"/>
  <c r="S329" i="1"/>
  <c r="R323" i="1"/>
  <c r="O323" i="1"/>
  <c r="Q323" i="1"/>
  <c r="R317" i="1"/>
  <c r="P311" i="1"/>
  <c r="R305" i="1"/>
  <c r="O305" i="1"/>
  <c r="P305" i="1"/>
  <c r="R299" i="1"/>
  <c r="Q299" i="1"/>
  <c r="R275" i="1"/>
  <c r="P275" i="1"/>
  <c r="R269" i="1"/>
  <c r="R263" i="1"/>
  <c r="P263" i="1"/>
  <c r="S263" i="1"/>
  <c r="R251" i="1"/>
  <c r="Q251" i="1"/>
  <c r="O251" i="1"/>
  <c r="P239" i="1"/>
  <c r="R239" i="1"/>
  <c r="R233" i="1"/>
  <c r="Q233" i="1"/>
  <c r="P233" i="1"/>
  <c r="O233" i="1"/>
  <c r="R227" i="1"/>
  <c r="P227" i="1"/>
  <c r="R215" i="1"/>
  <c r="O215" i="1"/>
  <c r="S209" i="1"/>
  <c r="R203" i="1"/>
  <c r="Q203" i="1"/>
  <c r="O203" i="1"/>
  <c r="S203" i="1"/>
  <c r="P197" i="1"/>
  <c r="R191" i="1"/>
  <c r="Q191" i="1"/>
  <c r="O185" i="1"/>
  <c r="R185" i="1"/>
  <c r="R173" i="1"/>
  <c r="P173" i="1"/>
  <c r="P149" i="1"/>
  <c r="R149" i="1"/>
  <c r="R143" i="1"/>
  <c r="Q143" i="1"/>
  <c r="P143" i="1"/>
  <c r="R119" i="1"/>
  <c r="Q119" i="1"/>
  <c r="P119" i="1"/>
  <c r="R107" i="1"/>
  <c r="O107" i="1"/>
  <c r="R68" i="1"/>
  <c r="Q68" i="1"/>
  <c r="R39" i="1"/>
  <c r="Q39" i="1"/>
  <c r="R32" i="1"/>
  <c r="Q32" i="1"/>
  <c r="O25" i="1"/>
  <c r="P25" i="1"/>
  <c r="P595" i="1"/>
  <c r="S595" i="1"/>
  <c r="O595" i="1"/>
  <c r="R595" i="1"/>
  <c r="R588" i="1"/>
  <c r="Q588" i="1"/>
  <c r="Q566" i="1"/>
  <c r="S566" i="1"/>
  <c r="P566" i="1"/>
  <c r="R562" i="1"/>
  <c r="Q562" i="1"/>
  <c r="R550" i="1"/>
  <c r="P550" i="1"/>
  <c r="R514" i="1"/>
  <c r="P514" i="1"/>
  <c r="Q514" i="1"/>
  <c r="R442" i="1"/>
  <c r="Q442" i="1"/>
  <c r="R406" i="1"/>
  <c r="S406" i="1"/>
  <c r="S400" i="1"/>
  <c r="Q400" i="1"/>
  <c r="R382" i="1"/>
  <c r="S382" i="1"/>
  <c r="R370" i="1"/>
  <c r="R334" i="1"/>
  <c r="Q334" i="1"/>
  <c r="P298" i="1"/>
  <c r="R298" i="1"/>
  <c r="R238" i="1"/>
  <c r="Q238" i="1"/>
  <c r="P238" i="1"/>
  <c r="R214" i="1"/>
  <c r="Q214" i="1"/>
  <c r="P214" i="1"/>
  <c r="R202" i="1"/>
  <c r="P202" i="1"/>
  <c r="S178" i="1"/>
  <c r="R178" i="1"/>
  <c r="Q67" i="1"/>
  <c r="R67" i="1"/>
  <c r="P67" i="1"/>
  <c r="R9" i="1"/>
  <c r="S9" i="1"/>
  <c r="R2" i="1"/>
  <c r="R594" i="1"/>
  <c r="S594" i="1"/>
  <c r="R572" i="1"/>
  <c r="S572" i="1"/>
  <c r="P572" i="1"/>
  <c r="P565" i="1"/>
  <c r="Q565" i="1"/>
  <c r="O565" i="1"/>
  <c r="S565" i="1"/>
  <c r="R565" i="1"/>
  <c r="Q655" i="1"/>
  <c r="P655" i="1"/>
  <c r="O633" i="1"/>
  <c r="S633" i="1"/>
  <c r="C53" i="5"/>
  <c r="C26" i="5"/>
  <c r="G37" i="5"/>
  <c r="L37" i="5" s="1"/>
  <c r="O599" i="1"/>
  <c r="Q587" i="1"/>
  <c r="R519" i="1"/>
  <c r="R529" i="1"/>
  <c r="R302" i="1"/>
  <c r="R374" i="1"/>
  <c r="O657" i="1"/>
  <c r="Q651" i="1"/>
  <c r="O720" i="1"/>
  <c r="P720" i="1"/>
  <c r="Q720" i="1"/>
  <c r="P698" i="1"/>
  <c r="S698" i="1"/>
  <c r="R698" i="1"/>
  <c r="Q663" i="1"/>
  <c r="P649" i="1"/>
  <c r="Q649" i="1"/>
  <c r="Q659" i="1"/>
  <c r="S659" i="1"/>
  <c r="O647" i="1"/>
  <c r="P641" i="1"/>
  <c r="R641" i="1"/>
  <c r="Q635" i="1"/>
  <c r="R635" i="1"/>
  <c r="S569" i="1"/>
  <c r="S575" i="1"/>
  <c r="S581" i="1"/>
  <c r="S587" i="1"/>
  <c r="S593" i="1"/>
  <c r="S599" i="1"/>
  <c r="O569" i="1"/>
  <c r="O575" i="1"/>
  <c r="O581" i="1"/>
  <c r="Q653" i="1"/>
  <c r="P716" i="1"/>
  <c r="O680" i="1"/>
  <c r="Q680" i="1"/>
  <c r="Q667" i="1"/>
  <c r="O667" i="1"/>
  <c r="S667" i="1"/>
  <c r="P635" i="1"/>
  <c r="S641" i="1"/>
  <c r="Q629" i="1"/>
  <c r="O673" i="1"/>
  <c r="P673" i="1"/>
  <c r="P692" i="1"/>
  <c r="P615" i="1"/>
  <c r="P637" i="1"/>
  <c r="S637" i="1"/>
  <c r="O643" i="1"/>
  <c r="O609" i="1"/>
  <c r="O650" i="1"/>
  <c r="R615" i="1"/>
  <c r="F13" i="4"/>
  <c r="AG13" i="1" s="1"/>
  <c r="AH13" i="1" s="1"/>
  <c r="AL13" i="1" s="1"/>
  <c r="F25" i="4"/>
  <c r="AG25" i="1" s="1"/>
  <c r="AH25" i="1" s="1"/>
  <c r="AL25" i="1" s="1"/>
  <c r="F8" i="4"/>
  <c r="AG8" i="1" s="1"/>
  <c r="AH8" i="1" s="1"/>
  <c r="AL8" i="1" s="1"/>
  <c r="F20" i="4"/>
  <c r="AG20" i="1" s="1"/>
  <c r="AH20" i="1" s="1"/>
  <c r="AL20" i="1" s="1"/>
  <c r="F32" i="4"/>
  <c r="AG32" i="1" s="1"/>
  <c r="AH32" i="1" s="1"/>
  <c r="AL32" i="1" s="1"/>
  <c r="F15" i="4"/>
  <c r="AG15" i="1" s="1"/>
  <c r="AH15" i="1" s="1"/>
  <c r="AL15" i="1" s="1"/>
  <c r="F27" i="4"/>
  <c r="AG27" i="1" s="1"/>
  <c r="AH27" i="1" s="1"/>
  <c r="AL27" i="1" s="1"/>
  <c r="F4" i="4"/>
  <c r="AG4" i="1" s="1"/>
  <c r="AH4" i="1" s="1"/>
  <c r="AL4" i="1" s="1"/>
  <c r="F16" i="4"/>
  <c r="AG16" i="1" s="1"/>
  <c r="AH16" i="1" s="1"/>
  <c r="AL16" i="1" s="1"/>
  <c r="F28" i="4"/>
  <c r="AG28" i="1" s="1"/>
  <c r="AH28" i="1" s="1"/>
  <c r="AL28" i="1" s="1"/>
  <c r="F5" i="4"/>
  <c r="AG5" i="1" s="1"/>
  <c r="AH5" i="1" s="1"/>
  <c r="AL5" i="1" s="1"/>
  <c r="F17" i="4"/>
  <c r="AG17" i="1" s="1"/>
  <c r="AH17" i="1" s="1"/>
  <c r="AL17" i="1" s="1"/>
  <c r="F29" i="4"/>
  <c r="AG29" i="1" s="1"/>
  <c r="AH29" i="1" s="1"/>
  <c r="AL29" i="1" s="1"/>
  <c r="F6" i="4"/>
  <c r="AG6" i="1" s="1"/>
  <c r="AH6" i="1" s="1"/>
  <c r="AL6" i="1" s="1"/>
  <c r="F18" i="4"/>
  <c r="AG18" i="1" s="1"/>
  <c r="AH18" i="1" s="1"/>
  <c r="AL18" i="1" s="1"/>
  <c r="F30" i="4"/>
  <c r="AG30" i="1" s="1"/>
  <c r="AH30" i="1" s="1"/>
  <c r="AL30" i="1" s="1"/>
  <c r="S561" i="1"/>
  <c r="R351" i="1"/>
  <c r="R486" i="1"/>
  <c r="O417" i="1"/>
  <c r="S342" i="1"/>
  <c r="P310" i="1"/>
  <c r="R310" i="1"/>
  <c r="P226" i="1"/>
  <c r="R226" i="1"/>
  <c r="R459" i="1"/>
  <c r="Q459" i="1"/>
  <c r="R435" i="1"/>
  <c r="Q435" i="1"/>
  <c r="R411" i="1"/>
  <c r="R315" i="1"/>
  <c r="P315" i="1"/>
  <c r="Q285" i="1"/>
  <c r="R285" i="1"/>
  <c r="R243" i="1"/>
  <c r="R225" i="1"/>
  <c r="O225" i="1"/>
  <c r="P225" i="1"/>
  <c r="Q554" i="1"/>
  <c r="P554" i="1"/>
  <c r="P470" i="1"/>
  <c r="R470" i="1"/>
  <c r="R558" i="1"/>
  <c r="R438" i="1"/>
  <c r="R402" i="1"/>
  <c r="S402" i="1"/>
  <c r="S423" i="1"/>
  <c r="P279" i="1"/>
  <c r="R339" i="1"/>
  <c r="R273" i="1"/>
  <c r="P282" i="1"/>
  <c r="R557" i="1"/>
  <c r="P551" i="1"/>
  <c r="R485" i="1"/>
  <c r="Q485" i="1"/>
  <c r="O473" i="1"/>
  <c r="R473" i="1"/>
  <c r="R401" i="1"/>
  <c r="Q401" i="1"/>
  <c r="O209" i="1"/>
  <c r="S64" i="1"/>
  <c r="O591" i="1"/>
  <c r="O137" i="1"/>
  <c r="P221" i="1"/>
  <c r="P266" i="1"/>
  <c r="O20" i="1"/>
  <c r="R21" i="1"/>
  <c r="R4" i="1"/>
  <c r="R653" i="1"/>
  <c r="R690" i="1"/>
  <c r="O686" i="1"/>
  <c r="O716" i="1"/>
  <c r="R673" i="1"/>
  <c r="R713" i="1"/>
  <c r="P657" i="1"/>
  <c r="Q647" i="1"/>
  <c r="P684" i="1"/>
  <c r="O649" i="1"/>
  <c r="O713" i="1"/>
  <c r="S718" i="1"/>
  <c r="P667" i="1"/>
  <c r="R663" i="1"/>
  <c r="S684" i="1"/>
  <c r="R661" i="1"/>
  <c r="S737" i="1"/>
  <c r="S673" i="1"/>
  <c r="Q698" i="1"/>
  <c r="R633" i="1"/>
  <c r="R684" i="1"/>
  <c r="R649" i="1"/>
  <c r="Q639" i="1"/>
  <c r="R639" i="1"/>
  <c r="Q533" i="1"/>
  <c r="Q405" i="1"/>
  <c r="S473" i="1"/>
  <c r="S533" i="1"/>
  <c r="Q478" i="1"/>
  <c r="Q441" i="1"/>
  <c r="O455" i="1"/>
  <c r="O467" i="1"/>
  <c r="Q501" i="1"/>
  <c r="P562" i="1"/>
  <c r="S365" i="1"/>
  <c r="S441" i="1"/>
  <c r="Q381" i="1"/>
  <c r="Q341" i="1"/>
  <c r="O533" i="1"/>
  <c r="P201" i="1"/>
  <c r="P473" i="1"/>
  <c r="O221" i="1"/>
  <c r="O435" i="1"/>
  <c r="P459" i="1"/>
  <c r="S507" i="1"/>
  <c r="O401" i="1"/>
  <c r="P466" i="1"/>
  <c r="Q561" i="1"/>
  <c r="Q557" i="1"/>
  <c r="P323" i="1"/>
  <c r="P251" i="1"/>
  <c r="O551" i="1"/>
  <c r="Q215" i="1"/>
  <c r="O299" i="1"/>
  <c r="O443" i="1"/>
  <c r="R551" i="1"/>
  <c r="R357" i="1"/>
  <c r="R429" i="1"/>
  <c r="R513" i="1"/>
  <c r="R541" i="1"/>
  <c r="Q451" i="1"/>
  <c r="R451" i="1"/>
  <c r="S421" i="1"/>
  <c r="R421" i="1"/>
  <c r="Q497" i="1"/>
  <c r="R497" i="1"/>
  <c r="R431" i="1"/>
  <c r="Q431" i="1"/>
  <c r="R281" i="1"/>
  <c r="O281" i="1"/>
  <c r="R209" i="1"/>
  <c r="P209" i="1"/>
  <c r="R418" i="1"/>
  <c r="Q418" i="1"/>
  <c r="R322" i="1"/>
  <c r="R549" i="1"/>
  <c r="R543" i="1"/>
  <c r="Q477" i="1"/>
  <c r="O369" i="1"/>
  <c r="R369" i="1"/>
  <c r="R333" i="1"/>
  <c r="O333" i="1"/>
  <c r="R219" i="1"/>
  <c r="R195" i="1"/>
  <c r="Q573" i="1"/>
  <c r="R59" i="1"/>
  <c r="R391" i="1"/>
  <c r="O580" i="1"/>
  <c r="R61" i="1"/>
  <c r="R117" i="1"/>
  <c r="R229" i="1"/>
  <c r="R34" i="1"/>
  <c r="R194" i="1"/>
  <c r="Q19" i="1"/>
  <c r="O8" i="1"/>
  <c r="Q20" i="1"/>
  <c r="P3" i="1"/>
  <c r="Q4" i="1"/>
  <c r="R22" i="1"/>
  <c r="Q688" i="1"/>
  <c r="R659" i="1"/>
  <c r="Q637" i="1"/>
  <c r="S661" i="1"/>
  <c r="R671" i="1"/>
  <c r="P647" i="1"/>
  <c r="Q686" i="1"/>
  <c r="O728" i="1"/>
  <c r="R737" i="1"/>
  <c r="R749" i="1"/>
  <c r="S709" i="1"/>
  <c r="Q737" i="1"/>
  <c r="S701" i="1"/>
  <c r="R647" i="1"/>
  <c r="O641" i="1"/>
  <c r="O644" i="1"/>
  <c r="S643" i="1"/>
  <c r="Q726" i="1"/>
  <c r="P609" i="1"/>
  <c r="R714" i="1"/>
  <c r="Q692" i="1"/>
  <c r="P605" i="1"/>
  <c r="Q684" i="1"/>
  <c r="R739" i="1"/>
  <c r="Q739" i="1"/>
  <c r="P669" i="1"/>
  <c r="P690" i="1"/>
  <c r="O625" i="1"/>
  <c r="S639" i="1"/>
  <c r="O669" i="1"/>
  <c r="O703" i="1"/>
  <c r="R728" i="1"/>
  <c r="R651" i="1"/>
  <c r="P651" i="1"/>
  <c r="O447" i="1"/>
  <c r="S465" i="1"/>
  <c r="P501" i="1"/>
  <c r="P513" i="1"/>
  <c r="P399" i="1"/>
  <c r="P249" i="1"/>
  <c r="P357" i="1"/>
  <c r="S469" i="1"/>
  <c r="P519" i="1"/>
  <c r="P291" i="1"/>
  <c r="P406" i="1"/>
  <c r="P478" i="1"/>
  <c r="Q349" i="1"/>
  <c r="P382" i="1"/>
  <c r="P461" i="1"/>
  <c r="O471" i="1"/>
  <c r="P455" i="1"/>
  <c r="O539" i="1"/>
  <c r="S134" i="1"/>
  <c r="O403" i="1"/>
  <c r="S467" i="1"/>
  <c r="S501" i="1"/>
  <c r="O535" i="1"/>
  <c r="Q393" i="1"/>
  <c r="Q475" i="1"/>
  <c r="Q195" i="1"/>
  <c r="Q345" i="1"/>
  <c r="Q415" i="1"/>
  <c r="Q491" i="1"/>
  <c r="S233" i="1"/>
  <c r="S545" i="1"/>
  <c r="P189" i="1"/>
  <c r="P194" i="1"/>
  <c r="O351" i="1"/>
  <c r="S395" i="1"/>
  <c r="P409" i="1"/>
  <c r="Q543" i="1"/>
  <c r="O159" i="1"/>
  <c r="S383" i="1"/>
  <c r="O507" i="1"/>
  <c r="P297" i="1"/>
  <c r="S353" i="1"/>
  <c r="Q417" i="1"/>
  <c r="P499" i="1"/>
  <c r="P353" i="1"/>
  <c r="O195" i="1"/>
  <c r="S331" i="1"/>
  <c r="S391" i="1"/>
  <c r="O431" i="1"/>
  <c r="O563" i="1"/>
  <c r="Q333" i="1"/>
  <c r="Q549" i="1"/>
  <c r="O170" i="1"/>
  <c r="Q482" i="1"/>
  <c r="O315" i="1"/>
  <c r="S519" i="1"/>
  <c r="P243" i="1"/>
  <c r="Q355" i="1"/>
  <c r="P289" i="1"/>
  <c r="Q521" i="1"/>
  <c r="S559" i="1"/>
  <c r="P442" i="1"/>
  <c r="R341" i="1"/>
  <c r="R437" i="1"/>
  <c r="R106" i="1"/>
  <c r="R386" i="1"/>
  <c r="P410" i="1"/>
  <c r="R14" i="1"/>
  <c r="R20" i="1"/>
  <c r="R329" i="1"/>
  <c r="R197" i="1"/>
  <c r="Q197" i="1"/>
  <c r="R561" i="1"/>
  <c r="O561" i="1"/>
  <c r="R525" i="1"/>
  <c r="R495" i="1"/>
  <c r="Q495" i="1"/>
  <c r="R314" i="1"/>
  <c r="P314" i="1"/>
  <c r="S182" i="1"/>
  <c r="R182" i="1"/>
  <c r="P502" i="1"/>
  <c r="R477" i="1"/>
  <c r="O439" i="1"/>
  <c r="R439" i="1"/>
  <c r="R373" i="1"/>
  <c r="R58" i="1"/>
  <c r="P5" i="1"/>
  <c r="S649" i="1"/>
  <c r="P694" i="1"/>
  <c r="O671" i="1"/>
  <c r="R637" i="1"/>
  <c r="P619" i="1"/>
  <c r="R643" i="1"/>
  <c r="O653" i="1"/>
  <c r="S671" i="1"/>
  <c r="O688" i="1"/>
  <c r="S749" i="1"/>
  <c r="Q673" i="1"/>
  <c r="O746" i="1"/>
  <c r="P749" i="1"/>
  <c r="S605" i="1"/>
  <c r="Q665" i="1"/>
  <c r="O615" i="1"/>
  <c r="O655" i="1"/>
  <c r="Q617" i="1"/>
  <c r="Q732" i="1"/>
  <c r="R682" i="1"/>
  <c r="P680" i="1"/>
  <c r="R720" i="1"/>
  <c r="P726" i="1"/>
  <c r="S713" i="1"/>
  <c r="P617" i="1"/>
  <c r="Q678" i="1"/>
  <c r="O659" i="1"/>
  <c r="R614" i="1"/>
  <c r="Q633" i="1"/>
  <c r="O692" i="1"/>
  <c r="S609" i="1"/>
  <c r="P688" i="1"/>
  <c r="P745" i="1"/>
  <c r="Q669" i="1"/>
  <c r="S657" i="1"/>
  <c r="P661" i="1"/>
  <c r="S680" i="1"/>
  <c r="Q702" i="1"/>
  <c r="S726" i="1"/>
  <c r="S716" i="1"/>
  <c r="Q750" i="1"/>
  <c r="P663" i="1"/>
  <c r="P639" i="1"/>
  <c r="P633" i="1"/>
  <c r="R629" i="1"/>
  <c r="S435" i="1"/>
  <c r="Q305" i="1"/>
  <c r="S174" i="1"/>
  <c r="R218" i="1"/>
  <c r="O370" i="1"/>
  <c r="Q5" i="1"/>
  <c r="P659" i="1"/>
  <c r="S686" i="1"/>
  <c r="O635" i="1"/>
  <c r="Q694" i="1"/>
  <c r="P671" i="1"/>
  <c r="S694" i="1"/>
  <c r="S635" i="1"/>
  <c r="R678" i="1"/>
  <c r="O690" i="1"/>
  <c r="Q749" i="1"/>
  <c r="P713" i="1"/>
  <c r="O698" i="1"/>
  <c r="R745" i="1"/>
  <c r="P644" i="1"/>
  <c r="Q690" i="1"/>
  <c r="S669" i="1"/>
  <c r="P710" i="1"/>
  <c r="R686" i="1"/>
  <c r="O629" i="1"/>
  <c r="S655" i="1"/>
  <c r="R732" i="1"/>
  <c r="P728" i="1"/>
  <c r="S720" i="1"/>
  <c r="O726" i="1"/>
  <c r="Q716" i="1"/>
  <c r="O663" i="1"/>
  <c r="P722" i="1"/>
  <c r="S644" i="1"/>
  <c r="S692" i="1"/>
  <c r="P643" i="1"/>
  <c r="O665" i="1"/>
  <c r="P629" i="1"/>
  <c r="R482" i="1"/>
  <c r="R526" i="1"/>
  <c r="R456" i="1"/>
  <c r="P528" i="1"/>
  <c r="R472" i="1"/>
  <c r="R560" i="1"/>
  <c r="P560" i="1"/>
  <c r="Q560" i="1"/>
  <c r="R556" i="1"/>
  <c r="Q556" i="1"/>
  <c r="O556" i="1"/>
  <c r="P556" i="1"/>
  <c r="R552" i="1"/>
  <c r="S552" i="1"/>
  <c r="O552" i="1"/>
  <c r="Q552" i="1"/>
  <c r="P552" i="1"/>
  <c r="Q548" i="1"/>
  <c r="P548" i="1"/>
  <c r="O548" i="1"/>
  <c r="R544" i="1"/>
  <c r="P544" i="1"/>
  <c r="R540" i="1"/>
  <c r="P540" i="1"/>
  <c r="R536" i="1"/>
  <c r="O536" i="1"/>
  <c r="P536" i="1"/>
  <c r="R532" i="1"/>
  <c r="Q532" i="1"/>
  <c r="P532" i="1"/>
  <c r="R524" i="1"/>
  <c r="P524" i="1"/>
  <c r="Q524" i="1"/>
  <c r="R516" i="1"/>
  <c r="Q516" i="1"/>
  <c r="R512" i="1"/>
  <c r="P512" i="1"/>
  <c r="Q512" i="1"/>
  <c r="R508" i="1"/>
  <c r="Q508" i="1"/>
  <c r="S508" i="1"/>
  <c r="O508" i="1"/>
  <c r="P500" i="1"/>
  <c r="R500" i="1"/>
  <c r="R496" i="1"/>
  <c r="Q496" i="1"/>
  <c r="R492" i="1"/>
  <c r="Q492" i="1"/>
  <c r="P492" i="1"/>
  <c r="R488" i="1"/>
  <c r="P488" i="1"/>
  <c r="S488" i="1"/>
  <c r="R484" i="1"/>
  <c r="Q484" i="1"/>
  <c r="P484" i="1"/>
  <c r="S484" i="1"/>
  <c r="O484" i="1"/>
  <c r="R480" i="1"/>
  <c r="S480" i="1"/>
  <c r="O480" i="1"/>
  <c r="R476" i="1"/>
  <c r="Q476" i="1"/>
  <c r="S468" i="1"/>
  <c r="O468" i="1"/>
  <c r="Q468" i="1"/>
  <c r="P464" i="1"/>
  <c r="R464" i="1"/>
  <c r="R452" i="1"/>
  <c r="P452" i="1"/>
  <c r="Q452" i="1"/>
  <c r="R448" i="1"/>
  <c r="S448" i="1"/>
  <c r="O448" i="1"/>
  <c r="Q448" i="1"/>
  <c r="R444" i="1"/>
  <c r="P444" i="1"/>
  <c r="S444" i="1"/>
  <c r="Q444" i="1"/>
  <c r="O444" i="1"/>
  <c r="P440" i="1"/>
  <c r="R440" i="1"/>
  <c r="R436" i="1"/>
  <c r="Q436" i="1"/>
  <c r="P432" i="1"/>
  <c r="R432" i="1"/>
  <c r="Q432" i="1"/>
  <c r="S428" i="1"/>
  <c r="O428" i="1"/>
  <c r="Q428" i="1"/>
  <c r="P424" i="1"/>
  <c r="R424" i="1"/>
  <c r="Q424" i="1"/>
  <c r="R420" i="1"/>
  <c r="Q420" i="1"/>
  <c r="P420" i="1"/>
  <c r="O404" i="1"/>
  <c r="R404" i="1"/>
  <c r="S404" i="1"/>
  <c r="Q404" i="1"/>
  <c r="R400" i="1"/>
  <c r="Q392" i="1"/>
  <c r="R392" i="1"/>
  <c r="S392" i="1"/>
  <c r="P392" i="1"/>
  <c r="R388" i="1"/>
  <c r="P388" i="1"/>
  <c r="O388" i="1"/>
  <c r="S388" i="1"/>
  <c r="S384" i="1"/>
  <c r="Q384" i="1"/>
  <c r="R384" i="1"/>
  <c r="R380" i="1"/>
  <c r="O380" i="1"/>
  <c r="S380" i="1"/>
  <c r="Q380" i="1"/>
  <c r="R376" i="1"/>
  <c r="O376" i="1"/>
  <c r="P372" i="1"/>
  <c r="R372" i="1"/>
  <c r="Q372" i="1"/>
  <c r="O372" i="1"/>
  <c r="R368" i="1"/>
  <c r="S368" i="1"/>
  <c r="S364" i="1"/>
  <c r="O364" i="1"/>
  <c r="Q364" i="1"/>
  <c r="R364" i="1"/>
  <c r="P364" i="1"/>
  <c r="R360" i="1"/>
  <c r="P360" i="1"/>
  <c r="Q360" i="1"/>
  <c r="O360" i="1"/>
  <c r="O356" i="1"/>
  <c r="R356" i="1"/>
  <c r="S356" i="1"/>
  <c r="Q356" i="1"/>
  <c r="R352" i="1"/>
  <c r="S352" i="1"/>
  <c r="R348" i="1"/>
  <c r="S348" i="1"/>
  <c r="Q348" i="1"/>
  <c r="R344" i="1"/>
  <c r="O344" i="1"/>
  <c r="S344" i="1"/>
  <c r="R340" i="1"/>
  <c r="P340" i="1"/>
  <c r="O340" i="1"/>
  <c r="S340" i="1"/>
  <c r="R336" i="1"/>
  <c r="R332" i="1"/>
  <c r="R328" i="1"/>
  <c r="Q328" i="1"/>
  <c r="Q324" i="1"/>
  <c r="P324" i="1"/>
  <c r="R320" i="1"/>
  <c r="Q320" i="1"/>
  <c r="P320" i="1"/>
  <c r="R316" i="1"/>
  <c r="Q316" i="1"/>
  <c r="R312" i="1"/>
  <c r="Q312" i="1"/>
  <c r="R308" i="1"/>
  <c r="P308" i="1"/>
  <c r="P304" i="1"/>
  <c r="Q304" i="1"/>
  <c r="R300" i="1"/>
  <c r="O300" i="1"/>
  <c r="R296" i="1"/>
  <c r="P296" i="1"/>
  <c r="R292" i="1"/>
  <c r="S292" i="1"/>
  <c r="Q288" i="1"/>
  <c r="R288" i="1"/>
  <c r="R284" i="1"/>
  <c r="Q284" i="1"/>
  <c r="R280" i="1"/>
  <c r="Q280" i="1"/>
  <c r="P280" i="1"/>
  <c r="R276" i="1"/>
  <c r="P276" i="1"/>
  <c r="R272" i="1"/>
  <c r="P272" i="1"/>
  <c r="R268" i="1"/>
  <c r="O268" i="1"/>
  <c r="R264" i="1"/>
  <c r="P264" i="1"/>
  <c r="Q264" i="1"/>
  <c r="R260" i="1"/>
  <c r="S260" i="1"/>
  <c r="R256" i="1"/>
  <c r="Q256" i="1"/>
  <c r="P256" i="1"/>
  <c r="R248" i="1"/>
  <c r="P248" i="1"/>
  <c r="Q248" i="1"/>
  <c r="R244" i="1"/>
  <c r="Q244" i="1"/>
  <c r="R240" i="1"/>
  <c r="P240" i="1"/>
  <c r="Q240" i="1"/>
  <c r="R236" i="1"/>
  <c r="P236" i="1"/>
  <c r="R232" i="1"/>
  <c r="P232" i="1"/>
  <c r="Q232" i="1"/>
  <c r="R224" i="1"/>
  <c r="P224" i="1"/>
  <c r="R216" i="1"/>
  <c r="P216" i="1"/>
  <c r="R208" i="1"/>
  <c r="Q208" i="1"/>
  <c r="P208" i="1"/>
  <c r="R200" i="1"/>
  <c r="Q200" i="1"/>
  <c r="P200" i="1"/>
  <c r="R192" i="1"/>
  <c r="O192" i="1"/>
  <c r="Q192" i="1"/>
  <c r="R188" i="1"/>
  <c r="S188" i="1"/>
  <c r="Q188" i="1"/>
  <c r="R184" i="1"/>
  <c r="Q184" i="1"/>
  <c r="P184" i="1"/>
  <c r="S184" i="1"/>
  <c r="R176" i="1"/>
  <c r="P176" i="1"/>
  <c r="S176" i="1"/>
  <c r="O176" i="1"/>
  <c r="S172" i="1"/>
  <c r="Q172" i="1"/>
  <c r="R172" i="1"/>
  <c r="R168" i="1"/>
  <c r="P168" i="1"/>
  <c r="S168" i="1"/>
  <c r="O168" i="1"/>
  <c r="Q168" i="1"/>
  <c r="R164" i="1"/>
  <c r="R160" i="1"/>
  <c r="P160" i="1"/>
  <c r="S160" i="1"/>
  <c r="Q160" i="1"/>
  <c r="Q156" i="1"/>
  <c r="S156" i="1"/>
  <c r="R152" i="1"/>
  <c r="S152" i="1"/>
  <c r="O152" i="1"/>
  <c r="Q152" i="1"/>
  <c r="P152" i="1"/>
  <c r="R148" i="1"/>
  <c r="S144" i="1"/>
  <c r="Q144" i="1"/>
  <c r="O144" i="1"/>
  <c r="R144" i="1"/>
  <c r="R140" i="1"/>
  <c r="S140" i="1"/>
  <c r="Q140" i="1"/>
  <c r="R136" i="1"/>
  <c r="S136" i="1"/>
  <c r="P136" i="1"/>
  <c r="Q136" i="1"/>
  <c r="R132" i="1"/>
  <c r="O132" i="1"/>
  <c r="Q132" i="1"/>
  <c r="S132" i="1"/>
  <c r="R128" i="1"/>
  <c r="P128" i="1"/>
  <c r="O128" i="1"/>
  <c r="S128" i="1"/>
  <c r="R124" i="1"/>
  <c r="R108" i="1"/>
  <c r="S108" i="1"/>
  <c r="Q108" i="1"/>
  <c r="R104" i="1"/>
  <c r="P104" i="1"/>
  <c r="Q104" i="1"/>
  <c r="R100" i="1"/>
  <c r="Q100" i="1"/>
  <c r="S733" i="1"/>
  <c r="Q96" i="1"/>
  <c r="R466" i="1"/>
  <c r="R554" i="1"/>
  <c r="R726" i="1"/>
  <c r="R722" i="1"/>
  <c r="S722" i="1"/>
  <c r="R718" i="1"/>
  <c r="Q718" i="1"/>
  <c r="O718" i="1"/>
  <c r="P96" i="1"/>
  <c r="O96" i="1"/>
  <c r="O714" i="1"/>
  <c r="R538" i="1"/>
  <c r="P518" i="1"/>
  <c r="S705" i="1"/>
  <c r="P718" i="1"/>
  <c r="S651" i="1"/>
  <c r="S745" i="1"/>
  <c r="O745" i="1"/>
  <c r="O724" i="1"/>
  <c r="S628" i="1"/>
  <c r="Q628" i="1"/>
  <c r="R628" i="1"/>
  <c r="P628" i="1"/>
  <c r="O628" i="1"/>
  <c r="S626" i="1"/>
  <c r="S632" i="1"/>
  <c r="P632" i="1"/>
  <c r="R626" i="1"/>
  <c r="R632" i="1"/>
  <c r="O632" i="1"/>
  <c r="Q714" i="1"/>
  <c r="P714" i="1"/>
  <c r="O621" i="1"/>
  <c r="P621" i="1"/>
  <c r="AL12" i="1"/>
  <c r="O732" i="1"/>
  <c r="P546" i="1"/>
  <c r="R290" i="1"/>
  <c r="P290" i="1"/>
  <c r="R744" i="1"/>
  <c r="O719" i="1"/>
  <c r="Q719" i="1"/>
  <c r="P719" i="1"/>
  <c r="R719" i="1"/>
  <c r="S719" i="1"/>
  <c r="R675" i="1"/>
  <c r="O675" i="1"/>
  <c r="S675" i="1"/>
  <c r="Q675" i="1"/>
  <c r="P675" i="1"/>
  <c r="O664" i="1"/>
  <c r="P664" i="1"/>
  <c r="R664" i="1"/>
  <c r="S664" i="1"/>
  <c r="Q656" i="1"/>
  <c r="O656" i="1"/>
  <c r="P656" i="1"/>
  <c r="S656" i="1"/>
  <c r="R656" i="1"/>
  <c r="P648" i="1"/>
  <c r="O648" i="1"/>
  <c r="S648" i="1"/>
  <c r="R648" i="1"/>
  <c r="O618" i="1"/>
  <c r="S618" i="1"/>
  <c r="P618" i="1"/>
  <c r="R618" i="1"/>
  <c r="Q618" i="1"/>
  <c r="O607" i="1"/>
  <c r="P607" i="1"/>
  <c r="R607" i="1"/>
  <c r="S607" i="1"/>
  <c r="Q607" i="1"/>
  <c r="P124" i="1"/>
  <c r="P116" i="1"/>
  <c r="Q282" i="1"/>
  <c r="Q290" i="1"/>
  <c r="Q306" i="1"/>
  <c r="S336" i="1"/>
  <c r="O336" i="1"/>
  <c r="S257" i="1"/>
  <c r="S321" i="1"/>
  <c r="O271" i="1"/>
  <c r="S261" i="1"/>
  <c r="O120" i="1"/>
  <c r="Q321" i="1"/>
  <c r="Q309" i="1"/>
  <c r="Q120" i="1"/>
  <c r="R324" i="1"/>
  <c r="R286" i="1"/>
  <c r="O362" i="1"/>
  <c r="R362" i="1"/>
  <c r="Q350" i="1"/>
  <c r="R350" i="1"/>
  <c r="O727" i="1"/>
  <c r="R727" i="1"/>
  <c r="P727" i="1"/>
  <c r="S727" i="1"/>
  <c r="Q727" i="1"/>
  <c r="O691" i="1"/>
  <c r="R691" i="1"/>
  <c r="Q691" i="1"/>
  <c r="S691" i="1"/>
  <c r="P691" i="1"/>
  <c r="O668" i="1"/>
  <c r="R668" i="1"/>
  <c r="P668" i="1"/>
  <c r="Q668" i="1"/>
  <c r="S668" i="1"/>
  <c r="Q611" i="1"/>
  <c r="O611" i="1"/>
  <c r="R611" i="1"/>
  <c r="P611" i="1"/>
  <c r="S611" i="1"/>
  <c r="S116" i="1"/>
  <c r="O278" i="1"/>
  <c r="O286" i="1"/>
  <c r="O294" i="1"/>
  <c r="O306" i="1"/>
  <c r="O290" i="1"/>
  <c r="O328" i="1"/>
  <c r="P336" i="1"/>
  <c r="S275" i="1"/>
  <c r="S124" i="1"/>
  <c r="S271" i="1"/>
  <c r="O324" i="1"/>
  <c r="Q278" i="1"/>
  <c r="O275" i="1"/>
  <c r="Q294" i="1"/>
  <c r="Q286" i="1"/>
  <c r="R116" i="1"/>
  <c r="S328" i="1"/>
  <c r="R261" i="1"/>
  <c r="R321" i="1"/>
  <c r="Q537" i="1"/>
  <c r="R537" i="1"/>
  <c r="S531" i="1"/>
  <c r="R531" i="1"/>
  <c r="P520" i="1"/>
  <c r="R520" i="1"/>
  <c r="P506" i="1"/>
  <c r="R506" i="1"/>
  <c r="Q494" i="1"/>
  <c r="R494" i="1"/>
  <c r="R490" i="1"/>
  <c r="P490" i="1"/>
  <c r="P222" i="1"/>
  <c r="R222" i="1"/>
  <c r="Q740" i="1"/>
  <c r="P740" i="1"/>
  <c r="S740" i="1"/>
  <c r="O740" i="1"/>
  <c r="R740" i="1"/>
  <c r="Q683" i="1"/>
  <c r="P683" i="1"/>
  <c r="R683" i="1"/>
  <c r="O683" i="1"/>
  <c r="S683" i="1"/>
  <c r="P660" i="1"/>
  <c r="S660" i="1"/>
  <c r="O660" i="1"/>
  <c r="Q660" i="1"/>
  <c r="P652" i="1"/>
  <c r="R652" i="1"/>
  <c r="O652" i="1"/>
  <c r="S652" i="1"/>
  <c r="Q652" i="1"/>
  <c r="Q116" i="1"/>
  <c r="S278" i="1"/>
  <c r="S286" i="1"/>
  <c r="S294" i="1"/>
  <c r="O282" i="1"/>
  <c r="S306" i="1"/>
  <c r="S290" i="1"/>
  <c r="P328" i="1"/>
  <c r="Q336" i="1"/>
  <c r="Q124" i="1"/>
  <c r="S324" i="1"/>
  <c r="O309" i="1"/>
  <c r="P120" i="1"/>
  <c r="Q271" i="1"/>
  <c r="P278" i="1"/>
  <c r="Q275" i="1"/>
  <c r="P294" i="1"/>
  <c r="Q261" i="1"/>
  <c r="Q257" i="1"/>
  <c r="S120" i="1"/>
  <c r="O332" i="1"/>
  <c r="O555" i="1"/>
  <c r="R555" i="1"/>
  <c r="R547" i="1"/>
  <c r="Q530" i="1"/>
  <c r="R530" i="1"/>
  <c r="R505" i="1"/>
  <c r="R493" i="1"/>
  <c r="P468" i="1"/>
  <c r="R468" i="1"/>
  <c r="R460" i="1"/>
  <c r="Q460" i="1"/>
  <c r="R457" i="1"/>
  <c r="P250" i="1"/>
  <c r="R250" i="1"/>
  <c r="P93" i="1"/>
  <c r="R93" i="1"/>
  <c r="P85" i="1"/>
  <c r="R85" i="1"/>
  <c r="R74" i="1"/>
  <c r="R66" i="1"/>
  <c r="Q30" i="1"/>
  <c r="R30" i="1"/>
  <c r="O26" i="1"/>
  <c r="R26" i="1"/>
  <c r="P26" i="1"/>
  <c r="P22" i="1"/>
  <c r="O22" i="1"/>
  <c r="S22" i="1"/>
  <c r="S18" i="1"/>
  <c r="R18" i="1"/>
  <c r="Q18" i="1"/>
  <c r="O14" i="1"/>
  <c r="S14" i="1"/>
  <c r="Q14" i="1"/>
  <c r="P10" i="1"/>
  <c r="O10" i="1"/>
  <c r="R10" i="1"/>
  <c r="Q6" i="1"/>
  <c r="S6" i="1"/>
  <c r="O6" i="1"/>
  <c r="Q2" i="1"/>
  <c r="O2" i="1"/>
  <c r="S2" i="1"/>
  <c r="P593" i="1"/>
  <c r="R593" i="1"/>
  <c r="R585" i="1"/>
  <c r="Q577" i="1"/>
  <c r="R577" i="1"/>
  <c r="R569" i="1"/>
  <c r="P734" i="1"/>
  <c r="S734" i="1"/>
  <c r="O734" i="1"/>
  <c r="R734" i="1"/>
  <c r="P730" i="1"/>
  <c r="Q730" i="1"/>
  <c r="R730" i="1"/>
  <c r="Q721" i="1"/>
  <c r="P721" i="1"/>
  <c r="O721" i="1"/>
  <c r="S721" i="1"/>
  <c r="R721" i="1"/>
  <c r="O693" i="1"/>
  <c r="Q693" i="1"/>
  <c r="S693" i="1"/>
  <c r="P693" i="1"/>
  <c r="O685" i="1"/>
  <c r="S685" i="1"/>
  <c r="P685" i="1"/>
  <c r="Q677" i="1"/>
  <c r="S677" i="1"/>
  <c r="R677" i="1"/>
  <c r="P627" i="1"/>
  <c r="O627" i="1"/>
  <c r="Q627" i="1"/>
  <c r="R627" i="1"/>
  <c r="S627" i="1"/>
  <c r="O622" i="1"/>
  <c r="Q622" i="1"/>
  <c r="R426" i="1"/>
  <c r="R217" i="1"/>
  <c r="R130" i="1"/>
  <c r="R162" i="1"/>
  <c r="R274" i="1"/>
  <c r="R338" i="1"/>
  <c r="R422" i="1"/>
  <c r="Q13" i="1"/>
  <c r="R13" i="1"/>
  <c r="S25" i="1"/>
  <c r="S5" i="1"/>
  <c r="Q9" i="1"/>
  <c r="P21" i="1"/>
  <c r="R17" i="1"/>
  <c r="Q685" i="1"/>
  <c r="R622" i="1"/>
  <c r="O677" i="1"/>
  <c r="O736" i="1"/>
  <c r="R736" i="1"/>
  <c r="Q736" i="1"/>
  <c r="S736" i="1"/>
  <c r="Q723" i="1"/>
  <c r="O723" i="1"/>
  <c r="R723" i="1"/>
  <c r="S723" i="1"/>
  <c r="Q715" i="1"/>
  <c r="R715" i="1"/>
  <c r="S715" i="1"/>
  <c r="S700" i="1"/>
  <c r="R700" i="1"/>
  <c r="O700" i="1"/>
  <c r="O696" i="1"/>
  <c r="R696" i="1"/>
  <c r="S696" i="1"/>
  <c r="P696" i="1"/>
  <c r="R687" i="1"/>
  <c r="Q687" i="1"/>
  <c r="S687" i="1"/>
  <c r="O687" i="1"/>
  <c r="P687" i="1"/>
  <c r="P679" i="1"/>
  <c r="Q679" i="1"/>
  <c r="R679" i="1"/>
  <c r="S679" i="1"/>
  <c r="R670" i="1"/>
  <c r="O670" i="1"/>
  <c r="Q670" i="1"/>
  <c r="P670" i="1"/>
  <c r="S670" i="1"/>
  <c r="O666" i="1"/>
  <c r="R666" i="1"/>
  <c r="S666" i="1"/>
  <c r="Q666" i="1"/>
  <c r="Q662" i="1"/>
  <c r="P662" i="1"/>
  <c r="R662" i="1"/>
  <c r="S662" i="1"/>
  <c r="R658" i="1"/>
  <c r="P658" i="1"/>
  <c r="O658" i="1"/>
  <c r="Q658" i="1"/>
  <c r="S658" i="1"/>
  <c r="P654" i="1"/>
  <c r="S654" i="1"/>
  <c r="Q654" i="1"/>
  <c r="O654" i="1"/>
  <c r="Q650" i="1"/>
  <c r="P650" i="1"/>
  <c r="S650" i="1"/>
  <c r="O13" i="1"/>
  <c r="Q25" i="1"/>
  <c r="O9" i="1"/>
  <c r="Q17" i="1"/>
  <c r="P723" i="1"/>
  <c r="P700" i="1"/>
  <c r="O715" i="1"/>
  <c r="S738" i="1"/>
  <c r="O738" i="1"/>
  <c r="Q738" i="1"/>
  <c r="R738" i="1"/>
  <c r="Q725" i="1"/>
  <c r="O725" i="1"/>
  <c r="S725" i="1"/>
  <c r="P725" i="1"/>
  <c r="Q717" i="1"/>
  <c r="S717" i="1"/>
  <c r="R717" i="1"/>
  <c r="O717" i="1"/>
  <c r="Q689" i="1"/>
  <c r="S689" i="1"/>
  <c r="O689" i="1"/>
  <c r="P689" i="1"/>
  <c r="R689" i="1"/>
  <c r="P681" i="1"/>
  <c r="Q681" i="1"/>
  <c r="R681" i="1"/>
  <c r="P672" i="1"/>
  <c r="S672" i="1"/>
  <c r="O672" i="1"/>
  <c r="R634" i="1"/>
  <c r="S634" i="1"/>
  <c r="Q634" i="1"/>
  <c r="O634" i="1"/>
  <c r="P634" i="1"/>
  <c r="Q645" i="1"/>
  <c r="O645" i="1"/>
  <c r="R645" i="1"/>
  <c r="S645" i="1"/>
  <c r="O642" i="1"/>
  <c r="S642" i="1"/>
  <c r="R642" i="1"/>
  <c r="P642" i="1"/>
  <c r="S638" i="1"/>
  <c r="O638" i="1"/>
  <c r="P638" i="1"/>
  <c r="R638" i="1"/>
  <c r="Q638" i="1"/>
  <c r="O631" i="1"/>
  <c r="Q631" i="1"/>
  <c r="P631" i="1"/>
  <c r="R631" i="1"/>
  <c r="P365" i="1"/>
  <c r="Q189" i="1"/>
  <c r="O423" i="1"/>
  <c r="P332" i="1"/>
  <c r="R548" i="1"/>
  <c r="R458" i="1"/>
  <c r="R461" i="1"/>
  <c r="R604" i="1"/>
  <c r="O604" i="1"/>
  <c r="S604" i="1"/>
  <c r="Q604" i="1"/>
  <c r="O751" i="1"/>
  <c r="S751" i="1"/>
  <c r="Q751" i="1"/>
  <c r="R751" i="1"/>
  <c r="S747" i="1"/>
  <c r="R747" i="1"/>
  <c r="Q747" i="1"/>
  <c r="O747" i="1"/>
  <c r="P747" i="1"/>
  <c r="Q743" i="1"/>
  <c r="S743" i="1"/>
  <c r="P743" i="1"/>
  <c r="O743" i="1"/>
  <c r="S711" i="1"/>
  <c r="P711" i="1"/>
  <c r="R711" i="1"/>
  <c r="O711" i="1"/>
  <c r="Q707" i="1"/>
  <c r="O707" i="1"/>
  <c r="P707" i="1"/>
  <c r="R703" i="1"/>
  <c r="Q703" i="1"/>
  <c r="S703" i="1"/>
  <c r="R674" i="1"/>
  <c r="R610" i="1"/>
  <c r="S610" i="1"/>
  <c r="Q610" i="1"/>
  <c r="O610" i="1"/>
  <c r="P610" i="1"/>
  <c r="P606" i="1"/>
  <c r="Q606" i="1"/>
  <c r="S606" i="1"/>
  <c r="R606" i="1"/>
  <c r="O606" i="1"/>
  <c r="Q332" i="1"/>
  <c r="P423" i="1"/>
  <c r="Q458" i="1"/>
  <c r="R97" i="1"/>
  <c r="R257" i="1"/>
  <c r="Q461" i="1"/>
  <c r="R46" i="1"/>
  <c r="R62" i="1"/>
  <c r="P645" i="1"/>
  <c r="S640" i="1"/>
  <c r="O640" i="1"/>
  <c r="R640" i="1"/>
  <c r="P636" i="1"/>
  <c r="R636" i="1"/>
  <c r="Q636" i="1"/>
  <c r="S636" i="1"/>
  <c r="R616" i="1"/>
  <c r="Q616" i="1"/>
  <c r="P616" i="1"/>
  <c r="O616" i="1"/>
  <c r="P613" i="1"/>
  <c r="Q613" i="1"/>
  <c r="R613" i="1"/>
  <c r="S613" i="1"/>
  <c r="Q513" i="1"/>
  <c r="P516" i="1"/>
  <c r="Q450" i="1"/>
  <c r="Q483" i="1"/>
  <c r="P498" i="1"/>
  <c r="P257" i="1"/>
  <c r="S332" i="1"/>
  <c r="P465" i="1"/>
  <c r="Q423" i="1"/>
  <c r="Q465" i="1"/>
  <c r="R510" i="1"/>
  <c r="R23" i="1"/>
  <c r="Q23" i="1"/>
  <c r="P23" i="1"/>
  <c r="S19" i="1"/>
  <c r="R19" i="1"/>
  <c r="O19" i="1"/>
  <c r="S15" i="1"/>
  <c r="P15" i="1"/>
  <c r="R15" i="1"/>
  <c r="P11" i="1"/>
  <c r="R11" i="1"/>
  <c r="O11" i="1"/>
  <c r="Q7" i="1"/>
  <c r="S7" i="1"/>
  <c r="P7" i="1"/>
  <c r="Q3" i="1"/>
  <c r="R3" i="1"/>
  <c r="S3" i="1"/>
  <c r="R707" i="1"/>
  <c r="O613" i="1"/>
  <c r="S616" i="1"/>
  <c r="Q711" i="1"/>
  <c r="S608" i="1"/>
  <c r="O608" i="1"/>
  <c r="P608" i="1"/>
  <c r="S602" i="1"/>
  <c r="O701" i="1"/>
  <c r="P602" i="1"/>
  <c r="O709" i="1"/>
  <c r="R630" i="1"/>
  <c r="P630" i="1"/>
  <c r="Q630" i="1"/>
  <c r="O630" i="1"/>
  <c r="S630" i="1"/>
  <c r="R564" i="1"/>
  <c r="O564" i="1"/>
  <c r="P564" i="1"/>
  <c r="Q564" i="1"/>
  <c r="R534" i="1"/>
  <c r="Q534" i="1"/>
  <c r="O534" i="1"/>
  <c r="R527" i="1"/>
  <c r="Q527" i="1"/>
  <c r="P527" i="1"/>
  <c r="O527" i="1"/>
  <c r="R504" i="1"/>
  <c r="O504" i="1"/>
  <c r="P504" i="1"/>
  <c r="Q504" i="1"/>
  <c r="R454" i="1"/>
  <c r="O454" i="1"/>
  <c r="Q454" i="1"/>
  <c r="R433" i="1"/>
  <c r="P433" i="1"/>
  <c r="S433" i="1"/>
  <c r="O433" i="1"/>
  <c r="R419" i="1"/>
  <c r="P419" i="1"/>
  <c r="O419" i="1"/>
  <c r="S419" i="1"/>
  <c r="Q419" i="1"/>
  <c r="R412" i="1"/>
  <c r="Q412" i="1"/>
  <c r="S412" i="1"/>
  <c r="R396" i="1"/>
  <c r="O396" i="1"/>
  <c r="S396" i="1"/>
  <c r="Q396" i="1"/>
  <c r="P396" i="1"/>
  <c r="R358" i="1"/>
  <c r="P358" i="1"/>
  <c r="S358" i="1"/>
  <c r="Q358" i="1"/>
  <c r="O346" i="1"/>
  <c r="R346" i="1"/>
  <c r="Q346" i="1"/>
  <c r="P346" i="1"/>
  <c r="S346" i="1"/>
  <c r="R343" i="1"/>
  <c r="S343" i="1"/>
  <c r="O343" i="1"/>
  <c r="Q343" i="1"/>
  <c r="R245" i="1"/>
  <c r="P245" i="1"/>
  <c r="S245" i="1"/>
  <c r="O245" i="1"/>
  <c r="R179" i="1"/>
  <c r="O179" i="1"/>
  <c r="Q179" i="1"/>
  <c r="O102" i="1"/>
  <c r="R102" i="1"/>
  <c r="R87" i="1"/>
  <c r="O87" i="1"/>
  <c r="P87" i="1"/>
  <c r="P43" i="1"/>
  <c r="Q43" i="1"/>
  <c r="O43" i="1"/>
  <c r="S43" i="1"/>
  <c r="P102" i="1"/>
  <c r="S564" i="1"/>
  <c r="P179" i="1"/>
  <c r="P534" i="1"/>
  <c r="S527" i="1"/>
  <c r="S102" i="1"/>
  <c r="P412" i="1"/>
  <c r="O531" i="1"/>
  <c r="P531" i="1"/>
  <c r="Q531" i="1"/>
  <c r="Q523" i="1"/>
  <c r="O523" i="1"/>
  <c r="R523" i="1"/>
  <c r="O487" i="1"/>
  <c r="R487" i="1"/>
  <c r="Q487" i="1"/>
  <c r="S487" i="1"/>
  <c r="P487" i="1"/>
  <c r="R416" i="1"/>
  <c r="P416" i="1"/>
  <c r="S416" i="1"/>
  <c r="R408" i="1"/>
  <c r="P408" i="1"/>
  <c r="S408" i="1"/>
  <c r="Q408" i="1"/>
  <c r="O408" i="1"/>
  <c r="R252" i="1"/>
  <c r="P252" i="1"/>
  <c r="Q252" i="1"/>
  <c r="P242" i="1"/>
  <c r="R242" i="1"/>
  <c r="S242" i="1"/>
  <c r="R138" i="1"/>
  <c r="S138" i="1"/>
  <c r="O138" i="1"/>
  <c r="P127" i="1"/>
  <c r="S127" i="1"/>
  <c r="O127" i="1"/>
  <c r="Q127" i="1"/>
  <c r="R112" i="1"/>
  <c r="P112" i="1"/>
  <c r="S112" i="1"/>
  <c r="O112" i="1"/>
  <c r="R55" i="1"/>
  <c r="Q55" i="1"/>
  <c r="P55" i="1"/>
  <c r="S55" i="1"/>
  <c r="O55" i="1"/>
  <c r="R47" i="1"/>
  <c r="P47" i="1"/>
  <c r="Q47" i="1"/>
  <c r="O47" i="1"/>
  <c r="S47" i="1"/>
  <c r="O412" i="1"/>
  <c r="O416" i="1"/>
  <c r="S179" i="1"/>
  <c r="O252" i="1"/>
  <c r="S504" i="1"/>
  <c r="P523" i="1"/>
  <c r="Q112" i="1"/>
  <c r="R43" i="1"/>
  <c r="Q138" i="1"/>
  <c r="Q242" i="1"/>
  <c r="O242" i="1"/>
  <c r="Q416" i="1"/>
  <c r="S534" i="1"/>
  <c r="S252" i="1"/>
  <c r="O358" i="1"/>
  <c r="P454" i="1"/>
  <c r="Q102" i="1"/>
  <c r="P343" i="1"/>
  <c r="Q245" i="1"/>
  <c r="O235" i="1"/>
  <c r="S517" i="1"/>
  <c r="P355" i="1"/>
  <c r="Q430" i="1"/>
  <c r="Q325" i="1"/>
  <c r="O501" i="1"/>
  <c r="Q481" i="1"/>
  <c r="P235" i="1"/>
  <c r="Q235" i="1"/>
  <c r="R405" i="1"/>
  <c r="Q515" i="1"/>
  <c r="R515" i="1"/>
  <c r="R387" i="1"/>
  <c r="R377" i="1"/>
  <c r="P731" i="1"/>
  <c r="S731" i="1"/>
  <c r="O731" i="1"/>
  <c r="P697" i="1"/>
  <c r="O697" i="1"/>
  <c r="Q697" i="1"/>
  <c r="R697" i="1"/>
  <c r="P612" i="1"/>
  <c r="R612" i="1"/>
  <c r="S612" i="1"/>
  <c r="O612" i="1"/>
  <c r="Q601" i="1"/>
  <c r="O601" i="1"/>
  <c r="P601" i="1"/>
  <c r="R601" i="1"/>
  <c r="Q748" i="1"/>
  <c r="O748" i="1"/>
  <c r="R748" i="1"/>
  <c r="P748" i="1"/>
  <c r="S744" i="1"/>
  <c r="Q744" i="1"/>
  <c r="P744" i="1"/>
  <c r="O744" i="1"/>
  <c r="P712" i="1"/>
  <c r="R712" i="1"/>
  <c r="S712" i="1"/>
  <c r="Q712" i="1"/>
  <c r="S708" i="1"/>
  <c r="P708" i="1"/>
  <c r="Q708" i="1"/>
  <c r="R708" i="1"/>
  <c r="P704" i="1"/>
  <c r="R704" i="1"/>
  <c r="O704" i="1"/>
  <c r="S704" i="1"/>
  <c r="S697" i="1"/>
  <c r="R731" i="1"/>
  <c r="Q731" i="1"/>
  <c r="O733" i="1"/>
  <c r="P733" i="1"/>
  <c r="Q733" i="1"/>
  <c r="Q729" i="1"/>
  <c r="R729" i="1"/>
  <c r="P729" i="1"/>
  <c r="S729" i="1"/>
  <c r="O729" i="1"/>
  <c r="O699" i="1"/>
  <c r="Q699" i="1"/>
  <c r="R699" i="1"/>
  <c r="O695" i="1"/>
  <c r="Q695" i="1"/>
  <c r="P695" i="1"/>
  <c r="R695" i="1"/>
  <c r="O674" i="1"/>
  <c r="S674" i="1"/>
  <c r="P674" i="1"/>
  <c r="Q674" i="1"/>
  <c r="Q612" i="1"/>
  <c r="P699" i="1"/>
  <c r="O603" i="1"/>
  <c r="Q603" i="1"/>
  <c r="R603" i="1"/>
  <c r="O750" i="1"/>
  <c r="P750" i="1"/>
  <c r="R750" i="1"/>
  <c r="P746" i="1"/>
  <c r="S746" i="1"/>
  <c r="Q746" i="1"/>
  <c r="S742" i="1"/>
  <c r="O742" i="1"/>
  <c r="R742" i="1"/>
  <c r="P742" i="1"/>
  <c r="S710" i="1"/>
  <c r="R710" i="1"/>
  <c r="O710" i="1"/>
  <c r="Q710" i="1"/>
  <c r="Q706" i="1"/>
  <c r="O706" i="1"/>
  <c r="P706" i="1"/>
  <c r="R702" i="1"/>
  <c r="S702" i="1"/>
  <c r="P702" i="1"/>
  <c r="Q623" i="1"/>
  <c r="S623" i="1"/>
  <c r="R623" i="1"/>
  <c r="P623" i="1"/>
  <c r="O623" i="1"/>
  <c r="Q741" i="1"/>
  <c r="S707" i="1"/>
  <c r="P732" i="1"/>
  <c r="P624" i="1"/>
  <c r="R624" i="1"/>
  <c r="O624" i="1"/>
  <c r="Q624" i="1"/>
  <c r="S624" i="1"/>
  <c r="O620" i="1"/>
  <c r="S620" i="1"/>
  <c r="Q620" i="1"/>
  <c r="P620" i="1"/>
  <c r="R620" i="1"/>
  <c r="S621" i="1"/>
  <c r="Q621" i="1"/>
  <c r="S622" i="1"/>
  <c r="P622" i="1"/>
  <c r="S619" i="1"/>
  <c r="O619" i="1"/>
  <c r="Q619" i="1"/>
  <c r="F3" i="5" l="1"/>
  <c r="D15" i="5"/>
  <c r="F7" i="5"/>
  <c r="D3" i="5"/>
  <c r="F8" i="5"/>
  <c r="F4" i="5"/>
  <c r="F19" i="5"/>
  <c r="F2" i="5"/>
  <c r="D2" i="5"/>
  <c r="D5" i="5"/>
  <c r="D7" i="5"/>
  <c r="F6" i="5"/>
  <c r="F5" i="5"/>
  <c r="D44" i="5"/>
  <c r="F18" i="5"/>
  <c r="D8" i="5"/>
  <c r="F26" i="5"/>
  <c r="D35" i="5"/>
  <c r="F14" i="5"/>
  <c r="F12" i="5"/>
  <c r="F47" i="5"/>
  <c r="F52" i="5"/>
  <c r="D9" i="5"/>
  <c r="D24" i="5"/>
  <c r="F44" i="5"/>
  <c r="D6" i="5"/>
  <c r="D26" i="5"/>
  <c r="F27" i="5"/>
  <c r="D13" i="5"/>
  <c r="K3" i="5"/>
  <c r="F16" i="5"/>
  <c r="F33" i="5"/>
  <c r="F50" i="5"/>
  <c r="D4" i="5"/>
  <c r="D19" i="5"/>
  <c r="F10" i="5"/>
  <c r="F48" i="5"/>
  <c r="F40" i="5"/>
  <c r="F38" i="5"/>
  <c r="D21" i="5"/>
  <c r="F56" i="5"/>
  <c r="F9" i="5"/>
  <c r="D25" i="5"/>
  <c r="D14" i="5"/>
  <c r="D16" i="5"/>
  <c r="F45" i="5"/>
  <c r="F39" i="5"/>
  <c r="D30" i="5"/>
  <c r="F46" i="5"/>
  <c r="D32" i="5"/>
  <c r="D22" i="5"/>
  <c r="D42" i="5"/>
  <c r="F22" i="5"/>
  <c r="D56" i="5"/>
  <c r="D41" i="5"/>
  <c r="F35" i="5"/>
  <c r="F23" i="5"/>
  <c r="F58" i="5"/>
  <c r="D48" i="5"/>
  <c r="D38" i="5"/>
  <c r="F29" i="5"/>
  <c r="D55" i="5"/>
  <c r="D34" i="5"/>
  <c r="D43" i="5"/>
  <c r="D53" i="5"/>
  <c r="F36" i="5"/>
  <c r="F17" i="5"/>
  <c r="F43" i="5"/>
  <c r="D51" i="5"/>
  <c r="F42" i="5"/>
  <c r="D37" i="5"/>
  <c r="F37" i="5"/>
  <c r="F54" i="5"/>
  <c r="F31" i="5"/>
  <c r="D45" i="5"/>
  <c r="F25" i="5"/>
  <c r="D50" i="5"/>
  <c r="D46" i="5"/>
  <c r="D10" i="5"/>
  <c r="D31" i="5"/>
  <c r="F57" i="5"/>
  <c r="F24" i="5"/>
  <c r="F13" i="5"/>
  <c r="F49" i="5"/>
  <c r="D58" i="5"/>
  <c r="D57" i="5"/>
  <c r="D23" i="5"/>
  <c r="D33" i="5"/>
  <c r="D11" i="5"/>
  <c r="F53" i="5"/>
  <c r="D49" i="5"/>
  <c r="F21" i="5"/>
  <c r="F55" i="5"/>
  <c r="F41" i="5"/>
  <c r="F30" i="5"/>
  <c r="D17" i="5"/>
  <c r="D36" i="5"/>
  <c r="D29" i="5"/>
  <c r="D27" i="5"/>
  <c r="D20" i="5"/>
  <c r="F20" i="5"/>
  <c r="F32" i="5"/>
  <c r="F15" i="5"/>
  <c r="F34" i="5"/>
  <c r="D40" i="5"/>
  <c r="D28" i="5"/>
  <c r="D18" i="5"/>
  <c r="F51" i="5"/>
  <c r="D54" i="5"/>
  <c r="F11" i="5"/>
  <c r="D52" i="5"/>
  <c r="D39" i="5"/>
  <c r="D47" i="5"/>
  <c r="D12" i="5"/>
  <c r="F28" i="5"/>
  <c r="AM14" i="1"/>
  <c r="AO14" i="1" s="1"/>
  <c r="AM11" i="1"/>
  <c r="AO11" i="1" s="1"/>
  <c r="AM30" i="1"/>
  <c r="AO30" i="1" s="1"/>
  <c r="AM5" i="1"/>
  <c r="AO5" i="1" s="1"/>
  <c r="AM28" i="1"/>
  <c r="AO28" i="1" s="1"/>
  <c r="AM16" i="1"/>
  <c r="AO16" i="1" s="1"/>
  <c r="AA2" i="1"/>
  <c r="AM22" i="1"/>
  <c r="AO22" i="1" s="1"/>
  <c r="AM32" i="1"/>
  <c r="AO32" i="1" s="1"/>
  <c r="AM21" i="1"/>
  <c r="AO21" i="1" s="1"/>
  <c r="AM12" i="1"/>
  <c r="AO12" i="1" s="1"/>
  <c r="AM10" i="1"/>
  <c r="AO10" i="1" s="1"/>
  <c r="AM8" i="1"/>
  <c r="AO8" i="1" s="1"/>
  <c r="AM17" i="1"/>
  <c r="AO17" i="1" s="1"/>
  <c r="AM4" i="1"/>
  <c r="AO4" i="1" s="1"/>
  <c r="AM13" i="1"/>
  <c r="AO13" i="1" s="1"/>
  <c r="AM25" i="1"/>
  <c r="AO25" i="1" s="1"/>
  <c r="AM33" i="1"/>
  <c r="AO33" i="1" s="1"/>
  <c r="AM31" i="1"/>
  <c r="AO31" i="1" s="1"/>
  <c r="AM27" i="1"/>
  <c r="AO27" i="1" s="1"/>
  <c r="AM6" i="1"/>
  <c r="AO6" i="1" s="1"/>
  <c r="AM18" i="1"/>
  <c r="AO18" i="1" s="1"/>
  <c r="AM15" i="1"/>
  <c r="AO15" i="1" s="1"/>
  <c r="AM24" i="1"/>
  <c r="AO24" i="1" s="1"/>
  <c r="AM7" i="1"/>
  <c r="AO7" i="1" s="1"/>
  <c r="AM3" i="1"/>
  <c r="AO3" i="1" s="1"/>
  <c r="AM20" i="1"/>
  <c r="AO20" i="1" s="1"/>
  <c r="AM23" i="1"/>
  <c r="AO23" i="1" s="1"/>
  <c r="AM9" i="1"/>
  <c r="AO9" i="1" s="1"/>
  <c r="AM34" i="1"/>
  <c r="AO34" i="1" s="1"/>
  <c r="AM19" i="1"/>
  <c r="AO19" i="1" s="1"/>
  <c r="AM26" i="1"/>
  <c r="AO26" i="1" s="1"/>
  <c r="AM29" i="1"/>
  <c r="AO29" i="1" s="1"/>
  <c r="AE2" i="1"/>
  <c r="AB2" i="1"/>
  <c r="Z2" i="1"/>
  <c r="AC2" i="1"/>
  <c r="AD2" i="1"/>
  <c r="AP6" i="1" l="1"/>
  <c r="AQ6" i="1" s="1"/>
  <c r="K6" i="4" s="1"/>
  <c r="AP29" i="1"/>
  <c r="AQ29" i="1" s="1"/>
  <c r="K29" i="4" s="1"/>
  <c r="AP9" i="1"/>
  <c r="AQ9" i="1" s="1"/>
  <c r="K9" i="4" s="1"/>
  <c r="AP23" i="1"/>
  <c r="AQ23" i="1" s="1"/>
  <c r="K23" i="4" s="1"/>
  <c r="AP18" i="1"/>
  <c r="AQ18" i="1" s="1"/>
  <c r="K18" i="4" s="1"/>
  <c r="AP20" i="1"/>
  <c r="AQ20" i="1" s="1"/>
  <c r="K20" i="4" s="1"/>
  <c r="AP24" i="1"/>
  <c r="AQ24" i="1" s="1"/>
  <c r="K24" i="4" s="1"/>
  <c r="AP15" i="1"/>
  <c r="AQ15" i="1" s="1"/>
  <c r="K15" i="4" s="1"/>
  <c r="AP7" i="1"/>
  <c r="AQ7" i="1" s="1"/>
  <c r="K7" i="4" s="1"/>
  <c r="AP34" i="1"/>
  <c r="AQ34" i="1" s="1"/>
  <c r="K34" i="4" s="1"/>
  <c r="AP11" i="1"/>
  <c r="AQ11" i="1" s="1"/>
  <c r="K11" i="4" s="1"/>
  <c r="AP21" i="1"/>
  <c r="AQ21" i="1" s="1"/>
  <c r="K21" i="4" s="1"/>
  <c r="AP31" i="1"/>
  <c r="AQ31" i="1" s="1"/>
  <c r="K31" i="4" s="1"/>
  <c r="AP13" i="1"/>
  <c r="AQ13" i="1" s="1"/>
  <c r="K13" i="4" s="1"/>
  <c r="AP8" i="1"/>
  <c r="AQ8" i="1" s="1"/>
  <c r="K8" i="4" s="1"/>
  <c r="AP28" i="1"/>
  <c r="AQ28" i="1" s="1"/>
  <c r="K28" i="4" s="1"/>
  <c r="AP26" i="1"/>
  <c r="AQ26" i="1" s="1"/>
  <c r="K26" i="4" s="1"/>
  <c r="AP33" i="1"/>
  <c r="AQ33" i="1" s="1"/>
  <c r="K33" i="4" s="1"/>
  <c r="AP5" i="1"/>
  <c r="AQ5" i="1" s="1"/>
  <c r="K5" i="4" s="1"/>
  <c r="AP12" i="1"/>
  <c r="AQ12" i="1" s="1"/>
  <c r="K12" i="4" s="1"/>
  <c r="AP17" i="1"/>
  <c r="AQ17" i="1" s="1"/>
  <c r="K17" i="4" s="1"/>
  <c r="AP3" i="1"/>
  <c r="AQ3" i="1" s="1"/>
  <c r="K3" i="4" s="1"/>
  <c r="AP19" i="1"/>
  <c r="AQ19" i="1" s="1"/>
  <c r="K19" i="4" s="1"/>
  <c r="AP22" i="1"/>
  <c r="AQ22" i="1" s="1"/>
  <c r="K22" i="4" s="1"/>
  <c r="AP30" i="1"/>
  <c r="AQ30" i="1" s="1"/>
  <c r="K30" i="4" s="1"/>
  <c r="AP10" i="1"/>
  <c r="AQ10" i="1" s="1"/>
  <c r="K10" i="4" s="1"/>
  <c r="AP27" i="1"/>
  <c r="AQ27" i="1" s="1"/>
  <c r="K27" i="4" s="1"/>
  <c r="AP4" i="1"/>
  <c r="AQ4" i="1" s="1"/>
  <c r="K4" i="4" s="1"/>
  <c r="AP32" i="1"/>
  <c r="AQ32" i="1" s="1"/>
  <c r="K32" i="4" s="1"/>
  <c r="AP16" i="1"/>
  <c r="AQ16" i="1" s="1"/>
  <c r="K16" i="4" s="1"/>
  <c r="AP14" i="1"/>
  <c r="AQ14" i="1" s="1"/>
  <c r="K14" i="4" s="1"/>
  <c r="AP25" i="1"/>
  <c r="AQ25" i="1" s="1"/>
  <c r="K25" i="4" s="1"/>
  <c r="U32" i="4" l="1"/>
  <c r="V32" i="4"/>
  <c r="W32" i="4"/>
  <c r="T32" i="4"/>
  <c r="T25" i="4"/>
  <c r="U25" i="4"/>
  <c r="V25" i="4"/>
  <c r="W25" i="4"/>
  <c r="T10" i="4"/>
  <c r="U10" i="4"/>
  <c r="V10" i="4"/>
  <c r="W10" i="4"/>
  <c r="W12" i="4"/>
  <c r="T12" i="4"/>
  <c r="U12" i="4"/>
  <c r="V12" i="4"/>
  <c r="T13" i="4"/>
  <c r="U13" i="4"/>
  <c r="V13" i="4"/>
  <c r="W13" i="4"/>
  <c r="U29" i="4"/>
  <c r="V29" i="4"/>
  <c r="W29" i="4"/>
  <c r="T29" i="4"/>
  <c r="U14" i="4"/>
  <c r="V14" i="4"/>
  <c r="W14" i="4"/>
  <c r="T14" i="4"/>
  <c r="W30" i="4"/>
  <c r="T30" i="4"/>
  <c r="U30" i="4"/>
  <c r="V30" i="4"/>
  <c r="U5" i="4"/>
  <c r="V5" i="4"/>
  <c r="W5" i="4"/>
  <c r="T5" i="4"/>
  <c r="T31" i="4"/>
  <c r="U31" i="4"/>
  <c r="V31" i="4"/>
  <c r="W31" i="4"/>
  <c r="W24" i="4"/>
  <c r="T24" i="4"/>
  <c r="U24" i="4"/>
  <c r="V24" i="4"/>
  <c r="W6" i="4"/>
  <c r="T6" i="4"/>
  <c r="U6" i="4"/>
  <c r="V6" i="4"/>
  <c r="T16" i="4"/>
  <c r="U16" i="4"/>
  <c r="V16" i="4"/>
  <c r="W16" i="4"/>
  <c r="T22" i="4"/>
  <c r="U22" i="4"/>
  <c r="V22" i="4"/>
  <c r="W22" i="4"/>
  <c r="W33" i="4"/>
  <c r="T33" i="4"/>
  <c r="U33" i="4"/>
  <c r="V33" i="4"/>
  <c r="W21" i="4"/>
  <c r="T21" i="4"/>
  <c r="U21" i="4"/>
  <c r="V21" i="4"/>
  <c r="U20" i="4"/>
  <c r="V20" i="4"/>
  <c r="W20" i="4"/>
  <c r="T20" i="4"/>
  <c r="T19" i="4"/>
  <c r="U19" i="4"/>
  <c r="V19" i="4"/>
  <c r="W19" i="4"/>
  <c r="U26" i="4"/>
  <c r="V26" i="4"/>
  <c r="W26" i="4"/>
  <c r="T26" i="4"/>
  <c r="U11" i="4"/>
  <c r="V11" i="4"/>
  <c r="W11" i="4"/>
  <c r="T11" i="4"/>
  <c r="W18" i="4"/>
  <c r="T18" i="4"/>
  <c r="V18" i="4"/>
  <c r="U18" i="4"/>
  <c r="T4" i="4"/>
  <c r="U4" i="4"/>
  <c r="V4" i="4"/>
  <c r="W4" i="4"/>
  <c r="T28" i="4"/>
  <c r="U28" i="4"/>
  <c r="V28" i="4"/>
  <c r="W28" i="4"/>
  <c r="T34" i="4"/>
  <c r="U34" i="4"/>
  <c r="V34" i="4"/>
  <c r="W34" i="4"/>
  <c r="U23" i="4"/>
  <c r="V23" i="4"/>
  <c r="W23" i="4"/>
  <c r="T23" i="4"/>
  <c r="W27" i="4"/>
  <c r="T27" i="4"/>
  <c r="V27" i="4"/>
  <c r="U27" i="4"/>
  <c r="U17" i="4"/>
  <c r="V17" i="4"/>
  <c r="W17" i="4"/>
  <c r="T17" i="4"/>
  <c r="U8" i="4"/>
  <c r="V8" i="4"/>
  <c r="W8" i="4"/>
  <c r="T8" i="4"/>
  <c r="T7" i="4"/>
  <c r="U7" i="4"/>
  <c r="V7" i="4"/>
  <c r="W7" i="4"/>
  <c r="W9" i="4"/>
  <c r="T9" i="4"/>
  <c r="V9" i="4"/>
  <c r="U9" i="4"/>
  <c r="W15" i="4"/>
  <c r="T15" i="4"/>
  <c r="U15" i="4"/>
  <c r="V15" i="4"/>
  <c r="V3" i="4"/>
  <c r="W3" i="4"/>
  <c r="U3" i="4"/>
  <c r="T3" i="4"/>
  <c r="S3" i="4"/>
  <c r="Q25" i="4"/>
  <c r="Q14" i="4"/>
  <c r="Q3" i="4"/>
  <c r="M27" i="4"/>
  <c r="Q27" i="4"/>
  <c r="Q8" i="4"/>
  <c r="O9" i="4"/>
  <c r="Q9" i="4"/>
  <c r="R10" i="4"/>
  <c r="Q10" i="4"/>
  <c r="M13" i="4"/>
  <c r="Q13" i="4"/>
  <c r="P30" i="4"/>
  <c r="Q30" i="4"/>
  <c r="N5" i="4"/>
  <c r="Q5" i="4"/>
  <c r="L31" i="4"/>
  <c r="Q31" i="4"/>
  <c r="R24" i="4"/>
  <c r="Q24" i="4"/>
  <c r="Q6" i="4"/>
  <c r="N16" i="4"/>
  <c r="Q16" i="4"/>
  <c r="P22" i="4"/>
  <c r="Q22" i="4"/>
  <c r="O33" i="4"/>
  <c r="Q33" i="4"/>
  <c r="Q21" i="4"/>
  <c r="P20" i="4"/>
  <c r="Q20" i="4"/>
  <c r="Q17" i="4"/>
  <c r="O7" i="4"/>
  <c r="Q7" i="4"/>
  <c r="M32" i="4"/>
  <c r="Q32" i="4"/>
  <c r="L19" i="4"/>
  <c r="Q19" i="4"/>
  <c r="P26" i="4"/>
  <c r="Q26" i="4"/>
  <c r="Q11" i="4"/>
  <c r="Q18" i="4"/>
  <c r="Q4" i="4"/>
  <c r="Q28" i="4"/>
  <c r="Q34" i="4"/>
  <c r="Q23" i="4"/>
  <c r="P12" i="4"/>
  <c r="Q12" i="4"/>
  <c r="P15" i="4"/>
  <c r="Q15" i="4"/>
  <c r="Q29" i="4"/>
  <c r="R29" i="4"/>
  <c r="N6" i="4"/>
  <c r="S6" i="4"/>
  <c r="R6" i="4"/>
  <c r="M6" i="4"/>
  <c r="L15" i="4"/>
  <c r="L6" i="4"/>
  <c r="P6" i="4"/>
  <c r="R9" i="4"/>
  <c r="O6" i="4"/>
  <c r="N29" i="4"/>
  <c r="P29" i="4"/>
  <c r="S29" i="4"/>
  <c r="O29" i="4"/>
  <c r="R23" i="4"/>
  <c r="N9" i="4"/>
  <c r="L23" i="4"/>
  <c r="R4" i="4"/>
  <c r="M3" i="4"/>
  <c r="L9" i="4"/>
  <c r="P9" i="4"/>
  <c r="L29" i="4"/>
  <c r="S23" i="4"/>
  <c r="S9" i="4"/>
  <c r="M29" i="4"/>
  <c r="M9" i="4"/>
  <c r="O23" i="4"/>
  <c r="M23" i="4"/>
  <c r="N15" i="4"/>
  <c r="N23" i="4"/>
  <c r="S15" i="4"/>
  <c r="M7" i="4"/>
  <c r="R31" i="4"/>
  <c r="P23" i="4"/>
  <c r="O15" i="4"/>
  <c r="M15" i="4"/>
  <c r="L18" i="4"/>
  <c r="M26" i="4"/>
  <c r="M17" i="4"/>
  <c r="N18" i="4"/>
  <c r="R15" i="4"/>
  <c r="O26" i="4"/>
  <c r="R26" i="4"/>
  <c r="P31" i="4"/>
  <c r="P17" i="4"/>
  <c r="S17" i="4"/>
  <c r="P7" i="4"/>
  <c r="M18" i="4"/>
  <c r="R18" i="4"/>
  <c r="O18" i="4"/>
  <c r="N26" i="4"/>
  <c r="N17" i="4"/>
  <c r="S7" i="4"/>
  <c r="L30" i="4"/>
  <c r="M31" i="4"/>
  <c r="L17" i="4"/>
  <c r="P18" i="4"/>
  <c r="N31" i="4"/>
  <c r="O17" i="4"/>
  <c r="R17" i="4"/>
  <c r="R7" i="4"/>
  <c r="S18" i="4"/>
  <c r="O30" i="4"/>
  <c r="M20" i="4"/>
  <c r="S20" i="4"/>
  <c r="L34" i="4"/>
  <c r="N32" i="4"/>
  <c r="M30" i="4"/>
  <c r="M33" i="4"/>
  <c r="R3" i="4"/>
  <c r="N20" i="4"/>
  <c r="L13" i="4"/>
  <c r="O34" i="4"/>
  <c r="O16" i="4"/>
  <c r="S30" i="4"/>
  <c r="S32" i="4"/>
  <c r="S24" i="4"/>
  <c r="S33" i="4"/>
  <c r="R33" i="4"/>
  <c r="N13" i="4"/>
  <c r="S13" i="4"/>
  <c r="M34" i="4"/>
  <c r="O3" i="4"/>
  <c r="L24" i="4"/>
  <c r="N24" i="4"/>
  <c r="R20" i="4"/>
  <c r="O20" i="4"/>
  <c r="M24" i="4"/>
  <c r="N34" i="4"/>
  <c r="R34" i="4"/>
  <c r="P3" i="4"/>
  <c r="P24" i="4"/>
  <c r="O24" i="4"/>
  <c r="L20" i="4"/>
  <c r="P32" i="4"/>
  <c r="O10" i="4"/>
  <c r="R32" i="4"/>
  <c r="R30" i="4"/>
  <c r="S10" i="4"/>
  <c r="P10" i="4"/>
  <c r="L11" i="4"/>
  <c r="P33" i="4"/>
  <c r="N33" i="4"/>
  <c r="R13" i="4"/>
  <c r="P13" i="4"/>
  <c r="R11" i="4"/>
  <c r="P34" i="4"/>
  <c r="L3" i="4"/>
  <c r="N3" i="4"/>
  <c r="L16" i="4"/>
  <c r="S16" i="4"/>
  <c r="N10" i="4"/>
  <c r="R5" i="4"/>
  <c r="L33" i="4"/>
  <c r="L26" i="4"/>
  <c r="S26" i="4"/>
  <c r="O13" i="4"/>
  <c r="O31" i="4"/>
  <c r="S31" i="4"/>
  <c r="R19" i="4"/>
  <c r="S34" i="4"/>
  <c r="N7" i="4"/>
  <c r="L7" i="4"/>
  <c r="P16" i="4"/>
  <c r="M16" i="4"/>
  <c r="O32" i="4"/>
  <c r="L10" i="4"/>
  <c r="N30" i="4"/>
  <c r="L32" i="4"/>
  <c r="S8" i="4"/>
  <c r="M19" i="4"/>
  <c r="N27" i="4"/>
  <c r="R28" i="4"/>
  <c r="O5" i="4"/>
  <c r="R8" i="4"/>
  <c r="S21" i="4"/>
  <c r="M11" i="4"/>
  <c r="P5" i="4"/>
  <c r="N8" i="4"/>
  <c r="O19" i="4"/>
  <c r="R12" i="4"/>
  <c r="R16" i="4"/>
  <c r="M10" i="4"/>
  <c r="M4" i="4"/>
  <c r="P28" i="4"/>
  <c r="N22" i="4"/>
  <c r="R21" i="4"/>
  <c r="O22" i="4"/>
  <c r="L12" i="4"/>
  <c r="R27" i="4"/>
  <c r="S28" i="4"/>
  <c r="M21" i="4"/>
  <c r="L4" i="4"/>
  <c r="L27" i="4"/>
  <c r="M28" i="4"/>
  <c r="S22" i="4"/>
  <c r="N12" i="4"/>
  <c r="O12" i="4"/>
  <c r="N4" i="4"/>
  <c r="S5" i="4"/>
  <c r="O28" i="4"/>
  <c r="N28" i="4"/>
  <c r="L8" i="4"/>
  <c r="P8" i="4"/>
  <c r="N21" i="4"/>
  <c r="P11" i="4"/>
  <c r="O11" i="4"/>
  <c r="P19" i="4"/>
  <c r="S12" i="4"/>
  <c r="O4" i="4"/>
  <c r="P4" i="4"/>
  <c r="S27" i="4"/>
  <c r="P27" i="4"/>
  <c r="O27" i="4"/>
  <c r="L28" i="4"/>
  <c r="O21" i="4"/>
  <c r="P21" i="4"/>
  <c r="L22" i="4"/>
  <c r="R22" i="4"/>
  <c r="L5" i="4"/>
  <c r="M5" i="4"/>
  <c r="M8" i="4"/>
  <c r="O8" i="4"/>
  <c r="L21" i="4"/>
  <c r="N11" i="4"/>
  <c r="S11" i="4"/>
  <c r="M22" i="4"/>
  <c r="S19" i="4"/>
  <c r="N19" i="4"/>
  <c r="M12" i="4"/>
  <c r="S4" i="4"/>
  <c r="O25" i="4"/>
  <c r="L25" i="4"/>
  <c r="M25" i="4"/>
  <c r="S25" i="4"/>
  <c r="N25" i="4"/>
  <c r="R25" i="4"/>
  <c r="P25" i="4"/>
  <c r="P14" i="4"/>
  <c r="O14" i="4"/>
  <c r="L14" i="4"/>
  <c r="N14" i="4"/>
  <c r="S14" i="4"/>
  <c r="M14" i="4"/>
  <c r="R14" i="4"/>
  <c r="Z3" i="4" l="1"/>
  <c r="Z4" i="4" s="1"/>
  <c r="Z5" i="4"/>
  <c r="Z6" i="4"/>
</calcChain>
</file>

<file path=xl/sharedStrings.xml><?xml version="1.0" encoding="utf-8"?>
<sst xmlns="http://schemas.openxmlformats.org/spreadsheetml/2006/main" count="4834" uniqueCount="168">
  <si>
    <t>Season</t>
  </si>
  <si>
    <t>Seed</t>
  </si>
  <si>
    <t>North winner</t>
  </si>
  <si>
    <t>South winner</t>
  </si>
  <si>
    <t>West winner</t>
  </si>
  <si>
    <t>wild card</t>
  </si>
  <si>
    <t>Conf</t>
  </si>
  <si>
    <t>RS Pos</t>
  </si>
  <si>
    <t>Location</t>
  </si>
  <si>
    <t>New England</t>
  </si>
  <si>
    <t>Pittsburgh</t>
  </si>
  <si>
    <t>Jacksonville</t>
  </si>
  <si>
    <t>Kansas City</t>
  </si>
  <si>
    <t>Tennessee</t>
  </si>
  <si>
    <t>Buffalo</t>
  </si>
  <si>
    <t>Patriots</t>
  </si>
  <si>
    <t>Steelers</t>
  </si>
  <si>
    <t>Jaguars</t>
  </si>
  <si>
    <t>Chiefs</t>
  </si>
  <si>
    <t>Titans</t>
  </si>
  <si>
    <t>Bills</t>
  </si>
  <si>
    <t>WC</t>
  </si>
  <si>
    <t>DP</t>
  </si>
  <si>
    <t>CC</t>
  </si>
  <si>
    <t>SB</t>
  </si>
  <si>
    <t>East winner</t>
  </si>
  <si>
    <t>Philadelphia</t>
  </si>
  <si>
    <t>Minnesota</t>
  </si>
  <si>
    <t>Los Angeles</t>
  </si>
  <si>
    <t>New Orleans</t>
  </si>
  <si>
    <t>Carolina</t>
  </si>
  <si>
    <t>Atlanta</t>
  </si>
  <si>
    <t>Eagles</t>
  </si>
  <si>
    <t>Vikings</t>
  </si>
  <si>
    <t>Rams</t>
  </si>
  <si>
    <t>Saints</t>
  </si>
  <si>
    <t>Panthers</t>
  </si>
  <si>
    <t>Falcons</t>
  </si>
  <si>
    <t>L</t>
  </si>
  <si>
    <t>W</t>
  </si>
  <si>
    <t>Houston</t>
  </si>
  <si>
    <t>Oakland</t>
  </si>
  <si>
    <t>Miami</t>
  </si>
  <si>
    <t>Dallas</t>
  </si>
  <si>
    <t>Seattle</t>
  </si>
  <si>
    <t>Green Bay</t>
  </si>
  <si>
    <t>New York</t>
  </si>
  <si>
    <t>Texans</t>
  </si>
  <si>
    <t>Raiders</t>
  </si>
  <si>
    <t>Dolphins</t>
  </si>
  <si>
    <t>Cowboys</t>
  </si>
  <si>
    <t>Seahawks</t>
  </si>
  <si>
    <t>Packers</t>
  </si>
  <si>
    <t>Giants</t>
  </si>
  <si>
    <t>Lions</t>
  </si>
  <si>
    <t>bye</t>
  </si>
  <si>
    <t>Denver</t>
  </si>
  <si>
    <t>Cincinnati</t>
  </si>
  <si>
    <t>Arizona</t>
  </si>
  <si>
    <t>Washington</t>
  </si>
  <si>
    <t>Broncos</t>
  </si>
  <si>
    <t>Bengals</t>
  </si>
  <si>
    <t>Cardinals</t>
  </si>
  <si>
    <t>Redskins</t>
  </si>
  <si>
    <t>Indianapolis</t>
  </si>
  <si>
    <t>Baltimore</t>
  </si>
  <si>
    <t>Colts</t>
  </si>
  <si>
    <t>Ravens</t>
  </si>
  <si>
    <t>San Diego</t>
  </si>
  <si>
    <t>San Francisco</t>
  </si>
  <si>
    <t>Chargers</t>
  </si>
  <si>
    <t>49ers</t>
  </si>
  <si>
    <t>Chicago</t>
  </si>
  <si>
    <t>Jets</t>
  </si>
  <si>
    <t>Bears</t>
  </si>
  <si>
    <t>Tampa Bay</t>
  </si>
  <si>
    <t>Buccaneers</t>
  </si>
  <si>
    <t>St. Louis</t>
  </si>
  <si>
    <t>Cleveland</t>
  </si>
  <si>
    <t>Browns</t>
  </si>
  <si>
    <t>Pct</t>
  </si>
  <si>
    <t>Central winner</t>
  </si>
  <si>
    <t>Oilers</t>
  </si>
  <si>
    <t>Detroit</t>
  </si>
  <si>
    <t>NA</t>
  </si>
  <si>
    <t>Eastern</t>
  </si>
  <si>
    <t>Western</t>
  </si>
  <si>
    <t>American</t>
  </si>
  <si>
    <t>National</t>
  </si>
  <si>
    <t>Capitol winner</t>
  </si>
  <si>
    <t>Century winner</t>
  </si>
  <si>
    <t>Coastal winner</t>
  </si>
  <si>
    <t>winner</t>
  </si>
  <si>
    <t>Franchise</t>
  </si>
  <si>
    <t>NFL</t>
  </si>
  <si>
    <t>Lg</t>
  </si>
  <si>
    <t>AFL</t>
  </si>
  <si>
    <t>second</t>
  </si>
  <si>
    <t>Appearance</t>
  </si>
  <si>
    <t>SB win</t>
  </si>
  <si>
    <t>Wins</t>
  </si>
  <si>
    <t>Losses</t>
  </si>
  <si>
    <t>Score</t>
  </si>
  <si>
    <t>Rank</t>
  </si>
  <si>
    <t>Line</t>
  </si>
  <si>
    <t>Order</t>
  </si>
  <si>
    <t>W - L</t>
  </si>
  <si>
    <t>ID</t>
  </si>
  <si>
    <t>Last</t>
  </si>
  <si>
    <t>SB app</t>
  </si>
  <si>
    <t>SB suc</t>
  </si>
  <si>
    <t>PO suc</t>
  </si>
  <si>
    <t>Football Team</t>
  </si>
  <si>
    <t>PS app</t>
  </si>
  <si>
    <t>Las Vegas</t>
  </si>
  <si>
    <t>library(tidyverse)</t>
  </si>
  <si>
    <t>results %&gt;%</t>
  </si>
  <si>
    <t xml:space="preserve">  filter(Season &gt;= 1966, Week &gt; 30) %&gt;% # SB era post season</t>
  </si>
  <si>
    <t xml:space="preserve">  group_by(Franchise) %&gt;%</t>
  </si>
  <si>
    <t xml:space="preserve">            L = sum(Result == "L"),</t>
  </si>
  <si>
    <t xml:space="preserve">            PO_app = length(unique(Season)),</t>
  </si>
  <si>
    <t xml:space="preserve">            SB_app = sum(Week == 35),</t>
  </si>
  <si>
    <t xml:space="preserve">  mutate(Pct = W / (W + L),</t>
  </si>
  <si>
    <t xml:space="preserve">  relocate(Pct, .after = L) %&gt;% </t>
  </si>
  <si>
    <t xml:space="preserve">  View()</t>
  </si>
  <si>
    <t xml:space="preserve">            SB_win = sum(Week == 35 &amp; Result == "W")) %&gt;% </t>
  </si>
  <si>
    <t xml:space="preserve">  arrange(desc(Score)) %&gt;% </t>
  </si>
  <si>
    <t>Seasons</t>
  </si>
  <si>
    <t xml:space="preserve">  summarise(W = sum(Result == "W"),</t>
  </si>
  <si>
    <t xml:space="preserve">            Last = max(Season),</t>
  </si>
  <si>
    <t xml:space="preserve">  left_join(teaminfo %&gt;% filter(Season &gt;= 1966) %&gt;% group_by(Franchise) %&gt;% tally(name = "Seasons"), by = "Franchise") %&gt;%</t>
  </si>
  <si>
    <t xml:space="preserve">  relocate(Seasons, .before = Last) %&gt;% </t>
  </si>
  <si>
    <t xml:space="preserve">         PO_eff = PO_app / Seasons,</t>
  </si>
  <si>
    <t xml:space="preserve">         Score = (2 * SB_succ + 2 * PO_succ + PO_eff) / 5 * log(SB_win + 1.1, 2)) %&gt;% </t>
  </si>
  <si>
    <t>Commanders</t>
  </si>
  <si>
    <t>no SB appearence</t>
  </si>
  <si>
    <t>no SB win</t>
  </si>
  <si>
    <t>one SB win</t>
  </si>
  <si>
    <t>multiple SB wins</t>
  </si>
  <si>
    <t xml:space="preserve">         PO_succ = case_when(PO_app == 0 ~ 0,</t>
  </si>
  <si>
    <t xml:space="preserve">                             TRUE ~ SB_app / PO_app),</t>
  </si>
  <si>
    <t xml:space="preserve">         SB_succ = case_when(SB_app == 0 ~ 0,</t>
  </si>
  <si>
    <t xml:space="preserve">                             TRUE ~ SB_win / SB_app),</t>
  </si>
  <si>
    <t xml:space="preserve">  mutate(across(c(Pct, PO_eff, PO_succ, SB_succ), ~ round(., 3))) %&gt;% </t>
  </si>
  <si>
    <t>Success by Franchises</t>
  </si>
  <si>
    <t>bis</t>
  </si>
  <si>
    <t>missed/played</t>
  </si>
  <si>
    <t>Franchise name</t>
  </si>
  <si>
    <t>historic</t>
  </si>
  <si>
    <t>recent</t>
  </si>
  <si>
    <t>Super bowl</t>
  </si>
  <si>
    <t>era</t>
  </si>
  <si>
    <t>appear</t>
  </si>
  <si>
    <t>win</t>
  </si>
  <si>
    <t>Playoff</t>
  </si>
  <si>
    <t>effic</t>
  </si>
  <si>
    <t>success</t>
  </si>
  <si>
    <t>Loc</t>
  </si>
  <si>
    <t>Franch</t>
  </si>
  <si>
    <t>Seas</t>
  </si>
  <si>
    <t xml:space="preserve">49ers </t>
  </si>
  <si>
    <t>Philadephia</t>
  </si>
  <si>
    <t>PO</t>
  </si>
  <si>
    <t>games</t>
  </si>
  <si>
    <t>PO eff</t>
  </si>
  <si>
    <t>PO end</t>
  </si>
  <si>
    <t>endur</t>
  </si>
  <si>
    <t>...   PO effic = PO appear/Seasons; PO endur = PO games/PO appear; PO success = SB appear/PO appear; SB success = SB win/SB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</si>
</sst>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&quot;#&quot;\ 00"/>
    <numFmt numFmtId="167" formatCode="\(0\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vertical="center"/>
    </xf>
    <xf numFmtId="0" fontId="5" fillId="0" borderId="0" xfId="0" applyFont="1" applyAlignment="1">
      <alignment vertical="center"/>
    </xf>
    <xf numFmtId="1" fontId="5" fillId="0" borderId="0" xfId="0" applyNumberFormat="1" applyFont="1" applyAlignment="1">
      <alignment vertical="center"/>
    </xf>
    <xf numFmtId="166" fontId="2" fillId="0" borderId="0" xfId="0" applyNumberFormat="1" applyFont="1" applyAlignment="1">
      <alignment vertical="center"/>
    </xf>
    <xf numFmtId="16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7" fontId="0" fillId="0" borderId="0" xfId="0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3" borderId="0" xfId="0" applyFont="1" applyFill="1" applyAlignment="1">
      <alignment vertical="center"/>
    </xf>
  </cellXfs>
  <cellStyles count="1">
    <cellStyle name="Standard" xfId="0" builtinId="0"/>
  </cellStyles>
  <dxfs count="15">
    <dxf>
      <font>
        <b/>
        <i val="0"/>
        <color rgb="FF002060"/>
      </font>
      <fill>
        <patternFill>
          <bgColor rgb="FF00B0F0"/>
        </patternFill>
      </fill>
      <border>
        <top/>
        <bottom/>
      </border>
    </dxf>
    <dxf>
      <fill>
        <patternFill patternType="darkUp">
          <fgColor rgb="FF92D050"/>
          <bgColor auto="1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4" tint="-0.499984740745262"/>
      </font>
      <fill>
        <patternFill>
          <bgColor theme="4" tint="0.39994506668294322"/>
        </patternFill>
      </fill>
    </dxf>
    <dxf>
      <font>
        <b val="0"/>
        <i/>
        <color auto="1"/>
      </font>
      <fill>
        <patternFill patternType="lightHorizontal">
          <fgColor theme="0" tint="-0.24994659260841701"/>
          <bgColor rgb="FF00B050"/>
        </patternFill>
      </fill>
    </dxf>
    <dxf>
      <fill>
        <patternFill patternType="lightHorizontal">
          <fgColor theme="0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C00000"/>
        </patternFill>
      </fill>
    </dxf>
    <dxf>
      <font>
        <b val="0"/>
        <i val="0"/>
        <color theme="0"/>
      </font>
      <fill>
        <patternFill patternType="solid">
          <fgColor auto="1"/>
          <bgColor rgb="FF00B050"/>
        </patternFill>
      </fill>
    </dxf>
    <dxf>
      <fill>
        <patternFill patternType="solid">
          <fgColor auto="1"/>
          <bgColor rgb="FFFFC000"/>
        </patternFill>
      </fill>
    </dxf>
    <dxf>
      <font>
        <b/>
        <i val="0"/>
        <color theme="0"/>
      </font>
      <fill>
        <patternFill patternType="solid">
          <fgColor auto="1"/>
          <bgColor rgb="FF00B050"/>
        </patternFill>
      </fill>
    </dxf>
    <dxf>
      <border>
        <bottom style="dotted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 patternType="lightUp">
          <fgColor rgb="FF00B0F0"/>
        </patternFill>
      </fill>
      <border>
        <top style="thin">
          <color theme="4" tint="0.59996337778862885"/>
        </top>
        <bottom style="thin">
          <color theme="4" tint="0.59996337778862885"/>
        </bottom>
        <vertical/>
        <horizontal/>
      </border>
    </dxf>
    <dxf>
      <font>
        <color auto="1"/>
      </font>
      <fill>
        <patternFill>
          <bgColor rgb="FF00B0F0"/>
        </patternFill>
      </fill>
    </dxf>
    <dxf>
      <font>
        <color theme="0" tint="-4.9989318521683403E-2"/>
      </font>
      <fill>
        <patternFill patternType="solid">
          <fgColor auto="1"/>
          <bgColor theme="0" tint="-0.24994659260841701"/>
        </patternFill>
      </fill>
    </dxf>
  </dxfs>
  <tableStyles count="0" defaultTableStyle="TableStyleMedium2" defaultPivotStyle="PivotStyleLight16"/>
  <colors>
    <mruColors>
      <color rgb="FF1A9641"/>
      <color rgb="FFFFFFBF"/>
      <color rgb="FFFDAE61"/>
      <color rgb="FF31A354"/>
      <color rgb="FFA1D99B"/>
      <color rgb="FFA6D96A"/>
      <color rgb="FFD7191C"/>
      <color rgb="FFFBBC05"/>
      <color rgb="FF228B22"/>
      <color rgb="FFFFD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DAE61"/>
            </a:solidFill>
          </c:spPr>
          <c:dPt>
            <c:idx val="0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59F-44C9-9BDF-51ED4F7A5C48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9A-44B3-B35B-78E122B7CB6B}"/>
              </c:ext>
            </c:extLst>
          </c:dPt>
          <c:dPt>
            <c:idx val="2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C9A-44B3-B35B-78E122B7CB6B}"/>
              </c:ext>
            </c:extLst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9A-44B3-B35B-78E122B7CB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Overview!$Y$3:$Y$6</c:f>
              <c:strCache>
                <c:ptCount val="4"/>
                <c:pt idx="0">
                  <c:v>no SB appearence</c:v>
                </c:pt>
                <c:pt idx="1">
                  <c:v>no SB win</c:v>
                </c:pt>
                <c:pt idx="2">
                  <c:v>one SB win</c:v>
                </c:pt>
                <c:pt idx="3">
                  <c:v>multiple SB wins</c:v>
                </c:pt>
              </c:strCache>
            </c:strRef>
          </c:cat>
          <c:val>
            <c:numRef>
              <c:f>Overview!$Z$3:$Z$6</c:f>
              <c:numCache>
                <c:formatCode>General</c:formatCode>
                <c:ptCount val="4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9A-44B3-B35B-78E122B7CB6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2</xdr:row>
      <xdr:rowOff>0</xdr:rowOff>
    </xdr:from>
    <xdr:to>
      <xdr:col>29</xdr:col>
      <xdr:colOff>0</xdr:colOff>
      <xdr:row>17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51"/>
  <sheetViews>
    <sheetView tabSelected="1" zoomScaleNormal="100" workbookViewId="0">
      <pane ySplit="1" topLeftCell="A601" activePane="bottomLeft" state="frozen"/>
      <selection pane="bottomLeft" activeCell="H620" sqref="H620"/>
    </sheetView>
  </sheetViews>
  <sheetFormatPr baseColWidth="10" defaultColWidth="11.42578125" defaultRowHeight="15" x14ac:dyDescent="0.25"/>
  <cols>
    <col min="1" max="1" width="7.7109375" style="1" customWidth="1"/>
    <col min="2" max="2" width="4.7109375" style="1" customWidth="1"/>
    <col min="3" max="3" width="9.7109375" style="1" bestFit="1" customWidth="1"/>
    <col min="4" max="4" width="5.7109375" style="1" customWidth="1"/>
    <col min="5" max="5" width="14.7109375" style="1" customWidth="1"/>
    <col min="6" max="7" width="15.7109375" style="1" customWidth="1"/>
    <col min="8" max="11" width="4.7109375" style="15" customWidth="1"/>
    <col min="12" max="23" width="5.7109375" style="1" customWidth="1"/>
    <col min="24" max="24" width="10.7109375"/>
    <col min="25" max="25" width="5.7109375" customWidth="1"/>
    <col min="26" max="45" width="5.7109375" style="1" customWidth="1"/>
    <col min="46" max="16384" width="11.42578125" style="1"/>
  </cols>
  <sheetData>
    <row r="1" spans="1:43" x14ac:dyDescent="0.25">
      <c r="A1" s="4" t="s">
        <v>0</v>
      </c>
      <c r="B1" s="4" t="s">
        <v>95</v>
      </c>
      <c r="C1" s="4" t="s">
        <v>6</v>
      </c>
      <c r="D1" s="4" t="s">
        <v>1</v>
      </c>
      <c r="E1" s="4" t="s">
        <v>7</v>
      </c>
      <c r="F1" s="4" t="s">
        <v>8</v>
      </c>
      <c r="G1" s="4" t="s">
        <v>93</v>
      </c>
      <c r="H1" s="14" t="s">
        <v>21</v>
      </c>
      <c r="I1" s="14" t="s">
        <v>22</v>
      </c>
      <c r="J1" s="14" t="s">
        <v>23</v>
      </c>
      <c r="K1" s="14" t="s">
        <v>24</v>
      </c>
      <c r="L1" s="7" t="s">
        <v>93</v>
      </c>
      <c r="M1" s="38" t="s">
        <v>34</v>
      </c>
      <c r="N1" s="7" t="s">
        <v>98</v>
      </c>
      <c r="O1" s="7" t="s">
        <v>108</v>
      </c>
      <c r="P1" s="7" t="s">
        <v>100</v>
      </c>
      <c r="Q1" s="7" t="s">
        <v>101</v>
      </c>
      <c r="R1" s="7" t="s">
        <v>109</v>
      </c>
      <c r="S1" s="7" t="s">
        <v>99</v>
      </c>
      <c r="T1" s="7" t="s">
        <v>159</v>
      </c>
      <c r="U1" s="7" t="s">
        <v>157</v>
      </c>
      <c r="V1" s="7" t="s">
        <v>158</v>
      </c>
      <c r="W1" s="7" t="s">
        <v>6</v>
      </c>
      <c r="Y1" s="7"/>
      <c r="Z1" s="7" t="s">
        <v>113</v>
      </c>
      <c r="AA1" s="7" t="s">
        <v>108</v>
      </c>
      <c r="AB1" s="7" t="s">
        <v>100</v>
      </c>
      <c r="AC1" s="7" t="s">
        <v>101</v>
      </c>
      <c r="AD1" s="7" t="s">
        <v>109</v>
      </c>
      <c r="AE1" s="7" t="s">
        <v>99</v>
      </c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</row>
    <row r="2" spans="1:43" ht="15" customHeight="1" x14ac:dyDescent="0.25">
      <c r="A2" s="1">
        <v>1966</v>
      </c>
      <c r="B2" s="1" t="s">
        <v>96</v>
      </c>
      <c r="C2" s="1" t="s">
        <v>85</v>
      </c>
      <c r="D2" s="1" t="s">
        <v>84</v>
      </c>
      <c r="E2" s="1" t="s">
        <v>92</v>
      </c>
      <c r="F2" s="1" t="s">
        <v>14</v>
      </c>
      <c r="G2" s="1" t="s">
        <v>20</v>
      </c>
      <c r="H2" s="15" t="s">
        <v>84</v>
      </c>
      <c r="I2" s="15" t="s">
        <v>84</v>
      </c>
      <c r="J2" s="15" t="s">
        <v>38</v>
      </c>
      <c r="L2" s="7" t="str">
        <f>IF(G2="","",VLOOKUP(G2,Overview!$A$3:$B$52,2))</f>
        <v>Bills</v>
      </c>
      <c r="M2" s="7">
        <f t="shared" ref="M2:M26" si="0">(L2=$M$1)*1</f>
        <v>0</v>
      </c>
      <c r="N2" s="7">
        <f>M2</f>
        <v>0</v>
      </c>
      <c r="O2" s="7">
        <f t="shared" ref="O2:O26" si="1">A2*M2</f>
        <v>0</v>
      </c>
      <c r="P2" s="8">
        <f t="shared" ref="P2:P26" si="2">COUNTIF(H2:K2,"W")*M2</f>
        <v>0</v>
      </c>
      <c r="Q2" s="8">
        <f t="shared" ref="Q2:Q26" si="3">COUNTIF(H2:K2,"L")*M2</f>
        <v>0</v>
      </c>
      <c r="R2" s="7">
        <f t="shared" ref="R2:R26" si="4">IF(K2&lt;&gt;"",1,0)*M2</f>
        <v>0</v>
      </c>
      <c r="S2" s="7">
        <f t="shared" ref="S2:S26" si="5">IF(K2="W",1,0)*M2</f>
        <v>0</v>
      </c>
      <c r="T2" s="7" t="str">
        <f>IF($K2="W",A2,"")</f>
        <v/>
      </c>
      <c r="U2" s="7" t="str">
        <f>IF($K2="W",F2,"")</f>
        <v/>
      </c>
      <c r="V2" s="7" t="str">
        <f>IF($K2="W",G2,"")</f>
        <v/>
      </c>
      <c r="W2" s="7" t="str">
        <f>IF($K2="W",IF(A2&lt;1970,B2,LEFT(C2,1)&amp;"FC"),"")</f>
        <v/>
      </c>
      <c r="Y2" s="7"/>
      <c r="Z2" s="7">
        <f>SUM(N:N)</f>
        <v>26</v>
      </c>
      <c r="AA2" s="7">
        <f>MAX(O:O)</f>
        <v>2023</v>
      </c>
      <c r="AB2" s="7">
        <f>SUM(P:P)</f>
        <v>23</v>
      </c>
      <c r="AC2" s="7">
        <f>SUM(Q:Q)</f>
        <v>23</v>
      </c>
      <c r="AD2" s="7">
        <f>SUM(R:R)</f>
        <v>5</v>
      </c>
      <c r="AE2" s="7">
        <f>SUM(S:S)</f>
        <v>2</v>
      </c>
      <c r="AF2" s="7" t="s">
        <v>80</v>
      </c>
      <c r="AG2" s="7" t="s">
        <v>127</v>
      </c>
      <c r="AH2" s="7" t="s">
        <v>164</v>
      </c>
      <c r="AI2" s="7" t="s">
        <v>165</v>
      </c>
      <c r="AJ2" s="7" t="s">
        <v>111</v>
      </c>
      <c r="AK2" s="7" t="s">
        <v>110</v>
      </c>
      <c r="AL2" s="7" t="s">
        <v>102</v>
      </c>
      <c r="AM2" s="7" t="s">
        <v>103</v>
      </c>
      <c r="AN2" s="7" t="s">
        <v>104</v>
      </c>
      <c r="AO2" s="7" t="s">
        <v>107</v>
      </c>
      <c r="AP2" s="7" t="s">
        <v>105</v>
      </c>
      <c r="AQ2" s="7"/>
    </row>
    <row r="3" spans="1:43" ht="15" customHeight="1" x14ac:dyDescent="0.25">
      <c r="A3" s="1">
        <v>1966</v>
      </c>
      <c r="B3" s="1" t="s">
        <v>96</v>
      </c>
      <c r="C3" s="1" t="s">
        <v>86</v>
      </c>
      <c r="D3" s="1" t="s">
        <v>84</v>
      </c>
      <c r="E3" s="1" t="s">
        <v>92</v>
      </c>
      <c r="F3" s="1" t="s">
        <v>12</v>
      </c>
      <c r="G3" s="1" t="s">
        <v>18</v>
      </c>
      <c r="H3" s="15" t="s">
        <v>84</v>
      </c>
      <c r="I3" s="15" t="s">
        <v>84</v>
      </c>
      <c r="J3" s="15" t="s">
        <v>39</v>
      </c>
      <c r="K3" s="15" t="s">
        <v>38</v>
      </c>
      <c r="L3" s="7" t="str">
        <f>IF(G3="","",VLOOKUP(G3,Overview!$A$3:$B$52,2))</f>
        <v>Chiefs</v>
      </c>
      <c r="M3" s="7">
        <f t="shared" si="0"/>
        <v>0</v>
      </c>
      <c r="N3" s="7">
        <f t="shared" ref="N3:N66" si="6">M3</f>
        <v>0</v>
      </c>
      <c r="O3" s="7">
        <f t="shared" si="1"/>
        <v>0</v>
      </c>
      <c r="P3" s="8">
        <f t="shared" si="2"/>
        <v>0</v>
      </c>
      <c r="Q3" s="8">
        <f t="shared" si="3"/>
        <v>0</v>
      </c>
      <c r="R3" s="7">
        <f t="shared" si="4"/>
        <v>0</v>
      </c>
      <c r="S3" s="7">
        <f t="shared" si="5"/>
        <v>0</v>
      </c>
      <c r="T3" s="7" t="str">
        <f t="shared" ref="T3:T66" si="7">IF($K3="W",A3,"")</f>
        <v/>
      </c>
      <c r="U3" s="7" t="str">
        <f t="shared" ref="U3:U66" si="8">IF($K3="W",F3,"")</f>
        <v/>
      </c>
      <c r="V3" s="7" t="str">
        <f t="shared" ref="V3:V66" si="9">IF($K3="W",G3,"")</f>
        <v/>
      </c>
      <c r="W3" s="7" t="str">
        <f t="shared" ref="W3:W66" si="10">IF($K3="W",IF(A3&lt;1970,B3,LEFT(C3,1)&amp;"FC"),"")</f>
        <v/>
      </c>
      <c r="Y3" s="7" t="str">
        <f>Overview!D3</f>
        <v>49ers</v>
      </c>
      <c r="Z3" s="7">
        <f t="dataTable" ref="Z3:AE34" dt2D="0" dtr="0" r1="M1"/>
        <v>28</v>
      </c>
      <c r="AA3" s="7">
        <v>2023</v>
      </c>
      <c r="AB3" s="7">
        <v>36</v>
      </c>
      <c r="AC3" s="7">
        <v>22</v>
      </c>
      <c r="AD3" s="7">
        <v>7</v>
      </c>
      <c r="AE3" s="7">
        <v>5</v>
      </c>
      <c r="AF3" s="10">
        <f t="shared" ref="AF3:AF34" si="11">IF(SUM(AB3:AC3)=0,0,AB3/SUM(AB3:AC3))</f>
        <v>0.62068965517241381</v>
      </c>
      <c r="AG3" s="8">
        <f>Overview!F3</f>
        <v>58</v>
      </c>
      <c r="AH3" s="10">
        <f t="shared" ref="AH3:AH34" si="12">Z3/AG3</f>
        <v>0.48275862068965519</v>
      </c>
      <c r="AI3" s="10">
        <f>(AB3+AC3)/Z3</f>
        <v>2.0714285714285716</v>
      </c>
      <c r="AJ3" s="10">
        <f t="shared" ref="AJ3:AJ34" si="13">IF(Z3=0,0,AD3/Z3)</f>
        <v>0.25</v>
      </c>
      <c r="AK3" s="10">
        <f t="shared" ref="AK3:AK34" si="14">IF(AD3=0,0,AE3/AD3)</f>
        <v>0.7142857142857143</v>
      </c>
      <c r="AL3" s="11">
        <f t="shared" ref="AL3:AL34" si="15">(2*AK3+2*AJ3+AH3)/5*LOG(AE3+1.1,2)</f>
        <v>1.2581400239307083</v>
      </c>
      <c r="AM3" s="7">
        <f t="shared" ref="AM3:AM34" si="16">RANK(AL3,$AL$3:$AL$34)</f>
        <v>3</v>
      </c>
      <c r="AN3" s="7">
        <f>ROW()-2</f>
        <v>1</v>
      </c>
      <c r="AO3" s="7">
        <f>AM3*100+AN3</f>
        <v>301</v>
      </c>
      <c r="AP3" s="7">
        <f t="shared" ref="AP3:AP34" si="17">MOD(SMALL($AO$3:$AO$34,ROW()-2),100)</f>
        <v>29</v>
      </c>
      <c r="AQ3" s="7" t="str">
        <f t="shared" ref="AQ3:AQ34" ca="1" si="18">OFFSET($Y$2,AP3,0)</f>
        <v>Steelers</v>
      </c>
    </row>
    <row r="4" spans="1:43" x14ac:dyDescent="0.25">
      <c r="A4" s="1">
        <v>1966</v>
      </c>
      <c r="B4" s="1" t="s">
        <v>94</v>
      </c>
      <c r="C4" s="1" t="s">
        <v>85</v>
      </c>
      <c r="D4" s="1" t="s">
        <v>84</v>
      </c>
      <c r="E4" s="1" t="s">
        <v>92</v>
      </c>
      <c r="F4" s="1" t="s">
        <v>43</v>
      </c>
      <c r="G4" s="1" t="s">
        <v>50</v>
      </c>
      <c r="H4" s="15" t="s">
        <v>84</v>
      </c>
      <c r="I4" s="15" t="s">
        <v>84</v>
      </c>
      <c r="J4" s="15" t="s">
        <v>38</v>
      </c>
      <c r="L4" s="7" t="str">
        <f>IF(G4="","",VLOOKUP(G4,Overview!$A$3:$B$52,2))</f>
        <v>Cowboys</v>
      </c>
      <c r="M4" s="7">
        <f t="shared" si="0"/>
        <v>0</v>
      </c>
      <c r="N4" s="7">
        <f t="shared" si="6"/>
        <v>0</v>
      </c>
      <c r="O4" s="7">
        <f t="shared" si="1"/>
        <v>0</v>
      </c>
      <c r="P4" s="8">
        <f t="shared" si="2"/>
        <v>0</v>
      </c>
      <c r="Q4" s="8">
        <f t="shared" si="3"/>
        <v>0</v>
      </c>
      <c r="R4" s="7">
        <f t="shared" si="4"/>
        <v>0</v>
      </c>
      <c r="S4" s="7">
        <f t="shared" si="5"/>
        <v>0</v>
      </c>
      <c r="T4" s="7" t="str">
        <f t="shared" si="7"/>
        <v/>
      </c>
      <c r="U4" s="7" t="str">
        <f t="shared" si="8"/>
        <v/>
      </c>
      <c r="V4" s="7" t="str">
        <f t="shared" si="9"/>
        <v/>
      </c>
      <c r="W4" s="7" t="str">
        <f t="shared" si="10"/>
        <v/>
      </c>
      <c r="Y4" s="7" t="str">
        <f>Overview!D4</f>
        <v>Bears</v>
      </c>
      <c r="Z4" s="7">
        <v>16</v>
      </c>
      <c r="AA4" s="7">
        <v>2020</v>
      </c>
      <c r="AB4" s="7">
        <v>10</v>
      </c>
      <c r="AC4" s="7">
        <v>15</v>
      </c>
      <c r="AD4" s="7">
        <v>2</v>
      </c>
      <c r="AE4" s="7">
        <v>1</v>
      </c>
      <c r="AF4" s="10">
        <f t="shared" si="11"/>
        <v>0.4</v>
      </c>
      <c r="AG4" s="8">
        <f>Overview!F4</f>
        <v>58</v>
      </c>
      <c r="AH4" s="10">
        <f t="shared" si="12"/>
        <v>0.27586206896551724</v>
      </c>
      <c r="AI4" s="10">
        <f t="shared" ref="AI4:AI34" si="19">(AB4+AC4)/Z4</f>
        <v>1.5625</v>
      </c>
      <c r="AJ4" s="10">
        <f t="shared" si="13"/>
        <v>0.125</v>
      </c>
      <c r="AK4" s="10">
        <f t="shared" si="14"/>
        <v>0.5</v>
      </c>
      <c r="AL4" s="11">
        <f t="shared" si="15"/>
        <v>0.32665329489099559</v>
      </c>
      <c r="AM4" s="7">
        <f t="shared" si="16"/>
        <v>18</v>
      </c>
      <c r="AN4" s="7">
        <f t="shared" ref="AN4:AN34" si="20">ROW()-2</f>
        <v>2</v>
      </c>
      <c r="AO4" s="7">
        <f t="shared" ref="AO4:AO34" si="21">AM4*100+AN4</f>
        <v>1802</v>
      </c>
      <c r="AP4" s="7">
        <f t="shared" si="17"/>
        <v>23</v>
      </c>
      <c r="AQ4" s="7" t="str">
        <f t="shared" ca="1" si="18"/>
        <v>Patriots</v>
      </c>
    </row>
    <row r="5" spans="1:43" x14ac:dyDescent="0.25">
      <c r="A5" s="1">
        <v>1966</v>
      </c>
      <c r="B5" s="1" t="s">
        <v>94</v>
      </c>
      <c r="C5" s="1" t="s">
        <v>86</v>
      </c>
      <c r="D5" s="1" t="s">
        <v>84</v>
      </c>
      <c r="E5" s="1" t="s">
        <v>92</v>
      </c>
      <c r="F5" s="1" t="s">
        <v>45</v>
      </c>
      <c r="G5" s="1" t="s">
        <v>52</v>
      </c>
      <c r="H5" s="15" t="s">
        <v>84</v>
      </c>
      <c r="I5" s="15" t="s">
        <v>84</v>
      </c>
      <c r="J5" s="15" t="s">
        <v>39</v>
      </c>
      <c r="K5" s="15" t="s">
        <v>39</v>
      </c>
      <c r="L5" s="7" t="str">
        <f>IF(G5="","",VLOOKUP(G5,Overview!$A$3:$B$52,2))</f>
        <v>Packers</v>
      </c>
      <c r="M5" s="7">
        <f t="shared" si="0"/>
        <v>0</v>
      </c>
      <c r="N5" s="7">
        <f t="shared" si="6"/>
        <v>0</v>
      </c>
      <c r="O5" s="7">
        <f t="shared" si="1"/>
        <v>0</v>
      </c>
      <c r="P5" s="8">
        <f t="shared" si="2"/>
        <v>0</v>
      </c>
      <c r="Q5" s="8">
        <f t="shared" si="3"/>
        <v>0</v>
      </c>
      <c r="R5" s="7">
        <f t="shared" si="4"/>
        <v>0</v>
      </c>
      <c r="S5" s="7">
        <f t="shared" si="5"/>
        <v>0</v>
      </c>
      <c r="T5" s="7">
        <f t="shared" si="7"/>
        <v>1966</v>
      </c>
      <c r="U5" s="7" t="str">
        <f t="shared" si="8"/>
        <v>Green Bay</v>
      </c>
      <c r="V5" s="7" t="str">
        <f t="shared" si="9"/>
        <v>Packers</v>
      </c>
      <c r="W5" s="7" t="str">
        <f t="shared" si="10"/>
        <v>NFL</v>
      </c>
      <c r="Y5" s="7" t="str">
        <f>Overview!D5</f>
        <v>Bengals</v>
      </c>
      <c r="Z5" s="7">
        <v>16</v>
      </c>
      <c r="AA5" s="7">
        <v>2022</v>
      </c>
      <c r="AB5" s="7">
        <v>10</v>
      </c>
      <c r="AC5" s="7">
        <v>16</v>
      </c>
      <c r="AD5" s="7">
        <v>3</v>
      </c>
      <c r="AE5" s="7">
        <v>0</v>
      </c>
      <c r="AF5" s="10">
        <f t="shared" si="11"/>
        <v>0.38461538461538464</v>
      </c>
      <c r="AG5" s="8">
        <f>Overview!F5</f>
        <v>56</v>
      </c>
      <c r="AH5" s="10">
        <f t="shared" si="12"/>
        <v>0.2857142857142857</v>
      </c>
      <c r="AI5" s="10">
        <f t="shared" si="19"/>
        <v>1.625</v>
      </c>
      <c r="AJ5" s="10">
        <f t="shared" si="13"/>
        <v>0.1875</v>
      </c>
      <c r="AK5" s="10">
        <f t="shared" si="14"/>
        <v>0</v>
      </c>
      <c r="AL5" s="11">
        <f t="shared" si="15"/>
        <v>1.8170108495527127E-2</v>
      </c>
      <c r="AM5" s="7">
        <f t="shared" si="16"/>
        <v>24</v>
      </c>
      <c r="AN5" s="7">
        <f t="shared" si="20"/>
        <v>3</v>
      </c>
      <c r="AO5" s="7">
        <f t="shared" si="21"/>
        <v>2403</v>
      </c>
      <c r="AP5" s="7">
        <f t="shared" si="17"/>
        <v>1</v>
      </c>
      <c r="AQ5" s="7" t="str">
        <f t="shared" ca="1" si="18"/>
        <v>49ers</v>
      </c>
    </row>
    <row r="6" spans="1:43" x14ac:dyDescent="0.25">
      <c r="A6" s="1">
        <v>1967</v>
      </c>
      <c r="B6" s="1" t="s">
        <v>96</v>
      </c>
      <c r="C6" s="1" t="s">
        <v>85</v>
      </c>
      <c r="D6" s="1" t="s">
        <v>84</v>
      </c>
      <c r="E6" s="1" t="s">
        <v>92</v>
      </c>
      <c r="F6" s="1" t="s">
        <v>40</v>
      </c>
      <c r="G6" s="1" t="s">
        <v>82</v>
      </c>
      <c r="H6" s="15" t="s">
        <v>84</v>
      </c>
      <c r="I6" s="15" t="s">
        <v>84</v>
      </c>
      <c r="J6" s="15" t="s">
        <v>38</v>
      </c>
      <c r="L6" s="7" t="str">
        <f>IF(G6="","",VLOOKUP(G6,Overview!$A$3:$B$52,2))</f>
        <v>Titans</v>
      </c>
      <c r="M6" s="7">
        <f t="shared" si="0"/>
        <v>0</v>
      </c>
      <c r="N6" s="7">
        <f t="shared" si="6"/>
        <v>0</v>
      </c>
      <c r="O6" s="7">
        <f t="shared" si="1"/>
        <v>0</v>
      </c>
      <c r="P6" s="8">
        <f t="shared" si="2"/>
        <v>0</v>
      </c>
      <c r="Q6" s="8">
        <f t="shared" si="3"/>
        <v>0</v>
      </c>
      <c r="R6" s="7">
        <f t="shared" si="4"/>
        <v>0</v>
      </c>
      <c r="S6" s="7">
        <f t="shared" si="5"/>
        <v>0</v>
      </c>
      <c r="T6" s="7" t="str">
        <f t="shared" si="7"/>
        <v/>
      </c>
      <c r="U6" s="7" t="str">
        <f t="shared" si="8"/>
        <v/>
      </c>
      <c r="V6" s="7" t="str">
        <f t="shared" si="9"/>
        <v/>
      </c>
      <c r="W6" s="7" t="str">
        <f t="shared" si="10"/>
        <v/>
      </c>
      <c r="Y6" s="7" t="str">
        <f>Overview!D6</f>
        <v>Bills</v>
      </c>
      <c r="Z6" s="7">
        <v>20</v>
      </c>
      <c r="AA6" s="7">
        <v>2023</v>
      </c>
      <c r="AB6" s="7">
        <v>16</v>
      </c>
      <c r="AC6" s="7">
        <v>19</v>
      </c>
      <c r="AD6" s="7">
        <v>4</v>
      </c>
      <c r="AE6" s="7">
        <v>0</v>
      </c>
      <c r="AF6" s="10">
        <f t="shared" si="11"/>
        <v>0.45714285714285713</v>
      </c>
      <c r="AG6" s="8">
        <f>Overview!F6</f>
        <v>58</v>
      </c>
      <c r="AH6" s="10">
        <f t="shared" si="12"/>
        <v>0.34482758620689657</v>
      </c>
      <c r="AI6" s="10">
        <f t="shared" si="19"/>
        <v>1.75</v>
      </c>
      <c r="AJ6" s="10">
        <f t="shared" si="13"/>
        <v>0.2</v>
      </c>
      <c r="AK6" s="10">
        <f t="shared" si="14"/>
        <v>0</v>
      </c>
      <c r="AL6" s="11">
        <f t="shared" si="15"/>
        <v>2.0483283537921358E-2</v>
      </c>
      <c r="AM6" s="7">
        <f t="shared" si="16"/>
        <v>23</v>
      </c>
      <c r="AN6" s="7">
        <f t="shared" si="20"/>
        <v>4</v>
      </c>
      <c r="AO6" s="7">
        <f t="shared" si="21"/>
        <v>2304</v>
      </c>
      <c r="AP6" s="7">
        <f t="shared" si="17"/>
        <v>13</v>
      </c>
      <c r="AQ6" s="7" t="str">
        <f t="shared" ca="1" si="18"/>
        <v>Cowboys</v>
      </c>
    </row>
    <row r="7" spans="1:43" x14ac:dyDescent="0.25">
      <c r="A7" s="1">
        <v>1967</v>
      </c>
      <c r="B7" s="1" t="s">
        <v>96</v>
      </c>
      <c r="C7" s="1" t="s">
        <v>86</v>
      </c>
      <c r="D7" s="1" t="s">
        <v>84</v>
      </c>
      <c r="E7" s="1" t="s">
        <v>92</v>
      </c>
      <c r="F7" s="1" t="s">
        <v>41</v>
      </c>
      <c r="G7" s="1" t="s">
        <v>48</v>
      </c>
      <c r="H7" s="15" t="s">
        <v>84</v>
      </c>
      <c r="I7" s="15" t="s">
        <v>84</v>
      </c>
      <c r="J7" s="15" t="s">
        <v>39</v>
      </c>
      <c r="K7" s="15" t="s">
        <v>38</v>
      </c>
      <c r="L7" s="7" t="str">
        <f>IF(G7="","",VLOOKUP(G7,Overview!$A$3:$B$52,2))</f>
        <v>Raiders</v>
      </c>
      <c r="M7" s="7">
        <f t="shared" si="0"/>
        <v>0</v>
      </c>
      <c r="N7" s="7">
        <f t="shared" si="6"/>
        <v>0</v>
      </c>
      <c r="O7" s="7">
        <f t="shared" si="1"/>
        <v>0</v>
      </c>
      <c r="P7" s="8">
        <f t="shared" si="2"/>
        <v>0</v>
      </c>
      <c r="Q7" s="8">
        <f t="shared" si="3"/>
        <v>0</v>
      </c>
      <c r="R7" s="7">
        <f t="shared" si="4"/>
        <v>0</v>
      </c>
      <c r="S7" s="7">
        <f t="shared" si="5"/>
        <v>0</v>
      </c>
      <c r="T7" s="7" t="str">
        <f t="shared" si="7"/>
        <v/>
      </c>
      <c r="U7" s="7" t="str">
        <f t="shared" si="8"/>
        <v/>
      </c>
      <c r="V7" s="7" t="str">
        <f t="shared" si="9"/>
        <v/>
      </c>
      <c r="W7" s="7" t="str">
        <f t="shared" si="10"/>
        <v/>
      </c>
      <c r="Y7" s="7" t="str">
        <f>Overview!D7</f>
        <v>Broncos</v>
      </c>
      <c r="Z7" s="7">
        <v>22</v>
      </c>
      <c r="AA7" s="7">
        <v>2015</v>
      </c>
      <c r="AB7" s="7">
        <v>23</v>
      </c>
      <c r="AC7" s="7">
        <v>19</v>
      </c>
      <c r="AD7" s="7">
        <v>8</v>
      </c>
      <c r="AE7" s="7">
        <v>3</v>
      </c>
      <c r="AF7" s="10">
        <f t="shared" si="11"/>
        <v>0.54761904761904767</v>
      </c>
      <c r="AG7" s="8">
        <f>Overview!F7</f>
        <v>58</v>
      </c>
      <c r="AH7" s="10">
        <f t="shared" si="12"/>
        <v>0.37931034482758619</v>
      </c>
      <c r="AI7" s="10">
        <f t="shared" si="19"/>
        <v>1.9090909090909092</v>
      </c>
      <c r="AJ7" s="10">
        <f t="shared" si="13"/>
        <v>0.36363636363636365</v>
      </c>
      <c r="AK7" s="10">
        <f t="shared" si="14"/>
        <v>0.375</v>
      </c>
      <c r="AL7" s="11">
        <f t="shared" si="15"/>
        <v>0.75586097839374267</v>
      </c>
      <c r="AM7" s="7">
        <f t="shared" si="16"/>
        <v>12</v>
      </c>
      <c r="AN7" s="7">
        <f t="shared" si="20"/>
        <v>5</v>
      </c>
      <c r="AO7" s="7">
        <f t="shared" si="21"/>
        <v>1205</v>
      </c>
      <c r="AP7" s="7">
        <f t="shared" si="17"/>
        <v>17</v>
      </c>
      <c r="AQ7" s="7" t="str">
        <f t="shared" ca="1" si="18"/>
        <v>Giants</v>
      </c>
    </row>
    <row r="8" spans="1:43" x14ac:dyDescent="0.25">
      <c r="A8" s="1">
        <v>1967</v>
      </c>
      <c r="B8" s="1" t="s">
        <v>94</v>
      </c>
      <c r="C8" s="1" t="s">
        <v>85</v>
      </c>
      <c r="D8" s="1" t="s">
        <v>84</v>
      </c>
      <c r="E8" s="1" t="s">
        <v>89</v>
      </c>
      <c r="F8" s="1" t="s">
        <v>43</v>
      </c>
      <c r="G8" s="1" t="s">
        <v>50</v>
      </c>
      <c r="H8" s="15" t="s">
        <v>84</v>
      </c>
      <c r="I8" s="15" t="s">
        <v>39</v>
      </c>
      <c r="J8" s="15" t="s">
        <v>38</v>
      </c>
      <c r="L8" s="7" t="str">
        <f>IF(G8="","",VLOOKUP(G8,Overview!$A$3:$B$52,2))</f>
        <v>Cowboys</v>
      </c>
      <c r="M8" s="7">
        <f t="shared" si="0"/>
        <v>0</v>
      </c>
      <c r="N8" s="7">
        <f t="shared" si="6"/>
        <v>0</v>
      </c>
      <c r="O8" s="7">
        <f t="shared" si="1"/>
        <v>0</v>
      </c>
      <c r="P8" s="8">
        <f t="shared" si="2"/>
        <v>0</v>
      </c>
      <c r="Q8" s="8">
        <f t="shared" si="3"/>
        <v>0</v>
      </c>
      <c r="R8" s="7">
        <f t="shared" si="4"/>
        <v>0</v>
      </c>
      <c r="S8" s="7">
        <f t="shared" si="5"/>
        <v>0</v>
      </c>
      <c r="T8" s="7" t="str">
        <f t="shared" si="7"/>
        <v/>
      </c>
      <c r="U8" s="7" t="str">
        <f t="shared" si="8"/>
        <v/>
      </c>
      <c r="V8" s="7" t="str">
        <f t="shared" si="9"/>
        <v/>
      </c>
      <c r="W8" s="7" t="str">
        <f t="shared" si="10"/>
        <v/>
      </c>
      <c r="Y8" s="7" t="str">
        <f>Overview!D8</f>
        <v>Browns</v>
      </c>
      <c r="Z8" s="7">
        <v>16</v>
      </c>
      <c r="AA8" s="7">
        <v>2023</v>
      </c>
      <c r="AB8" s="7">
        <v>7</v>
      </c>
      <c r="AC8" s="7">
        <v>15</v>
      </c>
      <c r="AD8" s="7">
        <v>0</v>
      </c>
      <c r="AE8" s="7">
        <v>0</v>
      </c>
      <c r="AF8" s="10">
        <f t="shared" si="11"/>
        <v>0.31818181818181818</v>
      </c>
      <c r="AG8" s="8">
        <f>Overview!F8</f>
        <v>55</v>
      </c>
      <c r="AH8" s="10">
        <f t="shared" si="12"/>
        <v>0.29090909090909089</v>
      </c>
      <c r="AI8" s="10">
        <f t="shared" si="19"/>
        <v>1.375</v>
      </c>
      <c r="AJ8" s="10">
        <f t="shared" si="13"/>
        <v>0</v>
      </c>
      <c r="AK8" s="10">
        <f t="shared" si="14"/>
        <v>0</v>
      </c>
      <c r="AL8" s="11">
        <f t="shared" si="15"/>
        <v>8.000205018178037E-3</v>
      </c>
      <c r="AM8" s="7">
        <f t="shared" si="16"/>
        <v>30</v>
      </c>
      <c r="AN8" s="7">
        <f t="shared" si="20"/>
        <v>6</v>
      </c>
      <c r="AO8" s="7">
        <f t="shared" si="21"/>
        <v>3006</v>
      </c>
      <c r="AP8" s="7">
        <f t="shared" si="17"/>
        <v>21</v>
      </c>
      <c r="AQ8" s="7" t="str">
        <f t="shared" ca="1" si="18"/>
        <v>Packers</v>
      </c>
    </row>
    <row r="9" spans="1:43" x14ac:dyDescent="0.25">
      <c r="A9" s="1">
        <v>1967</v>
      </c>
      <c r="B9" s="1" t="s">
        <v>94</v>
      </c>
      <c r="C9" s="1" t="s">
        <v>85</v>
      </c>
      <c r="D9" s="1" t="s">
        <v>84</v>
      </c>
      <c r="E9" s="1" t="s">
        <v>90</v>
      </c>
      <c r="F9" s="1" t="s">
        <v>78</v>
      </c>
      <c r="G9" s="1" t="s">
        <v>79</v>
      </c>
      <c r="H9" s="15" t="s">
        <v>84</v>
      </c>
      <c r="I9" s="15" t="s">
        <v>38</v>
      </c>
      <c r="L9" s="7" t="str">
        <f>IF(G9="","",VLOOKUP(G9,Overview!$A$3:$B$52,2))</f>
        <v>Browns</v>
      </c>
      <c r="M9" s="7">
        <f t="shared" si="0"/>
        <v>0</v>
      </c>
      <c r="N9" s="7">
        <f t="shared" si="6"/>
        <v>0</v>
      </c>
      <c r="O9" s="7">
        <f t="shared" si="1"/>
        <v>0</v>
      </c>
      <c r="P9" s="8">
        <f t="shared" si="2"/>
        <v>0</v>
      </c>
      <c r="Q9" s="8">
        <f t="shared" si="3"/>
        <v>0</v>
      </c>
      <c r="R9" s="7">
        <f t="shared" si="4"/>
        <v>0</v>
      </c>
      <c r="S9" s="7">
        <f t="shared" si="5"/>
        <v>0</v>
      </c>
      <c r="T9" s="7" t="str">
        <f t="shared" si="7"/>
        <v/>
      </c>
      <c r="U9" s="7" t="str">
        <f t="shared" si="8"/>
        <v/>
      </c>
      <c r="V9" s="7" t="str">
        <f t="shared" si="9"/>
        <v/>
      </c>
      <c r="W9" s="7" t="str">
        <f t="shared" si="10"/>
        <v/>
      </c>
      <c r="Y9" s="7" t="str">
        <f>Overview!D9</f>
        <v>Buccaneers</v>
      </c>
      <c r="Z9" s="7">
        <v>14</v>
      </c>
      <c r="AA9" s="7">
        <v>2023</v>
      </c>
      <c r="AB9" s="7">
        <v>11</v>
      </c>
      <c r="AC9" s="7">
        <v>11</v>
      </c>
      <c r="AD9" s="7">
        <v>2</v>
      </c>
      <c r="AE9" s="7">
        <v>2</v>
      </c>
      <c r="AF9" s="10">
        <f t="shared" si="11"/>
        <v>0.5</v>
      </c>
      <c r="AG9" s="8">
        <f>Overview!F9</f>
        <v>48</v>
      </c>
      <c r="AH9" s="10">
        <f t="shared" si="12"/>
        <v>0.29166666666666669</v>
      </c>
      <c r="AI9" s="10">
        <f t="shared" si="19"/>
        <v>1.5714285714285714</v>
      </c>
      <c r="AJ9" s="10">
        <f t="shared" si="13"/>
        <v>0.14285714285714285</v>
      </c>
      <c r="AK9" s="10">
        <f t="shared" si="14"/>
        <v>1</v>
      </c>
      <c r="AL9" s="11">
        <f t="shared" si="15"/>
        <v>0.84139540156105841</v>
      </c>
      <c r="AM9" s="7">
        <f t="shared" si="16"/>
        <v>8</v>
      </c>
      <c r="AN9" s="7">
        <f t="shared" si="20"/>
        <v>7</v>
      </c>
      <c r="AO9" s="7">
        <f t="shared" si="21"/>
        <v>807</v>
      </c>
      <c r="AP9" s="7">
        <f t="shared" si="17"/>
        <v>26</v>
      </c>
      <c r="AQ9" s="7" t="str">
        <f t="shared" ca="1" si="18"/>
        <v>Ravens</v>
      </c>
    </row>
    <row r="10" spans="1:43" x14ac:dyDescent="0.25">
      <c r="A10" s="1">
        <v>1967</v>
      </c>
      <c r="B10" s="1" t="s">
        <v>94</v>
      </c>
      <c r="C10" s="1" t="s">
        <v>86</v>
      </c>
      <c r="D10" s="1" t="s">
        <v>84</v>
      </c>
      <c r="E10" s="1" t="s">
        <v>91</v>
      </c>
      <c r="F10" s="1" t="s">
        <v>28</v>
      </c>
      <c r="G10" s="1" t="s">
        <v>34</v>
      </c>
      <c r="H10" s="15" t="s">
        <v>84</v>
      </c>
      <c r="I10" s="15" t="s">
        <v>38</v>
      </c>
      <c r="L10" s="7" t="str">
        <f>IF(G10="","",VLOOKUP(G10,Overview!$A$3:$B$52,2))</f>
        <v>Rams</v>
      </c>
      <c r="M10" s="7">
        <f t="shared" si="0"/>
        <v>1</v>
      </c>
      <c r="N10" s="7">
        <f t="shared" si="6"/>
        <v>1</v>
      </c>
      <c r="O10" s="7">
        <f t="shared" si="1"/>
        <v>1967</v>
      </c>
      <c r="P10" s="8">
        <f t="shared" si="2"/>
        <v>0</v>
      </c>
      <c r="Q10" s="8">
        <f t="shared" si="3"/>
        <v>1</v>
      </c>
      <c r="R10" s="7">
        <f t="shared" si="4"/>
        <v>0</v>
      </c>
      <c r="S10" s="7">
        <f t="shared" si="5"/>
        <v>0</v>
      </c>
      <c r="T10" s="7" t="str">
        <f t="shared" si="7"/>
        <v/>
      </c>
      <c r="U10" s="7" t="str">
        <f t="shared" si="8"/>
        <v/>
      </c>
      <c r="V10" s="7" t="str">
        <f t="shared" si="9"/>
        <v/>
      </c>
      <c r="W10" s="7" t="str">
        <f t="shared" si="10"/>
        <v/>
      </c>
      <c r="Y10" s="7" t="str">
        <f>Overview!D10</f>
        <v>Cardinals</v>
      </c>
      <c r="Z10" s="7">
        <v>9</v>
      </c>
      <c r="AA10" s="7">
        <v>2021</v>
      </c>
      <c r="AB10" s="7">
        <v>6</v>
      </c>
      <c r="AC10" s="7">
        <v>9</v>
      </c>
      <c r="AD10" s="7">
        <v>1</v>
      </c>
      <c r="AE10" s="7">
        <v>0</v>
      </c>
      <c r="AF10" s="10">
        <f t="shared" si="11"/>
        <v>0.4</v>
      </c>
      <c r="AG10" s="8">
        <f>Overview!F10</f>
        <v>58</v>
      </c>
      <c r="AH10" s="10">
        <f t="shared" si="12"/>
        <v>0.15517241379310345</v>
      </c>
      <c r="AI10" s="10">
        <f t="shared" si="19"/>
        <v>1.6666666666666667</v>
      </c>
      <c r="AJ10" s="10">
        <f t="shared" si="13"/>
        <v>0.1111111111111111</v>
      </c>
      <c r="AK10" s="10">
        <f t="shared" si="14"/>
        <v>0</v>
      </c>
      <c r="AL10" s="11">
        <f t="shared" si="15"/>
        <v>1.0378618459286282E-2</v>
      </c>
      <c r="AM10" s="7">
        <f t="shared" si="16"/>
        <v>28</v>
      </c>
      <c r="AN10" s="7">
        <f t="shared" si="20"/>
        <v>8</v>
      </c>
      <c r="AO10" s="7">
        <f t="shared" si="21"/>
        <v>2808</v>
      </c>
      <c r="AP10" s="7">
        <f t="shared" si="17"/>
        <v>7</v>
      </c>
      <c r="AQ10" s="7" t="str">
        <f t="shared" ca="1" si="18"/>
        <v>Buccaneers</v>
      </c>
    </row>
    <row r="11" spans="1:43" x14ac:dyDescent="0.25">
      <c r="A11" s="1">
        <v>1967</v>
      </c>
      <c r="B11" s="1" t="s">
        <v>94</v>
      </c>
      <c r="C11" s="1" t="s">
        <v>86</v>
      </c>
      <c r="D11" s="1" t="s">
        <v>84</v>
      </c>
      <c r="E11" s="1" t="s">
        <v>81</v>
      </c>
      <c r="F11" s="1" t="s">
        <v>45</v>
      </c>
      <c r="G11" s="1" t="s">
        <v>52</v>
      </c>
      <c r="H11" s="15" t="s">
        <v>84</v>
      </c>
      <c r="I11" s="15" t="s">
        <v>39</v>
      </c>
      <c r="J11" s="15" t="s">
        <v>39</v>
      </c>
      <c r="K11" s="15" t="s">
        <v>39</v>
      </c>
      <c r="L11" s="7" t="str">
        <f>IF(G11="","",VLOOKUP(G11,Overview!$A$3:$B$52,2))</f>
        <v>Packers</v>
      </c>
      <c r="M11" s="7">
        <f t="shared" si="0"/>
        <v>0</v>
      </c>
      <c r="N11" s="7">
        <f t="shared" si="6"/>
        <v>0</v>
      </c>
      <c r="O11" s="7">
        <f t="shared" si="1"/>
        <v>0</v>
      </c>
      <c r="P11" s="8">
        <f t="shared" si="2"/>
        <v>0</v>
      </c>
      <c r="Q11" s="8">
        <f t="shared" si="3"/>
        <v>0</v>
      </c>
      <c r="R11" s="7">
        <f t="shared" si="4"/>
        <v>0</v>
      </c>
      <c r="S11" s="7">
        <f t="shared" si="5"/>
        <v>0</v>
      </c>
      <c r="T11" s="7">
        <f t="shared" si="7"/>
        <v>1967</v>
      </c>
      <c r="U11" s="7" t="str">
        <f t="shared" si="8"/>
        <v>Green Bay</v>
      </c>
      <c r="V11" s="7" t="str">
        <f t="shared" si="9"/>
        <v>Packers</v>
      </c>
      <c r="W11" s="7" t="str">
        <f t="shared" si="10"/>
        <v>NFL</v>
      </c>
      <c r="Y11" s="7" t="str">
        <f>Overview!D11</f>
        <v>Chargers</v>
      </c>
      <c r="Z11" s="7">
        <v>15</v>
      </c>
      <c r="AA11" s="7">
        <v>2022</v>
      </c>
      <c r="AB11" s="7">
        <v>11</v>
      </c>
      <c r="AC11" s="7">
        <v>15</v>
      </c>
      <c r="AD11" s="7">
        <v>1</v>
      </c>
      <c r="AE11" s="7">
        <v>0</v>
      </c>
      <c r="AF11" s="10">
        <f t="shared" si="11"/>
        <v>0.42307692307692307</v>
      </c>
      <c r="AG11" s="8">
        <f>Overview!F11</f>
        <v>58</v>
      </c>
      <c r="AH11" s="10">
        <f t="shared" si="12"/>
        <v>0.25862068965517243</v>
      </c>
      <c r="AI11" s="10">
        <f t="shared" si="19"/>
        <v>1.7333333333333334</v>
      </c>
      <c r="AJ11" s="10">
        <f t="shared" si="13"/>
        <v>6.6666666666666666E-2</v>
      </c>
      <c r="AK11" s="10">
        <f t="shared" si="14"/>
        <v>0</v>
      </c>
      <c r="AL11" s="11">
        <f t="shared" si="15"/>
        <v>1.0779011861776516E-2</v>
      </c>
      <c r="AM11" s="7">
        <f t="shared" si="16"/>
        <v>27</v>
      </c>
      <c r="AN11" s="7">
        <f t="shared" si="20"/>
        <v>9</v>
      </c>
      <c r="AO11" s="7">
        <f t="shared" si="21"/>
        <v>2709</v>
      </c>
      <c r="AP11" s="7">
        <f t="shared" si="17"/>
        <v>12</v>
      </c>
      <c r="AQ11" s="7" t="str">
        <f t="shared" ca="1" si="18"/>
        <v>Commanders</v>
      </c>
    </row>
    <row r="12" spans="1:43" x14ac:dyDescent="0.25">
      <c r="A12" s="1">
        <v>1968</v>
      </c>
      <c r="B12" s="1" t="s">
        <v>96</v>
      </c>
      <c r="C12" s="1" t="s">
        <v>85</v>
      </c>
      <c r="D12" s="1" t="s">
        <v>84</v>
      </c>
      <c r="E12" s="1" t="s">
        <v>92</v>
      </c>
      <c r="F12" s="1" t="s">
        <v>46</v>
      </c>
      <c r="G12" s="1" t="s">
        <v>73</v>
      </c>
      <c r="H12" s="15" t="s">
        <v>84</v>
      </c>
      <c r="I12" s="15" t="s">
        <v>84</v>
      </c>
      <c r="J12" s="15" t="s">
        <v>39</v>
      </c>
      <c r="K12" s="15" t="s">
        <v>39</v>
      </c>
      <c r="L12" s="7" t="str">
        <f>IF(G12="","",VLOOKUP(G12,Overview!$A$3:$B$52,2))</f>
        <v>Jets</v>
      </c>
      <c r="M12" s="7">
        <f t="shared" si="0"/>
        <v>0</v>
      </c>
      <c r="N12" s="7">
        <f t="shared" si="6"/>
        <v>0</v>
      </c>
      <c r="O12" s="7">
        <f t="shared" si="1"/>
        <v>0</v>
      </c>
      <c r="P12" s="8">
        <f t="shared" si="2"/>
        <v>0</v>
      </c>
      <c r="Q12" s="8">
        <f t="shared" si="3"/>
        <v>0</v>
      </c>
      <c r="R12" s="7">
        <f t="shared" si="4"/>
        <v>0</v>
      </c>
      <c r="S12" s="7">
        <f t="shared" si="5"/>
        <v>0</v>
      </c>
      <c r="T12" s="7">
        <f t="shared" si="7"/>
        <v>1968</v>
      </c>
      <c r="U12" s="7" t="str">
        <f t="shared" si="8"/>
        <v>New York</v>
      </c>
      <c r="V12" s="7" t="str">
        <f t="shared" si="9"/>
        <v>Jets</v>
      </c>
      <c r="W12" s="7" t="str">
        <f t="shared" si="10"/>
        <v>AFL</v>
      </c>
      <c r="Y12" s="7" t="str">
        <f>Overview!D12</f>
        <v>Chiefs</v>
      </c>
      <c r="Z12" s="7">
        <v>25</v>
      </c>
      <c r="AA12" s="7">
        <v>2023</v>
      </c>
      <c r="AB12" s="7">
        <v>19</v>
      </c>
      <c r="AC12" s="7">
        <v>21</v>
      </c>
      <c r="AD12" s="7">
        <v>5</v>
      </c>
      <c r="AE12" s="7">
        <v>3</v>
      </c>
      <c r="AF12" s="10">
        <f t="shared" si="11"/>
        <v>0.47499999999999998</v>
      </c>
      <c r="AG12" s="8">
        <f>Overview!F12</f>
        <v>58</v>
      </c>
      <c r="AH12" s="10">
        <f t="shared" si="12"/>
        <v>0.43103448275862066</v>
      </c>
      <c r="AI12" s="10">
        <f t="shared" si="19"/>
        <v>1.6</v>
      </c>
      <c r="AJ12" s="10">
        <f t="shared" si="13"/>
        <v>0.2</v>
      </c>
      <c r="AK12" s="10">
        <f t="shared" si="14"/>
        <v>0.6</v>
      </c>
      <c r="AL12" s="11">
        <f t="shared" si="15"/>
        <v>0.82688447091820327</v>
      </c>
      <c r="AM12" s="7">
        <f t="shared" si="16"/>
        <v>11</v>
      </c>
      <c r="AN12" s="7">
        <f t="shared" si="20"/>
        <v>10</v>
      </c>
      <c r="AO12" s="7">
        <f t="shared" si="21"/>
        <v>1110</v>
      </c>
      <c r="AP12" s="7">
        <f t="shared" si="17"/>
        <v>24</v>
      </c>
      <c r="AQ12" s="7" t="str">
        <f t="shared" ca="1" si="18"/>
        <v>Raiders</v>
      </c>
    </row>
    <row r="13" spans="1:43" x14ac:dyDescent="0.25">
      <c r="A13" s="1">
        <v>1968</v>
      </c>
      <c r="B13" s="1" t="s">
        <v>96</v>
      </c>
      <c r="C13" s="1" t="s">
        <v>86</v>
      </c>
      <c r="D13" s="1" t="s">
        <v>84</v>
      </c>
      <c r="E13" s="1" t="s">
        <v>92</v>
      </c>
      <c r="F13" s="1" t="s">
        <v>41</v>
      </c>
      <c r="G13" s="1" t="s">
        <v>48</v>
      </c>
      <c r="H13" s="15" t="s">
        <v>84</v>
      </c>
      <c r="I13" s="15" t="s">
        <v>39</v>
      </c>
      <c r="J13" s="15" t="s">
        <v>38</v>
      </c>
      <c r="L13" s="7" t="str">
        <f>IF(G13="","",VLOOKUP(G13,Overview!$A$3:$B$52,2))</f>
        <v>Raiders</v>
      </c>
      <c r="M13" s="7">
        <f t="shared" si="0"/>
        <v>0</v>
      </c>
      <c r="N13" s="7">
        <f t="shared" si="6"/>
        <v>0</v>
      </c>
      <c r="O13" s="7">
        <f t="shared" si="1"/>
        <v>0</v>
      </c>
      <c r="P13" s="8">
        <f t="shared" si="2"/>
        <v>0</v>
      </c>
      <c r="Q13" s="8">
        <f t="shared" si="3"/>
        <v>0</v>
      </c>
      <c r="R13" s="7">
        <f t="shared" si="4"/>
        <v>0</v>
      </c>
      <c r="S13" s="7">
        <f t="shared" si="5"/>
        <v>0</v>
      </c>
      <c r="T13" s="7" t="str">
        <f t="shared" si="7"/>
        <v/>
      </c>
      <c r="U13" s="7" t="str">
        <f t="shared" si="8"/>
        <v/>
      </c>
      <c r="V13" s="7" t="str">
        <f t="shared" si="9"/>
        <v/>
      </c>
      <c r="W13" s="7" t="str">
        <f t="shared" si="10"/>
        <v/>
      </c>
      <c r="Y13" s="7" t="str">
        <f>Overview!D13</f>
        <v>Colts</v>
      </c>
      <c r="Z13" s="7">
        <v>25</v>
      </c>
      <c r="AA13" s="7">
        <v>2020</v>
      </c>
      <c r="AB13" s="7">
        <v>21</v>
      </c>
      <c r="AC13" s="7">
        <v>23</v>
      </c>
      <c r="AD13" s="7">
        <v>4</v>
      </c>
      <c r="AE13" s="7">
        <v>2</v>
      </c>
      <c r="AF13" s="10">
        <f t="shared" si="11"/>
        <v>0.47727272727272729</v>
      </c>
      <c r="AG13" s="8">
        <f>Overview!F13</f>
        <v>58</v>
      </c>
      <c r="AH13" s="10">
        <f t="shared" si="12"/>
        <v>0.43103448275862066</v>
      </c>
      <c r="AI13" s="10">
        <f t="shared" si="19"/>
        <v>1.76</v>
      </c>
      <c r="AJ13" s="10">
        <f t="shared" si="13"/>
        <v>0.16</v>
      </c>
      <c r="AK13" s="10">
        <f t="shared" si="14"/>
        <v>0.5</v>
      </c>
      <c r="AL13" s="11">
        <f t="shared" si="15"/>
        <v>0.57163158609010534</v>
      </c>
      <c r="AM13" s="7">
        <f t="shared" si="16"/>
        <v>13</v>
      </c>
      <c r="AN13" s="7">
        <f t="shared" si="20"/>
        <v>11</v>
      </c>
      <c r="AO13" s="7">
        <f t="shared" si="21"/>
        <v>1311</v>
      </c>
      <c r="AP13" s="7">
        <f t="shared" si="17"/>
        <v>10</v>
      </c>
      <c r="AQ13" s="7" t="str">
        <f t="shared" ca="1" si="18"/>
        <v>Chiefs</v>
      </c>
    </row>
    <row r="14" spans="1:43" x14ac:dyDescent="0.25">
      <c r="A14" s="1">
        <v>1968</v>
      </c>
      <c r="B14" s="1" t="s">
        <v>96</v>
      </c>
      <c r="C14" s="1" t="s">
        <v>86</v>
      </c>
      <c r="D14" s="1" t="s">
        <v>84</v>
      </c>
      <c r="E14" s="1" t="s">
        <v>97</v>
      </c>
      <c r="F14" s="1" t="s">
        <v>12</v>
      </c>
      <c r="G14" s="1" t="s">
        <v>18</v>
      </c>
      <c r="H14" s="15" t="s">
        <v>84</v>
      </c>
      <c r="I14" s="15" t="s">
        <v>38</v>
      </c>
      <c r="L14" s="7" t="str">
        <f>IF(G14="","",VLOOKUP(G14,Overview!$A$3:$B$52,2))</f>
        <v>Chiefs</v>
      </c>
      <c r="M14" s="7">
        <f t="shared" si="0"/>
        <v>0</v>
      </c>
      <c r="N14" s="7">
        <f t="shared" si="6"/>
        <v>0</v>
      </c>
      <c r="O14" s="7">
        <f t="shared" si="1"/>
        <v>0</v>
      </c>
      <c r="P14" s="8">
        <f t="shared" si="2"/>
        <v>0</v>
      </c>
      <c r="Q14" s="8">
        <f t="shared" si="3"/>
        <v>0</v>
      </c>
      <c r="R14" s="7">
        <f t="shared" si="4"/>
        <v>0</v>
      </c>
      <c r="S14" s="7">
        <f t="shared" si="5"/>
        <v>0</v>
      </c>
      <c r="T14" s="7" t="str">
        <f t="shared" si="7"/>
        <v/>
      </c>
      <c r="U14" s="7" t="str">
        <f t="shared" si="8"/>
        <v/>
      </c>
      <c r="V14" s="7" t="str">
        <f t="shared" si="9"/>
        <v/>
      </c>
      <c r="W14" s="7" t="str">
        <f t="shared" si="10"/>
        <v/>
      </c>
      <c r="Y14" s="7" t="str">
        <f>Overview!D14</f>
        <v>Commanders</v>
      </c>
      <c r="Z14" s="7">
        <v>19</v>
      </c>
      <c r="AA14" s="7">
        <v>2020</v>
      </c>
      <c r="AB14" s="7">
        <v>20</v>
      </c>
      <c r="AC14" s="7">
        <v>16</v>
      </c>
      <c r="AD14" s="7">
        <v>5</v>
      </c>
      <c r="AE14" s="7">
        <v>3</v>
      </c>
      <c r="AF14" s="10">
        <f t="shared" si="11"/>
        <v>0.55555555555555558</v>
      </c>
      <c r="AG14" s="8">
        <f>Overview!F14</f>
        <v>58</v>
      </c>
      <c r="AH14" s="10">
        <f t="shared" si="12"/>
        <v>0.32758620689655171</v>
      </c>
      <c r="AI14" s="10">
        <f t="shared" si="19"/>
        <v>1.8947368421052631</v>
      </c>
      <c r="AJ14" s="10">
        <f t="shared" si="13"/>
        <v>0.26315789473684209</v>
      </c>
      <c r="AK14" s="10">
        <f t="shared" si="14"/>
        <v>0.6</v>
      </c>
      <c r="AL14" s="11">
        <f t="shared" si="15"/>
        <v>0.83619440241098264</v>
      </c>
      <c r="AM14" s="7">
        <f t="shared" si="16"/>
        <v>9</v>
      </c>
      <c r="AN14" s="7">
        <f t="shared" si="20"/>
        <v>12</v>
      </c>
      <c r="AO14" s="7">
        <f t="shared" si="21"/>
        <v>912</v>
      </c>
      <c r="AP14" s="7">
        <f t="shared" si="17"/>
        <v>5</v>
      </c>
      <c r="AQ14" s="7" t="str">
        <f t="shared" ca="1" si="18"/>
        <v>Broncos</v>
      </c>
    </row>
    <row r="15" spans="1:43" x14ac:dyDescent="0.25">
      <c r="A15" s="1">
        <v>1968</v>
      </c>
      <c r="B15" s="1" t="s">
        <v>94</v>
      </c>
      <c r="C15" s="1" t="s">
        <v>85</v>
      </c>
      <c r="D15" s="1" t="s">
        <v>84</v>
      </c>
      <c r="E15" s="1" t="s">
        <v>89</v>
      </c>
      <c r="F15" s="1" t="s">
        <v>43</v>
      </c>
      <c r="G15" s="1" t="s">
        <v>50</v>
      </c>
      <c r="H15" s="15" t="s">
        <v>84</v>
      </c>
      <c r="I15" s="15" t="s">
        <v>38</v>
      </c>
      <c r="L15" s="7" t="str">
        <f>IF(G15="","",VLOOKUP(G15,Overview!$A$3:$B$52,2))</f>
        <v>Cowboys</v>
      </c>
      <c r="M15" s="7">
        <f t="shared" si="0"/>
        <v>0</v>
      </c>
      <c r="N15" s="7">
        <f t="shared" si="6"/>
        <v>0</v>
      </c>
      <c r="O15" s="7">
        <f t="shared" si="1"/>
        <v>0</v>
      </c>
      <c r="P15" s="8">
        <f t="shared" si="2"/>
        <v>0</v>
      </c>
      <c r="Q15" s="8">
        <f t="shared" si="3"/>
        <v>0</v>
      </c>
      <c r="R15" s="7">
        <f t="shared" si="4"/>
        <v>0</v>
      </c>
      <c r="S15" s="7">
        <f t="shared" si="5"/>
        <v>0</v>
      </c>
      <c r="T15" s="7" t="str">
        <f t="shared" si="7"/>
        <v/>
      </c>
      <c r="U15" s="7" t="str">
        <f t="shared" si="8"/>
        <v/>
      </c>
      <c r="V15" s="7" t="str">
        <f t="shared" si="9"/>
        <v/>
      </c>
      <c r="W15" s="7" t="str">
        <f t="shared" si="10"/>
        <v/>
      </c>
      <c r="Y15" s="7" t="str">
        <f>Overview!D15</f>
        <v>Cowboys</v>
      </c>
      <c r="Z15" s="7">
        <v>36</v>
      </c>
      <c r="AA15" s="7">
        <v>2023</v>
      </c>
      <c r="AB15" s="7">
        <v>36</v>
      </c>
      <c r="AC15" s="7">
        <v>30</v>
      </c>
      <c r="AD15" s="7">
        <v>8</v>
      </c>
      <c r="AE15" s="7">
        <v>5</v>
      </c>
      <c r="AF15" s="10">
        <f t="shared" si="11"/>
        <v>0.54545454545454541</v>
      </c>
      <c r="AG15" s="8">
        <f>Overview!F15</f>
        <v>58</v>
      </c>
      <c r="AH15" s="10">
        <f t="shared" si="12"/>
        <v>0.62068965517241381</v>
      </c>
      <c r="AI15" s="10">
        <f t="shared" si="19"/>
        <v>1.8333333333333333</v>
      </c>
      <c r="AJ15" s="10">
        <f t="shared" si="13"/>
        <v>0.22222222222222221</v>
      </c>
      <c r="AK15" s="10">
        <f t="shared" si="14"/>
        <v>0.625</v>
      </c>
      <c r="AL15" s="11">
        <f t="shared" si="15"/>
        <v>1.2079486474227477</v>
      </c>
      <c r="AM15" s="7">
        <f t="shared" si="16"/>
        <v>4</v>
      </c>
      <c r="AN15" s="7">
        <f t="shared" si="20"/>
        <v>13</v>
      </c>
      <c r="AO15" s="7">
        <f t="shared" si="21"/>
        <v>413</v>
      </c>
      <c r="AP15" s="7">
        <f t="shared" si="17"/>
        <v>11</v>
      </c>
      <c r="AQ15" s="7" t="str">
        <f t="shared" ca="1" si="18"/>
        <v>Colts</v>
      </c>
    </row>
    <row r="16" spans="1:43" x14ac:dyDescent="0.25">
      <c r="A16" s="1">
        <v>1968</v>
      </c>
      <c r="B16" s="1" t="s">
        <v>94</v>
      </c>
      <c r="C16" s="1" t="s">
        <v>85</v>
      </c>
      <c r="D16" s="1" t="s">
        <v>84</v>
      </c>
      <c r="E16" s="1" t="s">
        <v>90</v>
      </c>
      <c r="F16" s="1" t="s">
        <v>78</v>
      </c>
      <c r="G16" s="1" t="s">
        <v>79</v>
      </c>
      <c r="H16" s="15" t="s">
        <v>84</v>
      </c>
      <c r="I16" s="15" t="s">
        <v>39</v>
      </c>
      <c r="J16" s="15" t="s">
        <v>38</v>
      </c>
      <c r="L16" s="7" t="str">
        <f>IF(G16="","",VLOOKUP(G16,Overview!$A$3:$B$52,2))</f>
        <v>Browns</v>
      </c>
      <c r="M16" s="7">
        <f t="shared" si="0"/>
        <v>0</v>
      </c>
      <c r="N16" s="7">
        <f t="shared" si="6"/>
        <v>0</v>
      </c>
      <c r="O16" s="7">
        <f t="shared" si="1"/>
        <v>0</v>
      </c>
      <c r="P16" s="8">
        <f t="shared" si="2"/>
        <v>0</v>
      </c>
      <c r="Q16" s="8">
        <f t="shared" si="3"/>
        <v>0</v>
      </c>
      <c r="R16" s="7">
        <f t="shared" si="4"/>
        <v>0</v>
      </c>
      <c r="S16" s="7">
        <f t="shared" si="5"/>
        <v>0</v>
      </c>
      <c r="T16" s="7" t="str">
        <f t="shared" si="7"/>
        <v/>
      </c>
      <c r="U16" s="7" t="str">
        <f t="shared" si="8"/>
        <v/>
      </c>
      <c r="V16" s="7" t="str">
        <f t="shared" si="9"/>
        <v/>
      </c>
      <c r="W16" s="7" t="str">
        <f t="shared" si="10"/>
        <v/>
      </c>
      <c r="Y16" s="7" t="str">
        <f>Overview!D16</f>
        <v>Dolphins</v>
      </c>
      <c r="Z16" s="7">
        <v>25</v>
      </c>
      <c r="AA16" s="7">
        <v>2023</v>
      </c>
      <c r="AB16" s="7">
        <v>20</v>
      </c>
      <c r="AC16" s="7">
        <v>22</v>
      </c>
      <c r="AD16" s="7">
        <v>5</v>
      </c>
      <c r="AE16" s="7">
        <v>2</v>
      </c>
      <c r="AF16" s="10">
        <f t="shared" si="11"/>
        <v>0.47619047619047616</v>
      </c>
      <c r="AG16" s="8">
        <f>Overview!F16</f>
        <v>58</v>
      </c>
      <c r="AH16" s="10">
        <f t="shared" si="12"/>
        <v>0.43103448275862066</v>
      </c>
      <c r="AI16" s="10">
        <f t="shared" si="19"/>
        <v>1.68</v>
      </c>
      <c r="AJ16" s="10">
        <f t="shared" si="13"/>
        <v>0.2</v>
      </c>
      <c r="AK16" s="10">
        <f t="shared" si="14"/>
        <v>0.4</v>
      </c>
      <c r="AL16" s="11">
        <f t="shared" si="15"/>
        <v>0.53245714891811702</v>
      </c>
      <c r="AM16" s="7">
        <f t="shared" si="16"/>
        <v>15</v>
      </c>
      <c r="AN16" s="7">
        <f t="shared" si="20"/>
        <v>14</v>
      </c>
      <c r="AO16" s="7">
        <f t="shared" si="21"/>
        <v>1514</v>
      </c>
      <c r="AP16" s="7">
        <f t="shared" si="17"/>
        <v>25</v>
      </c>
      <c r="AQ16" s="7" t="str">
        <f t="shared" ca="1" si="18"/>
        <v>Rams</v>
      </c>
    </row>
    <row r="17" spans="1:43" x14ac:dyDescent="0.25">
      <c r="A17" s="1">
        <v>1968</v>
      </c>
      <c r="B17" s="1" t="s">
        <v>94</v>
      </c>
      <c r="C17" s="1" t="s">
        <v>86</v>
      </c>
      <c r="D17" s="1" t="s">
        <v>84</v>
      </c>
      <c r="E17" s="1" t="s">
        <v>91</v>
      </c>
      <c r="F17" s="1" t="s">
        <v>65</v>
      </c>
      <c r="G17" s="1" t="s">
        <v>66</v>
      </c>
      <c r="H17" s="15" t="s">
        <v>84</v>
      </c>
      <c r="I17" s="15" t="s">
        <v>39</v>
      </c>
      <c r="J17" s="15" t="s">
        <v>39</v>
      </c>
      <c r="K17" s="15" t="s">
        <v>38</v>
      </c>
      <c r="L17" s="7" t="str">
        <f>IF(G17="","",VLOOKUP(G17,Overview!$A$3:$B$52,2))</f>
        <v>Colts</v>
      </c>
      <c r="M17" s="7">
        <f t="shared" si="0"/>
        <v>0</v>
      </c>
      <c r="N17" s="7">
        <f t="shared" si="6"/>
        <v>0</v>
      </c>
      <c r="O17" s="7">
        <f t="shared" si="1"/>
        <v>0</v>
      </c>
      <c r="P17" s="8">
        <f t="shared" si="2"/>
        <v>0</v>
      </c>
      <c r="Q17" s="8">
        <f t="shared" si="3"/>
        <v>0</v>
      </c>
      <c r="R17" s="7">
        <f t="shared" si="4"/>
        <v>0</v>
      </c>
      <c r="S17" s="7">
        <f t="shared" si="5"/>
        <v>0</v>
      </c>
      <c r="T17" s="7" t="str">
        <f t="shared" si="7"/>
        <v/>
      </c>
      <c r="U17" s="7" t="str">
        <f t="shared" si="8"/>
        <v/>
      </c>
      <c r="V17" s="7" t="str">
        <f t="shared" si="9"/>
        <v/>
      </c>
      <c r="W17" s="7" t="str">
        <f t="shared" si="10"/>
        <v/>
      </c>
      <c r="Y17" s="7" t="str">
        <f>Overview!D17</f>
        <v>Eagles</v>
      </c>
      <c r="Z17" s="7">
        <v>26</v>
      </c>
      <c r="AA17" s="7">
        <v>2023</v>
      </c>
      <c r="AB17" s="7">
        <v>21</v>
      </c>
      <c r="AC17" s="7">
        <v>24</v>
      </c>
      <c r="AD17" s="7">
        <v>4</v>
      </c>
      <c r="AE17" s="7">
        <v>1</v>
      </c>
      <c r="AF17" s="10">
        <f t="shared" si="11"/>
        <v>0.46666666666666667</v>
      </c>
      <c r="AG17" s="8">
        <f>Overview!F17</f>
        <v>58</v>
      </c>
      <c r="AH17" s="10">
        <f t="shared" si="12"/>
        <v>0.44827586206896552</v>
      </c>
      <c r="AI17" s="10">
        <f t="shared" si="19"/>
        <v>1.7307692307692308</v>
      </c>
      <c r="AJ17" s="10">
        <f t="shared" si="13"/>
        <v>0.15384615384615385</v>
      </c>
      <c r="AK17" s="10">
        <f t="shared" si="14"/>
        <v>0.25</v>
      </c>
      <c r="AL17" s="11">
        <f t="shared" si="15"/>
        <v>0.26887498501675172</v>
      </c>
      <c r="AM17" s="7">
        <f t="shared" si="16"/>
        <v>20</v>
      </c>
      <c r="AN17" s="7">
        <f t="shared" si="20"/>
        <v>15</v>
      </c>
      <c r="AO17" s="7">
        <f t="shared" si="21"/>
        <v>2015</v>
      </c>
      <c r="AP17" s="7">
        <f t="shared" si="17"/>
        <v>14</v>
      </c>
      <c r="AQ17" s="7" t="str">
        <f t="shared" ca="1" si="18"/>
        <v>Dolphins</v>
      </c>
    </row>
    <row r="18" spans="1:43" x14ac:dyDescent="0.25">
      <c r="A18" s="1">
        <v>1968</v>
      </c>
      <c r="B18" s="1" t="s">
        <v>94</v>
      </c>
      <c r="C18" s="1" t="s">
        <v>86</v>
      </c>
      <c r="D18" s="1" t="s">
        <v>84</v>
      </c>
      <c r="E18" s="1" t="s">
        <v>81</v>
      </c>
      <c r="F18" s="1" t="s">
        <v>27</v>
      </c>
      <c r="G18" s="1" t="s">
        <v>33</v>
      </c>
      <c r="H18" s="15" t="s">
        <v>84</v>
      </c>
      <c r="I18" s="15" t="s">
        <v>38</v>
      </c>
      <c r="L18" s="7" t="str">
        <f>IF(G18="","",VLOOKUP(G18,Overview!$A$3:$B$52,2))</f>
        <v>Vikings</v>
      </c>
      <c r="M18" s="7">
        <f t="shared" si="0"/>
        <v>0</v>
      </c>
      <c r="N18" s="7">
        <f t="shared" si="6"/>
        <v>0</v>
      </c>
      <c r="O18" s="7">
        <f t="shared" si="1"/>
        <v>0</v>
      </c>
      <c r="P18" s="8">
        <f t="shared" si="2"/>
        <v>0</v>
      </c>
      <c r="Q18" s="8">
        <f t="shared" si="3"/>
        <v>0</v>
      </c>
      <c r="R18" s="7">
        <f t="shared" si="4"/>
        <v>0</v>
      </c>
      <c r="S18" s="7">
        <f t="shared" si="5"/>
        <v>0</v>
      </c>
      <c r="T18" s="7" t="str">
        <f t="shared" si="7"/>
        <v/>
      </c>
      <c r="U18" s="7" t="str">
        <f t="shared" si="8"/>
        <v/>
      </c>
      <c r="V18" s="7" t="str">
        <f t="shared" si="9"/>
        <v/>
      </c>
      <c r="W18" s="7" t="str">
        <f t="shared" si="10"/>
        <v/>
      </c>
      <c r="Y18" s="7" t="str">
        <f>Overview!D18</f>
        <v>Falcons</v>
      </c>
      <c r="Z18" s="7">
        <v>14</v>
      </c>
      <c r="AA18" s="7">
        <v>2017</v>
      </c>
      <c r="AB18" s="7">
        <v>10</v>
      </c>
      <c r="AC18" s="7">
        <v>14</v>
      </c>
      <c r="AD18" s="7">
        <v>2</v>
      </c>
      <c r="AE18" s="7">
        <v>0</v>
      </c>
      <c r="AF18" s="10">
        <f t="shared" si="11"/>
        <v>0.41666666666666669</v>
      </c>
      <c r="AG18" s="8">
        <f>Overview!F18</f>
        <v>58</v>
      </c>
      <c r="AH18" s="10">
        <f t="shared" si="12"/>
        <v>0.2413793103448276</v>
      </c>
      <c r="AI18" s="10">
        <f t="shared" si="19"/>
        <v>1.7142857142857142</v>
      </c>
      <c r="AJ18" s="10">
        <f t="shared" si="13"/>
        <v>0.14285714285714285</v>
      </c>
      <c r="AK18" s="10">
        <f t="shared" si="14"/>
        <v>0</v>
      </c>
      <c r="AL18" s="11">
        <f t="shared" si="15"/>
        <v>1.4495445360830589E-2</v>
      </c>
      <c r="AM18" s="7">
        <f t="shared" si="16"/>
        <v>25</v>
      </c>
      <c r="AN18" s="7">
        <f t="shared" si="20"/>
        <v>16</v>
      </c>
      <c r="AO18" s="7">
        <f t="shared" si="21"/>
        <v>2516</v>
      </c>
      <c r="AP18" s="7">
        <f t="shared" si="17"/>
        <v>27</v>
      </c>
      <c r="AQ18" s="7" t="str">
        <f t="shared" ca="1" si="18"/>
        <v>Saints</v>
      </c>
    </row>
    <row r="19" spans="1:43" x14ac:dyDescent="0.25">
      <c r="A19" s="1">
        <v>1969</v>
      </c>
      <c r="B19" s="1" t="s">
        <v>96</v>
      </c>
      <c r="C19" s="1" t="s">
        <v>85</v>
      </c>
      <c r="D19" s="1" t="s">
        <v>84</v>
      </c>
      <c r="E19" s="1" t="s">
        <v>92</v>
      </c>
      <c r="F19" s="1" t="s">
        <v>46</v>
      </c>
      <c r="G19" s="1" t="s">
        <v>73</v>
      </c>
      <c r="H19" s="15" t="s">
        <v>84</v>
      </c>
      <c r="I19" s="15" t="s">
        <v>38</v>
      </c>
      <c r="L19" s="7" t="str">
        <f>IF(G19="","",VLOOKUP(G19,Overview!$A$3:$B$52,2))</f>
        <v>Jets</v>
      </c>
      <c r="M19" s="7">
        <f t="shared" si="0"/>
        <v>0</v>
      </c>
      <c r="N19" s="7">
        <f t="shared" si="6"/>
        <v>0</v>
      </c>
      <c r="O19" s="7">
        <f t="shared" si="1"/>
        <v>0</v>
      </c>
      <c r="P19" s="8">
        <f t="shared" si="2"/>
        <v>0</v>
      </c>
      <c r="Q19" s="8">
        <f t="shared" si="3"/>
        <v>0</v>
      </c>
      <c r="R19" s="7">
        <f t="shared" si="4"/>
        <v>0</v>
      </c>
      <c r="S19" s="7">
        <f t="shared" si="5"/>
        <v>0</v>
      </c>
      <c r="T19" s="7" t="str">
        <f t="shared" si="7"/>
        <v/>
      </c>
      <c r="U19" s="7" t="str">
        <f t="shared" si="8"/>
        <v/>
      </c>
      <c r="V19" s="7" t="str">
        <f t="shared" si="9"/>
        <v/>
      </c>
      <c r="W19" s="7" t="str">
        <f t="shared" si="10"/>
        <v/>
      </c>
      <c r="Y19" s="7" t="str">
        <f>Overview!D19</f>
        <v>Giants</v>
      </c>
      <c r="Z19" s="7">
        <v>17</v>
      </c>
      <c r="AA19" s="7">
        <v>2022</v>
      </c>
      <c r="AB19" s="7">
        <v>21</v>
      </c>
      <c r="AC19" s="7">
        <v>13</v>
      </c>
      <c r="AD19" s="7">
        <v>5</v>
      </c>
      <c r="AE19" s="7">
        <v>4</v>
      </c>
      <c r="AF19" s="10">
        <f t="shared" si="11"/>
        <v>0.61764705882352944</v>
      </c>
      <c r="AG19" s="8">
        <f>Overview!F19</f>
        <v>58</v>
      </c>
      <c r="AH19" s="10">
        <f t="shared" si="12"/>
        <v>0.29310344827586204</v>
      </c>
      <c r="AI19" s="10">
        <f t="shared" si="19"/>
        <v>2</v>
      </c>
      <c r="AJ19" s="10">
        <f t="shared" si="13"/>
        <v>0.29411764705882354</v>
      </c>
      <c r="AK19" s="10">
        <f t="shared" si="14"/>
        <v>0.8</v>
      </c>
      <c r="AL19" s="11">
        <f t="shared" si="15"/>
        <v>1.1664759766158299</v>
      </c>
      <c r="AM19" s="7">
        <f t="shared" si="16"/>
        <v>5</v>
      </c>
      <c r="AN19" s="7">
        <f t="shared" si="20"/>
        <v>17</v>
      </c>
      <c r="AO19" s="7">
        <f t="shared" si="21"/>
        <v>517</v>
      </c>
      <c r="AP19" s="7">
        <f t="shared" si="17"/>
        <v>19</v>
      </c>
      <c r="AQ19" s="7" t="str">
        <f t="shared" ca="1" si="18"/>
        <v>Jets</v>
      </c>
    </row>
    <row r="20" spans="1:43" x14ac:dyDescent="0.25">
      <c r="A20" s="1">
        <v>1969</v>
      </c>
      <c r="B20" s="1" t="s">
        <v>96</v>
      </c>
      <c r="C20" s="1" t="s">
        <v>85</v>
      </c>
      <c r="D20" s="1" t="s">
        <v>84</v>
      </c>
      <c r="E20" s="1" t="s">
        <v>97</v>
      </c>
      <c r="F20" s="1" t="s">
        <v>40</v>
      </c>
      <c r="G20" s="1" t="s">
        <v>82</v>
      </c>
      <c r="H20" s="15" t="s">
        <v>84</v>
      </c>
      <c r="I20" s="15" t="s">
        <v>38</v>
      </c>
      <c r="L20" s="7" t="str">
        <f>IF(G20="","",VLOOKUP(G20,Overview!$A$3:$B$52,2))</f>
        <v>Titans</v>
      </c>
      <c r="M20" s="7">
        <f t="shared" si="0"/>
        <v>0</v>
      </c>
      <c r="N20" s="7">
        <f t="shared" si="6"/>
        <v>0</v>
      </c>
      <c r="O20" s="7">
        <f t="shared" si="1"/>
        <v>0</v>
      </c>
      <c r="P20" s="8">
        <f t="shared" si="2"/>
        <v>0</v>
      </c>
      <c r="Q20" s="8">
        <f t="shared" si="3"/>
        <v>0</v>
      </c>
      <c r="R20" s="7">
        <f t="shared" si="4"/>
        <v>0</v>
      </c>
      <c r="S20" s="7">
        <f t="shared" si="5"/>
        <v>0</v>
      </c>
      <c r="T20" s="7" t="str">
        <f t="shared" si="7"/>
        <v/>
      </c>
      <c r="U20" s="7" t="str">
        <f t="shared" si="8"/>
        <v/>
      </c>
      <c r="V20" s="7" t="str">
        <f t="shared" si="9"/>
        <v/>
      </c>
      <c r="W20" s="7" t="str">
        <f t="shared" si="10"/>
        <v/>
      </c>
      <c r="Y20" s="7" t="str">
        <f>Overview!D20</f>
        <v>Jaguars</v>
      </c>
      <c r="Z20" s="7">
        <v>8</v>
      </c>
      <c r="AA20" s="7">
        <v>2022</v>
      </c>
      <c r="AB20" s="7">
        <v>8</v>
      </c>
      <c r="AC20" s="7">
        <v>8</v>
      </c>
      <c r="AD20" s="7">
        <v>0</v>
      </c>
      <c r="AE20" s="7">
        <v>0</v>
      </c>
      <c r="AF20" s="10">
        <f t="shared" si="11"/>
        <v>0.5</v>
      </c>
      <c r="AG20" s="8">
        <f>Overview!F20</f>
        <v>29</v>
      </c>
      <c r="AH20" s="10">
        <f t="shared" si="12"/>
        <v>0.27586206896551724</v>
      </c>
      <c r="AI20" s="10">
        <f t="shared" si="19"/>
        <v>2</v>
      </c>
      <c r="AJ20" s="10">
        <f t="shared" si="13"/>
        <v>0</v>
      </c>
      <c r="AK20" s="10">
        <f t="shared" si="14"/>
        <v>0</v>
      </c>
      <c r="AL20" s="11">
        <f t="shared" si="15"/>
        <v>7.5864013103412427E-3</v>
      </c>
      <c r="AM20" s="7">
        <f t="shared" si="16"/>
        <v>31</v>
      </c>
      <c r="AN20" s="7">
        <f t="shared" si="20"/>
        <v>18</v>
      </c>
      <c r="AO20" s="7">
        <f t="shared" si="21"/>
        <v>3118</v>
      </c>
      <c r="AP20" s="7">
        <f t="shared" si="17"/>
        <v>2</v>
      </c>
      <c r="AQ20" s="7" t="str">
        <f t="shared" ca="1" si="18"/>
        <v>Bears</v>
      </c>
    </row>
    <row r="21" spans="1:43" x14ac:dyDescent="0.25">
      <c r="A21" s="1">
        <v>1969</v>
      </c>
      <c r="B21" s="1" t="s">
        <v>96</v>
      </c>
      <c r="C21" s="1" t="s">
        <v>86</v>
      </c>
      <c r="D21" s="1" t="s">
        <v>84</v>
      </c>
      <c r="E21" s="1" t="s">
        <v>92</v>
      </c>
      <c r="F21" s="1" t="s">
        <v>41</v>
      </c>
      <c r="G21" s="1" t="s">
        <v>48</v>
      </c>
      <c r="H21" s="15" t="s">
        <v>84</v>
      </c>
      <c r="I21" s="15" t="s">
        <v>39</v>
      </c>
      <c r="J21" s="15" t="s">
        <v>38</v>
      </c>
      <c r="L21" s="7" t="str">
        <f>IF(G21="","",VLOOKUP(G21,Overview!$A$3:$B$52,2))</f>
        <v>Raiders</v>
      </c>
      <c r="M21" s="7">
        <f t="shared" si="0"/>
        <v>0</v>
      </c>
      <c r="N21" s="7">
        <f t="shared" si="6"/>
        <v>0</v>
      </c>
      <c r="O21" s="7">
        <f t="shared" si="1"/>
        <v>0</v>
      </c>
      <c r="P21" s="8">
        <f t="shared" si="2"/>
        <v>0</v>
      </c>
      <c r="Q21" s="8">
        <f t="shared" si="3"/>
        <v>0</v>
      </c>
      <c r="R21" s="7">
        <f t="shared" si="4"/>
        <v>0</v>
      </c>
      <c r="S21" s="7">
        <f t="shared" si="5"/>
        <v>0</v>
      </c>
      <c r="T21" s="7" t="str">
        <f t="shared" si="7"/>
        <v/>
      </c>
      <c r="U21" s="7" t="str">
        <f t="shared" si="8"/>
        <v/>
      </c>
      <c r="V21" s="7" t="str">
        <f t="shared" si="9"/>
        <v/>
      </c>
      <c r="W21" s="7" t="str">
        <f t="shared" si="10"/>
        <v/>
      </c>
      <c r="Y21" s="7" t="str">
        <f>Overview!D21</f>
        <v>Jets</v>
      </c>
      <c r="Z21" s="7">
        <v>14</v>
      </c>
      <c r="AA21" s="7">
        <v>2010</v>
      </c>
      <c r="AB21" s="7">
        <v>12</v>
      </c>
      <c r="AC21" s="7">
        <v>13</v>
      </c>
      <c r="AD21" s="7">
        <v>1</v>
      </c>
      <c r="AE21" s="7">
        <v>1</v>
      </c>
      <c r="AF21" s="10">
        <f t="shared" si="11"/>
        <v>0.48</v>
      </c>
      <c r="AG21" s="8">
        <f>Overview!F21</f>
        <v>58</v>
      </c>
      <c r="AH21" s="10">
        <f t="shared" si="12"/>
        <v>0.2413793103448276</v>
      </c>
      <c r="AI21" s="10">
        <f t="shared" si="19"/>
        <v>1.7857142857142858</v>
      </c>
      <c r="AJ21" s="10">
        <f t="shared" si="13"/>
        <v>7.1428571428571425E-2</v>
      </c>
      <c r="AK21" s="10">
        <f t="shared" si="14"/>
        <v>1</v>
      </c>
      <c r="AL21" s="11">
        <f t="shared" si="15"/>
        <v>0.51041225093540554</v>
      </c>
      <c r="AM21" s="7">
        <f t="shared" si="16"/>
        <v>17</v>
      </c>
      <c r="AN21" s="7">
        <f t="shared" si="20"/>
        <v>19</v>
      </c>
      <c r="AO21" s="7">
        <f t="shared" si="21"/>
        <v>1719</v>
      </c>
      <c r="AP21" s="7">
        <f t="shared" si="17"/>
        <v>28</v>
      </c>
      <c r="AQ21" s="7" t="str">
        <f t="shared" ca="1" si="18"/>
        <v>Seahawks</v>
      </c>
    </row>
    <row r="22" spans="1:43" x14ac:dyDescent="0.25">
      <c r="A22" s="1">
        <v>1969</v>
      </c>
      <c r="B22" s="1" t="s">
        <v>96</v>
      </c>
      <c r="C22" s="1" t="s">
        <v>86</v>
      </c>
      <c r="D22" s="1" t="s">
        <v>84</v>
      </c>
      <c r="E22" s="1" t="s">
        <v>97</v>
      </c>
      <c r="F22" s="1" t="s">
        <v>12</v>
      </c>
      <c r="G22" s="1" t="s">
        <v>18</v>
      </c>
      <c r="H22" s="15" t="s">
        <v>84</v>
      </c>
      <c r="I22" s="15" t="s">
        <v>39</v>
      </c>
      <c r="J22" s="15" t="s">
        <v>39</v>
      </c>
      <c r="K22" s="15" t="s">
        <v>39</v>
      </c>
      <c r="L22" s="7" t="str">
        <f>IF(G22="","",VLOOKUP(G22,Overview!$A$3:$B$52,2))</f>
        <v>Chiefs</v>
      </c>
      <c r="M22" s="7">
        <f t="shared" si="0"/>
        <v>0</v>
      </c>
      <c r="N22" s="7">
        <f t="shared" si="6"/>
        <v>0</v>
      </c>
      <c r="O22" s="7">
        <f t="shared" si="1"/>
        <v>0</v>
      </c>
      <c r="P22" s="8">
        <f t="shared" si="2"/>
        <v>0</v>
      </c>
      <c r="Q22" s="8">
        <f t="shared" si="3"/>
        <v>0</v>
      </c>
      <c r="R22" s="7">
        <f t="shared" si="4"/>
        <v>0</v>
      </c>
      <c r="S22" s="7">
        <f t="shared" si="5"/>
        <v>0</v>
      </c>
      <c r="T22" s="7">
        <f t="shared" si="7"/>
        <v>1969</v>
      </c>
      <c r="U22" s="7" t="str">
        <f t="shared" si="8"/>
        <v>Kansas City</v>
      </c>
      <c r="V22" s="7" t="str">
        <f t="shared" si="9"/>
        <v>Chiefs</v>
      </c>
      <c r="W22" s="7" t="str">
        <f t="shared" si="10"/>
        <v>AFL</v>
      </c>
      <c r="Y22" s="7" t="str">
        <f>Overview!D22</f>
        <v>Lions</v>
      </c>
      <c r="Z22" s="7">
        <v>13</v>
      </c>
      <c r="AA22" s="7">
        <v>2023</v>
      </c>
      <c r="AB22" s="7">
        <v>1</v>
      </c>
      <c r="AC22" s="7">
        <v>12</v>
      </c>
      <c r="AD22" s="7">
        <v>0</v>
      </c>
      <c r="AE22" s="7">
        <v>0</v>
      </c>
      <c r="AF22" s="10">
        <f t="shared" si="11"/>
        <v>7.6923076923076927E-2</v>
      </c>
      <c r="AG22" s="8">
        <f>Overview!F22</f>
        <v>58</v>
      </c>
      <c r="AH22" s="10">
        <f t="shared" si="12"/>
        <v>0.22413793103448276</v>
      </c>
      <c r="AI22" s="10">
        <f t="shared" si="19"/>
        <v>1</v>
      </c>
      <c r="AJ22" s="10">
        <f t="shared" si="13"/>
        <v>0</v>
      </c>
      <c r="AK22" s="10">
        <f t="shared" si="14"/>
        <v>0</v>
      </c>
      <c r="AL22" s="11">
        <f t="shared" si="15"/>
        <v>6.1639510646522592E-3</v>
      </c>
      <c r="AM22" s="7">
        <f t="shared" si="16"/>
        <v>32</v>
      </c>
      <c r="AN22" s="7">
        <f t="shared" si="20"/>
        <v>20</v>
      </c>
      <c r="AO22" s="7">
        <f t="shared" si="21"/>
        <v>3220</v>
      </c>
      <c r="AP22" s="7">
        <f t="shared" si="17"/>
        <v>15</v>
      </c>
      <c r="AQ22" s="7" t="str">
        <f t="shared" ca="1" si="18"/>
        <v>Eagles</v>
      </c>
    </row>
    <row r="23" spans="1:43" x14ac:dyDescent="0.25">
      <c r="A23" s="1">
        <v>1969</v>
      </c>
      <c r="B23" s="1" t="s">
        <v>94</v>
      </c>
      <c r="C23" s="1" t="s">
        <v>85</v>
      </c>
      <c r="D23" s="1" t="s">
        <v>84</v>
      </c>
      <c r="E23" s="1" t="s">
        <v>89</v>
      </c>
      <c r="F23" s="1" t="s">
        <v>43</v>
      </c>
      <c r="G23" s="1" t="s">
        <v>50</v>
      </c>
      <c r="H23" s="15" t="s">
        <v>84</v>
      </c>
      <c r="I23" s="15" t="s">
        <v>38</v>
      </c>
      <c r="L23" s="7" t="str">
        <f>IF(G23="","",VLOOKUP(G23,Overview!$A$3:$B$52,2))</f>
        <v>Cowboys</v>
      </c>
      <c r="M23" s="7">
        <f t="shared" si="0"/>
        <v>0</v>
      </c>
      <c r="N23" s="7">
        <f t="shared" si="6"/>
        <v>0</v>
      </c>
      <c r="O23" s="7">
        <f t="shared" si="1"/>
        <v>0</v>
      </c>
      <c r="P23" s="8">
        <f t="shared" si="2"/>
        <v>0</v>
      </c>
      <c r="Q23" s="8">
        <f t="shared" si="3"/>
        <v>0</v>
      </c>
      <c r="R23" s="7">
        <f t="shared" si="4"/>
        <v>0</v>
      </c>
      <c r="S23" s="7">
        <f t="shared" si="5"/>
        <v>0</v>
      </c>
      <c r="T23" s="7" t="str">
        <f t="shared" si="7"/>
        <v/>
      </c>
      <c r="U23" s="7" t="str">
        <f t="shared" si="8"/>
        <v/>
      </c>
      <c r="V23" s="7" t="str">
        <f t="shared" si="9"/>
        <v/>
      </c>
      <c r="W23" s="7" t="str">
        <f t="shared" si="10"/>
        <v/>
      </c>
      <c r="Y23" s="7" t="str">
        <f>Overview!D23</f>
        <v>Packers</v>
      </c>
      <c r="Z23" s="7">
        <v>27</v>
      </c>
      <c r="AA23" s="7">
        <v>2023</v>
      </c>
      <c r="AB23" s="7">
        <v>29</v>
      </c>
      <c r="AC23" s="7">
        <v>22</v>
      </c>
      <c r="AD23" s="7">
        <v>5</v>
      </c>
      <c r="AE23" s="7">
        <v>4</v>
      </c>
      <c r="AF23" s="10">
        <f t="shared" si="11"/>
        <v>0.56862745098039214</v>
      </c>
      <c r="AG23" s="8">
        <f>Overview!F23</f>
        <v>58</v>
      </c>
      <c r="AH23" s="10">
        <f t="shared" si="12"/>
        <v>0.46551724137931033</v>
      </c>
      <c r="AI23" s="10">
        <f t="shared" si="19"/>
        <v>1.8888888888888888</v>
      </c>
      <c r="AJ23" s="10">
        <f t="shared" si="13"/>
        <v>0.18518518518518517</v>
      </c>
      <c r="AK23" s="10">
        <f t="shared" si="14"/>
        <v>0.8</v>
      </c>
      <c r="AL23" s="11">
        <f t="shared" si="15"/>
        <v>1.1451094251247937</v>
      </c>
      <c r="AM23" s="7">
        <f t="shared" si="16"/>
        <v>6</v>
      </c>
      <c r="AN23" s="7">
        <f t="shared" si="20"/>
        <v>21</v>
      </c>
      <c r="AO23" s="7">
        <f t="shared" si="21"/>
        <v>621</v>
      </c>
      <c r="AP23" s="7">
        <f t="shared" si="17"/>
        <v>32</v>
      </c>
      <c r="AQ23" s="7" t="str">
        <f t="shared" ca="1" si="18"/>
        <v>Vikings</v>
      </c>
    </row>
    <row r="24" spans="1:43" x14ac:dyDescent="0.25">
      <c r="A24" s="1">
        <v>1969</v>
      </c>
      <c r="B24" s="1" t="s">
        <v>94</v>
      </c>
      <c r="C24" s="1" t="s">
        <v>85</v>
      </c>
      <c r="D24" s="1" t="s">
        <v>84</v>
      </c>
      <c r="E24" s="1" t="s">
        <v>90</v>
      </c>
      <c r="F24" s="1" t="s">
        <v>78</v>
      </c>
      <c r="G24" s="1" t="s">
        <v>79</v>
      </c>
      <c r="H24" s="15" t="s">
        <v>84</v>
      </c>
      <c r="I24" s="15" t="s">
        <v>39</v>
      </c>
      <c r="J24" s="15" t="s">
        <v>38</v>
      </c>
      <c r="L24" s="7" t="str">
        <f>IF(G24="","",VLOOKUP(G24,Overview!$A$3:$B$52,2))</f>
        <v>Browns</v>
      </c>
      <c r="M24" s="7">
        <f t="shared" si="0"/>
        <v>0</v>
      </c>
      <c r="N24" s="7">
        <f t="shared" si="6"/>
        <v>0</v>
      </c>
      <c r="O24" s="7">
        <f t="shared" si="1"/>
        <v>0</v>
      </c>
      <c r="P24" s="8">
        <f t="shared" si="2"/>
        <v>0</v>
      </c>
      <c r="Q24" s="8">
        <f t="shared" si="3"/>
        <v>0</v>
      </c>
      <c r="R24" s="7">
        <f t="shared" si="4"/>
        <v>0</v>
      </c>
      <c r="S24" s="7">
        <f t="shared" si="5"/>
        <v>0</v>
      </c>
      <c r="T24" s="7" t="str">
        <f t="shared" si="7"/>
        <v/>
      </c>
      <c r="U24" s="7" t="str">
        <f t="shared" si="8"/>
        <v/>
      </c>
      <c r="V24" s="7" t="str">
        <f t="shared" si="9"/>
        <v/>
      </c>
      <c r="W24" s="7" t="str">
        <f t="shared" si="10"/>
        <v/>
      </c>
      <c r="Y24" s="7" t="str">
        <f>Overview!D24</f>
        <v>Panthers</v>
      </c>
      <c r="Z24" s="7">
        <v>8</v>
      </c>
      <c r="AA24" s="7">
        <v>2017</v>
      </c>
      <c r="AB24" s="7">
        <v>9</v>
      </c>
      <c r="AC24" s="7">
        <v>8</v>
      </c>
      <c r="AD24" s="7">
        <v>2</v>
      </c>
      <c r="AE24" s="7">
        <v>0</v>
      </c>
      <c r="AF24" s="10">
        <f t="shared" si="11"/>
        <v>0.52941176470588236</v>
      </c>
      <c r="AG24" s="8">
        <f>Overview!F24</f>
        <v>29</v>
      </c>
      <c r="AH24" s="10">
        <f t="shared" si="12"/>
        <v>0.27586206896551724</v>
      </c>
      <c r="AI24" s="10">
        <f t="shared" si="19"/>
        <v>2.125</v>
      </c>
      <c r="AJ24" s="10">
        <f t="shared" si="13"/>
        <v>0.25</v>
      </c>
      <c r="AK24" s="10">
        <f t="shared" si="14"/>
        <v>0</v>
      </c>
      <c r="AL24" s="11">
        <f t="shared" si="15"/>
        <v>2.1336753685334744E-2</v>
      </c>
      <c r="AM24" s="7">
        <f t="shared" si="16"/>
        <v>22</v>
      </c>
      <c r="AN24" s="7">
        <f t="shared" si="20"/>
        <v>22</v>
      </c>
      <c r="AO24" s="7">
        <f t="shared" si="21"/>
        <v>2222</v>
      </c>
      <c r="AP24" s="7">
        <f t="shared" si="17"/>
        <v>22</v>
      </c>
      <c r="AQ24" s="7" t="str">
        <f t="shared" ca="1" si="18"/>
        <v>Panthers</v>
      </c>
    </row>
    <row r="25" spans="1:43" x14ac:dyDescent="0.25">
      <c r="A25" s="1">
        <v>1969</v>
      </c>
      <c r="B25" s="1" t="s">
        <v>94</v>
      </c>
      <c r="C25" s="1" t="s">
        <v>86</v>
      </c>
      <c r="D25" s="1" t="s">
        <v>84</v>
      </c>
      <c r="E25" s="1" t="s">
        <v>91</v>
      </c>
      <c r="F25" s="1" t="s">
        <v>28</v>
      </c>
      <c r="G25" s="1" t="s">
        <v>34</v>
      </c>
      <c r="H25" s="15" t="s">
        <v>84</v>
      </c>
      <c r="I25" s="15" t="s">
        <v>38</v>
      </c>
      <c r="L25" s="7" t="str">
        <f>IF(G25="","",VLOOKUP(G25,Overview!$A$3:$B$52,2))</f>
        <v>Rams</v>
      </c>
      <c r="M25" s="7">
        <f t="shared" si="0"/>
        <v>1</v>
      </c>
      <c r="N25" s="7">
        <f t="shared" si="6"/>
        <v>1</v>
      </c>
      <c r="O25" s="7">
        <f t="shared" si="1"/>
        <v>1969</v>
      </c>
      <c r="P25" s="8">
        <f t="shared" si="2"/>
        <v>0</v>
      </c>
      <c r="Q25" s="8">
        <f t="shared" si="3"/>
        <v>1</v>
      </c>
      <c r="R25" s="7">
        <f t="shared" si="4"/>
        <v>0</v>
      </c>
      <c r="S25" s="7">
        <f t="shared" si="5"/>
        <v>0</v>
      </c>
      <c r="T25" s="7" t="str">
        <f t="shared" si="7"/>
        <v/>
      </c>
      <c r="U25" s="7" t="str">
        <f t="shared" si="8"/>
        <v/>
      </c>
      <c r="V25" s="7" t="str">
        <f t="shared" si="9"/>
        <v/>
      </c>
      <c r="W25" s="7" t="str">
        <f t="shared" si="10"/>
        <v/>
      </c>
      <c r="Y25" s="7" t="str">
        <f>Overview!D25</f>
        <v>Patriots</v>
      </c>
      <c r="Z25" s="7">
        <v>27</v>
      </c>
      <c r="AA25" s="7">
        <v>2021</v>
      </c>
      <c r="AB25" s="7">
        <v>36</v>
      </c>
      <c r="AC25" s="7">
        <v>21</v>
      </c>
      <c r="AD25" s="7">
        <v>11</v>
      </c>
      <c r="AE25" s="7">
        <v>6</v>
      </c>
      <c r="AF25" s="10">
        <f t="shared" si="11"/>
        <v>0.63157894736842102</v>
      </c>
      <c r="AG25" s="8">
        <f>Overview!F25</f>
        <v>58</v>
      </c>
      <c r="AH25" s="10">
        <f t="shared" si="12"/>
        <v>0.46551724137931033</v>
      </c>
      <c r="AI25" s="10">
        <f t="shared" si="19"/>
        <v>2.1111111111111112</v>
      </c>
      <c r="AJ25" s="10">
        <f t="shared" si="13"/>
        <v>0.40740740740740738</v>
      </c>
      <c r="AK25" s="10">
        <f t="shared" si="14"/>
        <v>0.54545454545454541</v>
      </c>
      <c r="AL25" s="11">
        <f t="shared" si="15"/>
        <v>1.3410881655467743</v>
      </c>
      <c r="AM25" s="7">
        <f t="shared" si="16"/>
        <v>2</v>
      </c>
      <c r="AN25" s="7">
        <f t="shared" si="20"/>
        <v>23</v>
      </c>
      <c r="AO25" s="7">
        <f t="shared" si="21"/>
        <v>223</v>
      </c>
      <c r="AP25" s="7">
        <f t="shared" si="17"/>
        <v>4</v>
      </c>
      <c r="AQ25" s="7" t="str">
        <f t="shared" ca="1" si="18"/>
        <v>Bills</v>
      </c>
    </row>
    <row r="26" spans="1:43" x14ac:dyDescent="0.25">
      <c r="A26" s="1">
        <v>1969</v>
      </c>
      <c r="B26" s="1" t="s">
        <v>94</v>
      </c>
      <c r="C26" s="1" t="s">
        <v>86</v>
      </c>
      <c r="D26" s="1" t="s">
        <v>84</v>
      </c>
      <c r="E26" s="1" t="s">
        <v>81</v>
      </c>
      <c r="F26" s="1" t="s">
        <v>27</v>
      </c>
      <c r="G26" s="1" t="s">
        <v>33</v>
      </c>
      <c r="H26" s="15" t="s">
        <v>84</v>
      </c>
      <c r="I26" s="15" t="s">
        <v>39</v>
      </c>
      <c r="J26" s="15" t="s">
        <v>39</v>
      </c>
      <c r="K26" s="15" t="s">
        <v>38</v>
      </c>
      <c r="L26" s="7" t="str">
        <f>IF(G26="","",VLOOKUP(G26,Overview!$A$3:$B$52,2))</f>
        <v>Vikings</v>
      </c>
      <c r="M26" s="7">
        <f t="shared" si="0"/>
        <v>0</v>
      </c>
      <c r="N26" s="7">
        <f t="shared" si="6"/>
        <v>0</v>
      </c>
      <c r="O26" s="7">
        <f t="shared" si="1"/>
        <v>0</v>
      </c>
      <c r="P26" s="8">
        <f t="shared" si="2"/>
        <v>0</v>
      </c>
      <c r="Q26" s="8">
        <f t="shared" si="3"/>
        <v>0</v>
      </c>
      <c r="R26" s="7">
        <f t="shared" si="4"/>
        <v>0</v>
      </c>
      <c r="S26" s="7">
        <f t="shared" si="5"/>
        <v>0</v>
      </c>
      <c r="T26" s="7" t="str">
        <f t="shared" si="7"/>
        <v/>
      </c>
      <c r="U26" s="7" t="str">
        <f t="shared" si="8"/>
        <v/>
      </c>
      <c r="V26" s="7" t="str">
        <f t="shared" si="9"/>
        <v/>
      </c>
      <c r="W26" s="7" t="str">
        <f t="shared" si="10"/>
        <v/>
      </c>
      <c r="Y26" s="7" t="str">
        <f>Overview!D26</f>
        <v>Raiders</v>
      </c>
      <c r="Z26" s="7">
        <v>23</v>
      </c>
      <c r="AA26" s="7">
        <v>2021</v>
      </c>
      <c r="AB26" s="7">
        <v>25</v>
      </c>
      <c r="AC26" s="7">
        <v>20</v>
      </c>
      <c r="AD26" s="7">
        <v>5</v>
      </c>
      <c r="AE26" s="7">
        <v>3</v>
      </c>
      <c r="AF26" s="10">
        <f t="shared" si="11"/>
        <v>0.55555555555555558</v>
      </c>
      <c r="AG26" s="8">
        <f>Overview!F26</f>
        <v>58</v>
      </c>
      <c r="AH26" s="10">
        <f t="shared" si="12"/>
        <v>0.39655172413793105</v>
      </c>
      <c r="AI26" s="10">
        <f t="shared" si="19"/>
        <v>1.9565217391304348</v>
      </c>
      <c r="AJ26" s="10">
        <f t="shared" si="13"/>
        <v>0.21739130434782608</v>
      </c>
      <c r="AK26" s="10">
        <f t="shared" si="14"/>
        <v>0.6</v>
      </c>
      <c r="AL26" s="11">
        <f t="shared" si="15"/>
        <v>0.82700654731458889</v>
      </c>
      <c r="AM26" s="7">
        <f t="shared" si="16"/>
        <v>10</v>
      </c>
      <c r="AN26" s="7">
        <f t="shared" si="20"/>
        <v>24</v>
      </c>
      <c r="AO26" s="7">
        <f t="shared" si="21"/>
        <v>1024</v>
      </c>
      <c r="AP26" s="7">
        <f t="shared" si="17"/>
        <v>3</v>
      </c>
      <c r="AQ26" s="7" t="str">
        <f t="shared" ca="1" si="18"/>
        <v>Bengals</v>
      </c>
    </row>
    <row r="27" spans="1:43" x14ac:dyDescent="0.25">
      <c r="A27" s="1">
        <v>1970</v>
      </c>
      <c r="B27" s="1" t="s">
        <v>94</v>
      </c>
      <c r="C27" s="1" t="s">
        <v>87</v>
      </c>
      <c r="D27" s="1" t="s">
        <v>84</v>
      </c>
      <c r="E27" s="1" t="s">
        <v>25</v>
      </c>
      <c r="F27" s="1" t="s">
        <v>65</v>
      </c>
      <c r="G27" s="1" t="s">
        <v>66</v>
      </c>
      <c r="H27" s="15" t="s">
        <v>84</v>
      </c>
      <c r="I27" s="15" t="s">
        <v>39</v>
      </c>
      <c r="J27" s="15" t="s">
        <v>39</v>
      </c>
      <c r="K27" s="15" t="s">
        <v>39</v>
      </c>
      <c r="L27" s="7" t="str">
        <f>IF(G27="","",VLOOKUP(G27,Overview!$A$3:$B$52,2))</f>
        <v>Colts</v>
      </c>
      <c r="M27" s="7">
        <f t="shared" ref="M27:M66" si="22">(L27=$M$1)*1</f>
        <v>0</v>
      </c>
      <c r="N27" s="7">
        <f t="shared" si="6"/>
        <v>0</v>
      </c>
      <c r="O27" s="7">
        <f t="shared" ref="O27:O66" si="23">A27*M27</f>
        <v>0</v>
      </c>
      <c r="P27" s="8">
        <f t="shared" ref="P27:P66" si="24">COUNTIF(H27:K27,"W")*M27</f>
        <v>0</v>
      </c>
      <c r="Q27" s="8">
        <f t="shared" ref="Q27:Q66" si="25">COUNTIF(H27:K27,"L")*M27</f>
        <v>0</v>
      </c>
      <c r="R27" s="7">
        <f t="shared" ref="R27:R66" si="26">IF(K27&lt;&gt;"",1,0)*M27</f>
        <v>0</v>
      </c>
      <c r="S27" s="7">
        <f t="shared" ref="S27:S66" si="27">IF(K27="W",1,0)*M27</f>
        <v>0</v>
      </c>
      <c r="T27" s="7">
        <f t="shared" si="7"/>
        <v>1970</v>
      </c>
      <c r="U27" s="7" t="str">
        <f t="shared" si="8"/>
        <v>Baltimore</v>
      </c>
      <c r="V27" s="7" t="str">
        <f t="shared" si="9"/>
        <v>Colts</v>
      </c>
      <c r="W27" s="7" t="str">
        <f t="shared" si="10"/>
        <v>AFC</v>
      </c>
      <c r="Y27" s="7" t="str">
        <f>Overview!D27</f>
        <v>Rams</v>
      </c>
      <c r="Z27" s="7">
        <v>26</v>
      </c>
      <c r="AA27" s="7">
        <v>2023</v>
      </c>
      <c r="AB27" s="7">
        <v>23</v>
      </c>
      <c r="AC27" s="7">
        <v>23</v>
      </c>
      <c r="AD27" s="7">
        <v>5</v>
      </c>
      <c r="AE27" s="7">
        <v>2</v>
      </c>
      <c r="AF27" s="10">
        <f t="shared" si="11"/>
        <v>0.5</v>
      </c>
      <c r="AG27" s="8">
        <f>Overview!F27</f>
        <v>58</v>
      </c>
      <c r="AH27" s="10">
        <f t="shared" si="12"/>
        <v>0.44827586206896552</v>
      </c>
      <c r="AI27" s="10">
        <f t="shared" si="19"/>
        <v>1.7692307692307692</v>
      </c>
      <c r="AJ27" s="10">
        <f t="shared" si="13"/>
        <v>0.19230769230769232</v>
      </c>
      <c r="AK27" s="10">
        <f t="shared" si="14"/>
        <v>0.4</v>
      </c>
      <c r="AL27" s="11">
        <f t="shared" si="15"/>
        <v>0.53306329626604787</v>
      </c>
      <c r="AM27" s="7">
        <f t="shared" si="16"/>
        <v>14</v>
      </c>
      <c r="AN27" s="7">
        <f t="shared" si="20"/>
        <v>25</v>
      </c>
      <c r="AO27" s="7">
        <f t="shared" si="21"/>
        <v>1425</v>
      </c>
      <c r="AP27" s="7">
        <f t="shared" si="17"/>
        <v>16</v>
      </c>
      <c r="AQ27" s="7" t="str">
        <f t="shared" ca="1" si="18"/>
        <v>Falcons</v>
      </c>
    </row>
    <row r="28" spans="1:43" x14ac:dyDescent="0.25">
      <c r="A28" s="1">
        <v>1970</v>
      </c>
      <c r="B28" s="1" t="s">
        <v>94</v>
      </c>
      <c r="C28" s="1" t="s">
        <v>87</v>
      </c>
      <c r="D28" s="1" t="s">
        <v>84</v>
      </c>
      <c r="E28" s="1" t="s">
        <v>81</v>
      </c>
      <c r="F28" s="1" t="s">
        <v>57</v>
      </c>
      <c r="G28" s="1" t="s">
        <v>61</v>
      </c>
      <c r="H28" s="15" t="s">
        <v>84</v>
      </c>
      <c r="I28" s="15" t="s">
        <v>38</v>
      </c>
      <c r="L28" s="7" t="str">
        <f>IF(G28="","",VLOOKUP(G28,Overview!$A$3:$B$52,2))</f>
        <v>Bengals</v>
      </c>
      <c r="M28" s="7">
        <f t="shared" si="22"/>
        <v>0</v>
      </c>
      <c r="N28" s="7">
        <f t="shared" si="6"/>
        <v>0</v>
      </c>
      <c r="O28" s="7">
        <f t="shared" si="23"/>
        <v>0</v>
      </c>
      <c r="P28" s="8">
        <f t="shared" si="24"/>
        <v>0</v>
      </c>
      <c r="Q28" s="8">
        <f t="shared" si="25"/>
        <v>0</v>
      </c>
      <c r="R28" s="7">
        <f t="shared" si="26"/>
        <v>0</v>
      </c>
      <c r="S28" s="7">
        <f t="shared" si="27"/>
        <v>0</v>
      </c>
      <c r="T28" s="7" t="str">
        <f t="shared" si="7"/>
        <v/>
      </c>
      <c r="U28" s="7" t="str">
        <f t="shared" si="8"/>
        <v/>
      </c>
      <c r="V28" s="7" t="str">
        <f t="shared" si="9"/>
        <v/>
      </c>
      <c r="W28" s="7" t="str">
        <f t="shared" si="10"/>
        <v/>
      </c>
      <c r="Y28" s="7" t="str">
        <f>Overview!D28</f>
        <v>Ravens</v>
      </c>
      <c r="Z28" s="7">
        <v>15</v>
      </c>
      <c r="AA28" s="7">
        <v>2023</v>
      </c>
      <c r="AB28" s="7">
        <v>16</v>
      </c>
      <c r="AC28" s="7">
        <v>12</v>
      </c>
      <c r="AD28" s="7">
        <v>2</v>
      </c>
      <c r="AE28" s="7">
        <v>2</v>
      </c>
      <c r="AF28" s="10">
        <f t="shared" si="11"/>
        <v>0.5714285714285714</v>
      </c>
      <c r="AG28" s="8">
        <f>Overview!F28</f>
        <v>28</v>
      </c>
      <c r="AH28" s="10">
        <f t="shared" si="12"/>
        <v>0.5357142857142857</v>
      </c>
      <c r="AI28" s="10">
        <f t="shared" si="19"/>
        <v>1.8666666666666667</v>
      </c>
      <c r="AJ28" s="10">
        <f t="shared" si="13"/>
        <v>0.13333333333333333</v>
      </c>
      <c r="AK28" s="10">
        <f t="shared" si="14"/>
        <v>1</v>
      </c>
      <c r="AL28" s="11">
        <f t="shared" si="15"/>
        <v>0.91484747125853649</v>
      </c>
      <c r="AM28" s="7">
        <f t="shared" si="16"/>
        <v>7</v>
      </c>
      <c r="AN28" s="7">
        <f t="shared" si="20"/>
        <v>26</v>
      </c>
      <c r="AO28" s="7">
        <f t="shared" si="21"/>
        <v>726</v>
      </c>
      <c r="AP28" s="7">
        <f t="shared" si="17"/>
        <v>31</v>
      </c>
      <c r="AQ28" s="7" t="str">
        <f t="shared" ca="1" si="18"/>
        <v>Titans</v>
      </c>
    </row>
    <row r="29" spans="1:43" x14ac:dyDescent="0.25">
      <c r="A29" s="1">
        <v>1970</v>
      </c>
      <c r="B29" s="1" t="s">
        <v>94</v>
      </c>
      <c r="C29" s="1" t="s">
        <v>87</v>
      </c>
      <c r="D29" s="1" t="s">
        <v>84</v>
      </c>
      <c r="E29" s="1" t="s">
        <v>4</v>
      </c>
      <c r="F29" s="1" t="s">
        <v>41</v>
      </c>
      <c r="G29" s="1" t="s">
        <v>48</v>
      </c>
      <c r="H29" s="15" t="s">
        <v>84</v>
      </c>
      <c r="I29" s="15" t="s">
        <v>39</v>
      </c>
      <c r="J29" s="15" t="s">
        <v>38</v>
      </c>
      <c r="L29" s="7" t="str">
        <f>IF(G29="","",VLOOKUP(G29,Overview!$A$3:$B$52,2))</f>
        <v>Raiders</v>
      </c>
      <c r="M29" s="7">
        <f t="shared" si="22"/>
        <v>0</v>
      </c>
      <c r="N29" s="7">
        <f t="shared" si="6"/>
        <v>0</v>
      </c>
      <c r="O29" s="7">
        <f t="shared" si="23"/>
        <v>0</v>
      </c>
      <c r="P29" s="8">
        <f t="shared" si="24"/>
        <v>0</v>
      </c>
      <c r="Q29" s="8">
        <f t="shared" si="25"/>
        <v>0</v>
      </c>
      <c r="R29" s="7">
        <f t="shared" si="26"/>
        <v>0</v>
      </c>
      <c r="S29" s="7">
        <f t="shared" si="27"/>
        <v>0</v>
      </c>
      <c r="T29" s="7" t="str">
        <f t="shared" si="7"/>
        <v/>
      </c>
      <c r="U29" s="7" t="str">
        <f t="shared" si="8"/>
        <v/>
      </c>
      <c r="V29" s="7" t="str">
        <f t="shared" si="9"/>
        <v/>
      </c>
      <c r="W29" s="7" t="str">
        <f t="shared" si="10"/>
        <v/>
      </c>
      <c r="Y29" s="7" t="str">
        <f>Overview!D29</f>
        <v>Saints</v>
      </c>
      <c r="Z29" s="7">
        <v>14</v>
      </c>
      <c r="AA29" s="7">
        <v>2020</v>
      </c>
      <c r="AB29" s="7">
        <v>10</v>
      </c>
      <c r="AC29" s="7">
        <v>13</v>
      </c>
      <c r="AD29" s="7">
        <v>1</v>
      </c>
      <c r="AE29" s="7">
        <v>1</v>
      </c>
      <c r="AF29" s="10">
        <f t="shared" si="11"/>
        <v>0.43478260869565216</v>
      </c>
      <c r="AG29" s="8">
        <f>Overview!F29</f>
        <v>57</v>
      </c>
      <c r="AH29" s="10">
        <f t="shared" si="12"/>
        <v>0.24561403508771928</v>
      </c>
      <c r="AI29" s="10">
        <f t="shared" si="19"/>
        <v>1.6428571428571428</v>
      </c>
      <c r="AJ29" s="10">
        <f t="shared" si="13"/>
        <v>7.1428571428571425E-2</v>
      </c>
      <c r="AK29" s="10">
        <f t="shared" si="14"/>
        <v>1</v>
      </c>
      <c r="AL29" s="11">
        <f t="shared" si="15"/>
        <v>0.51131881176967531</v>
      </c>
      <c r="AM29" s="7">
        <f t="shared" si="16"/>
        <v>16</v>
      </c>
      <c r="AN29" s="7">
        <f t="shared" si="20"/>
        <v>27</v>
      </c>
      <c r="AO29" s="7">
        <f t="shared" si="21"/>
        <v>1627</v>
      </c>
      <c r="AP29" s="7">
        <f t="shared" si="17"/>
        <v>9</v>
      </c>
      <c r="AQ29" s="7" t="str">
        <f t="shared" ca="1" si="18"/>
        <v>Chargers</v>
      </c>
    </row>
    <row r="30" spans="1:43" x14ac:dyDescent="0.25">
      <c r="A30" s="1">
        <v>1970</v>
      </c>
      <c r="B30" s="1" t="s">
        <v>94</v>
      </c>
      <c r="C30" s="1" t="s">
        <v>87</v>
      </c>
      <c r="D30" s="1" t="s">
        <v>84</v>
      </c>
      <c r="E30" s="1" t="s">
        <v>5</v>
      </c>
      <c r="F30" s="1" t="s">
        <v>42</v>
      </c>
      <c r="G30" s="1" t="s">
        <v>49</v>
      </c>
      <c r="H30" s="15" t="s">
        <v>84</v>
      </c>
      <c r="I30" s="15" t="s">
        <v>38</v>
      </c>
      <c r="L30" s="7" t="str">
        <f>IF(G30="","",VLOOKUP(G30,Overview!$A$3:$B$52,2))</f>
        <v>Dolphins</v>
      </c>
      <c r="M30" s="7">
        <f t="shared" si="22"/>
        <v>0</v>
      </c>
      <c r="N30" s="7">
        <f t="shared" si="6"/>
        <v>0</v>
      </c>
      <c r="O30" s="7">
        <f t="shared" si="23"/>
        <v>0</v>
      </c>
      <c r="P30" s="8">
        <f t="shared" si="24"/>
        <v>0</v>
      </c>
      <c r="Q30" s="8">
        <f t="shared" si="25"/>
        <v>0</v>
      </c>
      <c r="R30" s="7">
        <f t="shared" si="26"/>
        <v>0</v>
      </c>
      <c r="S30" s="7">
        <f t="shared" si="27"/>
        <v>0</v>
      </c>
      <c r="T30" s="7" t="str">
        <f t="shared" si="7"/>
        <v/>
      </c>
      <c r="U30" s="7" t="str">
        <f t="shared" si="8"/>
        <v/>
      </c>
      <c r="V30" s="7" t="str">
        <f t="shared" si="9"/>
        <v/>
      </c>
      <c r="W30" s="7" t="str">
        <f t="shared" si="10"/>
        <v/>
      </c>
      <c r="Y30" s="7" t="str">
        <f>Overview!D30</f>
        <v>Seahawks</v>
      </c>
      <c r="Z30" s="7">
        <v>20</v>
      </c>
      <c r="AA30" s="7">
        <v>2022</v>
      </c>
      <c r="AB30" s="7">
        <v>17</v>
      </c>
      <c r="AC30" s="7">
        <v>19</v>
      </c>
      <c r="AD30" s="7">
        <v>3</v>
      </c>
      <c r="AE30" s="7">
        <v>1</v>
      </c>
      <c r="AF30" s="10">
        <f t="shared" si="11"/>
        <v>0.47222222222222221</v>
      </c>
      <c r="AG30" s="8">
        <f>Overview!F30</f>
        <v>48</v>
      </c>
      <c r="AH30" s="10">
        <f t="shared" si="12"/>
        <v>0.41666666666666669</v>
      </c>
      <c r="AI30" s="10">
        <f t="shared" si="19"/>
        <v>1.8</v>
      </c>
      <c r="AJ30" s="10">
        <f t="shared" si="13"/>
        <v>0.15</v>
      </c>
      <c r="AK30" s="10">
        <f t="shared" si="14"/>
        <v>0.33333333333333331</v>
      </c>
      <c r="AL30" s="11">
        <f t="shared" si="15"/>
        <v>0.29614104738328678</v>
      </c>
      <c r="AM30" s="7">
        <f t="shared" si="16"/>
        <v>19</v>
      </c>
      <c r="AN30" s="7">
        <f t="shared" si="20"/>
        <v>28</v>
      </c>
      <c r="AO30" s="7">
        <f t="shared" si="21"/>
        <v>1928</v>
      </c>
      <c r="AP30" s="7">
        <f t="shared" si="17"/>
        <v>8</v>
      </c>
      <c r="AQ30" s="7" t="str">
        <f t="shared" ca="1" si="18"/>
        <v>Cardinals</v>
      </c>
    </row>
    <row r="31" spans="1:43" x14ac:dyDescent="0.25">
      <c r="A31" s="1">
        <v>1970</v>
      </c>
      <c r="B31" s="1" t="s">
        <v>94</v>
      </c>
      <c r="C31" s="1" t="s">
        <v>88</v>
      </c>
      <c r="D31" s="1" t="s">
        <v>84</v>
      </c>
      <c r="E31" s="1" t="s">
        <v>25</v>
      </c>
      <c r="F31" s="1" t="s">
        <v>43</v>
      </c>
      <c r="G31" s="1" t="s">
        <v>50</v>
      </c>
      <c r="H31" s="15" t="s">
        <v>84</v>
      </c>
      <c r="I31" s="15" t="s">
        <v>39</v>
      </c>
      <c r="J31" s="15" t="s">
        <v>39</v>
      </c>
      <c r="K31" s="15" t="s">
        <v>38</v>
      </c>
      <c r="L31" s="7" t="str">
        <f>IF(G31="","",VLOOKUP(G31,Overview!$A$3:$B$52,2))</f>
        <v>Cowboys</v>
      </c>
      <c r="M31" s="7">
        <f t="shared" si="22"/>
        <v>0</v>
      </c>
      <c r="N31" s="7">
        <f t="shared" si="6"/>
        <v>0</v>
      </c>
      <c r="O31" s="7">
        <f t="shared" si="23"/>
        <v>0</v>
      </c>
      <c r="P31" s="8">
        <f t="shared" si="24"/>
        <v>0</v>
      </c>
      <c r="Q31" s="8">
        <f t="shared" si="25"/>
        <v>0</v>
      </c>
      <c r="R31" s="7">
        <f t="shared" si="26"/>
        <v>0</v>
      </c>
      <c r="S31" s="7">
        <f t="shared" si="27"/>
        <v>0</v>
      </c>
      <c r="T31" s="7" t="str">
        <f t="shared" si="7"/>
        <v/>
      </c>
      <c r="U31" s="7" t="str">
        <f t="shared" si="8"/>
        <v/>
      </c>
      <c r="V31" s="7" t="str">
        <f t="shared" si="9"/>
        <v/>
      </c>
      <c r="W31" s="7" t="str">
        <f t="shared" si="10"/>
        <v/>
      </c>
      <c r="Y31" s="7" t="str">
        <f>Overview!D31</f>
        <v>Steelers</v>
      </c>
      <c r="Z31" s="7">
        <v>33</v>
      </c>
      <c r="AA31" s="7">
        <v>2023</v>
      </c>
      <c r="AB31" s="7">
        <v>36</v>
      </c>
      <c r="AC31" s="7">
        <v>27</v>
      </c>
      <c r="AD31" s="7">
        <v>8</v>
      </c>
      <c r="AE31" s="7">
        <v>6</v>
      </c>
      <c r="AF31" s="10">
        <f t="shared" si="11"/>
        <v>0.5714285714285714</v>
      </c>
      <c r="AG31" s="8">
        <f>Overview!F31</f>
        <v>58</v>
      </c>
      <c r="AH31" s="10">
        <f t="shared" si="12"/>
        <v>0.56896551724137934</v>
      </c>
      <c r="AI31" s="10">
        <f t="shared" si="19"/>
        <v>1.9090909090909092</v>
      </c>
      <c r="AJ31" s="10">
        <f t="shared" si="13"/>
        <v>0.24242424242424243</v>
      </c>
      <c r="AK31" s="10">
        <f t="shared" si="14"/>
        <v>0.75</v>
      </c>
      <c r="AL31" s="11">
        <f t="shared" si="15"/>
        <v>1.4443447640887628</v>
      </c>
      <c r="AM31" s="7">
        <f t="shared" si="16"/>
        <v>1</v>
      </c>
      <c r="AN31" s="7">
        <f t="shared" si="20"/>
        <v>29</v>
      </c>
      <c r="AO31" s="7">
        <f t="shared" si="21"/>
        <v>129</v>
      </c>
      <c r="AP31" s="7">
        <f t="shared" si="17"/>
        <v>30</v>
      </c>
      <c r="AQ31" s="7" t="str">
        <f t="shared" ca="1" si="18"/>
        <v>Texans</v>
      </c>
    </row>
    <row r="32" spans="1:43" x14ac:dyDescent="0.25">
      <c r="A32" s="1">
        <v>1970</v>
      </c>
      <c r="B32" s="1" t="s">
        <v>94</v>
      </c>
      <c r="C32" s="1" t="s">
        <v>88</v>
      </c>
      <c r="D32" s="1" t="s">
        <v>84</v>
      </c>
      <c r="E32" s="1" t="s">
        <v>81</v>
      </c>
      <c r="F32" s="1" t="s">
        <v>27</v>
      </c>
      <c r="G32" s="1" t="s">
        <v>33</v>
      </c>
      <c r="H32" s="15" t="s">
        <v>84</v>
      </c>
      <c r="I32" s="15" t="s">
        <v>38</v>
      </c>
      <c r="L32" s="7" t="str">
        <f>IF(G32="","",VLOOKUP(G32,Overview!$A$3:$B$52,2))</f>
        <v>Vikings</v>
      </c>
      <c r="M32" s="7">
        <f t="shared" si="22"/>
        <v>0</v>
      </c>
      <c r="N32" s="7">
        <f t="shared" si="6"/>
        <v>0</v>
      </c>
      <c r="O32" s="7">
        <f t="shared" si="23"/>
        <v>0</v>
      </c>
      <c r="P32" s="8">
        <f t="shared" si="24"/>
        <v>0</v>
      </c>
      <c r="Q32" s="8">
        <f t="shared" si="25"/>
        <v>0</v>
      </c>
      <c r="R32" s="7">
        <f t="shared" si="26"/>
        <v>0</v>
      </c>
      <c r="S32" s="7">
        <f t="shared" si="27"/>
        <v>0</v>
      </c>
      <c r="T32" s="7" t="str">
        <f t="shared" si="7"/>
        <v/>
      </c>
      <c r="U32" s="7" t="str">
        <f t="shared" si="8"/>
        <v/>
      </c>
      <c r="V32" s="7" t="str">
        <f t="shared" si="9"/>
        <v/>
      </c>
      <c r="W32" s="7" t="str">
        <f t="shared" si="10"/>
        <v/>
      </c>
      <c r="Y32" s="7" t="str">
        <f>Overview!D32</f>
        <v>Texans</v>
      </c>
      <c r="Z32" s="7">
        <v>7</v>
      </c>
      <c r="AA32" s="7">
        <v>2023</v>
      </c>
      <c r="AB32" s="7">
        <v>4</v>
      </c>
      <c r="AC32" s="7">
        <v>6</v>
      </c>
      <c r="AD32" s="7">
        <v>0</v>
      </c>
      <c r="AE32" s="7">
        <v>0</v>
      </c>
      <c r="AF32" s="10">
        <f t="shared" si="11"/>
        <v>0.4</v>
      </c>
      <c r="AG32" s="8">
        <f>Overview!F32</f>
        <v>22</v>
      </c>
      <c r="AH32" s="10">
        <f t="shared" si="12"/>
        <v>0.31818181818181818</v>
      </c>
      <c r="AI32" s="10">
        <f t="shared" si="19"/>
        <v>1.4285714285714286</v>
      </c>
      <c r="AJ32" s="10">
        <f t="shared" si="13"/>
        <v>0</v>
      </c>
      <c r="AK32" s="10">
        <f t="shared" si="14"/>
        <v>0</v>
      </c>
      <c r="AL32" s="11">
        <f t="shared" si="15"/>
        <v>8.7502242386322277E-3</v>
      </c>
      <c r="AM32" s="7">
        <f t="shared" si="16"/>
        <v>29</v>
      </c>
      <c r="AN32" s="7">
        <f t="shared" si="20"/>
        <v>30</v>
      </c>
      <c r="AO32" s="7">
        <f t="shared" si="21"/>
        <v>2930</v>
      </c>
      <c r="AP32" s="7">
        <f t="shared" si="17"/>
        <v>6</v>
      </c>
      <c r="AQ32" s="7" t="str">
        <f t="shared" ca="1" si="18"/>
        <v>Browns</v>
      </c>
    </row>
    <row r="33" spans="1:43" x14ac:dyDescent="0.25">
      <c r="A33" s="1">
        <v>1970</v>
      </c>
      <c r="B33" s="1" t="s">
        <v>94</v>
      </c>
      <c r="C33" s="1" t="s">
        <v>88</v>
      </c>
      <c r="D33" s="1" t="s">
        <v>84</v>
      </c>
      <c r="E33" s="1" t="s">
        <v>4</v>
      </c>
      <c r="F33" s="1" t="s">
        <v>69</v>
      </c>
      <c r="G33" s="1" t="s">
        <v>71</v>
      </c>
      <c r="H33" s="15" t="s">
        <v>84</v>
      </c>
      <c r="I33" s="15" t="s">
        <v>39</v>
      </c>
      <c r="J33" s="15" t="s">
        <v>38</v>
      </c>
      <c r="L33" s="7" t="str">
        <f>IF(G33="","",VLOOKUP(G33,Overview!$A$3:$B$52,2))</f>
        <v>49ers</v>
      </c>
      <c r="M33" s="7">
        <f t="shared" si="22"/>
        <v>0</v>
      </c>
      <c r="N33" s="7">
        <f t="shared" si="6"/>
        <v>0</v>
      </c>
      <c r="O33" s="7">
        <f t="shared" si="23"/>
        <v>0</v>
      </c>
      <c r="P33" s="8">
        <f t="shared" si="24"/>
        <v>0</v>
      </c>
      <c r="Q33" s="8">
        <f t="shared" si="25"/>
        <v>0</v>
      </c>
      <c r="R33" s="7">
        <f t="shared" si="26"/>
        <v>0</v>
      </c>
      <c r="S33" s="7">
        <f t="shared" si="27"/>
        <v>0</v>
      </c>
      <c r="T33" s="7" t="str">
        <f t="shared" si="7"/>
        <v/>
      </c>
      <c r="U33" s="7" t="str">
        <f t="shared" si="8"/>
        <v/>
      </c>
      <c r="V33" s="7" t="str">
        <f t="shared" si="9"/>
        <v/>
      </c>
      <c r="W33" s="7" t="str">
        <f t="shared" si="10"/>
        <v/>
      </c>
      <c r="Y33" s="7" t="str">
        <f>Overview!D33</f>
        <v>Titans</v>
      </c>
      <c r="Z33" s="7">
        <v>22</v>
      </c>
      <c r="AA33" s="7">
        <v>2021</v>
      </c>
      <c r="AB33" s="7">
        <v>15</v>
      </c>
      <c r="AC33" s="7">
        <v>22</v>
      </c>
      <c r="AD33" s="7">
        <v>1</v>
      </c>
      <c r="AE33" s="7">
        <v>0</v>
      </c>
      <c r="AF33" s="10">
        <f t="shared" si="11"/>
        <v>0.40540540540540543</v>
      </c>
      <c r="AG33" s="8">
        <f>Overview!F33</f>
        <v>58</v>
      </c>
      <c r="AH33" s="10">
        <f t="shared" si="12"/>
        <v>0.37931034482758619</v>
      </c>
      <c r="AI33" s="10">
        <f t="shared" si="19"/>
        <v>1.6818181818181819</v>
      </c>
      <c r="AJ33" s="10">
        <f t="shared" si="13"/>
        <v>4.5454545454545456E-2</v>
      </c>
      <c r="AK33" s="10">
        <f t="shared" si="14"/>
        <v>0</v>
      </c>
      <c r="AL33" s="11">
        <f t="shared" si="15"/>
        <v>1.2931365869899845E-2</v>
      </c>
      <c r="AM33" s="7">
        <f t="shared" si="16"/>
        <v>26</v>
      </c>
      <c r="AN33" s="7">
        <f t="shared" si="20"/>
        <v>31</v>
      </c>
      <c r="AO33" s="7">
        <f t="shared" si="21"/>
        <v>2631</v>
      </c>
      <c r="AP33" s="7">
        <f t="shared" si="17"/>
        <v>18</v>
      </c>
      <c r="AQ33" s="7" t="str">
        <f t="shared" ca="1" si="18"/>
        <v>Jaguars</v>
      </c>
    </row>
    <row r="34" spans="1:43" x14ac:dyDescent="0.25">
      <c r="A34" s="1">
        <v>1970</v>
      </c>
      <c r="B34" s="1" t="s">
        <v>94</v>
      </c>
      <c r="C34" s="1" t="s">
        <v>88</v>
      </c>
      <c r="D34" s="1" t="s">
        <v>84</v>
      </c>
      <c r="E34" s="1" t="s">
        <v>5</v>
      </c>
      <c r="F34" s="1" t="s">
        <v>83</v>
      </c>
      <c r="G34" s="1" t="s">
        <v>54</v>
      </c>
      <c r="H34" s="15" t="s">
        <v>84</v>
      </c>
      <c r="I34" s="15" t="s">
        <v>38</v>
      </c>
      <c r="L34" s="7" t="str">
        <f>IF(G34="","",VLOOKUP(G34,Overview!$A$3:$B$52,2))</f>
        <v>Lions</v>
      </c>
      <c r="M34" s="7">
        <f t="shared" si="22"/>
        <v>0</v>
      </c>
      <c r="N34" s="7">
        <f t="shared" si="6"/>
        <v>0</v>
      </c>
      <c r="O34" s="7">
        <f t="shared" si="23"/>
        <v>0</v>
      </c>
      <c r="P34" s="8">
        <f t="shared" si="24"/>
        <v>0</v>
      </c>
      <c r="Q34" s="8">
        <f t="shared" si="25"/>
        <v>0</v>
      </c>
      <c r="R34" s="7">
        <f t="shared" si="26"/>
        <v>0</v>
      </c>
      <c r="S34" s="7">
        <f t="shared" si="27"/>
        <v>0</v>
      </c>
      <c r="T34" s="7" t="str">
        <f t="shared" si="7"/>
        <v/>
      </c>
      <c r="U34" s="7" t="str">
        <f t="shared" si="8"/>
        <v/>
      </c>
      <c r="V34" s="7" t="str">
        <f t="shared" si="9"/>
        <v/>
      </c>
      <c r="W34" s="7" t="str">
        <f t="shared" si="10"/>
        <v/>
      </c>
      <c r="Y34" s="7" t="str">
        <f>Overview!D34</f>
        <v>Vikings</v>
      </c>
      <c r="Z34" s="7">
        <v>31</v>
      </c>
      <c r="AA34" s="7">
        <v>2022</v>
      </c>
      <c r="AB34" s="7">
        <v>21</v>
      </c>
      <c r="AC34" s="7">
        <v>31</v>
      </c>
      <c r="AD34" s="7">
        <v>4</v>
      </c>
      <c r="AE34" s="7">
        <v>0</v>
      </c>
      <c r="AF34" s="10">
        <f t="shared" si="11"/>
        <v>0.40384615384615385</v>
      </c>
      <c r="AG34" s="8">
        <f>Overview!F34</f>
        <v>58</v>
      </c>
      <c r="AH34" s="10">
        <f t="shared" si="12"/>
        <v>0.53448275862068961</v>
      </c>
      <c r="AI34" s="10">
        <f t="shared" si="19"/>
        <v>1.6774193548387097</v>
      </c>
      <c r="AJ34" s="10">
        <f t="shared" si="13"/>
        <v>0.12903225806451613</v>
      </c>
      <c r="AK34" s="10">
        <f t="shared" si="14"/>
        <v>0</v>
      </c>
      <c r="AL34" s="11">
        <f t="shared" si="15"/>
        <v>2.1795608603298929E-2</v>
      </c>
      <c r="AM34" s="7">
        <f t="shared" si="16"/>
        <v>21</v>
      </c>
      <c r="AN34" s="7">
        <f t="shared" si="20"/>
        <v>32</v>
      </c>
      <c r="AO34" s="7">
        <f t="shared" si="21"/>
        <v>2132</v>
      </c>
      <c r="AP34" s="7">
        <f t="shared" si="17"/>
        <v>20</v>
      </c>
      <c r="AQ34" s="7" t="str">
        <f t="shared" ca="1" si="18"/>
        <v>Lions</v>
      </c>
    </row>
    <row r="35" spans="1:43" x14ac:dyDescent="0.25">
      <c r="A35" s="1">
        <v>1971</v>
      </c>
      <c r="B35" s="1" t="s">
        <v>94</v>
      </c>
      <c r="C35" s="1" t="s">
        <v>87</v>
      </c>
      <c r="D35" s="1" t="s">
        <v>84</v>
      </c>
      <c r="E35" s="1" t="s">
        <v>25</v>
      </c>
      <c r="F35" s="1" t="s">
        <v>42</v>
      </c>
      <c r="G35" s="1" t="s">
        <v>49</v>
      </c>
      <c r="H35" s="15" t="s">
        <v>84</v>
      </c>
      <c r="I35" s="15" t="s">
        <v>39</v>
      </c>
      <c r="J35" s="15" t="s">
        <v>39</v>
      </c>
      <c r="K35" s="15" t="s">
        <v>38</v>
      </c>
      <c r="L35" s="7" t="str">
        <f>IF(G35="","",VLOOKUP(G35,Overview!$A$3:$B$52,2))</f>
        <v>Dolphins</v>
      </c>
      <c r="M35" s="7">
        <f t="shared" si="22"/>
        <v>0</v>
      </c>
      <c r="N35" s="7">
        <f t="shared" si="6"/>
        <v>0</v>
      </c>
      <c r="O35" s="7">
        <f t="shared" si="23"/>
        <v>0</v>
      </c>
      <c r="P35" s="8">
        <f t="shared" si="24"/>
        <v>0</v>
      </c>
      <c r="Q35" s="8">
        <f t="shared" si="25"/>
        <v>0</v>
      </c>
      <c r="R35" s="7">
        <f t="shared" si="26"/>
        <v>0</v>
      </c>
      <c r="S35" s="7">
        <f t="shared" si="27"/>
        <v>0</v>
      </c>
      <c r="T35" s="7" t="str">
        <f t="shared" si="7"/>
        <v/>
      </c>
      <c r="U35" s="7" t="str">
        <f t="shared" si="8"/>
        <v/>
      </c>
      <c r="V35" s="7" t="str">
        <f t="shared" si="9"/>
        <v/>
      </c>
      <c r="W35" s="7" t="str">
        <f t="shared" si="10"/>
        <v/>
      </c>
      <c r="Z35" s="7"/>
    </row>
    <row r="36" spans="1:43" x14ac:dyDescent="0.25">
      <c r="A36" s="1">
        <v>1971</v>
      </c>
      <c r="B36" s="1" t="s">
        <v>94</v>
      </c>
      <c r="C36" s="1" t="s">
        <v>87</v>
      </c>
      <c r="D36" s="1" t="s">
        <v>84</v>
      </c>
      <c r="E36" s="1" t="s">
        <v>81</v>
      </c>
      <c r="F36" s="1" t="s">
        <v>78</v>
      </c>
      <c r="G36" s="1" t="s">
        <v>79</v>
      </c>
      <c r="H36" s="15" t="s">
        <v>84</v>
      </c>
      <c r="I36" s="15" t="s">
        <v>38</v>
      </c>
      <c r="L36" s="7" t="str">
        <f>IF(G36="","",VLOOKUP(G36,Overview!$A$3:$B$52,2))</f>
        <v>Browns</v>
      </c>
      <c r="M36" s="7">
        <f t="shared" si="22"/>
        <v>0</v>
      </c>
      <c r="N36" s="7">
        <f t="shared" si="6"/>
        <v>0</v>
      </c>
      <c r="O36" s="7">
        <f t="shared" si="23"/>
        <v>0</v>
      </c>
      <c r="P36" s="8">
        <f t="shared" si="24"/>
        <v>0</v>
      </c>
      <c r="Q36" s="8">
        <f t="shared" si="25"/>
        <v>0</v>
      </c>
      <c r="R36" s="7">
        <f t="shared" si="26"/>
        <v>0</v>
      </c>
      <c r="S36" s="7">
        <f t="shared" si="27"/>
        <v>0</v>
      </c>
      <c r="T36" s="7" t="str">
        <f t="shared" si="7"/>
        <v/>
      </c>
      <c r="U36" s="7" t="str">
        <f t="shared" si="8"/>
        <v/>
      </c>
      <c r="V36" s="7" t="str">
        <f t="shared" si="9"/>
        <v/>
      </c>
      <c r="W36" s="7" t="str">
        <f t="shared" si="10"/>
        <v/>
      </c>
      <c r="Z36" s="7"/>
    </row>
    <row r="37" spans="1:43" x14ac:dyDescent="0.25">
      <c r="A37" s="1">
        <v>1971</v>
      </c>
      <c r="B37" s="1" t="s">
        <v>94</v>
      </c>
      <c r="C37" s="1" t="s">
        <v>87</v>
      </c>
      <c r="D37" s="1" t="s">
        <v>84</v>
      </c>
      <c r="E37" s="1" t="s">
        <v>4</v>
      </c>
      <c r="F37" s="1" t="s">
        <v>12</v>
      </c>
      <c r="G37" s="1" t="s">
        <v>18</v>
      </c>
      <c r="H37" s="15" t="s">
        <v>84</v>
      </c>
      <c r="I37" s="15" t="s">
        <v>38</v>
      </c>
      <c r="L37" s="7" t="str">
        <f>IF(G37="","",VLOOKUP(G37,Overview!$A$3:$B$52,2))</f>
        <v>Chiefs</v>
      </c>
      <c r="M37" s="7">
        <f t="shared" si="22"/>
        <v>0</v>
      </c>
      <c r="N37" s="7">
        <f t="shared" si="6"/>
        <v>0</v>
      </c>
      <c r="O37" s="7">
        <f t="shared" si="23"/>
        <v>0</v>
      </c>
      <c r="P37" s="8">
        <f t="shared" si="24"/>
        <v>0</v>
      </c>
      <c r="Q37" s="8">
        <f t="shared" si="25"/>
        <v>0</v>
      </c>
      <c r="R37" s="7">
        <f t="shared" si="26"/>
        <v>0</v>
      </c>
      <c r="S37" s="7">
        <f t="shared" si="27"/>
        <v>0</v>
      </c>
      <c r="T37" s="7" t="str">
        <f t="shared" si="7"/>
        <v/>
      </c>
      <c r="U37" s="7" t="str">
        <f t="shared" si="8"/>
        <v/>
      </c>
      <c r="V37" s="7" t="str">
        <f t="shared" si="9"/>
        <v/>
      </c>
      <c r="W37" s="7" t="str">
        <f t="shared" si="10"/>
        <v/>
      </c>
      <c r="Z37" s="7"/>
    </row>
    <row r="38" spans="1:43" x14ac:dyDescent="0.25">
      <c r="A38" s="1">
        <v>1971</v>
      </c>
      <c r="B38" s="1" t="s">
        <v>94</v>
      </c>
      <c r="C38" s="1" t="s">
        <v>87</v>
      </c>
      <c r="D38" s="1" t="s">
        <v>84</v>
      </c>
      <c r="E38" s="1" t="s">
        <v>5</v>
      </c>
      <c r="F38" s="1" t="s">
        <v>65</v>
      </c>
      <c r="G38" s="1" t="s">
        <v>66</v>
      </c>
      <c r="H38" s="15" t="s">
        <v>84</v>
      </c>
      <c r="I38" s="15" t="s">
        <v>39</v>
      </c>
      <c r="J38" s="15" t="s">
        <v>38</v>
      </c>
      <c r="L38" s="7" t="str">
        <f>IF(G38="","",VLOOKUP(G38,Overview!$A$3:$B$52,2))</f>
        <v>Colts</v>
      </c>
      <c r="M38" s="7">
        <f t="shared" si="22"/>
        <v>0</v>
      </c>
      <c r="N38" s="7">
        <f t="shared" si="6"/>
        <v>0</v>
      </c>
      <c r="O38" s="7">
        <f t="shared" si="23"/>
        <v>0</v>
      </c>
      <c r="P38" s="8">
        <f t="shared" si="24"/>
        <v>0</v>
      </c>
      <c r="Q38" s="8">
        <f t="shared" si="25"/>
        <v>0</v>
      </c>
      <c r="R38" s="7">
        <f t="shared" si="26"/>
        <v>0</v>
      </c>
      <c r="S38" s="7">
        <f t="shared" si="27"/>
        <v>0</v>
      </c>
      <c r="T38" s="7" t="str">
        <f t="shared" si="7"/>
        <v/>
      </c>
      <c r="U38" s="7" t="str">
        <f t="shared" si="8"/>
        <v/>
      </c>
      <c r="V38" s="7" t="str">
        <f t="shared" si="9"/>
        <v/>
      </c>
      <c r="W38" s="7" t="str">
        <f t="shared" si="10"/>
        <v/>
      </c>
      <c r="Z38" s="7"/>
    </row>
    <row r="39" spans="1:43" x14ac:dyDescent="0.25">
      <c r="A39" s="1">
        <v>1971</v>
      </c>
      <c r="B39" s="1" t="s">
        <v>94</v>
      </c>
      <c r="C39" s="1" t="s">
        <v>88</v>
      </c>
      <c r="D39" s="1" t="s">
        <v>84</v>
      </c>
      <c r="E39" s="1" t="s">
        <v>25</v>
      </c>
      <c r="F39" s="1" t="s">
        <v>43</v>
      </c>
      <c r="G39" s="1" t="s">
        <v>50</v>
      </c>
      <c r="H39" s="15" t="s">
        <v>84</v>
      </c>
      <c r="I39" s="15" t="s">
        <v>39</v>
      </c>
      <c r="J39" s="15" t="s">
        <v>39</v>
      </c>
      <c r="K39" s="15" t="s">
        <v>39</v>
      </c>
      <c r="L39" s="7" t="str">
        <f>IF(G39="","",VLOOKUP(G39,Overview!$A$3:$B$52,2))</f>
        <v>Cowboys</v>
      </c>
      <c r="M39" s="7">
        <f t="shared" si="22"/>
        <v>0</v>
      </c>
      <c r="N39" s="7">
        <f t="shared" si="6"/>
        <v>0</v>
      </c>
      <c r="O39" s="7">
        <f t="shared" si="23"/>
        <v>0</v>
      </c>
      <c r="P39" s="8">
        <f t="shared" si="24"/>
        <v>0</v>
      </c>
      <c r="Q39" s="8">
        <f t="shared" si="25"/>
        <v>0</v>
      </c>
      <c r="R39" s="7">
        <f t="shared" si="26"/>
        <v>0</v>
      </c>
      <c r="S39" s="7">
        <f t="shared" si="27"/>
        <v>0</v>
      </c>
      <c r="T39" s="7">
        <f t="shared" si="7"/>
        <v>1971</v>
      </c>
      <c r="U39" s="7" t="str">
        <f t="shared" si="8"/>
        <v>Dallas</v>
      </c>
      <c r="V39" s="7" t="str">
        <f t="shared" si="9"/>
        <v>Cowboys</v>
      </c>
      <c r="W39" s="7" t="str">
        <f t="shared" si="10"/>
        <v>NFC</v>
      </c>
      <c r="Z39" s="7"/>
    </row>
    <row r="40" spans="1:43" x14ac:dyDescent="0.25">
      <c r="A40" s="1">
        <v>1971</v>
      </c>
      <c r="B40" s="1" t="s">
        <v>94</v>
      </c>
      <c r="C40" s="1" t="s">
        <v>88</v>
      </c>
      <c r="D40" s="1" t="s">
        <v>84</v>
      </c>
      <c r="E40" s="1" t="s">
        <v>81</v>
      </c>
      <c r="F40" s="1" t="s">
        <v>27</v>
      </c>
      <c r="G40" s="1" t="s">
        <v>33</v>
      </c>
      <c r="H40" s="15" t="s">
        <v>84</v>
      </c>
      <c r="I40" s="15" t="s">
        <v>38</v>
      </c>
      <c r="L40" s="7" t="str">
        <f>IF(G40="","",VLOOKUP(G40,Overview!$A$3:$B$52,2))</f>
        <v>Vikings</v>
      </c>
      <c r="M40" s="7">
        <f t="shared" si="22"/>
        <v>0</v>
      </c>
      <c r="N40" s="7">
        <f t="shared" si="6"/>
        <v>0</v>
      </c>
      <c r="O40" s="7">
        <f t="shared" si="23"/>
        <v>0</v>
      </c>
      <c r="P40" s="8">
        <f t="shared" si="24"/>
        <v>0</v>
      </c>
      <c r="Q40" s="8">
        <f t="shared" si="25"/>
        <v>0</v>
      </c>
      <c r="R40" s="7">
        <f t="shared" si="26"/>
        <v>0</v>
      </c>
      <c r="S40" s="7">
        <f t="shared" si="27"/>
        <v>0</v>
      </c>
      <c r="T40" s="7" t="str">
        <f t="shared" si="7"/>
        <v/>
      </c>
      <c r="U40" s="7" t="str">
        <f t="shared" si="8"/>
        <v/>
      </c>
      <c r="V40" s="7" t="str">
        <f t="shared" si="9"/>
        <v/>
      </c>
      <c r="W40" s="7" t="str">
        <f t="shared" si="10"/>
        <v/>
      </c>
      <c r="Z40" s="7"/>
    </row>
    <row r="41" spans="1:43" x14ac:dyDescent="0.25">
      <c r="A41" s="1">
        <v>1971</v>
      </c>
      <c r="B41" s="1" t="s">
        <v>94</v>
      </c>
      <c r="C41" s="1" t="s">
        <v>88</v>
      </c>
      <c r="D41" s="1" t="s">
        <v>84</v>
      </c>
      <c r="E41" s="1" t="s">
        <v>4</v>
      </c>
      <c r="F41" s="1" t="s">
        <v>69</v>
      </c>
      <c r="G41" s="1" t="s">
        <v>71</v>
      </c>
      <c r="H41" s="15" t="s">
        <v>84</v>
      </c>
      <c r="I41" s="15" t="s">
        <v>39</v>
      </c>
      <c r="J41" s="15" t="s">
        <v>38</v>
      </c>
      <c r="L41" s="7" t="str">
        <f>IF(G41="","",VLOOKUP(G41,Overview!$A$3:$B$52,2))</f>
        <v>49ers</v>
      </c>
      <c r="M41" s="7">
        <f t="shared" si="22"/>
        <v>0</v>
      </c>
      <c r="N41" s="7">
        <f t="shared" si="6"/>
        <v>0</v>
      </c>
      <c r="O41" s="7">
        <f t="shared" si="23"/>
        <v>0</v>
      </c>
      <c r="P41" s="8">
        <f t="shared" si="24"/>
        <v>0</v>
      </c>
      <c r="Q41" s="8">
        <f t="shared" si="25"/>
        <v>0</v>
      </c>
      <c r="R41" s="7">
        <f t="shared" si="26"/>
        <v>0</v>
      </c>
      <c r="S41" s="7">
        <f t="shared" si="27"/>
        <v>0</v>
      </c>
      <c r="T41" s="7" t="str">
        <f t="shared" si="7"/>
        <v/>
      </c>
      <c r="U41" s="7" t="str">
        <f t="shared" si="8"/>
        <v/>
      </c>
      <c r="V41" s="7" t="str">
        <f t="shared" si="9"/>
        <v/>
      </c>
      <c r="W41" s="7" t="str">
        <f t="shared" si="10"/>
        <v/>
      </c>
      <c r="Z41" s="7"/>
    </row>
    <row r="42" spans="1:43" x14ac:dyDescent="0.25">
      <c r="A42" s="1">
        <v>1971</v>
      </c>
      <c r="B42" s="1" t="s">
        <v>94</v>
      </c>
      <c r="C42" s="1" t="s">
        <v>88</v>
      </c>
      <c r="D42" s="1" t="s">
        <v>84</v>
      </c>
      <c r="E42" s="1" t="s">
        <v>5</v>
      </c>
      <c r="F42" s="1" t="s">
        <v>59</v>
      </c>
      <c r="G42" s="1" t="s">
        <v>63</v>
      </c>
      <c r="H42" s="15" t="s">
        <v>84</v>
      </c>
      <c r="I42" s="15" t="s">
        <v>38</v>
      </c>
      <c r="L42" s="7" t="str">
        <f>IF(G42="","",VLOOKUP(G42,Overview!$A$3:$B$52,2))</f>
        <v>Commanders</v>
      </c>
      <c r="M42" s="7">
        <f t="shared" si="22"/>
        <v>0</v>
      </c>
      <c r="N42" s="7">
        <f t="shared" si="6"/>
        <v>0</v>
      </c>
      <c r="O42" s="7">
        <f t="shared" si="23"/>
        <v>0</v>
      </c>
      <c r="P42" s="8">
        <f t="shared" si="24"/>
        <v>0</v>
      </c>
      <c r="Q42" s="8">
        <f t="shared" si="25"/>
        <v>0</v>
      </c>
      <c r="R42" s="7">
        <f t="shared" si="26"/>
        <v>0</v>
      </c>
      <c r="S42" s="7">
        <f t="shared" si="27"/>
        <v>0</v>
      </c>
      <c r="T42" s="7" t="str">
        <f t="shared" si="7"/>
        <v/>
      </c>
      <c r="U42" s="7" t="str">
        <f t="shared" si="8"/>
        <v/>
      </c>
      <c r="V42" s="7" t="str">
        <f t="shared" si="9"/>
        <v/>
      </c>
      <c r="W42" s="7" t="str">
        <f t="shared" si="10"/>
        <v/>
      </c>
      <c r="Z42" s="7"/>
    </row>
    <row r="43" spans="1:43" x14ac:dyDescent="0.25">
      <c r="A43" s="1">
        <v>1972</v>
      </c>
      <c r="B43" s="1" t="s">
        <v>94</v>
      </c>
      <c r="C43" s="1" t="s">
        <v>87</v>
      </c>
      <c r="D43" s="1" t="s">
        <v>84</v>
      </c>
      <c r="E43" s="1" t="s">
        <v>25</v>
      </c>
      <c r="F43" s="1" t="s">
        <v>42</v>
      </c>
      <c r="G43" s="1" t="s">
        <v>49</v>
      </c>
      <c r="H43" s="15" t="s">
        <v>84</v>
      </c>
      <c r="I43" s="15" t="s">
        <v>39</v>
      </c>
      <c r="J43" s="15" t="s">
        <v>39</v>
      </c>
      <c r="K43" s="15" t="s">
        <v>39</v>
      </c>
      <c r="L43" s="7" t="str">
        <f>IF(G43="","",VLOOKUP(G43,Overview!$A$3:$B$52,2))</f>
        <v>Dolphins</v>
      </c>
      <c r="M43" s="7">
        <f t="shared" si="22"/>
        <v>0</v>
      </c>
      <c r="N43" s="7">
        <f t="shared" si="6"/>
        <v>0</v>
      </c>
      <c r="O43" s="7">
        <f t="shared" si="23"/>
        <v>0</v>
      </c>
      <c r="P43" s="8">
        <f t="shared" si="24"/>
        <v>0</v>
      </c>
      <c r="Q43" s="8">
        <f t="shared" si="25"/>
        <v>0</v>
      </c>
      <c r="R43" s="7">
        <f t="shared" si="26"/>
        <v>0</v>
      </c>
      <c r="S43" s="7">
        <f t="shared" si="27"/>
        <v>0</v>
      </c>
      <c r="T43" s="7">
        <f t="shared" si="7"/>
        <v>1972</v>
      </c>
      <c r="U43" s="7" t="str">
        <f t="shared" si="8"/>
        <v>Miami</v>
      </c>
      <c r="V43" s="7" t="str">
        <f t="shared" si="9"/>
        <v>Dolphins</v>
      </c>
      <c r="W43" s="7" t="str">
        <f t="shared" si="10"/>
        <v>AFC</v>
      </c>
      <c r="Z43" s="7"/>
    </row>
    <row r="44" spans="1:43" x14ac:dyDescent="0.25">
      <c r="A44" s="1">
        <v>1972</v>
      </c>
      <c r="B44" s="1" t="s">
        <v>94</v>
      </c>
      <c r="C44" s="1" t="s">
        <v>87</v>
      </c>
      <c r="D44" s="1" t="s">
        <v>84</v>
      </c>
      <c r="E44" s="1" t="s">
        <v>81</v>
      </c>
      <c r="F44" s="1" t="s">
        <v>10</v>
      </c>
      <c r="G44" s="1" t="s">
        <v>16</v>
      </c>
      <c r="H44" s="15" t="s">
        <v>84</v>
      </c>
      <c r="I44" s="15" t="s">
        <v>39</v>
      </c>
      <c r="J44" s="15" t="s">
        <v>38</v>
      </c>
      <c r="L44" s="7" t="str">
        <f>IF(G44="","",VLOOKUP(G44,Overview!$A$3:$B$52,2))</f>
        <v>Steelers</v>
      </c>
      <c r="M44" s="7">
        <f t="shared" si="22"/>
        <v>0</v>
      </c>
      <c r="N44" s="7">
        <f t="shared" si="6"/>
        <v>0</v>
      </c>
      <c r="O44" s="7">
        <f t="shared" si="23"/>
        <v>0</v>
      </c>
      <c r="P44" s="8">
        <f t="shared" si="24"/>
        <v>0</v>
      </c>
      <c r="Q44" s="8">
        <f t="shared" si="25"/>
        <v>0</v>
      </c>
      <c r="R44" s="7">
        <f t="shared" si="26"/>
        <v>0</v>
      </c>
      <c r="S44" s="7">
        <f t="shared" si="27"/>
        <v>0</v>
      </c>
      <c r="T44" s="7" t="str">
        <f t="shared" si="7"/>
        <v/>
      </c>
      <c r="U44" s="7" t="str">
        <f t="shared" si="8"/>
        <v/>
      </c>
      <c r="V44" s="7" t="str">
        <f t="shared" si="9"/>
        <v/>
      </c>
      <c r="W44" s="7" t="str">
        <f t="shared" si="10"/>
        <v/>
      </c>
      <c r="Z44" s="7"/>
    </row>
    <row r="45" spans="1:43" x14ac:dyDescent="0.25">
      <c r="A45" s="1">
        <v>1972</v>
      </c>
      <c r="B45" s="1" t="s">
        <v>94</v>
      </c>
      <c r="C45" s="1" t="s">
        <v>87</v>
      </c>
      <c r="D45" s="1" t="s">
        <v>84</v>
      </c>
      <c r="E45" s="1" t="s">
        <v>4</v>
      </c>
      <c r="F45" s="1" t="s">
        <v>41</v>
      </c>
      <c r="G45" s="1" t="s">
        <v>48</v>
      </c>
      <c r="H45" s="15" t="s">
        <v>84</v>
      </c>
      <c r="I45" s="15" t="s">
        <v>38</v>
      </c>
      <c r="L45" s="7" t="str">
        <f>IF(G45="","",VLOOKUP(G45,Overview!$A$3:$B$52,2))</f>
        <v>Raiders</v>
      </c>
      <c r="M45" s="7">
        <f t="shared" si="22"/>
        <v>0</v>
      </c>
      <c r="N45" s="7">
        <f t="shared" si="6"/>
        <v>0</v>
      </c>
      <c r="O45" s="7">
        <f t="shared" si="23"/>
        <v>0</v>
      </c>
      <c r="P45" s="8">
        <f t="shared" si="24"/>
        <v>0</v>
      </c>
      <c r="Q45" s="8">
        <f t="shared" si="25"/>
        <v>0</v>
      </c>
      <c r="R45" s="7">
        <f t="shared" si="26"/>
        <v>0</v>
      </c>
      <c r="S45" s="7">
        <f t="shared" si="27"/>
        <v>0</v>
      </c>
      <c r="T45" s="7" t="str">
        <f t="shared" si="7"/>
        <v/>
      </c>
      <c r="U45" s="7" t="str">
        <f t="shared" si="8"/>
        <v/>
      </c>
      <c r="V45" s="7" t="str">
        <f t="shared" si="9"/>
        <v/>
      </c>
      <c r="W45" s="7" t="str">
        <f t="shared" si="10"/>
        <v/>
      </c>
      <c r="Z45" s="7"/>
    </row>
    <row r="46" spans="1:43" x14ac:dyDescent="0.25">
      <c r="A46" s="1">
        <v>1972</v>
      </c>
      <c r="B46" s="1" t="s">
        <v>94</v>
      </c>
      <c r="C46" s="1" t="s">
        <v>87</v>
      </c>
      <c r="D46" s="1" t="s">
        <v>84</v>
      </c>
      <c r="E46" s="1" t="s">
        <v>5</v>
      </c>
      <c r="F46" s="1" t="s">
        <v>78</v>
      </c>
      <c r="G46" s="1" t="s">
        <v>79</v>
      </c>
      <c r="H46" s="15" t="s">
        <v>84</v>
      </c>
      <c r="I46" s="15" t="s">
        <v>38</v>
      </c>
      <c r="L46" s="7" t="str">
        <f>IF(G46="","",VLOOKUP(G46,Overview!$A$3:$B$52,2))</f>
        <v>Browns</v>
      </c>
      <c r="M46" s="7">
        <f t="shared" si="22"/>
        <v>0</v>
      </c>
      <c r="N46" s="7">
        <f t="shared" si="6"/>
        <v>0</v>
      </c>
      <c r="O46" s="7">
        <f t="shared" si="23"/>
        <v>0</v>
      </c>
      <c r="P46" s="8">
        <f t="shared" si="24"/>
        <v>0</v>
      </c>
      <c r="Q46" s="8">
        <f t="shared" si="25"/>
        <v>0</v>
      </c>
      <c r="R46" s="7">
        <f t="shared" si="26"/>
        <v>0</v>
      </c>
      <c r="S46" s="7">
        <f t="shared" si="27"/>
        <v>0</v>
      </c>
      <c r="T46" s="7" t="str">
        <f t="shared" si="7"/>
        <v/>
      </c>
      <c r="U46" s="7" t="str">
        <f t="shared" si="8"/>
        <v/>
      </c>
      <c r="V46" s="7" t="str">
        <f t="shared" si="9"/>
        <v/>
      </c>
      <c r="W46" s="7" t="str">
        <f t="shared" si="10"/>
        <v/>
      </c>
      <c r="Z46" s="7"/>
    </row>
    <row r="47" spans="1:43" x14ac:dyDescent="0.25">
      <c r="A47" s="1">
        <v>1972</v>
      </c>
      <c r="B47" s="1" t="s">
        <v>94</v>
      </c>
      <c r="C47" s="1" t="s">
        <v>88</v>
      </c>
      <c r="D47" s="1" t="s">
        <v>84</v>
      </c>
      <c r="E47" s="1" t="s">
        <v>25</v>
      </c>
      <c r="F47" s="1" t="s">
        <v>59</v>
      </c>
      <c r="G47" s="1" t="s">
        <v>63</v>
      </c>
      <c r="H47" s="15" t="s">
        <v>84</v>
      </c>
      <c r="I47" s="15" t="s">
        <v>39</v>
      </c>
      <c r="J47" s="15" t="s">
        <v>39</v>
      </c>
      <c r="K47" s="15" t="s">
        <v>38</v>
      </c>
      <c r="L47" s="7" t="str">
        <f>IF(G47="","",VLOOKUP(G47,Overview!$A$3:$B$52,2))</f>
        <v>Commanders</v>
      </c>
      <c r="M47" s="7">
        <f t="shared" si="22"/>
        <v>0</v>
      </c>
      <c r="N47" s="7">
        <f t="shared" si="6"/>
        <v>0</v>
      </c>
      <c r="O47" s="7">
        <f t="shared" si="23"/>
        <v>0</v>
      </c>
      <c r="P47" s="8">
        <f t="shared" si="24"/>
        <v>0</v>
      </c>
      <c r="Q47" s="8">
        <f t="shared" si="25"/>
        <v>0</v>
      </c>
      <c r="R47" s="7">
        <f t="shared" si="26"/>
        <v>0</v>
      </c>
      <c r="S47" s="7">
        <f t="shared" si="27"/>
        <v>0</v>
      </c>
      <c r="T47" s="7" t="str">
        <f t="shared" si="7"/>
        <v/>
      </c>
      <c r="U47" s="7" t="str">
        <f t="shared" si="8"/>
        <v/>
      </c>
      <c r="V47" s="7" t="str">
        <f t="shared" si="9"/>
        <v/>
      </c>
      <c r="W47" s="7" t="str">
        <f t="shared" si="10"/>
        <v/>
      </c>
      <c r="Z47" s="7"/>
    </row>
    <row r="48" spans="1:43" x14ac:dyDescent="0.25">
      <c r="A48" s="1">
        <v>1972</v>
      </c>
      <c r="B48" s="1" t="s">
        <v>94</v>
      </c>
      <c r="C48" s="1" t="s">
        <v>88</v>
      </c>
      <c r="D48" s="1" t="s">
        <v>84</v>
      </c>
      <c r="E48" s="1" t="s">
        <v>81</v>
      </c>
      <c r="F48" s="1" t="s">
        <v>45</v>
      </c>
      <c r="G48" s="1" t="s">
        <v>52</v>
      </c>
      <c r="H48" s="15" t="s">
        <v>84</v>
      </c>
      <c r="I48" s="15" t="s">
        <v>38</v>
      </c>
      <c r="L48" s="7" t="str">
        <f>IF(G48="","",VLOOKUP(G48,Overview!$A$3:$B$52,2))</f>
        <v>Packers</v>
      </c>
      <c r="M48" s="7">
        <f t="shared" si="22"/>
        <v>0</v>
      </c>
      <c r="N48" s="7">
        <f t="shared" si="6"/>
        <v>0</v>
      </c>
      <c r="O48" s="7">
        <f t="shared" si="23"/>
        <v>0</v>
      </c>
      <c r="P48" s="8">
        <f t="shared" si="24"/>
        <v>0</v>
      </c>
      <c r="Q48" s="8">
        <f t="shared" si="25"/>
        <v>0</v>
      </c>
      <c r="R48" s="7">
        <f t="shared" si="26"/>
        <v>0</v>
      </c>
      <c r="S48" s="7">
        <f t="shared" si="27"/>
        <v>0</v>
      </c>
      <c r="T48" s="7" t="str">
        <f t="shared" si="7"/>
        <v/>
      </c>
      <c r="U48" s="7" t="str">
        <f t="shared" si="8"/>
        <v/>
      </c>
      <c r="V48" s="7" t="str">
        <f t="shared" si="9"/>
        <v/>
      </c>
      <c r="W48" s="7" t="str">
        <f t="shared" si="10"/>
        <v/>
      </c>
      <c r="Z48" s="7"/>
    </row>
    <row r="49" spans="1:26" x14ac:dyDescent="0.25">
      <c r="A49" s="1">
        <v>1972</v>
      </c>
      <c r="B49" s="1" t="s">
        <v>94</v>
      </c>
      <c r="C49" s="1" t="s">
        <v>88</v>
      </c>
      <c r="D49" s="1" t="s">
        <v>84</v>
      </c>
      <c r="E49" s="1" t="s">
        <v>4</v>
      </c>
      <c r="F49" s="1" t="s">
        <v>69</v>
      </c>
      <c r="G49" s="1" t="s">
        <v>71</v>
      </c>
      <c r="H49" s="15" t="s">
        <v>84</v>
      </c>
      <c r="I49" s="15" t="s">
        <v>38</v>
      </c>
      <c r="L49" s="7" t="str">
        <f>IF(G49="","",VLOOKUP(G49,Overview!$A$3:$B$52,2))</f>
        <v>49ers</v>
      </c>
      <c r="M49" s="7">
        <f t="shared" si="22"/>
        <v>0</v>
      </c>
      <c r="N49" s="7">
        <f t="shared" si="6"/>
        <v>0</v>
      </c>
      <c r="O49" s="7">
        <f t="shared" si="23"/>
        <v>0</v>
      </c>
      <c r="P49" s="8">
        <f t="shared" si="24"/>
        <v>0</v>
      </c>
      <c r="Q49" s="8">
        <f t="shared" si="25"/>
        <v>0</v>
      </c>
      <c r="R49" s="7">
        <f t="shared" si="26"/>
        <v>0</v>
      </c>
      <c r="S49" s="7">
        <f t="shared" si="27"/>
        <v>0</v>
      </c>
      <c r="T49" s="7" t="str">
        <f t="shared" si="7"/>
        <v/>
      </c>
      <c r="U49" s="7" t="str">
        <f t="shared" si="8"/>
        <v/>
      </c>
      <c r="V49" s="7" t="str">
        <f t="shared" si="9"/>
        <v/>
      </c>
      <c r="W49" s="7" t="str">
        <f t="shared" si="10"/>
        <v/>
      </c>
      <c r="Z49" s="7"/>
    </row>
    <row r="50" spans="1:26" x14ac:dyDescent="0.25">
      <c r="A50" s="1">
        <v>1972</v>
      </c>
      <c r="B50" s="1" t="s">
        <v>94</v>
      </c>
      <c r="C50" s="1" t="s">
        <v>88</v>
      </c>
      <c r="D50" s="1" t="s">
        <v>84</v>
      </c>
      <c r="E50" s="1" t="s">
        <v>5</v>
      </c>
      <c r="F50" s="1" t="s">
        <v>43</v>
      </c>
      <c r="G50" s="1" t="s">
        <v>50</v>
      </c>
      <c r="H50" s="15" t="s">
        <v>84</v>
      </c>
      <c r="I50" s="15" t="s">
        <v>39</v>
      </c>
      <c r="J50" s="15" t="s">
        <v>38</v>
      </c>
      <c r="L50" s="7" t="str">
        <f>IF(G50="","",VLOOKUP(G50,Overview!$A$3:$B$52,2))</f>
        <v>Cowboys</v>
      </c>
      <c r="M50" s="7">
        <f t="shared" si="22"/>
        <v>0</v>
      </c>
      <c r="N50" s="7">
        <f t="shared" si="6"/>
        <v>0</v>
      </c>
      <c r="O50" s="7">
        <f t="shared" si="23"/>
        <v>0</v>
      </c>
      <c r="P50" s="8">
        <f t="shared" si="24"/>
        <v>0</v>
      </c>
      <c r="Q50" s="8">
        <f t="shared" si="25"/>
        <v>0</v>
      </c>
      <c r="R50" s="7">
        <f t="shared" si="26"/>
        <v>0</v>
      </c>
      <c r="S50" s="7">
        <f t="shared" si="27"/>
        <v>0</v>
      </c>
      <c r="T50" s="7" t="str">
        <f t="shared" si="7"/>
        <v/>
      </c>
      <c r="U50" s="7" t="str">
        <f t="shared" si="8"/>
        <v/>
      </c>
      <c r="V50" s="7" t="str">
        <f t="shared" si="9"/>
        <v/>
      </c>
      <c r="W50" s="7" t="str">
        <f t="shared" si="10"/>
        <v/>
      </c>
      <c r="Z50" s="7"/>
    </row>
    <row r="51" spans="1:26" x14ac:dyDescent="0.25">
      <c r="A51" s="1">
        <v>1973</v>
      </c>
      <c r="B51" s="1" t="s">
        <v>94</v>
      </c>
      <c r="C51" s="1" t="s">
        <v>87</v>
      </c>
      <c r="D51" s="1" t="s">
        <v>84</v>
      </c>
      <c r="E51" s="1" t="s">
        <v>25</v>
      </c>
      <c r="F51" s="1" t="s">
        <v>42</v>
      </c>
      <c r="G51" s="1" t="s">
        <v>49</v>
      </c>
      <c r="H51" s="15" t="s">
        <v>84</v>
      </c>
      <c r="I51" s="15" t="s">
        <v>39</v>
      </c>
      <c r="J51" s="15" t="s">
        <v>39</v>
      </c>
      <c r="K51" s="15" t="s">
        <v>39</v>
      </c>
      <c r="L51" s="7" t="str">
        <f>IF(G51="","",VLOOKUP(G51,Overview!$A$3:$B$52,2))</f>
        <v>Dolphins</v>
      </c>
      <c r="M51" s="7">
        <f t="shared" si="22"/>
        <v>0</v>
      </c>
      <c r="N51" s="7">
        <f t="shared" si="6"/>
        <v>0</v>
      </c>
      <c r="O51" s="7">
        <f t="shared" si="23"/>
        <v>0</v>
      </c>
      <c r="P51" s="8">
        <f t="shared" si="24"/>
        <v>0</v>
      </c>
      <c r="Q51" s="8">
        <f t="shared" si="25"/>
        <v>0</v>
      </c>
      <c r="R51" s="7">
        <f t="shared" si="26"/>
        <v>0</v>
      </c>
      <c r="S51" s="7">
        <f t="shared" si="27"/>
        <v>0</v>
      </c>
      <c r="T51" s="7">
        <f t="shared" si="7"/>
        <v>1973</v>
      </c>
      <c r="U51" s="7" t="str">
        <f t="shared" si="8"/>
        <v>Miami</v>
      </c>
      <c r="V51" s="7" t="str">
        <f t="shared" si="9"/>
        <v>Dolphins</v>
      </c>
      <c r="W51" s="7" t="str">
        <f t="shared" si="10"/>
        <v>AFC</v>
      </c>
      <c r="Z51" s="7"/>
    </row>
    <row r="52" spans="1:26" x14ac:dyDescent="0.25">
      <c r="A52" s="1">
        <v>1973</v>
      </c>
      <c r="B52" s="1" t="s">
        <v>94</v>
      </c>
      <c r="C52" s="1" t="s">
        <v>87</v>
      </c>
      <c r="D52" s="1" t="s">
        <v>84</v>
      </c>
      <c r="E52" s="1" t="s">
        <v>81</v>
      </c>
      <c r="F52" s="1" t="s">
        <v>57</v>
      </c>
      <c r="G52" s="1" t="s">
        <v>61</v>
      </c>
      <c r="H52" s="15" t="s">
        <v>84</v>
      </c>
      <c r="I52" s="15" t="s">
        <v>38</v>
      </c>
      <c r="L52" s="7" t="str">
        <f>IF(G52="","",VLOOKUP(G52,Overview!$A$3:$B$52,2))</f>
        <v>Bengals</v>
      </c>
      <c r="M52" s="7">
        <f t="shared" si="22"/>
        <v>0</v>
      </c>
      <c r="N52" s="7">
        <f t="shared" si="6"/>
        <v>0</v>
      </c>
      <c r="O52" s="7">
        <f t="shared" si="23"/>
        <v>0</v>
      </c>
      <c r="P52" s="8">
        <f t="shared" si="24"/>
        <v>0</v>
      </c>
      <c r="Q52" s="8">
        <f t="shared" si="25"/>
        <v>0</v>
      </c>
      <c r="R52" s="7">
        <f t="shared" si="26"/>
        <v>0</v>
      </c>
      <c r="S52" s="7">
        <f t="shared" si="27"/>
        <v>0</v>
      </c>
      <c r="T52" s="7" t="str">
        <f t="shared" si="7"/>
        <v/>
      </c>
      <c r="U52" s="7" t="str">
        <f t="shared" si="8"/>
        <v/>
      </c>
      <c r="V52" s="7" t="str">
        <f t="shared" si="9"/>
        <v/>
      </c>
      <c r="W52" s="7" t="str">
        <f t="shared" si="10"/>
        <v/>
      </c>
      <c r="Z52" s="7"/>
    </row>
    <row r="53" spans="1:26" x14ac:dyDescent="0.25">
      <c r="A53" s="1">
        <v>1973</v>
      </c>
      <c r="B53" s="1" t="s">
        <v>94</v>
      </c>
      <c r="C53" s="1" t="s">
        <v>87</v>
      </c>
      <c r="D53" s="1" t="s">
        <v>84</v>
      </c>
      <c r="E53" s="1" t="s">
        <v>4</v>
      </c>
      <c r="F53" s="1" t="s">
        <v>41</v>
      </c>
      <c r="G53" s="1" t="s">
        <v>48</v>
      </c>
      <c r="H53" s="15" t="s">
        <v>84</v>
      </c>
      <c r="I53" s="15" t="s">
        <v>39</v>
      </c>
      <c r="J53" s="15" t="s">
        <v>38</v>
      </c>
      <c r="L53" s="7" t="str">
        <f>IF(G53="","",VLOOKUP(G53,Overview!$A$3:$B$52,2))</f>
        <v>Raiders</v>
      </c>
      <c r="M53" s="7">
        <f t="shared" si="22"/>
        <v>0</v>
      </c>
      <c r="N53" s="7">
        <f t="shared" si="6"/>
        <v>0</v>
      </c>
      <c r="O53" s="7">
        <f t="shared" si="23"/>
        <v>0</v>
      </c>
      <c r="P53" s="8">
        <f t="shared" si="24"/>
        <v>0</v>
      </c>
      <c r="Q53" s="8">
        <f t="shared" si="25"/>
        <v>0</v>
      </c>
      <c r="R53" s="7">
        <f t="shared" si="26"/>
        <v>0</v>
      </c>
      <c r="S53" s="7">
        <f t="shared" si="27"/>
        <v>0</v>
      </c>
      <c r="T53" s="7" t="str">
        <f t="shared" si="7"/>
        <v/>
      </c>
      <c r="U53" s="7" t="str">
        <f t="shared" si="8"/>
        <v/>
      </c>
      <c r="V53" s="7" t="str">
        <f t="shared" si="9"/>
        <v/>
      </c>
      <c r="W53" s="7" t="str">
        <f t="shared" si="10"/>
        <v/>
      </c>
      <c r="Z53" s="7"/>
    </row>
    <row r="54" spans="1:26" x14ac:dyDescent="0.25">
      <c r="A54" s="1">
        <v>1973</v>
      </c>
      <c r="B54" s="1" t="s">
        <v>94</v>
      </c>
      <c r="C54" s="1" t="s">
        <v>87</v>
      </c>
      <c r="D54" s="1" t="s">
        <v>84</v>
      </c>
      <c r="E54" s="1" t="s">
        <v>5</v>
      </c>
      <c r="F54" s="1" t="s">
        <v>10</v>
      </c>
      <c r="G54" s="1" t="s">
        <v>16</v>
      </c>
      <c r="H54" s="15" t="s">
        <v>84</v>
      </c>
      <c r="I54" s="15" t="s">
        <v>38</v>
      </c>
      <c r="L54" s="7" t="str">
        <f>IF(G54="","",VLOOKUP(G54,Overview!$A$3:$B$52,2))</f>
        <v>Steelers</v>
      </c>
      <c r="M54" s="7">
        <f t="shared" si="22"/>
        <v>0</v>
      </c>
      <c r="N54" s="7">
        <f t="shared" si="6"/>
        <v>0</v>
      </c>
      <c r="O54" s="7">
        <f t="shared" si="23"/>
        <v>0</v>
      </c>
      <c r="P54" s="8">
        <f t="shared" si="24"/>
        <v>0</v>
      </c>
      <c r="Q54" s="8">
        <f t="shared" si="25"/>
        <v>0</v>
      </c>
      <c r="R54" s="7">
        <f t="shared" si="26"/>
        <v>0</v>
      </c>
      <c r="S54" s="7">
        <f t="shared" si="27"/>
        <v>0</v>
      </c>
      <c r="T54" s="7" t="str">
        <f t="shared" si="7"/>
        <v/>
      </c>
      <c r="U54" s="7" t="str">
        <f t="shared" si="8"/>
        <v/>
      </c>
      <c r="V54" s="7" t="str">
        <f t="shared" si="9"/>
        <v/>
      </c>
      <c r="W54" s="7" t="str">
        <f t="shared" si="10"/>
        <v/>
      </c>
      <c r="Z54" s="7"/>
    </row>
    <row r="55" spans="1:26" x14ac:dyDescent="0.25">
      <c r="A55" s="1">
        <v>1973</v>
      </c>
      <c r="B55" s="1" t="s">
        <v>94</v>
      </c>
      <c r="C55" s="1" t="s">
        <v>88</v>
      </c>
      <c r="D55" s="1" t="s">
        <v>84</v>
      </c>
      <c r="E55" s="1" t="s">
        <v>25</v>
      </c>
      <c r="F55" s="1" t="s">
        <v>43</v>
      </c>
      <c r="G55" s="1" t="s">
        <v>50</v>
      </c>
      <c r="H55" s="15" t="s">
        <v>84</v>
      </c>
      <c r="I55" s="15" t="s">
        <v>39</v>
      </c>
      <c r="J55" s="15" t="s">
        <v>38</v>
      </c>
      <c r="L55" s="7" t="str">
        <f>IF(G55="","",VLOOKUP(G55,Overview!$A$3:$B$52,2))</f>
        <v>Cowboys</v>
      </c>
      <c r="M55" s="7">
        <f t="shared" si="22"/>
        <v>0</v>
      </c>
      <c r="N55" s="7">
        <f t="shared" si="6"/>
        <v>0</v>
      </c>
      <c r="O55" s="7">
        <f t="shared" si="23"/>
        <v>0</v>
      </c>
      <c r="P55" s="8">
        <f t="shared" si="24"/>
        <v>0</v>
      </c>
      <c r="Q55" s="8">
        <f t="shared" si="25"/>
        <v>0</v>
      </c>
      <c r="R55" s="7">
        <f t="shared" si="26"/>
        <v>0</v>
      </c>
      <c r="S55" s="7">
        <f t="shared" si="27"/>
        <v>0</v>
      </c>
      <c r="T55" s="7" t="str">
        <f t="shared" si="7"/>
        <v/>
      </c>
      <c r="U55" s="7" t="str">
        <f t="shared" si="8"/>
        <v/>
      </c>
      <c r="V55" s="7" t="str">
        <f t="shared" si="9"/>
        <v/>
      </c>
      <c r="W55" s="7" t="str">
        <f t="shared" si="10"/>
        <v/>
      </c>
      <c r="Z55" s="7"/>
    </row>
    <row r="56" spans="1:26" x14ac:dyDescent="0.25">
      <c r="A56" s="1">
        <v>1973</v>
      </c>
      <c r="B56" s="1" t="s">
        <v>94</v>
      </c>
      <c r="C56" s="1" t="s">
        <v>88</v>
      </c>
      <c r="D56" s="1" t="s">
        <v>84</v>
      </c>
      <c r="E56" s="1" t="s">
        <v>81</v>
      </c>
      <c r="F56" s="1" t="s">
        <v>27</v>
      </c>
      <c r="G56" s="1" t="s">
        <v>33</v>
      </c>
      <c r="H56" s="15" t="s">
        <v>84</v>
      </c>
      <c r="I56" s="15" t="s">
        <v>39</v>
      </c>
      <c r="J56" s="15" t="s">
        <v>39</v>
      </c>
      <c r="K56" s="15" t="s">
        <v>38</v>
      </c>
      <c r="L56" s="7" t="str">
        <f>IF(G56="","",VLOOKUP(G56,Overview!$A$3:$B$52,2))</f>
        <v>Vikings</v>
      </c>
      <c r="M56" s="7">
        <f t="shared" si="22"/>
        <v>0</v>
      </c>
      <c r="N56" s="7">
        <f t="shared" si="6"/>
        <v>0</v>
      </c>
      <c r="O56" s="7">
        <f t="shared" si="23"/>
        <v>0</v>
      </c>
      <c r="P56" s="8">
        <f t="shared" si="24"/>
        <v>0</v>
      </c>
      <c r="Q56" s="8">
        <f t="shared" si="25"/>
        <v>0</v>
      </c>
      <c r="R56" s="7">
        <f t="shared" si="26"/>
        <v>0</v>
      </c>
      <c r="S56" s="7">
        <f t="shared" si="27"/>
        <v>0</v>
      </c>
      <c r="T56" s="7" t="str">
        <f t="shared" si="7"/>
        <v/>
      </c>
      <c r="U56" s="7" t="str">
        <f t="shared" si="8"/>
        <v/>
      </c>
      <c r="V56" s="7" t="str">
        <f t="shared" si="9"/>
        <v/>
      </c>
      <c r="W56" s="7" t="str">
        <f t="shared" si="10"/>
        <v/>
      </c>
      <c r="Z56" s="7"/>
    </row>
    <row r="57" spans="1:26" x14ac:dyDescent="0.25">
      <c r="A57" s="1">
        <v>1973</v>
      </c>
      <c r="B57" s="1" t="s">
        <v>94</v>
      </c>
      <c r="C57" s="1" t="s">
        <v>88</v>
      </c>
      <c r="D57" s="1" t="s">
        <v>84</v>
      </c>
      <c r="E57" s="1" t="s">
        <v>4</v>
      </c>
      <c r="F57" s="1" t="s">
        <v>28</v>
      </c>
      <c r="G57" s="1" t="s">
        <v>34</v>
      </c>
      <c r="H57" s="15" t="s">
        <v>84</v>
      </c>
      <c r="I57" s="15" t="s">
        <v>38</v>
      </c>
      <c r="L57" s="7" t="str">
        <f>IF(G57="","",VLOOKUP(G57,Overview!$A$3:$B$52,2))</f>
        <v>Rams</v>
      </c>
      <c r="M57" s="7">
        <f>(L57=$M$1)*1</f>
        <v>1</v>
      </c>
      <c r="N57" s="7">
        <f t="shared" si="6"/>
        <v>1</v>
      </c>
      <c r="O57" s="7">
        <f t="shared" si="23"/>
        <v>1973</v>
      </c>
      <c r="P57" s="8">
        <f t="shared" si="24"/>
        <v>0</v>
      </c>
      <c r="Q57" s="8">
        <f t="shared" si="25"/>
        <v>1</v>
      </c>
      <c r="R57" s="7">
        <f t="shared" si="26"/>
        <v>0</v>
      </c>
      <c r="S57" s="7">
        <f t="shared" si="27"/>
        <v>0</v>
      </c>
      <c r="T57" s="7" t="str">
        <f t="shared" si="7"/>
        <v/>
      </c>
      <c r="U57" s="7" t="str">
        <f t="shared" si="8"/>
        <v/>
      </c>
      <c r="V57" s="7" t="str">
        <f t="shared" si="9"/>
        <v/>
      </c>
      <c r="W57" s="7" t="str">
        <f t="shared" si="10"/>
        <v/>
      </c>
      <c r="Z57" s="7"/>
    </row>
    <row r="58" spans="1:26" x14ac:dyDescent="0.25">
      <c r="A58" s="1">
        <v>1973</v>
      </c>
      <c r="B58" s="1" t="s">
        <v>94</v>
      </c>
      <c r="C58" s="1" t="s">
        <v>88</v>
      </c>
      <c r="D58" s="1" t="s">
        <v>84</v>
      </c>
      <c r="E58" s="1" t="s">
        <v>5</v>
      </c>
      <c r="F58" s="1" t="s">
        <v>59</v>
      </c>
      <c r="G58" s="1" t="s">
        <v>63</v>
      </c>
      <c r="H58" s="15" t="s">
        <v>84</v>
      </c>
      <c r="I58" s="15" t="s">
        <v>38</v>
      </c>
      <c r="L58" s="7" t="str">
        <f>IF(G58="","",VLOOKUP(G58,Overview!$A$3:$B$52,2))</f>
        <v>Commanders</v>
      </c>
      <c r="M58" s="7">
        <f t="shared" si="22"/>
        <v>0</v>
      </c>
      <c r="N58" s="7">
        <f t="shared" si="6"/>
        <v>0</v>
      </c>
      <c r="O58" s="7">
        <f t="shared" si="23"/>
        <v>0</v>
      </c>
      <c r="P58" s="8">
        <f t="shared" si="24"/>
        <v>0</v>
      </c>
      <c r="Q58" s="8">
        <f t="shared" si="25"/>
        <v>0</v>
      </c>
      <c r="R58" s="7">
        <f t="shared" si="26"/>
        <v>0</v>
      </c>
      <c r="S58" s="7">
        <f t="shared" si="27"/>
        <v>0</v>
      </c>
      <c r="T58" s="7" t="str">
        <f t="shared" si="7"/>
        <v/>
      </c>
      <c r="U58" s="7" t="str">
        <f t="shared" si="8"/>
        <v/>
      </c>
      <c r="V58" s="7" t="str">
        <f t="shared" si="9"/>
        <v/>
      </c>
      <c r="W58" s="7" t="str">
        <f t="shared" si="10"/>
        <v/>
      </c>
      <c r="Z58" s="7"/>
    </row>
    <row r="59" spans="1:26" x14ac:dyDescent="0.25">
      <c r="A59" s="1">
        <v>1974</v>
      </c>
      <c r="B59" s="1" t="s">
        <v>94</v>
      </c>
      <c r="C59" s="1" t="s">
        <v>87</v>
      </c>
      <c r="D59" s="1" t="s">
        <v>84</v>
      </c>
      <c r="E59" s="1" t="s">
        <v>25</v>
      </c>
      <c r="F59" s="1" t="s">
        <v>42</v>
      </c>
      <c r="G59" s="1" t="s">
        <v>49</v>
      </c>
      <c r="H59" s="15" t="s">
        <v>84</v>
      </c>
      <c r="I59" s="15" t="s">
        <v>38</v>
      </c>
      <c r="L59" s="7" t="str">
        <f>IF(G59="","",VLOOKUP(G59,Overview!$A$3:$B$52,2))</f>
        <v>Dolphins</v>
      </c>
      <c r="M59" s="7">
        <f t="shared" si="22"/>
        <v>0</v>
      </c>
      <c r="N59" s="7">
        <f t="shared" si="6"/>
        <v>0</v>
      </c>
      <c r="O59" s="7">
        <f t="shared" si="23"/>
        <v>0</v>
      </c>
      <c r="P59" s="8">
        <f t="shared" si="24"/>
        <v>0</v>
      </c>
      <c r="Q59" s="8">
        <f t="shared" si="25"/>
        <v>0</v>
      </c>
      <c r="R59" s="7">
        <f t="shared" si="26"/>
        <v>0</v>
      </c>
      <c r="S59" s="7">
        <f t="shared" si="27"/>
        <v>0</v>
      </c>
      <c r="T59" s="7" t="str">
        <f t="shared" si="7"/>
        <v/>
      </c>
      <c r="U59" s="7" t="str">
        <f t="shared" si="8"/>
        <v/>
      </c>
      <c r="V59" s="7" t="str">
        <f t="shared" si="9"/>
        <v/>
      </c>
      <c r="W59" s="7" t="str">
        <f t="shared" si="10"/>
        <v/>
      </c>
      <c r="Z59" s="7"/>
    </row>
    <row r="60" spans="1:26" x14ac:dyDescent="0.25">
      <c r="A60" s="1">
        <v>1974</v>
      </c>
      <c r="B60" s="1" t="s">
        <v>94</v>
      </c>
      <c r="C60" s="1" t="s">
        <v>87</v>
      </c>
      <c r="D60" s="1" t="s">
        <v>84</v>
      </c>
      <c r="E60" s="1" t="s">
        <v>81</v>
      </c>
      <c r="F60" s="1" t="s">
        <v>10</v>
      </c>
      <c r="G60" s="1" t="s">
        <v>16</v>
      </c>
      <c r="H60" s="15" t="s">
        <v>84</v>
      </c>
      <c r="I60" s="15" t="s">
        <v>39</v>
      </c>
      <c r="J60" s="15" t="s">
        <v>39</v>
      </c>
      <c r="K60" s="15" t="s">
        <v>39</v>
      </c>
      <c r="L60" s="7" t="str">
        <f>IF(G60="","",VLOOKUP(G60,Overview!$A$3:$B$52,2))</f>
        <v>Steelers</v>
      </c>
      <c r="M60" s="7">
        <f t="shared" si="22"/>
        <v>0</v>
      </c>
      <c r="N60" s="7">
        <f t="shared" si="6"/>
        <v>0</v>
      </c>
      <c r="O60" s="7">
        <f t="shared" si="23"/>
        <v>0</v>
      </c>
      <c r="P60" s="8">
        <f t="shared" si="24"/>
        <v>0</v>
      </c>
      <c r="Q60" s="8">
        <f t="shared" si="25"/>
        <v>0</v>
      </c>
      <c r="R60" s="7">
        <f t="shared" si="26"/>
        <v>0</v>
      </c>
      <c r="S60" s="7">
        <f t="shared" si="27"/>
        <v>0</v>
      </c>
      <c r="T60" s="7">
        <f t="shared" si="7"/>
        <v>1974</v>
      </c>
      <c r="U60" s="7" t="str">
        <f t="shared" si="8"/>
        <v>Pittsburgh</v>
      </c>
      <c r="V60" s="7" t="str">
        <f t="shared" si="9"/>
        <v>Steelers</v>
      </c>
      <c r="W60" s="7" t="str">
        <f t="shared" si="10"/>
        <v>AFC</v>
      </c>
      <c r="Z60" s="7"/>
    </row>
    <row r="61" spans="1:26" x14ac:dyDescent="0.25">
      <c r="A61" s="1">
        <v>1974</v>
      </c>
      <c r="B61" s="1" t="s">
        <v>94</v>
      </c>
      <c r="C61" s="1" t="s">
        <v>87</v>
      </c>
      <c r="D61" s="1" t="s">
        <v>84</v>
      </c>
      <c r="E61" s="1" t="s">
        <v>4</v>
      </c>
      <c r="F61" s="1" t="s">
        <v>41</v>
      </c>
      <c r="G61" s="1" t="s">
        <v>48</v>
      </c>
      <c r="H61" s="15" t="s">
        <v>84</v>
      </c>
      <c r="I61" s="15" t="s">
        <v>39</v>
      </c>
      <c r="J61" s="15" t="s">
        <v>38</v>
      </c>
      <c r="L61" s="7" t="str">
        <f>IF(G61="","",VLOOKUP(G61,Overview!$A$3:$B$52,2))</f>
        <v>Raiders</v>
      </c>
      <c r="M61" s="7">
        <f t="shared" si="22"/>
        <v>0</v>
      </c>
      <c r="N61" s="7">
        <f t="shared" si="6"/>
        <v>0</v>
      </c>
      <c r="O61" s="7">
        <f t="shared" si="23"/>
        <v>0</v>
      </c>
      <c r="P61" s="8">
        <f t="shared" si="24"/>
        <v>0</v>
      </c>
      <c r="Q61" s="8">
        <f t="shared" si="25"/>
        <v>0</v>
      </c>
      <c r="R61" s="7">
        <f t="shared" si="26"/>
        <v>0</v>
      </c>
      <c r="S61" s="7">
        <f t="shared" si="27"/>
        <v>0</v>
      </c>
      <c r="T61" s="7" t="str">
        <f t="shared" si="7"/>
        <v/>
      </c>
      <c r="U61" s="7" t="str">
        <f t="shared" si="8"/>
        <v/>
      </c>
      <c r="V61" s="7" t="str">
        <f t="shared" si="9"/>
        <v/>
      </c>
      <c r="W61" s="7" t="str">
        <f t="shared" si="10"/>
        <v/>
      </c>
      <c r="Z61" s="7"/>
    </row>
    <row r="62" spans="1:26" x14ac:dyDescent="0.25">
      <c r="A62" s="1">
        <v>1974</v>
      </c>
      <c r="B62" s="1" t="s">
        <v>94</v>
      </c>
      <c r="C62" s="1" t="s">
        <v>87</v>
      </c>
      <c r="D62" s="1" t="s">
        <v>84</v>
      </c>
      <c r="E62" s="1" t="s">
        <v>5</v>
      </c>
      <c r="F62" s="1" t="s">
        <v>14</v>
      </c>
      <c r="G62" s="1" t="s">
        <v>20</v>
      </c>
      <c r="H62" s="15" t="s">
        <v>84</v>
      </c>
      <c r="I62" s="15" t="s">
        <v>38</v>
      </c>
      <c r="L62" s="7" t="str">
        <f>IF(G62="","",VLOOKUP(G62,Overview!$A$3:$B$52,2))</f>
        <v>Bills</v>
      </c>
      <c r="M62" s="7">
        <f t="shared" si="22"/>
        <v>0</v>
      </c>
      <c r="N62" s="7">
        <f t="shared" si="6"/>
        <v>0</v>
      </c>
      <c r="O62" s="7">
        <f t="shared" si="23"/>
        <v>0</v>
      </c>
      <c r="P62" s="8">
        <f t="shared" si="24"/>
        <v>0</v>
      </c>
      <c r="Q62" s="8">
        <f t="shared" si="25"/>
        <v>0</v>
      </c>
      <c r="R62" s="7">
        <f t="shared" si="26"/>
        <v>0</v>
      </c>
      <c r="S62" s="7">
        <f t="shared" si="27"/>
        <v>0</v>
      </c>
      <c r="T62" s="7" t="str">
        <f t="shared" si="7"/>
        <v/>
      </c>
      <c r="U62" s="7" t="str">
        <f t="shared" si="8"/>
        <v/>
      </c>
      <c r="V62" s="7" t="str">
        <f t="shared" si="9"/>
        <v/>
      </c>
      <c r="W62" s="7" t="str">
        <f t="shared" si="10"/>
        <v/>
      </c>
      <c r="Z62" s="7"/>
    </row>
    <row r="63" spans="1:26" x14ac:dyDescent="0.25">
      <c r="A63" s="1">
        <v>1974</v>
      </c>
      <c r="B63" s="1" t="s">
        <v>94</v>
      </c>
      <c r="C63" s="1" t="s">
        <v>88</v>
      </c>
      <c r="D63" s="1" t="s">
        <v>84</v>
      </c>
      <c r="E63" s="1" t="s">
        <v>25</v>
      </c>
      <c r="F63" s="1" t="s">
        <v>77</v>
      </c>
      <c r="G63" s="1" t="s">
        <v>62</v>
      </c>
      <c r="H63" s="15" t="s">
        <v>84</v>
      </c>
      <c r="I63" s="15" t="s">
        <v>38</v>
      </c>
      <c r="L63" s="7" t="str">
        <f>IF(G63="","",VLOOKUP(G63,Overview!$A$3:$B$52,2))</f>
        <v>Cardinals</v>
      </c>
      <c r="M63" s="7">
        <f t="shared" si="22"/>
        <v>0</v>
      </c>
      <c r="N63" s="7">
        <f t="shared" si="6"/>
        <v>0</v>
      </c>
      <c r="O63" s="7">
        <f t="shared" si="23"/>
        <v>0</v>
      </c>
      <c r="P63" s="8">
        <f t="shared" si="24"/>
        <v>0</v>
      </c>
      <c r="Q63" s="8">
        <f t="shared" si="25"/>
        <v>0</v>
      </c>
      <c r="R63" s="7">
        <f t="shared" si="26"/>
        <v>0</v>
      </c>
      <c r="S63" s="7">
        <f t="shared" si="27"/>
        <v>0</v>
      </c>
      <c r="T63" s="7" t="str">
        <f t="shared" si="7"/>
        <v/>
      </c>
      <c r="U63" s="7" t="str">
        <f t="shared" si="8"/>
        <v/>
      </c>
      <c r="V63" s="7" t="str">
        <f t="shared" si="9"/>
        <v/>
      </c>
      <c r="W63" s="7" t="str">
        <f t="shared" si="10"/>
        <v/>
      </c>
      <c r="Z63" s="7"/>
    </row>
    <row r="64" spans="1:26" x14ac:dyDescent="0.25">
      <c r="A64" s="1">
        <v>1974</v>
      </c>
      <c r="B64" s="1" t="s">
        <v>94</v>
      </c>
      <c r="C64" s="1" t="s">
        <v>88</v>
      </c>
      <c r="D64" s="1" t="s">
        <v>84</v>
      </c>
      <c r="E64" s="1" t="s">
        <v>81</v>
      </c>
      <c r="F64" s="1" t="s">
        <v>27</v>
      </c>
      <c r="G64" s="1" t="s">
        <v>33</v>
      </c>
      <c r="H64" s="15" t="s">
        <v>84</v>
      </c>
      <c r="I64" s="15" t="s">
        <v>39</v>
      </c>
      <c r="J64" s="15" t="s">
        <v>39</v>
      </c>
      <c r="K64" s="15" t="s">
        <v>38</v>
      </c>
      <c r="L64" s="7" t="str">
        <f>IF(G64="","",VLOOKUP(G64,Overview!$A$3:$B$52,2))</f>
        <v>Vikings</v>
      </c>
      <c r="M64" s="7">
        <f t="shared" si="22"/>
        <v>0</v>
      </c>
      <c r="N64" s="7">
        <f t="shared" si="6"/>
        <v>0</v>
      </c>
      <c r="O64" s="7">
        <f t="shared" si="23"/>
        <v>0</v>
      </c>
      <c r="P64" s="8">
        <f t="shared" si="24"/>
        <v>0</v>
      </c>
      <c r="Q64" s="8">
        <f t="shared" si="25"/>
        <v>0</v>
      </c>
      <c r="R64" s="7">
        <f t="shared" si="26"/>
        <v>0</v>
      </c>
      <c r="S64" s="7">
        <f t="shared" si="27"/>
        <v>0</v>
      </c>
      <c r="T64" s="7" t="str">
        <f t="shared" si="7"/>
        <v/>
      </c>
      <c r="U64" s="7" t="str">
        <f t="shared" si="8"/>
        <v/>
      </c>
      <c r="V64" s="7" t="str">
        <f t="shared" si="9"/>
        <v/>
      </c>
      <c r="W64" s="7" t="str">
        <f t="shared" si="10"/>
        <v/>
      </c>
      <c r="Z64" s="7"/>
    </row>
    <row r="65" spans="1:26" x14ac:dyDescent="0.25">
      <c r="A65" s="1">
        <v>1974</v>
      </c>
      <c r="B65" s="1" t="s">
        <v>94</v>
      </c>
      <c r="C65" s="1" t="s">
        <v>88</v>
      </c>
      <c r="D65" s="1" t="s">
        <v>84</v>
      </c>
      <c r="E65" s="1" t="s">
        <v>4</v>
      </c>
      <c r="F65" s="1" t="s">
        <v>28</v>
      </c>
      <c r="G65" s="1" t="s">
        <v>34</v>
      </c>
      <c r="H65" s="15" t="s">
        <v>84</v>
      </c>
      <c r="I65" s="15" t="s">
        <v>39</v>
      </c>
      <c r="J65" s="15" t="s">
        <v>38</v>
      </c>
      <c r="L65" s="7" t="str">
        <f>IF(G65="","",VLOOKUP(G65,Overview!$A$3:$B$52,2))</f>
        <v>Rams</v>
      </c>
      <c r="M65" s="7">
        <f t="shared" si="22"/>
        <v>1</v>
      </c>
      <c r="N65" s="7">
        <f t="shared" si="6"/>
        <v>1</v>
      </c>
      <c r="O65" s="7">
        <f t="shared" si="23"/>
        <v>1974</v>
      </c>
      <c r="P65" s="8">
        <f t="shared" si="24"/>
        <v>1</v>
      </c>
      <c r="Q65" s="8">
        <f t="shared" si="25"/>
        <v>1</v>
      </c>
      <c r="R65" s="7">
        <f t="shared" si="26"/>
        <v>0</v>
      </c>
      <c r="S65" s="7">
        <f t="shared" si="27"/>
        <v>0</v>
      </c>
      <c r="T65" s="7" t="str">
        <f t="shared" si="7"/>
        <v/>
      </c>
      <c r="U65" s="7" t="str">
        <f t="shared" si="8"/>
        <v/>
      </c>
      <c r="V65" s="7" t="str">
        <f t="shared" si="9"/>
        <v/>
      </c>
      <c r="W65" s="7" t="str">
        <f t="shared" si="10"/>
        <v/>
      </c>
      <c r="Z65" s="7"/>
    </row>
    <row r="66" spans="1:26" x14ac:dyDescent="0.25">
      <c r="A66" s="1">
        <v>1974</v>
      </c>
      <c r="B66" s="1" t="s">
        <v>94</v>
      </c>
      <c r="C66" s="1" t="s">
        <v>88</v>
      </c>
      <c r="D66" s="1" t="s">
        <v>84</v>
      </c>
      <c r="E66" s="1" t="s">
        <v>5</v>
      </c>
      <c r="F66" s="1" t="s">
        <v>59</v>
      </c>
      <c r="G66" s="1" t="s">
        <v>63</v>
      </c>
      <c r="H66" s="15" t="s">
        <v>84</v>
      </c>
      <c r="I66" s="15" t="s">
        <v>38</v>
      </c>
      <c r="L66" s="7" t="str">
        <f>IF(G66="","",VLOOKUP(G66,Overview!$A$3:$B$52,2))</f>
        <v>Commanders</v>
      </c>
      <c r="M66" s="7">
        <f t="shared" si="22"/>
        <v>0</v>
      </c>
      <c r="N66" s="7">
        <f t="shared" si="6"/>
        <v>0</v>
      </c>
      <c r="O66" s="7">
        <f t="shared" si="23"/>
        <v>0</v>
      </c>
      <c r="P66" s="8">
        <f t="shared" si="24"/>
        <v>0</v>
      </c>
      <c r="Q66" s="8">
        <f t="shared" si="25"/>
        <v>0</v>
      </c>
      <c r="R66" s="7">
        <f t="shared" si="26"/>
        <v>0</v>
      </c>
      <c r="S66" s="7">
        <f t="shared" si="27"/>
        <v>0</v>
      </c>
      <c r="T66" s="7" t="str">
        <f t="shared" si="7"/>
        <v/>
      </c>
      <c r="U66" s="7" t="str">
        <f t="shared" si="8"/>
        <v/>
      </c>
      <c r="V66" s="7" t="str">
        <f t="shared" si="9"/>
        <v/>
      </c>
      <c r="W66" s="7" t="str">
        <f t="shared" si="10"/>
        <v/>
      </c>
      <c r="Z66" s="7"/>
    </row>
    <row r="67" spans="1:26" x14ac:dyDescent="0.25">
      <c r="A67" s="1">
        <v>1975</v>
      </c>
      <c r="B67" s="1" t="s">
        <v>94</v>
      </c>
      <c r="C67" s="1" t="s">
        <v>87</v>
      </c>
      <c r="D67" s="1">
        <v>1</v>
      </c>
      <c r="E67" s="1" t="s">
        <v>81</v>
      </c>
      <c r="F67" s="1" t="s">
        <v>10</v>
      </c>
      <c r="G67" s="1" t="s">
        <v>16</v>
      </c>
      <c r="H67" s="15" t="s">
        <v>84</v>
      </c>
      <c r="I67" s="15" t="s">
        <v>39</v>
      </c>
      <c r="J67" s="15" t="s">
        <v>39</v>
      </c>
      <c r="K67" s="15" t="s">
        <v>39</v>
      </c>
      <c r="L67" s="7" t="str">
        <f>IF(G67="","",VLOOKUP(G67,Overview!$A$3:$B$52,2))</f>
        <v>Steelers</v>
      </c>
      <c r="M67" s="7">
        <f t="shared" ref="M67:M130" si="28">(L67=$M$1)*1</f>
        <v>0</v>
      </c>
      <c r="N67" s="7">
        <f t="shared" ref="N67:N130" si="29">M67</f>
        <v>0</v>
      </c>
      <c r="O67" s="7">
        <f t="shared" ref="O67:O130" si="30">A67*M67</f>
        <v>0</v>
      </c>
      <c r="P67" s="8">
        <f t="shared" ref="P67:P130" si="31">COUNTIF(H67:K67,"W")*M67</f>
        <v>0</v>
      </c>
      <c r="Q67" s="8">
        <f t="shared" ref="Q67:Q130" si="32">COUNTIF(H67:K67,"L")*M67</f>
        <v>0</v>
      </c>
      <c r="R67" s="7">
        <f t="shared" ref="R67:R130" si="33">IF(K67&lt;&gt;"",1,0)*M67</f>
        <v>0</v>
      </c>
      <c r="S67" s="7">
        <f t="shared" ref="S67:S130" si="34">IF(K67="W",1,0)*M67</f>
        <v>0</v>
      </c>
      <c r="T67" s="7">
        <f t="shared" ref="T67:T130" si="35">IF($K67="W",A67,"")</f>
        <v>1975</v>
      </c>
      <c r="U67" s="7" t="str">
        <f t="shared" ref="U67:U130" si="36">IF($K67="W",F67,"")</f>
        <v>Pittsburgh</v>
      </c>
      <c r="V67" s="7" t="str">
        <f t="shared" ref="V67:V130" si="37">IF($K67="W",G67,"")</f>
        <v>Steelers</v>
      </c>
      <c r="W67" s="7" t="str">
        <f t="shared" ref="W67:W130" si="38">IF($K67="W",IF(A67&lt;1970,B67,LEFT(C67,1)&amp;"FC"),"")</f>
        <v>AFC</v>
      </c>
      <c r="Z67" s="7"/>
    </row>
    <row r="68" spans="1:26" x14ac:dyDescent="0.25">
      <c r="A68" s="1">
        <v>1975</v>
      </c>
      <c r="B68" s="1" t="s">
        <v>94</v>
      </c>
      <c r="C68" s="1" t="s">
        <v>87</v>
      </c>
      <c r="D68" s="1">
        <v>2</v>
      </c>
      <c r="E68" s="1" t="s">
        <v>4</v>
      </c>
      <c r="F68" s="1" t="s">
        <v>41</v>
      </c>
      <c r="G68" s="1" t="s">
        <v>48</v>
      </c>
      <c r="H68" s="15" t="s">
        <v>84</v>
      </c>
      <c r="I68" s="15" t="s">
        <v>39</v>
      </c>
      <c r="J68" s="15" t="s">
        <v>38</v>
      </c>
      <c r="L68" s="7" t="str">
        <f>IF(G68="","",VLOOKUP(G68,Overview!$A$3:$B$52,2))</f>
        <v>Raiders</v>
      </c>
      <c r="M68" s="7">
        <f t="shared" si="28"/>
        <v>0</v>
      </c>
      <c r="N68" s="7">
        <f t="shared" si="29"/>
        <v>0</v>
      </c>
      <c r="O68" s="7">
        <f t="shared" si="30"/>
        <v>0</v>
      </c>
      <c r="P68" s="8">
        <f t="shared" si="31"/>
        <v>0</v>
      </c>
      <c r="Q68" s="8">
        <f t="shared" si="32"/>
        <v>0</v>
      </c>
      <c r="R68" s="7">
        <f t="shared" si="33"/>
        <v>0</v>
      </c>
      <c r="S68" s="7">
        <f t="shared" si="34"/>
        <v>0</v>
      </c>
      <c r="T68" s="7" t="str">
        <f t="shared" si="35"/>
        <v/>
      </c>
      <c r="U68" s="7" t="str">
        <f t="shared" si="36"/>
        <v/>
      </c>
      <c r="V68" s="7" t="str">
        <f t="shared" si="37"/>
        <v/>
      </c>
      <c r="W68" s="7" t="str">
        <f t="shared" si="38"/>
        <v/>
      </c>
      <c r="Z68" s="7"/>
    </row>
    <row r="69" spans="1:26" x14ac:dyDescent="0.25">
      <c r="A69" s="1">
        <v>1975</v>
      </c>
      <c r="B69" s="1" t="s">
        <v>94</v>
      </c>
      <c r="C69" s="1" t="s">
        <v>87</v>
      </c>
      <c r="D69" s="1">
        <v>3</v>
      </c>
      <c r="E69" s="1" t="s">
        <v>25</v>
      </c>
      <c r="F69" s="1" t="s">
        <v>65</v>
      </c>
      <c r="G69" s="1" t="s">
        <v>66</v>
      </c>
      <c r="H69" s="15" t="s">
        <v>84</v>
      </c>
      <c r="I69" s="15" t="s">
        <v>38</v>
      </c>
      <c r="L69" s="7" t="str">
        <f>IF(G69="","",VLOOKUP(G69,Overview!$A$3:$B$52,2))</f>
        <v>Colts</v>
      </c>
      <c r="M69" s="7">
        <f t="shared" si="28"/>
        <v>0</v>
      </c>
      <c r="N69" s="7">
        <f t="shared" si="29"/>
        <v>0</v>
      </c>
      <c r="O69" s="7">
        <f t="shared" si="30"/>
        <v>0</v>
      </c>
      <c r="P69" s="8">
        <f t="shared" si="31"/>
        <v>0</v>
      </c>
      <c r="Q69" s="8">
        <f t="shared" si="32"/>
        <v>0</v>
      </c>
      <c r="R69" s="7">
        <f t="shared" si="33"/>
        <v>0</v>
      </c>
      <c r="S69" s="7">
        <f t="shared" si="34"/>
        <v>0</v>
      </c>
      <c r="T69" s="7" t="str">
        <f t="shared" si="35"/>
        <v/>
      </c>
      <c r="U69" s="7" t="str">
        <f t="shared" si="36"/>
        <v/>
      </c>
      <c r="V69" s="7" t="str">
        <f t="shared" si="37"/>
        <v/>
      </c>
      <c r="W69" s="7" t="str">
        <f t="shared" si="38"/>
        <v/>
      </c>
      <c r="Z69" s="7"/>
    </row>
    <row r="70" spans="1:26" x14ac:dyDescent="0.25">
      <c r="A70" s="1">
        <v>1975</v>
      </c>
      <c r="B70" s="1" t="s">
        <v>94</v>
      </c>
      <c r="C70" s="1" t="s">
        <v>87</v>
      </c>
      <c r="D70" s="1">
        <v>4</v>
      </c>
      <c r="E70" s="1" t="s">
        <v>5</v>
      </c>
      <c r="F70" s="1" t="s">
        <v>57</v>
      </c>
      <c r="G70" s="1" t="s">
        <v>61</v>
      </c>
      <c r="H70" s="15" t="s">
        <v>84</v>
      </c>
      <c r="I70" s="15" t="s">
        <v>38</v>
      </c>
      <c r="L70" s="7" t="str">
        <f>IF(G70="","",VLOOKUP(G70,Overview!$A$3:$B$52,2))</f>
        <v>Bengals</v>
      </c>
      <c r="M70" s="7">
        <f t="shared" si="28"/>
        <v>0</v>
      </c>
      <c r="N70" s="7">
        <f t="shared" si="29"/>
        <v>0</v>
      </c>
      <c r="O70" s="7">
        <f t="shared" si="30"/>
        <v>0</v>
      </c>
      <c r="P70" s="8">
        <f t="shared" si="31"/>
        <v>0</v>
      </c>
      <c r="Q70" s="8">
        <f t="shared" si="32"/>
        <v>0</v>
      </c>
      <c r="R70" s="7">
        <f t="shared" si="33"/>
        <v>0</v>
      </c>
      <c r="S70" s="7">
        <f t="shared" si="34"/>
        <v>0</v>
      </c>
      <c r="T70" s="7" t="str">
        <f t="shared" si="35"/>
        <v/>
      </c>
      <c r="U70" s="7" t="str">
        <f t="shared" si="36"/>
        <v/>
      </c>
      <c r="V70" s="7" t="str">
        <f t="shared" si="37"/>
        <v/>
      </c>
      <c r="W70" s="7" t="str">
        <f t="shared" si="38"/>
        <v/>
      </c>
      <c r="Z70" s="7"/>
    </row>
    <row r="71" spans="1:26" x14ac:dyDescent="0.25">
      <c r="A71" s="1">
        <v>1975</v>
      </c>
      <c r="B71" s="1" t="s">
        <v>94</v>
      </c>
      <c r="C71" s="1" t="s">
        <v>88</v>
      </c>
      <c r="D71" s="1">
        <v>1</v>
      </c>
      <c r="E71" s="1" t="s">
        <v>81</v>
      </c>
      <c r="F71" s="1" t="s">
        <v>27</v>
      </c>
      <c r="G71" s="1" t="s">
        <v>33</v>
      </c>
      <c r="H71" s="15" t="s">
        <v>84</v>
      </c>
      <c r="I71" s="15" t="s">
        <v>38</v>
      </c>
      <c r="L71" s="7" t="str">
        <f>IF(G71="","",VLOOKUP(G71,Overview!$A$3:$B$52,2))</f>
        <v>Vikings</v>
      </c>
      <c r="M71" s="7">
        <f t="shared" si="28"/>
        <v>0</v>
      </c>
      <c r="N71" s="7">
        <f t="shared" si="29"/>
        <v>0</v>
      </c>
      <c r="O71" s="7">
        <f t="shared" si="30"/>
        <v>0</v>
      </c>
      <c r="P71" s="8">
        <f t="shared" si="31"/>
        <v>0</v>
      </c>
      <c r="Q71" s="8">
        <f t="shared" si="32"/>
        <v>0</v>
      </c>
      <c r="R71" s="7">
        <f t="shared" si="33"/>
        <v>0</v>
      </c>
      <c r="S71" s="7">
        <f t="shared" si="34"/>
        <v>0</v>
      </c>
      <c r="T71" s="7" t="str">
        <f t="shared" si="35"/>
        <v/>
      </c>
      <c r="U71" s="7" t="str">
        <f t="shared" si="36"/>
        <v/>
      </c>
      <c r="V71" s="7" t="str">
        <f t="shared" si="37"/>
        <v/>
      </c>
      <c r="W71" s="7" t="str">
        <f t="shared" si="38"/>
        <v/>
      </c>
      <c r="Z71" s="7"/>
    </row>
    <row r="72" spans="1:26" x14ac:dyDescent="0.25">
      <c r="A72" s="1">
        <v>1975</v>
      </c>
      <c r="B72" s="1" t="s">
        <v>94</v>
      </c>
      <c r="C72" s="1" t="s">
        <v>88</v>
      </c>
      <c r="D72" s="1">
        <v>2</v>
      </c>
      <c r="E72" s="1" t="s">
        <v>4</v>
      </c>
      <c r="F72" s="1" t="s">
        <v>28</v>
      </c>
      <c r="G72" s="1" t="s">
        <v>34</v>
      </c>
      <c r="H72" s="15" t="s">
        <v>84</v>
      </c>
      <c r="I72" s="15" t="s">
        <v>39</v>
      </c>
      <c r="J72" s="15" t="s">
        <v>38</v>
      </c>
      <c r="L72" s="7" t="str">
        <f>IF(G72="","",VLOOKUP(G72,Overview!$A$3:$B$52,2))</f>
        <v>Rams</v>
      </c>
      <c r="M72" s="7">
        <f t="shared" si="28"/>
        <v>1</v>
      </c>
      <c r="N72" s="7">
        <f t="shared" si="29"/>
        <v>1</v>
      </c>
      <c r="O72" s="7">
        <f t="shared" si="30"/>
        <v>1975</v>
      </c>
      <c r="P72" s="8">
        <f t="shared" si="31"/>
        <v>1</v>
      </c>
      <c r="Q72" s="8">
        <f t="shared" si="32"/>
        <v>1</v>
      </c>
      <c r="R72" s="7">
        <f t="shared" si="33"/>
        <v>0</v>
      </c>
      <c r="S72" s="7">
        <f t="shared" si="34"/>
        <v>0</v>
      </c>
      <c r="T72" s="7" t="str">
        <f t="shared" si="35"/>
        <v/>
      </c>
      <c r="U72" s="7" t="str">
        <f t="shared" si="36"/>
        <v/>
      </c>
      <c r="V72" s="7" t="str">
        <f t="shared" si="37"/>
        <v/>
      </c>
      <c r="W72" s="7" t="str">
        <f t="shared" si="38"/>
        <v/>
      </c>
      <c r="Z72" s="7"/>
    </row>
    <row r="73" spans="1:26" x14ac:dyDescent="0.25">
      <c r="A73" s="1">
        <v>1975</v>
      </c>
      <c r="B73" s="1" t="s">
        <v>94</v>
      </c>
      <c r="C73" s="1" t="s">
        <v>88</v>
      </c>
      <c r="D73" s="1">
        <v>3</v>
      </c>
      <c r="E73" s="1" t="s">
        <v>25</v>
      </c>
      <c r="F73" s="1" t="s">
        <v>77</v>
      </c>
      <c r="G73" s="1" t="s">
        <v>62</v>
      </c>
      <c r="H73" s="15" t="s">
        <v>84</v>
      </c>
      <c r="I73" s="15" t="s">
        <v>38</v>
      </c>
      <c r="L73" s="7" t="str">
        <f>IF(G73="","",VLOOKUP(G73,Overview!$A$3:$B$52,2))</f>
        <v>Cardinals</v>
      </c>
      <c r="M73" s="7">
        <f t="shared" si="28"/>
        <v>0</v>
      </c>
      <c r="N73" s="7">
        <f t="shared" si="29"/>
        <v>0</v>
      </c>
      <c r="O73" s="7">
        <f t="shared" si="30"/>
        <v>0</v>
      </c>
      <c r="P73" s="8">
        <f t="shared" si="31"/>
        <v>0</v>
      </c>
      <c r="Q73" s="8">
        <f t="shared" si="32"/>
        <v>0</v>
      </c>
      <c r="R73" s="7">
        <f t="shared" si="33"/>
        <v>0</v>
      </c>
      <c r="S73" s="7">
        <f t="shared" si="34"/>
        <v>0</v>
      </c>
      <c r="T73" s="7" t="str">
        <f t="shared" si="35"/>
        <v/>
      </c>
      <c r="U73" s="7" t="str">
        <f t="shared" si="36"/>
        <v/>
      </c>
      <c r="V73" s="7" t="str">
        <f t="shared" si="37"/>
        <v/>
      </c>
      <c r="W73" s="7" t="str">
        <f t="shared" si="38"/>
        <v/>
      </c>
      <c r="Z73" s="7"/>
    </row>
    <row r="74" spans="1:26" x14ac:dyDescent="0.25">
      <c r="A74" s="1">
        <v>1975</v>
      </c>
      <c r="B74" s="1" t="s">
        <v>94</v>
      </c>
      <c r="C74" s="1" t="s">
        <v>88</v>
      </c>
      <c r="D74" s="1">
        <v>4</v>
      </c>
      <c r="E74" s="1" t="s">
        <v>5</v>
      </c>
      <c r="F74" s="1" t="s">
        <v>43</v>
      </c>
      <c r="G74" s="1" t="s">
        <v>50</v>
      </c>
      <c r="H74" s="15" t="s">
        <v>84</v>
      </c>
      <c r="I74" s="15" t="s">
        <v>39</v>
      </c>
      <c r="J74" s="15" t="s">
        <v>39</v>
      </c>
      <c r="K74" s="15" t="s">
        <v>38</v>
      </c>
      <c r="L74" s="7" t="str">
        <f>IF(G74="","",VLOOKUP(G74,Overview!$A$3:$B$52,2))</f>
        <v>Cowboys</v>
      </c>
      <c r="M74" s="7">
        <f t="shared" si="28"/>
        <v>0</v>
      </c>
      <c r="N74" s="7">
        <f t="shared" si="29"/>
        <v>0</v>
      </c>
      <c r="O74" s="7">
        <f t="shared" si="30"/>
        <v>0</v>
      </c>
      <c r="P74" s="8">
        <f t="shared" si="31"/>
        <v>0</v>
      </c>
      <c r="Q74" s="8">
        <f t="shared" si="32"/>
        <v>0</v>
      </c>
      <c r="R74" s="7">
        <f t="shared" si="33"/>
        <v>0</v>
      </c>
      <c r="S74" s="7">
        <f t="shared" si="34"/>
        <v>0</v>
      </c>
      <c r="T74" s="7" t="str">
        <f t="shared" si="35"/>
        <v/>
      </c>
      <c r="U74" s="7" t="str">
        <f t="shared" si="36"/>
        <v/>
      </c>
      <c r="V74" s="7" t="str">
        <f t="shared" si="37"/>
        <v/>
      </c>
      <c r="W74" s="7" t="str">
        <f t="shared" si="38"/>
        <v/>
      </c>
      <c r="Z74" s="7"/>
    </row>
    <row r="75" spans="1:26" x14ac:dyDescent="0.25">
      <c r="A75" s="1">
        <v>1976</v>
      </c>
      <c r="B75" s="1" t="s">
        <v>94</v>
      </c>
      <c r="C75" s="1" t="s">
        <v>87</v>
      </c>
      <c r="D75" s="1">
        <v>1</v>
      </c>
      <c r="E75" s="1" t="s">
        <v>4</v>
      </c>
      <c r="F75" s="1" t="s">
        <v>41</v>
      </c>
      <c r="G75" s="1" t="s">
        <v>48</v>
      </c>
      <c r="H75" s="15" t="s">
        <v>84</v>
      </c>
      <c r="I75" s="15" t="s">
        <v>39</v>
      </c>
      <c r="J75" s="15" t="s">
        <v>39</v>
      </c>
      <c r="K75" s="15" t="s">
        <v>39</v>
      </c>
      <c r="L75" s="7" t="str">
        <f>IF(G75="","",VLOOKUP(G75,Overview!$A$3:$B$52,2))</f>
        <v>Raiders</v>
      </c>
      <c r="M75" s="7">
        <f t="shared" si="28"/>
        <v>0</v>
      </c>
      <c r="N75" s="7">
        <f t="shared" si="29"/>
        <v>0</v>
      </c>
      <c r="O75" s="7">
        <f t="shared" si="30"/>
        <v>0</v>
      </c>
      <c r="P75" s="8">
        <f t="shared" si="31"/>
        <v>0</v>
      </c>
      <c r="Q75" s="8">
        <f t="shared" si="32"/>
        <v>0</v>
      </c>
      <c r="R75" s="7">
        <f t="shared" si="33"/>
        <v>0</v>
      </c>
      <c r="S75" s="7">
        <f t="shared" si="34"/>
        <v>0</v>
      </c>
      <c r="T75" s="7">
        <f t="shared" si="35"/>
        <v>1976</v>
      </c>
      <c r="U75" s="7" t="str">
        <f t="shared" si="36"/>
        <v>Oakland</v>
      </c>
      <c r="V75" s="7" t="str">
        <f t="shared" si="37"/>
        <v>Raiders</v>
      </c>
      <c r="W75" s="7" t="str">
        <f t="shared" si="38"/>
        <v>AFC</v>
      </c>
      <c r="Z75" s="7"/>
    </row>
    <row r="76" spans="1:26" x14ac:dyDescent="0.25">
      <c r="A76" s="1">
        <v>1976</v>
      </c>
      <c r="B76" s="1" t="s">
        <v>94</v>
      </c>
      <c r="C76" s="1" t="s">
        <v>87</v>
      </c>
      <c r="D76" s="1">
        <v>2</v>
      </c>
      <c r="E76" s="1" t="s">
        <v>25</v>
      </c>
      <c r="F76" s="1" t="s">
        <v>65</v>
      </c>
      <c r="G76" s="1" t="s">
        <v>66</v>
      </c>
      <c r="H76" s="15" t="s">
        <v>84</v>
      </c>
      <c r="I76" s="15" t="s">
        <v>38</v>
      </c>
      <c r="L76" s="7" t="str">
        <f>IF(G76="","",VLOOKUP(G76,Overview!$A$3:$B$52,2))</f>
        <v>Colts</v>
      </c>
      <c r="M76" s="7">
        <f t="shared" si="28"/>
        <v>0</v>
      </c>
      <c r="N76" s="7">
        <f t="shared" si="29"/>
        <v>0</v>
      </c>
      <c r="O76" s="7">
        <f t="shared" si="30"/>
        <v>0</v>
      </c>
      <c r="P76" s="8">
        <f t="shared" si="31"/>
        <v>0</v>
      </c>
      <c r="Q76" s="8">
        <f t="shared" si="32"/>
        <v>0</v>
      </c>
      <c r="R76" s="7">
        <f t="shared" si="33"/>
        <v>0</v>
      </c>
      <c r="S76" s="7">
        <f t="shared" si="34"/>
        <v>0</v>
      </c>
      <c r="T76" s="7" t="str">
        <f t="shared" si="35"/>
        <v/>
      </c>
      <c r="U76" s="7" t="str">
        <f t="shared" si="36"/>
        <v/>
      </c>
      <c r="V76" s="7" t="str">
        <f t="shared" si="37"/>
        <v/>
      </c>
      <c r="W76" s="7" t="str">
        <f t="shared" si="38"/>
        <v/>
      </c>
      <c r="Z76" s="7"/>
    </row>
    <row r="77" spans="1:26" x14ac:dyDescent="0.25">
      <c r="A77" s="1">
        <v>1976</v>
      </c>
      <c r="B77" s="1" t="s">
        <v>94</v>
      </c>
      <c r="C77" s="1" t="s">
        <v>87</v>
      </c>
      <c r="D77" s="1">
        <v>3</v>
      </c>
      <c r="E77" s="1" t="s">
        <v>81</v>
      </c>
      <c r="F77" s="1" t="s">
        <v>10</v>
      </c>
      <c r="G77" s="1" t="s">
        <v>16</v>
      </c>
      <c r="H77" s="15" t="s">
        <v>84</v>
      </c>
      <c r="I77" s="15" t="s">
        <v>39</v>
      </c>
      <c r="J77" s="15" t="s">
        <v>38</v>
      </c>
      <c r="L77" s="7" t="str">
        <f>IF(G77="","",VLOOKUP(G77,Overview!$A$3:$B$52,2))</f>
        <v>Steelers</v>
      </c>
      <c r="M77" s="7">
        <f t="shared" si="28"/>
        <v>0</v>
      </c>
      <c r="N77" s="7">
        <f t="shared" si="29"/>
        <v>0</v>
      </c>
      <c r="O77" s="7">
        <f t="shared" si="30"/>
        <v>0</v>
      </c>
      <c r="P77" s="8">
        <f t="shared" si="31"/>
        <v>0</v>
      </c>
      <c r="Q77" s="8">
        <f t="shared" si="32"/>
        <v>0</v>
      </c>
      <c r="R77" s="7">
        <f t="shared" si="33"/>
        <v>0</v>
      </c>
      <c r="S77" s="7">
        <f t="shared" si="34"/>
        <v>0</v>
      </c>
      <c r="T77" s="7" t="str">
        <f t="shared" si="35"/>
        <v/>
      </c>
      <c r="U77" s="7" t="str">
        <f t="shared" si="36"/>
        <v/>
      </c>
      <c r="V77" s="7" t="str">
        <f t="shared" si="37"/>
        <v/>
      </c>
      <c r="W77" s="7" t="str">
        <f t="shared" si="38"/>
        <v/>
      </c>
      <c r="Z77" s="7"/>
    </row>
    <row r="78" spans="1:26" x14ac:dyDescent="0.25">
      <c r="A78" s="1">
        <v>1976</v>
      </c>
      <c r="B78" s="1" t="s">
        <v>94</v>
      </c>
      <c r="C78" s="1" t="s">
        <v>87</v>
      </c>
      <c r="D78" s="1">
        <v>4</v>
      </c>
      <c r="E78" s="1" t="s">
        <v>5</v>
      </c>
      <c r="F78" s="1" t="s">
        <v>9</v>
      </c>
      <c r="G78" s="1" t="s">
        <v>15</v>
      </c>
      <c r="H78" s="15" t="s">
        <v>84</v>
      </c>
      <c r="I78" s="15" t="s">
        <v>38</v>
      </c>
      <c r="L78" s="7" t="str">
        <f>IF(G78="","",VLOOKUP(G78,Overview!$A$3:$B$52,2))</f>
        <v>Patriots</v>
      </c>
      <c r="M78" s="7">
        <f t="shared" si="28"/>
        <v>0</v>
      </c>
      <c r="N78" s="7">
        <f t="shared" si="29"/>
        <v>0</v>
      </c>
      <c r="O78" s="7">
        <f t="shared" si="30"/>
        <v>0</v>
      </c>
      <c r="P78" s="8">
        <f t="shared" si="31"/>
        <v>0</v>
      </c>
      <c r="Q78" s="8">
        <f t="shared" si="32"/>
        <v>0</v>
      </c>
      <c r="R78" s="7">
        <f t="shared" si="33"/>
        <v>0</v>
      </c>
      <c r="S78" s="7">
        <f t="shared" si="34"/>
        <v>0</v>
      </c>
      <c r="T78" s="7" t="str">
        <f t="shared" si="35"/>
        <v/>
      </c>
      <c r="U78" s="7" t="str">
        <f t="shared" si="36"/>
        <v/>
      </c>
      <c r="V78" s="7" t="str">
        <f t="shared" si="37"/>
        <v/>
      </c>
      <c r="W78" s="7" t="str">
        <f t="shared" si="38"/>
        <v/>
      </c>
      <c r="Z78" s="7"/>
    </row>
    <row r="79" spans="1:26" x14ac:dyDescent="0.25">
      <c r="A79" s="1">
        <v>1976</v>
      </c>
      <c r="B79" s="1" t="s">
        <v>94</v>
      </c>
      <c r="C79" s="1" t="s">
        <v>88</v>
      </c>
      <c r="D79" s="1">
        <v>1</v>
      </c>
      <c r="E79" s="1" t="s">
        <v>81</v>
      </c>
      <c r="F79" s="1" t="s">
        <v>27</v>
      </c>
      <c r="G79" s="1" t="s">
        <v>33</v>
      </c>
      <c r="H79" s="15" t="s">
        <v>84</v>
      </c>
      <c r="I79" s="15" t="s">
        <v>39</v>
      </c>
      <c r="J79" s="15" t="s">
        <v>39</v>
      </c>
      <c r="K79" s="15" t="s">
        <v>38</v>
      </c>
      <c r="L79" s="7" t="str">
        <f>IF(G79="","",VLOOKUP(G79,Overview!$A$3:$B$52,2))</f>
        <v>Vikings</v>
      </c>
      <c r="M79" s="7">
        <f t="shared" si="28"/>
        <v>0</v>
      </c>
      <c r="N79" s="7">
        <f t="shared" si="29"/>
        <v>0</v>
      </c>
      <c r="O79" s="7">
        <f t="shared" si="30"/>
        <v>0</v>
      </c>
      <c r="P79" s="8">
        <f t="shared" si="31"/>
        <v>0</v>
      </c>
      <c r="Q79" s="8">
        <f t="shared" si="32"/>
        <v>0</v>
      </c>
      <c r="R79" s="7">
        <f t="shared" si="33"/>
        <v>0</v>
      </c>
      <c r="S79" s="7">
        <f t="shared" si="34"/>
        <v>0</v>
      </c>
      <c r="T79" s="7" t="str">
        <f t="shared" si="35"/>
        <v/>
      </c>
      <c r="U79" s="7" t="str">
        <f t="shared" si="36"/>
        <v/>
      </c>
      <c r="V79" s="7" t="str">
        <f t="shared" si="37"/>
        <v/>
      </c>
      <c r="W79" s="7" t="str">
        <f t="shared" si="38"/>
        <v/>
      </c>
      <c r="Z79" s="7"/>
    </row>
    <row r="80" spans="1:26" x14ac:dyDescent="0.25">
      <c r="A80" s="1">
        <v>1976</v>
      </c>
      <c r="B80" s="1" t="s">
        <v>94</v>
      </c>
      <c r="C80" s="1" t="s">
        <v>88</v>
      </c>
      <c r="D80" s="1">
        <v>2</v>
      </c>
      <c r="E80" s="1" t="s">
        <v>25</v>
      </c>
      <c r="F80" s="1" t="s">
        <v>43</v>
      </c>
      <c r="G80" s="1" t="s">
        <v>50</v>
      </c>
      <c r="H80" s="15" t="s">
        <v>84</v>
      </c>
      <c r="I80" s="15" t="s">
        <v>38</v>
      </c>
      <c r="L80" s="7" t="str">
        <f>IF(G80="","",VLOOKUP(G80,Overview!$A$3:$B$52,2))</f>
        <v>Cowboys</v>
      </c>
      <c r="M80" s="7">
        <f t="shared" si="28"/>
        <v>0</v>
      </c>
      <c r="N80" s="7">
        <f t="shared" si="29"/>
        <v>0</v>
      </c>
      <c r="O80" s="7">
        <f t="shared" si="30"/>
        <v>0</v>
      </c>
      <c r="P80" s="8">
        <f t="shared" si="31"/>
        <v>0</v>
      </c>
      <c r="Q80" s="8">
        <f t="shared" si="32"/>
        <v>0</v>
      </c>
      <c r="R80" s="7">
        <f t="shared" si="33"/>
        <v>0</v>
      </c>
      <c r="S80" s="7">
        <f t="shared" si="34"/>
        <v>0</v>
      </c>
      <c r="T80" s="7" t="str">
        <f t="shared" si="35"/>
        <v/>
      </c>
      <c r="U80" s="7" t="str">
        <f t="shared" si="36"/>
        <v/>
      </c>
      <c r="V80" s="7" t="str">
        <f t="shared" si="37"/>
        <v/>
      </c>
      <c r="W80" s="7" t="str">
        <f t="shared" si="38"/>
        <v/>
      </c>
      <c r="Z80" s="7"/>
    </row>
    <row r="81" spans="1:26" x14ac:dyDescent="0.25">
      <c r="A81" s="1">
        <v>1976</v>
      </c>
      <c r="B81" s="1" t="s">
        <v>94</v>
      </c>
      <c r="C81" s="1" t="s">
        <v>88</v>
      </c>
      <c r="D81" s="1">
        <v>3</v>
      </c>
      <c r="E81" s="1" t="s">
        <v>4</v>
      </c>
      <c r="F81" s="1" t="s">
        <v>28</v>
      </c>
      <c r="G81" s="1" t="s">
        <v>34</v>
      </c>
      <c r="H81" s="15" t="s">
        <v>84</v>
      </c>
      <c r="I81" s="15" t="s">
        <v>39</v>
      </c>
      <c r="J81" s="15" t="s">
        <v>38</v>
      </c>
      <c r="L81" s="7" t="str">
        <f>IF(G81="","",VLOOKUP(G81,Overview!$A$3:$B$52,2))</f>
        <v>Rams</v>
      </c>
      <c r="M81" s="7">
        <f t="shared" si="28"/>
        <v>1</v>
      </c>
      <c r="N81" s="7">
        <f t="shared" si="29"/>
        <v>1</v>
      </c>
      <c r="O81" s="7">
        <f t="shared" si="30"/>
        <v>1976</v>
      </c>
      <c r="P81" s="8">
        <f t="shared" si="31"/>
        <v>1</v>
      </c>
      <c r="Q81" s="8">
        <f t="shared" si="32"/>
        <v>1</v>
      </c>
      <c r="R81" s="7">
        <f t="shared" si="33"/>
        <v>0</v>
      </c>
      <c r="S81" s="7">
        <f t="shared" si="34"/>
        <v>0</v>
      </c>
      <c r="T81" s="7" t="str">
        <f t="shared" si="35"/>
        <v/>
      </c>
      <c r="U81" s="7" t="str">
        <f t="shared" si="36"/>
        <v/>
      </c>
      <c r="V81" s="7" t="str">
        <f t="shared" si="37"/>
        <v/>
      </c>
      <c r="W81" s="7" t="str">
        <f t="shared" si="38"/>
        <v/>
      </c>
      <c r="Z81" s="7"/>
    </row>
    <row r="82" spans="1:26" x14ac:dyDescent="0.25">
      <c r="A82" s="1">
        <v>1976</v>
      </c>
      <c r="B82" s="1" t="s">
        <v>94</v>
      </c>
      <c r="C82" s="1" t="s">
        <v>88</v>
      </c>
      <c r="D82" s="1">
        <v>4</v>
      </c>
      <c r="E82" s="1" t="s">
        <v>5</v>
      </c>
      <c r="F82" s="1" t="s">
        <v>59</v>
      </c>
      <c r="G82" s="1" t="s">
        <v>63</v>
      </c>
      <c r="H82" s="15" t="s">
        <v>84</v>
      </c>
      <c r="I82" s="15" t="s">
        <v>38</v>
      </c>
      <c r="L82" s="7" t="str">
        <f>IF(G82="","",VLOOKUP(G82,Overview!$A$3:$B$52,2))</f>
        <v>Commanders</v>
      </c>
      <c r="M82" s="7">
        <f t="shared" si="28"/>
        <v>0</v>
      </c>
      <c r="N82" s="7">
        <f t="shared" si="29"/>
        <v>0</v>
      </c>
      <c r="O82" s="7">
        <f t="shared" si="30"/>
        <v>0</v>
      </c>
      <c r="P82" s="8">
        <f t="shared" si="31"/>
        <v>0</v>
      </c>
      <c r="Q82" s="8">
        <f t="shared" si="32"/>
        <v>0</v>
      </c>
      <c r="R82" s="7">
        <f t="shared" si="33"/>
        <v>0</v>
      </c>
      <c r="S82" s="7">
        <f t="shared" si="34"/>
        <v>0</v>
      </c>
      <c r="T82" s="7" t="str">
        <f t="shared" si="35"/>
        <v/>
      </c>
      <c r="U82" s="7" t="str">
        <f t="shared" si="36"/>
        <v/>
      </c>
      <c r="V82" s="7" t="str">
        <f t="shared" si="37"/>
        <v/>
      </c>
      <c r="W82" s="7" t="str">
        <f t="shared" si="38"/>
        <v/>
      </c>
      <c r="Z82" s="7"/>
    </row>
    <row r="83" spans="1:26" x14ac:dyDescent="0.25">
      <c r="A83" s="1">
        <v>1977</v>
      </c>
      <c r="B83" s="1" t="s">
        <v>94</v>
      </c>
      <c r="C83" s="1" t="s">
        <v>87</v>
      </c>
      <c r="D83" s="1">
        <v>1</v>
      </c>
      <c r="E83" s="1" t="s">
        <v>4</v>
      </c>
      <c r="F83" s="1" t="s">
        <v>56</v>
      </c>
      <c r="G83" s="1" t="s">
        <v>60</v>
      </c>
      <c r="H83" s="15" t="s">
        <v>84</v>
      </c>
      <c r="I83" s="15" t="s">
        <v>39</v>
      </c>
      <c r="J83" s="15" t="s">
        <v>39</v>
      </c>
      <c r="K83" s="15" t="s">
        <v>38</v>
      </c>
      <c r="L83" s="7" t="str">
        <f>IF(G83="","",VLOOKUP(G83,Overview!$A$3:$B$52,2))</f>
        <v>Broncos</v>
      </c>
      <c r="M83" s="7">
        <f t="shared" si="28"/>
        <v>0</v>
      </c>
      <c r="N83" s="7">
        <f t="shared" si="29"/>
        <v>0</v>
      </c>
      <c r="O83" s="7">
        <f t="shared" si="30"/>
        <v>0</v>
      </c>
      <c r="P83" s="8">
        <f t="shared" si="31"/>
        <v>0</v>
      </c>
      <c r="Q83" s="8">
        <f t="shared" si="32"/>
        <v>0</v>
      </c>
      <c r="R83" s="7">
        <f t="shared" si="33"/>
        <v>0</v>
      </c>
      <c r="S83" s="7">
        <f t="shared" si="34"/>
        <v>0</v>
      </c>
      <c r="T83" s="7" t="str">
        <f t="shared" si="35"/>
        <v/>
      </c>
      <c r="U83" s="7" t="str">
        <f t="shared" si="36"/>
        <v/>
      </c>
      <c r="V83" s="7" t="str">
        <f t="shared" si="37"/>
        <v/>
      </c>
      <c r="W83" s="7" t="str">
        <f t="shared" si="38"/>
        <v/>
      </c>
      <c r="Z83" s="7"/>
    </row>
    <row r="84" spans="1:26" x14ac:dyDescent="0.25">
      <c r="A84" s="1">
        <v>1977</v>
      </c>
      <c r="B84" s="1" t="s">
        <v>94</v>
      </c>
      <c r="C84" s="1" t="s">
        <v>87</v>
      </c>
      <c r="D84" s="1">
        <v>2</v>
      </c>
      <c r="E84" s="1" t="s">
        <v>25</v>
      </c>
      <c r="F84" s="1" t="s">
        <v>65</v>
      </c>
      <c r="G84" s="1" t="s">
        <v>66</v>
      </c>
      <c r="H84" s="15" t="s">
        <v>84</v>
      </c>
      <c r="I84" s="15" t="s">
        <v>38</v>
      </c>
      <c r="L84" s="7" t="str">
        <f>IF(G84="","",VLOOKUP(G84,Overview!$A$3:$B$52,2))</f>
        <v>Colts</v>
      </c>
      <c r="M84" s="7">
        <f t="shared" si="28"/>
        <v>0</v>
      </c>
      <c r="N84" s="7">
        <f t="shared" si="29"/>
        <v>0</v>
      </c>
      <c r="O84" s="7">
        <f t="shared" si="30"/>
        <v>0</v>
      </c>
      <c r="P84" s="8">
        <f t="shared" si="31"/>
        <v>0</v>
      </c>
      <c r="Q84" s="8">
        <f t="shared" si="32"/>
        <v>0</v>
      </c>
      <c r="R84" s="7">
        <f t="shared" si="33"/>
        <v>0</v>
      </c>
      <c r="S84" s="7">
        <f t="shared" si="34"/>
        <v>0</v>
      </c>
      <c r="T84" s="7" t="str">
        <f t="shared" si="35"/>
        <v/>
      </c>
      <c r="U84" s="7" t="str">
        <f t="shared" si="36"/>
        <v/>
      </c>
      <c r="V84" s="7" t="str">
        <f t="shared" si="37"/>
        <v/>
      </c>
      <c r="W84" s="7" t="str">
        <f t="shared" si="38"/>
        <v/>
      </c>
      <c r="Z84" s="7"/>
    </row>
    <row r="85" spans="1:26" x14ac:dyDescent="0.25">
      <c r="A85" s="1">
        <v>1977</v>
      </c>
      <c r="B85" s="1" t="s">
        <v>94</v>
      </c>
      <c r="C85" s="1" t="s">
        <v>87</v>
      </c>
      <c r="D85" s="1">
        <v>3</v>
      </c>
      <c r="E85" s="1" t="s">
        <v>81</v>
      </c>
      <c r="F85" s="1" t="s">
        <v>10</v>
      </c>
      <c r="G85" s="1" t="s">
        <v>16</v>
      </c>
      <c r="H85" s="15" t="s">
        <v>84</v>
      </c>
      <c r="I85" s="15" t="s">
        <v>38</v>
      </c>
      <c r="L85" s="7" t="str">
        <f>IF(G85="","",VLOOKUP(G85,Overview!$A$3:$B$52,2))</f>
        <v>Steelers</v>
      </c>
      <c r="M85" s="7">
        <f t="shared" si="28"/>
        <v>0</v>
      </c>
      <c r="N85" s="7">
        <f t="shared" si="29"/>
        <v>0</v>
      </c>
      <c r="O85" s="7">
        <f t="shared" si="30"/>
        <v>0</v>
      </c>
      <c r="P85" s="8">
        <f t="shared" si="31"/>
        <v>0</v>
      </c>
      <c r="Q85" s="8">
        <f t="shared" si="32"/>
        <v>0</v>
      </c>
      <c r="R85" s="7">
        <f t="shared" si="33"/>
        <v>0</v>
      </c>
      <c r="S85" s="7">
        <f t="shared" si="34"/>
        <v>0</v>
      </c>
      <c r="T85" s="7" t="str">
        <f t="shared" si="35"/>
        <v/>
      </c>
      <c r="U85" s="7" t="str">
        <f t="shared" si="36"/>
        <v/>
      </c>
      <c r="V85" s="7" t="str">
        <f t="shared" si="37"/>
        <v/>
      </c>
      <c r="W85" s="7" t="str">
        <f t="shared" si="38"/>
        <v/>
      </c>
      <c r="Z85" s="7"/>
    </row>
    <row r="86" spans="1:26" x14ac:dyDescent="0.25">
      <c r="A86" s="1">
        <v>1977</v>
      </c>
      <c r="B86" s="1" t="s">
        <v>94</v>
      </c>
      <c r="C86" s="1" t="s">
        <v>87</v>
      </c>
      <c r="D86" s="1">
        <v>4</v>
      </c>
      <c r="E86" s="1" t="s">
        <v>5</v>
      </c>
      <c r="F86" s="1" t="s">
        <v>41</v>
      </c>
      <c r="G86" s="1" t="s">
        <v>48</v>
      </c>
      <c r="H86" s="15" t="s">
        <v>84</v>
      </c>
      <c r="I86" s="15" t="s">
        <v>39</v>
      </c>
      <c r="J86" s="15" t="s">
        <v>38</v>
      </c>
      <c r="L86" s="7" t="str">
        <f>IF(G86="","",VLOOKUP(G86,Overview!$A$3:$B$52,2))</f>
        <v>Raiders</v>
      </c>
      <c r="M86" s="7">
        <f t="shared" si="28"/>
        <v>0</v>
      </c>
      <c r="N86" s="7">
        <f t="shared" si="29"/>
        <v>0</v>
      </c>
      <c r="O86" s="7">
        <f t="shared" si="30"/>
        <v>0</v>
      </c>
      <c r="P86" s="8">
        <f t="shared" si="31"/>
        <v>0</v>
      </c>
      <c r="Q86" s="8">
        <f t="shared" si="32"/>
        <v>0</v>
      </c>
      <c r="R86" s="7">
        <f t="shared" si="33"/>
        <v>0</v>
      </c>
      <c r="S86" s="7">
        <f t="shared" si="34"/>
        <v>0</v>
      </c>
      <c r="T86" s="7" t="str">
        <f t="shared" si="35"/>
        <v/>
      </c>
      <c r="U86" s="7" t="str">
        <f t="shared" si="36"/>
        <v/>
      </c>
      <c r="V86" s="7" t="str">
        <f t="shared" si="37"/>
        <v/>
      </c>
      <c r="W86" s="7" t="str">
        <f t="shared" si="38"/>
        <v/>
      </c>
      <c r="Z86" s="7"/>
    </row>
    <row r="87" spans="1:26" x14ac:dyDescent="0.25">
      <c r="A87" s="1">
        <v>1977</v>
      </c>
      <c r="B87" s="1" t="s">
        <v>94</v>
      </c>
      <c r="C87" s="1" t="s">
        <v>88</v>
      </c>
      <c r="D87" s="1">
        <v>1</v>
      </c>
      <c r="E87" s="1" t="s">
        <v>25</v>
      </c>
      <c r="F87" s="1" t="s">
        <v>43</v>
      </c>
      <c r="G87" s="1" t="s">
        <v>50</v>
      </c>
      <c r="H87" s="15" t="s">
        <v>84</v>
      </c>
      <c r="I87" s="15" t="s">
        <v>39</v>
      </c>
      <c r="J87" s="15" t="s">
        <v>39</v>
      </c>
      <c r="K87" s="15" t="s">
        <v>39</v>
      </c>
      <c r="L87" s="7" t="str">
        <f>IF(G87="","",VLOOKUP(G87,Overview!$A$3:$B$52,2))</f>
        <v>Cowboys</v>
      </c>
      <c r="M87" s="7">
        <f t="shared" si="28"/>
        <v>0</v>
      </c>
      <c r="N87" s="7">
        <f t="shared" si="29"/>
        <v>0</v>
      </c>
      <c r="O87" s="7">
        <f t="shared" si="30"/>
        <v>0</v>
      </c>
      <c r="P87" s="8">
        <f t="shared" si="31"/>
        <v>0</v>
      </c>
      <c r="Q87" s="8">
        <f t="shared" si="32"/>
        <v>0</v>
      </c>
      <c r="R87" s="7">
        <f t="shared" si="33"/>
        <v>0</v>
      </c>
      <c r="S87" s="7">
        <f t="shared" si="34"/>
        <v>0</v>
      </c>
      <c r="T87" s="7">
        <f t="shared" si="35"/>
        <v>1977</v>
      </c>
      <c r="U87" s="7" t="str">
        <f t="shared" si="36"/>
        <v>Dallas</v>
      </c>
      <c r="V87" s="7" t="str">
        <f t="shared" si="37"/>
        <v>Cowboys</v>
      </c>
      <c r="W87" s="7" t="str">
        <f t="shared" si="38"/>
        <v>NFC</v>
      </c>
      <c r="Z87" s="7"/>
    </row>
    <row r="88" spans="1:26" x14ac:dyDescent="0.25">
      <c r="A88" s="1">
        <v>1977</v>
      </c>
      <c r="B88" s="1" t="s">
        <v>94</v>
      </c>
      <c r="C88" s="1" t="s">
        <v>88</v>
      </c>
      <c r="D88" s="1">
        <v>2</v>
      </c>
      <c r="E88" s="1" t="s">
        <v>4</v>
      </c>
      <c r="F88" s="1" t="s">
        <v>28</v>
      </c>
      <c r="G88" s="1" t="s">
        <v>34</v>
      </c>
      <c r="H88" s="15" t="s">
        <v>84</v>
      </c>
      <c r="I88" s="15" t="s">
        <v>38</v>
      </c>
      <c r="L88" s="7" t="str">
        <f>IF(G88="","",VLOOKUP(G88,Overview!$A$3:$B$52,2))</f>
        <v>Rams</v>
      </c>
      <c r="M88" s="7">
        <f t="shared" si="28"/>
        <v>1</v>
      </c>
      <c r="N88" s="7">
        <f t="shared" si="29"/>
        <v>1</v>
      </c>
      <c r="O88" s="7">
        <f t="shared" si="30"/>
        <v>1977</v>
      </c>
      <c r="P88" s="8">
        <f t="shared" si="31"/>
        <v>0</v>
      </c>
      <c r="Q88" s="8">
        <f t="shared" si="32"/>
        <v>1</v>
      </c>
      <c r="R88" s="7">
        <f t="shared" si="33"/>
        <v>0</v>
      </c>
      <c r="S88" s="7">
        <f t="shared" si="34"/>
        <v>0</v>
      </c>
      <c r="T88" s="7" t="str">
        <f t="shared" si="35"/>
        <v/>
      </c>
      <c r="U88" s="7" t="str">
        <f t="shared" si="36"/>
        <v/>
      </c>
      <c r="V88" s="7" t="str">
        <f t="shared" si="37"/>
        <v/>
      </c>
      <c r="W88" s="7" t="str">
        <f t="shared" si="38"/>
        <v/>
      </c>
      <c r="Z88" s="7"/>
    </row>
    <row r="89" spans="1:26" x14ac:dyDescent="0.25">
      <c r="A89" s="1">
        <v>1977</v>
      </c>
      <c r="B89" s="1" t="s">
        <v>94</v>
      </c>
      <c r="C89" s="1" t="s">
        <v>88</v>
      </c>
      <c r="D89" s="1">
        <v>3</v>
      </c>
      <c r="E89" s="1" t="s">
        <v>81</v>
      </c>
      <c r="F89" s="1" t="s">
        <v>27</v>
      </c>
      <c r="G89" s="1" t="s">
        <v>33</v>
      </c>
      <c r="H89" s="15" t="s">
        <v>84</v>
      </c>
      <c r="I89" s="15" t="s">
        <v>39</v>
      </c>
      <c r="J89" s="15" t="s">
        <v>38</v>
      </c>
      <c r="L89" s="7" t="str">
        <f>IF(G89="","",VLOOKUP(G89,Overview!$A$3:$B$52,2))</f>
        <v>Vikings</v>
      </c>
      <c r="M89" s="7">
        <f t="shared" si="28"/>
        <v>0</v>
      </c>
      <c r="N89" s="7">
        <f t="shared" si="29"/>
        <v>0</v>
      </c>
      <c r="O89" s="7">
        <f t="shared" si="30"/>
        <v>0</v>
      </c>
      <c r="P89" s="8">
        <f t="shared" si="31"/>
        <v>0</v>
      </c>
      <c r="Q89" s="8">
        <f t="shared" si="32"/>
        <v>0</v>
      </c>
      <c r="R89" s="7">
        <f t="shared" si="33"/>
        <v>0</v>
      </c>
      <c r="S89" s="7">
        <f t="shared" si="34"/>
        <v>0</v>
      </c>
      <c r="T89" s="7" t="str">
        <f t="shared" si="35"/>
        <v/>
      </c>
      <c r="U89" s="7" t="str">
        <f t="shared" si="36"/>
        <v/>
      </c>
      <c r="V89" s="7" t="str">
        <f t="shared" si="37"/>
        <v/>
      </c>
      <c r="W89" s="7" t="str">
        <f t="shared" si="38"/>
        <v/>
      </c>
      <c r="Z89" s="7"/>
    </row>
    <row r="90" spans="1:26" x14ac:dyDescent="0.25">
      <c r="A90" s="1">
        <v>1977</v>
      </c>
      <c r="B90" s="1" t="s">
        <v>94</v>
      </c>
      <c r="C90" s="1" t="s">
        <v>88</v>
      </c>
      <c r="D90" s="1">
        <v>4</v>
      </c>
      <c r="E90" s="1" t="s">
        <v>5</v>
      </c>
      <c r="F90" s="1" t="s">
        <v>72</v>
      </c>
      <c r="G90" s="1" t="s">
        <v>74</v>
      </c>
      <c r="H90" s="15" t="s">
        <v>84</v>
      </c>
      <c r="I90" s="15" t="s">
        <v>38</v>
      </c>
      <c r="L90" s="7" t="str">
        <f>IF(G90="","",VLOOKUP(G90,Overview!$A$3:$B$52,2))</f>
        <v>Bears</v>
      </c>
      <c r="M90" s="7">
        <f t="shared" si="28"/>
        <v>0</v>
      </c>
      <c r="N90" s="7">
        <f t="shared" si="29"/>
        <v>0</v>
      </c>
      <c r="O90" s="7">
        <f t="shared" si="30"/>
        <v>0</v>
      </c>
      <c r="P90" s="8">
        <f t="shared" si="31"/>
        <v>0</v>
      </c>
      <c r="Q90" s="8">
        <f t="shared" si="32"/>
        <v>0</v>
      </c>
      <c r="R90" s="7">
        <f t="shared" si="33"/>
        <v>0</v>
      </c>
      <c r="S90" s="7">
        <f t="shared" si="34"/>
        <v>0</v>
      </c>
      <c r="T90" s="7" t="str">
        <f t="shared" si="35"/>
        <v/>
      </c>
      <c r="U90" s="7" t="str">
        <f t="shared" si="36"/>
        <v/>
      </c>
      <c r="V90" s="7" t="str">
        <f t="shared" si="37"/>
        <v/>
      </c>
      <c r="W90" s="7" t="str">
        <f t="shared" si="38"/>
        <v/>
      </c>
      <c r="Z90" s="7"/>
    </row>
    <row r="91" spans="1:26" x14ac:dyDescent="0.25">
      <c r="A91" s="1">
        <v>1978</v>
      </c>
      <c r="B91" s="1" t="s">
        <v>94</v>
      </c>
      <c r="C91" s="1" t="s">
        <v>87</v>
      </c>
      <c r="D91" s="1">
        <v>1</v>
      </c>
      <c r="E91" s="1" t="s">
        <v>81</v>
      </c>
      <c r="F91" s="1" t="s">
        <v>10</v>
      </c>
      <c r="G91" s="1" t="s">
        <v>16</v>
      </c>
      <c r="H91" s="15" t="s">
        <v>55</v>
      </c>
      <c r="I91" s="15" t="s">
        <v>39</v>
      </c>
      <c r="J91" s="15" t="s">
        <v>39</v>
      </c>
      <c r="K91" s="15" t="s">
        <v>39</v>
      </c>
      <c r="L91" s="7" t="str">
        <f>IF(G91="","",VLOOKUP(G91,Overview!$A$3:$B$52,2))</f>
        <v>Steelers</v>
      </c>
      <c r="M91" s="7">
        <f t="shared" si="28"/>
        <v>0</v>
      </c>
      <c r="N91" s="7">
        <f t="shared" si="29"/>
        <v>0</v>
      </c>
      <c r="O91" s="7">
        <f t="shared" si="30"/>
        <v>0</v>
      </c>
      <c r="P91" s="8">
        <f t="shared" si="31"/>
        <v>0</v>
      </c>
      <c r="Q91" s="8">
        <f t="shared" si="32"/>
        <v>0</v>
      </c>
      <c r="R91" s="7">
        <f t="shared" si="33"/>
        <v>0</v>
      </c>
      <c r="S91" s="7">
        <f t="shared" si="34"/>
        <v>0</v>
      </c>
      <c r="T91" s="7">
        <f t="shared" si="35"/>
        <v>1978</v>
      </c>
      <c r="U91" s="7" t="str">
        <f t="shared" si="36"/>
        <v>Pittsburgh</v>
      </c>
      <c r="V91" s="7" t="str">
        <f t="shared" si="37"/>
        <v>Steelers</v>
      </c>
      <c r="W91" s="7" t="str">
        <f t="shared" si="38"/>
        <v>AFC</v>
      </c>
      <c r="Z91" s="7"/>
    </row>
    <row r="92" spans="1:26" x14ac:dyDescent="0.25">
      <c r="A92" s="1">
        <v>1978</v>
      </c>
      <c r="B92" s="1" t="s">
        <v>94</v>
      </c>
      <c r="C92" s="1" t="s">
        <v>87</v>
      </c>
      <c r="D92" s="1">
        <v>2</v>
      </c>
      <c r="E92" s="1" t="s">
        <v>25</v>
      </c>
      <c r="F92" s="1" t="s">
        <v>9</v>
      </c>
      <c r="G92" s="1" t="s">
        <v>15</v>
      </c>
      <c r="H92" s="15" t="s">
        <v>55</v>
      </c>
      <c r="I92" s="15" t="s">
        <v>38</v>
      </c>
      <c r="L92" s="7" t="str">
        <f>IF(G92="","",VLOOKUP(G92,Overview!$A$3:$B$52,2))</f>
        <v>Patriots</v>
      </c>
      <c r="M92" s="7">
        <f t="shared" si="28"/>
        <v>0</v>
      </c>
      <c r="N92" s="7">
        <f t="shared" si="29"/>
        <v>0</v>
      </c>
      <c r="O92" s="7">
        <f t="shared" si="30"/>
        <v>0</v>
      </c>
      <c r="P92" s="8">
        <f t="shared" si="31"/>
        <v>0</v>
      </c>
      <c r="Q92" s="8">
        <f t="shared" si="32"/>
        <v>0</v>
      </c>
      <c r="R92" s="7">
        <f t="shared" si="33"/>
        <v>0</v>
      </c>
      <c r="S92" s="7">
        <f t="shared" si="34"/>
        <v>0</v>
      </c>
      <c r="T92" s="7" t="str">
        <f t="shared" si="35"/>
        <v/>
      </c>
      <c r="U92" s="7" t="str">
        <f t="shared" si="36"/>
        <v/>
      </c>
      <c r="V92" s="7" t="str">
        <f t="shared" si="37"/>
        <v/>
      </c>
      <c r="W92" s="7" t="str">
        <f t="shared" si="38"/>
        <v/>
      </c>
      <c r="Z92" s="7"/>
    </row>
    <row r="93" spans="1:26" x14ac:dyDescent="0.25">
      <c r="A93" s="1">
        <v>1978</v>
      </c>
      <c r="B93" s="1" t="s">
        <v>94</v>
      </c>
      <c r="C93" s="1" t="s">
        <v>87</v>
      </c>
      <c r="D93" s="1">
        <v>3</v>
      </c>
      <c r="E93" s="1" t="s">
        <v>4</v>
      </c>
      <c r="F93" s="1" t="s">
        <v>56</v>
      </c>
      <c r="G93" s="1" t="s">
        <v>60</v>
      </c>
      <c r="H93" s="15" t="s">
        <v>55</v>
      </c>
      <c r="I93" s="15" t="s">
        <v>38</v>
      </c>
      <c r="L93" s="7" t="str">
        <f>IF(G93="","",VLOOKUP(G93,Overview!$A$3:$B$52,2))</f>
        <v>Broncos</v>
      </c>
      <c r="M93" s="7">
        <f t="shared" si="28"/>
        <v>0</v>
      </c>
      <c r="N93" s="7">
        <f t="shared" si="29"/>
        <v>0</v>
      </c>
      <c r="O93" s="7">
        <f t="shared" si="30"/>
        <v>0</v>
      </c>
      <c r="P93" s="8">
        <f t="shared" si="31"/>
        <v>0</v>
      </c>
      <c r="Q93" s="8">
        <f t="shared" si="32"/>
        <v>0</v>
      </c>
      <c r="R93" s="7">
        <f t="shared" si="33"/>
        <v>0</v>
      </c>
      <c r="S93" s="7">
        <f t="shared" si="34"/>
        <v>0</v>
      </c>
      <c r="T93" s="7" t="str">
        <f t="shared" si="35"/>
        <v/>
      </c>
      <c r="U93" s="7" t="str">
        <f t="shared" si="36"/>
        <v/>
      </c>
      <c r="V93" s="7" t="str">
        <f t="shared" si="37"/>
        <v/>
      </c>
      <c r="W93" s="7" t="str">
        <f t="shared" si="38"/>
        <v/>
      </c>
      <c r="Z93" s="7"/>
    </row>
    <row r="94" spans="1:26" x14ac:dyDescent="0.25">
      <c r="A94" s="1">
        <v>1978</v>
      </c>
      <c r="B94" s="1" t="s">
        <v>94</v>
      </c>
      <c r="C94" s="1" t="s">
        <v>87</v>
      </c>
      <c r="D94" s="1">
        <v>4</v>
      </c>
      <c r="E94" s="1" t="s">
        <v>5</v>
      </c>
      <c r="F94" s="1" t="s">
        <v>42</v>
      </c>
      <c r="G94" s="1" t="s">
        <v>49</v>
      </c>
      <c r="H94" s="15" t="s">
        <v>38</v>
      </c>
      <c r="L94" s="7" t="str">
        <f>IF(G94="","",VLOOKUP(G94,Overview!$A$3:$B$52,2))</f>
        <v>Dolphins</v>
      </c>
      <c r="M94" s="7">
        <f t="shared" si="28"/>
        <v>0</v>
      </c>
      <c r="N94" s="7">
        <f t="shared" si="29"/>
        <v>0</v>
      </c>
      <c r="O94" s="7">
        <f t="shared" si="30"/>
        <v>0</v>
      </c>
      <c r="P94" s="8">
        <f t="shared" si="31"/>
        <v>0</v>
      </c>
      <c r="Q94" s="8">
        <f t="shared" si="32"/>
        <v>0</v>
      </c>
      <c r="R94" s="7">
        <f t="shared" si="33"/>
        <v>0</v>
      </c>
      <c r="S94" s="7">
        <f t="shared" si="34"/>
        <v>0</v>
      </c>
      <c r="T94" s="7" t="str">
        <f t="shared" si="35"/>
        <v/>
      </c>
      <c r="U94" s="7" t="str">
        <f t="shared" si="36"/>
        <v/>
      </c>
      <c r="V94" s="7" t="str">
        <f t="shared" si="37"/>
        <v/>
      </c>
      <c r="W94" s="7" t="str">
        <f t="shared" si="38"/>
        <v/>
      </c>
      <c r="Z94" s="7"/>
    </row>
    <row r="95" spans="1:26" x14ac:dyDescent="0.25">
      <c r="A95" s="1">
        <v>1978</v>
      </c>
      <c r="B95" s="1" t="s">
        <v>94</v>
      </c>
      <c r="C95" s="1" t="s">
        <v>87</v>
      </c>
      <c r="D95" s="1">
        <v>5</v>
      </c>
      <c r="E95" s="1" t="s">
        <v>5</v>
      </c>
      <c r="F95" s="1" t="s">
        <v>40</v>
      </c>
      <c r="G95" s="1" t="s">
        <v>82</v>
      </c>
      <c r="H95" s="15" t="s">
        <v>39</v>
      </c>
      <c r="I95" s="15" t="s">
        <v>39</v>
      </c>
      <c r="J95" s="15" t="s">
        <v>38</v>
      </c>
      <c r="L95" s="7" t="str">
        <f>IF(G95="","",VLOOKUP(G95,Overview!$A$3:$B$52,2))</f>
        <v>Titans</v>
      </c>
      <c r="M95" s="7">
        <f t="shared" si="28"/>
        <v>0</v>
      </c>
      <c r="N95" s="7">
        <f t="shared" si="29"/>
        <v>0</v>
      </c>
      <c r="O95" s="7">
        <f t="shared" si="30"/>
        <v>0</v>
      </c>
      <c r="P95" s="8">
        <f t="shared" si="31"/>
        <v>0</v>
      </c>
      <c r="Q95" s="8">
        <f t="shared" si="32"/>
        <v>0</v>
      </c>
      <c r="R95" s="7">
        <f t="shared" si="33"/>
        <v>0</v>
      </c>
      <c r="S95" s="7">
        <f t="shared" si="34"/>
        <v>0</v>
      </c>
      <c r="T95" s="7" t="str">
        <f t="shared" si="35"/>
        <v/>
      </c>
      <c r="U95" s="7" t="str">
        <f t="shared" si="36"/>
        <v/>
      </c>
      <c r="V95" s="7" t="str">
        <f t="shared" si="37"/>
        <v/>
      </c>
      <c r="W95" s="7" t="str">
        <f t="shared" si="38"/>
        <v/>
      </c>
      <c r="Z95" s="7"/>
    </row>
    <row r="96" spans="1:26" x14ac:dyDescent="0.25">
      <c r="A96" s="1">
        <v>1978</v>
      </c>
      <c r="B96" s="1" t="s">
        <v>94</v>
      </c>
      <c r="C96" s="1" t="s">
        <v>88</v>
      </c>
      <c r="D96" s="1">
        <v>1</v>
      </c>
      <c r="E96" s="1" t="s">
        <v>4</v>
      </c>
      <c r="F96" s="1" t="s">
        <v>28</v>
      </c>
      <c r="G96" s="1" t="s">
        <v>34</v>
      </c>
      <c r="H96" s="15" t="s">
        <v>55</v>
      </c>
      <c r="I96" s="15" t="s">
        <v>39</v>
      </c>
      <c r="J96" s="15" t="s">
        <v>38</v>
      </c>
      <c r="L96" s="7" t="str">
        <f>IF(G96="","",VLOOKUP(G96,Overview!$A$3:$B$52,2))</f>
        <v>Rams</v>
      </c>
      <c r="M96" s="7">
        <f t="shared" si="28"/>
        <v>1</v>
      </c>
      <c r="N96" s="7">
        <f t="shared" si="29"/>
        <v>1</v>
      </c>
      <c r="O96" s="7">
        <f t="shared" si="30"/>
        <v>1978</v>
      </c>
      <c r="P96" s="8">
        <f t="shared" si="31"/>
        <v>1</v>
      </c>
      <c r="Q96" s="8">
        <f t="shared" si="32"/>
        <v>1</v>
      </c>
      <c r="R96" s="7">
        <f t="shared" si="33"/>
        <v>0</v>
      </c>
      <c r="S96" s="7">
        <f t="shared" si="34"/>
        <v>0</v>
      </c>
      <c r="T96" s="7" t="str">
        <f t="shared" si="35"/>
        <v/>
      </c>
      <c r="U96" s="7" t="str">
        <f t="shared" si="36"/>
        <v/>
      </c>
      <c r="V96" s="7" t="str">
        <f t="shared" si="37"/>
        <v/>
      </c>
      <c r="W96" s="7" t="str">
        <f t="shared" si="38"/>
        <v/>
      </c>
      <c r="Z96" s="7"/>
    </row>
    <row r="97" spans="1:26" x14ac:dyDescent="0.25">
      <c r="A97" s="1">
        <v>1978</v>
      </c>
      <c r="B97" s="1" t="s">
        <v>94</v>
      </c>
      <c r="C97" s="1" t="s">
        <v>88</v>
      </c>
      <c r="D97" s="1">
        <v>2</v>
      </c>
      <c r="E97" s="1" t="s">
        <v>25</v>
      </c>
      <c r="F97" s="1" t="s">
        <v>43</v>
      </c>
      <c r="G97" s="1" t="s">
        <v>50</v>
      </c>
      <c r="H97" s="15" t="s">
        <v>55</v>
      </c>
      <c r="I97" s="15" t="s">
        <v>39</v>
      </c>
      <c r="J97" s="15" t="s">
        <v>39</v>
      </c>
      <c r="K97" s="15" t="s">
        <v>38</v>
      </c>
      <c r="L97" s="7" t="str">
        <f>IF(G97="","",VLOOKUP(G97,Overview!$A$3:$B$52,2))</f>
        <v>Cowboys</v>
      </c>
      <c r="M97" s="7">
        <f t="shared" si="28"/>
        <v>0</v>
      </c>
      <c r="N97" s="7">
        <f t="shared" si="29"/>
        <v>0</v>
      </c>
      <c r="O97" s="7">
        <f t="shared" si="30"/>
        <v>0</v>
      </c>
      <c r="P97" s="8">
        <f t="shared" si="31"/>
        <v>0</v>
      </c>
      <c r="Q97" s="8">
        <f t="shared" si="32"/>
        <v>0</v>
      </c>
      <c r="R97" s="7">
        <f t="shared" si="33"/>
        <v>0</v>
      </c>
      <c r="S97" s="7">
        <f t="shared" si="34"/>
        <v>0</v>
      </c>
      <c r="T97" s="7" t="str">
        <f t="shared" si="35"/>
        <v/>
      </c>
      <c r="U97" s="7" t="str">
        <f t="shared" si="36"/>
        <v/>
      </c>
      <c r="V97" s="7" t="str">
        <f t="shared" si="37"/>
        <v/>
      </c>
      <c r="W97" s="7" t="str">
        <f t="shared" si="38"/>
        <v/>
      </c>
      <c r="Z97" s="7"/>
    </row>
    <row r="98" spans="1:26" x14ac:dyDescent="0.25">
      <c r="A98" s="1">
        <v>1978</v>
      </c>
      <c r="B98" s="1" t="s">
        <v>94</v>
      </c>
      <c r="C98" s="1" t="s">
        <v>88</v>
      </c>
      <c r="D98" s="1">
        <v>3</v>
      </c>
      <c r="E98" s="1" t="s">
        <v>81</v>
      </c>
      <c r="F98" s="1" t="s">
        <v>27</v>
      </c>
      <c r="G98" s="1" t="s">
        <v>33</v>
      </c>
      <c r="H98" s="15" t="s">
        <v>55</v>
      </c>
      <c r="I98" s="15" t="s">
        <v>38</v>
      </c>
      <c r="L98" s="7" t="str">
        <f>IF(G98="","",VLOOKUP(G98,Overview!$A$3:$B$52,2))</f>
        <v>Vikings</v>
      </c>
      <c r="M98" s="7">
        <f t="shared" si="28"/>
        <v>0</v>
      </c>
      <c r="N98" s="7">
        <f t="shared" si="29"/>
        <v>0</v>
      </c>
      <c r="O98" s="7">
        <f t="shared" si="30"/>
        <v>0</v>
      </c>
      <c r="P98" s="8">
        <f t="shared" si="31"/>
        <v>0</v>
      </c>
      <c r="Q98" s="8">
        <f t="shared" si="32"/>
        <v>0</v>
      </c>
      <c r="R98" s="7">
        <f t="shared" si="33"/>
        <v>0</v>
      </c>
      <c r="S98" s="7">
        <f t="shared" si="34"/>
        <v>0</v>
      </c>
      <c r="T98" s="7" t="str">
        <f t="shared" si="35"/>
        <v/>
      </c>
      <c r="U98" s="7" t="str">
        <f t="shared" si="36"/>
        <v/>
      </c>
      <c r="V98" s="7" t="str">
        <f t="shared" si="37"/>
        <v/>
      </c>
      <c r="W98" s="7" t="str">
        <f t="shared" si="38"/>
        <v/>
      </c>
      <c r="Z98" s="7"/>
    </row>
    <row r="99" spans="1:26" x14ac:dyDescent="0.25">
      <c r="A99" s="1">
        <v>1978</v>
      </c>
      <c r="B99" s="1" t="s">
        <v>94</v>
      </c>
      <c r="C99" s="1" t="s">
        <v>88</v>
      </c>
      <c r="D99" s="1">
        <v>4</v>
      </c>
      <c r="E99" s="1" t="s">
        <v>5</v>
      </c>
      <c r="F99" s="6" t="s">
        <v>31</v>
      </c>
      <c r="G99" s="1" t="s">
        <v>37</v>
      </c>
      <c r="H99" s="15" t="s">
        <v>39</v>
      </c>
      <c r="I99" s="15" t="s">
        <v>38</v>
      </c>
      <c r="L99" s="7" t="str">
        <f>IF(G99="","",VLOOKUP(G99,Overview!$A$3:$B$52,2))</f>
        <v>Falcons</v>
      </c>
      <c r="M99" s="7">
        <f t="shared" si="28"/>
        <v>0</v>
      </c>
      <c r="N99" s="7">
        <f t="shared" si="29"/>
        <v>0</v>
      </c>
      <c r="O99" s="7">
        <f t="shared" si="30"/>
        <v>0</v>
      </c>
      <c r="P99" s="8">
        <f t="shared" si="31"/>
        <v>0</v>
      </c>
      <c r="Q99" s="8">
        <f t="shared" si="32"/>
        <v>0</v>
      </c>
      <c r="R99" s="7">
        <f t="shared" si="33"/>
        <v>0</v>
      </c>
      <c r="S99" s="7">
        <f t="shared" si="34"/>
        <v>0</v>
      </c>
      <c r="T99" s="7" t="str">
        <f t="shared" si="35"/>
        <v/>
      </c>
      <c r="U99" s="7" t="str">
        <f t="shared" si="36"/>
        <v/>
      </c>
      <c r="V99" s="7" t="str">
        <f t="shared" si="37"/>
        <v/>
      </c>
      <c r="W99" s="7" t="str">
        <f t="shared" si="38"/>
        <v/>
      </c>
      <c r="Z99" s="7"/>
    </row>
    <row r="100" spans="1:26" x14ac:dyDescent="0.25">
      <c r="A100" s="1">
        <v>1978</v>
      </c>
      <c r="B100" s="1" t="s">
        <v>94</v>
      </c>
      <c r="C100" s="1" t="s">
        <v>88</v>
      </c>
      <c r="D100" s="1">
        <v>5</v>
      </c>
      <c r="E100" s="1" t="s">
        <v>5</v>
      </c>
      <c r="F100" s="1" t="s">
        <v>26</v>
      </c>
      <c r="G100" s="1" t="s">
        <v>32</v>
      </c>
      <c r="H100" s="15" t="s">
        <v>38</v>
      </c>
      <c r="L100" s="7" t="str">
        <f>IF(G100="","",VLOOKUP(G100,Overview!$A$3:$B$52,2))</f>
        <v>Eagles</v>
      </c>
      <c r="M100" s="7">
        <f t="shared" si="28"/>
        <v>0</v>
      </c>
      <c r="N100" s="7">
        <f t="shared" si="29"/>
        <v>0</v>
      </c>
      <c r="O100" s="7">
        <f t="shared" si="30"/>
        <v>0</v>
      </c>
      <c r="P100" s="8">
        <f t="shared" si="31"/>
        <v>0</v>
      </c>
      <c r="Q100" s="8">
        <f t="shared" si="32"/>
        <v>0</v>
      </c>
      <c r="R100" s="7">
        <f t="shared" si="33"/>
        <v>0</v>
      </c>
      <c r="S100" s="7">
        <f t="shared" si="34"/>
        <v>0</v>
      </c>
      <c r="T100" s="7" t="str">
        <f t="shared" si="35"/>
        <v/>
      </c>
      <c r="U100" s="7" t="str">
        <f t="shared" si="36"/>
        <v/>
      </c>
      <c r="V100" s="7" t="str">
        <f t="shared" si="37"/>
        <v/>
      </c>
      <c r="W100" s="7" t="str">
        <f t="shared" si="38"/>
        <v/>
      </c>
      <c r="Z100" s="7"/>
    </row>
    <row r="101" spans="1:26" x14ac:dyDescent="0.25">
      <c r="A101" s="1">
        <v>1979</v>
      </c>
      <c r="B101" s="1" t="s">
        <v>94</v>
      </c>
      <c r="C101" s="1" t="s">
        <v>87</v>
      </c>
      <c r="D101" s="1">
        <v>1</v>
      </c>
      <c r="E101" s="1" t="s">
        <v>4</v>
      </c>
      <c r="F101" s="1" t="s">
        <v>68</v>
      </c>
      <c r="G101" s="1" t="s">
        <v>70</v>
      </c>
      <c r="H101" s="15" t="s">
        <v>55</v>
      </c>
      <c r="I101" s="15" t="s">
        <v>38</v>
      </c>
      <c r="L101" s="7" t="str">
        <f>IF(G101="","",VLOOKUP(G101,Overview!$A$3:$B$52,2))</f>
        <v>Chargers</v>
      </c>
      <c r="M101" s="7">
        <f t="shared" si="28"/>
        <v>0</v>
      </c>
      <c r="N101" s="7">
        <f t="shared" si="29"/>
        <v>0</v>
      </c>
      <c r="O101" s="7">
        <f t="shared" si="30"/>
        <v>0</v>
      </c>
      <c r="P101" s="8">
        <f t="shared" si="31"/>
        <v>0</v>
      </c>
      <c r="Q101" s="8">
        <f t="shared" si="32"/>
        <v>0</v>
      </c>
      <c r="R101" s="7">
        <f t="shared" si="33"/>
        <v>0</v>
      </c>
      <c r="S101" s="7">
        <f t="shared" si="34"/>
        <v>0</v>
      </c>
      <c r="T101" s="7" t="str">
        <f t="shared" si="35"/>
        <v/>
      </c>
      <c r="U101" s="7" t="str">
        <f t="shared" si="36"/>
        <v/>
      </c>
      <c r="V101" s="7" t="str">
        <f t="shared" si="37"/>
        <v/>
      </c>
      <c r="W101" s="7" t="str">
        <f t="shared" si="38"/>
        <v/>
      </c>
      <c r="Z101" s="7"/>
    </row>
    <row r="102" spans="1:26" x14ac:dyDescent="0.25">
      <c r="A102" s="1">
        <v>1979</v>
      </c>
      <c r="B102" s="1" t="s">
        <v>94</v>
      </c>
      <c r="C102" s="1" t="s">
        <v>87</v>
      </c>
      <c r="D102" s="1">
        <v>2</v>
      </c>
      <c r="E102" s="1" t="s">
        <v>81</v>
      </c>
      <c r="F102" s="1" t="s">
        <v>10</v>
      </c>
      <c r="G102" s="1" t="s">
        <v>16</v>
      </c>
      <c r="H102" s="15" t="s">
        <v>55</v>
      </c>
      <c r="I102" s="15" t="s">
        <v>39</v>
      </c>
      <c r="J102" s="15" t="s">
        <v>39</v>
      </c>
      <c r="K102" s="15" t="s">
        <v>39</v>
      </c>
      <c r="L102" s="7" t="str">
        <f>IF(G102="","",VLOOKUP(G102,Overview!$A$3:$B$52,2))</f>
        <v>Steelers</v>
      </c>
      <c r="M102" s="7">
        <f t="shared" si="28"/>
        <v>0</v>
      </c>
      <c r="N102" s="7">
        <f t="shared" si="29"/>
        <v>0</v>
      </c>
      <c r="O102" s="7">
        <f t="shared" si="30"/>
        <v>0</v>
      </c>
      <c r="P102" s="8">
        <f t="shared" si="31"/>
        <v>0</v>
      </c>
      <c r="Q102" s="8">
        <f t="shared" si="32"/>
        <v>0</v>
      </c>
      <c r="R102" s="7">
        <f t="shared" si="33"/>
        <v>0</v>
      </c>
      <c r="S102" s="7">
        <f t="shared" si="34"/>
        <v>0</v>
      </c>
      <c r="T102" s="7">
        <f t="shared" si="35"/>
        <v>1979</v>
      </c>
      <c r="U102" s="7" t="str">
        <f t="shared" si="36"/>
        <v>Pittsburgh</v>
      </c>
      <c r="V102" s="7" t="str">
        <f t="shared" si="37"/>
        <v>Steelers</v>
      </c>
      <c r="W102" s="7" t="str">
        <f t="shared" si="38"/>
        <v>AFC</v>
      </c>
      <c r="Z102" s="7"/>
    </row>
    <row r="103" spans="1:26" x14ac:dyDescent="0.25">
      <c r="A103" s="1">
        <v>1979</v>
      </c>
      <c r="B103" s="1" t="s">
        <v>94</v>
      </c>
      <c r="C103" s="1" t="s">
        <v>87</v>
      </c>
      <c r="D103" s="1">
        <v>3</v>
      </c>
      <c r="E103" s="1" t="s">
        <v>25</v>
      </c>
      <c r="F103" s="1" t="s">
        <v>42</v>
      </c>
      <c r="G103" s="1" t="s">
        <v>49</v>
      </c>
      <c r="H103" s="15" t="s">
        <v>55</v>
      </c>
      <c r="I103" s="15" t="s">
        <v>38</v>
      </c>
      <c r="L103" s="7" t="str">
        <f>IF(G103="","",VLOOKUP(G103,Overview!$A$3:$B$52,2))</f>
        <v>Dolphins</v>
      </c>
      <c r="M103" s="7">
        <f t="shared" si="28"/>
        <v>0</v>
      </c>
      <c r="N103" s="7">
        <f t="shared" si="29"/>
        <v>0</v>
      </c>
      <c r="O103" s="7">
        <f t="shared" si="30"/>
        <v>0</v>
      </c>
      <c r="P103" s="8">
        <f t="shared" si="31"/>
        <v>0</v>
      </c>
      <c r="Q103" s="8">
        <f t="shared" si="32"/>
        <v>0</v>
      </c>
      <c r="R103" s="7">
        <f t="shared" si="33"/>
        <v>0</v>
      </c>
      <c r="S103" s="7">
        <f t="shared" si="34"/>
        <v>0</v>
      </c>
      <c r="T103" s="7" t="str">
        <f t="shared" si="35"/>
        <v/>
      </c>
      <c r="U103" s="7" t="str">
        <f t="shared" si="36"/>
        <v/>
      </c>
      <c r="V103" s="7" t="str">
        <f t="shared" si="37"/>
        <v/>
      </c>
      <c r="W103" s="7" t="str">
        <f t="shared" si="38"/>
        <v/>
      </c>
      <c r="Z103" s="7"/>
    </row>
    <row r="104" spans="1:26" x14ac:dyDescent="0.25">
      <c r="A104" s="1">
        <v>1979</v>
      </c>
      <c r="B104" s="1" t="s">
        <v>94</v>
      </c>
      <c r="C104" s="1" t="s">
        <v>87</v>
      </c>
      <c r="D104" s="1">
        <v>4</v>
      </c>
      <c r="E104" s="1" t="s">
        <v>5</v>
      </c>
      <c r="F104" s="1" t="s">
        <v>40</v>
      </c>
      <c r="G104" s="1" t="s">
        <v>82</v>
      </c>
      <c r="H104" s="15" t="s">
        <v>39</v>
      </c>
      <c r="I104" s="15" t="s">
        <v>39</v>
      </c>
      <c r="J104" s="15" t="s">
        <v>38</v>
      </c>
      <c r="L104" s="7" t="str">
        <f>IF(G104="","",VLOOKUP(G104,Overview!$A$3:$B$52,2))</f>
        <v>Titans</v>
      </c>
      <c r="M104" s="7">
        <f t="shared" si="28"/>
        <v>0</v>
      </c>
      <c r="N104" s="7">
        <f t="shared" si="29"/>
        <v>0</v>
      </c>
      <c r="O104" s="7">
        <f t="shared" si="30"/>
        <v>0</v>
      </c>
      <c r="P104" s="8">
        <f t="shared" si="31"/>
        <v>0</v>
      </c>
      <c r="Q104" s="8">
        <f t="shared" si="32"/>
        <v>0</v>
      </c>
      <c r="R104" s="7">
        <f t="shared" si="33"/>
        <v>0</v>
      </c>
      <c r="S104" s="7">
        <f t="shared" si="34"/>
        <v>0</v>
      </c>
      <c r="T104" s="7" t="str">
        <f t="shared" si="35"/>
        <v/>
      </c>
      <c r="U104" s="7" t="str">
        <f t="shared" si="36"/>
        <v/>
      </c>
      <c r="V104" s="7" t="str">
        <f t="shared" si="37"/>
        <v/>
      </c>
      <c r="W104" s="7" t="str">
        <f t="shared" si="38"/>
        <v/>
      </c>
      <c r="Z104" s="7"/>
    </row>
    <row r="105" spans="1:26" x14ac:dyDescent="0.25">
      <c r="A105" s="1">
        <v>1979</v>
      </c>
      <c r="B105" s="1" t="s">
        <v>94</v>
      </c>
      <c r="C105" s="1" t="s">
        <v>87</v>
      </c>
      <c r="D105" s="1">
        <v>5</v>
      </c>
      <c r="E105" s="1" t="s">
        <v>5</v>
      </c>
      <c r="F105" s="1" t="s">
        <v>56</v>
      </c>
      <c r="G105" s="1" t="s">
        <v>60</v>
      </c>
      <c r="H105" s="15" t="s">
        <v>38</v>
      </c>
      <c r="L105" s="7" t="str">
        <f>IF(G105="","",VLOOKUP(G105,Overview!$A$3:$B$52,2))</f>
        <v>Broncos</v>
      </c>
      <c r="M105" s="7">
        <f t="shared" si="28"/>
        <v>0</v>
      </c>
      <c r="N105" s="7">
        <f t="shared" si="29"/>
        <v>0</v>
      </c>
      <c r="O105" s="7">
        <f t="shared" si="30"/>
        <v>0</v>
      </c>
      <c r="P105" s="8">
        <f t="shared" si="31"/>
        <v>0</v>
      </c>
      <c r="Q105" s="8">
        <f t="shared" si="32"/>
        <v>0</v>
      </c>
      <c r="R105" s="7">
        <f t="shared" si="33"/>
        <v>0</v>
      </c>
      <c r="S105" s="7">
        <f t="shared" si="34"/>
        <v>0</v>
      </c>
      <c r="T105" s="7" t="str">
        <f t="shared" si="35"/>
        <v/>
      </c>
      <c r="U105" s="7" t="str">
        <f t="shared" si="36"/>
        <v/>
      </c>
      <c r="V105" s="7" t="str">
        <f t="shared" si="37"/>
        <v/>
      </c>
      <c r="W105" s="7" t="str">
        <f t="shared" si="38"/>
        <v/>
      </c>
      <c r="Z105" s="7"/>
    </row>
    <row r="106" spans="1:26" x14ac:dyDescent="0.25">
      <c r="A106" s="1">
        <v>1979</v>
      </c>
      <c r="B106" s="1" t="s">
        <v>94</v>
      </c>
      <c r="C106" s="1" t="s">
        <v>88</v>
      </c>
      <c r="D106" s="1">
        <v>1</v>
      </c>
      <c r="E106" s="1" t="s">
        <v>25</v>
      </c>
      <c r="F106" s="1" t="s">
        <v>43</v>
      </c>
      <c r="G106" s="1" t="s">
        <v>50</v>
      </c>
      <c r="H106" s="15" t="s">
        <v>55</v>
      </c>
      <c r="I106" s="15" t="s">
        <v>38</v>
      </c>
      <c r="L106" s="7" t="str">
        <f>IF(G106="","",VLOOKUP(G106,Overview!$A$3:$B$52,2))</f>
        <v>Cowboys</v>
      </c>
      <c r="M106" s="7">
        <f t="shared" si="28"/>
        <v>0</v>
      </c>
      <c r="N106" s="7">
        <f t="shared" si="29"/>
        <v>0</v>
      </c>
      <c r="O106" s="7">
        <f t="shared" si="30"/>
        <v>0</v>
      </c>
      <c r="P106" s="8">
        <f t="shared" si="31"/>
        <v>0</v>
      </c>
      <c r="Q106" s="8">
        <f t="shared" si="32"/>
        <v>0</v>
      </c>
      <c r="R106" s="7">
        <f t="shared" si="33"/>
        <v>0</v>
      </c>
      <c r="S106" s="7">
        <f t="shared" si="34"/>
        <v>0</v>
      </c>
      <c r="T106" s="7" t="str">
        <f t="shared" si="35"/>
        <v/>
      </c>
      <c r="U106" s="7" t="str">
        <f t="shared" si="36"/>
        <v/>
      </c>
      <c r="V106" s="7" t="str">
        <f t="shared" si="37"/>
        <v/>
      </c>
      <c r="W106" s="7" t="str">
        <f t="shared" si="38"/>
        <v/>
      </c>
      <c r="Z106" s="7"/>
    </row>
    <row r="107" spans="1:26" x14ac:dyDescent="0.25">
      <c r="A107" s="1">
        <v>1979</v>
      </c>
      <c r="B107" s="1" t="s">
        <v>94</v>
      </c>
      <c r="C107" s="1" t="s">
        <v>88</v>
      </c>
      <c r="D107" s="1">
        <v>2</v>
      </c>
      <c r="E107" s="1" t="s">
        <v>81</v>
      </c>
      <c r="F107" s="1" t="s">
        <v>75</v>
      </c>
      <c r="G107" s="1" t="s">
        <v>76</v>
      </c>
      <c r="H107" s="15" t="s">
        <v>55</v>
      </c>
      <c r="I107" s="15" t="s">
        <v>39</v>
      </c>
      <c r="J107" s="15" t="s">
        <v>38</v>
      </c>
      <c r="L107" s="7" t="str">
        <f>IF(G107="","",VLOOKUP(G107,Overview!$A$3:$B$52,2))</f>
        <v>Buccaneers</v>
      </c>
      <c r="M107" s="7">
        <f t="shared" si="28"/>
        <v>0</v>
      </c>
      <c r="N107" s="7">
        <f t="shared" si="29"/>
        <v>0</v>
      </c>
      <c r="O107" s="7">
        <f t="shared" si="30"/>
        <v>0</v>
      </c>
      <c r="P107" s="8">
        <f t="shared" si="31"/>
        <v>0</v>
      </c>
      <c r="Q107" s="8">
        <f t="shared" si="32"/>
        <v>0</v>
      </c>
      <c r="R107" s="7">
        <f t="shared" si="33"/>
        <v>0</v>
      </c>
      <c r="S107" s="7">
        <f t="shared" si="34"/>
        <v>0</v>
      </c>
      <c r="T107" s="7" t="str">
        <f t="shared" si="35"/>
        <v/>
      </c>
      <c r="U107" s="7" t="str">
        <f t="shared" si="36"/>
        <v/>
      </c>
      <c r="V107" s="7" t="str">
        <f t="shared" si="37"/>
        <v/>
      </c>
      <c r="W107" s="7" t="str">
        <f t="shared" si="38"/>
        <v/>
      </c>
      <c r="Z107" s="7"/>
    </row>
    <row r="108" spans="1:26" x14ac:dyDescent="0.25">
      <c r="A108" s="1">
        <v>1979</v>
      </c>
      <c r="B108" s="1" t="s">
        <v>94</v>
      </c>
      <c r="C108" s="1" t="s">
        <v>88</v>
      </c>
      <c r="D108" s="1">
        <v>3</v>
      </c>
      <c r="E108" s="1" t="s">
        <v>4</v>
      </c>
      <c r="F108" s="1" t="s">
        <v>28</v>
      </c>
      <c r="G108" s="1" t="s">
        <v>34</v>
      </c>
      <c r="H108" s="15" t="s">
        <v>55</v>
      </c>
      <c r="I108" s="15" t="s">
        <v>39</v>
      </c>
      <c r="J108" s="15" t="s">
        <v>39</v>
      </c>
      <c r="K108" s="15" t="s">
        <v>38</v>
      </c>
      <c r="L108" s="7" t="str">
        <f>IF(G108="","",VLOOKUP(G108,Overview!$A$3:$B$52,2))</f>
        <v>Rams</v>
      </c>
      <c r="M108" s="7">
        <f t="shared" si="28"/>
        <v>1</v>
      </c>
      <c r="N108" s="7">
        <f t="shared" si="29"/>
        <v>1</v>
      </c>
      <c r="O108" s="7">
        <f t="shared" si="30"/>
        <v>1979</v>
      </c>
      <c r="P108" s="8">
        <f t="shared" si="31"/>
        <v>2</v>
      </c>
      <c r="Q108" s="8">
        <f t="shared" si="32"/>
        <v>1</v>
      </c>
      <c r="R108" s="7">
        <f t="shared" si="33"/>
        <v>1</v>
      </c>
      <c r="S108" s="7">
        <f t="shared" si="34"/>
        <v>0</v>
      </c>
      <c r="T108" s="7" t="str">
        <f t="shared" si="35"/>
        <v/>
      </c>
      <c r="U108" s="7" t="str">
        <f t="shared" si="36"/>
        <v/>
      </c>
      <c r="V108" s="7" t="str">
        <f t="shared" si="37"/>
        <v/>
      </c>
      <c r="W108" s="7" t="str">
        <f t="shared" si="38"/>
        <v/>
      </c>
      <c r="Z108" s="7"/>
    </row>
    <row r="109" spans="1:26" x14ac:dyDescent="0.25">
      <c r="A109" s="1">
        <v>1979</v>
      </c>
      <c r="B109" s="1" t="s">
        <v>94</v>
      </c>
      <c r="C109" s="1" t="s">
        <v>88</v>
      </c>
      <c r="D109" s="1">
        <v>4</v>
      </c>
      <c r="E109" s="1" t="s">
        <v>5</v>
      </c>
      <c r="F109" s="1" t="s">
        <v>26</v>
      </c>
      <c r="G109" s="1" t="s">
        <v>32</v>
      </c>
      <c r="H109" s="15" t="s">
        <v>39</v>
      </c>
      <c r="I109" s="15" t="s">
        <v>38</v>
      </c>
      <c r="L109" s="7" t="str">
        <f>IF(G109="","",VLOOKUP(G109,Overview!$A$3:$B$52,2))</f>
        <v>Eagles</v>
      </c>
      <c r="M109" s="7">
        <f t="shared" si="28"/>
        <v>0</v>
      </c>
      <c r="N109" s="7">
        <f t="shared" si="29"/>
        <v>0</v>
      </c>
      <c r="O109" s="7">
        <f t="shared" si="30"/>
        <v>0</v>
      </c>
      <c r="P109" s="8">
        <f t="shared" si="31"/>
        <v>0</v>
      </c>
      <c r="Q109" s="8">
        <f t="shared" si="32"/>
        <v>0</v>
      </c>
      <c r="R109" s="7">
        <f t="shared" si="33"/>
        <v>0</v>
      </c>
      <c r="S109" s="7">
        <f t="shared" si="34"/>
        <v>0</v>
      </c>
      <c r="T109" s="7" t="str">
        <f t="shared" si="35"/>
        <v/>
      </c>
      <c r="U109" s="7" t="str">
        <f t="shared" si="36"/>
        <v/>
      </c>
      <c r="V109" s="7" t="str">
        <f t="shared" si="37"/>
        <v/>
      </c>
      <c r="W109" s="7" t="str">
        <f t="shared" si="38"/>
        <v/>
      </c>
      <c r="Z109" s="7"/>
    </row>
    <row r="110" spans="1:26" x14ac:dyDescent="0.25">
      <c r="A110" s="1">
        <v>1979</v>
      </c>
      <c r="B110" s="1" t="s">
        <v>94</v>
      </c>
      <c r="C110" s="1" t="s">
        <v>88</v>
      </c>
      <c r="D110" s="1">
        <v>5</v>
      </c>
      <c r="E110" s="1" t="s">
        <v>5</v>
      </c>
      <c r="F110" s="1" t="s">
        <v>72</v>
      </c>
      <c r="G110" s="1" t="s">
        <v>74</v>
      </c>
      <c r="H110" s="15" t="s">
        <v>38</v>
      </c>
      <c r="L110" s="7" t="str">
        <f>IF(G110="","",VLOOKUP(G110,Overview!$A$3:$B$52,2))</f>
        <v>Bears</v>
      </c>
      <c r="M110" s="7">
        <f t="shared" si="28"/>
        <v>0</v>
      </c>
      <c r="N110" s="7">
        <f t="shared" si="29"/>
        <v>0</v>
      </c>
      <c r="O110" s="7">
        <f t="shared" si="30"/>
        <v>0</v>
      </c>
      <c r="P110" s="8">
        <f t="shared" si="31"/>
        <v>0</v>
      </c>
      <c r="Q110" s="8">
        <f t="shared" si="32"/>
        <v>0</v>
      </c>
      <c r="R110" s="7">
        <f t="shared" si="33"/>
        <v>0</v>
      </c>
      <c r="S110" s="7">
        <f t="shared" si="34"/>
        <v>0</v>
      </c>
      <c r="T110" s="7" t="str">
        <f t="shared" si="35"/>
        <v/>
      </c>
      <c r="U110" s="7" t="str">
        <f t="shared" si="36"/>
        <v/>
      </c>
      <c r="V110" s="7" t="str">
        <f t="shared" si="37"/>
        <v/>
      </c>
      <c r="W110" s="7" t="str">
        <f t="shared" si="38"/>
        <v/>
      </c>
      <c r="Z110" s="7"/>
    </row>
    <row r="111" spans="1:26" x14ac:dyDescent="0.25">
      <c r="A111" s="1">
        <v>1980</v>
      </c>
      <c r="B111" s="1" t="s">
        <v>94</v>
      </c>
      <c r="C111" s="1" t="s">
        <v>87</v>
      </c>
      <c r="D111" s="1">
        <v>1</v>
      </c>
      <c r="E111" s="1" t="s">
        <v>4</v>
      </c>
      <c r="F111" s="1" t="s">
        <v>68</v>
      </c>
      <c r="G111" s="1" t="s">
        <v>70</v>
      </c>
      <c r="H111" s="15" t="s">
        <v>55</v>
      </c>
      <c r="I111" s="15" t="s">
        <v>39</v>
      </c>
      <c r="J111" s="15" t="s">
        <v>38</v>
      </c>
      <c r="L111" s="7" t="str">
        <f>IF(G111="","",VLOOKUP(G111,Overview!$A$3:$B$52,2))</f>
        <v>Chargers</v>
      </c>
      <c r="M111" s="7">
        <f t="shared" si="28"/>
        <v>0</v>
      </c>
      <c r="N111" s="7">
        <f t="shared" si="29"/>
        <v>0</v>
      </c>
      <c r="O111" s="7">
        <f t="shared" si="30"/>
        <v>0</v>
      </c>
      <c r="P111" s="8">
        <f t="shared" si="31"/>
        <v>0</v>
      </c>
      <c r="Q111" s="8">
        <f t="shared" si="32"/>
        <v>0</v>
      </c>
      <c r="R111" s="7">
        <f t="shared" si="33"/>
        <v>0</v>
      </c>
      <c r="S111" s="7">
        <f t="shared" si="34"/>
        <v>0</v>
      </c>
      <c r="T111" s="7" t="str">
        <f t="shared" si="35"/>
        <v/>
      </c>
      <c r="U111" s="7" t="str">
        <f t="shared" si="36"/>
        <v/>
      </c>
      <c r="V111" s="7" t="str">
        <f t="shared" si="37"/>
        <v/>
      </c>
      <c r="W111" s="7" t="str">
        <f t="shared" si="38"/>
        <v/>
      </c>
      <c r="Z111" s="7"/>
    </row>
    <row r="112" spans="1:26" x14ac:dyDescent="0.25">
      <c r="A112" s="1">
        <v>1980</v>
      </c>
      <c r="B112" s="1" t="s">
        <v>94</v>
      </c>
      <c r="C112" s="1" t="s">
        <v>87</v>
      </c>
      <c r="D112" s="1">
        <v>2</v>
      </c>
      <c r="E112" s="1" t="s">
        <v>81</v>
      </c>
      <c r="F112" s="1" t="s">
        <v>78</v>
      </c>
      <c r="G112" s="1" t="s">
        <v>79</v>
      </c>
      <c r="H112" s="15" t="s">
        <v>55</v>
      </c>
      <c r="I112" s="15" t="s">
        <v>38</v>
      </c>
      <c r="L112" s="7" t="str">
        <f>IF(G112="","",VLOOKUP(G112,Overview!$A$3:$B$52,2))</f>
        <v>Browns</v>
      </c>
      <c r="M112" s="7">
        <f t="shared" si="28"/>
        <v>0</v>
      </c>
      <c r="N112" s="7">
        <f t="shared" si="29"/>
        <v>0</v>
      </c>
      <c r="O112" s="7">
        <f t="shared" si="30"/>
        <v>0</v>
      </c>
      <c r="P112" s="8">
        <f t="shared" si="31"/>
        <v>0</v>
      </c>
      <c r="Q112" s="8">
        <f t="shared" si="32"/>
        <v>0</v>
      </c>
      <c r="R112" s="7">
        <f t="shared" si="33"/>
        <v>0</v>
      </c>
      <c r="S112" s="7">
        <f t="shared" si="34"/>
        <v>0</v>
      </c>
      <c r="T112" s="7" t="str">
        <f t="shared" si="35"/>
        <v/>
      </c>
      <c r="U112" s="7" t="str">
        <f t="shared" si="36"/>
        <v/>
      </c>
      <c r="V112" s="7" t="str">
        <f t="shared" si="37"/>
        <v/>
      </c>
      <c r="W112" s="7" t="str">
        <f t="shared" si="38"/>
        <v/>
      </c>
      <c r="Z112" s="7"/>
    </row>
    <row r="113" spans="1:26" x14ac:dyDescent="0.25">
      <c r="A113" s="1">
        <v>1980</v>
      </c>
      <c r="B113" s="1" t="s">
        <v>94</v>
      </c>
      <c r="C113" s="1" t="s">
        <v>87</v>
      </c>
      <c r="D113" s="1">
        <v>3</v>
      </c>
      <c r="E113" s="1" t="s">
        <v>25</v>
      </c>
      <c r="F113" s="1" t="s">
        <v>14</v>
      </c>
      <c r="G113" s="1" t="s">
        <v>20</v>
      </c>
      <c r="H113" s="15" t="s">
        <v>55</v>
      </c>
      <c r="I113" s="15" t="s">
        <v>38</v>
      </c>
      <c r="L113" s="7" t="str">
        <f>IF(G113="","",VLOOKUP(G113,Overview!$A$3:$B$52,2))</f>
        <v>Bills</v>
      </c>
      <c r="M113" s="7">
        <f t="shared" si="28"/>
        <v>0</v>
      </c>
      <c r="N113" s="7">
        <f t="shared" si="29"/>
        <v>0</v>
      </c>
      <c r="O113" s="7">
        <f t="shared" si="30"/>
        <v>0</v>
      </c>
      <c r="P113" s="8">
        <f t="shared" si="31"/>
        <v>0</v>
      </c>
      <c r="Q113" s="8">
        <f t="shared" si="32"/>
        <v>0</v>
      </c>
      <c r="R113" s="7">
        <f t="shared" si="33"/>
        <v>0</v>
      </c>
      <c r="S113" s="7">
        <f t="shared" si="34"/>
        <v>0</v>
      </c>
      <c r="T113" s="7" t="str">
        <f t="shared" si="35"/>
        <v/>
      </c>
      <c r="U113" s="7" t="str">
        <f t="shared" si="36"/>
        <v/>
      </c>
      <c r="V113" s="7" t="str">
        <f t="shared" si="37"/>
        <v/>
      </c>
      <c r="W113" s="7" t="str">
        <f t="shared" si="38"/>
        <v/>
      </c>
      <c r="Z113" s="7"/>
    </row>
    <row r="114" spans="1:26" x14ac:dyDescent="0.25">
      <c r="A114" s="1">
        <v>1980</v>
      </c>
      <c r="B114" s="1" t="s">
        <v>94</v>
      </c>
      <c r="C114" s="1" t="s">
        <v>87</v>
      </c>
      <c r="D114" s="1">
        <v>4</v>
      </c>
      <c r="E114" s="1" t="s">
        <v>5</v>
      </c>
      <c r="F114" s="1" t="s">
        <v>41</v>
      </c>
      <c r="G114" s="1" t="s">
        <v>48</v>
      </c>
      <c r="H114" s="15" t="s">
        <v>39</v>
      </c>
      <c r="I114" s="15" t="s">
        <v>39</v>
      </c>
      <c r="J114" s="15" t="s">
        <v>39</v>
      </c>
      <c r="K114" s="15" t="s">
        <v>39</v>
      </c>
      <c r="L114" s="7" t="str">
        <f>IF(G114="","",VLOOKUP(G114,Overview!$A$3:$B$52,2))</f>
        <v>Raiders</v>
      </c>
      <c r="M114" s="7">
        <f t="shared" si="28"/>
        <v>0</v>
      </c>
      <c r="N114" s="7">
        <f t="shared" si="29"/>
        <v>0</v>
      </c>
      <c r="O114" s="7">
        <f t="shared" si="30"/>
        <v>0</v>
      </c>
      <c r="P114" s="8">
        <f t="shared" si="31"/>
        <v>0</v>
      </c>
      <c r="Q114" s="8">
        <f t="shared" si="32"/>
        <v>0</v>
      </c>
      <c r="R114" s="7">
        <f t="shared" si="33"/>
        <v>0</v>
      </c>
      <c r="S114" s="7">
        <f t="shared" si="34"/>
        <v>0</v>
      </c>
      <c r="T114" s="7">
        <f t="shared" si="35"/>
        <v>1980</v>
      </c>
      <c r="U114" s="7" t="str">
        <f t="shared" si="36"/>
        <v>Oakland</v>
      </c>
      <c r="V114" s="7" t="str">
        <f t="shared" si="37"/>
        <v>Raiders</v>
      </c>
      <c r="W114" s="7" t="str">
        <f t="shared" si="38"/>
        <v>AFC</v>
      </c>
      <c r="Z114" s="7"/>
    </row>
    <row r="115" spans="1:26" x14ac:dyDescent="0.25">
      <c r="A115" s="1">
        <v>1980</v>
      </c>
      <c r="B115" s="1" t="s">
        <v>94</v>
      </c>
      <c r="C115" s="1" t="s">
        <v>87</v>
      </c>
      <c r="D115" s="1">
        <v>5</v>
      </c>
      <c r="E115" s="1" t="s">
        <v>5</v>
      </c>
      <c r="F115" s="1" t="s">
        <v>40</v>
      </c>
      <c r="G115" s="1" t="s">
        <v>82</v>
      </c>
      <c r="H115" s="15" t="s">
        <v>38</v>
      </c>
      <c r="L115" s="7" t="str">
        <f>IF(G115="","",VLOOKUP(G115,Overview!$A$3:$B$52,2))</f>
        <v>Titans</v>
      </c>
      <c r="M115" s="7">
        <f t="shared" si="28"/>
        <v>0</v>
      </c>
      <c r="N115" s="7">
        <f t="shared" si="29"/>
        <v>0</v>
      </c>
      <c r="O115" s="7">
        <f t="shared" si="30"/>
        <v>0</v>
      </c>
      <c r="P115" s="8">
        <f t="shared" si="31"/>
        <v>0</v>
      </c>
      <c r="Q115" s="8">
        <f t="shared" si="32"/>
        <v>0</v>
      </c>
      <c r="R115" s="7">
        <f t="shared" si="33"/>
        <v>0</v>
      </c>
      <c r="S115" s="7">
        <f t="shared" si="34"/>
        <v>0</v>
      </c>
      <c r="T115" s="7" t="str">
        <f t="shared" si="35"/>
        <v/>
      </c>
      <c r="U115" s="7" t="str">
        <f t="shared" si="36"/>
        <v/>
      </c>
      <c r="V115" s="7" t="str">
        <f t="shared" si="37"/>
        <v/>
      </c>
      <c r="W115" s="7" t="str">
        <f t="shared" si="38"/>
        <v/>
      </c>
      <c r="Z115" s="7"/>
    </row>
    <row r="116" spans="1:26" x14ac:dyDescent="0.25">
      <c r="A116" s="1">
        <v>1980</v>
      </c>
      <c r="B116" s="1" t="s">
        <v>94</v>
      </c>
      <c r="C116" s="1" t="s">
        <v>88</v>
      </c>
      <c r="D116" s="1">
        <v>1</v>
      </c>
      <c r="E116" s="1" t="s">
        <v>4</v>
      </c>
      <c r="F116" s="1" t="s">
        <v>31</v>
      </c>
      <c r="G116" s="1" t="s">
        <v>37</v>
      </c>
      <c r="H116" s="15" t="s">
        <v>55</v>
      </c>
      <c r="I116" s="15" t="s">
        <v>38</v>
      </c>
      <c r="L116" s="7" t="str">
        <f>IF(G116="","",VLOOKUP(G116,Overview!$A$3:$B$52,2))</f>
        <v>Falcons</v>
      </c>
      <c r="M116" s="7">
        <f t="shared" si="28"/>
        <v>0</v>
      </c>
      <c r="N116" s="7">
        <f t="shared" si="29"/>
        <v>0</v>
      </c>
      <c r="O116" s="7">
        <f t="shared" si="30"/>
        <v>0</v>
      </c>
      <c r="P116" s="8">
        <f t="shared" si="31"/>
        <v>0</v>
      </c>
      <c r="Q116" s="8">
        <f t="shared" si="32"/>
        <v>0</v>
      </c>
      <c r="R116" s="7">
        <f t="shared" si="33"/>
        <v>0</v>
      </c>
      <c r="S116" s="7">
        <f t="shared" si="34"/>
        <v>0</v>
      </c>
      <c r="T116" s="7" t="str">
        <f t="shared" si="35"/>
        <v/>
      </c>
      <c r="U116" s="7" t="str">
        <f t="shared" si="36"/>
        <v/>
      </c>
      <c r="V116" s="7" t="str">
        <f t="shared" si="37"/>
        <v/>
      </c>
      <c r="W116" s="7" t="str">
        <f t="shared" si="38"/>
        <v/>
      </c>
      <c r="Z116" s="7"/>
    </row>
    <row r="117" spans="1:26" x14ac:dyDescent="0.25">
      <c r="A117" s="1">
        <v>1980</v>
      </c>
      <c r="B117" s="1" t="s">
        <v>94</v>
      </c>
      <c r="C117" s="1" t="s">
        <v>88</v>
      </c>
      <c r="D117" s="1">
        <v>2</v>
      </c>
      <c r="E117" s="1" t="s">
        <v>25</v>
      </c>
      <c r="F117" s="1" t="s">
        <v>26</v>
      </c>
      <c r="G117" s="1" t="s">
        <v>32</v>
      </c>
      <c r="H117" s="15" t="s">
        <v>55</v>
      </c>
      <c r="I117" s="15" t="s">
        <v>39</v>
      </c>
      <c r="J117" s="15" t="s">
        <v>39</v>
      </c>
      <c r="K117" s="15" t="s">
        <v>38</v>
      </c>
      <c r="L117" s="7" t="str">
        <f>IF(G117="","",VLOOKUP(G117,Overview!$A$3:$B$52,2))</f>
        <v>Eagles</v>
      </c>
      <c r="M117" s="7">
        <f t="shared" si="28"/>
        <v>0</v>
      </c>
      <c r="N117" s="7">
        <f t="shared" si="29"/>
        <v>0</v>
      </c>
      <c r="O117" s="7">
        <f t="shared" si="30"/>
        <v>0</v>
      </c>
      <c r="P117" s="8">
        <f t="shared" si="31"/>
        <v>0</v>
      </c>
      <c r="Q117" s="8">
        <f t="shared" si="32"/>
        <v>0</v>
      </c>
      <c r="R117" s="7">
        <f t="shared" si="33"/>
        <v>0</v>
      </c>
      <c r="S117" s="7">
        <f t="shared" si="34"/>
        <v>0</v>
      </c>
      <c r="T117" s="7" t="str">
        <f t="shared" si="35"/>
        <v/>
      </c>
      <c r="U117" s="7" t="str">
        <f t="shared" si="36"/>
        <v/>
      </c>
      <c r="V117" s="7" t="str">
        <f t="shared" si="37"/>
        <v/>
      </c>
      <c r="W117" s="7" t="str">
        <f t="shared" si="38"/>
        <v/>
      </c>
      <c r="Z117" s="7"/>
    </row>
    <row r="118" spans="1:26" x14ac:dyDescent="0.25">
      <c r="A118" s="1">
        <v>1980</v>
      </c>
      <c r="B118" s="1" t="s">
        <v>94</v>
      </c>
      <c r="C118" s="1" t="s">
        <v>88</v>
      </c>
      <c r="D118" s="1">
        <v>3</v>
      </c>
      <c r="E118" s="1" t="s">
        <v>81</v>
      </c>
      <c r="F118" s="1" t="s">
        <v>27</v>
      </c>
      <c r="G118" s="1" t="s">
        <v>33</v>
      </c>
      <c r="H118" s="15" t="s">
        <v>55</v>
      </c>
      <c r="I118" s="15" t="s">
        <v>38</v>
      </c>
      <c r="L118" s="7" t="str">
        <f>IF(G118="","",VLOOKUP(G118,Overview!$A$3:$B$52,2))</f>
        <v>Vikings</v>
      </c>
      <c r="M118" s="7">
        <f t="shared" si="28"/>
        <v>0</v>
      </c>
      <c r="N118" s="7">
        <f t="shared" si="29"/>
        <v>0</v>
      </c>
      <c r="O118" s="7">
        <f t="shared" si="30"/>
        <v>0</v>
      </c>
      <c r="P118" s="8">
        <f t="shared" si="31"/>
        <v>0</v>
      </c>
      <c r="Q118" s="8">
        <f t="shared" si="32"/>
        <v>0</v>
      </c>
      <c r="R118" s="7">
        <f t="shared" si="33"/>
        <v>0</v>
      </c>
      <c r="S118" s="7">
        <f t="shared" si="34"/>
        <v>0</v>
      </c>
      <c r="T118" s="7" t="str">
        <f t="shared" si="35"/>
        <v/>
      </c>
      <c r="U118" s="7" t="str">
        <f t="shared" si="36"/>
        <v/>
      </c>
      <c r="V118" s="7" t="str">
        <f t="shared" si="37"/>
        <v/>
      </c>
      <c r="W118" s="7" t="str">
        <f t="shared" si="38"/>
        <v/>
      </c>
      <c r="Z118" s="7"/>
    </row>
    <row r="119" spans="1:26" x14ac:dyDescent="0.25">
      <c r="A119" s="1">
        <v>1980</v>
      </c>
      <c r="B119" s="1" t="s">
        <v>94</v>
      </c>
      <c r="C119" s="1" t="s">
        <v>88</v>
      </c>
      <c r="D119" s="1">
        <v>4</v>
      </c>
      <c r="E119" s="1" t="s">
        <v>5</v>
      </c>
      <c r="F119" s="1" t="s">
        <v>43</v>
      </c>
      <c r="G119" s="1" t="s">
        <v>50</v>
      </c>
      <c r="H119" s="15" t="s">
        <v>39</v>
      </c>
      <c r="I119" s="15" t="s">
        <v>39</v>
      </c>
      <c r="J119" s="15" t="s">
        <v>38</v>
      </c>
      <c r="L119" s="7" t="str">
        <f>IF(G119="","",VLOOKUP(G119,Overview!$A$3:$B$52,2))</f>
        <v>Cowboys</v>
      </c>
      <c r="M119" s="7">
        <f t="shared" si="28"/>
        <v>0</v>
      </c>
      <c r="N119" s="7">
        <f t="shared" si="29"/>
        <v>0</v>
      </c>
      <c r="O119" s="7">
        <f t="shared" si="30"/>
        <v>0</v>
      </c>
      <c r="P119" s="8">
        <f t="shared" si="31"/>
        <v>0</v>
      </c>
      <c r="Q119" s="8">
        <f t="shared" si="32"/>
        <v>0</v>
      </c>
      <c r="R119" s="7">
        <f t="shared" si="33"/>
        <v>0</v>
      </c>
      <c r="S119" s="7">
        <f t="shared" si="34"/>
        <v>0</v>
      </c>
      <c r="T119" s="7" t="str">
        <f t="shared" si="35"/>
        <v/>
      </c>
      <c r="U119" s="7" t="str">
        <f t="shared" si="36"/>
        <v/>
      </c>
      <c r="V119" s="7" t="str">
        <f t="shared" si="37"/>
        <v/>
      </c>
      <c r="W119" s="7" t="str">
        <f t="shared" si="38"/>
        <v/>
      </c>
      <c r="Z119" s="7"/>
    </row>
    <row r="120" spans="1:26" x14ac:dyDescent="0.25">
      <c r="A120" s="1">
        <v>1980</v>
      </c>
      <c r="B120" s="1" t="s">
        <v>94</v>
      </c>
      <c r="C120" s="1" t="s">
        <v>88</v>
      </c>
      <c r="D120" s="1">
        <v>5</v>
      </c>
      <c r="E120" s="1" t="s">
        <v>5</v>
      </c>
      <c r="F120" s="1" t="s">
        <v>28</v>
      </c>
      <c r="G120" s="1" t="s">
        <v>34</v>
      </c>
      <c r="H120" s="15" t="s">
        <v>38</v>
      </c>
      <c r="L120" s="7" t="str">
        <f>IF(G120="","",VLOOKUP(G120,Overview!$A$3:$B$52,2))</f>
        <v>Rams</v>
      </c>
      <c r="M120" s="7">
        <f t="shared" si="28"/>
        <v>1</v>
      </c>
      <c r="N120" s="7">
        <f t="shared" si="29"/>
        <v>1</v>
      </c>
      <c r="O120" s="7">
        <f t="shared" si="30"/>
        <v>1980</v>
      </c>
      <c r="P120" s="8">
        <f t="shared" si="31"/>
        <v>0</v>
      </c>
      <c r="Q120" s="8">
        <f t="shared" si="32"/>
        <v>1</v>
      </c>
      <c r="R120" s="7">
        <f t="shared" si="33"/>
        <v>0</v>
      </c>
      <c r="S120" s="7">
        <f t="shared" si="34"/>
        <v>0</v>
      </c>
      <c r="T120" s="7" t="str">
        <f t="shared" si="35"/>
        <v/>
      </c>
      <c r="U120" s="7" t="str">
        <f t="shared" si="36"/>
        <v/>
      </c>
      <c r="V120" s="7" t="str">
        <f t="shared" si="37"/>
        <v/>
      </c>
      <c r="W120" s="7" t="str">
        <f t="shared" si="38"/>
        <v/>
      </c>
      <c r="Z120" s="7"/>
    </row>
    <row r="121" spans="1:26" x14ac:dyDescent="0.25">
      <c r="A121" s="1">
        <v>1981</v>
      </c>
      <c r="B121" s="1" t="s">
        <v>94</v>
      </c>
      <c r="C121" s="1" t="s">
        <v>87</v>
      </c>
      <c r="D121" s="1">
        <v>1</v>
      </c>
      <c r="E121" s="1" t="s">
        <v>81</v>
      </c>
      <c r="F121" s="1" t="s">
        <v>57</v>
      </c>
      <c r="G121" s="1" t="s">
        <v>61</v>
      </c>
      <c r="H121" s="15" t="s">
        <v>55</v>
      </c>
      <c r="I121" s="15" t="s">
        <v>39</v>
      </c>
      <c r="J121" s="15" t="s">
        <v>39</v>
      </c>
      <c r="K121" s="15" t="s">
        <v>38</v>
      </c>
      <c r="L121" s="7" t="str">
        <f>IF(G121="","",VLOOKUP(G121,Overview!$A$3:$B$52,2))</f>
        <v>Bengals</v>
      </c>
      <c r="M121" s="7">
        <f t="shared" si="28"/>
        <v>0</v>
      </c>
      <c r="N121" s="7">
        <f t="shared" si="29"/>
        <v>0</v>
      </c>
      <c r="O121" s="7">
        <f t="shared" si="30"/>
        <v>0</v>
      </c>
      <c r="P121" s="8">
        <f t="shared" si="31"/>
        <v>0</v>
      </c>
      <c r="Q121" s="8">
        <f t="shared" si="32"/>
        <v>0</v>
      </c>
      <c r="R121" s="7">
        <f t="shared" si="33"/>
        <v>0</v>
      </c>
      <c r="S121" s="7">
        <f t="shared" si="34"/>
        <v>0</v>
      </c>
      <c r="T121" s="7" t="str">
        <f t="shared" si="35"/>
        <v/>
      </c>
      <c r="U121" s="7" t="str">
        <f t="shared" si="36"/>
        <v/>
      </c>
      <c r="V121" s="7" t="str">
        <f t="shared" si="37"/>
        <v/>
      </c>
      <c r="W121" s="7" t="str">
        <f t="shared" si="38"/>
        <v/>
      </c>
      <c r="Z121" s="7"/>
    </row>
    <row r="122" spans="1:26" x14ac:dyDescent="0.25">
      <c r="A122" s="1">
        <v>1981</v>
      </c>
      <c r="B122" s="1" t="s">
        <v>94</v>
      </c>
      <c r="C122" s="1" t="s">
        <v>87</v>
      </c>
      <c r="D122" s="1">
        <v>2</v>
      </c>
      <c r="E122" s="1" t="s">
        <v>25</v>
      </c>
      <c r="F122" s="1" t="s">
        <v>42</v>
      </c>
      <c r="G122" s="1" t="s">
        <v>49</v>
      </c>
      <c r="H122" s="15" t="s">
        <v>55</v>
      </c>
      <c r="I122" s="15" t="s">
        <v>38</v>
      </c>
      <c r="L122" s="7" t="str">
        <f>IF(G122="","",VLOOKUP(G122,Overview!$A$3:$B$52,2))</f>
        <v>Dolphins</v>
      </c>
      <c r="M122" s="7">
        <f t="shared" si="28"/>
        <v>0</v>
      </c>
      <c r="N122" s="7">
        <f t="shared" si="29"/>
        <v>0</v>
      </c>
      <c r="O122" s="7">
        <f t="shared" si="30"/>
        <v>0</v>
      </c>
      <c r="P122" s="8">
        <f t="shared" si="31"/>
        <v>0</v>
      </c>
      <c r="Q122" s="8">
        <f t="shared" si="32"/>
        <v>0</v>
      </c>
      <c r="R122" s="7">
        <f t="shared" si="33"/>
        <v>0</v>
      </c>
      <c r="S122" s="7">
        <f t="shared" si="34"/>
        <v>0</v>
      </c>
      <c r="T122" s="7" t="str">
        <f t="shared" si="35"/>
        <v/>
      </c>
      <c r="U122" s="7" t="str">
        <f t="shared" si="36"/>
        <v/>
      </c>
      <c r="V122" s="7" t="str">
        <f t="shared" si="37"/>
        <v/>
      </c>
      <c r="W122" s="7" t="str">
        <f t="shared" si="38"/>
        <v/>
      </c>
      <c r="Z122" s="7"/>
    </row>
    <row r="123" spans="1:26" x14ac:dyDescent="0.25">
      <c r="A123" s="1">
        <v>1981</v>
      </c>
      <c r="B123" s="1" t="s">
        <v>94</v>
      </c>
      <c r="C123" s="1" t="s">
        <v>87</v>
      </c>
      <c r="D123" s="1">
        <v>3</v>
      </c>
      <c r="E123" s="1" t="s">
        <v>4</v>
      </c>
      <c r="F123" s="1" t="s">
        <v>68</v>
      </c>
      <c r="G123" s="1" t="s">
        <v>70</v>
      </c>
      <c r="H123" s="15" t="s">
        <v>55</v>
      </c>
      <c r="I123" s="15" t="s">
        <v>39</v>
      </c>
      <c r="J123" s="15" t="s">
        <v>38</v>
      </c>
      <c r="L123" s="7" t="str">
        <f>IF(G123="","",VLOOKUP(G123,Overview!$A$3:$B$52,2))</f>
        <v>Chargers</v>
      </c>
      <c r="M123" s="7">
        <f t="shared" si="28"/>
        <v>0</v>
      </c>
      <c r="N123" s="7">
        <f t="shared" si="29"/>
        <v>0</v>
      </c>
      <c r="O123" s="7">
        <f t="shared" si="30"/>
        <v>0</v>
      </c>
      <c r="P123" s="8">
        <f t="shared" si="31"/>
        <v>0</v>
      </c>
      <c r="Q123" s="8">
        <f t="shared" si="32"/>
        <v>0</v>
      </c>
      <c r="R123" s="7">
        <f t="shared" si="33"/>
        <v>0</v>
      </c>
      <c r="S123" s="7">
        <f t="shared" si="34"/>
        <v>0</v>
      </c>
      <c r="T123" s="7" t="str">
        <f t="shared" si="35"/>
        <v/>
      </c>
      <c r="U123" s="7" t="str">
        <f t="shared" si="36"/>
        <v/>
      </c>
      <c r="V123" s="7" t="str">
        <f t="shared" si="37"/>
        <v/>
      </c>
      <c r="W123" s="7" t="str">
        <f t="shared" si="38"/>
        <v/>
      </c>
      <c r="Z123" s="7"/>
    </row>
    <row r="124" spans="1:26" x14ac:dyDescent="0.25">
      <c r="A124" s="1">
        <v>1981</v>
      </c>
      <c r="B124" s="1" t="s">
        <v>94</v>
      </c>
      <c r="C124" s="1" t="s">
        <v>87</v>
      </c>
      <c r="D124" s="1">
        <v>4</v>
      </c>
      <c r="E124" s="1" t="s">
        <v>5</v>
      </c>
      <c r="F124" s="1" t="s">
        <v>46</v>
      </c>
      <c r="G124" s="1" t="s">
        <v>73</v>
      </c>
      <c r="H124" s="15" t="s">
        <v>38</v>
      </c>
      <c r="L124" s="7" t="str">
        <f>IF(G124="","",VLOOKUP(G124,Overview!$A$3:$B$52,2))</f>
        <v>Jets</v>
      </c>
      <c r="M124" s="7">
        <f t="shared" si="28"/>
        <v>0</v>
      </c>
      <c r="N124" s="7">
        <f t="shared" si="29"/>
        <v>0</v>
      </c>
      <c r="O124" s="7">
        <f t="shared" si="30"/>
        <v>0</v>
      </c>
      <c r="P124" s="8">
        <f t="shared" si="31"/>
        <v>0</v>
      </c>
      <c r="Q124" s="8">
        <f t="shared" si="32"/>
        <v>0</v>
      </c>
      <c r="R124" s="7">
        <f t="shared" si="33"/>
        <v>0</v>
      </c>
      <c r="S124" s="7">
        <f t="shared" si="34"/>
        <v>0</v>
      </c>
      <c r="T124" s="7" t="str">
        <f t="shared" si="35"/>
        <v/>
      </c>
      <c r="U124" s="7" t="str">
        <f t="shared" si="36"/>
        <v/>
      </c>
      <c r="V124" s="7" t="str">
        <f t="shared" si="37"/>
        <v/>
      </c>
      <c r="W124" s="7" t="str">
        <f t="shared" si="38"/>
        <v/>
      </c>
      <c r="Z124" s="7"/>
    </row>
    <row r="125" spans="1:26" x14ac:dyDescent="0.25">
      <c r="A125" s="1">
        <v>1981</v>
      </c>
      <c r="B125" s="1" t="s">
        <v>94</v>
      </c>
      <c r="C125" s="1" t="s">
        <v>87</v>
      </c>
      <c r="D125" s="1">
        <v>5</v>
      </c>
      <c r="E125" s="1" t="s">
        <v>5</v>
      </c>
      <c r="F125" s="1" t="s">
        <v>14</v>
      </c>
      <c r="G125" s="1" t="s">
        <v>20</v>
      </c>
      <c r="H125" s="15" t="s">
        <v>39</v>
      </c>
      <c r="I125" s="15" t="s">
        <v>38</v>
      </c>
      <c r="L125" s="7" t="str">
        <f>IF(G125="","",VLOOKUP(G125,Overview!$A$3:$B$52,2))</f>
        <v>Bills</v>
      </c>
      <c r="M125" s="7">
        <f t="shared" si="28"/>
        <v>0</v>
      </c>
      <c r="N125" s="7">
        <f t="shared" si="29"/>
        <v>0</v>
      </c>
      <c r="O125" s="7">
        <f t="shared" si="30"/>
        <v>0</v>
      </c>
      <c r="P125" s="8">
        <f t="shared" si="31"/>
        <v>0</v>
      </c>
      <c r="Q125" s="8">
        <f t="shared" si="32"/>
        <v>0</v>
      </c>
      <c r="R125" s="7">
        <f t="shared" si="33"/>
        <v>0</v>
      </c>
      <c r="S125" s="7">
        <f t="shared" si="34"/>
        <v>0</v>
      </c>
      <c r="T125" s="7" t="str">
        <f t="shared" si="35"/>
        <v/>
      </c>
      <c r="U125" s="7" t="str">
        <f t="shared" si="36"/>
        <v/>
      </c>
      <c r="V125" s="7" t="str">
        <f t="shared" si="37"/>
        <v/>
      </c>
      <c r="W125" s="7" t="str">
        <f t="shared" si="38"/>
        <v/>
      </c>
      <c r="Z125" s="7"/>
    </row>
    <row r="126" spans="1:26" x14ac:dyDescent="0.25">
      <c r="A126" s="1">
        <v>1981</v>
      </c>
      <c r="B126" s="1" t="s">
        <v>94</v>
      </c>
      <c r="C126" s="1" t="s">
        <v>88</v>
      </c>
      <c r="D126" s="1">
        <v>1</v>
      </c>
      <c r="E126" s="1" t="s">
        <v>4</v>
      </c>
      <c r="F126" s="1" t="s">
        <v>69</v>
      </c>
      <c r="G126" s="1" t="s">
        <v>71</v>
      </c>
      <c r="H126" s="15" t="s">
        <v>55</v>
      </c>
      <c r="I126" s="15" t="s">
        <v>39</v>
      </c>
      <c r="J126" s="15" t="s">
        <v>39</v>
      </c>
      <c r="K126" s="15" t="s">
        <v>39</v>
      </c>
      <c r="L126" s="7" t="str">
        <f>IF(G126="","",VLOOKUP(G126,Overview!$A$3:$B$52,2))</f>
        <v>49ers</v>
      </c>
      <c r="M126" s="7">
        <f t="shared" si="28"/>
        <v>0</v>
      </c>
      <c r="N126" s="7">
        <f t="shared" si="29"/>
        <v>0</v>
      </c>
      <c r="O126" s="7">
        <f t="shared" si="30"/>
        <v>0</v>
      </c>
      <c r="P126" s="8">
        <f t="shared" si="31"/>
        <v>0</v>
      </c>
      <c r="Q126" s="8">
        <f t="shared" si="32"/>
        <v>0</v>
      </c>
      <c r="R126" s="7">
        <f t="shared" si="33"/>
        <v>0</v>
      </c>
      <c r="S126" s="7">
        <f t="shared" si="34"/>
        <v>0</v>
      </c>
      <c r="T126" s="7">
        <f t="shared" si="35"/>
        <v>1981</v>
      </c>
      <c r="U126" s="7" t="str">
        <f t="shared" si="36"/>
        <v>San Francisco</v>
      </c>
      <c r="V126" s="7" t="str">
        <f t="shared" si="37"/>
        <v>49ers</v>
      </c>
      <c r="W126" s="7" t="str">
        <f t="shared" si="38"/>
        <v>NFC</v>
      </c>
      <c r="Z126" s="7"/>
    </row>
    <row r="127" spans="1:26" x14ac:dyDescent="0.25">
      <c r="A127" s="1">
        <v>1981</v>
      </c>
      <c r="B127" s="1" t="s">
        <v>94</v>
      </c>
      <c r="C127" s="1" t="s">
        <v>88</v>
      </c>
      <c r="D127" s="1">
        <v>2</v>
      </c>
      <c r="E127" s="1" t="s">
        <v>25</v>
      </c>
      <c r="F127" s="1" t="s">
        <v>43</v>
      </c>
      <c r="G127" s="1" t="s">
        <v>50</v>
      </c>
      <c r="H127" s="15" t="s">
        <v>55</v>
      </c>
      <c r="I127" s="15" t="s">
        <v>39</v>
      </c>
      <c r="J127" s="15" t="s">
        <v>38</v>
      </c>
      <c r="L127" s="7" t="str">
        <f>IF(G127="","",VLOOKUP(G127,Overview!$A$3:$B$52,2))</f>
        <v>Cowboys</v>
      </c>
      <c r="M127" s="7">
        <f t="shared" si="28"/>
        <v>0</v>
      </c>
      <c r="N127" s="7">
        <f t="shared" si="29"/>
        <v>0</v>
      </c>
      <c r="O127" s="7">
        <f t="shared" si="30"/>
        <v>0</v>
      </c>
      <c r="P127" s="8">
        <f t="shared" si="31"/>
        <v>0</v>
      </c>
      <c r="Q127" s="8">
        <f t="shared" si="32"/>
        <v>0</v>
      </c>
      <c r="R127" s="7">
        <f t="shared" si="33"/>
        <v>0</v>
      </c>
      <c r="S127" s="7">
        <f t="shared" si="34"/>
        <v>0</v>
      </c>
      <c r="T127" s="7" t="str">
        <f t="shared" si="35"/>
        <v/>
      </c>
      <c r="U127" s="7" t="str">
        <f t="shared" si="36"/>
        <v/>
      </c>
      <c r="V127" s="7" t="str">
        <f t="shared" si="37"/>
        <v/>
      </c>
      <c r="W127" s="7" t="str">
        <f t="shared" si="38"/>
        <v/>
      </c>
      <c r="Z127" s="7"/>
    </row>
    <row r="128" spans="1:26" x14ac:dyDescent="0.25">
      <c r="A128" s="1">
        <v>1981</v>
      </c>
      <c r="B128" s="1" t="s">
        <v>94</v>
      </c>
      <c r="C128" s="1" t="s">
        <v>88</v>
      </c>
      <c r="D128" s="1">
        <v>3</v>
      </c>
      <c r="E128" s="1" t="s">
        <v>81</v>
      </c>
      <c r="F128" s="1" t="s">
        <v>75</v>
      </c>
      <c r="G128" s="1" t="s">
        <v>76</v>
      </c>
      <c r="H128" s="15" t="s">
        <v>55</v>
      </c>
      <c r="I128" s="15" t="s">
        <v>38</v>
      </c>
      <c r="L128" s="7" t="str">
        <f>IF(G128="","",VLOOKUP(G128,Overview!$A$3:$B$52,2))</f>
        <v>Buccaneers</v>
      </c>
      <c r="M128" s="7">
        <f t="shared" si="28"/>
        <v>0</v>
      </c>
      <c r="N128" s="7">
        <f t="shared" si="29"/>
        <v>0</v>
      </c>
      <c r="O128" s="7">
        <f t="shared" si="30"/>
        <v>0</v>
      </c>
      <c r="P128" s="8">
        <f t="shared" si="31"/>
        <v>0</v>
      </c>
      <c r="Q128" s="8">
        <f t="shared" si="32"/>
        <v>0</v>
      </c>
      <c r="R128" s="7">
        <f t="shared" si="33"/>
        <v>0</v>
      </c>
      <c r="S128" s="7">
        <f t="shared" si="34"/>
        <v>0</v>
      </c>
      <c r="T128" s="7" t="str">
        <f t="shared" si="35"/>
        <v/>
      </c>
      <c r="U128" s="7" t="str">
        <f t="shared" si="36"/>
        <v/>
      </c>
      <c r="V128" s="7" t="str">
        <f t="shared" si="37"/>
        <v/>
      </c>
      <c r="W128" s="7" t="str">
        <f t="shared" si="38"/>
        <v/>
      </c>
      <c r="Z128" s="7"/>
    </row>
    <row r="129" spans="1:26" x14ac:dyDescent="0.25">
      <c r="A129" s="1">
        <v>1981</v>
      </c>
      <c r="B129" s="1" t="s">
        <v>94</v>
      </c>
      <c r="C129" s="1" t="s">
        <v>88</v>
      </c>
      <c r="D129" s="1">
        <v>4</v>
      </c>
      <c r="E129" s="1" t="s">
        <v>5</v>
      </c>
      <c r="F129" s="1" t="s">
        <v>26</v>
      </c>
      <c r="G129" s="1" t="s">
        <v>32</v>
      </c>
      <c r="H129" s="15" t="s">
        <v>38</v>
      </c>
      <c r="L129" s="7" t="str">
        <f>IF(G129="","",VLOOKUP(G129,Overview!$A$3:$B$52,2))</f>
        <v>Eagles</v>
      </c>
      <c r="M129" s="7">
        <f t="shared" si="28"/>
        <v>0</v>
      </c>
      <c r="N129" s="7">
        <f t="shared" si="29"/>
        <v>0</v>
      </c>
      <c r="O129" s="7">
        <f t="shared" si="30"/>
        <v>0</v>
      </c>
      <c r="P129" s="8">
        <f t="shared" si="31"/>
        <v>0</v>
      </c>
      <c r="Q129" s="8">
        <f t="shared" si="32"/>
        <v>0</v>
      </c>
      <c r="R129" s="7">
        <f t="shared" si="33"/>
        <v>0</v>
      </c>
      <c r="S129" s="7">
        <f t="shared" si="34"/>
        <v>0</v>
      </c>
      <c r="T129" s="7" t="str">
        <f t="shared" si="35"/>
        <v/>
      </c>
      <c r="U129" s="7" t="str">
        <f t="shared" si="36"/>
        <v/>
      </c>
      <c r="V129" s="7" t="str">
        <f t="shared" si="37"/>
        <v/>
      </c>
      <c r="W129" s="7" t="str">
        <f t="shared" si="38"/>
        <v/>
      </c>
      <c r="Z129" s="7"/>
    </row>
    <row r="130" spans="1:26" x14ac:dyDescent="0.25">
      <c r="A130" s="1">
        <v>1981</v>
      </c>
      <c r="B130" s="1" t="s">
        <v>94</v>
      </c>
      <c r="C130" s="1" t="s">
        <v>88</v>
      </c>
      <c r="D130" s="1">
        <v>5</v>
      </c>
      <c r="E130" s="1" t="s">
        <v>5</v>
      </c>
      <c r="F130" s="1" t="s">
        <v>46</v>
      </c>
      <c r="G130" s="1" t="s">
        <v>53</v>
      </c>
      <c r="H130" s="15" t="s">
        <v>39</v>
      </c>
      <c r="I130" s="15" t="s">
        <v>38</v>
      </c>
      <c r="L130" s="7" t="str">
        <f>IF(G130="","",VLOOKUP(G130,Overview!$A$3:$B$52,2))</f>
        <v>Giants</v>
      </c>
      <c r="M130" s="7">
        <f t="shared" si="28"/>
        <v>0</v>
      </c>
      <c r="N130" s="7">
        <f t="shared" si="29"/>
        <v>0</v>
      </c>
      <c r="O130" s="7">
        <f t="shared" si="30"/>
        <v>0</v>
      </c>
      <c r="P130" s="8">
        <f t="shared" si="31"/>
        <v>0</v>
      </c>
      <c r="Q130" s="8">
        <f t="shared" si="32"/>
        <v>0</v>
      </c>
      <c r="R130" s="7">
        <f t="shared" si="33"/>
        <v>0</v>
      </c>
      <c r="S130" s="7">
        <f t="shared" si="34"/>
        <v>0</v>
      </c>
      <c r="T130" s="7" t="str">
        <f t="shared" si="35"/>
        <v/>
      </c>
      <c r="U130" s="7" t="str">
        <f t="shared" si="36"/>
        <v/>
      </c>
      <c r="V130" s="7" t="str">
        <f t="shared" si="37"/>
        <v/>
      </c>
      <c r="W130" s="7" t="str">
        <f t="shared" si="38"/>
        <v/>
      </c>
      <c r="Z130" s="7"/>
    </row>
    <row r="131" spans="1:26" x14ac:dyDescent="0.25">
      <c r="A131" s="1">
        <v>1982</v>
      </c>
      <c r="B131" s="1" t="s">
        <v>94</v>
      </c>
      <c r="C131" s="1" t="s">
        <v>87</v>
      </c>
      <c r="D131" s="1">
        <v>1</v>
      </c>
      <c r="E131" s="1" t="s">
        <v>84</v>
      </c>
      <c r="F131" s="1" t="s">
        <v>28</v>
      </c>
      <c r="G131" s="1" t="s">
        <v>48</v>
      </c>
      <c r="H131" s="15" t="s">
        <v>39</v>
      </c>
      <c r="I131" s="15" t="s">
        <v>38</v>
      </c>
      <c r="L131" s="7" t="str">
        <f>IF(G131="","",VLOOKUP(G131,Overview!$A$3:$B$52,2))</f>
        <v>Raiders</v>
      </c>
      <c r="M131" s="7">
        <f t="shared" ref="M131:M194" si="39">(L131=$M$1)*1</f>
        <v>0</v>
      </c>
      <c r="N131" s="7">
        <f t="shared" ref="N131:N194" si="40">M131</f>
        <v>0</v>
      </c>
      <c r="O131" s="7">
        <f t="shared" ref="O131:O194" si="41">A131*M131</f>
        <v>0</v>
      </c>
      <c r="P131" s="8">
        <f t="shared" ref="P131:P194" si="42">COUNTIF(H131:K131,"W")*M131</f>
        <v>0</v>
      </c>
      <c r="Q131" s="8">
        <f t="shared" ref="Q131:Q194" si="43">COUNTIF(H131:K131,"L")*M131</f>
        <v>0</v>
      </c>
      <c r="R131" s="7">
        <f t="shared" ref="R131:R194" si="44">IF(K131&lt;&gt;"",1,0)*M131</f>
        <v>0</v>
      </c>
      <c r="S131" s="7">
        <f t="shared" ref="S131:S194" si="45">IF(K131="W",1,0)*M131</f>
        <v>0</v>
      </c>
      <c r="T131" s="7" t="str">
        <f t="shared" ref="T131:T194" si="46">IF($K131="W",A131,"")</f>
        <v/>
      </c>
      <c r="U131" s="7" t="str">
        <f t="shared" ref="U131:U194" si="47">IF($K131="W",F131,"")</f>
        <v/>
      </c>
      <c r="V131" s="7" t="str">
        <f t="shared" ref="V131:V194" si="48">IF($K131="W",G131,"")</f>
        <v/>
      </c>
      <c r="W131" s="7" t="str">
        <f t="shared" ref="W131:W194" si="49">IF($K131="W",IF(A131&lt;1970,B131,LEFT(C131,1)&amp;"FC"),"")</f>
        <v/>
      </c>
      <c r="Z131" s="7"/>
    </row>
    <row r="132" spans="1:26" x14ac:dyDescent="0.25">
      <c r="A132" s="1">
        <v>1982</v>
      </c>
      <c r="B132" s="1" t="s">
        <v>94</v>
      </c>
      <c r="C132" s="1" t="s">
        <v>87</v>
      </c>
      <c r="D132" s="1">
        <v>2</v>
      </c>
      <c r="E132" s="1" t="s">
        <v>84</v>
      </c>
      <c r="F132" s="1" t="s">
        <v>42</v>
      </c>
      <c r="G132" s="1" t="s">
        <v>49</v>
      </c>
      <c r="H132" s="15" t="s">
        <v>39</v>
      </c>
      <c r="I132" s="15" t="s">
        <v>39</v>
      </c>
      <c r="J132" s="15" t="s">
        <v>39</v>
      </c>
      <c r="K132" s="15" t="s">
        <v>38</v>
      </c>
      <c r="L132" s="7" t="str">
        <f>IF(G132="","",VLOOKUP(G132,Overview!$A$3:$B$52,2))</f>
        <v>Dolphins</v>
      </c>
      <c r="M132" s="7">
        <f t="shared" si="39"/>
        <v>0</v>
      </c>
      <c r="N132" s="7">
        <f t="shared" si="40"/>
        <v>0</v>
      </c>
      <c r="O132" s="7">
        <f t="shared" si="41"/>
        <v>0</v>
      </c>
      <c r="P132" s="8">
        <f t="shared" si="42"/>
        <v>0</v>
      </c>
      <c r="Q132" s="8">
        <f t="shared" si="43"/>
        <v>0</v>
      </c>
      <c r="R132" s="7">
        <f t="shared" si="44"/>
        <v>0</v>
      </c>
      <c r="S132" s="7">
        <f t="shared" si="45"/>
        <v>0</v>
      </c>
      <c r="T132" s="7" t="str">
        <f t="shared" si="46"/>
        <v/>
      </c>
      <c r="U132" s="7" t="str">
        <f t="shared" si="47"/>
        <v/>
      </c>
      <c r="V132" s="7" t="str">
        <f t="shared" si="48"/>
        <v/>
      </c>
      <c r="W132" s="7" t="str">
        <f t="shared" si="49"/>
        <v/>
      </c>
      <c r="Z132" s="7"/>
    </row>
    <row r="133" spans="1:26" x14ac:dyDescent="0.25">
      <c r="A133" s="1">
        <v>1982</v>
      </c>
      <c r="B133" s="1" t="s">
        <v>94</v>
      </c>
      <c r="C133" s="1" t="s">
        <v>87</v>
      </c>
      <c r="D133" s="1">
        <v>3</v>
      </c>
      <c r="E133" s="1" t="s">
        <v>84</v>
      </c>
      <c r="F133" s="1" t="s">
        <v>57</v>
      </c>
      <c r="G133" s="1" t="s">
        <v>61</v>
      </c>
      <c r="H133" s="15" t="s">
        <v>38</v>
      </c>
      <c r="L133" s="7" t="str">
        <f>IF(G133="","",VLOOKUP(G133,Overview!$A$3:$B$52,2))</f>
        <v>Bengals</v>
      </c>
      <c r="M133" s="7">
        <f t="shared" si="39"/>
        <v>0</v>
      </c>
      <c r="N133" s="7">
        <f t="shared" si="40"/>
        <v>0</v>
      </c>
      <c r="O133" s="7">
        <f t="shared" si="41"/>
        <v>0</v>
      </c>
      <c r="P133" s="8">
        <f t="shared" si="42"/>
        <v>0</v>
      </c>
      <c r="Q133" s="8">
        <f t="shared" si="43"/>
        <v>0</v>
      </c>
      <c r="R133" s="7">
        <f t="shared" si="44"/>
        <v>0</v>
      </c>
      <c r="S133" s="7">
        <f t="shared" si="45"/>
        <v>0</v>
      </c>
      <c r="T133" s="7" t="str">
        <f t="shared" si="46"/>
        <v/>
      </c>
      <c r="U133" s="7" t="str">
        <f t="shared" si="47"/>
        <v/>
      </c>
      <c r="V133" s="7" t="str">
        <f t="shared" si="48"/>
        <v/>
      </c>
      <c r="W133" s="7" t="str">
        <f t="shared" si="49"/>
        <v/>
      </c>
      <c r="Z133" s="7"/>
    </row>
    <row r="134" spans="1:26" x14ac:dyDescent="0.25">
      <c r="A134" s="1">
        <v>1982</v>
      </c>
      <c r="B134" s="1" t="s">
        <v>94</v>
      </c>
      <c r="C134" s="1" t="s">
        <v>87</v>
      </c>
      <c r="D134" s="1">
        <v>4</v>
      </c>
      <c r="E134" s="1" t="s">
        <v>84</v>
      </c>
      <c r="F134" s="1" t="s">
        <v>10</v>
      </c>
      <c r="G134" s="1" t="s">
        <v>16</v>
      </c>
      <c r="H134" s="15" t="s">
        <v>38</v>
      </c>
      <c r="L134" s="7" t="str">
        <f>IF(G134="","",VLOOKUP(G134,Overview!$A$3:$B$52,2))</f>
        <v>Steelers</v>
      </c>
      <c r="M134" s="7">
        <f t="shared" si="39"/>
        <v>0</v>
      </c>
      <c r="N134" s="7">
        <f t="shared" si="40"/>
        <v>0</v>
      </c>
      <c r="O134" s="7">
        <f t="shared" si="41"/>
        <v>0</v>
      </c>
      <c r="P134" s="8">
        <f t="shared" si="42"/>
        <v>0</v>
      </c>
      <c r="Q134" s="8">
        <f t="shared" si="43"/>
        <v>0</v>
      </c>
      <c r="R134" s="7">
        <f t="shared" si="44"/>
        <v>0</v>
      </c>
      <c r="S134" s="7">
        <f t="shared" si="45"/>
        <v>0</v>
      </c>
      <c r="T134" s="7" t="str">
        <f t="shared" si="46"/>
        <v/>
      </c>
      <c r="U134" s="7" t="str">
        <f t="shared" si="47"/>
        <v/>
      </c>
      <c r="V134" s="7" t="str">
        <f t="shared" si="48"/>
        <v/>
      </c>
      <c r="W134" s="7" t="str">
        <f t="shared" si="49"/>
        <v/>
      </c>
      <c r="Z134" s="7"/>
    </row>
    <row r="135" spans="1:26" x14ac:dyDescent="0.25">
      <c r="A135" s="1">
        <v>1982</v>
      </c>
      <c r="B135" s="1" t="s">
        <v>94</v>
      </c>
      <c r="C135" s="1" t="s">
        <v>87</v>
      </c>
      <c r="D135" s="1">
        <v>5</v>
      </c>
      <c r="E135" s="1" t="s">
        <v>84</v>
      </c>
      <c r="F135" s="1" t="s">
        <v>68</v>
      </c>
      <c r="G135" s="1" t="s">
        <v>70</v>
      </c>
      <c r="H135" s="15" t="s">
        <v>39</v>
      </c>
      <c r="I135" s="15" t="s">
        <v>38</v>
      </c>
      <c r="L135" s="7" t="str">
        <f>IF(G135="","",VLOOKUP(G135,Overview!$A$3:$B$52,2))</f>
        <v>Chargers</v>
      </c>
      <c r="M135" s="7">
        <f t="shared" si="39"/>
        <v>0</v>
      </c>
      <c r="N135" s="7">
        <f t="shared" si="40"/>
        <v>0</v>
      </c>
      <c r="O135" s="7">
        <f t="shared" si="41"/>
        <v>0</v>
      </c>
      <c r="P135" s="8">
        <f t="shared" si="42"/>
        <v>0</v>
      </c>
      <c r="Q135" s="8">
        <f t="shared" si="43"/>
        <v>0</v>
      </c>
      <c r="R135" s="7">
        <f t="shared" si="44"/>
        <v>0</v>
      </c>
      <c r="S135" s="7">
        <f t="shared" si="45"/>
        <v>0</v>
      </c>
      <c r="T135" s="7" t="str">
        <f t="shared" si="46"/>
        <v/>
      </c>
      <c r="U135" s="7" t="str">
        <f t="shared" si="47"/>
        <v/>
      </c>
      <c r="V135" s="7" t="str">
        <f t="shared" si="48"/>
        <v/>
      </c>
      <c r="W135" s="7" t="str">
        <f t="shared" si="49"/>
        <v/>
      </c>
      <c r="Z135" s="7"/>
    </row>
    <row r="136" spans="1:26" x14ac:dyDescent="0.25">
      <c r="A136" s="1">
        <v>1982</v>
      </c>
      <c r="B136" s="1" t="s">
        <v>94</v>
      </c>
      <c r="C136" s="1" t="s">
        <v>87</v>
      </c>
      <c r="D136" s="1">
        <v>6</v>
      </c>
      <c r="E136" s="1" t="s">
        <v>84</v>
      </c>
      <c r="F136" s="1" t="s">
        <v>46</v>
      </c>
      <c r="G136" s="1" t="s">
        <v>73</v>
      </c>
      <c r="H136" s="15" t="s">
        <v>39</v>
      </c>
      <c r="I136" s="15" t="s">
        <v>39</v>
      </c>
      <c r="J136" s="15" t="s">
        <v>38</v>
      </c>
      <c r="L136" s="7" t="str">
        <f>IF(G136="","",VLOOKUP(G136,Overview!$A$3:$B$52,2))</f>
        <v>Jets</v>
      </c>
      <c r="M136" s="7">
        <f t="shared" si="39"/>
        <v>0</v>
      </c>
      <c r="N136" s="7">
        <f t="shared" si="40"/>
        <v>0</v>
      </c>
      <c r="O136" s="7">
        <f t="shared" si="41"/>
        <v>0</v>
      </c>
      <c r="P136" s="8">
        <f t="shared" si="42"/>
        <v>0</v>
      </c>
      <c r="Q136" s="8">
        <f t="shared" si="43"/>
        <v>0</v>
      </c>
      <c r="R136" s="7">
        <f t="shared" si="44"/>
        <v>0</v>
      </c>
      <c r="S136" s="7">
        <f t="shared" si="45"/>
        <v>0</v>
      </c>
      <c r="T136" s="7" t="str">
        <f t="shared" si="46"/>
        <v/>
      </c>
      <c r="U136" s="7" t="str">
        <f t="shared" si="47"/>
        <v/>
      </c>
      <c r="V136" s="7" t="str">
        <f t="shared" si="48"/>
        <v/>
      </c>
      <c r="W136" s="7" t="str">
        <f t="shared" si="49"/>
        <v/>
      </c>
      <c r="Z136" s="7"/>
    </row>
    <row r="137" spans="1:26" x14ac:dyDescent="0.25">
      <c r="A137" s="1">
        <v>1982</v>
      </c>
      <c r="B137" s="1" t="s">
        <v>94</v>
      </c>
      <c r="C137" s="1" t="s">
        <v>87</v>
      </c>
      <c r="D137" s="1">
        <v>7</v>
      </c>
      <c r="E137" s="1" t="s">
        <v>84</v>
      </c>
      <c r="F137" s="1" t="s">
        <v>9</v>
      </c>
      <c r="G137" s="1" t="s">
        <v>15</v>
      </c>
      <c r="H137" s="15" t="s">
        <v>38</v>
      </c>
      <c r="L137" s="7" t="str">
        <f>IF(G137="","",VLOOKUP(G137,Overview!$A$3:$B$52,2))</f>
        <v>Patriots</v>
      </c>
      <c r="M137" s="7">
        <f t="shared" si="39"/>
        <v>0</v>
      </c>
      <c r="N137" s="7">
        <f t="shared" si="40"/>
        <v>0</v>
      </c>
      <c r="O137" s="7">
        <f t="shared" si="41"/>
        <v>0</v>
      </c>
      <c r="P137" s="8">
        <f t="shared" si="42"/>
        <v>0</v>
      </c>
      <c r="Q137" s="8">
        <f t="shared" si="43"/>
        <v>0</v>
      </c>
      <c r="R137" s="7">
        <f t="shared" si="44"/>
        <v>0</v>
      </c>
      <c r="S137" s="7">
        <f t="shared" si="45"/>
        <v>0</v>
      </c>
      <c r="T137" s="7" t="str">
        <f t="shared" si="46"/>
        <v/>
      </c>
      <c r="U137" s="7" t="str">
        <f t="shared" si="47"/>
        <v/>
      </c>
      <c r="V137" s="7" t="str">
        <f t="shared" si="48"/>
        <v/>
      </c>
      <c r="W137" s="7" t="str">
        <f t="shared" si="49"/>
        <v/>
      </c>
      <c r="Z137" s="7"/>
    </row>
    <row r="138" spans="1:26" x14ac:dyDescent="0.25">
      <c r="A138" s="1">
        <v>1982</v>
      </c>
      <c r="B138" s="1" t="s">
        <v>94</v>
      </c>
      <c r="C138" s="1" t="s">
        <v>87</v>
      </c>
      <c r="D138" s="1">
        <v>8</v>
      </c>
      <c r="E138" s="1" t="s">
        <v>84</v>
      </c>
      <c r="F138" s="1" t="s">
        <v>78</v>
      </c>
      <c r="G138" s="1" t="s">
        <v>79</v>
      </c>
      <c r="H138" s="15" t="s">
        <v>38</v>
      </c>
      <c r="L138" s="7" t="str">
        <f>IF(G138="","",VLOOKUP(G138,Overview!$A$3:$B$52,2))</f>
        <v>Browns</v>
      </c>
      <c r="M138" s="7">
        <f t="shared" si="39"/>
        <v>0</v>
      </c>
      <c r="N138" s="7">
        <f t="shared" si="40"/>
        <v>0</v>
      </c>
      <c r="O138" s="7">
        <f t="shared" si="41"/>
        <v>0</v>
      </c>
      <c r="P138" s="8">
        <f t="shared" si="42"/>
        <v>0</v>
      </c>
      <c r="Q138" s="8">
        <f t="shared" si="43"/>
        <v>0</v>
      </c>
      <c r="R138" s="7">
        <f t="shared" si="44"/>
        <v>0</v>
      </c>
      <c r="S138" s="7">
        <f t="shared" si="45"/>
        <v>0</v>
      </c>
      <c r="T138" s="7" t="str">
        <f t="shared" si="46"/>
        <v/>
      </c>
      <c r="U138" s="7" t="str">
        <f t="shared" si="47"/>
        <v/>
      </c>
      <c r="V138" s="7" t="str">
        <f t="shared" si="48"/>
        <v/>
      </c>
      <c r="W138" s="7" t="str">
        <f t="shared" si="49"/>
        <v/>
      </c>
      <c r="Z138" s="7"/>
    </row>
    <row r="139" spans="1:26" x14ac:dyDescent="0.25">
      <c r="A139" s="1">
        <v>1982</v>
      </c>
      <c r="B139" s="1" t="s">
        <v>94</v>
      </c>
      <c r="C139" s="1" t="s">
        <v>88</v>
      </c>
      <c r="D139" s="1">
        <v>1</v>
      </c>
      <c r="E139" s="1" t="s">
        <v>84</v>
      </c>
      <c r="F139" s="1" t="s">
        <v>59</v>
      </c>
      <c r="G139" s="1" t="s">
        <v>63</v>
      </c>
      <c r="H139" s="15" t="s">
        <v>39</v>
      </c>
      <c r="I139" s="15" t="s">
        <v>39</v>
      </c>
      <c r="J139" s="15" t="s">
        <v>39</v>
      </c>
      <c r="K139" s="15" t="s">
        <v>39</v>
      </c>
      <c r="L139" s="7" t="str">
        <f>IF(G139="","",VLOOKUP(G139,Overview!$A$3:$B$52,2))</f>
        <v>Commanders</v>
      </c>
      <c r="M139" s="7">
        <f t="shared" si="39"/>
        <v>0</v>
      </c>
      <c r="N139" s="7">
        <f t="shared" si="40"/>
        <v>0</v>
      </c>
      <c r="O139" s="7">
        <f t="shared" si="41"/>
        <v>0</v>
      </c>
      <c r="P139" s="8">
        <f t="shared" si="42"/>
        <v>0</v>
      </c>
      <c r="Q139" s="8">
        <f t="shared" si="43"/>
        <v>0</v>
      </c>
      <c r="R139" s="7">
        <f t="shared" si="44"/>
        <v>0</v>
      </c>
      <c r="S139" s="7">
        <f t="shared" si="45"/>
        <v>0</v>
      </c>
      <c r="T139" s="7">
        <f t="shared" si="46"/>
        <v>1982</v>
      </c>
      <c r="U139" s="7" t="str">
        <f t="shared" si="47"/>
        <v>Washington</v>
      </c>
      <c r="V139" s="7" t="str">
        <f t="shared" si="48"/>
        <v>Redskins</v>
      </c>
      <c r="W139" s="7" t="str">
        <f t="shared" si="49"/>
        <v>NFC</v>
      </c>
      <c r="Z139" s="7"/>
    </row>
    <row r="140" spans="1:26" x14ac:dyDescent="0.25">
      <c r="A140" s="1">
        <v>1982</v>
      </c>
      <c r="B140" s="1" t="s">
        <v>94</v>
      </c>
      <c r="C140" s="1" t="s">
        <v>88</v>
      </c>
      <c r="D140" s="1">
        <v>2</v>
      </c>
      <c r="E140" s="1" t="s">
        <v>84</v>
      </c>
      <c r="F140" s="1" t="s">
        <v>43</v>
      </c>
      <c r="G140" s="1" t="s">
        <v>50</v>
      </c>
      <c r="H140" s="15" t="s">
        <v>39</v>
      </c>
      <c r="I140" s="15" t="s">
        <v>39</v>
      </c>
      <c r="J140" s="15" t="s">
        <v>38</v>
      </c>
      <c r="L140" s="7" t="str">
        <f>IF(G140="","",VLOOKUP(G140,Overview!$A$3:$B$52,2))</f>
        <v>Cowboys</v>
      </c>
      <c r="M140" s="7">
        <f t="shared" si="39"/>
        <v>0</v>
      </c>
      <c r="N140" s="7">
        <f t="shared" si="40"/>
        <v>0</v>
      </c>
      <c r="O140" s="7">
        <f t="shared" si="41"/>
        <v>0</v>
      </c>
      <c r="P140" s="8">
        <f t="shared" si="42"/>
        <v>0</v>
      </c>
      <c r="Q140" s="8">
        <f t="shared" si="43"/>
        <v>0</v>
      </c>
      <c r="R140" s="7">
        <f t="shared" si="44"/>
        <v>0</v>
      </c>
      <c r="S140" s="7">
        <f t="shared" si="45"/>
        <v>0</v>
      </c>
      <c r="T140" s="7" t="str">
        <f t="shared" si="46"/>
        <v/>
      </c>
      <c r="U140" s="7" t="str">
        <f t="shared" si="47"/>
        <v/>
      </c>
      <c r="V140" s="7" t="str">
        <f t="shared" si="48"/>
        <v/>
      </c>
      <c r="W140" s="7" t="str">
        <f t="shared" si="49"/>
        <v/>
      </c>
      <c r="Z140" s="7"/>
    </row>
    <row r="141" spans="1:26" x14ac:dyDescent="0.25">
      <c r="A141" s="1">
        <v>1982</v>
      </c>
      <c r="B141" s="1" t="s">
        <v>94</v>
      </c>
      <c r="C141" s="1" t="s">
        <v>88</v>
      </c>
      <c r="D141" s="1">
        <v>3</v>
      </c>
      <c r="E141" s="1" t="s">
        <v>84</v>
      </c>
      <c r="F141" s="1" t="s">
        <v>45</v>
      </c>
      <c r="G141" s="1" t="s">
        <v>52</v>
      </c>
      <c r="H141" s="15" t="s">
        <v>39</v>
      </c>
      <c r="I141" s="15" t="s">
        <v>38</v>
      </c>
      <c r="L141" s="7" t="str">
        <f>IF(G141="","",VLOOKUP(G141,Overview!$A$3:$B$52,2))</f>
        <v>Packers</v>
      </c>
      <c r="M141" s="7">
        <f t="shared" si="39"/>
        <v>0</v>
      </c>
      <c r="N141" s="7">
        <f t="shared" si="40"/>
        <v>0</v>
      </c>
      <c r="O141" s="7">
        <f t="shared" si="41"/>
        <v>0</v>
      </c>
      <c r="P141" s="8">
        <f t="shared" si="42"/>
        <v>0</v>
      </c>
      <c r="Q141" s="8">
        <f t="shared" si="43"/>
        <v>0</v>
      </c>
      <c r="R141" s="7">
        <f t="shared" si="44"/>
        <v>0</v>
      </c>
      <c r="S141" s="7">
        <f t="shared" si="45"/>
        <v>0</v>
      </c>
      <c r="T141" s="7" t="str">
        <f t="shared" si="46"/>
        <v/>
      </c>
      <c r="U141" s="7" t="str">
        <f t="shared" si="47"/>
        <v/>
      </c>
      <c r="V141" s="7" t="str">
        <f t="shared" si="48"/>
        <v/>
      </c>
      <c r="W141" s="7" t="str">
        <f t="shared" si="49"/>
        <v/>
      </c>
      <c r="Z141" s="7"/>
    </row>
    <row r="142" spans="1:26" x14ac:dyDescent="0.25">
      <c r="A142" s="1">
        <v>1982</v>
      </c>
      <c r="B142" s="1" t="s">
        <v>94</v>
      </c>
      <c r="C142" s="1" t="s">
        <v>88</v>
      </c>
      <c r="D142" s="1">
        <v>4</v>
      </c>
      <c r="E142" s="1" t="s">
        <v>84</v>
      </c>
      <c r="F142" s="1" t="s">
        <v>27</v>
      </c>
      <c r="G142" s="1" t="s">
        <v>33</v>
      </c>
      <c r="H142" s="15" t="s">
        <v>39</v>
      </c>
      <c r="I142" s="15" t="s">
        <v>38</v>
      </c>
      <c r="L142" s="7" t="str">
        <f>IF(G142="","",VLOOKUP(G142,Overview!$A$3:$B$52,2))</f>
        <v>Vikings</v>
      </c>
      <c r="M142" s="7">
        <f t="shared" si="39"/>
        <v>0</v>
      </c>
      <c r="N142" s="7">
        <f t="shared" si="40"/>
        <v>0</v>
      </c>
      <c r="O142" s="7">
        <f t="shared" si="41"/>
        <v>0</v>
      </c>
      <c r="P142" s="8">
        <f t="shared" si="42"/>
        <v>0</v>
      </c>
      <c r="Q142" s="8">
        <f t="shared" si="43"/>
        <v>0</v>
      </c>
      <c r="R142" s="7">
        <f t="shared" si="44"/>
        <v>0</v>
      </c>
      <c r="S142" s="7">
        <f t="shared" si="45"/>
        <v>0</v>
      </c>
      <c r="T142" s="7" t="str">
        <f t="shared" si="46"/>
        <v/>
      </c>
      <c r="U142" s="7" t="str">
        <f t="shared" si="47"/>
        <v/>
      </c>
      <c r="V142" s="7" t="str">
        <f t="shared" si="48"/>
        <v/>
      </c>
      <c r="W142" s="7" t="str">
        <f t="shared" si="49"/>
        <v/>
      </c>
      <c r="Z142" s="7"/>
    </row>
    <row r="143" spans="1:26" x14ac:dyDescent="0.25">
      <c r="A143" s="1">
        <v>1982</v>
      </c>
      <c r="B143" s="1" t="s">
        <v>94</v>
      </c>
      <c r="C143" s="1" t="s">
        <v>88</v>
      </c>
      <c r="D143" s="1">
        <v>5</v>
      </c>
      <c r="E143" s="1" t="s">
        <v>84</v>
      </c>
      <c r="F143" s="1" t="s">
        <v>31</v>
      </c>
      <c r="G143" s="1" t="s">
        <v>37</v>
      </c>
      <c r="H143" s="15" t="s">
        <v>38</v>
      </c>
      <c r="L143" s="7" t="str">
        <f>IF(G143="","",VLOOKUP(G143,Overview!$A$3:$B$52,2))</f>
        <v>Falcons</v>
      </c>
      <c r="M143" s="7">
        <f t="shared" si="39"/>
        <v>0</v>
      </c>
      <c r="N143" s="7">
        <f t="shared" si="40"/>
        <v>0</v>
      </c>
      <c r="O143" s="7">
        <f t="shared" si="41"/>
        <v>0</v>
      </c>
      <c r="P143" s="8">
        <f t="shared" si="42"/>
        <v>0</v>
      </c>
      <c r="Q143" s="8">
        <f t="shared" si="43"/>
        <v>0</v>
      </c>
      <c r="R143" s="7">
        <f t="shared" si="44"/>
        <v>0</v>
      </c>
      <c r="S143" s="7">
        <f t="shared" si="45"/>
        <v>0</v>
      </c>
      <c r="T143" s="7" t="str">
        <f t="shared" si="46"/>
        <v/>
      </c>
      <c r="U143" s="7" t="str">
        <f t="shared" si="47"/>
        <v/>
      </c>
      <c r="V143" s="7" t="str">
        <f t="shared" si="48"/>
        <v/>
      </c>
      <c r="W143" s="7" t="str">
        <f t="shared" si="49"/>
        <v/>
      </c>
      <c r="Z143" s="7"/>
    </row>
    <row r="144" spans="1:26" x14ac:dyDescent="0.25">
      <c r="A144" s="1">
        <v>1982</v>
      </c>
      <c r="B144" s="1" t="s">
        <v>94</v>
      </c>
      <c r="C144" s="1" t="s">
        <v>88</v>
      </c>
      <c r="D144" s="1">
        <v>6</v>
      </c>
      <c r="E144" s="1" t="s">
        <v>84</v>
      </c>
      <c r="F144" s="1" t="s">
        <v>77</v>
      </c>
      <c r="G144" s="1" t="s">
        <v>62</v>
      </c>
      <c r="H144" s="15" t="s">
        <v>38</v>
      </c>
      <c r="L144" s="7" t="str">
        <f>IF(G144="","",VLOOKUP(G144,Overview!$A$3:$B$52,2))</f>
        <v>Cardinals</v>
      </c>
      <c r="M144" s="7">
        <f t="shared" si="39"/>
        <v>0</v>
      </c>
      <c r="N144" s="7">
        <f t="shared" si="40"/>
        <v>0</v>
      </c>
      <c r="O144" s="7">
        <f t="shared" si="41"/>
        <v>0</v>
      </c>
      <c r="P144" s="8">
        <f t="shared" si="42"/>
        <v>0</v>
      </c>
      <c r="Q144" s="8">
        <f t="shared" si="43"/>
        <v>0</v>
      </c>
      <c r="R144" s="7">
        <f t="shared" si="44"/>
        <v>0</v>
      </c>
      <c r="S144" s="7">
        <f t="shared" si="45"/>
        <v>0</v>
      </c>
      <c r="T144" s="7" t="str">
        <f t="shared" si="46"/>
        <v/>
      </c>
      <c r="U144" s="7" t="str">
        <f t="shared" si="47"/>
        <v/>
      </c>
      <c r="V144" s="7" t="str">
        <f t="shared" si="48"/>
        <v/>
      </c>
      <c r="W144" s="7" t="str">
        <f t="shared" si="49"/>
        <v/>
      </c>
      <c r="Z144" s="7"/>
    </row>
    <row r="145" spans="1:26" x14ac:dyDescent="0.25">
      <c r="A145" s="1">
        <v>1982</v>
      </c>
      <c r="B145" s="1" t="s">
        <v>94</v>
      </c>
      <c r="C145" s="1" t="s">
        <v>88</v>
      </c>
      <c r="D145" s="1">
        <v>7</v>
      </c>
      <c r="E145" s="1" t="s">
        <v>84</v>
      </c>
      <c r="F145" s="1" t="s">
        <v>75</v>
      </c>
      <c r="G145" s="1" t="s">
        <v>76</v>
      </c>
      <c r="H145" s="15" t="s">
        <v>38</v>
      </c>
      <c r="L145" s="7" t="str">
        <f>IF(G145="","",VLOOKUP(G145,Overview!$A$3:$B$52,2))</f>
        <v>Buccaneers</v>
      </c>
      <c r="M145" s="7">
        <f t="shared" si="39"/>
        <v>0</v>
      </c>
      <c r="N145" s="7">
        <f t="shared" si="40"/>
        <v>0</v>
      </c>
      <c r="O145" s="7">
        <f t="shared" si="41"/>
        <v>0</v>
      </c>
      <c r="P145" s="8">
        <f t="shared" si="42"/>
        <v>0</v>
      </c>
      <c r="Q145" s="8">
        <f t="shared" si="43"/>
        <v>0</v>
      </c>
      <c r="R145" s="7">
        <f t="shared" si="44"/>
        <v>0</v>
      </c>
      <c r="S145" s="7">
        <f t="shared" si="45"/>
        <v>0</v>
      </c>
      <c r="T145" s="7" t="str">
        <f t="shared" si="46"/>
        <v/>
      </c>
      <c r="U145" s="7" t="str">
        <f t="shared" si="47"/>
        <v/>
      </c>
      <c r="V145" s="7" t="str">
        <f t="shared" si="48"/>
        <v/>
      </c>
      <c r="W145" s="7" t="str">
        <f t="shared" si="49"/>
        <v/>
      </c>
      <c r="Z145" s="7"/>
    </row>
    <row r="146" spans="1:26" x14ac:dyDescent="0.25">
      <c r="A146" s="1">
        <v>1982</v>
      </c>
      <c r="B146" s="1" t="s">
        <v>94</v>
      </c>
      <c r="C146" s="1" t="s">
        <v>88</v>
      </c>
      <c r="D146" s="1">
        <v>8</v>
      </c>
      <c r="E146" s="1" t="s">
        <v>84</v>
      </c>
      <c r="F146" s="1" t="s">
        <v>83</v>
      </c>
      <c r="G146" s="1" t="s">
        <v>54</v>
      </c>
      <c r="H146" s="15" t="s">
        <v>38</v>
      </c>
      <c r="L146" s="7" t="str">
        <f>IF(G146="","",VLOOKUP(G146,Overview!$A$3:$B$52,2))</f>
        <v>Lions</v>
      </c>
      <c r="M146" s="7">
        <f t="shared" si="39"/>
        <v>0</v>
      </c>
      <c r="N146" s="7">
        <f t="shared" si="40"/>
        <v>0</v>
      </c>
      <c r="O146" s="7">
        <f t="shared" si="41"/>
        <v>0</v>
      </c>
      <c r="P146" s="8">
        <f t="shared" si="42"/>
        <v>0</v>
      </c>
      <c r="Q146" s="8">
        <f t="shared" si="43"/>
        <v>0</v>
      </c>
      <c r="R146" s="7">
        <f t="shared" si="44"/>
        <v>0</v>
      </c>
      <c r="S146" s="7">
        <f t="shared" si="45"/>
        <v>0</v>
      </c>
      <c r="T146" s="7" t="str">
        <f t="shared" si="46"/>
        <v/>
      </c>
      <c r="U146" s="7" t="str">
        <f t="shared" si="47"/>
        <v/>
      </c>
      <c r="V146" s="7" t="str">
        <f t="shared" si="48"/>
        <v/>
      </c>
      <c r="W146" s="7" t="str">
        <f t="shared" si="49"/>
        <v/>
      </c>
      <c r="Z146" s="7"/>
    </row>
    <row r="147" spans="1:26" x14ac:dyDescent="0.25">
      <c r="A147" s="1">
        <v>1983</v>
      </c>
      <c r="B147" s="1" t="s">
        <v>94</v>
      </c>
      <c r="C147" s="1" t="s">
        <v>87</v>
      </c>
      <c r="D147" s="1">
        <v>1</v>
      </c>
      <c r="E147" s="1" t="s">
        <v>4</v>
      </c>
      <c r="F147" s="1" t="s">
        <v>28</v>
      </c>
      <c r="G147" s="1" t="s">
        <v>48</v>
      </c>
      <c r="H147" s="15" t="s">
        <v>55</v>
      </c>
      <c r="I147" s="15" t="s">
        <v>39</v>
      </c>
      <c r="J147" s="15" t="s">
        <v>39</v>
      </c>
      <c r="K147" s="15" t="s">
        <v>39</v>
      </c>
      <c r="L147" s="7" t="str">
        <f>IF(G147="","",VLOOKUP(G147,Overview!$A$3:$B$52,2))</f>
        <v>Raiders</v>
      </c>
      <c r="M147" s="7">
        <f t="shared" si="39"/>
        <v>0</v>
      </c>
      <c r="N147" s="7">
        <f t="shared" si="40"/>
        <v>0</v>
      </c>
      <c r="O147" s="7">
        <f t="shared" si="41"/>
        <v>0</v>
      </c>
      <c r="P147" s="8">
        <f t="shared" si="42"/>
        <v>0</v>
      </c>
      <c r="Q147" s="8">
        <f t="shared" si="43"/>
        <v>0</v>
      </c>
      <c r="R147" s="7">
        <f t="shared" si="44"/>
        <v>0</v>
      </c>
      <c r="S147" s="7">
        <f t="shared" si="45"/>
        <v>0</v>
      </c>
      <c r="T147" s="7">
        <f t="shared" si="46"/>
        <v>1983</v>
      </c>
      <c r="U147" s="7" t="str">
        <f t="shared" si="47"/>
        <v>Los Angeles</v>
      </c>
      <c r="V147" s="7" t="str">
        <f t="shared" si="48"/>
        <v>Raiders</v>
      </c>
      <c r="W147" s="7" t="str">
        <f t="shared" si="49"/>
        <v>AFC</v>
      </c>
      <c r="Z147" s="7"/>
    </row>
    <row r="148" spans="1:26" x14ac:dyDescent="0.25">
      <c r="A148" s="1">
        <v>1983</v>
      </c>
      <c r="B148" s="1" t="s">
        <v>94</v>
      </c>
      <c r="C148" s="1" t="s">
        <v>87</v>
      </c>
      <c r="D148" s="1">
        <v>2</v>
      </c>
      <c r="E148" s="1" t="s">
        <v>25</v>
      </c>
      <c r="F148" s="1" t="s">
        <v>42</v>
      </c>
      <c r="G148" s="1" t="s">
        <v>49</v>
      </c>
      <c r="H148" s="15" t="s">
        <v>55</v>
      </c>
      <c r="I148" s="15" t="s">
        <v>38</v>
      </c>
      <c r="L148" s="7" t="str">
        <f>IF(G148="","",VLOOKUP(G148,Overview!$A$3:$B$52,2))</f>
        <v>Dolphins</v>
      </c>
      <c r="M148" s="7">
        <f t="shared" si="39"/>
        <v>0</v>
      </c>
      <c r="N148" s="7">
        <f t="shared" si="40"/>
        <v>0</v>
      </c>
      <c r="O148" s="7">
        <f t="shared" si="41"/>
        <v>0</v>
      </c>
      <c r="P148" s="8">
        <f t="shared" si="42"/>
        <v>0</v>
      </c>
      <c r="Q148" s="8">
        <f t="shared" si="43"/>
        <v>0</v>
      </c>
      <c r="R148" s="7">
        <f t="shared" si="44"/>
        <v>0</v>
      </c>
      <c r="S148" s="7">
        <f t="shared" si="45"/>
        <v>0</v>
      </c>
      <c r="T148" s="7" t="str">
        <f t="shared" si="46"/>
        <v/>
      </c>
      <c r="U148" s="7" t="str">
        <f t="shared" si="47"/>
        <v/>
      </c>
      <c r="V148" s="7" t="str">
        <f t="shared" si="48"/>
        <v/>
      </c>
      <c r="W148" s="7" t="str">
        <f t="shared" si="49"/>
        <v/>
      </c>
      <c r="Z148" s="7"/>
    </row>
    <row r="149" spans="1:26" x14ac:dyDescent="0.25">
      <c r="A149" s="1">
        <v>1983</v>
      </c>
      <c r="B149" s="1" t="s">
        <v>94</v>
      </c>
      <c r="C149" s="1" t="s">
        <v>87</v>
      </c>
      <c r="D149" s="1">
        <v>3</v>
      </c>
      <c r="E149" s="1" t="s">
        <v>81</v>
      </c>
      <c r="F149" s="1" t="s">
        <v>10</v>
      </c>
      <c r="G149" s="1" t="s">
        <v>16</v>
      </c>
      <c r="H149" s="15" t="s">
        <v>55</v>
      </c>
      <c r="I149" s="15" t="s">
        <v>38</v>
      </c>
      <c r="L149" s="7" t="str">
        <f>IF(G149="","",VLOOKUP(G149,Overview!$A$3:$B$52,2))</f>
        <v>Steelers</v>
      </c>
      <c r="M149" s="7">
        <f t="shared" si="39"/>
        <v>0</v>
      </c>
      <c r="N149" s="7">
        <f t="shared" si="40"/>
        <v>0</v>
      </c>
      <c r="O149" s="7">
        <f t="shared" si="41"/>
        <v>0</v>
      </c>
      <c r="P149" s="8">
        <f t="shared" si="42"/>
        <v>0</v>
      </c>
      <c r="Q149" s="8">
        <f t="shared" si="43"/>
        <v>0</v>
      </c>
      <c r="R149" s="7">
        <f t="shared" si="44"/>
        <v>0</v>
      </c>
      <c r="S149" s="7">
        <f t="shared" si="45"/>
        <v>0</v>
      </c>
      <c r="T149" s="7" t="str">
        <f t="shared" si="46"/>
        <v/>
      </c>
      <c r="U149" s="7" t="str">
        <f t="shared" si="47"/>
        <v/>
      </c>
      <c r="V149" s="7" t="str">
        <f t="shared" si="48"/>
        <v/>
      </c>
      <c r="W149" s="7" t="str">
        <f t="shared" si="49"/>
        <v/>
      </c>
      <c r="Z149" s="7"/>
    </row>
    <row r="150" spans="1:26" x14ac:dyDescent="0.25">
      <c r="A150" s="1">
        <v>1983</v>
      </c>
      <c r="B150" s="1" t="s">
        <v>94</v>
      </c>
      <c r="C150" s="1" t="s">
        <v>87</v>
      </c>
      <c r="D150" s="1">
        <v>4</v>
      </c>
      <c r="E150" s="1" t="s">
        <v>5</v>
      </c>
      <c r="F150" s="1" t="s">
        <v>44</v>
      </c>
      <c r="G150" s="1" t="s">
        <v>51</v>
      </c>
      <c r="H150" s="15" t="s">
        <v>39</v>
      </c>
      <c r="I150" s="15" t="s">
        <v>39</v>
      </c>
      <c r="J150" s="15" t="s">
        <v>38</v>
      </c>
      <c r="L150" s="7" t="str">
        <f>IF(G150="","",VLOOKUP(G150,Overview!$A$3:$B$52,2))</f>
        <v>Seahawks</v>
      </c>
      <c r="M150" s="7">
        <f t="shared" si="39"/>
        <v>0</v>
      </c>
      <c r="N150" s="7">
        <f t="shared" si="40"/>
        <v>0</v>
      </c>
      <c r="O150" s="7">
        <f t="shared" si="41"/>
        <v>0</v>
      </c>
      <c r="P150" s="8">
        <f t="shared" si="42"/>
        <v>0</v>
      </c>
      <c r="Q150" s="8">
        <f t="shared" si="43"/>
        <v>0</v>
      </c>
      <c r="R150" s="7">
        <f t="shared" si="44"/>
        <v>0</v>
      </c>
      <c r="S150" s="7">
        <f t="shared" si="45"/>
        <v>0</v>
      </c>
      <c r="T150" s="7" t="str">
        <f t="shared" si="46"/>
        <v/>
      </c>
      <c r="U150" s="7" t="str">
        <f t="shared" si="47"/>
        <v/>
      </c>
      <c r="V150" s="7" t="str">
        <f t="shared" si="48"/>
        <v/>
      </c>
      <c r="W150" s="7" t="str">
        <f t="shared" si="49"/>
        <v/>
      </c>
      <c r="Z150" s="7"/>
    </row>
    <row r="151" spans="1:26" x14ac:dyDescent="0.25">
      <c r="A151" s="1">
        <v>1983</v>
      </c>
      <c r="B151" s="1" t="s">
        <v>94</v>
      </c>
      <c r="C151" s="1" t="s">
        <v>87</v>
      </c>
      <c r="D151" s="1">
        <v>5</v>
      </c>
      <c r="E151" s="1" t="s">
        <v>5</v>
      </c>
      <c r="F151" s="1" t="s">
        <v>56</v>
      </c>
      <c r="G151" s="1" t="s">
        <v>60</v>
      </c>
      <c r="H151" s="15" t="s">
        <v>38</v>
      </c>
      <c r="L151" s="7" t="str">
        <f>IF(G151="","",VLOOKUP(G151,Overview!$A$3:$B$52,2))</f>
        <v>Broncos</v>
      </c>
      <c r="M151" s="7">
        <f t="shared" si="39"/>
        <v>0</v>
      </c>
      <c r="N151" s="7">
        <f t="shared" si="40"/>
        <v>0</v>
      </c>
      <c r="O151" s="7">
        <f t="shared" si="41"/>
        <v>0</v>
      </c>
      <c r="P151" s="8">
        <f t="shared" si="42"/>
        <v>0</v>
      </c>
      <c r="Q151" s="8">
        <f t="shared" si="43"/>
        <v>0</v>
      </c>
      <c r="R151" s="7">
        <f t="shared" si="44"/>
        <v>0</v>
      </c>
      <c r="S151" s="7">
        <f t="shared" si="45"/>
        <v>0</v>
      </c>
      <c r="T151" s="7" t="str">
        <f t="shared" si="46"/>
        <v/>
      </c>
      <c r="U151" s="7" t="str">
        <f t="shared" si="47"/>
        <v/>
      </c>
      <c r="V151" s="7" t="str">
        <f t="shared" si="48"/>
        <v/>
      </c>
      <c r="W151" s="7" t="str">
        <f t="shared" si="49"/>
        <v/>
      </c>
      <c r="Z151" s="7"/>
    </row>
    <row r="152" spans="1:26" x14ac:dyDescent="0.25">
      <c r="A152" s="1">
        <v>1983</v>
      </c>
      <c r="B152" s="1" t="s">
        <v>94</v>
      </c>
      <c r="C152" s="1" t="s">
        <v>88</v>
      </c>
      <c r="D152" s="1">
        <v>1</v>
      </c>
      <c r="E152" s="1" t="s">
        <v>25</v>
      </c>
      <c r="F152" s="1" t="s">
        <v>59</v>
      </c>
      <c r="G152" s="1" t="s">
        <v>63</v>
      </c>
      <c r="H152" s="15" t="s">
        <v>55</v>
      </c>
      <c r="I152" s="15" t="s">
        <v>39</v>
      </c>
      <c r="J152" s="15" t="s">
        <v>39</v>
      </c>
      <c r="K152" s="15" t="s">
        <v>38</v>
      </c>
      <c r="L152" s="7" t="str">
        <f>IF(G152="","",VLOOKUP(G152,Overview!$A$3:$B$52,2))</f>
        <v>Commanders</v>
      </c>
      <c r="M152" s="7">
        <f t="shared" si="39"/>
        <v>0</v>
      </c>
      <c r="N152" s="7">
        <f t="shared" si="40"/>
        <v>0</v>
      </c>
      <c r="O152" s="7">
        <f t="shared" si="41"/>
        <v>0</v>
      </c>
      <c r="P152" s="8">
        <f t="shared" si="42"/>
        <v>0</v>
      </c>
      <c r="Q152" s="8">
        <f t="shared" si="43"/>
        <v>0</v>
      </c>
      <c r="R152" s="7">
        <f t="shared" si="44"/>
        <v>0</v>
      </c>
      <c r="S152" s="7">
        <f t="shared" si="45"/>
        <v>0</v>
      </c>
      <c r="T152" s="7" t="str">
        <f t="shared" si="46"/>
        <v/>
      </c>
      <c r="U152" s="7" t="str">
        <f t="shared" si="47"/>
        <v/>
      </c>
      <c r="V152" s="7" t="str">
        <f t="shared" si="48"/>
        <v/>
      </c>
      <c r="W152" s="7" t="str">
        <f t="shared" si="49"/>
        <v/>
      </c>
      <c r="Z152" s="7"/>
    </row>
    <row r="153" spans="1:26" x14ac:dyDescent="0.25">
      <c r="A153" s="1">
        <v>1983</v>
      </c>
      <c r="B153" s="1" t="s">
        <v>94</v>
      </c>
      <c r="C153" s="1" t="s">
        <v>88</v>
      </c>
      <c r="D153" s="1">
        <v>2</v>
      </c>
      <c r="E153" s="1" t="s">
        <v>4</v>
      </c>
      <c r="F153" s="1" t="s">
        <v>69</v>
      </c>
      <c r="G153" s="1" t="s">
        <v>71</v>
      </c>
      <c r="H153" s="15" t="s">
        <v>55</v>
      </c>
      <c r="I153" s="15" t="s">
        <v>39</v>
      </c>
      <c r="J153" s="15" t="s">
        <v>38</v>
      </c>
      <c r="L153" s="7" t="str">
        <f>IF(G153="","",VLOOKUP(G153,Overview!$A$3:$B$52,2))</f>
        <v>49ers</v>
      </c>
      <c r="M153" s="7">
        <f t="shared" si="39"/>
        <v>0</v>
      </c>
      <c r="N153" s="7">
        <f t="shared" si="40"/>
        <v>0</v>
      </c>
      <c r="O153" s="7">
        <f t="shared" si="41"/>
        <v>0</v>
      </c>
      <c r="P153" s="8">
        <f t="shared" si="42"/>
        <v>0</v>
      </c>
      <c r="Q153" s="8">
        <f t="shared" si="43"/>
        <v>0</v>
      </c>
      <c r="R153" s="7">
        <f t="shared" si="44"/>
        <v>0</v>
      </c>
      <c r="S153" s="7">
        <f t="shared" si="45"/>
        <v>0</v>
      </c>
      <c r="T153" s="7" t="str">
        <f t="shared" si="46"/>
        <v/>
      </c>
      <c r="U153" s="7" t="str">
        <f t="shared" si="47"/>
        <v/>
      </c>
      <c r="V153" s="7" t="str">
        <f t="shared" si="48"/>
        <v/>
      </c>
      <c r="W153" s="7" t="str">
        <f t="shared" si="49"/>
        <v/>
      </c>
      <c r="Z153" s="7"/>
    </row>
    <row r="154" spans="1:26" x14ac:dyDescent="0.25">
      <c r="A154" s="1">
        <v>1983</v>
      </c>
      <c r="B154" s="1" t="s">
        <v>94</v>
      </c>
      <c r="C154" s="1" t="s">
        <v>88</v>
      </c>
      <c r="D154" s="1">
        <v>3</v>
      </c>
      <c r="E154" s="1" t="s">
        <v>81</v>
      </c>
      <c r="F154" s="1" t="s">
        <v>83</v>
      </c>
      <c r="G154" s="1" t="s">
        <v>54</v>
      </c>
      <c r="H154" s="15" t="s">
        <v>55</v>
      </c>
      <c r="I154" s="15" t="s">
        <v>38</v>
      </c>
      <c r="L154" s="7" t="str">
        <f>IF(G154="","",VLOOKUP(G154,Overview!$A$3:$B$52,2))</f>
        <v>Lions</v>
      </c>
      <c r="M154" s="7">
        <f t="shared" si="39"/>
        <v>0</v>
      </c>
      <c r="N154" s="7">
        <f t="shared" si="40"/>
        <v>0</v>
      </c>
      <c r="O154" s="7">
        <f t="shared" si="41"/>
        <v>0</v>
      </c>
      <c r="P154" s="8">
        <f t="shared" si="42"/>
        <v>0</v>
      </c>
      <c r="Q154" s="8">
        <f t="shared" si="43"/>
        <v>0</v>
      </c>
      <c r="R154" s="7">
        <f t="shared" si="44"/>
        <v>0</v>
      </c>
      <c r="S154" s="7">
        <f t="shared" si="45"/>
        <v>0</v>
      </c>
      <c r="T154" s="7" t="str">
        <f t="shared" si="46"/>
        <v/>
      </c>
      <c r="U154" s="7" t="str">
        <f t="shared" si="47"/>
        <v/>
      </c>
      <c r="V154" s="7" t="str">
        <f t="shared" si="48"/>
        <v/>
      </c>
      <c r="W154" s="7" t="str">
        <f t="shared" si="49"/>
        <v/>
      </c>
      <c r="Z154" s="7"/>
    </row>
    <row r="155" spans="1:26" x14ac:dyDescent="0.25">
      <c r="A155" s="1">
        <v>1983</v>
      </c>
      <c r="B155" s="1" t="s">
        <v>94</v>
      </c>
      <c r="C155" s="1" t="s">
        <v>88</v>
      </c>
      <c r="D155" s="1">
        <v>4</v>
      </c>
      <c r="E155" s="1" t="s">
        <v>5</v>
      </c>
      <c r="F155" s="1" t="s">
        <v>43</v>
      </c>
      <c r="G155" s="1" t="s">
        <v>50</v>
      </c>
      <c r="H155" s="15" t="s">
        <v>38</v>
      </c>
      <c r="L155" s="7" t="str">
        <f>IF(G155="","",VLOOKUP(G155,Overview!$A$3:$B$52,2))</f>
        <v>Cowboys</v>
      </c>
      <c r="M155" s="7">
        <f t="shared" si="39"/>
        <v>0</v>
      </c>
      <c r="N155" s="7">
        <f t="shared" si="40"/>
        <v>0</v>
      </c>
      <c r="O155" s="7">
        <f t="shared" si="41"/>
        <v>0</v>
      </c>
      <c r="P155" s="8">
        <f t="shared" si="42"/>
        <v>0</v>
      </c>
      <c r="Q155" s="8">
        <f t="shared" si="43"/>
        <v>0</v>
      </c>
      <c r="R155" s="7">
        <f t="shared" si="44"/>
        <v>0</v>
      </c>
      <c r="S155" s="7">
        <f t="shared" si="45"/>
        <v>0</v>
      </c>
      <c r="T155" s="7" t="str">
        <f t="shared" si="46"/>
        <v/>
      </c>
      <c r="U155" s="7" t="str">
        <f t="shared" si="47"/>
        <v/>
      </c>
      <c r="V155" s="7" t="str">
        <f t="shared" si="48"/>
        <v/>
      </c>
      <c r="W155" s="7" t="str">
        <f t="shared" si="49"/>
        <v/>
      </c>
      <c r="Z155" s="7"/>
    </row>
    <row r="156" spans="1:26" x14ac:dyDescent="0.25">
      <c r="A156" s="1">
        <v>1983</v>
      </c>
      <c r="B156" s="1" t="s">
        <v>94</v>
      </c>
      <c r="C156" s="1" t="s">
        <v>88</v>
      </c>
      <c r="D156" s="1">
        <v>5</v>
      </c>
      <c r="E156" s="1" t="s">
        <v>5</v>
      </c>
      <c r="F156" s="1" t="s">
        <v>28</v>
      </c>
      <c r="G156" s="1" t="s">
        <v>34</v>
      </c>
      <c r="H156" s="15" t="s">
        <v>39</v>
      </c>
      <c r="I156" s="15" t="s">
        <v>38</v>
      </c>
      <c r="L156" s="7" t="str">
        <f>IF(G156="","",VLOOKUP(G156,Overview!$A$3:$B$52,2))</f>
        <v>Rams</v>
      </c>
      <c r="M156" s="7">
        <f t="shared" si="39"/>
        <v>1</v>
      </c>
      <c r="N156" s="7">
        <f t="shared" si="40"/>
        <v>1</v>
      </c>
      <c r="O156" s="7">
        <f t="shared" si="41"/>
        <v>1983</v>
      </c>
      <c r="P156" s="8">
        <f t="shared" si="42"/>
        <v>1</v>
      </c>
      <c r="Q156" s="8">
        <f t="shared" si="43"/>
        <v>1</v>
      </c>
      <c r="R156" s="7">
        <f t="shared" si="44"/>
        <v>0</v>
      </c>
      <c r="S156" s="7">
        <f t="shared" si="45"/>
        <v>0</v>
      </c>
      <c r="T156" s="7" t="str">
        <f t="shared" si="46"/>
        <v/>
      </c>
      <c r="U156" s="7" t="str">
        <f t="shared" si="47"/>
        <v/>
      </c>
      <c r="V156" s="7" t="str">
        <f t="shared" si="48"/>
        <v/>
      </c>
      <c r="W156" s="7" t="str">
        <f t="shared" si="49"/>
        <v/>
      </c>
      <c r="Z156" s="7"/>
    </row>
    <row r="157" spans="1:26" x14ac:dyDescent="0.25">
      <c r="A157" s="1">
        <v>1984</v>
      </c>
      <c r="B157" s="1" t="s">
        <v>94</v>
      </c>
      <c r="C157" s="1" t="s">
        <v>87</v>
      </c>
      <c r="D157" s="1">
        <v>1</v>
      </c>
      <c r="E157" s="1" t="s">
        <v>25</v>
      </c>
      <c r="F157" s="1" t="s">
        <v>42</v>
      </c>
      <c r="G157" s="1" t="s">
        <v>49</v>
      </c>
      <c r="H157" s="15" t="s">
        <v>55</v>
      </c>
      <c r="I157" s="15" t="s">
        <v>39</v>
      </c>
      <c r="J157" s="15" t="s">
        <v>39</v>
      </c>
      <c r="K157" s="15" t="s">
        <v>38</v>
      </c>
      <c r="L157" s="7" t="str">
        <f>IF(G157="","",VLOOKUP(G157,Overview!$A$3:$B$52,2))</f>
        <v>Dolphins</v>
      </c>
      <c r="M157" s="7">
        <f t="shared" si="39"/>
        <v>0</v>
      </c>
      <c r="N157" s="7">
        <f t="shared" si="40"/>
        <v>0</v>
      </c>
      <c r="O157" s="7">
        <f t="shared" si="41"/>
        <v>0</v>
      </c>
      <c r="P157" s="8">
        <f t="shared" si="42"/>
        <v>0</v>
      </c>
      <c r="Q157" s="8">
        <f t="shared" si="43"/>
        <v>0</v>
      </c>
      <c r="R157" s="7">
        <f t="shared" si="44"/>
        <v>0</v>
      </c>
      <c r="S157" s="7">
        <f t="shared" si="45"/>
        <v>0</v>
      </c>
      <c r="T157" s="7" t="str">
        <f t="shared" si="46"/>
        <v/>
      </c>
      <c r="U157" s="7" t="str">
        <f t="shared" si="47"/>
        <v/>
      </c>
      <c r="V157" s="7" t="str">
        <f t="shared" si="48"/>
        <v/>
      </c>
      <c r="W157" s="7" t="str">
        <f t="shared" si="49"/>
        <v/>
      </c>
      <c r="Z157" s="7"/>
    </row>
    <row r="158" spans="1:26" x14ac:dyDescent="0.25">
      <c r="A158" s="1">
        <v>1984</v>
      </c>
      <c r="B158" s="1" t="s">
        <v>94</v>
      </c>
      <c r="C158" s="1" t="s">
        <v>87</v>
      </c>
      <c r="D158" s="1">
        <v>2</v>
      </c>
      <c r="E158" s="1" t="s">
        <v>4</v>
      </c>
      <c r="F158" s="1" t="s">
        <v>56</v>
      </c>
      <c r="G158" s="1" t="s">
        <v>60</v>
      </c>
      <c r="H158" s="15" t="s">
        <v>55</v>
      </c>
      <c r="I158" s="15" t="s">
        <v>38</v>
      </c>
      <c r="L158" s="7" t="str">
        <f>IF(G158="","",VLOOKUP(G158,Overview!$A$3:$B$52,2))</f>
        <v>Broncos</v>
      </c>
      <c r="M158" s="7">
        <f t="shared" si="39"/>
        <v>0</v>
      </c>
      <c r="N158" s="7">
        <f t="shared" si="40"/>
        <v>0</v>
      </c>
      <c r="O158" s="7">
        <f t="shared" si="41"/>
        <v>0</v>
      </c>
      <c r="P158" s="8">
        <f t="shared" si="42"/>
        <v>0</v>
      </c>
      <c r="Q158" s="8">
        <f t="shared" si="43"/>
        <v>0</v>
      </c>
      <c r="R158" s="7">
        <f t="shared" si="44"/>
        <v>0</v>
      </c>
      <c r="S158" s="7">
        <f t="shared" si="45"/>
        <v>0</v>
      </c>
      <c r="T158" s="7" t="str">
        <f t="shared" si="46"/>
        <v/>
      </c>
      <c r="U158" s="7" t="str">
        <f t="shared" si="47"/>
        <v/>
      </c>
      <c r="V158" s="7" t="str">
        <f t="shared" si="48"/>
        <v/>
      </c>
      <c r="W158" s="7" t="str">
        <f t="shared" si="49"/>
        <v/>
      </c>
      <c r="Z158" s="7"/>
    </row>
    <row r="159" spans="1:26" x14ac:dyDescent="0.25">
      <c r="A159" s="1">
        <v>1984</v>
      </c>
      <c r="B159" s="1" t="s">
        <v>94</v>
      </c>
      <c r="C159" s="1" t="s">
        <v>87</v>
      </c>
      <c r="D159" s="1">
        <v>3</v>
      </c>
      <c r="E159" s="1" t="s">
        <v>81</v>
      </c>
      <c r="F159" s="1" t="s">
        <v>10</v>
      </c>
      <c r="G159" s="1" t="s">
        <v>16</v>
      </c>
      <c r="H159" s="15" t="s">
        <v>55</v>
      </c>
      <c r="I159" s="15" t="s">
        <v>39</v>
      </c>
      <c r="J159" s="15" t="s">
        <v>38</v>
      </c>
      <c r="L159" s="7" t="str">
        <f>IF(G159="","",VLOOKUP(G159,Overview!$A$3:$B$52,2))</f>
        <v>Steelers</v>
      </c>
      <c r="M159" s="7">
        <f t="shared" si="39"/>
        <v>0</v>
      </c>
      <c r="N159" s="7">
        <f t="shared" si="40"/>
        <v>0</v>
      </c>
      <c r="O159" s="7">
        <f t="shared" si="41"/>
        <v>0</v>
      </c>
      <c r="P159" s="8">
        <f t="shared" si="42"/>
        <v>0</v>
      </c>
      <c r="Q159" s="8">
        <f t="shared" si="43"/>
        <v>0</v>
      </c>
      <c r="R159" s="7">
        <f t="shared" si="44"/>
        <v>0</v>
      </c>
      <c r="S159" s="7">
        <f t="shared" si="45"/>
        <v>0</v>
      </c>
      <c r="T159" s="7" t="str">
        <f t="shared" si="46"/>
        <v/>
      </c>
      <c r="U159" s="7" t="str">
        <f t="shared" si="47"/>
        <v/>
      </c>
      <c r="V159" s="7" t="str">
        <f t="shared" si="48"/>
        <v/>
      </c>
      <c r="W159" s="7" t="str">
        <f t="shared" si="49"/>
        <v/>
      </c>
      <c r="Z159" s="7"/>
    </row>
    <row r="160" spans="1:26" x14ac:dyDescent="0.25">
      <c r="A160" s="1">
        <v>1984</v>
      </c>
      <c r="B160" s="1" t="s">
        <v>94</v>
      </c>
      <c r="C160" s="1" t="s">
        <v>87</v>
      </c>
      <c r="D160" s="1">
        <v>4</v>
      </c>
      <c r="E160" s="1" t="s">
        <v>5</v>
      </c>
      <c r="F160" s="1" t="s">
        <v>44</v>
      </c>
      <c r="G160" s="1" t="s">
        <v>51</v>
      </c>
      <c r="H160" s="15" t="s">
        <v>39</v>
      </c>
      <c r="I160" s="15" t="s">
        <v>38</v>
      </c>
      <c r="L160" s="7" t="str">
        <f>IF(G160="","",VLOOKUP(G160,Overview!$A$3:$B$52,2))</f>
        <v>Seahawks</v>
      </c>
      <c r="M160" s="7">
        <f t="shared" si="39"/>
        <v>0</v>
      </c>
      <c r="N160" s="7">
        <f t="shared" si="40"/>
        <v>0</v>
      </c>
      <c r="O160" s="7">
        <f t="shared" si="41"/>
        <v>0</v>
      </c>
      <c r="P160" s="8">
        <f t="shared" si="42"/>
        <v>0</v>
      </c>
      <c r="Q160" s="8">
        <f t="shared" si="43"/>
        <v>0</v>
      </c>
      <c r="R160" s="7">
        <f t="shared" si="44"/>
        <v>0</v>
      </c>
      <c r="S160" s="7">
        <f t="shared" si="45"/>
        <v>0</v>
      </c>
      <c r="T160" s="7" t="str">
        <f t="shared" si="46"/>
        <v/>
      </c>
      <c r="U160" s="7" t="str">
        <f t="shared" si="47"/>
        <v/>
      </c>
      <c r="V160" s="7" t="str">
        <f t="shared" si="48"/>
        <v/>
      </c>
      <c r="W160" s="7" t="str">
        <f t="shared" si="49"/>
        <v/>
      </c>
      <c r="Z160" s="7"/>
    </row>
    <row r="161" spans="1:26" x14ac:dyDescent="0.25">
      <c r="A161" s="1">
        <v>1984</v>
      </c>
      <c r="B161" s="1" t="s">
        <v>94</v>
      </c>
      <c r="C161" s="1" t="s">
        <v>87</v>
      </c>
      <c r="D161" s="1">
        <v>5</v>
      </c>
      <c r="E161" s="1" t="s">
        <v>5</v>
      </c>
      <c r="F161" s="1" t="s">
        <v>28</v>
      </c>
      <c r="G161" s="1" t="s">
        <v>48</v>
      </c>
      <c r="H161" s="15" t="s">
        <v>38</v>
      </c>
      <c r="L161" s="7" t="str">
        <f>IF(G161="","",VLOOKUP(G161,Overview!$A$3:$B$52,2))</f>
        <v>Raiders</v>
      </c>
      <c r="M161" s="7">
        <f t="shared" si="39"/>
        <v>0</v>
      </c>
      <c r="N161" s="7">
        <f t="shared" si="40"/>
        <v>0</v>
      </c>
      <c r="O161" s="7">
        <f t="shared" si="41"/>
        <v>0</v>
      </c>
      <c r="P161" s="8">
        <f t="shared" si="42"/>
        <v>0</v>
      </c>
      <c r="Q161" s="8">
        <f t="shared" si="43"/>
        <v>0</v>
      </c>
      <c r="R161" s="7">
        <f t="shared" si="44"/>
        <v>0</v>
      </c>
      <c r="S161" s="7">
        <f t="shared" si="45"/>
        <v>0</v>
      </c>
      <c r="T161" s="7" t="str">
        <f t="shared" si="46"/>
        <v/>
      </c>
      <c r="U161" s="7" t="str">
        <f t="shared" si="47"/>
        <v/>
      </c>
      <c r="V161" s="7" t="str">
        <f t="shared" si="48"/>
        <v/>
      </c>
      <c r="W161" s="7" t="str">
        <f t="shared" si="49"/>
        <v/>
      </c>
      <c r="Z161" s="7"/>
    </row>
    <row r="162" spans="1:26" x14ac:dyDescent="0.25">
      <c r="A162" s="1">
        <v>1984</v>
      </c>
      <c r="B162" s="1" t="s">
        <v>94</v>
      </c>
      <c r="C162" s="1" t="s">
        <v>88</v>
      </c>
      <c r="D162" s="1">
        <v>1</v>
      </c>
      <c r="E162" s="1" t="s">
        <v>4</v>
      </c>
      <c r="F162" s="1" t="s">
        <v>69</v>
      </c>
      <c r="G162" s="1" t="s">
        <v>71</v>
      </c>
      <c r="H162" s="15" t="s">
        <v>55</v>
      </c>
      <c r="I162" s="15" t="s">
        <v>39</v>
      </c>
      <c r="J162" s="15" t="s">
        <v>39</v>
      </c>
      <c r="K162" s="15" t="s">
        <v>39</v>
      </c>
      <c r="L162" s="7" t="str">
        <f>IF(G162="","",VLOOKUP(G162,Overview!$A$3:$B$52,2))</f>
        <v>49ers</v>
      </c>
      <c r="M162" s="7">
        <f t="shared" si="39"/>
        <v>0</v>
      </c>
      <c r="N162" s="7">
        <f t="shared" si="40"/>
        <v>0</v>
      </c>
      <c r="O162" s="7">
        <f t="shared" si="41"/>
        <v>0</v>
      </c>
      <c r="P162" s="8">
        <f t="shared" si="42"/>
        <v>0</v>
      </c>
      <c r="Q162" s="8">
        <f t="shared" si="43"/>
        <v>0</v>
      </c>
      <c r="R162" s="7">
        <f t="shared" si="44"/>
        <v>0</v>
      </c>
      <c r="S162" s="7">
        <f t="shared" si="45"/>
        <v>0</v>
      </c>
      <c r="T162" s="7">
        <f t="shared" si="46"/>
        <v>1984</v>
      </c>
      <c r="U162" s="7" t="str">
        <f t="shared" si="47"/>
        <v>San Francisco</v>
      </c>
      <c r="V162" s="7" t="str">
        <f t="shared" si="48"/>
        <v>49ers</v>
      </c>
      <c r="W162" s="7" t="str">
        <f t="shared" si="49"/>
        <v>NFC</v>
      </c>
      <c r="Z162" s="7"/>
    </row>
    <row r="163" spans="1:26" x14ac:dyDescent="0.25">
      <c r="A163" s="1">
        <v>1984</v>
      </c>
      <c r="B163" s="1" t="s">
        <v>94</v>
      </c>
      <c r="C163" s="1" t="s">
        <v>88</v>
      </c>
      <c r="D163" s="1">
        <v>2</v>
      </c>
      <c r="E163" s="1" t="s">
        <v>25</v>
      </c>
      <c r="F163" s="1" t="s">
        <v>59</v>
      </c>
      <c r="G163" s="1" t="s">
        <v>63</v>
      </c>
      <c r="H163" s="15" t="s">
        <v>55</v>
      </c>
      <c r="I163" s="15" t="s">
        <v>38</v>
      </c>
      <c r="L163" s="7" t="str">
        <f>IF(G163="","",VLOOKUP(G163,Overview!$A$3:$B$52,2))</f>
        <v>Commanders</v>
      </c>
      <c r="M163" s="7">
        <f t="shared" si="39"/>
        <v>0</v>
      </c>
      <c r="N163" s="7">
        <f t="shared" si="40"/>
        <v>0</v>
      </c>
      <c r="O163" s="7">
        <f t="shared" si="41"/>
        <v>0</v>
      </c>
      <c r="P163" s="8">
        <f t="shared" si="42"/>
        <v>0</v>
      </c>
      <c r="Q163" s="8">
        <f t="shared" si="43"/>
        <v>0</v>
      </c>
      <c r="R163" s="7">
        <f t="shared" si="44"/>
        <v>0</v>
      </c>
      <c r="S163" s="7">
        <f t="shared" si="45"/>
        <v>0</v>
      </c>
      <c r="T163" s="7" t="str">
        <f t="shared" si="46"/>
        <v/>
      </c>
      <c r="U163" s="7" t="str">
        <f t="shared" si="47"/>
        <v/>
      </c>
      <c r="V163" s="7" t="str">
        <f t="shared" si="48"/>
        <v/>
      </c>
      <c r="W163" s="7" t="str">
        <f t="shared" si="49"/>
        <v/>
      </c>
      <c r="Z163" s="7"/>
    </row>
    <row r="164" spans="1:26" x14ac:dyDescent="0.25">
      <c r="A164" s="1">
        <v>1984</v>
      </c>
      <c r="B164" s="1" t="s">
        <v>94</v>
      </c>
      <c r="C164" s="1" t="s">
        <v>88</v>
      </c>
      <c r="D164" s="1">
        <v>3</v>
      </c>
      <c r="E164" s="1" t="s">
        <v>81</v>
      </c>
      <c r="F164" s="1" t="s">
        <v>72</v>
      </c>
      <c r="G164" s="1" t="s">
        <v>74</v>
      </c>
      <c r="H164" s="15" t="s">
        <v>55</v>
      </c>
      <c r="I164" s="15" t="s">
        <v>39</v>
      </c>
      <c r="J164" s="15" t="s">
        <v>38</v>
      </c>
      <c r="L164" s="7" t="str">
        <f>IF(G164="","",VLOOKUP(G164,Overview!$A$3:$B$52,2))</f>
        <v>Bears</v>
      </c>
      <c r="M164" s="7">
        <f t="shared" si="39"/>
        <v>0</v>
      </c>
      <c r="N164" s="7">
        <f t="shared" si="40"/>
        <v>0</v>
      </c>
      <c r="O164" s="7">
        <f t="shared" si="41"/>
        <v>0</v>
      </c>
      <c r="P164" s="8">
        <f t="shared" si="42"/>
        <v>0</v>
      </c>
      <c r="Q164" s="8">
        <f t="shared" si="43"/>
        <v>0</v>
      </c>
      <c r="R164" s="7">
        <f t="shared" si="44"/>
        <v>0</v>
      </c>
      <c r="S164" s="7">
        <f t="shared" si="45"/>
        <v>0</v>
      </c>
      <c r="T164" s="7" t="str">
        <f t="shared" si="46"/>
        <v/>
      </c>
      <c r="U164" s="7" t="str">
        <f t="shared" si="47"/>
        <v/>
      </c>
      <c r="V164" s="7" t="str">
        <f t="shared" si="48"/>
        <v/>
      </c>
      <c r="W164" s="7" t="str">
        <f t="shared" si="49"/>
        <v/>
      </c>
      <c r="Z164" s="7"/>
    </row>
    <row r="165" spans="1:26" x14ac:dyDescent="0.25">
      <c r="A165" s="1">
        <v>1984</v>
      </c>
      <c r="B165" s="1" t="s">
        <v>94</v>
      </c>
      <c r="C165" s="1" t="s">
        <v>88</v>
      </c>
      <c r="D165" s="1">
        <v>4</v>
      </c>
      <c r="E165" s="1" t="s">
        <v>5</v>
      </c>
      <c r="F165" s="1" t="s">
        <v>28</v>
      </c>
      <c r="G165" s="1" t="s">
        <v>34</v>
      </c>
      <c r="H165" s="15" t="s">
        <v>38</v>
      </c>
      <c r="L165" s="7" t="str">
        <f>IF(G165="","",VLOOKUP(G165,Overview!$A$3:$B$52,2))</f>
        <v>Rams</v>
      </c>
      <c r="M165" s="7">
        <f t="shared" si="39"/>
        <v>1</v>
      </c>
      <c r="N165" s="7">
        <f t="shared" si="40"/>
        <v>1</v>
      </c>
      <c r="O165" s="7">
        <f t="shared" si="41"/>
        <v>1984</v>
      </c>
      <c r="P165" s="8">
        <f t="shared" si="42"/>
        <v>0</v>
      </c>
      <c r="Q165" s="8">
        <f t="shared" si="43"/>
        <v>1</v>
      </c>
      <c r="R165" s="7">
        <f t="shared" si="44"/>
        <v>0</v>
      </c>
      <c r="S165" s="7">
        <f t="shared" si="45"/>
        <v>0</v>
      </c>
      <c r="T165" s="7" t="str">
        <f t="shared" si="46"/>
        <v/>
      </c>
      <c r="U165" s="7" t="str">
        <f t="shared" si="47"/>
        <v/>
      </c>
      <c r="V165" s="7" t="str">
        <f t="shared" si="48"/>
        <v/>
      </c>
      <c r="W165" s="7" t="str">
        <f t="shared" si="49"/>
        <v/>
      </c>
      <c r="Z165" s="7"/>
    </row>
    <row r="166" spans="1:26" x14ac:dyDescent="0.25">
      <c r="A166" s="1">
        <v>1984</v>
      </c>
      <c r="B166" s="1" t="s">
        <v>94</v>
      </c>
      <c r="C166" s="1" t="s">
        <v>88</v>
      </c>
      <c r="D166" s="1">
        <v>5</v>
      </c>
      <c r="E166" s="1" t="s">
        <v>5</v>
      </c>
      <c r="F166" s="1" t="s">
        <v>46</v>
      </c>
      <c r="G166" s="1" t="s">
        <v>53</v>
      </c>
      <c r="H166" s="15" t="s">
        <v>39</v>
      </c>
      <c r="I166" s="15" t="s">
        <v>38</v>
      </c>
      <c r="L166" s="7" t="str">
        <f>IF(G166="","",VLOOKUP(G166,Overview!$A$3:$B$52,2))</f>
        <v>Giants</v>
      </c>
      <c r="M166" s="7">
        <f t="shared" si="39"/>
        <v>0</v>
      </c>
      <c r="N166" s="7">
        <f t="shared" si="40"/>
        <v>0</v>
      </c>
      <c r="O166" s="7">
        <f t="shared" si="41"/>
        <v>0</v>
      </c>
      <c r="P166" s="8">
        <f t="shared" si="42"/>
        <v>0</v>
      </c>
      <c r="Q166" s="8">
        <f t="shared" si="43"/>
        <v>0</v>
      </c>
      <c r="R166" s="7">
        <f t="shared" si="44"/>
        <v>0</v>
      </c>
      <c r="S166" s="7">
        <f t="shared" si="45"/>
        <v>0</v>
      </c>
      <c r="T166" s="7" t="str">
        <f t="shared" si="46"/>
        <v/>
      </c>
      <c r="U166" s="7" t="str">
        <f t="shared" si="47"/>
        <v/>
      </c>
      <c r="V166" s="7" t="str">
        <f t="shared" si="48"/>
        <v/>
      </c>
      <c r="W166" s="7" t="str">
        <f t="shared" si="49"/>
        <v/>
      </c>
      <c r="Z166" s="7"/>
    </row>
    <row r="167" spans="1:26" x14ac:dyDescent="0.25">
      <c r="A167" s="1">
        <v>1985</v>
      </c>
      <c r="B167" s="1" t="s">
        <v>94</v>
      </c>
      <c r="C167" s="1" t="s">
        <v>87</v>
      </c>
      <c r="D167" s="1">
        <v>1</v>
      </c>
      <c r="E167" s="1" t="s">
        <v>4</v>
      </c>
      <c r="F167" s="1" t="s">
        <v>28</v>
      </c>
      <c r="G167" s="1" t="s">
        <v>48</v>
      </c>
      <c r="H167" s="15" t="s">
        <v>55</v>
      </c>
      <c r="I167" s="15" t="s">
        <v>38</v>
      </c>
      <c r="L167" s="7" t="str">
        <f>IF(G167="","",VLOOKUP(G167,Overview!$A$3:$B$52,2))</f>
        <v>Raiders</v>
      </c>
      <c r="M167" s="7">
        <f t="shared" si="39"/>
        <v>0</v>
      </c>
      <c r="N167" s="7">
        <f t="shared" si="40"/>
        <v>0</v>
      </c>
      <c r="O167" s="7">
        <f t="shared" si="41"/>
        <v>0</v>
      </c>
      <c r="P167" s="8">
        <f t="shared" si="42"/>
        <v>0</v>
      </c>
      <c r="Q167" s="8">
        <f t="shared" si="43"/>
        <v>0</v>
      </c>
      <c r="R167" s="7">
        <f t="shared" si="44"/>
        <v>0</v>
      </c>
      <c r="S167" s="7">
        <f t="shared" si="45"/>
        <v>0</v>
      </c>
      <c r="T167" s="7" t="str">
        <f t="shared" si="46"/>
        <v/>
      </c>
      <c r="U167" s="7" t="str">
        <f t="shared" si="47"/>
        <v/>
      </c>
      <c r="V167" s="7" t="str">
        <f t="shared" si="48"/>
        <v/>
      </c>
      <c r="W167" s="7" t="str">
        <f t="shared" si="49"/>
        <v/>
      </c>
      <c r="Z167" s="7"/>
    </row>
    <row r="168" spans="1:26" x14ac:dyDescent="0.25">
      <c r="A168" s="1">
        <v>1985</v>
      </c>
      <c r="B168" s="1" t="s">
        <v>94</v>
      </c>
      <c r="C168" s="1" t="s">
        <v>87</v>
      </c>
      <c r="D168" s="1">
        <v>2</v>
      </c>
      <c r="E168" s="1" t="s">
        <v>25</v>
      </c>
      <c r="F168" s="1" t="s">
        <v>42</v>
      </c>
      <c r="G168" s="1" t="s">
        <v>49</v>
      </c>
      <c r="H168" s="15" t="s">
        <v>55</v>
      </c>
      <c r="I168" s="15" t="s">
        <v>39</v>
      </c>
      <c r="J168" s="15" t="s">
        <v>38</v>
      </c>
      <c r="L168" s="7" t="str">
        <f>IF(G168="","",VLOOKUP(G168,Overview!$A$3:$B$52,2))</f>
        <v>Dolphins</v>
      </c>
      <c r="M168" s="7">
        <f t="shared" si="39"/>
        <v>0</v>
      </c>
      <c r="N168" s="7">
        <f t="shared" si="40"/>
        <v>0</v>
      </c>
      <c r="O168" s="7">
        <f t="shared" si="41"/>
        <v>0</v>
      </c>
      <c r="P168" s="8">
        <f t="shared" si="42"/>
        <v>0</v>
      </c>
      <c r="Q168" s="8">
        <f t="shared" si="43"/>
        <v>0</v>
      </c>
      <c r="R168" s="7">
        <f t="shared" si="44"/>
        <v>0</v>
      </c>
      <c r="S168" s="7">
        <f t="shared" si="45"/>
        <v>0</v>
      </c>
      <c r="T168" s="7" t="str">
        <f t="shared" si="46"/>
        <v/>
      </c>
      <c r="U168" s="7" t="str">
        <f t="shared" si="47"/>
        <v/>
      </c>
      <c r="V168" s="7" t="str">
        <f t="shared" si="48"/>
        <v/>
      </c>
      <c r="W168" s="7" t="str">
        <f t="shared" si="49"/>
        <v/>
      </c>
      <c r="Z168" s="7"/>
    </row>
    <row r="169" spans="1:26" x14ac:dyDescent="0.25">
      <c r="A169" s="1">
        <v>1985</v>
      </c>
      <c r="B169" s="1" t="s">
        <v>94</v>
      </c>
      <c r="C169" s="1" t="s">
        <v>87</v>
      </c>
      <c r="D169" s="1">
        <v>3</v>
      </c>
      <c r="E169" s="1" t="s">
        <v>81</v>
      </c>
      <c r="F169" s="1" t="s">
        <v>78</v>
      </c>
      <c r="G169" s="1" t="s">
        <v>79</v>
      </c>
      <c r="H169" s="15" t="s">
        <v>55</v>
      </c>
      <c r="I169" s="15" t="s">
        <v>38</v>
      </c>
      <c r="L169" s="7" t="str">
        <f>IF(G169="","",VLOOKUP(G169,Overview!$A$3:$B$52,2))</f>
        <v>Browns</v>
      </c>
      <c r="M169" s="7">
        <f t="shared" si="39"/>
        <v>0</v>
      </c>
      <c r="N169" s="7">
        <f t="shared" si="40"/>
        <v>0</v>
      </c>
      <c r="O169" s="7">
        <f t="shared" si="41"/>
        <v>0</v>
      </c>
      <c r="P169" s="8">
        <f t="shared" si="42"/>
        <v>0</v>
      </c>
      <c r="Q169" s="8">
        <f t="shared" si="43"/>
        <v>0</v>
      </c>
      <c r="R169" s="7">
        <f t="shared" si="44"/>
        <v>0</v>
      </c>
      <c r="S169" s="7">
        <f t="shared" si="45"/>
        <v>0</v>
      </c>
      <c r="T169" s="7" t="str">
        <f t="shared" si="46"/>
        <v/>
      </c>
      <c r="U169" s="7" t="str">
        <f t="shared" si="47"/>
        <v/>
      </c>
      <c r="V169" s="7" t="str">
        <f t="shared" si="48"/>
        <v/>
      </c>
      <c r="W169" s="7" t="str">
        <f t="shared" si="49"/>
        <v/>
      </c>
      <c r="Z169" s="7"/>
    </row>
    <row r="170" spans="1:26" x14ac:dyDescent="0.25">
      <c r="A170" s="1">
        <v>1985</v>
      </c>
      <c r="B170" s="1" t="s">
        <v>94</v>
      </c>
      <c r="C170" s="1" t="s">
        <v>87</v>
      </c>
      <c r="D170" s="1">
        <v>4</v>
      </c>
      <c r="E170" s="1" t="s">
        <v>5</v>
      </c>
      <c r="F170" s="1" t="s">
        <v>46</v>
      </c>
      <c r="G170" s="1" t="s">
        <v>73</v>
      </c>
      <c r="H170" s="15" t="s">
        <v>38</v>
      </c>
      <c r="L170" s="7" t="str">
        <f>IF(G170="","",VLOOKUP(G170,Overview!$A$3:$B$52,2))</f>
        <v>Jets</v>
      </c>
      <c r="M170" s="7">
        <f t="shared" si="39"/>
        <v>0</v>
      </c>
      <c r="N170" s="7">
        <f t="shared" si="40"/>
        <v>0</v>
      </c>
      <c r="O170" s="7">
        <f t="shared" si="41"/>
        <v>0</v>
      </c>
      <c r="P170" s="8">
        <f t="shared" si="42"/>
        <v>0</v>
      </c>
      <c r="Q170" s="8">
        <f t="shared" si="43"/>
        <v>0</v>
      </c>
      <c r="R170" s="7">
        <f t="shared" si="44"/>
        <v>0</v>
      </c>
      <c r="S170" s="7">
        <f t="shared" si="45"/>
        <v>0</v>
      </c>
      <c r="T170" s="7" t="str">
        <f t="shared" si="46"/>
        <v/>
      </c>
      <c r="U170" s="7" t="str">
        <f t="shared" si="47"/>
        <v/>
      </c>
      <c r="V170" s="7" t="str">
        <f t="shared" si="48"/>
        <v/>
      </c>
      <c r="W170" s="7" t="str">
        <f t="shared" si="49"/>
        <v/>
      </c>
      <c r="Z170" s="7"/>
    </row>
    <row r="171" spans="1:26" x14ac:dyDescent="0.25">
      <c r="A171" s="1">
        <v>1985</v>
      </c>
      <c r="B171" s="1" t="s">
        <v>94</v>
      </c>
      <c r="C171" s="1" t="s">
        <v>87</v>
      </c>
      <c r="D171" s="1">
        <v>5</v>
      </c>
      <c r="E171" s="1" t="s">
        <v>5</v>
      </c>
      <c r="F171" s="1" t="s">
        <v>9</v>
      </c>
      <c r="G171" s="1" t="s">
        <v>15</v>
      </c>
      <c r="H171" s="15" t="s">
        <v>39</v>
      </c>
      <c r="I171" s="15" t="s">
        <v>39</v>
      </c>
      <c r="J171" s="15" t="s">
        <v>39</v>
      </c>
      <c r="K171" s="15" t="s">
        <v>38</v>
      </c>
      <c r="L171" s="7" t="str">
        <f>IF(G171="","",VLOOKUP(G171,Overview!$A$3:$B$52,2))</f>
        <v>Patriots</v>
      </c>
      <c r="M171" s="7">
        <f t="shared" si="39"/>
        <v>0</v>
      </c>
      <c r="N171" s="7">
        <f t="shared" si="40"/>
        <v>0</v>
      </c>
      <c r="O171" s="7">
        <f t="shared" si="41"/>
        <v>0</v>
      </c>
      <c r="P171" s="8">
        <f t="shared" si="42"/>
        <v>0</v>
      </c>
      <c r="Q171" s="8">
        <f t="shared" si="43"/>
        <v>0</v>
      </c>
      <c r="R171" s="7">
        <f t="shared" si="44"/>
        <v>0</v>
      </c>
      <c r="S171" s="7">
        <f t="shared" si="45"/>
        <v>0</v>
      </c>
      <c r="T171" s="7" t="str">
        <f t="shared" si="46"/>
        <v/>
      </c>
      <c r="U171" s="7" t="str">
        <f t="shared" si="47"/>
        <v/>
      </c>
      <c r="V171" s="7" t="str">
        <f t="shared" si="48"/>
        <v/>
      </c>
      <c r="W171" s="7" t="str">
        <f t="shared" si="49"/>
        <v/>
      </c>
      <c r="Z171" s="7"/>
    </row>
    <row r="172" spans="1:26" x14ac:dyDescent="0.25">
      <c r="A172" s="1">
        <v>1985</v>
      </c>
      <c r="B172" s="1" t="s">
        <v>94</v>
      </c>
      <c r="C172" s="1" t="s">
        <v>88</v>
      </c>
      <c r="D172" s="1">
        <v>1</v>
      </c>
      <c r="E172" s="1" t="s">
        <v>81</v>
      </c>
      <c r="F172" s="1" t="s">
        <v>72</v>
      </c>
      <c r="G172" s="1" t="s">
        <v>74</v>
      </c>
      <c r="H172" s="15" t="s">
        <v>55</v>
      </c>
      <c r="I172" s="15" t="s">
        <v>39</v>
      </c>
      <c r="J172" s="15" t="s">
        <v>39</v>
      </c>
      <c r="K172" s="15" t="s">
        <v>39</v>
      </c>
      <c r="L172" s="7" t="str">
        <f>IF(G172="","",VLOOKUP(G172,Overview!$A$3:$B$52,2))</f>
        <v>Bears</v>
      </c>
      <c r="M172" s="7">
        <f t="shared" si="39"/>
        <v>0</v>
      </c>
      <c r="N172" s="7">
        <f t="shared" si="40"/>
        <v>0</v>
      </c>
      <c r="O172" s="7">
        <f t="shared" si="41"/>
        <v>0</v>
      </c>
      <c r="P172" s="8">
        <f t="shared" si="42"/>
        <v>0</v>
      </c>
      <c r="Q172" s="8">
        <f t="shared" si="43"/>
        <v>0</v>
      </c>
      <c r="R172" s="7">
        <f t="shared" si="44"/>
        <v>0</v>
      </c>
      <c r="S172" s="7">
        <f t="shared" si="45"/>
        <v>0</v>
      </c>
      <c r="T172" s="7">
        <f t="shared" si="46"/>
        <v>1985</v>
      </c>
      <c r="U172" s="7" t="str">
        <f t="shared" si="47"/>
        <v>Chicago</v>
      </c>
      <c r="V172" s="7" t="str">
        <f t="shared" si="48"/>
        <v>Bears</v>
      </c>
      <c r="W172" s="7" t="str">
        <f t="shared" si="49"/>
        <v>NFC</v>
      </c>
      <c r="Z172" s="7"/>
    </row>
    <row r="173" spans="1:26" x14ac:dyDescent="0.25">
      <c r="A173" s="1">
        <v>1985</v>
      </c>
      <c r="B173" s="1" t="s">
        <v>94</v>
      </c>
      <c r="C173" s="1" t="s">
        <v>88</v>
      </c>
      <c r="D173" s="1">
        <v>2</v>
      </c>
      <c r="E173" s="1" t="s">
        <v>4</v>
      </c>
      <c r="F173" s="1" t="s">
        <v>28</v>
      </c>
      <c r="G173" s="1" t="s">
        <v>34</v>
      </c>
      <c r="H173" s="15" t="s">
        <v>55</v>
      </c>
      <c r="I173" s="15" t="s">
        <v>39</v>
      </c>
      <c r="J173" s="15" t="s">
        <v>38</v>
      </c>
      <c r="L173" s="7" t="str">
        <f>IF(G173="","",VLOOKUP(G173,Overview!$A$3:$B$52,2))</f>
        <v>Rams</v>
      </c>
      <c r="M173" s="7">
        <f t="shared" si="39"/>
        <v>1</v>
      </c>
      <c r="N173" s="7">
        <f t="shared" si="40"/>
        <v>1</v>
      </c>
      <c r="O173" s="7">
        <f t="shared" si="41"/>
        <v>1985</v>
      </c>
      <c r="P173" s="8">
        <f t="shared" si="42"/>
        <v>1</v>
      </c>
      <c r="Q173" s="8">
        <f t="shared" si="43"/>
        <v>1</v>
      </c>
      <c r="R173" s="7">
        <f t="shared" si="44"/>
        <v>0</v>
      </c>
      <c r="S173" s="7">
        <f t="shared" si="45"/>
        <v>0</v>
      </c>
      <c r="T173" s="7" t="str">
        <f t="shared" si="46"/>
        <v/>
      </c>
      <c r="U173" s="7" t="str">
        <f t="shared" si="47"/>
        <v/>
      </c>
      <c r="V173" s="7" t="str">
        <f t="shared" si="48"/>
        <v/>
      </c>
      <c r="W173" s="7" t="str">
        <f t="shared" si="49"/>
        <v/>
      </c>
      <c r="Z173" s="7"/>
    </row>
    <row r="174" spans="1:26" x14ac:dyDescent="0.25">
      <c r="A174" s="1">
        <v>1985</v>
      </c>
      <c r="B174" s="1" t="s">
        <v>94</v>
      </c>
      <c r="C174" s="1" t="s">
        <v>88</v>
      </c>
      <c r="D174" s="1">
        <v>3</v>
      </c>
      <c r="E174" s="1" t="s">
        <v>25</v>
      </c>
      <c r="F174" s="1" t="s">
        <v>43</v>
      </c>
      <c r="G174" s="1" t="s">
        <v>50</v>
      </c>
      <c r="H174" s="15" t="s">
        <v>55</v>
      </c>
      <c r="I174" s="15" t="s">
        <v>38</v>
      </c>
      <c r="L174" s="7" t="str">
        <f>IF(G174="","",VLOOKUP(G174,Overview!$A$3:$B$52,2))</f>
        <v>Cowboys</v>
      </c>
      <c r="M174" s="7">
        <f t="shared" si="39"/>
        <v>0</v>
      </c>
      <c r="N174" s="7">
        <f t="shared" si="40"/>
        <v>0</v>
      </c>
      <c r="O174" s="7">
        <f t="shared" si="41"/>
        <v>0</v>
      </c>
      <c r="P174" s="8">
        <f t="shared" si="42"/>
        <v>0</v>
      </c>
      <c r="Q174" s="8">
        <f t="shared" si="43"/>
        <v>0</v>
      </c>
      <c r="R174" s="7">
        <f t="shared" si="44"/>
        <v>0</v>
      </c>
      <c r="S174" s="7">
        <f t="shared" si="45"/>
        <v>0</v>
      </c>
      <c r="T174" s="7" t="str">
        <f t="shared" si="46"/>
        <v/>
      </c>
      <c r="U174" s="7" t="str">
        <f t="shared" si="47"/>
        <v/>
      </c>
      <c r="V174" s="7" t="str">
        <f t="shared" si="48"/>
        <v/>
      </c>
      <c r="W174" s="7" t="str">
        <f t="shared" si="49"/>
        <v/>
      </c>
      <c r="Z174" s="7"/>
    </row>
    <row r="175" spans="1:26" x14ac:dyDescent="0.25">
      <c r="A175" s="1">
        <v>1985</v>
      </c>
      <c r="B175" s="1" t="s">
        <v>94</v>
      </c>
      <c r="C175" s="1" t="s">
        <v>88</v>
      </c>
      <c r="D175" s="1">
        <v>4</v>
      </c>
      <c r="E175" s="1" t="s">
        <v>5</v>
      </c>
      <c r="F175" s="1" t="s">
        <v>46</v>
      </c>
      <c r="G175" s="1" t="s">
        <v>53</v>
      </c>
      <c r="H175" s="15" t="s">
        <v>39</v>
      </c>
      <c r="I175" s="15" t="s">
        <v>38</v>
      </c>
      <c r="L175" s="7" t="str">
        <f>IF(G175="","",VLOOKUP(G175,Overview!$A$3:$B$52,2))</f>
        <v>Giants</v>
      </c>
      <c r="M175" s="7">
        <f t="shared" si="39"/>
        <v>0</v>
      </c>
      <c r="N175" s="7">
        <f t="shared" si="40"/>
        <v>0</v>
      </c>
      <c r="O175" s="7">
        <f t="shared" si="41"/>
        <v>0</v>
      </c>
      <c r="P175" s="8">
        <f t="shared" si="42"/>
        <v>0</v>
      </c>
      <c r="Q175" s="8">
        <f t="shared" si="43"/>
        <v>0</v>
      </c>
      <c r="R175" s="7">
        <f t="shared" si="44"/>
        <v>0</v>
      </c>
      <c r="S175" s="7">
        <f t="shared" si="45"/>
        <v>0</v>
      </c>
      <c r="T175" s="7" t="str">
        <f t="shared" si="46"/>
        <v/>
      </c>
      <c r="U175" s="7" t="str">
        <f t="shared" si="47"/>
        <v/>
      </c>
      <c r="V175" s="7" t="str">
        <f t="shared" si="48"/>
        <v/>
      </c>
      <c r="W175" s="7" t="str">
        <f t="shared" si="49"/>
        <v/>
      </c>
      <c r="Z175" s="7"/>
    </row>
    <row r="176" spans="1:26" x14ac:dyDescent="0.25">
      <c r="A176" s="1">
        <v>1985</v>
      </c>
      <c r="B176" s="1" t="s">
        <v>94</v>
      </c>
      <c r="C176" s="1" t="s">
        <v>88</v>
      </c>
      <c r="D176" s="1">
        <v>5</v>
      </c>
      <c r="E176" s="1" t="s">
        <v>5</v>
      </c>
      <c r="F176" s="1" t="s">
        <v>69</v>
      </c>
      <c r="G176" s="1" t="s">
        <v>71</v>
      </c>
      <c r="H176" s="15" t="s">
        <v>38</v>
      </c>
      <c r="L176" s="7" t="str">
        <f>IF(G176="","",VLOOKUP(G176,Overview!$A$3:$B$52,2))</f>
        <v>49ers</v>
      </c>
      <c r="M176" s="7">
        <f t="shared" si="39"/>
        <v>0</v>
      </c>
      <c r="N176" s="7">
        <f t="shared" si="40"/>
        <v>0</v>
      </c>
      <c r="O176" s="7">
        <f t="shared" si="41"/>
        <v>0</v>
      </c>
      <c r="P176" s="8">
        <f t="shared" si="42"/>
        <v>0</v>
      </c>
      <c r="Q176" s="8">
        <f t="shared" si="43"/>
        <v>0</v>
      </c>
      <c r="R176" s="7">
        <f t="shared" si="44"/>
        <v>0</v>
      </c>
      <c r="S176" s="7">
        <f t="shared" si="45"/>
        <v>0</v>
      </c>
      <c r="T176" s="7" t="str">
        <f t="shared" si="46"/>
        <v/>
      </c>
      <c r="U176" s="7" t="str">
        <f t="shared" si="47"/>
        <v/>
      </c>
      <c r="V176" s="7" t="str">
        <f t="shared" si="48"/>
        <v/>
      </c>
      <c r="W176" s="7" t="str">
        <f t="shared" si="49"/>
        <v/>
      </c>
      <c r="Z176" s="7"/>
    </row>
    <row r="177" spans="1:26" x14ac:dyDescent="0.25">
      <c r="A177" s="1">
        <v>1986</v>
      </c>
      <c r="B177" s="1" t="s">
        <v>94</v>
      </c>
      <c r="C177" s="1" t="s">
        <v>87</v>
      </c>
      <c r="D177" s="1">
        <v>1</v>
      </c>
      <c r="E177" s="1" t="s">
        <v>81</v>
      </c>
      <c r="F177" s="1" t="s">
        <v>78</v>
      </c>
      <c r="G177" s="1" t="s">
        <v>79</v>
      </c>
      <c r="H177" s="15" t="s">
        <v>55</v>
      </c>
      <c r="I177" s="15" t="s">
        <v>39</v>
      </c>
      <c r="J177" s="15" t="s">
        <v>38</v>
      </c>
      <c r="L177" s="7" t="str">
        <f>IF(G177="","",VLOOKUP(G177,Overview!$A$3:$B$52,2))</f>
        <v>Browns</v>
      </c>
      <c r="M177" s="7">
        <f t="shared" si="39"/>
        <v>0</v>
      </c>
      <c r="N177" s="7">
        <f t="shared" si="40"/>
        <v>0</v>
      </c>
      <c r="O177" s="7">
        <f t="shared" si="41"/>
        <v>0</v>
      </c>
      <c r="P177" s="8">
        <f t="shared" si="42"/>
        <v>0</v>
      </c>
      <c r="Q177" s="8">
        <f t="shared" si="43"/>
        <v>0</v>
      </c>
      <c r="R177" s="7">
        <f t="shared" si="44"/>
        <v>0</v>
      </c>
      <c r="S177" s="7">
        <f t="shared" si="45"/>
        <v>0</v>
      </c>
      <c r="T177" s="7" t="str">
        <f t="shared" si="46"/>
        <v/>
      </c>
      <c r="U177" s="7" t="str">
        <f t="shared" si="47"/>
        <v/>
      </c>
      <c r="V177" s="7" t="str">
        <f t="shared" si="48"/>
        <v/>
      </c>
      <c r="W177" s="7" t="str">
        <f t="shared" si="49"/>
        <v/>
      </c>
      <c r="Z177" s="7"/>
    </row>
    <row r="178" spans="1:26" x14ac:dyDescent="0.25">
      <c r="A178" s="1">
        <v>1986</v>
      </c>
      <c r="B178" s="1" t="s">
        <v>94</v>
      </c>
      <c r="C178" s="1" t="s">
        <v>87</v>
      </c>
      <c r="D178" s="1">
        <v>2</v>
      </c>
      <c r="E178" s="1" t="s">
        <v>4</v>
      </c>
      <c r="F178" s="1" t="s">
        <v>56</v>
      </c>
      <c r="G178" s="1" t="s">
        <v>60</v>
      </c>
      <c r="H178" s="15" t="s">
        <v>55</v>
      </c>
      <c r="I178" s="15" t="s">
        <v>39</v>
      </c>
      <c r="J178" s="15" t="s">
        <v>39</v>
      </c>
      <c r="K178" s="15" t="s">
        <v>38</v>
      </c>
      <c r="L178" s="7" t="str">
        <f>IF(G178="","",VLOOKUP(G178,Overview!$A$3:$B$52,2))</f>
        <v>Broncos</v>
      </c>
      <c r="M178" s="7">
        <f t="shared" si="39"/>
        <v>0</v>
      </c>
      <c r="N178" s="7">
        <f t="shared" si="40"/>
        <v>0</v>
      </c>
      <c r="O178" s="7">
        <f t="shared" si="41"/>
        <v>0</v>
      </c>
      <c r="P178" s="8">
        <f t="shared" si="42"/>
        <v>0</v>
      </c>
      <c r="Q178" s="8">
        <f t="shared" si="43"/>
        <v>0</v>
      </c>
      <c r="R178" s="7">
        <f t="shared" si="44"/>
        <v>0</v>
      </c>
      <c r="S178" s="7">
        <f t="shared" si="45"/>
        <v>0</v>
      </c>
      <c r="T178" s="7" t="str">
        <f t="shared" si="46"/>
        <v/>
      </c>
      <c r="U178" s="7" t="str">
        <f t="shared" si="47"/>
        <v/>
      </c>
      <c r="V178" s="7" t="str">
        <f t="shared" si="48"/>
        <v/>
      </c>
      <c r="W178" s="7" t="str">
        <f t="shared" si="49"/>
        <v/>
      </c>
      <c r="Z178" s="7"/>
    </row>
    <row r="179" spans="1:26" x14ac:dyDescent="0.25">
      <c r="A179" s="1">
        <v>1986</v>
      </c>
      <c r="B179" s="1" t="s">
        <v>94</v>
      </c>
      <c r="C179" s="1" t="s">
        <v>87</v>
      </c>
      <c r="D179" s="1">
        <v>3</v>
      </c>
      <c r="E179" s="1" t="s">
        <v>25</v>
      </c>
      <c r="F179" s="1" t="s">
        <v>9</v>
      </c>
      <c r="G179" s="1" t="s">
        <v>15</v>
      </c>
      <c r="H179" s="15" t="s">
        <v>55</v>
      </c>
      <c r="I179" s="15" t="s">
        <v>38</v>
      </c>
      <c r="L179" s="7" t="str">
        <f>IF(G179="","",VLOOKUP(G179,Overview!$A$3:$B$52,2))</f>
        <v>Patriots</v>
      </c>
      <c r="M179" s="7">
        <f t="shared" si="39"/>
        <v>0</v>
      </c>
      <c r="N179" s="7">
        <f t="shared" si="40"/>
        <v>0</v>
      </c>
      <c r="O179" s="7">
        <f t="shared" si="41"/>
        <v>0</v>
      </c>
      <c r="P179" s="8">
        <f t="shared" si="42"/>
        <v>0</v>
      </c>
      <c r="Q179" s="8">
        <f t="shared" si="43"/>
        <v>0</v>
      </c>
      <c r="R179" s="7">
        <f t="shared" si="44"/>
        <v>0</v>
      </c>
      <c r="S179" s="7">
        <f t="shared" si="45"/>
        <v>0</v>
      </c>
      <c r="T179" s="7" t="str">
        <f t="shared" si="46"/>
        <v/>
      </c>
      <c r="U179" s="7" t="str">
        <f t="shared" si="47"/>
        <v/>
      </c>
      <c r="V179" s="7" t="str">
        <f t="shared" si="48"/>
        <v/>
      </c>
      <c r="W179" s="7" t="str">
        <f t="shared" si="49"/>
        <v/>
      </c>
      <c r="Z179" s="7"/>
    </row>
    <row r="180" spans="1:26" x14ac:dyDescent="0.25">
      <c r="A180" s="1">
        <v>1986</v>
      </c>
      <c r="B180" s="1" t="s">
        <v>94</v>
      </c>
      <c r="C180" s="1" t="s">
        <v>87</v>
      </c>
      <c r="D180" s="1">
        <v>4</v>
      </c>
      <c r="E180" s="1" t="s">
        <v>5</v>
      </c>
      <c r="F180" s="1" t="s">
        <v>46</v>
      </c>
      <c r="G180" s="1" t="s">
        <v>73</v>
      </c>
      <c r="H180" s="15" t="s">
        <v>39</v>
      </c>
      <c r="I180" s="15" t="s">
        <v>38</v>
      </c>
      <c r="L180" s="7" t="str">
        <f>IF(G180="","",VLOOKUP(G180,Overview!$A$3:$B$52,2))</f>
        <v>Jets</v>
      </c>
      <c r="M180" s="7">
        <f t="shared" si="39"/>
        <v>0</v>
      </c>
      <c r="N180" s="7">
        <f t="shared" si="40"/>
        <v>0</v>
      </c>
      <c r="O180" s="7">
        <f t="shared" si="41"/>
        <v>0</v>
      </c>
      <c r="P180" s="8">
        <f t="shared" si="42"/>
        <v>0</v>
      </c>
      <c r="Q180" s="8">
        <f t="shared" si="43"/>
        <v>0</v>
      </c>
      <c r="R180" s="7">
        <f t="shared" si="44"/>
        <v>0</v>
      </c>
      <c r="S180" s="7">
        <f t="shared" si="45"/>
        <v>0</v>
      </c>
      <c r="T180" s="7" t="str">
        <f t="shared" si="46"/>
        <v/>
      </c>
      <c r="U180" s="7" t="str">
        <f t="shared" si="47"/>
        <v/>
      </c>
      <c r="V180" s="7" t="str">
        <f t="shared" si="48"/>
        <v/>
      </c>
      <c r="W180" s="7" t="str">
        <f t="shared" si="49"/>
        <v/>
      </c>
      <c r="Z180" s="7"/>
    </row>
    <row r="181" spans="1:26" x14ac:dyDescent="0.25">
      <c r="A181" s="1">
        <v>1986</v>
      </c>
      <c r="B181" s="1" t="s">
        <v>94</v>
      </c>
      <c r="C181" s="1" t="s">
        <v>87</v>
      </c>
      <c r="D181" s="1">
        <v>5</v>
      </c>
      <c r="E181" s="1" t="s">
        <v>5</v>
      </c>
      <c r="F181" s="1" t="s">
        <v>12</v>
      </c>
      <c r="G181" s="1" t="s">
        <v>18</v>
      </c>
      <c r="H181" s="15" t="s">
        <v>38</v>
      </c>
      <c r="L181" s="7" t="str">
        <f>IF(G181="","",VLOOKUP(G181,Overview!$A$3:$B$52,2))</f>
        <v>Chiefs</v>
      </c>
      <c r="M181" s="7">
        <f t="shared" si="39"/>
        <v>0</v>
      </c>
      <c r="N181" s="7">
        <f t="shared" si="40"/>
        <v>0</v>
      </c>
      <c r="O181" s="7">
        <f t="shared" si="41"/>
        <v>0</v>
      </c>
      <c r="P181" s="8">
        <f t="shared" si="42"/>
        <v>0</v>
      </c>
      <c r="Q181" s="8">
        <f t="shared" si="43"/>
        <v>0</v>
      </c>
      <c r="R181" s="7">
        <f t="shared" si="44"/>
        <v>0</v>
      </c>
      <c r="S181" s="7">
        <f t="shared" si="45"/>
        <v>0</v>
      </c>
      <c r="T181" s="7" t="str">
        <f t="shared" si="46"/>
        <v/>
      </c>
      <c r="U181" s="7" t="str">
        <f t="shared" si="47"/>
        <v/>
      </c>
      <c r="V181" s="7" t="str">
        <f t="shared" si="48"/>
        <v/>
      </c>
      <c r="W181" s="7" t="str">
        <f t="shared" si="49"/>
        <v/>
      </c>
      <c r="Z181" s="7"/>
    </row>
    <row r="182" spans="1:26" x14ac:dyDescent="0.25">
      <c r="A182" s="1">
        <v>1986</v>
      </c>
      <c r="B182" s="1" t="s">
        <v>94</v>
      </c>
      <c r="C182" s="1" t="s">
        <v>88</v>
      </c>
      <c r="D182" s="1">
        <v>1</v>
      </c>
      <c r="E182" s="1" t="s">
        <v>25</v>
      </c>
      <c r="F182" s="1" t="s">
        <v>46</v>
      </c>
      <c r="G182" s="1" t="s">
        <v>53</v>
      </c>
      <c r="H182" s="15" t="s">
        <v>55</v>
      </c>
      <c r="I182" s="15" t="s">
        <v>39</v>
      </c>
      <c r="J182" s="15" t="s">
        <v>39</v>
      </c>
      <c r="K182" s="15" t="s">
        <v>39</v>
      </c>
      <c r="L182" s="7" t="str">
        <f>IF(G182="","",VLOOKUP(G182,Overview!$A$3:$B$52,2))</f>
        <v>Giants</v>
      </c>
      <c r="M182" s="7">
        <f t="shared" si="39"/>
        <v>0</v>
      </c>
      <c r="N182" s="7">
        <f t="shared" si="40"/>
        <v>0</v>
      </c>
      <c r="O182" s="7">
        <f t="shared" si="41"/>
        <v>0</v>
      </c>
      <c r="P182" s="8">
        <f t="shared" si="42"/>
        <v>0</v>
      </c>
      <c r="Q182" s="8">
        <f t="shared" si="43"/>
        <v>0</v>
      </c>
      <c r="R182" s="7">
        <f t="shared" si="44"/>
        <v>0</v>
      </c>
      <c r="S182" s="7">
        <f t="shared" si="45"/>
        <v>0</v>
      </c>
      <c r="T182" s="7">
        <f t="shared" si="46"/>
        <v>1986</v>
      </c>
      <c r="U182" s="7" t="str">
        <f t="shared" si="47"/>
        <v>New York</v>
      </c>
      <c r="V182" s="7" t="str">
        <f t="shared" si="48"/>
        <v>Giants</v>
      </c>
      <c r="W182" s="7" t="str">
        <f t="shared" si="49"/>
        <v>NFC</v>
      </c>
      <c r="Z182" s="7"/>
    </row>
    <row r="183" spans="1:26" x14ac:dyDescent="0.25">
      <c r="A183" s="1">
        <v>1986</v>
      </c>
      <c r="B183" s="1" t="s">
        <v>94</v>
      </c>
      <c r="C183" s="1" t="s">
        <v>88</v>
      </c>
      <c r="D183" s="1">
        <v>2</v>
      </c>
      <c r="E183" s="1" t="s">
        <v>81</v>
      </c>
      <c r="F183" s="1" t="s">
        <v>72</v>
      </c>
      <c r="G183" s="1" t="s">
        <v>74</v>
      </c>
      <c r="H183" s="15" t="s">
        <v>55</v>
      </c>
      <c r="I183" s="15" t="s">
        <v>38</v>
      </c>
      <c r="L183" s="7" t="str">
        <f>IF(G183="","",VLOOKUP(G183,Overview!$A$3:$B$52,2))</f>
        <v>Bears</v>
      </c>
      <c r="M183" s="7">
        <f t="shared" si="39"/>
        <v>0</v>
      </c>
      <c r="N183" s="7">
        <f t="shared" si="40"/>
        <v>0</v>
      </c>
      <c r="O183" s="7">
        <f t="shared" si="41"/>
        <v>0</v>
      </c>
      <c r="P183" s="8">
        <f t="shared" si="42"/>
        <v>0</v>
      </c>
      <c r="Q183" s="8">
        <f t="shared" si="43"/>
        <v>0</v>
      </c>
      <c r="R183" s="7">
        <f t="shared" si="44"/>
        <v>0</v>
      </c>
      <c r="S183" s="7">
        <f t="shared" si="45"/>
        <v>0</v>
      </c>
      <c r="T183" s="7" t="str">
        <f t="shared" si="46"/>
        <v/>
      </c>
      <c r="U183" s="7" t="str">
        <f t="shared" si="47"/>
        <v/>
      </c>
      <c r="V183" s="7" t="str">
        <f t="shared" si="48"/>
        <v/>
      </c>
      <c r="W183" s="7" t="str">
        <f t="shared" si="49"/>
        <v/>
      </c>
      <c r="Z183" s="7"/>
    </row>
    <row r="184" spans="1:26" x14ac:dyDescent="0.25">
      <c r="A184" s="1">
        <v>1986</v>
      </c>
      <c r="B184" s="1" t="s">
        <v>94</v>
      </c>
      <c r="C184" s="1" t="s">
        <v>88</v>
      </c>
      <c r="D184" s="1">
        <v>3</v>
      </c>
      <c r="E184" s="1" t="s">
        <v>4</v>
      </c>
      <c r="F184" s="1" t="s">
        <v>69</v>
      </c>
      <c r="G184" s="1" t="s">
        <v>71</v>
      </c>
      <c r="H184" s="15" t="s">
        <v>55</v>
      </c>
      <c r="I184" s="15" t="s">
        <v>38</v>
      </c>
      <c r="L184" s="7" t="str">
        <f>IF(G184="","",VLOOKUP(G184,Overview!$A$3:$B$52,2))</f>
        <v>49ers</v>
      </c>
      <c r="M184" s="7">
        <f t="shared" si="39"/>
        <v>0</v>
      </c>
      <c r="N184" s="7">
        <f t="shared" si="40"/>
        <v>0</v>
      </c>
      <c r="O184" s="7">
        <f t="shared" si="41"/>
        <v>0</v>
      </c>
      <c r="P184" s="8">
        <f t="shared" si="42"/>
        <v>0</v>
      </c>
      <c r="Q184" s="8">
        <f t="shared" si="43"/>
        <v>0</v>
      </c>
      <c r="R184" s="7">
        <f t="shared" si="44"/>
        <v>0</v>
      </c>
      <c r="S184" s="7">
        <f t="shared" si="45"/>
        <v>0</v>
      </c>
      <c r="T184" s="7" t="str">
        <f t="shared" si="46"/>
        <v/>
      </c>
      <c r="U184" s="7" t="str">
        <f t="shared" si="47"/>
        <v/>
      </c>
      <c r="V184" s="7" t="str">
        <f t="shared" si="48"/>
        <v/>
      </c>
      <c r="W184" s="7" t="str">
        <f t="shared" si="49"/>
        <v/>
      </c>
      <c r="Z184" s="7"/>
    </row>
    <row r="185" spans="1:26" x14ac:dyDescent="0.25">
      <c r="A185" s="1">
        <v>1986</v>
      </c>
      <c r="B185" s="1" t="s">
        <v>94</v>
      </c>
      <c r="C185" s="1" t="s">
        <v>88</v>
      </c>
      <c r="D185" s="1">
        <v>4</v>
      </c>
      <c r="E185" s="1" t="s">
        <v>5</v>
      </c>
      <c r="F185" s="1" t="s">
        <v>59</v>
      </c>
      <c r="G185" s="1" t="s">
        <v>63</v>
      </c>
      <c r="H185" s="15" t="s">
        <v>39</v>
      </c>
      <c r="I185" s="15" t="s">
        <v>39</v>
      </c>
      <c r="J185" s="15" t="s">
        <v>38</v>
      </c>
      <c r="L185" s="7" t="str">
        <f>IF(G185="","",VLOOKUP(G185,Overview!$A$3:$B$52,2))</f>
        <v>Commanders</v>
      </c>
      <c r="M185" s="7">
        <f t="shared" si="39"/>
        <v>0</v>
      </c>
      <c r="N185" s="7">
        <f t="shared" si="40"/>
        <v>0</v>
      </c>
      <c r="O185" s="7">
        <f t="shared" si="41"/>
        <v>0</v>
      </c>
      <c r="P185" s="8">
        <f t="shared" si="42"/>
        <v>0</v>
      </c>
      <c r="Q185" s="8">
        <f t="shared" si="43"/>
        <v>0</v>
      </c>
      <c r="R185" s="7">
        <f t="shared" si="44"/>
        <v>0</v>
      </c>
      <c r="S185" s="7">
        <f t="shared" si="45"/>
        <v>0</v>
      </c>
      <c r="T185" s="7" t="str">
        <f t="shared" si="46"/>
        <v/>
      </c>
      <c r="U185" s="7" t="str">
        <f t="shared" si="47"/>
        <v/>
      </c>
      <c r="V185" s="7" t="str">
        <f t="shared" si="48"/>
        <v/>
      </c>
      <c r="W185" s="7" t="str">
        <f t="shared" si="49"/>
        <v/>
      </c>
      <c r="Z185" s="7"/>
    </row>
    <row r="186" spans="1:26" x14ac:dyDescent="0.25">
      <c r="A186" s="1">
        <v>1986</v>
      </c>
      <c r="B186" s="1" t="s">
        <v>94</v>
      </c>
      <c r="C186" s="1" t="s">
        <v>88</v>
      </c>
      <c r="D186" s="1">
        <v>5</v>
      </c>
      <c r="E186" s="1" t="s">
        <v>5</v>
      </c>
      <c r="F186" s="1" t="s">
        <v>28</v>
      </c>
      <c r="G186" s="1" t="s">
        <v>34</v>
      </c>
      <c r="H186" s="15" t="s">
        <v>38</v>
      </c>
      <c r="L186" s="7" t="str">
        <f>IF(G186="","",VLOOKUP(G186,Overview!$A$3:$B$52,2))</f>
        <v>Rams</v>
      </c>
      <c r="M186" s="7">
        <f t="shared" si="39"/>
        <v>1</v>
      </c>
      <c r="N186" s="7">
        <f t="shared" si="40"/>
        <v>1</v>
      </c>
      <c r="O186" s="7">
        <f t="shared" si="41"/>
        <v>1986</v>
      </c>
      <c r="P186" s="8">
        <f t="shared" si="42"/>
        <v>0</v>
      </c>
      <c r="Q186" s="8">
        <f t="shared" si="43"/>
        <v>1</v>
      </c>
      <c r="R186" s="7">
        <f t="shared" si="44"/>
        <v>0</v>
      </c>
      <c r="S186" s="7">
        <f t="shared" si="45"/>
        <v>0</v>
      </c>
      <c r="T186" s="7" t="str">
        <f t="shared" si="46"/>
        <v/>
      </c>
      <c r="U186" s="7" t="str">
        <f t="shared" si="47"/>
        <v/>
      </c>
      <c r="V186" s="7" t="str">
        <f t="shared" si="48"/>
        <v/>
      </c>
      <c r="W186" s="7" t="str">
        <f t="shared" si="49"/>
        <v/>
      </c>
      <c r="Z186" s="7"/>
    </row>
    <row r="187" spans="1:26" x14ac:dyDescent="0.25">
      <c r="A187" s="1">
        <v>1987</v>
      </c>
      <c r="B187" s="1" t="s">
        <v>94</v>
      </c>
      <c r="C187" s="1" t="s">
        <v>87</v>
      </c>
      <c r="D187" s="1">
        <v>1</v>
      </c>
      <c r="E187" s="1" t="s">
        <v>4</v>
      </c>
      <c r="F187" s="1" t="s">
        <v>56</v>
      </c>
      <c r="G187" s="1" t="s">
        <v>60</v>
      </c>
      <c r="H187" s="15" t="s">
        <v>55</v>
      </c>
      <c r="I187" s="15" t="s">
        <v>39</v>
      </c>
      <c r="J187" s="15" t="s">
        <v>39</v>
      </c>
      <c r="K187" s="15" t="s">
        <v>38</v>
      </c>
      <c r="L187" s="7" t="str">
        <f>IF(G187="","",VLOOKUP(G187,Overview!$A$3:$B$52,2))</f>
        <v>Broncos</v>
      </c>
      <c r="M187" s="7">
        <f t="shared" si="39"/>
        <v>0</v>
      </c>
      <c r="N187" s="7">
        <f t="shared" si="40"/>
        <v>0</v>
      </c>
      <c r="O187" s="7">
        <f t="shared" si="41"/>
        <v>0</v>
      </c>
      <c r="P187" s="8">
        <f t="shared" si="42"/>
        <v>0</v>
      </c>
      <c r="Q187" s="8">
        <f t="shared" si="43"/>
        <v>0</v>
      </c>
      <c r="R187" s="7">
        <f t="shared" si="44"/>
        <v>0</v>
      </c>
      <c r="S187" s="7">
        <f t="shared" si="45"/>
        <v>0</v>
      </c>
      <c r="T187" s="7" t="str">
        <f t="shared" si="46"/>
        <v/>
      </c>
      <c r="U187" s="7" t="str">
        <f t="shared" si="47"/>
        <v/>
      </c>
      <c r="V187" s="7" t="str">
        <f t="shared" si="48"/>
        <v/>
      </c>
      <c r="W187" s="7" t="str">
        <f t="shared" si="49"/>
        <v/>
      </c>
      <c r="Z187" s="7"/>
    </row>
    <row r="188" spans="1:26" x14ac:dyDescent="0.25">
      <c r="A188" s="1">
        <v>1987</v>
      </c>
      <c r="B188" s="1" t="s">
        <v>94</v>
      </c>
      <c r="C188" s="1" t="s">
        <v>87</v>
      </c>
      <c r="D188" s="1">
        <v>2</v>
      </c>
      <c r="E188" s="1" t="s">
        <v>81</v>
      </c>
      <c r="F188" s="1" t="s">
        <v>78</v>
      </c>
      <c r="G188" s="1" t="s">
        <v>79</v>
      </c>
      <c r="H188" s="15" t="s">
        <v>55</v>
      </c>
      <c r="I188" s="15" t="s">
        <v>39</v>
      </c>
      <c r="J188" s="15" t="s">
        <v>38</v>
      </c>
      <c r="L188" s="7" t="str">
        <f>IF(G188="","",VLOOKUP(G188,Overview!$A$3:$B$52,2))</f>
        <v>Browns</v>
      </c>
      <c r="M188" s="7">
        <f t="shared" si="39"/>
        <v>0</v>
      </c>
      <c r="N188" s="7">
        <f t="shared" si="40"/>
        <v>0</v>
      </c>
      <c r="O188" s="7">
        <f t="shared" si="41"/>
        <v>0</v>
      </c>
      <c r="P188" s="8">
        <f t="shared" si="42"/>
        <v>0</v>
      </c>
      <c r="Q188" s="8">
        <f t="shared" si="43"/>
        <v>0</v>
      </c>
      <c r="R188" s="7">
        <f t="shared" si="44"/>
        <v>0</v>
      </c>
      <c r="S188" s="7">
        <f t="shared" si="45"/>
        <v>0</v>
      </c>
      <c r="T188" s="7" t="str">
        <f t="shared" si="46"/>
        <v/>
      </c>
      <c r="U188" s="7" t="str">
        <f t="shared" si="47"/>
        <v/>
      </c>
      <c r="V188" s="7" t="str">
        <f t="shared" si="48"/>
        <v/>
      </c>
      <c r="W188" s="7" t="str">
        <f t="shared" si="49"/>
        <v/>
      </c>
      <c r="Z188" s="7"/>
    </row>
    <row r="189" spans="1:26" x14ac:dyDescent="0.25">
      <c r="A189" s="1">
        <v>1987</v>
      </c>
      <c r="B189" s="1" t="s">
        <v>94</v>
      </c>
      <c r="C189" s="1" t="s">
        <v>87</v>
      </c>
      <c r="D189" s="1">
        <v>3</v>
      </c>
      <c r="E189" s="1" t="s">
        <v>25</v>
      </c>
      <c r="F189" s="1" t="s">
        <v>64</v>
      </c>
      <c r="G189" s="1" t="s">
        <v>66</v>
      </c>
      <c r="H189" s="15" t="s">
        <v>55</v>
      </c>
      <c r="I189" s="15" t="s">
        <v>38</v>
      </c>
      <c r="L189" s="7" t="str">
        <f>IF(G189="","",VLOOKUP(G189,Overview!$A$3:$B$52,2))</f>
        <v>Colts</v>
      </c>
      <c r="M189" s="7">
        <f t="shared" si="39"/>
        <v>0</v>
      </c>
      <c r="N189" s="7">
        <f t="shared" si="40"/>
        <v>0</v>
      </c>
      <c r="O189" s="7">
        <f t="shared" si="41"/>
        <v>0</v>
      </c>
      <c r="P189" s="8">
        <f t="shared" si="42"/>
        <v>0</v>
      </c>
      <c r="Q189" s="8">
        <f t="shared" si="43"/>
        <v>0</v>
      </c>
      <c r="R189" s="7">
        <f t="shared" si="44"/>
        <v>0</v>
      </c>
      <c r="S189" s="7">
        <f t="shared" si="45"/>
        <v>0</v>
      </c>
      <c r="T189" s="7" t="str">
        <f t="shared" si="46"/>
        <v/>
      </c>
      <c r="U189" s="7" t="str">
        <f t="shared" si="47"/>
        <v/>
      </c>
      <c r="V189" s="7" t="str">
        <f t="shared" si="48"/>
        <v/>
      </c>
      <c r="W189" s="7" t="str">
        <f t="shared" si="49"/>
        <v/>
      </c>
      <c r="Z189" s="7"/>
    </row>
    <row r="190" spans="1:26" x14ac:dyDescent="0.25">
      <c r="A190" s="1">
        <v>1987</v>
      </c>
      <c r="B190" s="1" t="s">
        <v>94</v>
      </c>
      <c r="C190" s="1" t="s">
        <v>87</v>
      </c>
      <c r="D190" s="1">
        <v>4</v>
      </c>
      <c r="E190" s="1" t="s">
        <v>5</v>
      </c>
      <c r="F190" s="1" t="s">
        <v>40</v>
      </c>
      <c r="G190" s="1" t="s">
        <v>82</v>
      </c>
      <c r="H190" s="15" t="s">
        <v>39</v>
      </c>
      <c r="I190" s="15" t="s">
        <v>38</v>
      </c>
      <c r="L190" s="7" t="str">
        <f>IF(G190="","",VLOOKUP(G190,Overview!$A$3:$B$52,2))</f>
        <v>Titans</v>
      </c>
      <c r="M190" s="7">
        <f t="shared" si="39"/>
        <v>0</v>
      </c>
      <c r="N190" s="7">
        <f t="shared" si="40"/>
        <v>0</v>
      </c>
      <c r="O190" s="7">
        <f t="shared" si="41"/>
        <v>0</v>
      </c>
      <c r="P190" s="8">
        <f t="shared" si="42"/>
        <v>0</v>
      </c>
      <c r="Q190" s="8">
        <f t="shared" si="43"/>
        <v>0</v>
      </c>
      <c r="R190" s="7">
        <f t="shared" si="44"/>
        <v>0</v>
      </c>
      <c r="S190" s="7">
        <f t="shared" si="45"/>
        <v>0</v>
      </c>
      <c r="T190" s="7" t="str">
        <f t="shared" si="46"/>
        <v/>
      </c>
      <c r="U190" s="7" t="str">
        <f t="shared" si="47"/>
        <v/>
      </c>
      <c r="V190" s="7" t="str">
        <f t="shared" si="48"/>
        <v/>
      </c>
      <c r="W190" s="7" t="str">
        <f t="shared" si="49"/>
        <v/>
      </c>
      <c r="Z190" s="7"/>
    </row>
    <row r="191" spans="1:26" x14ac:dyDescent="0.25">
      <c r="A191" s="1">
        <v>1987</v>
      </c>
      <c r="B191" s="1" t="s">
        <v>94</v>
      </c>
      <c r="C191" s="1" t="s">
        <v>87</v>
      </c>
      <c r="D191" s="1">
        <v>5</v>
      </c>
      <c r="E191" s="1" t="s">
        <v>5</v>
      </c>
      <c r="F191" s="1" t="s">
        <v>44</v>
      </c>
      <c r="G191" s="1" t="s">
        <v>51</v>
      </c>
      <c r="H191" s="15" t="s">
        <v>38</v>
      </c>
      <c r="L191" s="7" t="str">
        <f>IF(G191="","",VLOOKUP(G191,Overview!$A$3:$B$52,2))</f>
        <v>Seahawks</v>
      </c>
      <c r="M191" s="7">
        <f t="shared" si="39"/>
        <v>0</v>
      </c>
      <c r="N191" s="7">
        <f t="shared" si="40"/>
        <v>0</v>
      </c>
      <c r="O191" s="7">
        <f t="shared" si="41"/>
        <v>0</v>
      </c>
      <c r="P191" s="8">
        <f t="shared" si="42"/>
        <v>0</v>
      </c>
      <c r="Q191" s="8">
        <f t="shared" si="43"/>
        <v>0</v>
      </c>
      <c r="R191" s="7">
        <f t="shared" si="44"/>
        <v>0</v>
      </c>
      <c r="S191" s="7">
        <f t="shared" si="45"/>
        <v>0</v>
      </c>
      <c r="T191" s="7" t="str">
        <f t="shared" si="46"/>
        <v/>
      </c>
      <c r="U191" s="7" t="str">
        <f t="shared" si="47"/>
        <v/>
      </c>
      <c r="V191" s="7" t="str">
        <f t="shared" si="48"/>
        <v/>
      </c>
      <c r="W191" s="7" t="str">
        <f t="shared" si="49"/>
        <v/>
      </c>
      <c r="Z191" s="7"/>
    </row>
    <row r="192" spans="1:26" x14ac:dyDescent="0.25">
      <c r="A192" s="1">
        <v>1987</v>
      </c>
      <c r="B192" s="1" t="s">
        <v>94</v>
      </c>
      <c r="C192" s="1" t="s">
        <v>88</v>
      </c>
      <c r="D192" s="1">
        <v>1</v>
      </c>
      <c r="E192" s="1" t="s">
        <v>4</v>
      </c>
      <c r="F192" s="1" t="s">
        <v>69</v>
      </c>
      <c r="G192" s="1" t="s">
        <v>71</v>
      </c>
      <c r="H192" s="15" t="s">
        <v>55</v>
      </c>
      <c r="I192" s="15" t="s">
        <v>38</v>
      </c>
      <c r="L192" s="7" t="str">
        <f>IF(G192="","",VLOOKUP(G192,Overview!$A$3:$B$52,2))</f>
        <v>49ers</v>
      </c>
      <c r="M192" s="7">
        <f t="shared" si="39"/>
        <v>0</v>
      </c>
      <c r="N192" s="7">
        <f t="shared" si="40"/>
        <v>0</v>
      </c>
      <c r="O192" s="7">
        <f t="shared" si="41"/>
        <v>0</v>
      </c>
      <c r="P192" s="8">
        <f t="shared" si="42"/>
        <v>0</v>
      </c>
      <c r="Q192" s="8">
        <f t="shared" si="43"/>
        <v>0</v>
      </c>
      <c r="R192" s="7">
        <f t="shared" si="44"/>
        <v>0</v>
      </c>
      <c r="S192" s="7">
        <f t="shared" si="45"/>
        <v>0</v>
      </c>
      <c r="T192" s="7" t="str">
        <f t="shared" si="46"/>
        <v/>
      </c>
      <c r="U192" s="7" t="str">
        <f t="shared" si="47"/>
        <v/>
      </c>
      <c r="V192" s="7" t="str">
        <f t="shared" si="48"/>
        <v/>
      </c>
      <c r="W192" s="7" t="str">
        <f t="shared" si="49"/>
        <v/>
      </c>
      <c r="Z192" s="7"/>
    </row>
    <row r="193" spans="1:26" x14ac:dyDescent="0.25">
      <c r="A193" s="1">
        <v>1987</v>
      </c>
      <c r="B193" s="1" t="s">
        <v>94</v>
      </c>
      <c r="C193" s="1" t="s">
        <v>88</v>
      </c>
      <c r="D193" s="1">
        <v>2</v>
      </c>
      <c r="E193" s="1" t="s">
        <v>81</v>
      </c>
      <c r="F193" s="1" t="s">
        <v>72</v>
      </c>
      <c r="G193" s="1" t="s">
        <v>74</v>
      </c>
      <c r="H193" s="15" t="s">
        <v>55</v>
      </c>
      <c r="I193" s="15" t="s">
        <v>38</v>
      </c>
      <c r="L193" s="7" t="str">
        <f>IF(G193="","",VLOOKUP(G193,Overview!$A$3:$B$52,2))</f>
        <v>Bears</v>
      </c>
      <c r="M193" s="7">
        <f t="shared" si="39"/>
        <v>0</v>
      </c>
      <c r="N193" s="7">
        <f t="shared" si="40"/>
        <v>0</v>
      </c>
      <c r="O193" s="7">
        <f t="shared" si="41"/>
        <v>0</v>
      </c>
      <c r="P193" s="8">
        <f t="shared" si="42"/>
        <v>0</v>
      </c>
      <c r="Q193" s="8">
        <f t="shared" si="43"/>
        <v>0</v>
      </c>
      <c r="R193" s="7">
        <f t="shared" si="44"/>
        <v>0</v>
      </c>
      <c r="S193" s="7">
        <f t="shared" si="45"/>
        <v>0</v>
      </c>
      <c r="T193" s="7" t="str">
        <f t="shared" si="46"/>
        <v/>
      </c>
      <c r="U193" s="7" t="str">
        <f t="shared" si="47"/>
        <v/>
      </c>
      <c r="V193" s="7" t="str">
        <f t="shared" si="48"/>
        <v/>
      </c>
      <c r="W193" s="7" t="str">
        <f t="shared" si="49"/>
        <v/>
      </c>
      <c r="Z193" s="7"/>
    </row>
    <row r="194" spans="1:26" x14ac:dyDescent="0.25">
      <c r="A194" s="1">
        <v>1987</v>
      </c>
      <c r="B194" s="1" t="s">
        <v>94</v>
      </c>
      <c r="C194" s="1" t="s">
        <v>88</v>
      </c>
      <c r="D194" s="1">
        <v>3</v>
      </c>
      <c r="E194" s="1" t="s">
        <v>25</v>
      </c>
      <c r="F194" s="1" t="s">
        <v>59</v>
      </c>
      <c r="G194" s="1" t="s">
        <v>63</v>
      </c>
      <c r="H194" s="15" t="s">
        <v>55</v>
      </c>
      <c r="I194" s="15" t="s">
        <v>39</v>
      </c>
      <c r="J194" s="15" t="s">
        <v>39</v>
      </c>
      <c r="K194" s="15" t="s">
        <v>39</v>
      </c>
      <c r="L194" s="7" t="str">
        <f>IF(G194="","",VLOOKUP(G194,Overview!$A$3:$B$52,2))</f>
        <v>Commanders</v>
      </c>
      <c r="M194" s="7">
        <f t="shared" si="39"/>
        <v>0</v>
      </c>
      <c r="N194" s="7">
        <f t="shared" si="40"/>
        <v>0</v>
      </c>
      <c r="O194" s="7">
        <f t="shared" si="41"/>
        <v>0</v>
      </c>
      <c r="P194" s="8">
        <f t="shared" si="42"/>
        <v>0</v>
      </c>
      <c r="Q194" s="8">
        <f t="shared" si="43"/>
        <v>0</v>
      </c>
      <c r="R194" s="7">
        <f t="shared" si="44"/>
        <v>0</v>
      </c>
      <c r="S194" s="7">
        <f t="shared" si="45"/>
        <v>0</v>
      </c>
      <c r="T194" s="7">
        <f t="shared" si="46"/>
        <v>1987</v>
      </c>
      <c r="U194" s="7" t="str">
        <f t="shared" si="47"/>
        <v>Washington</v>
      </c>
      <c r="V194" s="7" t="str">
        <f t="shared" si="48"/>
        <v>Redskins</v>
      </c>
      <c r="W194" s="7" t="str">
        <f t="shared" si="49"/>
        <v>NFC</v>
      </c>
      <c r="Z194" s="7"/>
    </row>
    <row r="195" spans="1:26" x14ac:dyDescent="0.25">
      <c r="A195" s="1">
        <v>1987</v>
      </c>
      <c r="B195" s="1" t="s">
        <v>94</v>
      </c>
      <c r="C195" s="1" t="s">
        <v>88</v>
      </c>
      <c r="D195" s="1">
        <v>4</v>
      </c>
      <c r="E195" s="1" t="s">
        <v>5</v>
      </c>
      <c r="F195" s="1" t="s">
        <v>29</v>
      </c>
      <c r="G195" s="1" t="s">
        <v>35</v>
      </c>
      <c r="H195" s="15" t="s">
        <v>38</v>
      </c>
      <c r="L195" s="7" t="str">
        <f>IF(G195="","",VLOOKUP(G195,Overview!$A$3:$B$52,2))</f>
        <v>Saints</v>
      </c>
      <c r="M195" s="7">
        <f t="shared" ref="M195:M258" si="50">(L195=$M$1)*1</f>
        <v>0</v>
      </c>
      <c r="N195" s="7">
        <f t="shared" ref="N195:N258" si="51">M195</f>
        <v>0</v>
      </c>
      <c r="O195" s="7">
        <f t="shared" ref="O195:O258" si="52">A195*M195</f>
        <v>0</v>
      </c>
      <c r="P195" s="8">
        <f t="shared" ref="P195:P258" si="53">COUNTIF(H195:K195,"W")*M195</f>
        <v>0</v>
      </c>
      <c r="Q195" s="8">
        <f t="shared" ref="Q195:Q258" si="54">COUNTIF(H195:K195,"L")*M195</f>
        <v>0</v>
      </c>
      <c r="R195" s="7">
        <f t="shared" ref="R195:R258" si="55">IF(K195&lt;&gt;"",1,0)*M195</f>
        <v>0</v>
      </c>
      <c r="S195" s="7">
        <f t="shared" ref="S195:S258" si="56">IF(K195="W",1,0)*M195</f>
        <v>0</v>
      </c>
      <c r="T195" s="7" t="str">
        <f t="shared" ref="T195:T258" si="57">IF($K195="W",A195,"")</f>
        <v/>
      </c>
      <c r="U195" s="7" t="str">
        <f t="shared" ref="U195:U258" si="58">IF($K195="W",F195,"")</f>
        <v/>
      </c>
      <c r="V195" s="7" t="str">
        <f t="shared" ref="V195:V258" si="59">IF($K195="W",G195,"")</f>
        <v/>
      </c>
      <c r="W195" s="7" t="str">
        <f t="shared" ref="W195:W258" si="60">IF($K195="W",IF(A195&lt;1970,B195,LEFT(C195,1)&amp;"FC"),"")</f>
        <v/>
      </c>
      <c r="Z195" s="7"/>
    </row>
    <row r="196" spans="1:26" x14ac:dyDescent="0.25">
      <c r="A196" s="1">
        <v>1987</v>
      </c>
      <c r="B196" s="1" t="s">
        <v>94</v>
      </c>
      <c r="C196" s="1" t="s">
        <v>88</v>
      </c>
      <c r="D196" s="1">
        <v>5</v>
      </c>
      <c r="E196" s="1" t="s">
        <v>5</v>
      </c>
      <c r="F196" s="1" t="s">
        <v>27</v>
      </c>
      <c r="G196" s="1" t="s">
        <v>33</v>
      </c>
      <c r="H196" s="15" t="s">
        <v>39</v>
      </c>
      <c r="I196" s="15" t="s">
        <v>39</v>
      </c>
      <c r="J196" s="15" t="s">
        <v>38</v>
      </c>
      <c r="L196" s="7" t="str">
        <f>IF(G196="","",VLOOKUP(G196,Overview!$A$3:$B$52,2))</f>
        <v>Vikings</v>
      </c>
      <c r="M196" s="7">
        <f t="shared" si="50"/>
        <v>0</v>
      </c>
      <c r="N196" s="7">
        <f t="shared" si="51"/>
        <v>0</v>
      </c>
      <c r="O196" s="7">
        <f t="shared" si="52"/>
        <v>0</v>
      </c>
      <c r="P196" s="8">
        <f t="shared" si="53"/>
        <v>0</v>
      </c>
      <c r="Q196" s="8">
        <f t="shared" si="54"/>
        <v>0</v>
      </c>
      <c r="R196" s="7">
        <f t="shared" si="55"/>
        <v>0</v>
      </c>
      <c r="S196" s="7">
        <f t="shared" si="56"/>
        <v>0</v>
      </c>
      <c r="T196" s="7" t="str">
        <f t="shared" si="57"/>
        <v/>
      </c>
      <c r="U196" s="7" t="str">
        <f t="shared" si="58"/>
        <v/>
      </c>
      <c r="V196" s="7" t="str">
        <f t="shared" si="59"/>
        <v/>
      </c>
      <c r="W196" s="7" t="str">
        <f t="shared" si="60"/>
        <v/>
      </c>
      <c r="Z196" s="7"/>
    </row>
    <row r="197" spans="1:26" x14ac:dyDescent="0.25">
      <c r="A197" s="1">
        <v>1988</v>
      </c>
      <c r="B197" s="1" t="s">
        <v>94</v>
      </c>
      <c r="C197" s="1" t="s">
        <v>87</v>
      </c>
      <c r="D197" s="1">
        <v>1</v>
      </c>
      <c r="E197" s="1" t="s">
        <v>81</v>
      </c>
      <c r="F197" s="1" t="s">
        <v>57</v>
      </c>
      <c r="G197" s="1" t="s">
        <v>61</v>
      </c>
      <c r="H197" s="15" t="s">
        <v>55</v>
      </c>
      <c r="I197" s="15" t="s">
        <v>39</v>
      </c>
      <c r="J197" s="15" t="s">
        <v>39</v>
      </c>
      <c r="K197" s="15" t="s">
        <v>38</v>
      </c>
      <c r="L197" s="7" t="str">
        <f>IF(G197="","",VLOOKUP(G197,Overview!$A$3:$B$52,2))</f>
        <v>Bengals</v>
      </c>
      <c r="M197" s="7">
        <f t="shared" si="50"/>
        <v>0</v>
      </c>
      <c r="N197" s="7">
        <f t="shared" si="51"/>
        <v>0</v>
      </c>
      <c r="O197" s="7">
        <f t="shared" si="52"/>
        <v>0</v>
      </c>
      <c r="P197" s="8">
        <f t="shared" si="53"/>
        <v>0</v>
      </c>
      <c r="Q197" s="8">
        <f t="shared" si="54"/>
        <v>0</v>
      </c>
      <c r="R197" s="7">
        <f t="shared" si="55"/>
        <v>0</v>
      </c>
      <c r="S197" s="7">
        <f t="shared" si="56"/>
        <v>0</v>
      </c>
      <c r="T197" s="7" t="str">
        <f t="shared" si="57"/>
        <v/>
      </c>
      <c r="U197" s="7" t="str">
        <f t="shared" si="58"/>
        <v/>
      </c>
      <c r="V197" s="7" t="str">
        <f t="shared" si="59"/>
        <v/>
      </c>
      <c r="W197" s="7" t="str">
        <f t="shared" si="60"/>
        <v/>
      </c>
      <c r="Z197" s="7"/>
    </row>
    <row r="198" spans="1:26" x14ac:dyDescent="0.25">
      <c r="A198" s="1">
        <v>1988</v>
      </c>
      <c r="B198" s="1" t="s">
        <v>94</v>
      </c>
      <c r="C198" s="1" t="s">
        <v>87</v>
      </c>
      <c r="D198" s="1">
        <v>2</v>
      </c>
      <c r="E198" s="1" t="s">
        <v>25</v>
      </c>
      <c r="F198" s="1" t="s">
        <v>14</v>
      </c>
      <c r="G198" s="1" t="s">
        <v>20</v>
      </c>
      <c r="H198" s="15" t="s">
        <v>55</v>
      </c>
      <c r="I198" s="15" t="s">
        <v>39</v>
      </c>
      <c r="J198" s="15" t="s">
        <v>38</v>
      </c>
      <c r="L198" s="7" t="str">
        <f>IF(G198="","",VLOOKUP(G198,Overview!$A$3:$B$52,2))</f>
        <v>Bills</v>
      </c>
      <c r="M198" s="7">
        <f t="shared" si="50"/>
        <v>0</v>
      </c>
      <c r="N198" s="7">
        <f t="shared" si="51"/>
        <v>0</v>
      </c>
      <c r="O198" s="7">
        <f t="shared" si="52"/>
        <v>0</v>
      </c>
      <c r="P198" s="8">
        <f t="shared" si="53"/>
        <v>0</v>
      </c>
      <c r="Q198" s="8">
        <f t="shared" si="54"/>
        <v>0</v>
      </c>
      <c r="R198" s="7">
        <f t="shared" si="55"/>
        <v>0</v>
      </c>
      <c r="S198" s="7">
        <f t="shared" si="56"/>
        <v>0</v>
      </c>
      <c r="T198" s="7" t="str">
        <f t="shared" si="57"/>
        <v/>
      </c>
      <c r="U198" s="7" t="str">
        <f t="shared" si="58"/>
        <v/>
      </c>
      <c r="V198" s="7" t="str">
        <f t="shared" si="59"/>
        <v/>
      </c>
      <c r="W198" s="7" t="str">
        <f t="shared" si="60"/>
        <v/>
      </c>
      <c r="Z198" s="7"/>
    </row>
    <row r="199" spans="1:26" x14ac:dyDescent="0.25">
      <c r="A199" s="1">
        <v>1988</v>
      </c>
      <c r="B199" s="1" t="s">
        <v>94</v>
      </c>
      <c r="C199" s="1" t="s">
        <v>87</v>
      </c>
      <c r="D199" s="1">
        <v>3</v>
      </c>
      <c r="E199" s="1" t="s">
        <v>4</v>
      </c>
      <c r="F199" s="1" t="s">
        <v>44</v>
      </c>
      <c r="G199" s="1" t="s">
        <v>51</v>
      </c>
      <c r="H199" s="15" t="s">
        <v>55</v>
      </c>
      <c r="I199" s="15" t="s">
        <v>38</v>
      </c>
      <c r="L199" s="7" t="str">
        <f>IF(G199="","",VLOOKUP(G199,Overview!$A$3:$B$52,2))</f>
        <v>Seahawks</v>
      </c>
      <c r="M199" s="7">
        <f t="shared" si="50"/>
        <v>0</v>
      </c>
      <c r="N199" s="7">
        <f t="shared" si="51"/>
        <v>0</v>
      </c>
      <c r="O199" s="7">
        <f t="shared" si="52"/>
        <v>0</v>
      </c>
      <c r="P199" s="8">
        <f t="shared" si="53"/>
        <v>0</v>
      </c>
      <c r="Q199" s="8">
        <f t="shared" si="54"/>
        <v>0</v>
      </c>
      <c r="R199" s="7">
        <f t="shared" si="55"/>
        <v>0</v>
      </c>
      <c r="S199" s="7">
        <f t="shared" si="56"/>
        <v>0</v>
      </c>
      <c r="T199" s="7" t="str">
        <f t="shared" si="57"/>
        <v/>
      </c>
      <c r="U199" s="7" t="str">
        <f t="shared" si="58"/>
        <v/>
      </c>
      <c r="V199" s="7" t="str">
        <f t="shared" si="59"/>
        <v/>
      </c>
      <c r="W199" s="7" t="str">
        <f t="shared" si="60"/>
        <v/>
      </c>
      <c r="Z199" s="7"/>
    </row>
    <row r="200" spans="1:26" x14ac:dyDescent="0.25">
      <c r="A200" s="1">
        <v>1988</v>
      </c>
      <c r="B200" s="1" t="s">
        <v>94</v>
      </c>
      <c r="C200" s="1" t="s">
        <v>87</v>
      </c>
      <c r="D200" s="1">
        <v>4</v>
      </c>
      <c r="E200" s="1" t="s">
        <v>5</v>
      </c>
      <c r="F200" s="1" t="s">
        <v>78</v>
      </c>
      <c r="G200" s="1" t="s">
        <v>79</v>
      </c>
      <c r="H200" s="15" t="s">
        <v>38</v>
      </c>
      <c r="L200" s="7" t="str">
        <f>IF(G200="","",VLOOKUP(G200,Overview!$A$3:$B$52,2))</f>
        <v>Browns</v>
      </c>
      <c r="M200" s="7">
        <f t="shared" si="50"/>
        <v>0</v>
      </c>
      <c r="N200" s="7">
        <f t="shared" si="51"/>
        <v>0</v>
      </c>
      <c r="O200" s="7">
        <f t="shared" si="52"/>
        <v>0</v>
      </c>
      <c r="P200" s="8">
        <f t="shared" si="53"/>
        <v>0</v>
      </c>
      <c r="Q200" s="8">
        <f t="shared" si="54"/>
        <v>0</v>
      </c>
      <c r="R200" s="7">
        <f t="shared" si="55"/>
        <v>0</v>
      </c>
      <c r="S200" s="7">
        <f t="shared" si="56"/>
        <v>0</v>
      </c>
      <c r="T200" s="7" t="str">
        <f t="shared" si="57"/>
        <v/>
      </c>
      <c r="U200" s="7" t="str">
        <f t="shared" si="58"/>
        <v/>
      </c>
      <c r="V200" s="7" t="str">
        <f t="shared" si="59"/>
        <v/>
      </c>
      <c r="W200" s="7" t="str">
        <f t="shared" si="60"/>
        <v/>
      </c>
      <c r="Z200" s="7"/>
    </row>
    <row r="201" spans="1:26" x14ac:dyDescent="0.25">
      <c r="A201" s="1">
        <v>1988</v>
      </c>
      <c r="B201" s="1" t="s">
        <v>94</v>
      </c>
      <c r="C201" s="1" t="s">
        <v>87</v>
      </c>
      <c r="D201" s="1">
        <v>5</v>
      </c>
      <c r="E201" s="1" t="s">
        <v>5</v>
      </c>
      <c r="F201" s="1" t="s">
        <v>40</v>
      </c>
      <c r="G201" s="1" t="s">
        <v>82</v>
      </c>
      <c r="H201" s="15" t="s">
        <v>39</v>
      </c>
      <c r="I201" s="15" t="s">
        <v>38</v>
      </c>
      <c r="L201" s="7" t="str">
        <f>IF(G201="","",VLOOKUP(G201,Overview!$A$3:$B$52,2))</f>
        <v>Titans</v>
      </c>
      <c r="M201" s="7">
        <f t="shared" si="50"/>
        <v>0</v>
      </c>
      <c r="N201" s="7">
        <f t="shared" si="51"/>
        <v>0</v>
      </c>
      <c r="O201" s="7">
        <f t="shared" si="52"/>
        <v>0</v>
      </c>
      <c r="P201" s="8">
        <f t="shared" si="53"/>
        <v>0</v>
      </c>
      <c r="Q201" s="8">
        <f t="shared" si="54"/>
        <v>0</v>
      </c>
      <c r="R201" s="7">
        <f t="shared" si="55"/>
        <v>0</v>
      </c>
      <c r="S201" s="7">
        <f t="shared" si="56"/>
        <v>0</v>
      </c>
      <c r="T201" s="7" t="str">
        <f t="shared" si="57"/>
        <v/>
      </c>
      <c r="U201" s="7" t="str">
        <f t="shared" si="58"/>
        <v/>
      </c>
      <c r="V201" s="7" t="str">
        <f t="shared" si="59"/>
        <v/>
      </c>
      <c r="W201" s="7" t="str">
        <f t="shared" si="60"/>
        <v/>
      </c>
      <c r="Z201" s="7"/>
    </row>
    <row r="202" spans="1:26" x14ac:dyDescent="0.25">
      <c r="A202" s="1">
        <v>1988</v>
      </c>
      <c r="B202" s="1" t="s">
        <v>94</v>
      </c>
      <c r="C202" s="1" t="s">
        <v>88</v>
      </c>
      <c r="D202" s="1">
        <v>1</v>
      </c>
      <c r="E202" s="1" t="s">
        <v>81</v>
      </c>
      <c r="F202" s="1" t="s">
        <v>72</v>
      </c>
      <c r="G202" s="1" t="s">
        <v>74</v>
      </c>
      <c r="H202" s="15" t="s">
        <v>55</v>
      </c>
      <c r="I202" s="15" t="s">
        <v>39</v>
      </c>
      <c r="J202" s="15" t="s">
        <v>38</v>
      </c>
      <c r="L202" s="7" t="str">
        <f>IF(G202="","",VLOOKUP(G202,Overview!$A$3:$B$52,2))</f>
        <v>Bears</v>
      </c>
      <c r="M202" s="7">
        <f t="shared" si="50"/>
        <v>0</v>
      </c>
      <c r="N202" s="7">
        <f t="shared" si="51"/>
        <v>0</v>
      </c>
      <c r="O202" s="7">
        <f t="shared" si="52"/>
        <v>0</v>
      </c>
      <c r="P202" s="8">
        <f t="shared" si="53"/>
        <v>0</v>
      </c>
      <c r="Q202" s="8">
        <f t="shared" si="54"/>
        <v>0</v>
      </c>
      <c r="R202" s="7">
        <f t="shared" si="55"/>
        <v>0</v>
      </c>
      <c r="S202" s="7">
        <f t="shared" si="56"/>
        <v>0</v>
      </c>
      <c r="T202" s="7" t="str">
        <f t="shared" si="57"/>
        <v/>
      </c>
      <c r="U202" s="7" t="str">
        <f t="shared" si="58"/>
        <v/>
      </c>
      <c r="V202" s="7" t="str">
        <f t="shared" si="59"/>
        <v/>
      </c>
      <c r="W202" s="7" t="str">
        <f t="shared" si="60"/>
        <v/>
      </c>
      <c r="Z202" s="7"/>
    </row>
    <row r="203" spans="1:26" x14ac:dyDescent="0.25">
      <c r="A203" s="1">
        <v>1988</v>
      </c>
      <c r="B203" s="1" t="s">
        <v>94</v>
      </c>
      <c r="C203" s="1" t="s">
        <v>88</v>
      </c>
      <c r="D203" s="1">
        <v>2</v>
      </c>
      <c r="E203" s="1" t="s">
        <v>4</v>
      </c>
      <c r="F203" s="1" t="s">
        <v>69</v>
      </c>
      <c r="G203" s="1" t="s">
        <v>71</v>
      </c>
      <c r="H203" s="15" t="s">
        <v>55</v>
      </c>
      <c r="I203" s="15" t="s">
        <v>39</v>
      </c>
      <c r="J203" s="15" t="s">
        <v>39</v>
      </c>
      <c r="K203" s="15" t="s">
        <v>39</v>
      </c>
      <c r="L203" s="7" t="str">
        <f>IF(G203="","",VLOOKUP(G203,Overview!$A$3:$B$52,2))</f>
        <v>49ers</v>
      </c>
      <c r="M203" s="7">
        <f t="shared" si="50"/>
        <v>0</v>
      </c>
      <c r="N203" s="7">
        <f t="shared" si="51"/>
        <v>0</v>
      </c>
      <c r="O203" s="7">
        <f t="shared" si="52"/>
        <v>0</v>
      </c>
      <c r="P203" s="8">
        <f t="shared" si="53"/>
        <v>0</v>
      </c>
      <c r="Q203" s="8">
        <f t="shared" si="54"/>
        <v>0</v>
      </c>
      <c r="R203" s="7">
        <f t="shared" si="55"/>
        <v>0</v>
      </c>
      <c r="S203" s="7">
        <f t="shared" si="56"/>
        <v>0</v>
      </c>
      <c r="T203" s="7">
        <f t="shared" si="57"/>
        <v>1988</v>
      </c>
      <c r="U203" s="7" t="str">
        <f t="shared" si="58"/>
        <v>San Francisco</v>
      </c>
      <c r="V203" s="7" t="str">
        <f t="shared" si="59"/>
        <v>49ers</v>
      </c>
      <c r="W203" s="7" t="str">
        <f t="shared" si="60"/>
        <v>NFC</v>
      </c>
      <c r="Z203" s="7"/>
    </row>
    <row r="204" spans="1:26" x14ac:dyDescent="0.25">
      <c r="A204" s="1">
        <v>1988</v>
      </c>
      <c r="B204" s="1" t="s">
        <v>94</v>
      </c>
      <c r="C204" s="1" t="s">
        <v>88</v>
      </c>
      <c r="D204" s="1">
        <v>3</v>
      </c>
      <c r="E204" s="1" t="s">
        <v>25</v>
      </c>
      <c r="F204" s="1" t="s">
        <v>26</v>
      </c>
      <c r="G204" s="1" t="s">
        <v>32</v>
      </c>
      <c r="H204" s="15" t="s">
        <v>55</v>
      </c>
      <c r="I204" s="15" t="s">
        <v>38</v>
      </c>
      <c r="L204" s="7" t="str">
        <f>IF(G204="","",VLOOKUP(G204,Overview!$A$3:$B$52,2))</f>
        <v>Eagles</v>
      </c>
      <c r="M204" s="7">
        <f t="shared" si="50"/>
        <v>0</v>
      </c>
      <c r="N204" s="7">
        <f t="shared" si="51"/>
        <v>0</v>
      </c>
      <c r="O204" s="7">
        <f t="shared" si="52"/>
        <v>0</v>
      </c>
      <c r="P204" s="8">
        <f t="shared" si="53"/>
        <v>0</v>
      </c>
      <c r="Q204" s="8">
        <f t="shared" si="54"/>
        <v>0</v>
      </c>
      <c r="R204" s="7">
        <f t="shared" si="55"/>
        <v>0</v>
      </c>
      <c r="S204" s="7">
        <f t="shared" si="56"/>
        <v>0</v>
      </c>
      <c r="T204" s="7" t="str">
        <f t="shared" si="57"/>
        <v/>
      </c>
      <c r="U204" s="7" t="str">
        <f t="shared" si="58"/>
        <v/>
      </c>
      <c r="V204" s="7" t="str">
        <f t="shared" si="59"/>
        <v/>
      </c>
      <c r="W204" s="7" t="str">
        <f t="shared" si="60"/>
        <v/>
      </c>
      <c r="Z204" s="7"/>
    </row>
    <row r="205" spans="1:26" x14ac:dyDescent="0.25">
      <c r="A205" s="1">
        <v>1988</v>
      </c>
      <c r="B205" s="1" t="s">
        <v>94</v>
      </c>
      <c r="C205" s="1" t="s">
        <v>88</v>
      </c>
      <c r="D205" s="1">
        <v>4</v>
      </c>
      <c r="E205" s="1" t="s">
        <v>5</v>
      </c>
      <c r="F205" s="1" t="s">
        <v>27</v>
      </c>
      <c r="G205" s="1" t="s">
        <v>33</v>
      </c>
      <c r="H205" s="15" t="s">
        <v>39</v>
      </c>
      <c r="I205" s="15" t="s">
        <v>38</v>
      </c>
      <c r="L205" s="7" t="str">
        <f>IF(G205="","",VLOOKUP(G205,Overview!$A$3:$B$52,2))</f>
        <v>Vikings</v>
      </c>
      <c r="M205" s="7">
        <f t="shared" si="50"/>
        <v>0</v>
      </c>
      <c r="N205" s="7">
        <f t="shared" si="51"/>
        <v>0</v>
      </c>
      <c r="O205" s="7">
        <f t="shared" si="52"/>
        <v>0</v>
      </c>
      <c r="P205" s="8">
        <f t="shared" si="53"/>
        <v>0</v>
      </c>
      <c r="Q205" s="8">
        <f t="shared" si="54"/>
        <v>0</v>
      </c>
      <c r="R205" s="7">
        <f t="shared" si="55"/>
        <v>0</v>
      </c>
      <c r="S205" s="7">
        <f t="shared" si="56"/>
        <v>0</v>
      </c>
      <c r="T205" s="7" t="str">
        <f t="shared" si="57"/>
        <v/>
      </c>
      <c r="U205" s="7" t="str">
        <f t="shared" si="58"/>
        <v/>
      </c>
      <c r="V205" s="7" t="str">
        <f t="shared" si="59"/>
        <v/>
      </c>
      <c r="W205" s="7" t="str">
        <f t="shared" si="60"/>
        <v/>
      </c>
      <c r="Z205" s="7"/>
    </row>
    <row r="206" spans="1:26" x14ac:dyDescent="0.25">
      <c r="A206" s="1">
        <v>1988</v>
      </c>
      <c r="B206" s="1" t="s">
        <v>94</v>
      </c>
      <c r="C206" s="1" t="s">
        <v>88</v>
      </c>
      <c r="D206" s="1">
        <v>5</v>
      </c>
      <c r="E206" s="1" t="s">
        <v>5</v>
      </c>
      <c r="F206" s="1" t="s">
        <v>28</v>
      </c>
      <c r="G206" s="1" t="s">
        <v>34</v>
      </c>
      <c r="H206" s="15" t="s">
        <v>38</v>
      </c>
      <c r="L206" s="7" t="str">
        <f>IF(G206="","",VLOOKUP(G206,Overview!$A$3:$B$52,2))</f>
        <v>Rams</v>
      </c>
      <c r="M206" s="7">
        <f t="shared" si="50"/>
        <v>1</v>
      </c>
      <c r="N206" s="7">
        <f t="shared" si="51"/>
        <v>1</v>
      </c>
      <c r="O206" s="7">
        <f t="shared" si="52"/>
        <v>1988</v>
      </c>
      <c r="P206" s="8">
        <f t="shared" si="53"/>
        <v>0</v>
      </c>
      <c r="Q206" s="8">
        <f t="shared" si="54"/>
        <v>1</v>
      </c>
      <c r="R206" s="7">
        <f t="shared" si="55"/>
        <v>0</v>
      </c>
      <c r="S206" s="7">
        <f t="shared" si="56"/>
        <v>0</v>
      </c>
      <c r="T206" s="7" t="str">
        <f t="shared" si="57"/>
        <v/>
      </c>
      <c r="U206" s="7" t="str">
        <f t="shared" si="58"/>
        <v/>
      </c>
      <c r="V206" s="7" t="str">
        <f t="shared" si="59"/>
        <v/>
      </c>
      <c r="W206" s="7" t="str">
        <f t="shared" si="60"/>
        <v/>
      </c>
      <c r="Z206" s="7"/>
    </row>
    <row r="207" spans="1:26" x14ac:dyDescent="0.25">
      <c r="A207" s="1">
        <v>1989</v>
      </c>
      <c r="B207" s="1" t="s">
        <v>94</v>
      </c>
      <c r="C207" s="1" t="s">
        <v>87</v>
      </c>
      <c r="D207" s="1">
        <v>1</v>
      </c>
      <c r="E207" s="1" t="s">
        <v>4</v>
      </c>
      <c r="F207" s="1" t="s">
        <v>56</v>
      </c>
      <c r="G207" s="1" t="s">
        <v>60</v>
      </c>
      <c r="H207" s="15" t="s">
        <v>55</v>
      </c>
      <c r="I207" s="15" t="s">
        <v>39</v>
      </c>
      <c r="J207" s="15" t="s">
        <v>39</v>
      </c>
      <c r="K207" s="15" t="s">
        <v>38</v>
      </c>
      <c r="L207" s="7" t="str">
        <f>IF(G207="","",VLOOKUP(G207,Overview!$A$3:$B$52,2))</f>
        <v>Broncos</v>
      </c>
      <c r="M207" s="7">
        <f t="shared" si="50"/>
        <v>0</v>
      </c>
      <c r="N207" s="7">
        <f t="shared" si="51"/>
        <v>0</v>
      </c>
      <c r="O207" s="7">
        <f t="shared" si="52"/>
        <v>0</v>
      </c>
      <c r="P207" s="8">
        <f t="shared" si="53"/>
        <v>0</v>
      </c>
      <c r="Q207" s="8">
        <f t="shared" si="54"/>
        <v>0</v>
      </c>
      <c r="R207" s="7">
        <f t="shared" si="55"/>
        <v>0</v>
      </c>
      <c r="S207" s="7">
        <f t="shared" si="56"/>
        <v>0</v>
      </c>
      <c r="T207" s="7" t="str">
        <f t="shared" si="57"/>
        <v/>
      </c>
      <c r="U207" s="7" t="str">
        <f t="shared" si="58"/>
        <v/>
      </c>
      <c r="V207" s="7" t="str">
        <f t="shared" si="59"/>
        <v/>
      </c>
      <c r="W207" s="7" t="str">
        <f t="shared" si="60"/>
        <v/>
      </c>
      <c r="Z207" s="7"/>
    </row>
    <row r="208" spans="1:26" x14ac:dyDescent="0.25">
      <c r="A208" s="1">
        <v>1989</v>
      </c>
      <c r="B208" s="1" t="s">
        <v>94</v>
      </c>
      <c r="C208" s="1" t="s">
        <v>87</v>
      </c>
      <c r="D208" s="1">
        <v>2</v>
      </c>
      <c r="E208" s="1" t="s">
        <v>81</v>
      </c>
      <c r="F208" s="1" t="s">
        <v>78</v>
      </c>
      <c r="G208" s="1" t="s">
        <v>79</v>
      </c>
      <c r="H208" s="15" t="s">
        <v>55</v>
      </c>
      <c r="I208" s="15" t="s">
        <v>39</v>
      </c>
      <c r="J208" s="15" t="s">
        <v>38</v>
      </c>
      <c r="L208" s="7" t="str">
        <f>IF(G208="","",VLOOKUP(G208,Overview!$A$3:$B$52,2))</f>
        <v>Browns</v>
      </c>
      <c r="M208" s="7">
        <f t="shared" si="50"/>
        <v>0</v>
      </c>
      <c r="N208" s="7">
        <f t="shared" si="51"/>
        <v>0</v>
      </c>
      <c r="O208" s="7">
        <f t="shared" si="52"/>
        <v>0</v>
      </c>
      <c r="P208" s="8">
        <f t="shared" si="53"/>
        <v>0</v>
      </c>
      <c r="Q208" s="8">
        <f t="shared" si="54"/>
        <v>0</v>
      </c>
      <c r="R208" s="7">
        <f t="shared" si="55"/>
        <v>0</v>
      </c>
      <c r="S208" s="7">
        <f t="shared" si="56"/>
        <v>0</v>
      </c>
      <c r="T208" s="7" t="str">
        <f t="shared" si="57"/>
        <v/>
      </c>
      <c r="U208" s="7" t="str">
        <f t="shared" si="58"/>
        <v/>
      </c>
      <c r="V208" s="7" t="str">
        <f t="shared" si="59"/>
        <v/>
      </c>
      <c r="W208" s="7" t="str">
        <f t="shared" si="60"/>
        <v/>
      </c>
      <c r="Z208" s="7"/>
    </row>
    <row r="209" spans="1:26" x14ac:dyDescent="0.25">
      <c r="A209" s="1">
        <v>1989</v>
      </c>
      <c r="B209" s="1" t="s">
        <v>94</v>
      </c>
      <c r="C209" s="1" t="s">
        <v>87</v>
      </c>
      <c r="D209" s="1">
        <v>3</v>
      </c>
      <c r="E209" s="1" t="s">
        <v>25</v>
      </c>
      <c r="F209" s="1" t="s">
        <v>14</v>
      </c>
      <c r="G209" s="1" t="s">
        <v>20</v>
      </c>
      <c r="H209" s="15" t="s">
        <v>55</v>
      </c>
      <c r="I209" s="15" t="s">
        <v>38</v>
      </c>
      <c r="L209" s="7" t="str">
        <f>IF(G209="","",VLOOKUP(G209,Overview!$A$3:$B$52,2))</f>
        <v>Bills</v>
      </c>
      <c r="M209" s="7">
        <f t="shared" si="50"/>
        <v>0</v>
      </c>
      <c r="N209" s="7">
        <f t="shared" si="51"/>
        <v>0</v>
      </c>
      <c r="O209" s="7">
        <f t="shared" si="52"/>
        <v>0</v>
      </c>
      <c r="P209" s="8">
        <f t="shared" si="53"/>
        <v>0</v>
      </c>
      <c r="Q209" s="8">
        <f t="shared" si="54"/>
        <v>0</v>
      </c>
      <c r="R209" s="7">
        <f t="shared" si="55"/>
        <v>0</v>
      </c>
      <c r="S209" s="7">
        <f t="shared" si="56"/>
        <v>0</v>
      </c>
      <c r="T209" s="7" t="str">
        <f t="shared" si="57"/>
        <v/>
      </c>
      <c r="U209" s="7" t="str">
        <f t="shared" si="58"/>
        <v/>
      </c>
      <c r="V209" s="7" t="str">
        <f t="shared" si="59"/>
        <v/>
      </c>
      <c r="W209" s="7" t="str">
        <f t="shared" si="60"/>
        <v/>
      </c>
      <c r="Z209" s="7"/>
    </row>
    <row r="210" spans="1:26" x14ac:dyDescent="0.25">
      <c r="A210" s="1">
        <v>1989</v>
      </c>
      <c r="B210" s="1" t="s">
        <v>94</v>
      </c>
      <c r="C210" s="1" t="s">
        <v>87</v>
      </c>
      <c r="D210" s="1">
        <v>4</v>
      </c>
      <c r="E210" s="1" t="s">
        <v>5</v>
      </c>
      <c r="F210" s="1" t="s">
        <v>40</v>
      </c>
      <c r="G210" s="1" t="s">
        <v>82</v>
      </c>
      <c r="H210" s="15" t="s">
        <v>38</v>
      </c>
      <c r="L210" s="7" t="str">
        <f>IF(G210="","",VLOOKUP(G210,Overview!$A$3:$B$52,2))</f>
        <v>Titans</v>
      </c>
      <c r="M210" s="7">
        <f t="shared" si="50"/>
        <v>0</v>
      </c>
      <c r="N210" s="7">
        <f t="shared" si="51"/>
        <v>0</v>
      </c>
      <c r="O210" s="7">
        <f t="shared" si="52"/>
        <v>0</v>
      </c>
      <c r="P210" s="8">
        <f t="shared" si="53"/>
        <v>0</v>
      </c>
      <c r="Q210" s="8">
        <f t="shared" si="54"/>
        <v>0</v>
      </c>
      <c r="R210" s="7">
        <f t="shared" si="55"/>
        <v>0</v>
      </c>
      <c r="S210" s="7">
        <f t="shared" si="56"/>
        <v>0</v>
      </c>
      <c r="T210" s="7" t="str">
        <f t="shared" si="57"/>
        <v/>
      </c>
      <c r="U210" s="7" t="str">
        <f t="shared" si="58"/>
        <v/>
      </c>
      <c r="V210" s="7" t="str">
        <f t="shared" si="59"/>
        <v/>
      </c>
      <c r="W210" s="7" t="str">
        <f t="shared" si="60"/>
        <v/>
      </c>
      <c r="Z210" s="7"/>
    </row>
    <row r="211" spans="1:26" x14ac:dyDescent="0.25">
      <c r="A211" s="1">
        <v>1989</v>
      </c>
      <c r="B211" s="1" t="s">
        <v>94</v>
      </c>
      <c r="C211" s="1" t="s">
        <v>87</v>
      </c>
      <c r="D211" s="1">
        <v>5</v>
      </c>
      <c r="E211" s="1" t="s">
        <v>5</v>
      </c>
      <c r="F211" s="1" t="s">
        <v>10</v>
      </c>
      <c r="G211" s="1" t="s">
        <v>16</v>
      </c>
      <c r="H211" s="15" t="s">
        <v>39</v>
      </c>
      <c r="I211" s="15" t="s">
        <v>38</v>
      </c>
      <c r="L211" s="7" t="str">
        <f>IF(G211="","",VLOOKUP(G211,Overview!$A$3:$B$52,2))</f>
        <v>Steelers</v>
      </c>
      <c r="M211" s="7">
        <f t="shared" si="50"/>
        <v>0</v>
      </c>
      <c r="N211" s="7">
        <f t="shared" si="51"/>
        <v>0</v>
      </c>
      <c r="O211" s="7">
        <f t="shared" si="52"/>
        <v>0</v>
      </c>
      <c r="P211" s="8">
        <f t="shared" si="53"/>
        <v>0</v>
      </c>
      <c r="Q211" s="8">
        <f t="shared" si="54"/>
        <v>0</v>
      </c>
      <c r="R211" s="7">
        <f t="shared" si="55"/>
        <v>0</v>
      </c>
      <c r="S211" s="7">
        <f t="shared" si="56"/>
        <v>0</v>
      </c>
      <c r="T211" s="7" t="str">
        <f t="shared" si="57"/>
        <v/>
      </c>
      <c r="U211" s="7" t="str">
        <f t="shared" si="58"/>
        <v/>
      </c>
      <c r="V211" s="7" t="str">
        <f t="shared" si="59"/>
        <v/>
      </c>
      <c r="W211" s="7" t="str">
        <f t="shared" si="60"/>
        <v/>
      </c>
      <c r="Z211" s="7"/>
    </row>
    <row r="212" spans="1:26" x14ac:dyDescent="0.25">
      <c r="A212" s="1">
        <v>1989</v>
      </c>
      <c r="B212" s="1" t="s">
        <v>94</v>
      </c>
      <c r="C212" s="1" t="s">
        <v>88</v>
      </c>
      <c r="D212" s="1">
        <v>1</v>
      </c>
      <c r="E212" s="1" t="s">
        <v>4</v>
      </c>
      <c r="F212" s="1" t="s">
        <v>69</v>
      </c>
      <c r="G212" s="1" t="s">
        <v>71</v>
      </c>
      <c r="H212" s="15" t="s">
        <v>55</v>
      </c>
      <c r="I212" s="15" t="s">
        <v>39</v>
      </c>
      <c r="J212" s="15" t="s">
        <v>39</v>
      </c>
      <c r="K212" s="15" t="s">
        <v>39</v>
      </c>
      <c r="L212" s="7" t="str">
        <f>IF(G212="","",VLOOKUP(G212,Overview!$A$3:$B$52,2))</f>
        <v>49ers</v>
      </c>
      <c r="M212" s="7">
        <f t="shared" si="50"/>
        <v>0</v>
      </c>
      <c r="N212" s="7">
        <f t="shared" si="51"/>
        <v>0</v>
      </c>
      <c r="O212" s="7">
        <f t="shared" si="52"/>
        <v>0</v>
      </c>
      <c r="P212" s="8">
        <f t="shared" si="53"/>
        <v>0</v>
      </c>
      <c r="Q212" s="8">
        <f t="shared" si="54"/>
        <v>0</v>
      </c>
      <c r="R212" s="7">
        <f t="shared" si="55"/>
        <v>0</v>
      </c>
      <c r="S212" s="7">
        <f t="shared" si="56"/>
        <v>0</v>
      </c>
      <c r="T212" s="7">
        <f t="shared" si="57"/>
        <v>1989</v>
      </c>
      <c r="U212" s="7" t="str">
        <f t="shared" si="58"/>
        <v>San Francisco</v>
      </c>
      <c r="V212" s="7" t="str">
        <f t="shared" si="59"/>
        <v>49ers</v>
      </c>
      <c r="W212" s="7" t="str">
        <f t="shared" si="60"/>
        <v>NFC</v>
      </c>
      <c r="Z212" s="7"/>
    </row>
    <row r="213" spans="1:26" x14ac:dyDescent="0.25">
      <c r="A213" s="1">
        <v>1989</v>
      </c>
      <c r="B213" s="1" t="s">
        <v>94</v>
      </c>
      <c r="C213" s="1" t="s">
        <v>88</v>
      </c>
      <c r="D213" s="1">
        <v>2</v>
      </c>
      <c r="E213" s="1" t="s">
        <v>25</v>
      </c>
      <c r="F213" s="1" t="s">
        <v>46</v>
      </c>
      <c r="G213" s="1" t="s">
        <v>53</v>
      </c>
      <c r="H213" s="15" t="s">
        <v>55</v>
      </c>
      <c r="I213" s="15" t="s">
        <v>38</v>
      </c>
      <c r="L213" s="7" t="str">
        <f>IF(G213="","",VLOOKUP(G213,Overview!$A$3:$B$52,2))</f>
        <v>Giants</v>
      </c>
      <c r="M213" s="7">
        <f t="shared" si="50"/>
        <v>0</v>
      </c>
      <c r="N213" s="7">
        <f t="shared" si="51"/>
        <v>0</v>
      </c>
      <c r="O213" s="7">
        <f t="shared" si="52"/>
        <v>0</v>
      </c>
      <c r="P213" s="8">
        <f t="shared" si="53"/>
        <v>0</v>
      </c>
      <c r="Q213" s="8">
        <f t="shared" si="54"/>
        <v>0</v>
      </c>
      <c r="R213" s="7">
        <f t="shared" si="55"/>
        <v>0</v>
      </c>
      <c r="S213" s="7">
        <f t="shared" si="56"/>
        <v>0</v>
      </c>
      <c r="T213" s="7" t="str">
        <f t="shared" si="57"/>
        <v/>
      </c>
      <c r="U213" s="7" t="str">
        <f t="shared" si="58"/>
        <v/>
      </c>
      <c r="V213" s="7" t="str">
        <f t="shared" si="59"/>
        <v/>
      </c>
      <c r="W213" s="7" t="str">
        <f t="shared" si="60"/>
        <v/>
      </c>
      <c r="Z213" s="7"/>
    </row>
    <row r="214" spans="1:26" x14ac:dyDescent="0.25">
      <c r="A214" s="1">
        <v>1989</v>
      </c>
      <c r="B214" s="1" t="s">
        <v>94</v>
      </c>
      <c r="C214" s="1" t="s">
        <v>88</v>
      </c>
      <c r="D214" s="1">
        <v>3</v>
      </c>
      <c r="E214" s="1" t="s">
        <v>81</v>
      </c>
      <c r="F214" s="1" t="s">
        <v>27</v>
      </c>
      <c r="G214" s="1" t="s">
        <v>33</v>
      </c>
      <c r="H214" s="15" t="s">
        <v>55</v>
      </c>
      <c r="I214" s="15" t="s">
        <v>38</v>
      </c>
      <c r="L214" s="7" t="str">
        <f>IF(G214="","",VLOOKUP(G214,Overview!$A$3:$B$52,2))</f>
        <v>Vikings</v>
      </c>
      <c r="M214" s="7">
        <f t="shared" si="50"/>
        <v>0</v>
      </c>
      <c r="N214" s="7">
        <f t="shared" si="51"/>
        <v>0</v>
      </c>
      <c r="O214" s="7">
        <f t="shared" si="52"/>
        <v>0</v>
      </c>
      <c r="P214" s="8">
        <f t="shared" si="53"/>
        <v>0</v>
      </c>
      <c r="Q214" s="8">
        <f t="shared" si="54"/>
        <v>0</v>
      </c>
      <c r="R214" s="7">
        <f t="shared" si="55"/>
        <v>0</v>
      </c>
      <c r="S214" s="7">
        <f t="shared" si="56"/>
        <v>0</v>
      </c>
      <c r="T214" s="7" t="str">
        <f t="shared" si="57"/>
        <v/>
      </c>
      <c r="U214" s="7" t="str">
        <f t="shared" si="58"/>
        <v/>
      </c>
      <c r="V214" s="7" t="str">
        <f t="shared" si="59"/>
        <v/>
      </c>
      <c r="W214" s="7" t="str">
        <f t="shared" si="60"/>
        <v/>
      </c>
      <c r="Z214" s="7"/>
    </row>
    <row r="215" spans="1:26" x14ac:dyDescent="0.25">
      <c r="A215" s="1">
        <v>1989</v>
      </c>
      <c r="B215" s="1" t="s">
        <v>94</v>
      </c>
      <c r="C215" s="1" t="s">
        <v>88</v>
      </c>
      <c r="D215" s="1">
        <v>4</v>
      </c>
      <c r="E215" s="1" t="s">
        <v>5</v>
      </c>
      <c r="F215" s="1" t="s">
        <v>26</v>
      </c>
      <c r="G215" s="1" t="s">
        <v>32</v>
      </c>
      <c r="H215" s="15" t="s">
        <v>38</v>
      </c>
      <c r="L215" s="7" t="str">
        <f>IF(G215="","",VLOOKUP(G215,Overview!$A$3:$B$52,2))</f>
        <v>Eagles</v>
      </c>
      <c r="M215" s="7">
        <f t="shared" si="50"/>
        <v>0</v>
      </c>
      <c r="N215" s="7">
        <f t="shared" si="51"/>
        <v>0</v>
      </c>
      <c r="O215" s="7">
        <f t="shared" si="52"/>
        <v>0</v>
      </c>
      <c r="P215" s="8">
        <f t="shared" si="53"/>
        <v>0</v>
      </c>
      <c r="Q215" s="8">
        <f t="shared" si="54"/>
        <v>0</v>
      </c>
      <c r="R215" s="7">
        <f t="shared" si="55"/>
        <v>0</v>
      </c>
      <c r="S215" s="7">
        <f t="shared" si="56"/>
        <v>0</v>
      </c>
      <c r="T215" s="7" t="str">
        <f t="shared" si="57"/>
        <v/>
      </c>
      <c r="U215" s="7" t="str">
        <f t="shared" si="58"/>
        <v/>
      </c>
      <c r="V215" s="7" t="str">
        <f t="shared" si="59"/>
        <v/>
      </c>
      <c r="W215" s="7" t="str">
        <f t="shared" si="60"/>
        <v/>
      </c>
      <c r="Z215" s="7"/>
    </row>
    <row r="216" spans="1:26" x14ac:dyDescent="0.25">
      <c r="A216" s="1">
        <v>1989</v>
      </c>
      <c r="B216" s="1" t="s">
        <v>94</v>
      </c>
      <c r="C216" s="1" t="s">
        <v>88</v>
      </c>
      <c r="D216" s="1">
        <v>5</v>
      </c>
      <c r="E216" s="1" t="s">
        <v>5</v>
      </c>
      <c r="F216" s="1" t="s">
        <v>28</v>
      </c>
      <c r="G216" s="1" t="s">
        <v>34</v>
      </c>
      <c r="H216" s="15" t="s">
        <v>39</v>
      </c>
      <c r="I216" s="15" t="s">
        <v>39</v>
      </c>
      <c r="J216" s="15" t="s">
        <v>38</v>
      </c>
      <c r="L216" s="7" t="str">
        <f>IF(G216="","",VLOOKUP(G216,Overview!$A$3:$B$52,2))</f>
        <v>Rams</v>
      </c>
      <c r="M216" s="7">
        <f t="shared" si="50"/>
        <v>1</v>
      </c>
      <c r="N216" s="7">
        <f t="shared" si="51"/>
        <v>1</v>
      </c>
      <c r="O216" s="7">
        <f t="shared" si="52"/>
        <v>1989</v>
      </c>
      <c r="P216" s="8">
        <f t="shared" si="53"/>
        <v>2</v>
      </c>
      <c r="Q216" s="8">
        <f t="shared" si="54"/>
        <v>1</v>
      </c>
      <c r="R216" s="7">
        <f t="shared" si="55"/>
        <v>0</v>
      </c>
      <c r="S216" s="7">
        <f t="shared" si="56"/>
        <v>0</v>
      </c>
      <c r="T216" s="7" t="str">
        <f t="shared" si="57"/>
        <v/>
      </c>
      <c r="U216" s="7" t="str">
        <f t="shared" si="58"/>
        <v/>
      </c>
      <c r="V216" s="7" t="str">
        <f t="shared" si="59"/>
        <v/>
      </c>
      <c r="W216" s="7" t="str">
        <f t="shared" si="60"/>
        <v/>
      </c>
      <c r="Z216" s="7"/>
    </row>
    <row r="217" spans="1:26" x14ac:dyDescent="0.25">
      <c r="A217" s="1">
        <v>1990</v>
      </c>
      <c r="B217" s="1" t="s">
        <v>94</v>
      </c>
      <c r="C217" s="1" t="s">
        <v>87</v>
      </c>
      <c r="D217" s="1">
        <v>1</v>
      </c>
      <c r="E217" s="1" t="s">
        <v>25</v>
      </c>
      <c r="F217" s="1" t="s">
        <v>14</v>
      </c>
      <c r="G217" s="1" t="s">
        <v>20</v>
      </c>
      <c r="H217" s="15" t="s">
        <v>55</v>
      </c>
      <c r="I217" s="15" t="s">
        <v>39</v>
      </c>
      <c r="J217" s="15" t="s">
        <v>39</v>
      </c>
      <c r="K217" s="15" t="s">
        <v>38</v>
      </c>
      <c r="L217" s="7" t="str">
        <f>IF(G217="","",VLOOKUP(G217,Overview!$A$3:$B$52,2))</f>
        <v>Bills</v>
      </c>
      <c r="M217" s="7">
        <f t="shared" si="50"/>
        <v>0</v>
      </c>
      <c r="N217" s="7">
        <f t="shared" si="51"/>
        <v>0</v>
      </c>
      <c r="O217" s="7">
        <f t="shared" si="52"/>
        <v>0</v>
      </c>
      <c r="P217" s="8">
        <f t="shared" si="53"/>
        <v>0</v>
      </c>
      <c r="Q217" s="8">
        <f t="shared" si="54"/>
        <v>0</v>
      </c>
      <c r="R217" s="7">
        <f t="shared" si="55"/>
        <v>0</v>
      </c>
      <c r="S217" s="7">
        <f t="shared" si="56"/>
        <v>0</v>
      </c>
      <c r="T217" s="7" t="str">
        <f t="shared" si="57"/>
        <v/>
      </c>
      <c r="U217" s="7" t="str">
        <f t="shared" si="58"/>
        <v/>
      </c>
      <c r="V217" s="7" t="str">
        <f t="shared" si="59"/>
        <v/>
      </c>
      <c r="W217" s="7" t="str">
        <f t="shared" si="60"/>
        <v/>
      </c>
      <c r="Z217" s="7"/>
    </row>
    <row r="218" spans="1:26" x14ac:dyDescent="0.25">
      <c r="A218" s="1">
        <v>1990</v>
      </c>
      <c r="B218" s="1" t="s">
        <v>94</v>
      </c>
      <c r="C218" s="1" t="s">
        <v>87</v>
      </c>
      <c r="D218" s="1">
        <v>2</v>
      </c>
      <c r="E218" s="1" t="s">
        <v>4</v>
      </c>
      <c r="F218" s="1" t="s">
        <v>28</v>
      </c>
      <c r="G218" s="1" t="s">
        <v>48</v>
      </c>
      <c r="H218" s="15" t="s">
        <v>55</v>
      </c>
      <c r="I218" s="15" t="s">
        <v>39</v>
      </c>
      <c r="J218" s="15" t="s">
        <v>38</v>
      </c>
      <c r="L218" s="7" t="str">
        <f>IF(G218="","",VLOOKUP(G218,Overview!$A$3:$B$52,2))</f>
        <v>Raiders</v>
      </c>
      <c r="M218" s="7">
        <f t="shared" si="50"/>
        <v>0</v>
      </c>
      <c r="N218" s="7">
        <f t="shared" si="51"/>
        <v>0</v>
      </c>
      <c r="O218" s="7">
        <f t="shared" si="52"/>
        <v>0</v>
      </c>
      <c r="P218" s="8">
        <f t="shared" si="53"/>
        <v>0</v>
      </c>
      <c r="Q218" s="8">
        <f t="shared" si="54"/>
        <v>0</v>
      </c>
      <c r="R218" s="7">
        <f t="shared" si="55"/>
        <v>0</v>
      </c>
      <c r="S218" s="7">
        <f t="shared" si="56"/>
        <v>0</v>
      </c>
      <c r="T218" s="7" t="str">
        <f t="shared" si="57"/>
        <v/>
      </c>
      <c r="U218" s="7" t="str">
        <f t="shared" si="58"/>
        <v/>
      </c>
      <c r="V218" s="7" t="str">
        <f t="shared" si="59"/>
        <v/>
      </c>
      <c r="W218" s="7" t="str">
        <f t="shared" si="60"/>
        <v/>
      </c>
      <c r="Z218" s="7"/>
    </row>
    <row r="219" spans="1:26" x14ac:dyDescent="0.25">
      <c r="A219" s="1">
        <v>1990</v>
      </c>
      <c r="B219" s="1" t="s">
        <v>94</v>
      </c>
      <c r="C219" s="1" t="s">
        <v>87</v>
      </c>
      <c r="D219" s="1">
        <v>3</v>
      </c>
      <c r="E219" s="1" t="s">
        <v>81</v>
      </c>
      <c r="F219" s="1" t="s">
        <v>57</v>
      </c>
      <c r="G219" s="1" t="s">
        <v>61</v>
      </c>
      <c r="H219" s="15" t="s">
        <v>39</v>
      </c>
      <c r="I219" s="15" t="s">
        <v>38</v>
      </c>
      <c r="L219" s="7" t="str">
        <f>IF(G219="","",VLOOKUP(G219,Overview!$A$3:$B$52,2))</f>
        <v>Bengals</v>
      </c>
      <c r="M219" s="7">
        <f t="shared" si="50"/>
        <v>0</v>
      </c>
      <c r="N219" s="7">
        <f t="shared" si="51"/>
        <v>0</v>
      </c>
      <c r="O219" s="7">
        <f t="shared" si="52"/>
        <v>0</v>
      </c>
      <c r="P219" s="8">
        <f t="shared" si="53"/>
        <v>0</v>
      </c>
      <c r="Q219" s="8">
        <f t="shared" si="54"/>
        <v>0</v>
      </c>
      <c r="R219" s="7">
        <f t="shared" si="55"/>
        <v>0</v>
      </c>
      <c r="S219" s="7">
        <f t="shared" si="56"/>
        <v>0</v>
      </c>
      <c r="T219" s="7" t="str">
        <f t="shared" si="57"/>
        <v/>
      </c>
      <c r="U219" s="7" t="str">
        <f t="shared" si="58"/>
        <v/>
      </c>
      <c r="V219" s="7" t="str">
        <f t="shared" si="59"/>
        <v/>
      </c>
      <c r="W219" s="7" t="str">
        <f t="shared" si="60"/>
        <v/>
      </c>
      <c r="Z219" s="7"/>
    </row>
    <row r="220" spans="1:26" x14ac:dyDescent="0.25">
      <c r="A220" s="1">
        <v>1990</v>
      </c>
      <c r="B220" s="1" t="s">
        <v>94</v>
      </c>
      <c r="C220" s="1" t="s">
        <v>87</v>
      </c>
      <c r="D220" s="1">
        <v>4</v>
      </c>
      <c r="E220" s="1" t="s">
        <v>5</v>
      </c>
      <c r="F220" s="1" t="s">
        <v>42</v>
      </c>
      <c r="G220" s="1" t="s">
        <v>49</v>
      </c>
      <c r="H220" s="15" t="s">
        <v>39</v>
      </c>
      <c r="I220" s="15" t="s">
        <v>38</v>
      </c>
      <c r="L220" s="7" t="str">
        <f>IF(G220="","",VLOOKUP(G220,Overview!$A$3:$B$52,2))</f>
        <v>Dolphins</v>
      </c>
      <c r="M220" s="7">
        <f t="shared" si="50"/>
        <v>0</v>
      </c>
      <c r="N220" s="7">
        <f t="shared" si="51"/>
        <v>0</v>
      </c>
      <c r="O220" s="7">
        <f t="shared" si="52"/>
        <v>0</v>
      </c>
      <c r="P220" s="8">
        <f t="shared" si="53"/>
        <v>0</v>
      </c>
      <c r="Q220" s="8">
        <f t="shared" si="54"/>
        <v>0</v>
      </c>
      <c r="R220" s="7">
        <f t="shared" si="55"/>
        <v>0</v>
      </c>
      <c r="S220" s="7">
        <f t="shared" si="56"/>
        <v>0</v>
      </c>
      <c r="T220" s="7" t="str">
        <f t="shared" si="57"/>
        <v/>
      </c>
      <c r="U220" s="7" t="str">
        <f t="shared" si="58"/>
        <v/>
      </c>
      <c r="V220" s="7" t="str">
        <f t="shared" si="59"/>
        <v/>
      </c>
      <c r="W220" s="7" t="str">
        <f t="shared" si="60"/>
        <v/>
      </c>
      <c r="Z220" s="7"/>
    </row>
    <row r="221" spans="1:26" x14ac:dyDescent="0.25">
      <c r="A221" s="1">
        <v>1990</v>
      </c>
      <c r="B221" s="1" t="s">
        <v>94</v>
      </c>
      <c r="C221" s="1" t="s">
        <v>87</v>
      </c>
      <c r="D221" s="1">
        <v>5</v>
      </c>
      <c r="E221" s="1" t="s">
        <v>5</v>
      </c>
      <c r="F221" s="1" t="s">
        <v>12</v>
      </c>
      <c r="G221" s="1" t="s">
        <v>18</v>
      </c>
      <c r="H221" s="15" t="s">
        <v>38</v>
      </c>
      <c r="L221" s="7" t="str">
        <f>IF(G221="","",VLOOKUP(G221,Overview!$A$3:$B$52,2))</f>
        <v>Chiefs</v>
      </c>
      <c r="M221" s="7">
        <f t="shared" si="50"/>
        <v>0</v>
      </c>
      <c r="N221" s="7">
        <f t="shared" si="51"/>
        <v>0</v>
      </c>
      <c r="O221" s="7">
        <f t="shared" si="52"/>
        <v>0</v>
      </c>
      <c r="P221" s="8">
        <f t="shared" si="53"/>
        <v>0</v>
      </c>
      <c r="Q221" s="8">
        <f t="shared" si="54"/>
        <v>0</v>
      </c>
      <c r="R221" s="7">
        <f t="shared" si="55"/>
        <v>0</v>
      </c>
      <c r="S221" s="7">
        <f t="shared" si="56"/>
        <v>0</v>
      </c>
      <c r="T221" s="7" t="str">
        <f t="shared" si="57"/>
        <v/>
      </c>
      <c r="U221" s="7" t="str">
        <f t="shared" si="58"/>
        <v/>
      </c>
      <c r="V221" s="7" t="str">
        <f t="shared" si="59"/>
        <v/>
      </c>
      <c r="W221" s="7" t="str">
        <f t="shared" si="60"/>
        <v/>
      </c>
      <c r="Z221" s="7"/>
    </row>
    <row r="222" spans="1:26" x14ac:dyDescent="0.25">
      <c r="A222" s="1">
        <v>1990</v>
      </c>
      <c r="B222" s="1" t="s">
        <v>94</v>
      </c>
      <c r="C222" s="1" t="s">
        <v>87</v>
      </c>
      <c r="D222" s="1">
        <v>6</v>
      </c>
      <c r="E222" s="1" t="s">
        <v>5</v>
      </c>
      <c r="F222" s="1" t="s">
        <v>40</v>
      </c>
      <c r="G222" s="1" t="s">
        <v>82</v>
      </c>
      <c r="H222" s="15" t="s">
        <v>38</v>
      </c>
      <c r="L222" s="7" t="str">
        <f>IF(G222="","",VLOOKUP(G222,Overview!$A$3:$B$52,2))</f>
        <v>Titans</v>
      </c>
      <c r="M222" s="7">
        <f t="shared" si="50"/>
        <v>0</v>
      </c>
      <c r="N222" s="7">
        <f t="shared" si="51"/>
        <v>0</v>
      </c>
      <c r="O222" s="7">
        <f t="shared" si="52"/>
        <v>0</v>
      </c>
      <c r="P222" s="8">
        <f t="shared" si="53"/>
        <v>0</v>
      </c>
      <c r="Q222" s="8">
        <f t="shared" si="54"/>
        <v>0</v>
      </c>
      <c r="R222" s="7">
        <f t="shared" si="55"/>
        <v>0</v>
      </c>
      <c r="S222" s="7">
        <f t="shared" si="56"/>
        <v>0</v>
      </c>
      <c r="T222" s="7" t="str">
        <f t="shared" si="57"/>
        <v/>
      </c>
      <c r="U222" s="7" t="str">
        <f t="shared" si="58"/>
        <v/>
      </c>
      <c r="V222" s="7" t="str">
        <f t="shared" si="59"/>
        <v/>
      </c>
      <c r="W222" s="7" t="str">
        <f t="shared" si="60"/>
        <v/>
      </c>
      <c r="Z222" s="7"/>
    </row>
    <row r="223" spans="1:26" x14ac:dyDescent="0.25">
      <c r="A223" s="1">
        <v>1990</v>
      </c>
      <c r="B223" s="1" t="s">
        <v>94</v>
      </c>
      <c r="C223" s="1" t="s">
        <v>88</v>
      </c>
      <c r="D223" s="1">
        <v>1</v>
      </c>
      <c r="E223" s="1" t="s">
        <v>4</v>
      </c>
      <c r="F223" s="1" t="s">
        <v>69</v>
      </c>
      <c r="G223" s="1" t="s">
        <v>71</v>
      </c>
      <c r="H223" s="15" t="s">
        <v>55</v>
      </c>
      <c r="I223" s="15" t="s">
        <v>39</v>
      </c>
      <c r="J223" s="15" t="s">
        <v>38</v>
      </c>
      <c r="L223" s="7" t="str">
        <f>IF(G223="","",VLOOKUP(G223,Overview!$A$3:$B$52,2))</f>
        <v>49ers</v>
      </c>
      <c r="M223" s="7">
        <f t="shared" si="50"/>
        <v>0</v>
      </c>
      <c r="N223" s="7">
        <f t="shared" si="51"/>
        <v>0</v>
      </c>
      <c r="O223" s="7">
        <f t="shared" si="52"/>
        <v>0</v>
      </c>
      <c r="P223" s="8">
        <f t="shared" si="53"/>
        <v>0</v>
      </c>
      <c r="Q223" s="8">
        <f t="shared" si="54"/>
        <v>0</v>
      </c>
      <c r="R223" s="7">
        <f t="shared" si="55"/>
        <v>0</v>
      </c>
      <c r="S223" s="7">
        <f t="shared" si="56"/>
        <v>0</v>
      </c>
      <c r="T223" s="7" t="str">
        <f t="shared" si="57"/>
        <v/>
      </c>
      <c r="U223" s="7" t="str">
        <f t="shared" si="58"/>
        <v/>
      </c>
      <c r="V223" s="7" t="str">
        <f t="shared" si="59"/>
        <v/>
      </c>
      <c r="W223" s="7" t="str">
        <f t="shared" si="60"/>
        <v/>
      </c>
      <c r="Z223" s="7"/>
    </row>
    <row r="224" spans="1:26" x14ac:dyDescent="0.25">
      <c r="A224" s="1">
        <v>1990</v>
      </c>
      <c r="B224" s="1" t="s">
        <v>94</v>
      </c>
      <c r="C224" s="1" t="s">
        <v>88</v>
      </c>
      <c r="D224" s="1">
        <v>2</v>
      </c>
      <c r="E224" s="1" t="s">
        <v>25</v>
      </c>
      <c r="F224" s="1" t="s">
        <v>46</v>
      </c>
      <c r="G224" s="1" t="s">
        <v>53</v>
      </c>
      <c r="H224" s="15" t="s">
        <v>55</v>
      </c>
      <c r="I224" s="15" t="s">
        <v>39</v>
      </c>
      <c r="J224" s="15" t="s">
        <v>39</v>
      </c>
      <c r="K224" s="15" t="s">
        <v>39</v>
      </c>
      <c r="L224" s="7" t="str">
        <f>IF(G224="","",VLOOKUP(G224,Overview!$A$3:$B$52,2))</f>
        <v>Giants</v>
      </c>
      <c r="M224" s="7">
        <f t="shared" si="50"/>
        <v>0</v>
      </c>
      <c r="N224" s="7">
        <f t="shared" si="51"/>
        <v>0</v>
      </c>
      <c r="O224" s="7">
        <f t="shared" si="52"/>
        <v>0</v>
      </c>
      <c r="P224" s="8">
        <f t="shared" si="53"/>
        <v>0</v>
      </c>
      <c r="Q224" s="8">
        <f t="shared" si="54"/>
        <v>0</v>
      </c>
      <c r="R224" s="7">
        <f t="shared" si="55"/>
        <v>0</v>
      </c>
      <c r="S224" s="7">
        <f t="shared" si="56"/>
        <v>0</v>
      </c>
      <c r="T224" s="7">
        <f t="shared" si="57"/>
        <v>1990</v>
      </c>
      <c r="U224" s="7" t="str">
        <f t="shared" si="58"/>
        <v>New York</v>
      </c>
      <c r="V224" s="7" t="str">
        <f t="shared" si="59"/>
        <v>Giants</v>
      </c>
      <c r="W224" s="7" t="str">
        <f t="shared" si="60"/>
        <v>NFC</v>
      </c>
      <c r="Z224" s="7"/>
    </row>
    <row r="225" spans="1:26" x14ac:dyDescent="0.25">
      <c r="A225" s="1">
        <v>1990</v>
      </c>
      <c r="B225" s="1" t="s">
        <v>94</v>
      </c>
      <c r="C225" s="1" t="s">
        <v>88</v>
      </c>
      <c r="D225" s="1">
        <v>3</v>
      </c>
      <c r="E225" s="1" t="s">
        <v>81</v>
      </c>
      <c r="F225" s="1" t="s">
        <v>72</v>
      </c>
      <c r="G225" s="1" t="s">
        <v>74</v>
      </c>
      <c r="H225" s="15" t="s">
        <v>39</v>
      </c>
      <c r="I225" s="15" t="s">
        <v>38</v>
      </c>
      <c r="L225" s="7" t="str">
        <f>IF(G225="","",VLOOKUP(G225,Overview!$A$3:$B$52,2))</f>
        <v>Bears</v>
      </c>
      <c r="M225" s="7">
        <f t="shared" si="50"/>
        <v>0</v>
      </c>
      <c r="N225" s="7">
        <f t="shared" si="51"/>
        <v>0</v>
      </c>
      <c r="O225" s="7">
        <f t="shared" si="52"/>
        <v>0</v>
      </c>
      <c r="P225" s="8">
        <f t="shared" si="53"/>
        <v>0</v>
      </c>
      <c r="Q225" s="8">
        <f t="shared" si="54"/>
        <v>0</v>
      </c>
      <c r="R225" s="7">
        <f t="shared" si="55"/>
        <v>0</v>
      </c>
      <c r="S225" s="7">
        <f t="shared" si="56"/>
        <v>0</v>
      </c>
      <c r="T225" s="7" t="str">
        <f t="shared" si="57"/>
        <v/>
      </c>
      <c r="U225" s="7" t="str">
        <f t="shared" si="58"/>
        <v/>
      </c>
      <c r="V225" s="7" t="str">
        <f t="shared" si="59"/>
        <v/>
      </c>
      <c r="W225" s="7" t="str">
        <f t="shared" si="60"/>
        <v/>
      </c>
      <c r="Z225" s="7"/>
    </row>
    <row r="226" spans="1:26" x14ac:dyDescent="0.25">
      <c r="A226" s="1">
        <v>1990</v>
      </c>
      <c r="B226" s="1" t="s">
        <v>94</v>
      </c>
      <c r="C226" s="1" t="s">
        <v>88</v>
      </c>
      <c r="D226" s="1">
        <v>4</v>
      </c>
      <c r="E226" s="1" t="s">
        <v>5</v>
      </c>
      <c r="F226" s="1" t="s">
        <v>26</v>
      </c>
      <c r="G226" s="1" t="s">
        <v>32</v>
      </c>
      <c r="H226" s="15" t="s">
        <v>38</v>
      </c>
      <c r="L226" s="7" t="str">
        <f>IF(G226="","",VLOOKUP(G226,Overview!$A$3:$B$52,2))</f>
        <v>Eagles</v>
      </c>
      <c r="M226" s="7">
        <f t="shared" si="50"/>
        <v>0</v>
      </c>
      <c r="N226" s="7">
        <f t="shared" si="51"/>
        <v>0</v>
      </c>
      <c r="O226" s="7">
        <f t="shared" si="52"/>
        <v>0</v>
      </c>
      <c r="P226" s="8">
        <f t="shared" si="53"/>
        <v>0</v>
      </c>
      <c r="Q226" s="8">
        <f t="shared" si="54"/>
        <v>0</v>
      </c>
      <c r="R226" s="7">
        <f t="shared" si="55"/>
        <v>0</v>
      </c>
      <c r="S226" s="7">
        <f t="shared" si="56"/>
        <v>0</v>
      </c>
      <c r="T226" s="7" t="str">
        <f t="shared" si="57"/>
        <v/>
      </c>
      <c r="U226" s="7" t="str">
        <f t="shared" si="58"/>
        <v/>
      </c>
      <c r="V226" s="7" t="str">
        <f t="shared" si="59"/>
        <v/>
      </c>
      <c r="W226" s="7" t="str">
        <f t="shared" si="60"/>
        <v/>
      </c>
      <c r="Z226" s="7"/>
    </row>
    <row r="227" spans="1:26" x14ac:dyDescent="0.25">
      <c r="A227" s="1">
        <v>1990</v>
      </c>
      <c r="B227" s="1" t="s">
        <v>94</v>
      </c>
      <c r="C227" s="1" t="s">
        <v>88</v>
      </c>
      <c r="D227" s="1">
        <v>5</v>
      </c>
      <c r="E227" s="1" t="s">
        <v>5</v>
      </c>
      <c r="F227" s="1" t="s">
        <v>59</v>
      </c>
      <c r="G227" s="1" t="s">
        <v>63</v>
      </c>
      <c r="H227" s="15" t="s">
        <v>39</v>
      </c>
      <c r="I227" s="15" t="s">
        <v>38</v>
      </c>
      <c r="L227" s="7" t="str">
        <f>IF(G227="","",VLOOKUP(G227,Overview!$A$3:$B$52,2))</f>
        <v>Commanders</v>
      </c>
      <c r="M227" s="7">
        <f t="shared" si="50"/>
        <v>0</v>
      </c>
      <c r="N227" s="7">
        <f t="shared" si="51"/>
        <v>0</v>
      </c>
      <c r="O227" s="7">
        <f t="shared" si="52"/>
        <v>0</v>
      </c>
      <c r="P227" s="8">
        <f t="shared" si="53"/>
        <v>0</v>
      </c>
      <c r="Q227" s="8">
        <f t="shared" si="54"/>
        <v>0</v>
      </c>
      <c r="R227" s="7">
        <f t="shared" si="55"/>
        <v>0</v>
      </c>
      <c r="S227" s="7">
        <f t="shared" si="56"/>
        <v>0</v>
      </c>
      <c r="T227" s="7" t="str">
        <f t="shared" si="57"/>
        <v/>
      </c>
      <c r="U227" s="7" t="str">
        <f t="shared" si="58"/>
        <v/>
      </c>
      <c r="V227" s="7" t="str">
        <f t="shared" si="59"/>
        <v/>
      </c>
      <c r="W227" s="7" t="str">
        <f t="shared" si="60"/>
        <v/>
      </c>
      <c r="Z227" s="7"/>
    </row>
    <row r="228" spans="1:26" x14ac:dyDescent="0.25">
      <c r="A228" s="1">
        <v>1990</v>
      </c>
      <c r="B228" s="1" t="s">
        <v>94</v>
      </c>
      <c r="C228" s="1" t="s">
        <v>88</v>
      </c>
      <c r="D228" s="1">
        <v>6</v>
      </c>
      <c r="E228" s="1" t="s">
        <v>5</v>
      </c>
      <c r="F228" s="1" t="s">
        <v>29</v>
      </c>
      <c r="G228" s="1" t="s">
        <v>35</v>
      </c>
      <c r="H228" s="15" t="s">
        <v>38</v>
      </c>
      <c r="L228" s="7" t="str">
        <f>IF(G228="","",VLOOKUP(G228,Overview!$A$3:$B$52,2))</f>
        <v>Saints</v>
      </c>
      <c r="M228" s="7">
        <f t="shared" si="50"/>
        <v>0</v>
      </c>
      <c r="N228" s="7">
        <f t="shared" si="51"/>
        <v>0</v>
      </c>
      <c r="O228" s="7">
        <f t="shared" si="52"/>
        <v>0</v>
      </c>
      <c r="P228" s="8">
        <f t="shared" si="53"/>
        <v>0</v>
      </c>
      <c r="Q228" s="8">
        <f t="shared" si="54"/>
        <v>0</v>
      </c>
      <c r="R228" s="7">
        <f t="shared" si="55"/>
        <v>0</v>
      </c>
      <c r="S228" s="7">
        <f t="shared" si="56"/>
        <v>0</v>
      </c>
      <c r="T228" s="7" t="str">
        <f t="shared" si="57"/>
        <v/>
      </c>
      <c r="U228" s="7" t="str">
        <f t="shared" si="58"/>
        <v/>
      </c>
      <c r="V228" s="7" t="str">
        <f t="shared" si="59"/>
        <v/>
      </c>
      <c r="W228" s="7" t="str">
        <f t="shared" si="60"/>
        <v/>
      </c>
      <c r="Z228" s="7"/>
    </row>
    <row r="229" spans="1:26" x14ac:dyDescent="0.25">
      <c r="A229" s="1">
        <v>1991</v>
      </c>
      <c r="B229" s="1" t="s">
        <v>94</v>
      </c>
      <c r="C229" s="1" t="s">
        <v>87</v>
      </c>
      <c r="D229" s="1">
        <v>1</v>
      </c>
      <c r="E229" s="1" t="s">
        <v>25</v>
      </c>
      <c r="F229" s="1" t="s">
        <v>14</v>
      </c>
      <c r="G229" s="1" t="s">
        <v>20</v>
      </c>
      <c r="H229" s="15" t="s">
        <v>55</v>
      </c>
      <c r="I229" s="15" t="s">
        <v>39</v>
      </c>
      <c r="J229" s="15" t="s">
        <v>39</v>
      </c>
      <c r="K229" s="15" t="s">
        <v>38</v>
      </c>
      <c r="L229" s="7" t="str">
        <f>IF(G229="","",VLOOKUP(G229,Overview!$A$3:$B$52,2))</f>
        <v>Bills</v>
      </c>
      <c r="M229" s="7">
        <f t="shared" si="50"/>
        <v>0</v>
      </c>
      <c r="N229" s="7">
        <f t="shared" si="51"/>
        <v>0</v>
      </c>
      <c r="O229" s="7">
        <f t="shared" si="52"/>
        <v>0</v>
      </c>
      <c r="P229" s="8">
        <f t="shared" si="53"/>
        <v>0</v>
      </c>
      <c r="Q229" s="8">
        <f t="shared" si="54"/>
        <v>0</v>
      </c>
      <c r="R229" s="7">
        <f t="shared" si="55"/>
        <v>0</v>
      </c>
      <c r="S229" s="7">
        <f t="shared" si="56"/>
        <v>0</v>
      </c>
      <c r="T229" s="7" t="str">
        <f t="shared" si="57"/>
        <v/>
      </c>
      <c r="U229" s="7" t="str">
        <f t="shared" si="58"/>
        <v/>
      </c>
      <c r="V229" s="7" t="str">
        <f t="shared" si="59"/>
        <v/>
      </c>
      <c r="W229" s="7" t="str">
        <f t="shared" si="60"/>
        <v/>
      </c>
      <c r="Z229" s="7"/>
    </row>
    <row r="230" spans="1:26" x14ac:dyDescent="0.25">
      <c r="A230" s="1">
        <v>1991</v>
      </c>
      <c r="B230" s="1" t="s">
        <v>94</v>
      </c>
      <c r="C230" s="1" t="s">
        <v>87</v>
      </c>
      <c r="D230" s="1">
        <v>2</v>
      </c>
      <c r="E230" s="1" t="s">
        <v>4</v>
      </c>
      <c r="F230" s="1" t="s">
        <v>56</v>
      </c>
      <c r="G230" s="1" t="s">
        <v>60</v>
      </c>
      <c r="H230" s="15" t="s">
        <v>55</v>
      </c>
      <c r="I230" s="15" t="s">
        <v>39</v>
      </c>
      <c r="J230" s="15" t="s">
        <v>38</v>
      </c>
      <c r="L230" s="7" t="str">
        <f>IF(G230="","",VLOOKUP(G230,Overview!$A$3:$B$52,2))</f>
        <v>Broncos</v>
      </c>
      <c r="M230" s="7">
        <f t="shared" si="50"/>
        <v>0</v>
      </c>
      <c r="N230" s="7">
        <f t="shared" si="51"/>
        <v>0</v>
      </c>
      <c r="O230" s="7">
        <f t="shared" si="52"/>
        <v>0</v>
      </c>
      <c r="P230" s="8">
        <f t="shared" si="53"/>
        <v>0</v>
      </c>
      <c r="Q230" s="8">
        <f t="shared" si="54"/>
        <v>0</v>
      </c>
      <c r="R230" s="7">
        <f t="shared" si="55"/>
        <v>0</v>
      </c>
      <c r="S230" s="7">
        <f t="shared" si="56"/>
        <v>0</v>
      </c>
      <c r="T230" s="7" t="str">
        <f t="shared" si="57"/>
        <v/>
      </c>
      <c r="U230" s="7" t="str">
        <f t="shared" si="58"/>
        <v/>
      </c>
      <c r="V230" s="7" t="str">
        <f t="shared" si="59"/>
        <v/>
      </c>
      <c r="W230" s="7" t="str">
        <f t="shared" si="60"/>
        <v/>
      </c>
      <c r="Z230" s="7"/>
    </row>
    <row r="231" spans="1:26" x14ac:dyDescent="0.25">
      <c r="A231" s="1">
        <v>1991</v>
      </c>
      <c r="B231" s="1" t="s">
        <v>94</v>
      </c>
      <c r="C231" s="1" t="s">
        <v>87</v>
      </c>
      <c r="D231" s="1">
        <v>3</v>
      </c>
      <c r="E231" s="1" t="s">
        <v>81</v>
      </c>
      <c r="F231" s="1" t="s">
        <v>40</v>
      </c>
      <c r="G231" s="1" t="s">
        <v>82</v>
      </c>
      <c r="H231" s="15" t="s">
        <v>39</v>
      </c>
      <c r="I231" s="15" t="s">
        <v>38</v>
      </c>
      <c r="L231" s="7" t="str">
        <f>IF(G231="","",VLOOKUP(G231,Overview!$A$3:$B$52,2))</f>
        <v>Titans</v>
      </c>
      <c r="M231" s="7">
        <f t="shared" si="50"/>
        <v>0</v>
      </c>
      <c r="N231" s="7">
        <f t="shared" si="51"/>
        <v>0</v>
      </c>
      <c r="O231" s="7">
        <f t="shared" si="52"/>
        <v>0</v>
      </c>
      <c r="P231" s="8">
        <f t="shared" si="53"/>
        <v>0</v>
      </c>
      <c r="Q231" s="8">
        <f t="shared" si="54"/>
        <v>0</v>
      </c>
      <c r="R231" s="7">
        <f t="shared" si="55"/>
        <v>0</v>
      </c>
      <c r="S231" s="7">
        <f t="shared" si="56"/>
        <v>0</v>
      </c>
      <c r="T231" s="7" t="str">
        <f t="shared" si="57"/>
        <v/>
      </c>
      <c r="U231" s="7" t="str">
        <f t="shared" si="58"/>
        <v/>
      </c>
      <c r="V231" s="7" t="str">
        <f t="shared" si="59"/>
        <v/>
      </c>
      <c r="W231" s="7" t="str">
        <f t="shared" si="60"/>
        <v/>
      </c>
      <c r="Z231" s="7"/>
    </row>
    <row r="232" spans="1:26" x14ac:dyDescent="0.25">
      <c r="A232" s="1">
        <v>1991</v>
      </c>
      <c r="B232" s="1" t="s">
        <v>94</v>
      </c>
      <c r="C232" s="1" t="s">
        <v>87</v>
      </c>
      <c r="D232" s="1">
        <v>4</v>
      </c>
      <c r="E232" s="1" t="s">
        <v>5</v>
      </c>
      <c r="F232" s="1" t="s">
        <v>12</v>
      </c>
      <c r="G232" s="1" t="s">
        <v>18</v>
      </c>
      <c r="H232" s="15" t="s">
        <v>39</v>
      </c>
      <c r="I232" s="15" t="s">
        <v>38</v>
      </c>
      <c r="L232" s="7" t="str">
        <f>IF(G232="","",VLOOKUP(G232,Overview!$A$3:$B$52,2))</f>
        <v>Chiefs</v>
      </c>
      <c r="M232" s="7">
        <f t="shared" si="50"/>
        <v>0</v>
      </c>
      <c r="N232" s="7">
        <f t="shared" si="51"/>
        <v>0</v>
      </c>
      <c r="O232" s="7">
        <f t="shared" si="52"/>
        <v>0</v>
      </c>
      <c r="P232" s="8">
        <f t="shared" si="53"/>
        <v>0</v>
      </c>
      <c r="Q232" s="8">
        <f t="shared" si="54"/>
        <v>0</v>
      </c>
      <c r="R232" s="7">
        <f t="shared" si="55"/>
        <v>0</v>
      </c>
      <c r="S232" s="7">
        <f t="shared" si="56"/>
        <v>0</v>
      </c>
      <c r="T232" s="7" t="str">
        <f t="shared" si="57"/>
        <v/>
      </c>
      <c r="U232" s="7" t="str">
        <f t="shared" si="58"/>
        <v/>
      </c>
      <c r="V232" s="7" t="str">
        <f t="shared" si="59"/>
        <v/>
      </c>
      <c r="W232" s="7" t="str">
        <f t="shared" si="60"/>
        <v/>
      </c>
      <c r="Z232" s="7"/>
    </row>
    <row r="233" spans="1:26" x14ac:dyDescent="0.25">
      <c r="A233" s="1">
        <v>1991</v>
      </c>
      <c r="B233" s="1" t="s">
        <v>94</v>
      </c>
      <c r="C233" s="1" t="s">
        <v>87</v>
      </c>
      <c r="D233" s="1">
        <v>5</v>
      </c>
      <c r="E233" s="1" t="s">
        <v>5</v>
      </c>
      <c r="F233" s="1" t="s">
        <v>28</v>
      </c>
      <c r="G233" s="1" t="s">
        <v>48</v>
      </c>
      <c r="H233" s="15" t="s">
        <v>38</v>
      </c>
      <c r="L233" s="7" t="str">
        <f>IF(G233="","",VLOOKUP(G233,Overview!$A$3:$B$52,2))</f>
        <v>Raiders</v>
      </c>
      <c r="M233" s="7">
        <f t="shared" si="50"/>
        <v>0</v>
      </c>
      <c r="N233" s="7">
        <f t="shared" si="51"/>
        <v>0</v>
      </c>
      <c r="O233" s="7">
        <f t="shared" si="52"/>
        <v>0</v>
      </c>
      <c r="P233" s="8">
        <f t="shared" si="53"/>
        <v>0</v>
      </c>
      <c r="Q233" s="8">
        <f t="shared" si="54"/>
        <v>0</v>
      </c>
      <c r="R233" s="7">
        <f t="shared" si="55"/>
        <v>0</v>
      </c>
      <c r="S233" s="7">
        <f t="shared" si="56"/>
        <v>0</v>
      </c>
      <c r="T233" s="7" t="str">
        <f t="shared" si="57"/>
        <v/>
      </c>
      <c r="U233" s="7" t="str">
        <f t="shared" si="58"/>
        <v/>
      </c>
      <c r="V233" s="7" t="str">
        <f t="shared" si="59"/>
        <v/>
      </c>
      <c r="W233" s="7" t="str">
        <f t="shared" si="60"/>
        <v/>
      </c>
      <c r="Z233" s="7"/>
    </row>
    <row r="234" spans="1:26" x14ac:dyDescent="0.25">
      <c r="A234" s="1">
        <v>1991</v>
      </c>
      <c r="B234" s="1" t="s">
        <v>94</v>
      </c>
      <c r="C234" s="1" t="s">
        <v>87</v>
      </c>
      <c r="D234" s="1">
        <v>6</v>
      </c>
      <c r="E234" s="1" t="s">
        <v>5</v>
      </c>
      <c r="F234" s="1" t="s">
        <v>46</v>
      </c>
      <c r="G234" s="1" t="s">
        <v>73</v>
      </c>
      <c r="H234" s="15" t="s">
        <v>38</v>
      </c>
      <c r="L234" s="7" t="str">
        <f>IF(G234="","",VLOOKUP(G234,Overview!$A$3:$B$52,2))</f>
        <v>Jets</v>
      </c>
      <c r="M234" s="7">
        <f t="shared" si="50"/>
        <v>0</v>
      </c>
      <c r="N234" s="7">
        <f t="shared" si="51"/>
        <v>0</v>
      </c>
      <c r="O234" s="7">
        <f t="shared" si="52"/>
        <v>0</v>
      </c>
      <c r="P234" s="8">
        <f t="shared" si="53"/>
        <v>0</v>
      </c>
      <c r="Q234" s="8">
        <f t="shared" si="54"/>
        <v>0</v>
      </c>
      <c r="R234" s="7">
        <f t="shared" si="55"/>
        <v>0</v>
      </c>
      <c r="S234" s="7">
        <f t="shared" si="56"/>
        <v>0</v>
      </c>
      <c r="T234" s="7" t="str">
        <f t="shared" si="57"/>
        <v/>
      </c>
      <c r="U234" s="7" t="str">
        <f t="shared" si="58"/>
        <v/>
      </c>
      <c r="V234" s="7" t="str">
        <f t="shared" si="59"/>
        <v/>
      </c>
      <c r="W234" s="7" t="str">
        <f t="shared" si="60"/>
        <v/>
      </c>
      <c r="Z234" s="7"/>
    </row>
    <row r="235" spans="1:26" x14ac:dyDescent="0.25">
      <c r="A235" s="1">
        <v>1991</v>
      </c>
      <c r="B235" s="1" t="s">
        <v>94</v>
      </c>
      <c r="C235" s="1" t="s">
        <v>88</v>
      </c>
      <c r="D235" s="1">
        <v>1</v>
      </c>
      <c r="E235" s="1" t="s">
        <v>25</v>
      </c>
      <c r="F235" s="1" t="s">
        <v>59</v>
      </c>
      <c r="G235" s="1" t="s">
        <v>63</v>
      </c>
      <c r="H235" s="15" t="s">
        <v>55</v>
      </c>
      <c r="I235" s="15" t="s">
        <v>39</v>
      </c>
      <c r="J235" s="15" t="s">
        <v>39</v>
      </c>
      <c r="K235" s="15" t="s">
        <v>39</v>
      </c>
      <c r="L235" s="7" t="str">
        <f>IF(G235="","",VLOOKUP(G235,Overview!$A$3:$B$52,2))</f>
        <v>Commanders</v>
      </c>
      <c r="M235" s="7">
        <f t="shared" si="50"/>
        <v>0</v>
      </c>
      <c r="N235" s="7">
        <f t="shared" si="51"/>
        <v>0</v>
      </c>
      <c r="O235" s="7">
        <f t="shared" si="52"/>
        <v>0</v>
      </c>
      <c r="P235" s="8">
        <f t="shared" si="53"/>
        <v>0</v>
      </c>
      <c r="Q235" s="8">
        <f t="shared" si="54"/>
        <v>0</v>
      </c>
      <c r="R235" s="7">
        <f t="shared" si="55"/>
        <v>0</v>
      </c>
      <c r="S235" s="7">
        <f t="shared" si="56"/>
        <v>0</v>
      </c>
      <c r="T235" s="7">
        <f t="shared" si="57"/>
        <v>1991</v>
      </c>
      <c r="U235" s="7" t="str">
        <f t="shared" si="58"/>
        <v>Washington</v>
      </c>
      <c r="V235" s="7" t="str">
        <f t="shared" si="59"/>
        <v>Redskins</v>
      </c>
      <c r="W235" s="7" t="str">
        <f t="shared" si="60"/>
        <v>NFC</v>
      </c>
      <c r="Z235" s="7"/>
    </row>
    <row r="236" spans="1:26" x14ac:dyDescent="0.25">
      <c r="A236" s="1">
        <v>1991</v>
      </c>
      <c r="B236" s="1" t="s">
        <v>94</v>
      </c>
      <c r="C236" s="1" t="s">
        <v>88</v>
      </c>
      <c r="D236" s="1">
        <v>2</v>
      </c>
      <c r="E236" s="1" t="s">
        <v>81</v>
      </c>
      <c r="F236" s="1" t="s">
        <v>83</v>
      </c>
      <c r="G236" s="1" t="s">
        <v>54</v>
      </c>
      <c r="H236" s="15" t="s">
        <v>55</v>
      </c>
      <c r="I236" s="15" t="s">
        <v>39</v>
      </c>
      <c r="J236" s="15" t="s">
        <v>38</v>
      </c>
      <c r="L236" s="7" t="str">
        <f>IF(G236="","",VLOOKUP(G236,Overview!$A$3:$B$52,2))</f>
        <v>Lions</v>
      </c>
      <c r="M236" s="7">
        <f t="shared" si="50"/>
        <v>0</v>
      </c>
      <c r="N236" s="7">
        <f t="shared" si="51"/>
        <v>0</v>
      </c>
      <c r="O236" s="7">
        <f t="shared" si="52"/>
        <v>0</v>
      </c>
      <c r="P236" s="8">
        <f t="shared" si="53"/>
        <v>0</v>
      </c>
      <c r="Q236" s="8">
        <f t="shared" si="54"/>
        <v>0</v>
      </c>
      <c r="R236" s="7">
        <f t="shared" si="55"/>
        <v>0</v>
      </c>
      <c r="S236" s="7">
        <f t="shared" si="56"/>
        <v>0</v>
      </c>
      <c r="T236" s="7" t="str">
        <f t="shared" si="57"/>
        <v/>
      </c>
      <c r="U236" s="7" t="str">
        <f t="shared" si="58"/>
        <v/>
      </c>
      <c r="V236" s="7" t="str">
        <f t="shared" si="59"/>
        <v/>
      </c>
      <c r="W236" s="7" t="str">
        <f t="shared" si="60"/>
        <v/>
      </c>
      <c r="Z236" s="7"/>
    </row>
    <row r="237" spans="1:26" x14ac:dyDescent="0.25">
      <c r="A237" s="1">
        <v>1991</v>
      </c>
      <c r="B237" s="1" t="s">
        <v>94</v>
      </c>
      <c r="C237" s="1" t="s">
        <v>88</v>
      </c>
      <c r="D237" s="1">
        <v>3</v>
      </c>
      <c r="E237" s="1" t="s">
        <v>4</v>
      </c>
      <c r="F237" s="1" t="s">
        <v>29</v>
      </c>
      <c r="G237" s="1" t="s">
        <v>35</v>
      </c>
      <c r="H237" s="15" t="s">
        <v>38</v>
      </c>
      <c r="L237" s="7" t="str">
        <f>IF(G237="","",VLOOKUP(G237,Overview!$A$3:$B$52,2))</f>
        <v>Saints</v>
      </c>
      <c r="M237" s="7">
        <f t="shared" si="50"/>
        <v>0</v>
      </c>
      <c r="N237" s="7">
        <f t="shared" si="51"/>
        <v>0</v>
      </c>
      <c r="O237" s="7">
        <f t="shared" si="52"/>
        <v>0</v>
      </c>
      <c r="P237" s="8">
        <f t="shared" si="53"/>
        <v>0</v>
      </c>
      <c r="Q237" s="8">
        <f t="shared" si="54"/>
        <v>0</v>
      </c>
      <c r="R237" s="7">
        <f t="shared" si="55"/>
        <v>0</v>
      </c>
      <c r="S237" s="7">
        <f t="shared" si="56"/>
        <v>0</v>
      </c>
      <c r="T237" s="7" t="str">
        <f t="shared" si="57"/>
        <v/>
      </c>
      <c r="U237" s="7" t="str">
        <f t="shared" si="58"/>
        <v/>
      </c>
      <c r="V237" s="7" t="str">
        <f t="shared" si="59"/>
        <v/>
      </c>
      <c r="W237" s="7" t="str">
        <f t="shared" si="60"/>
        <v/>
      </c>
      <c r="Z237" s="7"/>
    </row>
    <row r="238" spans="1:26" x14ac:dyDescent="0.25">
      <c r="A238" s="1">
        <v>1991</v>
      </c>
      <c r="B238" s="1" t="s">
        <v>94</v>
      </c>
      <c r="C238" s="1" t="s">
        <v>88</v>
      </c>
      <c r="D238" s="1">
        <v>4</v>
      </c>
      <c r="E238" s="1" t="s">
        <v>5</v>
      </c>
      <c r="F238" s="1" t="s">
        <v>72</v>
      </c>
      <c r="G238" s="1" t="s">
        <v>74</v>
      </c>
      <c r="H238" s="15" t="s">
        <v>38</v>
      </c>
      <c r="L238" s="7" t="str">
        <f>IF(G238="","",VLOOKUP(G238,Overview!$A$3:$B$52,2))</f>
        <v>Bears</v>
      </c>
      <c r="M238" s="7">
        <f t="shared" si="50"/>
        <v>0</v>
      </c>
      <c r="N238" s="7">
        <f t="shared" si="51"/>
        <v>0</v>
      </c>
      <c r="O238" s="7">
        <f t="shared" si="52"/>
        <v>0</v>
      </c>
      <c r="P238" s="8">
        <f t="shared" si="53"/>
        <v>0</v>
      </c>
      <c r="Q238" s="8">
        <f t="shared" si="54"/>
        <v>0</v>
      </c>
      <c r="R238" s="7">
        <f t="shared" si="55"/>
        <v>0</v>
      </c>
      <c r="S238" s="7">
        <f t="shared" si="56"/>
        <v>0</v>
      </c>
      <c r="T238" s="7" t="str">
        <f t="shared" si="57"/>
        <v/>
      </c>
      <c r="U238" s="7" t="str">
        <f t="shared" si="58"/>
        <v/>
      </c>
      <c r="V238" s="7" t="str">
        <f t="shared" si="59"/>
        <v/>
      </c>
      <c r="W238" s="7" t="str">
        <f t="shared" si="60"/>
        <v/>
      </c>
      <c r="Z238" s="7"/>
    </row>
    <row r="239" spans="1:26" x14ac:dyDescent="0.25">
      <c r="A239" s="1">
        <v>1991</v>
      </c>
      <c r="B239" s="1" t="s">
        <v>94</v>
      </c>
      <c r="C239" s="1" t="s">
        <v>88</v>
      </c>
      <c r="D239" s="1">
        <v>5</v>
      </c>
      <c r="E239" s="1" t="s">
        <v>5</v>
      </c>
      <c r="F239" s="1" t="s">
        <v>43</v>
      </c>
      <c r="G239" s="1" t="s">
        <v>50</v>
      </c>
      <c r="H239" s="15" t="s">
        <v>39</v>
      </c>
      <c r="I239" s="15" t="s">
        <v>38</v>
      </c>
      <c r="L239" s="7" t="str">
        <f>IF(G239="","",VLOOKUP(G239,Overview!$A$3:$B$52,2))</f>
        <v>Cowboys</v>
      </c>
      <c r="M239" s="7">
        <f t="shared" si="50"/>
        <v>0</v>
      </c>
      <c r="N239" s="7">
        <f t="shared" si="51"/>
        <v>0</v>
      </c>
      <c r="O239" s="7">
        <f t="shared" si="52"/>
        <v>0</v>
      </c>
      <c r="P239" s="8">
        <f t="shared" si="53"/>
        <v>0</v>
      </c>
      <c r="Q239" s="8">
        <f t="shared" si="54"/>
        <v>0</v>
      </c>
      <c r="R239" s="7">
        <f t="shared" si="55"/>
        <v>0</v>
      </c>
      <c r="S239" s="7">
        <f t="shared" si="56"/>
        <v>0</v>
      </c>
      <c r="T239" s="7" t="str">
        <f t="shared" si="57"/>
        <v/>
      </c>
      <c r="U239" s="7" t="str">
        <f t="shared" si="58"/>
        <v/>
      </c>
      <c r="V239" s="7" t="str">
        <f t="shared" si="59"/>
        <v/>
      </c>
      <c r="W239" s="7" t="str">
        <f t="shared" si="60"/>
        <v/>
      </c>
      <c r="Z239" s="7"/>
    </row>
    <row r="240" spans="1:26" x14ac:dyDescent="0.25">
      <c r="A240" s="1">
        <v>1991</v>
      </c>
      <c r="B240" s="1" t="s">
        <v>94</v>
      </c>
      <c r="C240" s="1" t="s">
        <v>88</v>
      </c>
      <c r="D240" s="1">
        <v>6</v>
      </c>
      <c r="E240" s="1" t="s">
        <v>5</v>
      </c>
      <c r="F240" s="1" t="s">
        <v>31</v>
      </c>
      <c r="G240" s="1" t="s">
        <v>37</v>
      </c>
      <c r="H240" s="15" t="s">
        <v>39</v>
      </c>
      <c r="I240" s="15" t="s">
        <v>38</v>
      </c>
      <c r="L240" s="7" t="str">
        <f>IF(G240="","",VLOOKUP(G240,Overview!$A$3:$B$52,2))</f>
        <v>Falcons</v>
      </c>
      <c r="M240" s="7">
        <f t="shared" si="50"/>
        <v>0</v>
      </c>
      <c r="N240" s="7">
        <f t="shared" si="51"/>
        <v>0</v>
      </c>
      <c r="O240" s="7">
        <f t="shared" si="52"/>
        <v>0</v>
      </c>
      <c r="P240" s="8">
        <f t="shared" si="53"/>
        <v>0</v>
      </c>
      <c r="Q240" s="8">
        <f t="shared" si="54"/>
        <v>0</v>
      </c>
      <c r="R240" s="7">
        <f t="shared" si="55"/>
        <v>0</v>
      </c>
      <c r="S240" s="7">
        <f t="shared" si="56"/>
        <v>0</v>
      </c>
      <c r="T240" s="7" t="str">
        <f t="shared" si="57"/>
        <v/>
      </c>
      <c r="U240" s="7" t="str">
        <f t="shared" si="58"/>
        <v/>
      </c>
      <c r="V240" s="7" t="str">
        <f t="shared" si="59"/>
        <v/>
      </c>
      <c r="W240" s="7" t="str">
        <f t="shared" si="60"/>
        <v/>
      </c>
      <c r="Z240" s="7"/>
    </row>
    <row r="241" spans="1:26" x14ac:dyDescent="0.25">
      <c r="A241" s="1">
        <v>1992</v>
      </c>
      <c r="B241" s="1" t="s">
        <v>94</v>
      </c>
      <c r="C241" s="1" t="s">
        <v>87</v>
      </c>
      <c r="D241" s="1">
        <v>1</v>
      </c>
      <c r="E241" s="1" t="s">
        <v>81</v>
      </c>
      <c r="F241" s="1" t="s">
        <v>10</v>
      </c>
      <c r="G241" s="1" t="s">
        <v>16</v>
      </c>
      <c r="H241" s="15" t="s">
        <v>55</v>
      </c>
      <c r="I241" s="15" t="s">
        <v>38</v>
      </c>
      <c r="L241" s="7" t="str">
        <f>IF(G241="","",VLOOKUP(G241,Overview!$A$3:$B$52,2))</f>
        <v>Steelers</v>
      </c>
      <c r="M241" s="7">
        <f t="shared" si="50"/>
        <v>0</v>
      </c>
      <c r="N241" s="7">
        <f t="shared" si="51"/>
        <v>0</v>
      </c>
      <c r="O241" s="7">
        <f t="shared" si="52"/>
        <v>0</v>
      </c>
      <c r="P241" s="8">
        <f t="shared" si="53"/>
        <v>0</v>
      </c>
      <c r="Q241" s="8">
        <f t="shared" si="54"/>
        <v>0</v>
      </c>
      <c r="R241" s="7">
        <f t="shared" si="55"/>
        <v>0</v>
      </c>
      <c r="S241" s="7">
        <f t="shared" si="56"/>
        <v>0</v>
      </c>
      <c r="T241" s="7" t="str">
        <f t="shared" si="57"/>
        <v/>
      </c>
      <c r="U241" s="7" t="str">
        <f t="shared" si="58"/>
        <v/>
      </c>
      <c r="V241" s="7" t="str">
        <f t="shared" si="59"/>
        <v/>
      </c>
      <c r="W241" s="7" t="str">
        <f t="shared" si="60"/>
        <v/>
      </c>
      <c r="Z241" s="7"/>
    </row>
    <row r="242" spans="1:26" x14ac:dyDescent="0.25">
      <c r="A242" s="1">
        <v>1992</v>
      </c>
      <c r="B242" s="1" t="s">
        <v>94</v>
      </c>
      <c r="C242" s="1" t="s">
        <v>87</v>
      </c>
      <c r="D242" s="1">
        <v>2</v>
      </c>
      <c r="E242" s="1" t="s">
        <v>25</v>
      </c>
      <c r="F242" s="1" t="s">
        <v>42</v>
      </c>
      <c r="G242" s="1" t="s">
        <v>49</v>
      </c>
      <c r="H242" s="15" t="s">
        <v>55</v>
      </c>
      <c r="I242" s="15" t="s">
        <v>39</v>
      </c>
      <c r="J242" s="15" t="s">
        <v>38</v>
      </c>
      <c r="L242" s="7" t="str">
        <f>IF(G242="","",VLOOKUP(G242,Overview!$A$3:$B$52,2))</f>
        <v>Dolphins</v>
      </c>
      <c r="M242" s="7">
        <f t="shared" si="50"/>
        <v>0</v>
      </c>
      <c r="N242" s="7">
        <f t="shared" si="51"/>
        <v>0</v>
      </c>
      <c r="O242" s="7">
        <f t="shared" si="52"/>
        <v>0</v>
      </c>
      <c r="P242" s="8">
        <f t="shared" si="53"/>
        <v>0</v>
      </c>
      <c r="Q242" s="8">
        <f t="shared" si="54"/>
        <v>0</v>
      </c>
      <c r="R242" s="7">
        <f t="shared" si="55"/>
        <v>0</v>
      </c>
      <c r="S242" s="7">
        <f t="shared" si="56"/>
        <v>0</v>
      </c>
      <c r="T242" s="7" t="str">
        <f t="shared" si="57"/>
        <v/>
      </c>
      <c r="U242" s="7" t="str">
        <f t="shared" si="58"/>
        <v/>
      </c>
      <c r="V242" s="7" t="str">
        <f t="shared" si="59"/>
        <v/>
      </c>
      <c r="W242" s="7" t="str">
        <f t="shared" si="60"/>
        <v/>
      </c>
      <c r="Z242" s="7"/>
    </row>
    <row r="243" spans="1:26" x14ac:dyDescent="0.25">
      <c r="A243" s="1">
        <v>1992</v>
      </c>
      <c r="B243" s="1" t="s">
        <v>94</v>
      </c>
      <c r="C243" s="1" t="s">
        <v>87</v>
      </c>
      <c r="D243" s="1">
        <v>3</v>
      </c>
      <c r="E243" s="1" t="s">
        <v>4</v>
      </c>
      <c r="F243" s="1" t="s">
        <v>68</v>
      </c>
      <c r="G243" s="1" t="s">
        <v>70</v>
      </c>
      <c r="H243" s="15" t="s">
        <v>39</v>
      </c>
      <c r="I243" s="15" t="s">
        <v>38</v>
      </c>
      <c r="L243" s="7" t="str">
        <f>IF(G243="","",VLOOKUP(G243,Overview!$A$3:$B$52,2))</f>
        <v>Chargers</v>
      </c>
      <c r="M243" s="7">
        <f t="shared" si="50"/>
        <v>0</v>
      </c>
      <c r="N243" s="7">
        <f t="shared" si="51"/>
        <v>0</v>
      </c>
      <c r="O243" s="7">
        <f t="shared" si="52"/>
        <v>0</v>
      </c>
      <c r="P243" s="8">
        <f t="shared" si="53"/>
        <v>0</v>
      </c>
      <c r="Q243" s="8">
        <f t="shared" si="54"/>
        <v>0</v>
      </c>
      <c r="R243" s="7">
        <f t="shared" si="55"/>
        <v>0</v>
      </c>
      <c r="S243" s="7">
        <f t="shared" si="56"/>
        <v>0</v>
      </c>
      <c r="T243" s="7" t="str">
        <f t="shared" si="57"/>
        <v/>
      </c>
      <c r="U243" s="7" t="str">
        <f t="shared" si="58"/>
        <v/>
      </c>
      <c r="V243" s="7" t="str">
        <f t="shared" si="59"/>
        <v/>
      </c>
      <c r="W243" s="7" t="str">
        <f t="shared" si="60"/>
        <v/>
      </c>
      <c r="Z243" s="7"/>
    </row>
    <row r="244" spans="1:26" x14ac:dyDescent="0.25">
      <c r="A244" s="1">
        <v>1992</v>
      </c>
      <c r="B244" s="1" t="s">
        <v>94</v>
      </c>
      <c r="C244" s="1" t="s">
        <v>87</v>
      </c>
      <c r="D244" s="1">
        <v>4</v>
      </c>
      <c r="E244" s="1" t="s">
        <v>5</v>
      </c>
      <c r="F244" s="1" t="s">
        <v>14</v>
      </c>
      <c r="G244" s="1" t="s">
        <v>20</v>
      </c>
      <c r="H244" s="15" t="s">
        <v>39</v>
      </c>
      <c r="I244" s="15" t="s">
        <v>39</v>
      </c>
      <c r="J244" s="15" t="s">
        <v>39</v>
      </c>
      <c r="K244" s="15" t="s">
        <v>38</v>
      </c>
      <c r="L244" s="7" t="str">
        <f>IF(G244="","",VLOOKUP(G244,Overview!$A$3:$B$52,2))</f>
        <v>Bills</v>
      </c>
      <c r="M244" s="7">
        <f t="shared" si="50"/>
        <v>0</v>
      </c>
      <c r="N244" s="7">
        <f t="shared" si="51"/>
        <v>0</v>
      </c>
      <c r="O244" s="7">
        <f t="shared" si="52"/>
        <v>0</v>
      </c>
      <c r="P244" s="8">
        <f t="shared" si="53"/>
        <v>0</v>
      </c>
      <c r="Q244" s="8">
        <f t="shared" si="54"/>
        <v>0</v>
      </c>
      <c r="R244" s="7">
        <f t="shared" si="55"/>
        <v>0</v>
      </c>
      <c r="S244" s="7">
        <f t="shared" si="56"/>
        <v>0</v>
      </c>
      <c r="T244" s="7" t="str">
        <f t="shared" si="57"/>
        <v/>
      </c>
      <c r="U244" s="7" t="str">
        <f t="shared" si="58"/>
        <v/>
      </c>
      <c r="V244" s="7" t="str">
        <f t="shared" si="59"/>
        <v/>
      </c>
      <c r="W244" s="7" t="str">
        <f t="shared" si="60"/>
        <v/>
      </c>
      <c r="Z244" s="7"/>
    </row>
    <row r="245" spans="1:26" x14ac:dyDescent="0.25">
      <c r="A245" s="1">
        <v>1992</v>
      </c>
      <c r="B245" s="1" t="s">
        <v>94</v>
      </c>
      <c r="C245" s="1" t="s">
        <v>87</v>
      </c>
      <c r="D245" s="1">
        <v>5</v>
      </c>
      <c r="E245" s="1" t="s">
        <v>5</v>
      </c>
      <c r="F245" s="1" t="s">
        <v>40</v>
      </c>
      <c r="G245" s="1" t="s">
        <v>82</v>
      </c>
      <c r="H245" s="15" t="s">
        <v>38</v>
      </c>
      <c r="L245" s="7" t="str">
        <f>IF(G245="","",VLOOKUP(G245,Overview!$A$3:$B$52,2))</f>
        <v>Titans</v>
      </c>
      <c r="M245" s="7">
        <f t="shared" si="50"/>
        <v>0</v>
      </c>
      <c r="N245" s="7">
        <f t="shared" si="51"/>
        <v>0</v>
      </c>
      <c r="O245" s="7">
        <f t="shared" si="52"/>
        <v>0</v>
      </c>
      <c r="P245" s="8">
        <f t="shared" si="53"/>
        <v>0</v>
      </c>
      <c r="Q245" s="8">
        <f t="shared" si="54"/>
        <v>0</v>
      </c>
      <c r="R245" s="7">
        <f t="shared" si="55"/>
        <v>0</v>
      </c>
      <c r="S245" s="7">
        <f t="shared" si="56"/>
        <v>0</v>
      </c>
      <c r="T245" s="7" t="str">
        <f t="shared" si="57"/>
        <v/>
      </c>
      <c r="U245" s="7" t="str">
        <f t="shared" si="58"/>
        <v/>
      </c>
      <c r="V245" s="7" t="str">
        <f t="shared" si="59"/>
        <v/>
      </c>
      <c r="W245" s="7" t="str">
        <f t="shared" si="60"/>
        <v/>
      </c>
      <c r="Z245" s="7"/>
    </row>
    <row r="246" spans="1:26" x14ac:dyDescent="0.25">
      <c r="A246" s="1">
        <v>1992</v>
      </c>
      <c r="B246" s="1" t="s">
        <v>94</v>
      </c>
      <c r="C246" s="1" t="s">
        <v>87</v>
      </c>
      <c r="D246" s="1">
        <v>6</v>
      </c>
      <c r="E246" s="1" t="s">
        <v>5</v>
      </c>
      <c r="F246" s="1" t="s">
        <v>12</v>
      </c>
      <c r="G246" s="1" t="s">
        <v>18</v>
      </c>
      <c r="H246" s="15" t="s">
        <v>38</v>
      </c>
      <c r="L246" s="7" t="str">
        <f>IF(G246="","",VLOOKUP(G246,Overview!$A$3:$B$52,2))</f>
        <v>Chiefs</v>
      </c>
      <c r="M246" s="7">
        <f t="shared" si="50"/>
        <v>0</v>
      </c>
      <c r="N246" s="7">
        <f t="shared" si="51"/>
        <v>0</v>
      </c>
      <c r="O246" s="7">
        <f t="shared" si="52"/>
        <v>0</v>
      </c>
      <c r="P246" s="8">
        <f t="shared" si="53"/>
        <v>0</v>
      </c>
      <c r="Q246" s="8">
        <f t="shared" si="54"/>
        <v>0</v>
      </c>
      <c r="R246" s="7">
        <f t="shared" si="55"/>
        <v>0</v>
      </c>
      <c r="S246" s="7">
        <f t="shared" si="56"/>
        <v>0</v>
      </c>
      <c r="T246" s="7" t="str">
        <f t="shared" si="57"/>
        <v/>
      </c>
      <c r="U246" s="7" t="str">
        <f t="shared" si="58"/>
        <v/>
      </c>
      <c r="V246" s="7" t="str">
        <f t="shared" si="59"/>
        <v/>
      </c>
      <c r="W246" s="7" t="str">
        <f t="shared" si="60"/>
        <v/>
      </c>
      <c r="Z246" s="7"/>
    </row>
    <row r="247" spans="1:26" x14ac:dyDescent="0.25">
      <c r="A247" s="1">
        <v>1992</v>
      </c>
      <c r="B247" s="1" t="s">
        <v>94</v>
      </c>
      <c r="C247" s="1" t="s">
        <v>88</v>
      </c>
      <c r="D247" s="1">
        <v>1</v>
      </c>
      <c r="E247" s="1" t="s">
        <v>4</v>
      </c>
      <c r="F247" s="1" t="s">
        <v>69</v>
      </c>
      <c r="G247" s="1" t="s">
        <v>71</v>
      </c>
      <c r="H247" s="15" t="s">
        <v>55</v>
      </c>
      <c r="I247" s="15" t="s">
        <v>39</v>
      </c>
      <c r="J247" s="15" t="s">
        <v>38</v>
      </c>
      <c r="L247" s="7" t="str">
        <f>IF(G247="","",VLOOKUP(G247,Overview!$A$3:$B$52,2))</f>
        <v>49ers</v>
      </c>
      <c r="M247" s="7">
        <f t="shared" si="50"/>
        <v>0</v>
      </c>
      <c r="N247" s="7">
        <f t="shared" si="51"/>
        <v>0</v>
      </c>
      <c r="O247" s="7">
        <f t="shared" si="52"/>
        <v>0</v>
      </c>
      <c r="P247" s="8">
        <f t="shared" si="53"/>
        <v>0</v>
      </c>
      <c r="Q247" s="8">
        <f t="shared" si="54"/>
        <v>0</v>
      </c>
      <c r="R247" s="7">
        <f t="shared" si="55"/>
        <v>0</v>
      </c>
      <c r="S247" s="7">
        <f t="shared" si="56"/>
        <v>0</v>
      </c>
      <c r="T247" s="7" t="str">
        <f t="shared" si="57"/>
        <v/>
      </c>
      <c r="U247" s="7" t="str">
        <f t="shared" si="58"/>
        <v/>
      </c>
      <c r="V247" s="7" t="str">
        <f t="shared" si="59"/>
        <v/>
      </c>
      <c r="W247" s="7" t="str">
        <f t="shared" si="60"/>
        <v/>
      </c>
      <c r="Z247" s="7"/>
    </row>
    <row r="248" spans="1:26" x14ac:dyDescent="0.25">
      <c r="A248" s="1">
        <v>1992</v>
      </c>
      <c r="B248" s="1" t="s">
        <v>94</v>
      </c>
      <c r="C248" s="1" t="s">
        <v>88</v>
      </c>
      <c r="D248" s="1">
        <v>2</v>
      </c>
      <c r="E248" s="1" t="s">
        <v>25</v>
      </c>
      <c r="F248" s="1" t="s">
        <v>43</v>
      </c>
      <c r="G248" s="1" t="s">
        <v>50</v>
      </c>
      <c r="H248" s="15" t="s">
        <v>55</v>
      </c>
      <c r="I248" s="15" t="s">
        <v>39</v>
      </c>
      <c r="J248" s="15" t="s">
        <v>39</v>
      </c>
      <c r="K248" s="15" t="s">
        <v>39</v>
      </c>
      <c r="L248" s="7" t="str">
        <f>IF(G248="","",VLOOKUP(G248,Overview!$A$3:$B$52,2))</f>
        <v>Cowboys</v>
      </c>
      <c r="M248" s="7">
        <f t="shared" si="50"/>
        <v>0</v>
      </c>
      <c r="N248" s="7">
        <f t="shared" si="51"/>
        <v>0</v>
      </c>
      <c r="O248" s="7">
        <f t="shared" si="52"/>
        <v>0</v>
      </c>
      <c r="P248" s="8">
        <f t="shared" si="53"/>
        <v>0</v>
      </c>
      <c r="Q248" s="8">
        <f t="shared" si="54"/>
        <v>0</v>
      </c>
      <c r="R248" s="7">
        <f t="shared" si="55"/>
        <v>0</v>
      </c>
      <c r="S248" s="7">
        <f t="shared" si="56"/>
        <v>0</v>
      </c>
      <c r="T248" s="7">
        <f t="shared" si="57"/>
        <v>1992</v>
      </c>
      <c r="U248" s="7" t="str">
        <f t="shared" si="58"/>
        <v>Dallas</v>
      </c>
      <c r="V248" s="7" t="str">
        <f t="shared" si="59"/>
        <v>Cowboys</v>
      </c>
      <c r="W248" s="7" t="str">
        <f t="shared" si="60"/>
        <v>NFC</v>
      </c>
      <c r="Z248" s="7"/>
    </row>
    <row r="249" spans="1:26" x14ac:dyDescent="0.25">
      <c r="A249" s="1">
        <v>1992</v>
      </c>
      <c r="B249" s="1" t="s">
        <v>94</v>
      </c>
      <c r="C249" s="1" t="s">
        <v>88</v>
      </c>
      <c r="D249" s="1">
        <v>3</v>
      </c>
      <c r="E249" s="1" t="s">
        <v>81</v>
      </c>
      <c r="F249" s="1" t="s">
        <v>27</v>
      </c>
      <c r="G249" s="1" t="s">
        <v>33</v>
      </c>
      <c r="H249" s="15" t="s">
        <v>38</v>
      </c>
      <c r="L249" s="7" t="str">
        <f>IF(G249="","",VLOOKUP(G249,Overview!$A$3:$B$52,2))</f>
        <v>Vikings</v>
      </c>
      <c r="M249" s="7">
        <f t="shared" si="50"/>
        <v>0</v>
      </c>
      <c r="N249" s="7">
        <f t="shared" si="51"/>
        <v>0</v>
      </c>
      <c r="O249" s="7">
        <f t="shared" si="52"/>
        <v>0</v>
      </c>
      <c r="P249" s="8">
        <f t="shared" si="53"/>
        <v>0</v>
      </c>
      <c r="Q249" s="8">
        <f t="shared" si="54"/>
        <v>0</v>
      </c>
      <c r="R249" s="7">
        <f t="shared" si="55"/>
        <v>0</v>
      </c>
      <c r="S249" s="7">
        <f t="shared" si="56"/>
        <v>0</v>
      </c>
      <c r="T249" s="7" t="str">
        <f t="shared" si="57"/>
        <v/>
      </c>
      <c r="U249" s="7" t="str">
        <f t="shared" si="58"/>
        <v/>
      </c>
      <c r="V249" s="7" t="str">
        <f t="shared" si="59"/>
        <v/>
      </c>
      <c r="W249" s="7" t="str">
        <f t="shared" si="60"/>
        <v/>
      </c>
      <c r="Z249" s="7"/>
    </row>
    <row r="250" spans="1:26" x14ac:dyDescent="0.25">
      <c r="A250" s="1">
        <v>1992</v>
      </c>
      <c r="B250" s="1" t="s">
        <v>94</v>
      </c>
      <c r="C250" s="1" t="s">
        <v>88</v>
      </c>
      <c r="D250" s="1">
        <v>4</v>
      </c>
      <c r="E250" s="1" t="s">
        <v>5</v>
      </c>
      <c r="F250" s="1" t="s">
        <v>29</v>
      </c>
      <c r="G250" s="1" t="s">
        <v>35</v>
      </c>
      <c r="H250" s="15" t="s">
        <v>38</v>
      </c>
      <c r="L250" s="7" t="str">
        <f>IF(G250="","",VLOOKUP(G250,Overview!$A$3:$B$52,2))</f>
        <v>Saints</v>
      </c>
      <c r="M250" s="7">
        <f t="shared" si="50"/>
        <v>0</v>
      </c>
      <c r="N250" s="7">
        <f t="shared" si="51"/>
        <v>0</v>
      </c>
      <c r="O250" s="7">
        <f t="shared" si="52"/>
        <v>0</v>
      </c>
      <c r="P250" s="8">
        <f t="shared" si="53"/>
        <v>0</v>
      </c>
      <c r="Q250" s="8">
        <f t="shared" si="54"/>
        <v>0</v>
      </c>
      <c r="R250" s="7">
        <f t="shared" si="55"/>
        <v>0</v>
      </c>
      <c r="S250" s="7">
        <f t="shared" si="56"/>
        <v>0</v>
      </c>
      <c r="T250" s="7" t="str">
        <f t="shared" si="57"/>
        <v/>
      </c>
      <c r="U250" s="7" t="str">
        <f t="shared" si="58"/>
        <v/>
      </c>
      <c r="V250" s="7" t="str">
        <f t="shared" si="59"/>
        <v/>
      </c>
      <c r="W250" s="7" t="str">
        <f t="shared" si="60"/>
        <v/>
      </c>
      <c r="Z250" s="7"/>
    </row>
    <row r="251" spans="1:26" x14ac:dyDescent="0.25">
      <c r="A251" s="1">
        <v>1992</v>
      </c>
      <c r="B251" s="1" t="s">
        <v>94</v>
      </c>
      <c r="C251" s="1" t="s">
        <v>88</v>
      </c>
      <c r="D251" s="1">
        <v>5</v>
      </c>
      <c r="E251" s="1" t="s">
        <v>5</v>
      </c>
      <c r="F251" s="1" t="s">
        <v>26</v>
      </c>
      <c r="G251" s="1" t="s">
        <v>32</v>
      </c>
      <c r="H251" s="15" t="s">
        <v>39</v>
      </c>
      <c r="I251" s="15" t="s">
        <v>38</v>
      </c>
      <c r="L251" s="7" t="str">
        <f>IF(G251="","",VLOOKUP(G251,Overview!$A$3:$B$52,2))</f>
        <v>Eagles</v>
      </c>
      <c r="M251" s="7">
        <f t="shared" si="50"/>
        <v>0</v>
      </c>
      <c r="N251" s="7">
        <f t="shared" si="51"/>
        <v>0</v>
      </c>
      <c r="O251" s="7">
        <f t="shared" si="52"/>
        <v>0</v>
      </c>
      <c r="P251" s="8">
        <f t="shared" si="53"/>
        <v>0</v>
      </c>
      <c r="Q251" s="8">
        <f t="shared" si="54"/>
        <v>0</v>
      </c>
      <c r="R251" s="7">
        <f t="shared" si="55"/>
        <v>0</v>
      </c>
      <c r="S251" s="7">
        <f t="shared" si="56"/>
        <v>0</v>
      </c>
      <c r="T251" s="7" t="str">
        <f t="shared" si="57"/>
        <v/>
      </c>
      <c r="U251" s="7" t="str">
        <f t="shared" si="58"/>
        <v/>
      </c>
      <c r="V251" s="7" t="str">
        <f t="shared" si="59"/>
        <v/>
      </c>
      <c r="W251" s="7" t="str">
        <f t="shared" si="60"/>
        <v/>
      </c>
      <c r="Z251" s="7"/>
    </row>
    <row r="252" spans="1:26" x14ac:dyDescent="0.25">
      <c r="A252" s="1">
        <v>1992</v>
      </c>
      <c r="B252" s="1" t="s">
        <v>94</v>
      </c>
      <c r="C252" s="1" t="s">
        <v>88</v>
      </c>
      <c r="D252" s="1">
        <v>6</v>
      </c>
      <c r="E252" s="1" t="s">
        <v>5</v>
      </c>
      <c r="F252" s="1" t="s">
        <v>59</v>
      </c>
      <c r="G252" s="1" t="s">
        <v>63</v>
      </c>
      <c r="H252" s="15" t="s">
        <v>39</v>
      </c>
      <c r="I252" s="15" t="s">
        <v>38</v>
      </c>
      <c r="L252" s="7" t="str">
        <f>IF(G252="","",VLOOKUP(G252,Overview!$A$3:$B$52,2))</f>
        <v>Commanders</v>
      </c>
      <c r="M252" s="7">
        <f t="shared" si="50"/>
        <v>0</v>
      </c>
      <c r="N252" s="7">
        <f t="shared" si="51"/>
        <v>0</v>
      </c>
      <c r="O252" s="7">
        <f t="shared" si="52"/>
        <v>0</v>
      </c>
      <c r="P252" s="8">
        <f t="shared" si="53"/>
        <v>0</v>
      </c>
      <c r="Q252" s="8">
        <f t="shared" si="54"/>
        <v>0</v>
      </c>
      <c r="R252" s="7">
        <f t="shared" si="55"/>
        <v>0</v>
      </c>
      <c r="S252" s="7">
        <f t="shared" si="56"/>
        <v>0</v>
      </c>
      <c r="T252" s="7" t="str">
        <f t="shared" si="57"/>
        <v/>
      </c>
      <c r="U252" s="7" t="str">
        <f t="shared" si="58"/>
        <v/>
      </c>
      <c r="V252" s="7" t="str">
        <f t="shared" si="59"/>
        <v/>
      </c>
      <c r="W252" s="7" t="str">
        <f t="shared" si="60"/>
        <v/>
      </c>
      <c r="Z252" s="7"/>
    </row>
    <row r="253" spans="1:26" x14ac:dyDescent="0.25">
      <c r="A253" s="1">
        <v>1993</v>
      </c>
      <c r="B253" s="1" t="s">
        <v>94</v>
      </c>
      <c r="C253" s="1" t="s">
        <v>87</v>
      </c>
      <c r="D253" s="1">
        <v>1</v>
      </c>
      <c r="E253" s="1" t="s">
        <v>25</v>
      </c>
      <c r="F253" s="1" t="s">
        <v>14</v>
      </c>
      <c r="G253" s="1" t="s">
        <v>20</v>
      </c>
      <c r="H253" s="15" t="s">
        <v>55</v>
      </c>
      <c r="I253" s="15" t="s">
        <v>39</v>
      </c>
      <c r="J253" s="15" t="s">
        <v>39</v>
      </c>
      <c r="K253" s="15" t="s">
        <v>38</v>
      </c>
      <c r="L253" s="7" t="str">
        <f>IF(G253="","",VLOOKUP(G253,Overview!$A$3:$B$52,2))</f>
        <v>Bills</v>
      </c>
      <c r="M253" s="7">
        <f t="shared" si="50"/>
        <v>0</v>
      </c>
      <c r="N253" s="7">
        <f t="shared" si="51"/>
        <v>0</v>
      </c>
      <c r="O253" s="7">
        <f t="shared" si="52"/>
        <v>0</v>
      </c>
      <c r="P253" s="8">
        <f t="shared" si="53"/>
        <v>0</v>
      </c>
      <c r="Q253" s="8">
        <f t="shared" si="54"/>
        <v>0</v>
      </c>
      <c r="R253" s="7">
        <f t="shared" si="55"/>
        <v>0</v>
      </c>
      <c r="S253" s="7">
        <f t="shared" si="56"/>
        <v>0</v>
      </c>
      <c r="T253" s="7" t="str">
        <f t="shared" si="57"/>
        <v/>
      </c>
      <c r="U253" s="7" t="str">
        <f t="shared" si="58"/>
        <v/>
      </c>
      <c r="V253" s="7" t="str">
        <f t="shared" si="59"/>
        <v/>
      </c>
      <c r="W253" s="7" t="str">
        <f t="shared" si="60"/>
        <v/>
      </c>
      <c r="Z253" s="7"/>
    </row>
    <row r="254" spans="1:26" x14ac:dyDescent="0.25">
      <c r="A254" s="1">
        <v>1993</v>
      </c>
      <c r="B254" s="1" t="s">
        <v>94</v>
      </c>
      <c r="C254" s="1" t="s">
        <v>87</v>
      </c>
      <c r="D254" s="1">
        <v>2</v>
      </c>
      <c r="E254" s="1" t="s">
        <v>81</v>
      </c>
      <c r="F254" s="1" t="s">
        <v>40</v>
      </c>
      <c r="G254" s="1" t="s">
        <v>82</v>
      </c>
      <c r="H254" s="15" t="s">
        <v>55</v>
      </c>
      <c r="I254" s="15" t="s">
        <v>38</v>
      </c>
      <c r="L254" s="7" t="str">
        <f>IF(G254="","",VLOOKUP(G254,Overview!$A$3:$B$52,2))</f>
        <v>Titans</v>
      </c>
      <c r="M254" s="7">
        <f t="shared" si="50"/>
        <v>0</v>
      </c>
      <c r="N254" s="7">
        <f t="shared" si="51"/>
        <v>0</v>
      </c>
      <c r="O254" s="7">
        <f t="shared" si="52"/>
        <v>0</v>
      </c>
      <c r="P254" s="8">
        <f t="shared" si="53"/>
        <v>0</v>
      </c>
      <c r="Q254" s="8">
        <f t="shared" si="54"/>
        <v>0</v>
      </c>
      <c r="R254" s="7">
        <f t="shared" si="55"/>
        <v>0</v>
      </c>
      <c r="S254" s="7">
        <f t="shared" si="56"/>
        <v>0</v>
      </c>
      <c r="T254" s="7" t="str">
        <f t="shared" si="57"/>
        <v/>
      </c>
      <c r="U254" s="7" t="str">
        <f t="shared" si="58"/>
        <v/>
      </c>
      <c r="V254" s="7" t="str">
        <f t="shared" si="59"/>
        <v/>
      </c>
      <c r="W254" s="7" t="str">
        <f t="shared" si="60"/>
        <v/>
      </c>
      <c r="Z254" s="7"/>
    </row>
    <row r="255" spans="1:26" x14ac:dyDescent="0.25">
      <c r="A255" s="1">
        <v>1993</v>
      </c>
      <c r="B255" s="1" t="s">
        <v>94</v>
      </c>
      <c r="C255" s="1" t="s">
        <v>87</v>
      </c>
      <c r="D255" s="1">
        <v>3</v>
      </c>
      <c r="E255" s="1" t="s">
        <v>4</v>
      </c>
      <c r="F255" s="1" t="s">
        <v>12</v>
      </c>
      <c r="G255" s="1" t="s">
        <v>18</v>
      </c>
      <c r="H255" s="15" t="s">
        <v>39</v>
      </c>
      <c r="I255" s="15" t="s">
        <v>39</v>
      </c>
      <c r="J255" s="15" t="s">
        <v>38</v>
      </c>
      <c r="L255" s="7" t="str">
        <f>IF(G255="","",VLOOKUP(G255,Overview!$A$3:$B$52,2))</f>
        <v>Chiefs</v>
      </c>
      <c r="M255" s="7">
        <f t="shared" si="50"/>
        <v>0</v>
      </c>
      <c r="N255" s="7">
        <f t="shared" si="51"/>
        <v>0</v>
      </c>
      <c r="O255" s="7">
        <f t="shared" si="52"/>
        <v>0</v>
      </c>
      <c r="P255" s="8">
        <f t="shared" si="53"/>
        <v>0</v>
      </c>
      <c r="Q255" s="8">
        <f t="shared" si="54"/>
        <v>0</v>
      </c>
      <c r="R255" s="7">
        <f t="shared" si="55"/>
        <v>0</v>
      </c>
      <c r="S255" s="7">
        <f t="shared" si="56"/>
        <v>0</v>
      </c>
      <c r="T255" s="7" t="str">
        <f t="shared" si="57"/>
        <v/>
      </c>
      <c r="U255" s="7" t="str">
        <f t="shared" si="58"/>
        <v/>
      </c>
      <c r="V255" s="7" t="str">
        <f t="shared" si="59"/>
        <v/>
      </c>
      <c r="W255" s="7" t="str">
        <f t="shared" si="60"/>
        <v/>
      </c>
      <c r="Z255" s="7"/>
    </row>
    <row r="256" spans="1:26" x14ac:dyDescent="0.25">
      <c r="A256" s="1">
        <v>1993</v>
      </c>
      <c r="B256" s="1" t="s">
        <v>94</v>
      </c>
      <c r="C256" s="1" t="s">
        <v>87</v>
      </c>
      <c r="D256" s="1">
        <v>4</v>
      </c>
      <c r="E256" s="1" t="s">
        <v>5</v>
      </c>
      <c r="F256" s="1" t="s">
        <v>28</v>
      </c>
      <c r="G256" s="1" t="s">
        <v>48</v>
      </c>
      <c r="H256" s="15" t="s">
        <v>39</v>
      </c>
      <c r="I256" s="15" t="s">
        <v>38</v>
      </c>
      <c r="L256" s="7" t="str">
        <f>IF(G256="","",VLOOKUP(G256,Overview!$A$3:$B$52,2))</f>
        <v>Raiders</v>
      </c>
      <c r="M256" s="7">
        <f t="shared" si="50"/>
        <v>0</v>
      </c>
      <c r="N256" s="7">
        <f t="shared" si="51"/>
        <v>0</v>
      </c>
      <c r="O256" s="7">
        <f t="shared" si="52"/>
        <v>0</v>
      </c>
      <c r="P256" s="8">
        <f t="shared" si="53"/>
        <v>0</v>
      </c>
      <c r="Q256" s="8">
        <f t="shared" si="54"/>
        <v>0</v>
      </c>
      <c r="R256" s="7">
        <f t="shared" si="55"/>
        <v>0</v>
      </c>
      <c r="S256" s="7">
        <f t="shared" si="56"/>
        <v>0</v>
      </c>
      <c r="T256" s="7" t="str">
        <f t="shared" si="57"/>
        <v/>
      </c>
      <c r="U256" s="7" t="str">
        <f t="shared" si="58"/>
        <v/>
      </c>
      <c r="V256" s="7" t="str">
        <f t="shared" si="59"/>
        <v/>
      </c>
      <c r="W256" s="7" t="str">
        <f t="shared" si="60"/>
        <v/>
      </c>
      <c r="Z256" s="7"/>
    </row>
    <row r="257" spans="1:26" x14ac:dyDescent="0.25">
      <c r="A257" s="1">
        <v>1993</v>
      </c>
      <c r="B257" s="1" t="s">
        <v>94</v>
      </c>
      <c r="C257" s="1" t="s">
        <v>87</v>
      </c>
      <c r="D257" s="1">
        <v>5</v>
      </c>
      <c r="E257" s="1" t="s">
        <v>5</v>
      </c>
      <c r="F257" s="1" t="s">
        <v>56</v>
      </c>
      <c r="G257" s="1" t="s">
        <v>60</v>
      </c>
      <c r="H257" s="15" t="s">
        <v>38</v>
      </c>
      <c r="L257" s="7" t="str">
        <f>IF(G257="","",VLOOKUP(G257,Overview!$A$3:$B$52,2))</f>
        <v>Broncos</v>
      </c>
      <c r="M257" s="7">
        <f t="shared" si="50"/>
        <v>0</v>
      </c>
      <c r="N257" s="7">
        <f t="shared" si="51"/>
        <v>0</v>
      </c>
      <c r="O257" s="7">
        <f t="shared" si="52"/>
        <v>0</v>
      </c>
      <c r="P257" s="8">
        <f t="shared" si="53"/>
        <v>0</v>
      </c>
      <c r="Q257" s="8">
        <f t="shared" si="54"/>
        <v>0</v>
      </c>
      <c r="R257" s="7">
        <f t="shared" si="55"/>
        <v>0</v>
      </c>
      <c r="S257" s="7">
        <f t="shared" si="56"/>
        <v>0</v>
      </c>
      <c r="T257" s="7" t="str">
        <f t="shared" si="57"/>
        <v/>
      </c>
      <c r="U257" s="7" t="str">
        <f t="shared" si="58"/>
        <v/>
      </c>
      <c r="V257" s="7" t="str">
        <f t="shared" si="59"/>
        <v/>
      </c>
      <c r="W257" s="7" t="str">
        <f t="shared" si="60"/>
        <v/>
      </c>
      <c r="Z257" s="7"/>
    </row>
    <row r="258" spans="1:26" x14ac:dyDescent="0.25">
      <c r="A258" s="1">
        <v>1993</v>
      </c>
      <c r="B258" s="1" t="s">
        <v>94</v>
      </c>
      <c r="C258" s="1" t="s">
        <v>87</v>
      </c>
      <c r="D258" s="1">
        <v>6</v>
      </c>
      <c r="E258" s="1" t="s">
        <v>5</v>
      </c>
      <c r="F258" s="1" t="s">
        <v>10</v>
      </c>
      <c r="G258" s="1" t="s">
        <v>16</v>
      </c>
      <c r="H258" s="15" t="s">
        <v>38</v>
      </c>
      <c r="L258" s="7" t="str">
        <f>IF(G258="","",VLOOKUP(G258,Overview!$A$3:$B$52,2))</f>
        <v>Steelers</v>
      </c>
      <c r="M258" s="7">
        <f t="shared" si="50"/>
        <v>0</v>
      </c>
      <c r="N258" s="7">
        <f t="shared" si="51"/>
        <v>0</v>
      </c>
      <c r="O258" s="7">
        <f t="shared" si="52"/>
        <v>0</v>
      </c>
      <c r="P258" s="8">
        <f t="shared" si="53"/>
        <v>0</v>
      </c>
      <c r="Q258" s="8">
        <f t="shared" si="54"/>
        <v>0</v>
      </c>
      <c r="R258" s="7">
        <f t="shared" si="55"/>
        <v>0</v>
      </c>
      <c r="S258" s="7">
        <f t="shared" si="56"/>
        <v>0</v>
      </c>
      <c r="T258" s="7" t="str">
        <f t="shared" si="57"/>
        <v/>
      </c>
      <c r="U258" s="7" t="str">
        <f t="shared" si="58"/>
        <v/>
      </c>
      <c r="V258" s="7" t="str">
        <f t="shared" si="59"/>
        <v/>
      </c>
      <c r="W258" s="7" t="str">
        <f t="shared" si="60"/>
        <v/>
      </c>
      <c r="Z258" s="7"/>
    </row>
    <row r="259" spans="1:26" x14ac:dyDescent="0.25">
      <c r="A259" s="1">
        <v>1993</v>
      </c>
      <c r="B259" s="1" t="s">
        <v>94</v>
      </c>
      <c r="C259" s="1" t="s">
        <v>88</v>
      </c>
      <c r="D259" s="1">
        <v>1</v>
      </c>
      <c r="E259" s="1" t="s">
        <v>25</v>
      </c>
      <c r="F259" s="1" t="s">
        <v>43</v>
      </c>
      <c r="G259" s="1" t="s">
        <v>50</v>
      </c>
      <c r="H259" s="15" t="s">
        <v>55</v>
      </c>
      <c r="I259" s="15" t="s">
        <v>39</v>
      </c>
      <c r="J259" s="15" t="s">
        <v>39</v>
      </c>
      <c r="K259" s="15" t="s">
        <v>39</v>
      </c>
      <c r="L259" s="7" t="str">
        <f>IF(G259="","",VLOOKUP(G259,Overview!$A$3:$B$52,2))</f>
        <v>Cowboys</v>
      </c>
      <c r="M259" s="7">
        <f t="shared" ref="M259:M322" si="61">(L259=$M$1)*1</f>
        <v>0</v>
      </c>
      <c r="N259" s="7">
        <f t="shared" ref="N259:N322" si="62">M259</f>
        <v>0</v>
      </c>
      <c r="O259" s="7">
        <f t="shared" ref="O259:O322" si="63">A259*M259</f>
        <v>0</v>
      </c>
      <c r="P259" s="8">
        <f t="shared" ref="P259:P322" si="64">COUNTIF(H259:K259,"W")*M259</f>
        <v>0</v>
      </c>
      <c r="Q259" s="8">
        <f t="shared" ref="Q259:Q322" si="65">COUNTIF(H259:K259,"L")*M259</f>
        <v>0</v>
      </c>
      <c r="R259" s="7">
        <f t="shared" ref="R259:R322" si="66">IF(K259&lt;&gt;"",1,0)*M259</f>
        <v>0</v>
      </c>
      <c r="S259" s="7">
        <f t="shared" ref="S259:S322" si="67">IF(K259="W",1,0)*M259</f>
        <v>0</v>
      </c>
      <c r="T259" s="7">
        <f t="shared" ref="T259:T322" si="68">IF($K259="W",A259,"")</f>
        <v>1993</v>
      </c>
      <c r="U259" s="7" t="str">
        <f t="shared" ref="U259:U322" si="69">IF($K259="W",F259,"")</f>
        <v>Dallas</v>
      </c>
      <c r="V259" s="7" t="str">
        <f t="shared" ref="V259:V322" si="70">IF($K259="W",G259,"")</f>
        <v>Cowboys</v>
      </c>
      <c r="W259" s="7" t="str">
        <f t="shared" ref="W259:W322" si="71">IF($K259="W",IF(A259&lt;1970,B259,LEFT(C259,1)&amp;"FC"),"")</f>
        <v>NFC</v>
      </c>
      <c r="Z259" s="7"/>
    </row>
    <row r="260" spans="1:26" x14ac:dyDescent="0.25">
      <c r="A260" s="1">
        <v>1993</v>
      </c>
      <c r="B260" s="1" t="s">
        <v>94</v>
      </c>
      <c r="C260" s="1" t="s">
        <v>88</v>
      </c>
      <c r="D260" s="1">
        <v>2</v>
      </c>
      <c r="E260" s="1" t="s">
        <v>4</v>
      </c>
      <c r="F260" s="1" t="s">
        <v>69</v>
      </c>
      <c r="G260" s="1" t="s">
        <v>71</v>
      </c>
      <c r="H260" s="15" t="s">
        <v>55</v>
      </c>
      <c r="I260" s="15" t="s">
        <v>39</v>
      </c>
      <c r="J260" s="15" t="s">
        <v>38</v>
      </c>
      <c r="L260" s="7" t="str">
        <f>IF(G260="","",VLOOKUP(G260,Overview!$A$3:$B$52,2))</f>
        <v>49ers</v>
      </c>
      <c r="M260" s="7">
        <f t="shared" si="61"/>
        <v>0</v>
      </c>
      <c r="N260" s="7">
        <f t="shared" si="62"/>
        <v>0</v>
      </c>
      <c r="O260" s="7">
        <f t="shared" si="63"/>
        <v>0</v>
      </c>
      <c r="P260" s="8">
        <f t="shared" si="64"/>
        <v>0</v>
      </c>
      <c r="Q260" s="8">
        <f t="shared" si="65"/>
        <v>0</v>
      </c>
      <c r="R260" s="7">
        <f t="shared" si="66"/>
        <v>0</v>
      </c>
      <c r="S260" s="7">
        <f t="shared" si="67"/>
        <v>0</v>
      </c>
      <c r="T260" s="7" t="str">
        <f t="shared" si="68"/>
        <v/>
      </c>
      <c r="U260" s="7" t="str">
        <f t="shared" si="69"/>
        <v/>
      </c>
      <c r="V260" s="7" t="str">
        <f t="shared" si="70"/>
        <v/>
      </c>
      <c r="W260" s="7" t="str">
        <f t="shared" si="71"/>
        <v/>
      </c>
      <c r="Z260" s="7"/>
    </row>
    <row r="261" spans="1:26" x14ac:dyDescent="0.25">
      <c r="A261" s="1">
        <v>1993</v>
      </c>
      <c r="B261" s="1" t="s">
        <v>94</v>
      </c>
      <c r="C261" s="1" t="s">
        <v>88</v>
      </c>
      <c r="D261" s="1">
        <v>3</v>
      </c>
      <c r="E261" s="1" t="s">
        <v>81</v>
      </c>
      <c r="F261" s="1" t="s">
        <v>83</v>
      </c>
      <c r="G261" s="1" t="s">
        <v>54</v>
      </c>
      <c r="H261" s="15" t="s">
        <v>38</v>
      </c>
      <c r="L261" s="7" t="str">
        <f>IF(G261="","",VLOOKUP(G261,Overview!$A$3:$B$52,2))</f>
        <v>Lions</v>
      </c>
      <c r="M261" s="7">
        <f t="shared" si="61"/>
        <v>0</v>
      </c>
      <c r="N261" s="7">
        <f t="shared" si="62"/>
        <v>0</v>
      </c>
      <c r="O261" s="7">
        <f t="shared" si="63"/>
        <v>0</v>
      </c>
      <c r="P261" s="8">
        <f t="shared" si="64"/>
        <v>0</v>
      </c>
      <c r="Q261" s="8">
        <f t="shared" si="65"/>
        <v>0</v>
      </c>
      <c r="R261" s="7">
        <f t="shared" si="66"/>
        <v>0</v>
      </c>
      <c r="S261" s="7">
        <f t="shared" si="67"/>
        <v>0</v>
      </c>
      <c r="T261" s="7" t="str">
        <f t="shared" si="68"/>
        <v/>
      </c>
      <c r="U261" s="7" t="str">
        <f t="shared" si="69"/>
        <v/>
      </c>
      <c r="V261" s="7" t="str">
        <f t="shared" si="70"/>
        <v/>
      </c>
      <c r="W261" s="7" t="str">
        <f t="shared" si="71"/>
        <v/>
      </c>
      <c r="Z261" s="7"/>
    </row>
    <row r="262" spans="1:26" x14ac:dyDescent="0.25">
      <c r="A262" s="1">
        <v>1993</v>
      </c>
      <c r="B262" s="1" t="s">
        <v>94</v>
      </c>
      <c r="C262" s="1" t="s">
        <v>88</v>
      </c>
      <c r="D262" s="1">
        <v>4</v>
      </c>
      <c r="E262" s="1" t="s">
        <v>5</v>
      </c>
      <c r="F262" s="1" t="s">
        <v>46</v>
      </c>
      <c r="G262" s="1" t="s">
        <v>53</v>
      </c>
      <c r="H262" s="15" t="s">
        <v>39</v>
      </c>
      <c r="I262" s="15" t="s">
        <v>38</v>
      </c>
      <c r="L262" s="7" t="str">
        <f>IF(G262="","",VLOOKUP(G262,Overview!$A$3:$B$52,2))</f>
        <v>Giants</v>
      </c>
      <c r="M262" s="7">
        <f t="shared" si="61"/>
        <v>0</v>
      </c>
      <c r="N262" s="7">
        <f t="shared" si="62"/>
        <v>0</v>
      </c>
      <c r="O262" s="7">
        <f t="shared" si="63"/>
        <v>0</v>
      </c>
      <c r="P262" s="8">
        <f t="shared" si="64"/>
        <v>0</v>
      </c>
      <c r="Q262" s="8">
        <f t="shared" si="65"/>
        <v>0</v>
      </c>
      <c r="R262" s="7">
        <f t="shared" si="66"/>
        <v>0</v>
      </c>
      <c r="S262" s="7">
        <f t="shared" si="67"/>
        <v>0</v>
      </c>
      <c r="T262" s="7" t="str">
        <f t="shared" si="68"/>
        <v/>
      </c>
      <c r="U262" s="7" t="str">
        <f t="shared" si="69"/>
        <v/>
      </c>
      <c r="V262" s="7" t="str">
        <f t="shared" si="70"/>
        <v/>
      </c>
      <c r="W262" s="7" t="str">
        <f t="shared" si="71"/>
        <v/>
      </c>
      <c r="Z262" s="7"/>
    </row>
    <row r="263" spans="1:26" x14ac:dyDescent="0.25">
      <c r="A263" s="1">
        <v>1993</v>
      </c>
      <c r="B263" s="1" t="s">
        <v>94</v>
      </c>
      <c r="C263" s="1" t="s">
        <v>88</v>
      </c>
      <c r="D263" s="1">
        <v>5</v>
      </c>
      <c r="E263" s="1" t="s">
        <v>5</v>
      </c>
      <c r="F263" s="1" t="s">
        <v>27</v>
      </c>
      <c r="G263" s="1" t="s">
        <v>33</v>
      </c>
      <c r="H263" s="15" t="s">
        <v>38</v>
      </c>
      <c r="L263" s="7" t="str">
        <f>IF(G263="","",VLOOKUP(G263,Overview!$A$3:$B$52,2))</f>
        <v>Vikings</v>
      </c>
      <c r="M263" s="7">
        <f t="shared" si="61"/>
        <v>0</v>
      </c>
      <c r="N263" s="7">
        <f t="shared" si="62"/>
        <v>0</v>
      </c>
      <c r="O263" s="7">
        <f t="shared" si="63"/>
        <v>0</v>
      </c>
      <c r="P263" s="8">
        <f t="shared" si="64"/>
        <v>0</v>
      </c>
      <c r="Q263" s="8">
        <f t="shared" si="65"/>
        <v>0</v>
      </c>
      <c r="R263" s="7">
        <f t="shared" si="66"/>
        <v>0</v>
      </c>
      <c r="S263" s="7">
        <f t="shared" si="67"/>
        <v>0</v>
      </c>
      <c r="T263" s="7" t="str">
        <f t="shared" si="68"/>
        <v/>
      </c>
      <c r="U263" s="7" t="str">
        <f t="shared" si="69"/>
        <v/>
      </c>
      <c r="V263" s="7" t="str">
        <f t="shared" si="70"/>
        <v/>
      </c>
      <c r="W263" s="7" t="str">
        <f t="shared" si="71"/>
        <v/>
      </c>
      <c r="Z263" s="7"/>
    </row>
    <row r="264" spans="1:26" x14ac:dyDescent="0.25">
      <c r="A264" s="1">
        <v>1993</v>
      </c>
      <c r="B264" s="1" t="s">
        <v>94</v>
      </c>
      <c r="C264" s="1" t="s">
        <v>88</v>
      </c>
      <c r="D264" s="1">
        <v>6</v>
      </c>
      <c r="E264" s="1" t="s">
        <v>5</v>
      </c>
      <c r="F264" s="1" t="s">
        <v>45</v>
      </c>
      <c r="G264" s="1" t="s">
        <v>52</v>
      </c>
      <c r="H264" s="15" t="s">
        <v>39</v>
      </c>
      <c r="I264" s="15" t="s">
        <v>38</v>
      </c>
      <c r="L264" s="7" t="str">
        <f>IF(G264="","",VLOOKUP(G264,Overview!$A$3:$B$52,2))</f>
        <v>Packers</v>
      </c>
      <c r="M264" s="7">
        <f t="shared" si="61"/>
        <v>0</v>
      </c>
      <c r="N264" s="7">
        <f t="shared" si="62"/>
        <v>0</v>
      </c>
      <c r="O264" s="7">
        <f t="shared" si="63"/>
        <v>0</v>
      </c>
      <c r="P264" s="8">
        <f t="shared" si="64"/>
        <v>0</v>
      </c>
      <c r="Q264" s="8">
        <f t="shared" si="65"/>
        <v>0</v>
      </c>
      <c r="R264" s="7">
        <f t="shared" si="66"/>
        <v>0</v>
      </c>
      <c r="S264" s="7">
        <f t="shared" si="67"/>
        <v>0</v>
      </c>
      <c r="T264" s="7" t="str">
        <f t="shared" si="68"/>
        <v/>
      </c>
      <c r="U264" s="7" t="str">
        <f t="shared" si="69"/>
        <v/>
      </c>
      <c r="V264" s="7" t="str">
        <f t="shared" si="70"/>
        <v/>
      </c>
      <c r="W264" s="7" t="str">
        <f t="shared" si="71"/>
        <v/>
      </c>
      <c r="Z264" s="7"/>
    </row>
    <row r="265" spans="1:26" x14ac:dyDescent="0.25">
      <c r="A265" s="1">
        <v>1994</v>
      </c>
      <c r="B265" s="1" t="s">
        <v>94</v>
      </c>
      <c r="C265" s="1" t="s">
        <v>87</v>
      </c>
      <c r="D265" s="1">
        <v>1</v>
      </c>
      <c r="E265" s="1" t="s">
        <v>81</v>
      </c>
      <c r="F265" s="1" t="s">
        <v>10</v>
      </c>
      <c r="G265" s="1" t="s">
        <v>16</v>
      </c>
      <c r="H265" s="15" t="s">
        <v>55</v>
      </c>
      <c r="I265" s="15" t="s">
        <v>39</v>
      </c>
      <c r="J265" s="15" t="s">
        <v>38</v>
      </c>
      <c r="L265" s="7" t="str">
        <f>IF(G265="","",VLOOKUP(G265,Overview!$A$3:$B$52,2))</f>
        <v>Steelers</v>
      </c>
      <c r="M265" s="7">
        <f t="shared" si="61"/>
        <v>0</v>
      </c>
      <c r="N265" s="7">
        <f t="shared" si="62"/>
        <v>0</v>
      </c>
      <c r="O265" s="7">
        <f t="shared" si="63"/>
        <v>0</v>
      </c>
      <c r="P265" s="8">
        <f t="shared" si="64"/>
        <v>0</v>
      </c>
      <c r="Q265" s="8">
        <f t="shared" si="65"/>
        <v>0</v>
      </c>
      <c r="R265" s="7">
        <f t="shared" si="66"/>
        <v>0</v>
      </c>
      <c r="S265" s="7">
        <f t="shared" si="67"/>
        <v>0</v>
      </c>
      <c r="T265" s="7" t="str">
        <f t="shared" si="68"/>
        <v/>
      </c>
      <c r="U265" s="7" t="str">
        <f t="shared" si="69"/>
        <v/>
      </c>
      <c r="V265" s="7" t="str">
        <f t="shared" si="70"/>
        <v/>
      </c>
      <c r="W265" s="7" t="str">
        <f t="shared" si="71"/>
        <v/>
      </c>
      <c r="Z265" s="7"/>
    </row>
    <row r="266" spans="1:26" x14ac:dyDescent="0.25">
      <c r="A266" s="1">
        <v>1994</v>
      </c>
      <c r="B266" s="1" t="s">
        <v>94</v>
      </c>
      <c r="C266" s="1" t="s">
        <v>87</v>
      </c>
      <c r="D266" s="1">
        <v>2</v>
      </c>
      <c r="E266" s="1" t="s">
        <v>4</v>
      </c>
      <c r="F266" s="1" t="s">
        <v>68</v>
      </c>
      <c r="G266" s="1" t="s">
        <v>70</v>
      </c>
      <c r="H266" s="15" t="s">
        <v>55</v>
      </c>
      <c r="I266" s="15" t="s">
        <v>39</v>
      </c>
      <c r="J266" s="15" t="s">
        <v>39</v>
      </c>
      <c r="K266" s="15" t="s">
        <v>38</v>
      </c>
      <c r="L266" s="7" t="str">
        <f>IF(G266="","",VLOOKUP(G266,Overview!$A$3:$B$52,2))</f>
        <v>Chargers</v>
      </c>
      <c r="M266" s="7">
        <f t="shared" si="61"/>
        <v>0</v>
      </c>
      <c r="N266" s="7">
        <f t="shared" si="62"/>
        <v>0</v>
      </c>
      <c r="O266" s="7">
        <f t="shared" si="63"/>
        <v>0</v>
      </c>
      <c r="P266" s="8">
        <f t="shared" si="64"/>
        <v>0</v>
      </c>
      <c r="Q266" s="8">
        <f t="shared" si="65"/>
        <v>0</v>
      </c>
      <c r="R266" s="7">
        <f t="shared" si="66"/>
        <v>0</v>
      </c>
      <c r="S266" s="7">
        <f t="shared" si="67"/>
        <v>0</v>
      </c>
      <c r="T266" s="7" t="str">
        <f t="shared" si="68"/>
        <v/>
      </c>
      <c r="U266" s="7" t="str">
        <f t="shared" si="69"/>
        <v/>
      </c>
      <c r="V266" s="7" t="str">
        <f t="shared" si="70"/>
        <v/>
      </c>
      <c r="W266" s="7" t="str">
        <f t="shared" si="71"/>
        <v/>
      </c>
      <c r="Z266" s="7"/>
    </row>
    <row r="267" spans="1:26" x14ac:dyDescent="0.25">
      <c r="A267" s="1">
        <v>1994</v>
      </c>
      <c r="B267" s="1" t="s">
        <v>94</v>
      </c>
      <c r="C267" s="1" t="s">
        <v>87</v>
      </c>
      <c r="D267" s="1">
        <v>3</v>
      </c>
      <c r="E267" s="1" t="s">
        <v>25</v>
      </c>
      <c r="F267" s="1" t="s">
        <v>42</v>
      </c>
      <c r="G267" s="1" t="s">
        <v>49</v>
      </c>
      <c r="H267" s="15" t="s">
        <v>39</v>
      </c>
      <c r="I267" s="15" t="s">
        <v>38</v>
      </c>
      <c r="L267" s="7" t="str">
        <f>IF(G267="","",VLOOKUP(G267,Overview!$A$3:$B$52,2))</f>
        <v>Dolphins</v>
      </c>
      <c r="M267" s="7">
        <f t="shared" si="61"/>
        <v>0</v>
      </c>
      <c r="N267" s="7">
        <f t="shared" si="62"/>
        <v>0</v>
      </c>
      <c r="O267" s="7">
        <f t="shared" si="63"/>
        <v>0</v>
      </c>
      <c r="P267" s="8">
        <f t="shared" si="64"/>
        <v>0</v>
      </c>
      <c r="Q267" s="8">
        <f t="shared" si="65"/>
        <v>0</v>
      </c>
      <c r="R267" s="7">
        <f t="shared" si="66"/>
        <v>0</v>
      </c>
      <c r="S267" s="7">
        <f t="shared" si="67"/>
        <v>0</v>
      </c>
      <c r="T267" s="7" t="str">
        <f t="shared" si="68"/>
        <v/>
      </c>
      <c r="U267" s="7" t="str">
        <f t="shared" si="69"/>
        <v/>
      </c>
      <c r="V267" s="7" t="str">
        <f t="shared" si="70"/>
        <v/>
      </c>
      <c r="W267" s="7" t="str">
        <f t="shared" si="71"/>
        <v/>
      </c>
      <c r="Z267" s="7"/>
    </row>
    <row r="268" spans="1:26" x14ac:dyDescent="0.25">
      <c r="A268" s="1">
        <v>1994</v>
      </c>
      <c r="B268" s="1" t="s">
        <v>94</v>
      </c>
      <c r="C268" s="1" t="s">
        <v>87</v>
      </c>
      <c r="D268" s="1">
        <v>4</v>
      </c>
      <c r="E268" s="1" t="s">
        <v>5</v>
      </c>
      <c r="F268" s="1" t="s">
        <v>78</v>
      </c>
      <c r="G268" s="1" t="s">
        <v>79</v>
      </c>
      <c r="H268" s="15" t="s">
        <v>39</v>
      </c>
      <c r="I268" s="15" t="s">
        <v>38</v>
      </c>
      <c r="L268" s="7" t="str">
        <f>IF(G268="","",VLOOKUP(G268,Overview!$A$3:$B$52,2))</f>
        <v>Browns</v>
      </c>
      <c r="M268" s="7">
        <f t="shared" si="61"/>
        <v>0</v>
      </c>
      <c r="N268" s="7">
        <f t="shared" si="62"/>
        <v>0</v>
      </c>
      <c r="O268" s="7">
        <f t="shared" si="63"/>
        <v>0</v>
      </c>
      <c r="P268" s="8">
        <f t="shared" si="64"/>
        <v>0</v>
      </c>
      <c r="Q268" s="8">
        <f t="shared" si="65"/>
        <v>0</v>
      </c>
      <c r="R268" s="7">
        <f t="shared" si="66"/>
        <v>0</v>
      </c>
      <c r="S268" s="7">
        <f t="shared" si="67"/>
        <v>0</v>
      </c>
      <c r="T268" s="7" t="str">
        <f t="shared" si="68"/>
        <v/>
      </c>
      <c r="U268" s="7" t="str">
        <f t="shared" si="69"/>
        <v/>
      </c>
      <c r="V268" s="7" t="str">
        <f t="shared" si="70"/>
        <v/>
      </c>
      <c r="W268" s="7" t="str">
        <f t="shared" si="71"/>
        <v/>
      </c>
      <c r="Z268" s="7"/>
    </row>
    <row r="269" spans="1:26" x14ac:dyDescent="0.25">
      <c r="A269" s="1">
        <v>1994</v>
      </c>
      <c r="B269" s="1" t="s">
        <v>94</v>
      </c>
      <c r="C269" s="1" t="s">
        <v>87</v>
      </c>
      <c r="D269" s="1">
        <v>5</v>
      </c>
      <c r="E269" s="1" t="s">
        <v>5</v>
      </c>
      <c r="F269" s="1" t="s">
        <v>9</v>
      </c>
      <c r="G269" s="1" t="s">
        <v>15</v>
      </c>
      <c r="H269" s="15" t="s">
        <v>38</v>
      </c>
      <c r="L269" s="7" t="str">
        <f>IF(G269="","",VLOOKUP(G269,Overview!$A$3:$B$52,2))</f>
        <v>Patriots</v>
      </c>
      <c r="M269" s="7">
        <f t="shared" si="61"/>
        <v>0</v>
      </c>
      <c r="N269" s="7">
        <f t="shared" si="62"/>
        <v>0</v>
      </c>
      <c r="O269" s="7">
        <f t="shared" si="63"/>
        <v>0</v>
      </c>
      <c r="P269" s="8">
        <f t="shared" si="64"/>
        <v>0</v>
      </c>
      <c r="Q269" s="8">
        <f t="shared" si="65"/>
        <v>0</v>
      </c>
      <c r="R269" s="7">
        <f t="shared" si="66"/>
        <v>0</v>
      </c>
      <c r="S269" s="7">
        <f t="shared" si="67"/>
        <v>0</v>
      </c>
      <c r="T269" s="7" t="str">
        <f t="shared" si="68"/>
        <v/>
      </c>
      <c r="U269" s="7" t="str">
        <f t="shared" si="69"/>
        <v/>
      </c>
      <c r="V269" s="7" t="str">
        <f t="shared" si="70"/>
        <v/>
      </c>
      <c r="W269" s="7" t="str">
        <f t="shared" si="71"/>
        <v/>
      </c>
      <c r="Z269" s="7"/>
    </row>
    <row r="270" spans="1:26" x14ac:dyDescent="0.25">
      <c r="A270" s="1">
        <v>1994</v>
      </c>
      <c r="B270" s="1" t="s">
        <v>94</v>
      </c>
      <c r="C270" s="1" t="s">
        <v>87</v>
      </c>
      <c r="D270" s="1">
        <v>6</v>
      </c>
      <c r="E270" s="1" t="s">
        <v>5</v>
      </c>
      <c r="F270" s="1" t="s">
        <v>12</v>
      </c>
      <c r="G270" s="1" t="s">
        <v>18</v>
      </c>
      <c r="H270" s="15" t="s">
        <v>38</v>
      </c>
      <c r="L270" s="7" t="str">
        <f>IF(G270="","",VLOOKUP(G270,Overview!$A$3:$B$52,2))</f>
        <v>Chiefs</v>
      </c>
      <c r="M270" s="7">
        <f t="shared" si="61"/>
        <v>0</v>
      </c>
      <c r="N270" s="7">
        <f t="shared" si="62"/>
        <v>0</v>
      </c>
      <c r="O270" s="7">
        <f t="shared" si="63"/>
        <v>0</v>
      </c>
      <c r="P270" s="8">
        <f t="shared" si="64"/>
        <v>0</v>
      </c>
      <c r="Q270" s="8">
        <f t="shared" si="65"/>
        <v>0</v>
      </c>
      <c r="R270" s="7">
        <f t="shared" si="66"/>
        <v>0</v>
      </c>
      <c r="S270" s="7">
        <f t="shared" si="67"/>
        <v>0</v>
      </c>
      <c r="T270" s="7" t="str">
        <f t="shared" si="68"/>
        <v/>
      </c>
      <c r="U270" s="7" t="str">
        <f t="shared" si="69"/>
        <v/>
      </c>
      <c r="V270" s="7" t="str">
        <f t="shared" si="70"/>
        <v/>
      </c>
      <c r="W270" s="7" t="str">
        <f t="shared" si="71"/>
        <v/>
      </c>
      <c r="Z270" s="7"/>
    </row>
    <row r="271" spans="1:26" x14ac:dyDescent="0.25">
      <c r="A271" s="1">
        <v>1994</v>
      </c>
      <c r="B271" s="1" t="s">
        <v>94</v>
      </c>
      <c r="C271" s="1" t="s">
        <v>88</v>
      </c>
      <c r="D271" s="1">
        <v>1</v>
      </c>
      <c r="E271" s="1" t="s">
        <v>4</v>
      </c>
      <c r="F271" s="1" t="s">
        <v>69</v>
      </c>
      <c r="G271" s="1" t="s">
        <v>71</v>
      </c>
      <c r="H271" s="15" t="s">
        <v>55</v>
      </c>
      <c r="I271" s="15" t="s">
        <v>39</v>
      </c>
      <c r="J271" s="15" t="s">
        <v>39</v>
      </c>
      <c r="K271" s="15" t="s">
        <v>39</v>
      </c>
      <c r="L271" s="7" t="str">
        <f>IF(G271="","",VLOOKUP(G271,Overview!$A$3:$B$52,2))</f>
        <v>49ers</v>
      </c>
      <c r="M271" s="7">
        <f t="shared" si="61"/>
        <v>0</v>
      </c>
      <c r="N271" s="7">
        <f t="shared" si="62"/>
        <v>0</v>
      </c>
      <c r="O271" s="7">
        <f t="shared" si="63"/>
        <v>0</v>
      </c>
      <c r="P271" s="8">
        <f t="shared" si="64"/>
        <v>0</v>
      </c>
      <c r="Q271" s="8">
        <f t="shared" si="65"/>
        <v>0</v>
      </c>
      <c r="R271" s="7">
        <f t="shared" si="66"/>
        <v>0</v>
      </c>
      <c r="S271" s="7">
        <f t="shared" si="67"/>
        <v>0</v>
      </c>
      <c r="T271" s="7">
        <f t="shared" si="68"/>
        <v>1994</v>
      </c>
      <c r="U271" s="7" t="str">
        <f t="shared" si="69"/>
        <v>San Francisco</v>
      </c>
      <c r="V271" s="7" t="str">
        <f t="shared" si="70"/>
        <v>49ers</v>
      </c>
      <c r="W271" s="7" t="str">
        <f t="shared" si="71"/>
        <v>NFC</v>
      </c>
      <c r="Z271" s="7"/>
    </row>
    <row r="272" spans="1:26" x14ac:dyDescent="0.25">
      <c r="A272" s="1">
        <v>1994</v>
      </c>
      <c r="B272" s="1" t="s">
        <v>94</v>
      </c>
      <c r="C272" s="1" t="s">
        <v>88</v>
      </c>
      <c r="D272" s="1">
        <v>2</v>
      </c>
      <c r="E272" s="1" t="s">
        <v>25</v>
      </c>
      <c r="F272" s="1" t="s">
        <v>43</v>
      </c>
      <c r="G272" s="1" t="s">
        <v>50</v>
      </c>
      <c r="H272" s="15" t="s">
        <v>55</v>
      </c>
      <c r="I272" s="15" t="s">
        <v>39</v>
      </c>
      <c r="J272" s="15" t="s">
        <v>38</v>
      </c>
      <c r="L272" s="7" t="str">
        <f>IF(G272="","",VLOOKUP(G272,Overview!$A$3:$B$52,2))</f>
        <v>Cowboys</v>
      </c>
      <c r="M272" s="7">
        <f t="shared" si="61"/>
        <v>0</v>
      </c>
      <c r="N272" s="7">
        <f t="shared" si="62"/>
        <v>0</v>
      </c>
      <c r="O272" s="7">
        <f t="shared" si="63"/>
        <v>0</v>
      </c>
      <c r="P272" s="8">
        <f t="shared" si="64"/>
        <v>0</v>
      </c>
      <c r="Q272" s="8">
        <f t="shared" si="65"/>
        <v>0</v>
      </c>
      <c r="R272" s="7">
        <f t="shared" si="66"/>
        <v>0</v>
      </c>
      <c r="S272" s="7">
        <f t="shared" si="67"/>
        <v>0</v>
      </c>
      <c r="T272" s="7" t="str">
        <f t="shared" si="68"/>
        <v/>
      </c>
      <c r="U272" s="7" t="str">
        <f t="shared" si="69"/>
        <v/>
      </c>
      <c r="V272" s="7" t="str">
        <f t="shared" si="70"/>
        <v/>
      </c>
      <c r="W272" s="7" t="str">
        <f t="shared" si="71"/>
        <v/>
      </c>
      <c r="Z272" s="7"/>
    </row>
    <row r="273" spans="1:26" x14ac:dyDescent="0.25">
      <c r="A273" s="1">
        <v>1994</v>
      </c>
      <c r="B273" s="1" t="s">
        <v>94</v>
      </c>
      <c r="C273" s="1" t="s">
        <v>88</v>
      </c>
      <c r="D273" s="1">
        <v>3</v>
      </c>
      <c r="E273" s="1" t="s">
        <v>81</v>
      </c>
      <c r="F273" s="1" t="s">
        <v>27</v>
      </c>
      <c r="G273" s="1" t="s">
        <v>33</v>
      </c>
      <c r="H273" s="15" t="s">
        <v>38</v>
      </c>
      <c r="L273" s="7" t="str">
        <f>IF(G273="","",VLOOKUP(G273,Overview!$A$3:$B$52,2))</f>
        <v>Vikings</v>
      </c>
      <c r="M273" s="7">
        <f t="shared" si="61"/>
        <v>0</v>
      </c>
      <c r="N273" s="7">
        <f t="shared" si="62"/>
        <v>0</v>
      </c>
      <c r="O273" s="7">
        <f t="shared" si="63"/>
        <v>0</v>
      </c>
      <c r="P273" s="8">
        <f t="shared" si="64"/>
        <v>0</v>
      </c>
      <c r="Q273" s="8">
        <f t="shared" si="65"/>
        <v>0</v>
      </c>
      <c r="R273" s="7">
        <f t="shared" si="66"/>
        <v>0</v>
      </c>
      <c r="S273" s="7">
        <f t="shared" si="67"/>
        <v>0</v>
      </c>
      <c r="T273" s="7" t="str">
        <f t="shared" si="68"/>
        <v/>
      </c>
      <c r="U273" s="7" t="str">
        <f t="shared" si="69"/>
        <v/>
      </c>
      <c r="V273" s="7" t="str">
        <f t="shared" si="70"/>
        <v/>
      </c>
      <c r="W273" s="7" t="str">
        <f t="shared" si="71"/>
        <v/>
      </c>
      <c r="Z273" s="7"/>
    </row>
    <row r="274" spans="1:26" x14ac:dyDescent="0.25">
      <c r="A274" s="1">
        <v>1994</v>
      </c>
      <c r="B274" s="1" t="s">
        <v>94</v>
      </c>
      <c r="C274" s="1" t="s">
        <v>88</v>
      </c>
      <c r="D274" s="1">
        <v>4</v>
      </c>
      <c r="E274" s="1" t="s">
        <v>5</v>
      </c>
      <c r="F274" s="1" t="s">
        <v>45</v>
      </c>
      <c r="G274" s="1" t="s">
        <v>52</v>
      </c>
      <c r="H274" s="15" t="s">
        <v>39</v>
      </c>
      <c r="I274" s="15" t="s">
        <v>38</v>
      </c>
      <c r="L274" s="7" t="str">
        <f>IF(G274="","",VLOOKUP(G274,Overview!$A$3:$B$52,2))</f>
        <v>Packers</v>
      </c>
      <c r="M274" s="7">
        <f t="shared" si="61"/>
        <v>0</v>
      </c>
      <c r="N274" s="7">
        <f t="shared" si="62"/>
        <v>0</v>
      </c>
      <c r="O274" s="7">
        <f t="shared" si="63"/>
        <v>0</v>
      </c>
      <c r="P274" s="8">
        <f t="shared" si="64"/>
        <v>0</v>
      </c>
      <c r="Q274" s="8">
        <f t="shared" si="65"/>
        <v>0</v>
      </c>
      <c r="R274" s="7">
        <f t="shared" si="66"/>
        <v>0</v>
      </c>
      <c r="S274" s="7">
        <f t="shared" si="67"/>
        <v>0</v>
      </c>
      <c r="T274" s="7" t="str">
        <f t="shared" si="68"/>
        <v/>
      </c>
      <c r="U274" s="7" t="str">
        <f t="shared" si="69"/>
        <v/>
      </c>
      <c r="V274" s="7" t="str">
        <f t="shared" si="70"/>
        <v/>
      </c>
      <c r="W274" s="7" t="str">
        <f t="shared" si="71"/>
        <v/>
      </c>
      <c r="Z274" s="7"/>
    </row>
    <row r="275" spans="1:26" x14ac:dyDescent="0.25">
      <c r="A275" s="1">
        <v>1994</v>
      </c>
      <c r="B275" s="1" t="s">
        <v>94</v>
      </c>
      <c r="C275" s="1" t="s">
        <v>88</v>
      </c>
      <c r="D275" s="1">
        <v>5</v>
      </c>
      <c r="E275" s="1" t="s">
        <v>5</v>
      </c>
      <c r="F275" s="1" t="s">
        <v>83</v>
      </c>
      <c r="G275" s="1" t="s">
        <v>54</v>
      </c>
      <c r="H275" s="15" t="s">
        <v>38</v>
      </c>
      <c r="L275" s="7" t="str">
        <f>IF(G275="","",VLOOKUP(G275,Overview!$A$3:$B$52,2))</f>
        <v>Lions</v>
      </c>
      <c r="M275" s="7">
        <f t="shared" si="61"/>
        <v>0</v>
      </c>
      <c r="N275" s="7">
        <f t="shared" si="62"/>
        <v>0</v>
      </c>
      <c r="O275" s="7">
        <f t="shared" si="63"/>
        <v>0</v>
      </c>
      <c r="P275" s="8">
        <f t="shared" si="64"/>
        <v>0</v>
      </c>
      <c r="Q275" s="8">
        <f t="shared" si="65"/>
        <v>0</v>
      </c>
      <c r="R275" s="7">
        <f t="shared" si="66"/>
        <v>0</v>
      </c>
      <c r="S275" s="7">
        <f t="shared" si="67"/>
        <v>0</v>
      </c>
      <c r="T275" s="7" t="str">
        <f t="shared" si="68"/>
        <v/>
      </c>
      <c r="U275" s="7" t="str">
        <f t="shared" si="69"/>
        <v/>
      </c>
      <c r="V275" s="7" t="str">
        <f t="shared" si="70"/>
        <v/>
      </c>
      <c r="W275" s="7" t="str">
        <f t="shared" si="71"/>
        <v/>
      </c>
      <c r="Z275" s="7"/>
    </row>
    <row r="276" spans="1:26" x14ac:dyDescent="0.25">
      <c r="A276" s="1">
        <v>1994</v>
      </c>
      <c r="B276" s="1" t="s">
        <v>94</v>
      </c>
      <c r="C276" s="1" t="s">
        <v>88</v>
      </c>
      <c r="D276" s="1">
        <v>6</v>
      </c>
      <c r="E276" s="1" t="s">
        <v>5</v>
      </c>
      <c r="F276" s="1" t="s">
        <v>72</v>
      </c>
      <c r="G276" s="1" t="s">
        <v>74</v>
      </c>
      <c r="H276" s="15" t="s">
        <v>39</v>
      </c>
      <c r="I276" s="15" t="s">
        <v>38</v>
      </c>
      <c r="L276" s="7" t="str">
        <f>IF(G276="","",VLOOKUP(G276,Overview!$A$3:$B$52,2))</f>
        <v>Bears</v>
      </c>
      <c r="M276" s="7">
        <f t="shared" si="61"/>
        <v>0</v>
      </c>
      <c r="N276" s="7">
        <f t="shared" si="62"/>
        <v>0</v>
      </c>
      <c r="O276" s="7">
        <f t="shared" si="63"/>
        <v>0</v>
      </c>
      <c r="P276" s="8">
        <f t="shared" si="64"/>
        <v>0</v>
      </c>
      <c r="Q276" s="8">
        <f t="shared" si="65"/>
        <v>0</v>
      </c>
      <c r="R276" s="7">
        <f t="shared" si="66"/>
        <v>0</v>
      </c>
      <c r="S276" s="7">
        <f t="shared" si="67"/>
        <v>0</v>
      </c>
      <c r="T276" s="7" t="str">
        <f t="shared" si="68"/>
        <v/>
      </c>
      <c r="U276" s="7" t="str">
        <f t="shared" si="69"/>
        <v/>
      </c>
      <c r="V276" s="7" t="str">
        <f t="shared" si="70"/>
        <v/>
      </c>
      <c r="W276" s="7" t="str">
        <f t="shared" si="71"/>
        <v/>
      </c>
      <c r="Z276" s="7"/>
    </row>
    <row r="277" spans="1:26" x14ac:dyDescent="0.25">
      <c r="A277" s="1">
        <v>1995</v>
      </c>
      <c r="B277" s="1" t="s">
        <v>94</v>
      </c>
      <c r="C277" s="1" t="s">
        <v>87</v>
      </c>
      <c r="D277" s="1">
        <v>1</v>
      </c>
      <c r="E277" s="1" t="s">
        <v>4</v>
      </c>
      <c r="F277" s="1" t="s">
        <v>12</v>
      </c>
      <c r="G277" s="1" t="s">
        <v>18</v>
      </c>
      <c r="H277" s="15" t="s">
        <v>55</v>
      </c>
      <c r="I277" s="15" t="s">
        <v>38</v>
      </c>
      <c r="L277" s="7" t="str">
        <f>IF(G277="","",VLOOKUP(G277,Overview!$A$3:$B$52,2))</f>
        <v>Chiefs</v>
      </c>
      <c r="M277" s="7">
        <f t="shared" si="61"/>
        <v>0</v>
      </c>
      <c r="N277" s="7">
        <f t="shared" si="62"/>
        <v>0</v>
      </c>
      <c r="O277" s="7">
        <f t="shared" si="63"/>
        <v>0</v>
      </c>
      <c r="P277" s="8">
        <f t="shared" si="64"/>
        <v>0</v>
      </c>
      <c r="Q277" s="8">
        <f t="shared" si="65"/>
        <v>0</v>
      </c>
      <c r="R277" s="7">
        <f t="shared" si="66"/>
        <v>0</v>
      </c>
      <c r="S277" s="7">
        <f t="shared" si="67"/>
        <v>0</v>
      </c>
      <c r="T277" s="7" t="str">
        <f t="shared" si="68"/>
        <v/>
      </c>
      <c r="U277" s="7" t="str">
        <f t="shared" si="69"/>
        <v/>
      </c>
      <c r="V277" s="7" t="str">
        <f t="shared" si="70"/>
        <v/>
      </c>
      <c r="W277" s="7" t="str">
        <f t="shared" si="71"/>
        <v/>
      </c>
      <c r="Z277" s="7"/>
    </row>
    <row r="278" spans="1:26" x14ac:dyDescent="0.25">
      <c r="A278" s="1">
        <v>1995</v>
      </c>
      <c r="B278" s="1" t="s">
        <v>94</v>
      </c>
      <c r="C278" s="1" t="s">
        <v>87</v>
      </c>
      <c r="D278" s="1">
        <v>2</v>
      </c>
      <c r="E278" s="1" t="s">
        <v>81</v>
      </c>
      <c r="F278" s="1" t="s">
        <v>10</v>
      </c>
      <c r="G278" s="1" t="s">
        <v>16</v>
      </c>
      <c r="H278" s="15" t="s">
        <v>55</v>
      </c>
      <c r="I278" s="15" t="s">
        <v>39</v>
      </c>
      <c r="J278" s="15" t="s">
        <v>39</v>
      </c>
      <c r="K278" s="15" t="s">
        <v>38</v>
      </c>
      <c r="L278" s="7" t="str">
        <f>IF(G278="","",VLOOKUP(G278,Overview!$A$3:$B$52,2))</f>
        <v>Steelers</v>
      </c>
      <c r="M278" s="7">
        <f t="shared" si="61"/>
        <v>0</v>
      </c>
      <c r="N278" s="7">
        <f t="shared" si="62"/>
        <v>0</v>
      </c>
      <c r="O278" s="7">
        <f t="shared" si="63"/>
        <v>0</v>
      </c>
      <c r="P278" s="8">
        <f t="shared" si="64"/>
        <v>0</v>
      </c>
      <c r="Q278" s="8">
        <f t="shared" si="65"/>
        <v>0</v>
      </c>
      <c r="R278" s="7">
        <f t="shared" si="66"/>
        <v>0</v>
      </c>
      <c r="S278" s="7">
        <f t="shared" si="67"/>
        <v>0</v>
      </c>
      <c r="T278" s="7" t="str">
        <f t="shared" si="68"/>
        <v/>
      </c>
      <c r="U278" s="7" t="str">
        <f t="shared" si="69"/>
        <v/>
      </c>
      <c r="V278" s="7" t="str">
        <f t="shared" si="70"/>
        <v/>
      </c>
      <c r="W278" s="7" t="str">
        <f t="shared" si="71"/>
        <v/>
      </c>
      <c r="Z278" s="7"/>
    </row>
    <row r="279" spans="1:26" x14ac:dyDescent="0.25">
      <c r="A279" s="1">
        <v>1995</v>
      </c>
      <c r="B279" s="1" t="s">
        <v>94</v>
      </c>
      <c r="C279" s="1" t="s">
        <v>87</v>
      </c>
      <c r="D279" s="1">
        <v>3</v>
      </c>
      <c r="E279" s="1" t="s">
        <v>25</v>
      </c>
      <c r="F279" s="1" t="s">
        <v>14</v>
      </c>
      <c r="G279" s="1" t="s">
        <v>20</v>
      </c>
      <c r="H279" s="15" t="s">
        <v>39</v>
      </c>
      <c r="I279" s="15" t="s">
        <v>38</v>
      </c>
      <c r="L279" s="7" t="str">
        <f>IF(G279="","",VLOOKUP(G279,Overview!$A$3:$B$52,2))</f>
        <v>Bills</v>
      </c>
      <c r="M279" s="7">
        <f t="shared" si="61"/>
        <v>0</v>
      </c>
      <c r="N279" s="7">
        <f t="shared" si="62"/>
        <v>0</v>
      </c>
      <c r="O279" s="7">
        <f t="shared" si="63"/>
        <v>0</v>
      </c>
      <c r="P279" s="8">
        <f t="shared" si="64"/>
        <v>0</v>
      </c>
      <c r="Q279" s="8">
        <f t="shared" si="65"/>
        <v>0</v>
      </c>
      <c r="R279" s="7">
        <f t="shared" si="66"/>
        <v>0</v>
      </c>
      <c r="S279" s="7">
        <f t="shared" si="67"/>
        <v>0</v>
      </c>
      <c r="T279" s="7" t="str">
        <f t="shared" si="68"/>
        <v/>
      </c>
      <c r="U279" s="7" t="str">
        <f t="shared" si="69"/>
        <v/>
      </c>
      <c r="V279" s="7" t="str">
        <f t="shared" si="70"/>
        <v/>
      </c>
      <c r="W279" s="7" t="str">
        <f t="shared" si="71"/>
        <v/>
      </c>
      <c r="Z279" s="7"/>
    </row>
    <row r="280" spans="1:26" x14ac:dyDescent="0.25">
      <c r="A280" s="1">
        <v>1995</v>
      </c>
      <c r="B280" s="1" t="s">
        <v>94</v>
      </c>
      <c r="C280" s="1" t="s">
        <v>87</v>
      </c>
      <c r="D280" s="1">
        <v>4</v>
      </c>
      <c r="E280" s="1" t="s">
        <v>5</v>
      </c>
      <c r="F280" s="1" t="s">
        <v>68</v>
      </c>
      <c r="G280" s="1" t="s">
        <v>70</v>
      </c>
      <c r="H280" s="15" t="s">
        <v>38</v>
      </c>
      <c r="L280" s="7" t="str">
        <f>IF(G280="","",VLOOKUP(G280,Overview!$A$3:$B$52,2))</f>
        <v>Chargers</v>
      </c>
      <c r="M280" s="7">
        <f t="shared" si="61"/>
        <v>0</v>
      </c>
      <c r="N280" s="7">
        <f t="shared" si="62"/>
        <v>0</v>
      </c>
      <c r="O280" s="7">
        <f t="shared" si="63"/>
        <v>0</v>
      </c>
      <c r="P280" s="8">
        <f t="shared" si="64"/>
        <v>0</v>
      </c>
      <c r="Q280" s="8">
        <f t="shared" si="65"/>
        <v>0</v>
      </c>
      <c r="R280" s="7">
        <f t="shared" si="66"/>
        <v>0</v>
      </c>
      <c r="S280" s="7">
        <f t="shared" si="67"/>
        <v>0</v>
      </c>
      <c r="T280" s="7" t="str">
        <f t="shared" si="68"/>
        <v/>
      </c>
      <c r="U280" s="7" t="str">
        <f t="shared" si="69"/>
        <v/>
      </c>
      <c r="V280" s="7" t="str">
        <f t="shared" si="70"/>
        <v/>
      </c>
      <c r="W280" s="7" t="str">
        <f t="shared" si="71"/>
        <v/>
      </c>
      <c r="Z280" s="7"/>
    </row>
    <row r="281" spans="1:26" x14ac:dyDescent="0.25">
      <c r="A281" s="1">
        <v>1995</v>
      </c>
      <c r="B281" s="1" t="s">
        <v>94</v>
      </c>
      <c r="C281" s="1" t="s">
        <v>87</v>
      </c>
      <c r="D281" s="1">
        <v>5</v>
      </c>
      <c r="E281" s="1" t="s">
        <v>5</v>
      </c>
      <c r="F281" s="1" t="s">
        <v>64</v>
      </c>
      <c r="G281" s="1" t="s">
        <v>66</v>
      </c>
      <c r="H281" s="15" t="s">
        <v>39</v>
      </c>
      <c r="I281" s="15" t="s">
        <v>39</v>
      </c>
      <c r="J281" s="15" t="s">
        <v>38</v>
      </c>
      <c r="L281" s="7" t="str">
        <f>IF(G281="","",VLOOKUP(G281,Overview!$A$3:$B$52,2))</f>
        <v>Colts</v>
      </c>
      <c r="M281" s="7">
        <f t="shared" si="61"/>
        <v>0</v>
      </c>
      <c r="N281" s="7">
        <f t="shared" si="62"/>
        <v>0</v>
      </c>
      <c r="O281" s="7">
        <f t="shared" si="63"/>
        <v>0</v>
      </c>
      <c r="P281" s="8">
        <f t="shared" si="64"/>
        <v>0</v>
      </c>
      <c r="Q281" s="8">
        <f t="shared" si="65"/>
        <v>0</v>
      </c>
      <c r="R281" s="7">
        <f t="shared" si="66"/>
        <v>0</v>
      </c>
      <c r="S281" s="7">
        <f t="shared" si="67"/>
        <v>0</v>
      </c>
      <c r="T281" s="7" t="str">
        <f t="shared" si="68"/>
        <v/>
      </c>
      <c r="U281" s="7" t="str">
        <f t="shared" si="69"/>
        <v/>
      </c>
      <c r="V281" s="7" t="str">
        <f t="shared" si="70"/>
        <v/>
      </c>
      <c r="W281" s="7" t="str">
        <f t="shared" si="71"/>
        <v/>
      </c>
      <c r="Z281" s="7"/>
    </row>
    <row r="282" spans="1:26" x14ac:dyDescent="0.25">
      <c r="A282" s="1">
        <v>1995</v>
      </c>
      <c r="B282" s="1" t="s">
        <v>94</v>
      </c>
      <c r="C282" s="1" t="s">
        <v>87</v>
      </c>
      <c r="D282" s="1">
        <v>6</v>
      </c>
      <c r="E282" s="1" t="s">
        <v>5</v>
      </c>
      <c r="F282" s="1" t="s">
        <v>42</v>
      </c>
      <c r="G282" s="1" t="s">
        <v>49</v>
      </c>
      <c r="H282" s="15" t="s">
        <v>38</v>
      </c>
      <c r="L282" s="7" t="str">
        <f>IF(G282="","",VLOOKUP(G282,Overview!$A$3:$B$52,2))</f>
        <v>Dolphins</v>
      </c>
      <c r="M282" s="7">
        <f t="shared" si="61"/>
        <v>0</v>
      </c>
      <c r="N282" s="7">
        <f t="shared" si="62"/>
        <v>0</v>
      </c>
      <c r="O282" s="7">
        <f t="shared" si="63"/>
        <v>0</v>
      </c>
      <c r="P282" s="8">
        <f t="shared" si="64"/>
        <v>0</v>
      </c>
      <c r="Q282" s="8">
        <f t="shared" si="65"/>
        <v>0</v>
      </c>
      <c r="R282" s="7">
        <f t="shared" si="66"/>
        <v>0</v>
      </c>
      <c r="S282" s="7">
        <f t="shared" si="67"/>
        <v>0</v>
      </c>
      <c r="T282" s="7" t="str">
        <f t="shared" si="68"/>
        <v/>
      </c>
      <c r="U282" s="7" t="str">
        <f t="shared" si="69"/>
        <v/>
      </c>
      <c r="V282" s="7" t="str">
        <f t="shared" si="70"/>
        <v/>
      </c>
      <c r="W282" s="7" t="str">
        <f t="shared" si="71"/>
        <v/>
      </c>
      <c r="Z282" s="7"/>
    </row>
    <row r="283" spans="1:26" x14ac:dyDescent="0.25">
      <c r="A283" s="1">
        <v>1995</v>
      </c>
      <c r="B283" s="1" t="s">
        <v>94</v>
      </c>
      <c r="C283" s="1" t="s">
        <v>88</v>
      </c>
      <c r="D283" s="1">
        <v>1</v>
      </c>
      <c r="E283" s="1" t="s">
        <v>25</v>
      </c>
      <c r="F283" s="1" t="s">
        <v>43</v>
      </c>
      <c r="G283" s="1" t="s">
        <v>50</v>
      </c>
      <c r="H283" s="15" t="s">
        <v>55</v>
      </c>
      <c r="I283" s="15" t="s">
        <v>39</v>
      </c>
      <c r="J283" s="15" t="s">
        <v>39</v>
      </c>
      <c r="K283" s="15" t="s">
        <v>39</v>
      </c>
      <c r="L283" s="7" t="str">
        <f>IF(G283="","",VLOOKUP(G283,Overview!$A$3:$B$52,2))</f>
        <v>Cowboys</v>
      </c>
      <c r="M283" s="7">
        <f t="shared" si="61"/>
        <v>0</v>
      </c>
      <c r="N283" s="7">
        <f t="shared" si="62"/>
        <v>0</v>
      </c>
      <c r="O283" s="7">
        <f t="shared" si="63"/>
        <v>0</v>
      </c>
      <c r="P283" s="8">
        <f t="shared" si="64"/>
        <v>0</v>
      </c>
      <c r="Q283" s="8">
        <f t="shared" si="65"/>
        <v>0</v>
      </c>
      <c r="R283" s="7">
        <f t="shared" si="66"/>
        <v>0</v>
      </c>
      <c r="S283" s="7">
        <f t="shared" si="67"/>
        <v>0</v>
      </c>
      <c r="T283" s="7">
        <f t="shared" si="68"/>
        <v>1995</v>
      </c>
      <c r="U283" s="7" t="str">
        <f t="shared" si="69"/>
        <v>Dallas</v>
      </c>
      <c r="V283" s="7" t="str">
        <f t="shared" si="70"/>
        <v>Cowboys</v>
      </c>
      <c r="W283" s="7" t="str">
        <f t="shared" si="71"/>
        <v>NFC</v>
      </c>
      <c r="Z283" s="7"/>
    </row>
    <row r="284" spans="1:26" x14ac:dyDescent="0.25">
      <c r="A284" s="1">
        <v>1995</v>
      </c>
      <c r="B284" s="1" t="s">
        <v>94</v>
      </c>
      <c r="C284" s="1" t="s">
        <v>88</v>
      </c>
      <c r="D284" s="1">
        <v>2</v>
      </c>
      <c r="E284" s="1" t="s">
        <v>4</v>
      </c>
      <c r="F284" s="1" t="s">
        <v>69</v>
      </c>
      <c r="G284" s="1" t="s">
        <v>71</v>
      </c>
      <c r="H284" s="15" t="s">
        <v>55</v>
      </c>
      <c r="I284" s="15" t="s">
        <v>38</v>
      </c>
      <c r="L284" s="7" t="str">
        <f>IF(G284="","",VLOOKUP(G284,Overview!$A$3:$B$52,2))</f>
        <v>49ers</v>
      </c>
      <c r="M284" s="7">
        <f t="shared" si="61"/>
        <v>0</v>
      </c>
      <c r="N284" s="7">
        <f t="shared" si="62"/>
        <v>0</v>
      </c>
      <c r="O284" s="7">
        <f t="shared" si="63"/>
        <v>0</v>
      </c>
      <c r="P284" s="8">
        <f t="shared" si="64"/>
        <v>0</v>
      </c>
      <c r="Q284" s="8">
        <f t="shared" si="65"/>
        <v>0</v>
      </c>
      <c r="R284" s="7">
        <f t="shared" si="66"/>
        <v>0</v>
      </c>
      <c r="S284" s="7">
        <f t="shared" si="67"/>
        <v>0</v>
      </c>
      <c r="T284" s="7" t="str">
        <f t="shared" si="68"/>
        <v/>
      </c>
      <c r="U284" s="7" t="str">
        <f t="shared" si="69"/>
        <v/>
      </c>
      <c r="V284" s="7" t="str">
        <f t="shared" si="70"/>
        <v/>
      </c>
      <c r="W284" s="7" t="str">
        <f t="shared" si="71"/>
        <v/>
      </c>
      <c r="Z284" s="7"/>
    </row>
    <row r="285" spans="1:26" x14ac:dyDescent="0.25">
      <c r="A285" s="1">
        <v>1995</v>
      </c>
      <c r="B285" s="1" t="s">
        <v>94</v>
      </c>
      <c r="C285" s="1" t="s">
        <v>88</v>
      </c>
      <c r="D285" s="1">
        <v>3</v>
      </c>
      <c r="E285" s="1" t="s">
        <v>81</v>
      </c>
      <c r="F285" s="1" t="s">
        <v>45</v>
      </c>
      <c r="G285" s="1" t="s">
        <v>52</v>
      </c>
      <c r="H285" s="15" t="s">
        <v>39</v>
      </c>
      <c r="I285" s="15" t="s">
        <v>39</v>
      </c>
      <c r="J285" s="15" t="s">
        <v>38</v>
      </c>
      <c r="L285" s="7" t="str">
        <f>IF(G285="","",VLOOKUP(G285,Overview!$A$3:$B$52,2))</f>
        <v>Packers</v>
      </c>
      <c r="M285" s="7">
        <f t="shared" si="61"/>
        <v>0</v>
      </c>
      <c r="N285" s="7">
        <f t="shared" si="62"/>
        <v>0</v>
      </c>
      <c r="O285" s="7">
        <f t="shared" si="63"/>
        <v>0</v>
      </c>
      <c r="P285" s="8">
        <f t="shared" si="64"/>
        <v>0</v>
      </c>
      <c r="Q285" s="8">
        <f t="shared" si="65"/>
        <v>0</v>
      </c>
      <c r="R285" s="7">
        <f t="shared" si="66"/>
        <v>0</v>
      </c>
      <c r="S285" s="7">
        <f t="shared" si="67"/>
        <v>0</v>
      </c>
      <c r="T285" s="7" t="str">
        <f t="shared" si="68"/>
        <v/>
      </c>
      <c r="U285" s="7" t="str">
        <f t="shared" si="69"/>
        <v/>
      </c>
      <c r="V285" s="7" t="str">
        <f t="shared" si="70"/>
        <v/>
      </c>
      <c r="W285" s="7" t="str">
        <f t="shared" si="71"/>
        <v/>
      </c>
      <c r="Z285" s="7"/>
    </row>
    <row r="286" spans="1:26" x14ac:dyDescent="0.25">
      <c r="A286" s="1">
        <v>1995</v>
      </c>
      <c r="B286" s="1" t="s">
        <v>94</v>
      </c>
      <c r="C286" s="1" t="s">
        <v>88</v>
      </c>
      <c r="D286" s="1">
        <v>4</v>
      </c>
      <c r="E286" s="1" t="s">
        <v>5</v>
      </c>
      <c r="F286" s="1" t="s">
        <v>26</v>
      </c>
      <c r="G286" s="1" t="s">
        <v>32</v>
      </c>
      <c r="H286" s="15" t="s">
        <v>39</v>
      </c>
      <c r="I286" s="15" t="s">
        <v>38</v>
      </c>
      <c r="L286" s="7" t="str">
        <f>IF(G286="","",VLOOKUP(G286,Overview!$A$3:$B$52,2))</f>
        <v>Eagles</v>
      </c>
      <c r="M286" s="7">
        <f t="shared" si="61"/>
        <v>0</v>
      </c>
      <c r="N286" s="7">
        <f t="shared" si="62"/>
        <v>0</v>
      </c>
      <c r="O286" s="7">
        <f t="shared" si="63"/>
        <v>0</v>
      </c>
      <c r="P286" s="8">
        <f t="shared" si="64"/>
        <v>0</v>
      </c>
      <c r="Q286" s="8">
        <f t="shared" si="65"/>
        <v>0</v>
      </c>
      <c r="R286" s="7">
        <f t="shared" si="66"/>
        <v>0</v>
      </c>
      <c r="S286" s="7">
        <f t="shared" si="67"/>
        <v>0</v>
      </c>
      <c r="T286" s="7" t="str">
        <f t="shared" si="68"/>
        <v/>
      </c>
      <c r="U286" s="7" t="str">
        <f t="shared" si="69"/>
        <v/>
      </c>
      <c r="V286" s="7" t="str">
        <f t="shared" si="70"/>
        <v/>
      </c>
      <c r="W286" s="7" t="str">
        <f t="shared" si="71"/>
        <v/>
      </c>
      <c r="Z286" s="7"/>
    </row>
    <row r="287" spans="1:26" x14ac:dyDescent="0.25">
      <c r="A287" s="1">
        <v>1995</v>
      </c>
      <c r="B287" s="1" t="s">
        <v>94</v>
      </c>
      <c r="C287" s="1" t="s">
        <v>88</v>
      </c>
      <c r="D287" s="1">
        <v>5</v>
      </c>
      <c r="E287" s="1" t="s">
        <v>5</v>
      </c>
      <c r="F287" s="1" t="s">
        <v>83</v>
      </c>
      <c r="G287" s="1" t="s">
        <v>54</v>
      </c>
      <c r="H287" s="15" t="s">
        <v>38</v>
      </c>
      <c r="L287" s="7" t="str">
        <f>IF(G287="","",VLOOKUP(G287,Overview!$A$3:$B$52,2))</f>
        <v>Lions</v>
      </c>
      <c r="M287" s="7">
        <f t="shared" si="61"/>
        <v>0</v>
      </c>
      <c r="N287" s="7">
        <f t="shared" si="62"/>
        <v>0</v>
      </c>
      <c r="O287" s="7">
        <f t="shared" si="63"/>
        <v>0</v>
      </c>
      <c r="P287" s="8">
        <f t="shared" si="64"/>
        <v>0</v>
      </c>
      <c r="Q287" s="8">
        <f t="shared" si="65"/>
        <v>0</v>
      </c>
      <c r="R287" s="7">
        <f t="shared" si="66"/>
        <v>0</v>
      </c>
      <c r="S287" s="7">
        <f t="shared" si="67"/>
        <v>0</v>
      </c>
      <c r="T287" s="7" t="str">
        <f t="shared" si="68"/>
        <v/>
      </c>
      <c r="U287" s="7" t="str">
        <f t="shared" si="69"/>
        <v/>
      </c>
      <c r="V287" s="7" t="str">
        <f t="shared" si="70"/>
        <v/>
      </c>
      <c r="W287" s="7" t="str">
        <f t="shared" si="71"/>
        <v/>
      </c>
      <c r="Z287" s="7"/>
    </row>
    <row r="288" spans="1:26" x14ac:dyDescent="0.25">
      <c r="A288" s="1">
        <v>1995</v>
      </c>
      <c r="B288" s="1" t="s">
        <v>94</v>
      </c>
      <c r="C288" s="1" t="s">
        <v>88</v>
      </c>
      <c r="D288" s="1">
        <v>6</v>
      </c>
      <c r="E288" s="1" t="s">
        <v>5</v>
      </c>
      <c r="F288" s="1" t="s">
        <v>31</v>
      </c>
      <c r="G288" s="1" t="s">
        <v>37</v>
      </c>
      <c r="H288" s="15" t="s">
        <v>38</v>
      </c>
      <c r="L288" s="7" t="str">
        <f>IF(G288="","",VLOOKUP(G288,Overview!$A$3:$B$52,2))</f>
        <v>Falcons</v>
      </c>
      <c r="M288" s="7">
        <f t="shared" si="61"/>
        <v>0</v>
      </c>
      <c r="N288" s="7">
        <f t="shared" si="62"/>
        <v>0</v>
      </c>
      <c r="O288" s="7">
        <f t="shared" si="63"/>
        <v>0</v>
      </c>
      <c r="P288" s="8">
        <f t="shared" si="64"/>
        <v>0</v>
      </c>
      <c r="Q288" s="8">
        <f t="shared" si="65"/>
        <v>0</v>
      </c>
      <c r="R288" s="7">
        <f t="shared" si="66"/>
        <v>0</v>
      </c>
      <c r="S288" s="7">
        <f t="shared" si="67"/>
        <v>0</v>
      </c>
      <c r="T288" s="7" t="str">
        <f t="shared" si="68"/>
        <v/>
      </c>
      <c r="U288" s="7" t="str">
        <f t="shared" si="69"/>
        <v/>
      </c>
      <c r="V288" s="7" t="str">
        <f t="shared" si="70"/>
        <v/>
      </c>
      <c r="W288" s="7" t="str">
        <f t="shared" si="71"/>
        <v/>
      </c>
      <c r="Z288" s="7"/>
    </row>
    <row r="289" spans="1:26" x14ac:dyDescent="0.25">
      <c r="A289" s="1">
        <v>1996</v>
      </c>
      <c r="B289" s="1" t="s">
        <v>94</v>
      </c>
      <c r="C289" s="1" t="s">
        <v>87</v>
      </c>
      <c r="D289" s="1">
        <v>1</v>
      </c>
      <c r="E289" s="1" t="s">
        <v>4</v>
      </c>
      <c r="F289" s="1" t="s">
        <v>56</v>
      </c>
      <c r="G289" s="1" t="s">
        <v>60</v>
      </c>
      <c r="H289" s="15" t="s">
        <v>55</v>
      </c>
      <c r="I289" s="15" t="s">
        <v>38</v>
      </c>
      <c r="L289" s="7" t="str">
        <f>IF(G289="","",VLOOKUP(G289,Overview!$A$3:$B$52,2))</f>
        <v>Broncos</v>
      </c>
      <c r="M289" s="7">
        <f t="shared" si="61"/>
        <v>0</v>
      </c>
      <c r="N289" s="7">
        <f t="shared" si="62"/>
        <v>0</v>
      </c>
      <c r="O289" s="7">
        <f t="shared" si="63"/>
        <v>0</v>
      </c>
      <c r="P289" s="8">
        <f t="shared" si="64"/>
        <v>0</v>
      </c>
      <c r="Q289" s="8">
        <f t="shared" si="65"/>
        <v>0</v>
      </c>
      <c r="R289" s="7">
        <f t="shared" si="66"/>
        <v>0</v>
      </c>
      <c r="S289" s="7">
        <f t="shared" si="67"/>
        <v>0</v>
      </c>
      <c r="T289" s="7" t="str">
        <f t="shared" si="68"/>
        <v/>
      </c>
      <c r="U289" s="7" t="str">
        <f t="shared" si="69"/>
        <v/>
      </c>
      <c r="V289" s="7" t="str">
        <f t="shared" si="70"/>
        <v/>
      </c>
      <c r="W289" s="7" t="str">
        <f t="shared" si="71"/>
        <v/>
      </c>
      <c r="Z289" s="7"/>
    </row>
    <row r="290" spans="1:26" x14ac:dyDescent="0.25">
      <c r="A290" s="1">
        <v>1996</v>
      </c>
      <c r="B290" s="1" t="s">
        <v>94</v>
      </c>
      <c r="C290" s="1" t="s">
        <v>87</v>
      </c>
      <c r="D290" s="1">
        <v>2</v>
      </c>
      <c r="E290" s="1" t="s">
        <v>25</v>
      </c>
      <c r="F290" s="1" t="s">
        <v>9</v>
      </c>
      <c r="G290" s="1" t="s">
        <v>15</v>
      </c>
      <c r="H290" s="15" t="s">
        <v>55</v>
      </c>
      <c r="I290" s="15" t="s">
        <v>39</v>
      </c>
      <c r="J290" s="15" t="s">
        <v>39</v>
      </c>
      <c r="K290" s="15" t="s">
        <v>38</v>
      </c>
      <c r="L290" s="7" t="str">
        <f>IF(G290="","",VLOOKUP(G290,Overview!$A$3:$B$52,2))</f>
        <v>Patriots</v>
      </c>
      <c r="M290" s="7">
        <f t="shared" si="61"/>
        <v>0</v>
      </c>
      <c r="N290" s="7">
        <f t="shared" si="62"/>
        <v>0</v>
      </c>
      <c r="O290" s="7">
        <f t="shared" si="63"/>
        <v>0</v>
      </c>
      <c r="P290" s="8">
        <f t="shared" si="64"/>
        <v>0</v>
      </c>
      <c r="Q290" s="8">
        <f t="shared" si="65"/>
        <v>0</v>
      </c>
      <c r="R290" s="7">
        <f t="shared" si="66"/>
        <v>0</v>
      </c>
      <c r="S290" s="7">
        <f t="shared" si="67"/>
        <v>0</v>
      </c>
      <c r="T290" s="7" t="str">
        <f t="shared" si="68"/>
        <v/>
      </c>
      <c r="U290" s="7" t="str">
        <f t="shared" si="69"/>
        <v/>
      </c>
      <c r="V290" s="7" t="str">
        <f t="shared" si="70"/>
        <v/>
      </c>
      <c r="W290" s="7" t="str">
        <f t="shared" si="71"/>
        <v/>
      </c>
      <c r="Z290" s="7"/>
    </row>
    <row r="291" spans="1:26" x14ac:dyDescent="0.25">
      <c r="A291" s="1">
        <v>1996</v>
      </c>
      <c r="B291" s="1" t="s">
        <v>94</v>
      </c>
      <c r="C291" s="1" t="s">
        <v>87</v>
      </c>
      <c r="D291" s="1">
        <v>3</v>
      </c>
      <c r="E291" s="1" t="s">
        <v>81</v>
      </c>
      <c r="F291" s="1" t="s">
        <v>10</v>
      </c>
      <c r="G291" s="1" t="s">
        <v>16</v>
      </c>
      <c r="H291" s="15" t="s">
        <v>39</v>
      </c>
      <c r="I291" s="15" t="s">
        <v>38</v>
      </c>
      <c r="L291" s="7" t="str">
        <f>IF(G291="","",VLOOKUP(G291,Overview!$A$3:$B$52,2))</f>
        <v>Steelers</v>
      </c>
      <c r="M291" s="7">
        <f t="shared" si="61"/>
        <v>0</v>
      </c>
      <c r="N291" s="7">
        <f t="shared" si="62"/>
        <v>0</v>
      </c>
      <c r="O291" s="7">
        <f t="shared" si="63"/>
        <v>0</v>
      </c>
      <c r="P291" s="8">
        <f t="shared" si="64"/>
        <v>0</v>
      </c>
      <c r="Q291" s="8">
        <f t="shared" si="65"/>
        <v>0</v>
      </c>
      <c r="R291" s="7">
        <f t="shared" si="66"/>
        <v>0</v>
      </c>
      <c r="S291" s="7">
        <f t="shared" si="67"/>
        <v>0</v>
      </c>
      <c r="T291" s="7" t="str">
        <f t="shared" si="68"/>
        <v/>
      </c>
      <c r="U291" s="7" t="str">
        <f t="shared" si="69"/>
        <v/>
      </c>
      <c r="V291" s="7" t="str">
        <f t="shared" si="70"/>
        <v/>
      </c>
      <c r="W291" s="7" t="str">
        <f t="shared" si="71"/>
        <v/>
      </c>
      <c r="Z291" s="7"/>
    </row>
    <row r="292" spans="1:26" x14ac:dyDescent="0.25">
      <c r="A292" s="1">
        <v>1996</v>
      </c>
      <c r="B292" s="1" t="s">
        <v>94</v>
      </c>
      <c r="C292" s="1" t="s">
        <v>87</v>
      </c>
      <c r="D292" s="1">
        <v>4</v>
      </c>
      <c r="E292" s="1" t="s">
        <v>5</v>
      </c>
      <c r="F292" s="1" t="s">
        <v>14</v>
      </c>
      <c r="G292" s="1" t="s">
        <v>20</v>
      </c>
      <c r="H292" s="15" t="s">
        <v>38</v>
      </c>
      <c r="L292" s="7" t="str">
        <f>IF(G292="","",VLOOKUP(G292,Overview!$A$3:$B$52,2))</f>
        <v>Bills</v>
      </c>
      <c r="M292" s="7">
        <f t="shared" si="61"/>
        <v>0</v>
      </c>
      <c r="N292" s="7">
        <f t="shared" si="62"/>
        <v>0</v>
      </c>
      <c r="O292" s="7">
        <f t="shared" si="63"/>
        <v>0</v>
      </c>
      <c r="P292" s="8">
        <f t="shared" si="64"/>
        <v>0</v>
      </c>
      <c r="Q292" s="8">
        <f t="shared" si="65"/>
        <v>0</v>
      </c>
      <c r="R292" s="7">
        <f t="shared" si="66"/>
        <v>0</v>
      </c>
      <c r="S292" s="7">
        <f t="shared" si="67"/>
        <v>0</v>
      </c>
      <c r="T292" s="7" t="str">
        <f t="shared" si="68"/>
        <v/>
      </c>
      <c r="U292" s="7" t="str">
        <f t="shared" si="69"/>
        <v/>
      </c>
      <c r="V292" s="7" t="str">
        <f t="shared" si="70"/>
        <v/>
      </c>
      <c r="W292" s="7" t="str">
        <f t="shared" si="71"/>
        <v/>
      </c>
      <c r="Z292" s="7"/>
    </row>
    <row r="293" spans="1:26" x14ac:dyDescent="0.25">
      <c r="A293" s="1">
        <v>1996</v>
      </c>
      <c r="B293" s="1" t="s">
        <v>94</v>
      </c>
      <c r="C293" s="1" t="s">
        <v>87</v>
      </c>
      <c r="D293" s="1">
        <v>5</v>
      </c>
      <c r="E293" s="1" t="s">
        <v>5</v>
      </c>
      <c r="F293" s="1" t="s">
        <v>11</v>
      </c>
      <c r="G293" s="1" t="s">
        <v>17</v>
      </c>
      <c r="H293" s="15" t="s">
        <v>39</v>
      </c>
      <c r="I293" s="15" t="s">
        <v>39</v>
      </c>
      <c r="J293" s="15" t="s">
        <v>38</v>
      </c>
      <c r="L293" s="7" t="str">
        <f>IF(G293="","",VLOOKUP(G293,Overview!$A$3:$B$52,2))</f>
        <v>Jaguars</v>
      </c>
      <c r="M293" s="7">
        <f t="shared" si="61"/>
        <v>0</v>
      </c>
      <c r="N293" s="7">
        <f t="shared" si="62"/>
        <v>0</v>
      </c>
      <c r="O293" s="7">
        <f t="shared" si="63"/>
        <v>0</v>
      </c>
      <c r="P293" s="8">
        <f t="shared" si="64"/>
        <v>0</v>
      </c>
      <c r="Q293" s="8">
        <f t="shared" si="65"/>
        <v>0</v>
      </c>
      <c r="R293" s="7">
        <f t="shared" si="66"/>
        <v>0</v>
      </c>
      <c r="S293" s="7">
        <f t="shared" si="67"/>
        <v>0</v>
      </c>
      <c r="T293" s="7" t="str">
        <f t="shared" si="68"/>
        <v/>
      </c>
      <c r="U293" s="7" t="str">
        <f t="shared" si="69"/>
        <v/>
      </c>
      <c r="V293" s="7" t="str">
        <f t="shared" si="70"/>
        <v/>
      </c>
      <c r="W293" s="7" t="str">
        <f t="shared" si="71"/>
        <v/>
      </c>
      <c r="Z293" s="7"/>
    </row>
    <row r="294" spans="1:26" x14ac:dyDescent="0.25">
      <c r="A294" s="1">
        <v>1996</v>
      </c>
      <c r="B294" s="1" t="s">
        <v>94</v>
      </c>
      <c r="C294" s="1" t="s">
        <v>87</v>
      </c>
      <c r="D294" s="1">
        <v>6</v>
      </c>
      <c r="E294" s="1" t="s">
        <v>5</v>
      </c>
      <c r="F294" s="1" t="s">
        <v>64</v>
      </c>
      <c r="G294" s="1" t="s">
        <v>66</v>
      </c>
      <c r="H294" s="15" t="s">
        <v>38</v>
      </c>
      <c r="L294" s="7" t="str">
        <f>IF(G294="","",VLOOKUP(G294,Overview!$A$3:$B$52,2))</f>
        <v>Colts</v>
      </c>
      <c r="M294" s="7">
        <f t="shared" si="61"/>
        <v>0</v>
      </c>
      <c r="N294" s="7">
        <f t="shared" si="62"/>
        <v>0</v>
      </c>
      <c r="O294" s="7">
        <f t="shared" si="63"/>
        <v>0</v>
      </c>
      <c r="P294" s="8">
        <f t="shared" si="64"/>
        <v>0</v>
      </c>
      <c r="Q294" s="8">
        <f t="shared" si="65"/>
        <v>0</v>
      </c>
      <c r="R294" s="7">
        <f t="shared" si="66"/>
        <v>0</v>
      </c>
      <c r="S294" s="7">
        <f t="shared" si="67"/>
        <v>0</v>
      </c>
      <c r="T294" s="7" t="str">
        <f t="shared" si="68"/>
        <v/>
      </c>
      <c r="U294" s="7" t="str">
        <f t="shared" si="69"/>
        <v/>
      </c>
      <c r="V294" s="7" t="str">
        <f t="shared" si="70"/>
        <v/>
      </c>
      <c r="W294" s="7" t="str">
        <f t="shared" si="71"/>
        <v/>
      </c>
      <c r="Z294" s="7"/>
    </row>
    <row r="295" spans="1:26" x14ac:dyDescent="0.25">
      <c r="A295" s="1">
        <v>1996</v>
      </c>
      <c r="B295" s="1" t="s">
        <v>94</v>
      </c>
      <c r="C295" s="1" t="s">
        <v>88</v>
      </c>
      <c r="D295" s="1">
        <v>1</v>
      </c>
      <c r="E295" s="1" t="s">
        <v>81</v>
      </c>
      <c r="F295" s="1" t="s">
        <v>45</v>
      </c>
      <c r="G295" s="1" t="s">
        <v>52</v>
      </c>
      <c r="H295" s="15" t="s">
        <v>55</v>
      </c>
      <c r="I295" s="15" t="s">
        <v>39</v>
      </c>
      <c r="J295" s="15" t="s">
        <v>39</v>
      </c>
      <c r="K295" s="15" t="s">
        <v>39</v>
      </c>
      <c r="L295" s="7" t="str">
        <f>IF(G295="","",VLOOKUP(G295,Overview!$A$3:$B$52,2))</f>
        <v>Packers</v>
      </c>
      <c r="M295" s="7">
        <f t="shared" si="61"/>
        <v>0</v>
      </c>
      <c r="N295" s="7">
        <f t="shared" si="62"/>
        <v>0</v>
      </c>
      <c r="O295" s="7">
        <f t="shared" si="63"/>
        <v>0</v>
      </c>
      <c r="P295" s="8">
        <f t="shared" si="64"/>
        <v>0</v>
      </c>
      <c r="Q295" s="8">
        <f t="shared" si="65"/>
        <v>0</v>
      </c>
      <c r="R295" s="7">
        <f t="shared" si="66"/>
        <v>0</v>
      </c>
      <c r="S295" s="7">
        <f t="shared" si="67"/>
        <v>0</v>
      </c>
      <c r="T295" s="7">
        <f t="shared" si="68"/>
        <v>1996</v>
      </c>
      <c r="U295" s="7" t="str">
        <f t="shared" si="69"/>
        <v>Green Bay</v>
      </c>
      <c r="V295" s="7" t="str">
        <f t="shared" si="70"/>
        <v>Packers</v>
      </c>
      <c r="W295" s="7" t="str">
        <f t="shared" si="71"/>
        <v>NFC</v>
      </c>
      <c r="Z295" s="7"/>
    </row>
    <row r="296" spans="1:26" x14ac:dyDescent="0.25">
      <c r="A296" s="1">
        <v>1996</v>
      </c>
      <c r="B296" s="1" t="s">
        <v>94</v>
      </c>
      <c r="C296" s="1" t="s">
        <v>88</v>
      </c>
      <c r="D296" s="1">
        <v>2</v>
      </c>
      <c r="E296" s="1" t="s">
        <v>4</v>
      </c>
      <c r="F296" s="1" t="s">
        <v>30</v>
      </c>
      <c r="G296" s="1" t="s">
        <v>36</v>
      </c>
      <c r="H296" s="15" t="s">
        <v>55</v>
      </c>
      <c r="I296" s="15" t="s">
        <v>39</v>
      </c>
      <c r="J296" s="15" t="s">
        <v>38</v>
      </c>
      <c r="L296" s="7" t="str">
        <f>IF(G296="","",VLOOKUP(G296,Overview!$A$3:$B$52,2))</f>
        <v>Panthers</v>
      </c>
      <c r="M296" s="7">
        <f t="shared" si="61"/>
        <v>0</v>
      </c>
      <c r="N296" s="7">
        <f t="shared" si="62"/>
        <v>0</v>
      </c>
      <c r="O296" s="7">
        <f t="shared" si="63"/>
        <v>0</v>
      </c>
      <c r="P296" s="8">
        <f t="shared" si="64"/>
        <v>0</v>
      </c>
      <c r="Q296" s="8">
        <f t="shared" si="65"/>
        <v>0</v>
      </c>
      <c r="R296" s="7">
        <f t="shared" si="66"/>
        <v>0</v>
      </c>
      <c r="S296" s="7">
        <f t="shared" si="67"/>
        <v>0</v>
      </c>
      <c r="T296" s="7" t="str">
        <f t="shared" si="68"/>
        <v/>
      </c>
      <c r="U296" s="7" t="str">
        <f t="shared" si="69"/>
        <v/>
      </c>
      <c r="V296" s="7" t="str">
        <f t="shared" si="70"/>
        <v/>
      </c>
      <c r="W296" s="7" t="str">
        <f t="shared" si="71"/>
        <v/>
      </c>
      <c r="Z296" s="7"/>
    </row>
    <row r="297" spans="1:26" x14ac:dyDescent="0.25">
      <c r="A297" s="1">
        <v>1996</v>
      </c>
      <c r="B297" s="1" t="s">
        <v>94</v>
      </c>
      <c r="C297" s="1" t="s">
        <v>88</v>
      </c>
      <c r="D297" s="1">
        <v>3</v>
      </c>
      <c r="E297" s="1" t="s">
        <v>25</v>
      </c>
      <c r="F297" s="1" t="s">
        <v>43</v>
      </c>
      <c r="G297" s="1" t="s">
        <v>50</v>
      </c>
      <c r="H297" s="15" t="s">
        <v>39</v>
      </c>
      <c r="I297" s="15" t="s">
        <v>38</v>
      </c>
      <c r="L297" s="7" t="str">
        <f>IF(G297="","",VLOOKUP(G297,Overview!$A$3:$B$52,2))</f>
        <v>Cowboys</v>
      </c>
      <c r="M297" s="7">
        <f t="shared" si="61"/>
        <v>0</v>
      </c>
      <c r="N297" s="7">
        <f t="shared" si="62"/>
        <v>0</v>
      </c>
      <c r="O297" s="7">
        <f t="shared" si="63"/>
        <v>0</v>
      </c>
      <c r="P297" s="8">
        <f t="shared" si="64"/>
        <v>0</v>
      </c>
      <c r="Q297" s="8">
        <f t="shared" si="65"/>
        <v>0</v>
      </c>
      <c r="R297" s="7">
        <f t="shared" si="66"/>
        <v>0</v>
      </c>
      <c r="S297" s="7">
        <f t="shared" si="67"/>
        <v>0</v>
      </c>
      <c r="T297" s="7" t="str">
        <f t="shared" si="68"/>
        <v/>
      </c>
      <c r="U297" s="7" t="str">
        <f t="shared" si="69"/>
        <v/>
      </c>
      <c r="V297" s="7" t="str">
        <f t="shared" si="70"/>
        <v/>
      </c>
      <c r="W297" s="7" t="str">
        <f t="shared" si="71"/>
        <v/>
      </c>
      <c r="Z297" s="7"/>
    </row>
    <row r="298" spans="1:26" x14ac:dyDescent="0.25">
      <c r="A298" s="1">
        <v>1996</v>
      </c>
      <c r="B298" s="1" t="s">
        <v>94</v>
      </c>
      <c r="C298" s="1" t="s">
        <v>88</v>
      </c>
      <c r="D298" s="1">
        <v>4</v>
      </c>
      <c r="E298" s="1" t="s">
        <v>5</v>
      </c>
      <c r="F298" s="1" t="s">
        <v>69</v>
      </c>
      <c r="G298" s="1" t="s">
        <v>71</v>
      </c>
      <c r="H298" s="15" t="s">
        <v>39</v>
      </c>
      <c r="I298" s="15" t="s">
        <v>38</v>
      </c>
      <c r="L298" s="7" t="str">
        <f>IF(G298="","",VLOOKUP(G298,Overview!$A$3:$B$52,2))</f>
        <v>49ers</v>
      </c>
      <c r="M298" s="7">
        <f t="shared" si="61"/>
        <v>0</v>
      </c>
      <c r="N298" s="7">
        <f t="shared" si="62"/>
        <v>0</v>
      </c>
      <c r="O298" s="7">
        <f t="shared" si="63"/>
        <v>0</v>
      </c>
      <c r="P298" s="8">
        <f t="shared" si="64"/>
        <v>0</v>
      </c>
      <c r="Q298" s="8">
        <f t="shared" si="65"/>
        <v>0</v>
      </c>
      <c r="R298" s="7">
        <f t="shared" si="66"/>
        <v>0</v>
      </c>
      <c r="S298" s="7">
        <f t="shared" si="67"/>
        <v>0</v>
      </c>
      <c r="T298" s="7" t="str">
        <f t="shared" si="68"/>
        <v/>
      </c>
      <c r="U298" s="7" t="str">
        <f t="shared" si="69"/>
        <v/>
      </c>
      <c r="V298" s="7" t="str">
        <f t="shared" si="70"/>
        <v/>
      </c>
      <c r="W298" s="7" t="str">
        <f t="shared" si="71"/>
        <v/>
      </c>
      <c r="Z298" s="7"/>
    </row>
    <row r="299" spans="1:26" x14ac:dyDescent="0.25">
      <c r="A299" s="1">
        <v>1996</v>
      </c>
      <c r="B299" s="1" t="s">
        <v>94</v>
      </c>
      <c r="C299" s="1" t="s">
        <v>88</v>
      </c>
      <c r="D299" s="1">
        <v>5</v>
      </c>
      <c r="E299" s="1" t="s">
        <v>5</v>
      </c>
      <c r="F299" s="1" t="s">
        <v>26</v>
      </c>
      <c r="G299" s="1" t="s">
        <v>32</v>
      </c>
      <c r="H299" s="15" t="s">
        <v>38</v>
      </c>
      <c r="L299" s="7" t="str">
        <f>IF(G299="","",VLOOKUP(G299,Overview!$A$3:$B$52,2))</f>
        <v>Eagles</v>
      </c>
      <c r="M299" s="7">
        <f t="shared" si="61"/>
        <v>0</v>
      </c>
      <c r="N299" s="7">
        <f t="shared" si="62"/>
        <v>0</v>
      </c>
      <c r="O299" s="7">
        <f t="shared" si="63"/>
        <v>0</v>
      </c>
      <c r="P299" s="8">
        <f t="shared" si="64"/>
        <v>0</v>
      </c>
      <c r="Q299" s="8">
        <f t="shared" si="65"/>
        <v>0</v>
      </c>
      <c r="R299" s="7">
        <f t="shared" si="66"/>
        <v>0</v>
      </c>
      <c r="S299" s="7">
        <f t="shared" si="67"/>
        <v>0</v>
      </c>
      <c r="T299" s="7" t="str">
        <f t="shared" si="68"/>
        <v/>
      </c>
      <c r="U299" s="7" t="str">
        <f t="shared" si="69"/>
        <v/>
      </c>
      <c r="V299" s="7" t="str">
        <f t="shared" si="70"/>
        <v/>
      </c>
      <c r="W299" s="7" t="str">
        <f t="shared" si="71"/>
        <v/>
      </c>
      <c r="Z299" s="7"/>
    </row>
    <row r="300" spans="1:26" x14ac:dyDescent="0.25">
      <c r="A300" s="1">
        <v>1996</v>
      </c>
      <c r="B300" s="1" t="s">
        <v>94</v>
      </c>
      <c r="C300" s="1" t="s">
        <v>88</v>
      </c>
      <c r="D300" s="1">
        <v>6</v>
      </c>
      <c r="E300" s="1" t="s">
        <v>5</v>
      </c>
      <c r="F300" s="1" t="s">
        <v>27</v>
      </c>
      <c r="G300" s="1" t="s">
        <v>33</v>
      </c>
      <c r="H300" s="15" t="s">
        <v>38</v>
      </c>
      <c r="L300" s="7" t="str">
        <f>IF(G300="","",VLOOKUP(G300,Overview!$A$3:$B$52,2))</f>
        <v>Vikings</v>
      </c>
      <c r="M300" s="7">
        <f t="shared" si="61"/>
        <v>0</v>
      </c>
      <c r="N300" s="7">
        <f t="shared" si="62"/>
        <v>0</v>
      </c>
      <c r="O300" s="7">
        <f t="shared" si="63"/>
        <v>0</v>
      </c>
      <c r="P300" s="8">
        <f t="shared" si="64"/>
        <v>0</v>
      </c>
      <c r="Q300" s="8">
        <f t="shared" si="65"/>
        <v>0</v>
      </c>
      <c r="R300" s="7">
        <f t="shared" si="66"/>
        <v>0</v>
      </c>
      <c r="S300" s="7">
        <f t="shared" si="67"/>
        <v>0</v>
      </c>
      <c r="T300" s="7" t="str">
        <f t="shared" si="68"/>
        <v/>
      </c>
      <c r="U300" s="7" t="str">
        <f t="shared" si="69"/>
        <v/>
      </c>
      <c r="V300" s="7" t="str">
        <f t="shared" si="70"/>
        <v/>
      </c>
      <c r="W300" s="7" t="str">
        <f t="shared" si="71"/>
        <v/>
      </c>
      <c r="Z300" s="7"/>
    </row>
    <row r="301" spans="1:26" x14ac:dyDescent="0.25">
      <c r="A301" s="1">
        <v>1997</v>
      </c>
      <c r="B301" s="1" t="s">
        <v>94</v>
      </c>
      <c r="C301" s="1" t="s">
        <v>87</v>
      </c>
      <c r="D301" s="1">
        <v>1</v>
      </c>
      <c r="E301" s="1" t="s">
        <v>4</v>
      </c>
      <c r="F301" s="1" t="s">
        <v>12</v>
      </c>
      <c r="G301" s="1" t="s">
        <v>18</v>
      </c>
      <c r="H301" s="15" t="s">
        <v>55</v>
      </c>
      <c r="I301" s="15" t="s">
        <v>38</v>
      </c>
      <c r="L301" s="7" t="str">
        <f>IF(G301="","",VLOOKUP(G301,Overview!$A$3:$B$52,2))</f>
        <v>Chiefs</v>
      </c>
      <c r="M301" s="7">
        <f t="shared" si="61"/>
        <v>0</v>
      </c>
      <c r="N301" s="7">
        <f t="shared" si="62"/>
        <v>0</v>
      </c>
      <c r="O301" s="7">
        <f t="shared" si="63"/>
        <v>0</v>
      </c>
      <c r="P301" s="8">
        <f t="shared" si="64"/>
        <v>0</v>
      </c>
      <c r="Q301" s="8">
        <f t="shared" si="65"/>
        <v>0</v>
      </c>
      <c r="R301" s="7">
        <f t="shared" si="66"/>
        <v>0</v>
      </c>
      <c r="S301" s="7">
        <f t="shared" si="67"/>
        <v>0</v>
      </c>
      <c r="T301" s="7" t="str">
        <f t="shared" si="68"/>
        <v/>
      </c>
      <c r="U301" s="7" t="str">
        <f t="shared" si="69"/>
        <v/>
      </c>
      <c r="V301" s="7" t="str">
        <f t="shared" si="70"/>
        <v/>
      </c>
      <c r="W301" s="7" t="str">
        <f t="shared" si="71"/>
        <v/>
      </c>
      <c r="Z301" s="7"/>
    </row>
    <row r="302" spans="1:26" x14ac:dyDescent="0.25">
      <c r="A302" s="1">
        <v>1997</v>
      </c>
      <c r="B302" s="1" t="s">
        <v>94</v>
      </c>
      <c r="C302" s="1" t="s">
        <v>87</v>
      </c>
      <c r="D302" s="1">
        <v>2</v>
      </c>
      <c r="E302" s="1" t="s">
        <v>81</v>
      </c>
      <c r="F302" s="1" t="s">
        <v>10</v>
      </c>
      <c r="G302" s="1" t="s">
        <v>16</v>
      </c>
      <c r="H302" s="15" t="s">
        <v>55</v>
      </c>
      <c r="I302" s="15" t="s">
        <v>39</v>
      </c>
      <c r="J302" s="15" t="s">
        <v>38</v>
      </c>
      <c r="L302" s="7" t="str">
        <f>IF(G302="","",VLOOKUP(G302,Overview!$A$3:$B$52,2))</f>
        <v>Steelers</v>
      </c>
      <c r="M302" s="7">
        <f t="shared" si="61"/>
        <v>0</v>
      </c>
      <c r="N302" s="7">
        <f t="shared" si="62"/>
        <v>0</v>
      </c>
      <c r="O302" s="7">
        <f t="shared" si="63"/>
        <v>0</v>
      </c>
      <c r="P302" s="8">
        <f t="shared" si="64"/>
        <v>0</v>
      </c>
      <c r="Q302" s="8">
        <f t="shared" si="65"/>
        <v>0</v>
      </c>
      <c r="R302" s="7">
        <f t="shared" si="66"/>
        <v>0</v>
      </c>
      <c r="S302" s="7">
        <f t="shared" si="67"/>
        <v>0</v>
      </c>
      <c r="T302" s="7" t="str">
        <f t="shared" si="68"/>
        <v/>
      </c>
      <c r="U302" s="7" t="str">
        <f t="shared" si="69"/>
        <v/>
      </c>
      <c r="V302" s="7" t="str">
        <f t="shared" si="70"/>
        <v/>
      </c>
      <c r="W302" s="7" t="str">
        <f t="shared" si="71"/>
        <v/>
      </c>
      <c r="Z302" s="7"/>
    </row>
    <row r="303" spans="1:26" x14ac:dyDescent="0.25">
      <c r="A303" s="1">
        <v>1997</v>
      </c>
      <c r="B303" s="1" t="s">
        <v>94</v>
      </c>
      <c r="C303" s="1" t="s">
        <v>87</v>
      </c>
      <c r="D303" s="1">
        <v>3</v>
      </c>
      <c r="E303" s="1" t="s">
        <v>25</v>
      </c>
      <c r="F303" s="1" t="s">
        <v>9</v>
      </c>
      <c r="G303" s="1" t="s">
        <v>15</v>
      </c>
      <c r="H303" s="15" t="s">
        <v>39</v>
      </c>
      <c r="I303" s="15" t="s">
        <v>38</v>
      </c>
      <c r="L303" s="7" t="str">
        <f>IF(G303="","",VLOOKUP(G303,Overview!$A$3:$B$52,2))</f>
        <v>Patriots</v>
      </c>
      <c r="M303" s="7">
        <f t="shared" si="61"/>
        <v>0</v>
      </c>
      <c r="N303" s="7">
        <f t="shared" si="62"/>
        <v>0</v>
      </c>
      <c r="O303" s="7">
        <f t="shared" si="63"/>
        <v>0</v>
      </c>
      <c r="P303" s="8">
        <f t="shared" si="64"/>
        <v>0</v>
      </c>
      <c r="Q303" s="8">
        <f t="shared" si="65"/>
        <v>0</v>
      </c>
      <c r="R303" s="7">
        <f t="shared" si="66"/>
        <v>0</v>
      </c>
      <c r="S303" s="7">
        <f t="shared" si="67"/>
        <v>0</v>
      </c>
      <c r="T303" s="7" t="str">
        <f t="shared" si="68"/>
        <v/>
      </c>
      <c r="U303" s="7" t="str">
        <f t="shared" si="69"/>
        <v/>
      </c>
      <c r="V303" s="7" t="str">
        <f t="shared" si="70"/>
        <v/>
      </c>
      <c r="W303" s="7" t="str">
        <f t="shared" si="71"/>
        <v/>
      </c>
      <c r="Z303" s="7"/>
    </row>
    <row r="304" spans="1:26" x14ac:dyDescent="0.25">
      <c r="A304" s="1">
        <v>1997</v>
      </c>
      <c r="B304" s="1" t="s">
        <v>94</v>
      </c>
      <c r="C304" s="1" t="s">
        <v>87</v>
      </c>
      <c r="D304" s="1">
        <v>4</v>
      </c>
      <c r="E304" s="1" t="s">
        <v>5</v>
      </c>
      <c r="F304" s="1" t="s">
        <v>56</v>
      </c>
      <c r="G304" s="1" t="s">
        <v>60</v>
      </c>
      <c r="H304" s="15" t="s">
        <v>39</v>
      </c>
      <c r="I304" s="15" t="s">
        <v>39</v>
      </c>
      <c r="J304" s="15" t="s">
        <v>39</v>
      </c>
      <c r="K304" s="15" t="s">
        <v>39</v>
      </c>
      <c r="L304" s="7" t="str">
        <f>IF(G304="","",VLOOKUP(G304,Overview!$A$3:$B$52,2))</f>
        <v>Broncos</v>
      </c>
      <c r="M304" s="7">
        <f t="shared" si="61"/>
        <v>0</v>
      </c>
      <c r="N304" s="7">
        <f t="shared" si="62"/>
        <v>0</v>
      </c>
      <c r="O304" s="7">
        <f t="shared" si="63"/>
        <v>0</v>
      </c>
      <c r="P304" s="8">
        <f t="shared" si="64"/>
        <v>0</v>
      </c>
      <c r="Q304" s="8">
        <f t="shared" si="65"/>
        <v>0</v>
      </c>
      <c r="R304" s="7">
        <f t="shared" si="66"/>
        <v>0</v>
      </c>
      <c r="S304" s="7">
        <f t="shared" si="67"/>
        <v>0</v>
      </c>
      <c r="T304" s="7">
        <f t="shared" si="68"/>
        <v>1997</v>
      </c>
      <c r="U304" s="7" t="str">
        <f t="shared" si="69"/>
        <v>Denver</v>
      </c>
      <c r="V304" s="7" t="str">
        <f t="shared" si="70"/>
        <v>Broncos</v>
      </c>
      <c r="W304" s="7" t="str">
        <f t="shared" si="71"/>
        <v>AFC</v>
      </c>
      <c r="Z304" s="7"/>
    </row>
    <row r="305" spans="1:26" x14ac:dyDescent="0.25">
      <c r="A305" s="1">
        <v>1997</v>
      </c>
      <c r="B305" s="1" t="s">
        <v>94</v>
      </c>
      <c r="C305" s="1" t="s">
        <v>87</v>
      </c>
      <c r="D305" s="1">
        <v>5</v>
      </c>
      <c r="E305" s="1" t="s">
        <v>5</v>
      </c>
      <c r="F305" s="1" t="s">
        <v>11</v>
      </c>
      <c r="G305" s="1" t="s">
        <v>17</v>
      </c>
      <c r="H305" s="15" t="s">
        <v>38</v>
      </c>
      <c r="L305" s="7" t="str">
        <f>IF(G305="","",VLOOKUP(G305,Overview!$A$3:$B$52,2))</f>
        <v>Jaguars</v>
      </c>
      <c r="M305" s="7">
        <f t="shared" si="61"/>
        <v>0</v>
      </c>
      <c r="N305" s="7">
        <f t="shared" si="62"/>
        <v>0</v>
      </c>
      <c r="O305" s="7">
        <f t="shared" si="63"/>
        <v>0</v>
      </c>
      <c r="P305" s="8">
        <f t="shared" si="64"/>
        <v>0</v>
      </c>
      <c r="Q305" s="8">
        <f t="shared" si="65"/>
        <v>0</v>
      </c>
      <c r="R305" s="7">
        <f t="shared" si="66"/>
        <v>0</v>
      </c>
      <c r="S305" s="7">
        <f t="shared" si="67"/>
        <v>0</v>
      </c>
      <c r="T305" s="7" t="str">
        <f t="shared" si="68"/>
        <v/>
      </c>
      <c r="U305" s="7" t="str">
        <f t="shared" si="69"/>
        <v/>
      </c>
      <c r="V305" s="7" t="str">
        <f t="shared" si="70"/>
        <v/>
      </c>
      <c r="W305" s="7" t="str">
        <f t="shared" si="71"/>
        <v/>
      </c>
      <c r="Z305" s="7"/>
    </row>
    <row r="306" spans="1:26" x14ac:dyDescent="0.25">
      <c r="A306" s="1">
        <v>1997</v>
      </c>
      <c r="B306" s="1" t="s">
        <v>94</v>
      </c>
      <c r="C306" s="1" t="s">
        <v>87</v>
      </c>
      <c r="D306" s="1">
        <v>6</v>
      </c>
      <c r="E306" s="1" t="s">
        <v>5</v>
      </c>
      <c r="F306" s="1" t="s">
        <v>42</v>
      </c>
      <c r="G306" s="1" t="s">
        <v>49</v>
      </c>
      <c r="H306" s="15" t="s">
        <v>38</v>
      </c>
      <c r="L306" s="7" t="str">
        <f>IF(G306="","",VLOOKUP(G306,Overview!$A$3:$B$52,2))</f>
        <v>Dolphins</v>
      </c>
      <c r="M306" s="7">
        <f t="shared" si="61"/>
        <v>0</v>
      </c>
      <c r="N306" s="7">
        <f t="shared" si="62"/>
        <v>0</v>
      </c>
      <c r="O306" s="7">
        <f t="shared" si="63"/>
        <v>0</v>
      </c>
      <c r="P306" s="8">
        <f t="shared" si="64"/>
        <v>0</v>
      </c>
      <c r="Q306" s="8">
        <f t="shared" si="65"/>
        <v>0</v>
      </c>
      <c r="R306" s="7">
        <f t="shared" si="66"/>
        <v>0</v>
      </c>
      <c r="S306" s="7">
        <f t="shared" si="67"/>
        <v>0</v>
      </c>
      <c r="T306" s="7" t="str">
        <f t="shared" si="68"/>
        <v/>
      </c>
      <c r="U306" s="7" t="str">
        <f t="shared" si="69"/>
        <v/>
      </c>
      <c r="V306" s="7" t="str">
        <f t="shared" si="70"/>
        <v/>
      </c>
      <c r="W306" s="7" t="str">
        <f t="shared" si="71"/>
        <v/>
      </c>
      <c r="Z306" s="7"/>
    </row>
    <row r="307" spans="1:26" x14ac:dyDescent="0.25">
      <c r="A307" s="1">
        <v>1997</v>
      </c>
      <c r="B307" s="1" t="s">
        <v>94</v>
      </c>
      <c r="C307" s="1" t="s">
        <v>88</v>
      </c>
      <c r="D307" s="1">
        <v>1</v>
      </c>
      <c r="E307" s="1" t="s">
        <v>4</v>
      </c>
      <c r="F307" s="1" t="s">
        <v>69</v>
      </c>
      <c r="G307" s="1" t="s">
        <v>71</v>
      </c>
      <c r="H307" s="15" t="s">
        <v>55</v>
      </c>
      <c r="I307" s="15" t="s">
        <v>39</v>
      </c>
      <c r="J307" s="15" t="s">
        <v>38</v>
      </c>
      <c r="L307" s="7" t="str">
        <f>IF(G307="","",VLOOKUP(G307,Overview!$A$3:$B$52,2))</f>
        <v>49ers</v>
      </c>
      <c r="M307" s="7">
        <f t="shared" si="61"/>
        <v>0</v>
      </c>
      <c r="N307" s="7">
        <f t="shared" si="62"/>
        <v>0</v>
      </c>
      <c r="O307" s="7">
        <f t="shared" si="63"/>
        <v>0</v>
      </c>
      <c r="P307" s="8">
        <f t="shared" si="64"/>
        <v>0</v>
      </c>
      <c r="Q307" s="8">
        <f t="shared" si="65"/>
        <v>0</v>
      </c>
      <c r="R307" s="7">
        <f t="shared" si="66"/>
        <v>0</v>
      </c>
      <c r="S307" s="7">
        <f t="shared" si="67"/>
        <v>0</v>
      </c>
      <c r="T307" s="7" t="str">
        <f t="shared" si="68"/>
        <v/>
      </c>
      <c r="U307" s="7" t="str">
        <f t="shared" si="69"/>
        <v/>
      </c>
      <c r="V307" s="7" t="str">
        <f t="shared" si="70"/>
        <v/>
      </c>
      <c r="W307" s="7" t="str">
        <f t="shared" si="71"/>
        <v/>
      </c>
      <c r="Z307" s="7"/>
    </row>
    <row r="308" spans="1:26" x14ac:dyDescent="0.25">
      <c r="A308" s="1">
        <v>1997</v>
      </c>
      <c r="B308" s="1" t="s">
        <v>94</v>
      </c>
      <c r="C308" s="1" t="s">
        <v>88</v>
      </c>
      <c r="D308" s="1">
        <v>2</v>
      </c>
      <c r="E308" s="1" t="s">
        <v>81</v>
      </c>
      <c r="F308" s="1" t="s">
        <v>45</v>
      </c>
      <c r="G308" s="1" t="s">
        <v>52</v>
      </c>
      <c r="H308" s="15" t="s">
        <v>55</v>
      </c>
      <c r="I308" s="15" t="s">
        <v>39</v>
      </c>
      <c r="J308" s="15" t="s">
        <v>39</v>
      </c>
      <c r="K308" s="15" t="s">
        <v>38</v>
      </c>
      <c r="L308" s="7" t="str">
        <f>IF(G308="","",VLOOKUP(G308,Overview!$A$3:$B$52,2))</f>
        <v>Packers</v>
      </c>
      <c r="M308" s="7">
        <f t="shared" si="61"/>
        <v>0</v>
      </c>
      <c r="N308" s="7">
        <f t="shared" si="62"/>
        <v>0</v>
      </c>
      <c r="O308" s="7">
        <f t="shared" si="63"/>
        <v>0</v>
      </c>
      <c r="P308" s="8">
        <f t="shared" si="64"/>
        <v>0</v>
      </c>
      <c r="Q308" s="8">
        <f t="shared" si="65"/>
        <v>0</v>
      </c>
      <c r="R308" s="7">
        <f t="shared" si="66"/>
        <v>0</v>
      </c>
      <c r="S308" s="7">
        <f t="shared" si="67"/>
        <v>0</v>
      </c>
      <c r="T308" s="7" t="str">
        <f t="shared" si="68"/>
        <v/>
      </c>
      <c r="U308" s="7" t="str">
        <f t="shared" si="69"/>
        <v/>
      </c>
      <c r="V308" s="7" t="str">
        <f t="shared" si="70"/>
        <v/>
      </c>
      <c r="W308" s="7" t="str">
        <f t="shared" si="71"/>
        <v/>
      </c>
      <c r="Z308" s="7"/>
    </row>
    <row r="309" spans="1:26" x14ac:dyDescent="0.25">
      <c r="A309" s="1">
        <v>1997</v>
      </c>
      <c r="B309" s="1" t="s">
        <v>94</v>
      </c>
      <c r="C309" s="1" t="s">
        <v>88</v>
      </c>
      <c r="D309" s="1">
        <v>3</v>
      </c>
      <c r="E309" s="1" t="s">
        <v>25</v>
      </c>
      <c r="F309" s="1" t="s">
        <v>46</v>
      </c>
      <c r="G309" s="1" t="s">
        <v>53</v>
      </c>
      <c r="H309" s="15" t="s">
        <v>38</v>
      </c>
      <c r="L309" s="7" t="str">
        <f>IF(G309="","",VLOOKUP(G309,Overview!$A$3:$B$52,2))</f>
        <v>Giants</v>
      </c>
      <c r="M309" s="7">
        <f t="shared" si="61"/>
        <v>0</v>
      </c>
      <c r="N309" s="7">
        <f t="shared" si="62"/>
        <v>0</v>
      </c>
      <c r="O309" s="7">
        <f t="shared" si="63"/>
        <v>0</v>
      </c>
      <c r="P309" s="8">
        <f t="shared" si="64"/>
        <v>0</v>
      </c>
      <c r="Q309" s="8">
        <f t="shared" si="65"/>
        <v>0</v>
      </c>
      <c r="R309" s="7">
        <f t="shared" si="66"/>
        <v>0</v>
      </c>
      <c r="S309" s="7">
        <f t="shared" si="67"/>
        <v>0</v>
      </c>
      <c r="T309" s="7" t="str">
        <f t="shared" si="68"/>
        <v/>
      </c>
      <c r="U309" s="7" t="str">
        <f t="shared" si="69"/>
        <v/>
      </c>
      <c r="V309" s="7" t="str">
        <f t="shared" si="70"/>
        <v/>
      </c>
      <c r="W309" s="7" t="str">
        <f t="shared" si="71"/>
        <v/>
      </c>
      <c r="Z309" s="7"/>
    </row>
    <row r="310" spans="1:26" x14ac:dyDescent="0.25">
      <c r="A310" s="1">
        <v>1997</v>
      </c>
      <c r="B310" s="1" t="s">
        <v>94</v>
      </c>
      <c r="C310" s="1" t="s">
        <v>88</v>
      </c>
      <c r="D310" s="1">
        <v>4</v>
      </c>
      <c r="E310" s="1" t="s">
        <v>5</v>
      </c>
      <c r="F310" s="1" t="s">
        <v>75</v>
      </c>
      <c r="G310" s="1" t="s">
        <v>76</v>
      </c>
      <c r="H310" s="15" t="s">
        <v>39</v>
      </c>
      <c r="I310" s="15" t="s">
        <v>38</v>
      </c>
      <c r="L310" s="7" t="str">
        <f>IF(G310="","",VLOOKUP(G310,Overview!$A$3:$B$52,2))</f>
        <v>Buccaneers</v>
      </c>
      <c r="M310" s="7">
        <f t="shared" si="61"/>
        <v>0</v>
      </c>
      <c r="N310" s="7">
        <f t="shared" si="62"/>
        <v>0</v>
      </c>
      <c r="O310" s="7">
        <f t="shared" si="63"/>
        <v>0</v>
      </c>
      <c r="P310" s="8">
        <f t="shared" si="64"/>
        <v>0</v>
      </c>
      <c r="Q310" s="8">
        <f t="shared" si="65"/>
        <v>0</v>
      </c>
      <c r="R310" s="7">
        <f t="shared" si="66"/>
        <v>0</v>
      </c>
      <c r="S310" s="7">
        <f t="shared" si="67"/>
        <v>0</v>
      </c>
      <c r="T310" s="7" t="str">
        <f t="shared" si="68"/>
        <v/>
      </c>
      <c r="U310" s="7" t="str">
        <f t="shared" si="69"/>
        <v/>
      </c>
      <c r="V310" s="7" t="str">
        <f t="shared" si="70"/>
        <v/>
      </c>
      <c r="W310" s="7" t="str">
        <f t="shared" si="71"/>
        <v/>
      </c>
      <c r="Z310" s="7"/>
    </row>
    <row r="311" spans="1:26" x14ac:dyDescent="0.25">
      <c r="A311" s="1">
        <v>1997</v>
      </c>
      <c r="B311" s="1" t="s">
        <v>94</v>
      </c>
      <c r="C311" s="1" t="s">
        <v>88</v>
      </c>
      <c r="D311" s="1">
        <v>5</v>
      </c>
      <c r="E311" s="1" t="s">
        <v>5</v>
      </c>
      <c r="F311" s="1" t="s">
        <v>83</v>
      </c>
      <c r="G311" s="1" t="s">
        <v>54</v>
      </c>
      <c r="H311" s="15" t="s">
        <v>38</v>
      </c>
      <c r="L311" s="7" t="str">
        <f>IF(G311="","",VLOOKUP(G311,Overview!$A$3:$B$52,2))</f>
        <v>Lions</v>
      </c>
      <c r="M311" s="7">
        <f t="shared" si="61"/>
        <v>0</v>
      </c>
      <c r="N311" s="7">
        <f t="shared" si="62"/>
        <v>0</v>
      </c>
      <c r="O311" s="7">
        <f t="shared" si="63"/>
        <v>0</v>
      </c>
      <c r="P311" s="8">
        <f t="shared" si="64"/>
        <v>0</v>
      </c>
      <c r="Q311" s="8">
        <f t="shared" si="65"/>
        <v>0</v>
      </c>
      <c r="R311" s="7">
        <f t="shared" si="66"/>
        <v>0</v>
      </c>
      <c r="S311" s="7">
        <f t="shared" si="67"/>
        <v>0</v>
      </c>
      <c r="T311" s="7" t="str">
        <f t="shared" si="68"/>
        <v/>
      </c>
      <c r="U311" s="7" t="str">
        <f t="shared" si="69"/>
        <v/>
      </c>
      <c r="V311" s="7" t="str">
        <f t="shared" si="70"/>
        <v/>
      </c>
      <c r="W311" s="7" t="str">
        <f t="shared" si="71"/>
        <v/>
      </c>
      <c r="Z311" s="7"/>
    </row>
    <row r="312" spans="1:26" x14ac:dyDescent="0.25">
      <c r="A312" s="1">
        <v>1997</v>
      </c>
      <c r="B312" s="1" t="s">
        <v>94</v>
      </c>
      <c r="C312" s="1" t="s">
        <v>88</v>
      </c>
      <c r="D312" s="1">
        <v>6</v>
      </c>
      <c r="E312" s="1" t="s">
        <v>5</v>
      </c>
      <c r="F312" s="1" t="s">
        <v>27</v>
      </c>
      <c r="G312" s="1" t="s">
        <v>33</v>
      </c>
      <c r="H312" s="15" t="s">
        <v>39</v>
      </c>
      <c r="I312" s="15" t="s">
        <v>38</v>
      </c>
      <c r="L312" s="7" t="str">
        <f>IF(G312="","",VLOOKUP(G312,Overview!$A$3:$B$52,2))</f>
        <v>Vikings</v>
      </c>
      <c r="M312" s="7">
        <f t="shared" si="61"/>
        <v>0</v>
      </c>
      <c r="N312" s="7">
        <f t="shared" si="62"/>
        <v>0</v>
      </c>
      <c r="O312" s="7">
        <f t="shared" si="63"/>
        <v>0</v>
      </c>
      <c r="P312" s="8">
        <f t="shared" si="64"/>
        <v>0</v>
      </c>
      <c r="Q312" s="8">
        <f t="shared" si="65"/>
        <v>0</v>
      </c>
      <c r="R312" s="7">
        <f t="shared" si="66"/>
        <v>0</v>
      </c>
      <c r="S312" s="7">
        <f t="shared" si="67"/>
        <v>0</v>
      </c>
      <c r="T312" s="7" t="str">
        <f t="shared" si="68"/>
        <v/>
      </c>
      <c r="U312" s="7" t="str">
        <f t="shared" si="69"/>
        <v/>
      </c>
      <c r="V312" s="7" t="str">
        <f t="shared" si="70"/>
        <v/>
      </c>
      <c r="W312" s="7" t="str">
        <f t="shared" si="71"/>
        <v/>
      </c>
      <c r="Z312" s="7"/>
    </row>
    <row r="313" spans="1:26" x14ac:dyDescent="0.25">
      <c r="A313" s="1">
        <v>1998</v>
      </c>
      <c r="B313" s="1" t="s">
        <v>94</v>
      </c>
      <c r="C313" s="1" t="s">
        <v>87</v>
      </c>
      <c r="D313" s="1">
        <v>1</v>
      </c>
      <c r="E313" s="1" t="s">
        <v>4</v>
      </c>
      <c r="F313" s="1" t="s">
        <v>56</v>
      </c>
      <c r="G313" s="1" t="s">
        <v>60</v>
      </c>
      <c r="H313" s="15" t="s">
        <v>55</v>
      </c>
      <c r="I313" s="15" t="s">
        <v>39</v>
      </c>
      <c r="J313" s="15" t="s">
        <v>39</v>
      </c>
      <c r="K313" s="15" t="s">
        <v>39</v>
      </c>
      <c r="L313" s="7" t="str">
        <f>IF(G313="","",VLOOKUP(G313,Overview!$A$3:$B$52,2))</f>
        <v>Broncos</v>
      </c>
      <c r="M313" s="7">
        <f t="shared" si="61"/>
        <v>0</v>
      </c>
      <c r="N313" s="7">
        <f t="shared" si="62"/>
        <v>0</v>
      </c>
      <c r="O313" s="7">
        <f t="shared" si="63"/>
        <v>0</v>
      </c>
      <c r="P313" s="8">
        <f t="shared" si="64"/>
        <v>0</v>
      </c>
      <c r="Q313" s="8">
        <f t="shared" si="65"/>
        <v>0</v>
      </c>
      <c r="R313" s="7">
        <f t="shared" si="66"/>
        <v>0</v>
      </c>
      <c r="S313" s="7">
        <f t="shared" si="67"/>
        <v>0</v>
      </c>
      <c r="T313" s="7">
        <f t="shared" si="68"/>
        <v>1998</v>
      </c>
      <c r="U313" s="7" t="str">
        <f t="shared" si="69"/>
        <v>Denver</v>
      </c>
      <c r="V313" s="7" t="str">
        <f t="shared" si="70"/>
        <v>Broncos</v>
      </c>
      <c r="W313" s="7" t="str">
        <f t="shared" si="71"/>
        <v>AFC</v>
      </c>
      <c r="Z313" s="7"/>
    </row>
    <row r="314" spans="1:26" x14ac:dyDescent="0.25">
      <c r="A314" s="1">
        <v>1998</v>
      </c>
      <c r="B314" s="1" t="s">
        <v>94</v>
      </c>
      <c r="C314" s="1" t="s">
        <v>87</v>
      </c>
      <c r="D314" s="1">
        <v>2</v>
      </c>
      <c r="E314" s="1" t="s">
        <v>25</v>
      </c>
      <c r="F314" s="1" t="s">
        <v>46</v>
      </c>
      <c r="G314" s="1" t="s">
        <v>73</v>
      </c>
      <c r="H314" s="15" t="s">
        <v>55</v>
      </c>
      <c r="I314" s="15" t="s">
        <v>39</v>
      </c>
      <c r="J314" s="15" t="s">
        <v>38</v>
      </c>
      <c r="L314" s="7" t="str">
        <f>IF(G314="","",VLOOKUP(G314,Overview!$A$3:$B$52,2))</f>
        <v>Jets</v>
      </c>
      <c r="M314" s="7">
        <f t="shared" si="61"/>
        <v>0</v>
      </c>
      <c r="N314" s="7">
        <f t="shared" si="62"/>
        <v>0</v>
      </c>
      <c r="O314" s="7">
        <f t="shared" si="63"/>
        <v>0</v>
      </c>
      <c r="P314" s="8">
        <f t="shared" si="64"/>
        <v>0</v>
      </c>
      <c r="Q314" s="8">
        <f t="shared" si="65"/>
        <v>0</v>
      </c>
      <c r="R314" s="7">
        <f t="shared" si="66"/>
        <v>0</v>
      </c>
      <c r="S314" s="7">
        <f t="shared" si="67"/>
        <v>0</v>
      </c>
      <c r="T314" s="7" t="str">
        <f t="shared" si="68"/>
        <v/>
      </c>
      <c r="U314" s="7" t="str">
        <f t="shared" si="69"/>
        <v/>
      </c>
      <c r="V314" s="7" t="str">
        <f t="shared" si="70"/>
        <v/>
      </c>
      <c r="W314" s="7" t="str">
        <f t="shared" si="71"/>
        <v/>
      </c>
      <c r="Z314" s="7"/>
    </row>
    <row r="315" spans="1:26" x14ac:dyDescent="0.25">
      <c r="A315" s="1">
        <v>1998</v>
      </c>
      <c r="B315" s="1" t="s">
        <v>94</v>
      </c>
      <c r="C315" s="1" t="s">
        <v>87</v>
      </c>
      <c r="D315" s="1">
        <v>3</v>
      </c>
      <c r="E315" s="1" t="s">
        <v>81</v>
      </c>
      <c r="F315" s="1" t="s">
        <v>11</v>
      </c>
      <c r="G315" s="1" t="s">
        <v>17</v>
      </c>
      <c r="H315" s="15" t="s">
        <v>39</v>
      </c>
      <c r="I315" s="15" t="s">
        <v>38</v>
      </c>
      <c r="L315" s="7" t="str">
        <f>IF(G315="","",VLOOKUP(G315,Overview!$A$3:$B$52,2))</f>
        <v>Jaguars</v>
      </c>
      <c r="M315" s="7">
        <f t="shared" si="61"/>
        <v>0</v>
      </c>
      <c r="N315" s="7">
        <f t="shared" si="62"/>
        <v>0</v>
      </c>
      <c r="O315" s="7">
        <f t="shared" si="63"/>
        <v>0</v>
      </c>
      <c r="P315" s="8">
        <f t="shared" si="64"/>
        <v>0</v>
      </c>
      <c r="Q315" s="8">
        <f t="shared" si="65"/>
        <v>0</v>
      </c>
      <c r="R315" s="7">
        <f t="shared" si="66"/>
        <v>0</v>
      </c>
      <c r="S315" s="7">
        <f t="shared" si="67"/>
        <v>0</v>
      </c>
      <c r="T315" s="7" t="str">
        <f t="shared" si="68"/>
        <v/>
      </c>
      <c r="U315" s="7" t="str">
        <f t="shared" si="69"/>
        <v/>
      </c>
      <c r="V315" s="7" t="str">
        <f t="shared" si="70"/>
        <v/>
      </c>
      <c r="W315" s="7" t="str">
        <f t="shared" si="71"/>
        <v/>
      </c>
      <c r="Z315" s="7"/>
    </row>
    <row r="316" spans="1:26" x14ac:dyDescent="0.25">
      <c r="A316" s="1">
        <v>1998</v>
      </c>
      <c r="B316" s="1" t="s">
        <v>94</v>
      </c>
      <c r="C316" s="1" t="s">
        <v>87</v>
      </c>
      <c r="D316" s="1">
        <v>4</v>
      </c>
      <c r="E316" s="1" t="s">
        <v>5</v>
      </c>
      <c r="F316" s="1" t="s">
        <v>42</v>
      </c>
      <c r="G316" s="1" t="s">
        <v>49</v>
      </c>
      <c r="H316" s="15" t="s">
        <v>39</v>
      </c>
      <c r="I316" s="15" t="s">
        <v>38</v>
      </c>
      <c r="L316" s="7" t="str">
        <f>IF(G316="","",VLOOKUP(G316,Overview!$A$3:$B$52,2))</f>
        <v>Dolphins</v>
      </c>
      <c r="M316" s="7">
        <f t="shared" si="61"/>
        <v>0</v>
      </c>
      <c r="N316" s="7">
        <f t="shared" si="62"/>
        <v>0</v>
      </c>
      <c r="O316" s="7">
        <f t="shared" si="63"/>
        <v>0</v>
      </c>
      <c r="P316" s="8">
        <f t="shared" si="64"/>
        <v>0</v>
      </c>
      <c r="Q316" s="8">
        <f t="shared" si="65"/>
        <v>0</v>
      </c>
      <c r="R316" s="7">
        <f t="shared" si="66"/>
        <v>0</v>
      </c>
      <c r="S316" s="7">
        <f t="shared" si="67"/>
        <v>0</v>
      </c>
      <c r="T316" s="7" t="str">
        <f t="shared" si="68"/>
        <v/>
      </c>
      <c r="U316" s="7" t="str">
        <f t="shared" si="69"/>
        <v/>
      </c>
      <c r="V316" s="7" t="str">
        <f t="shared" si="70"/>
        <v/>
      </c>
      <c r="W316" s="7" t="str">
        <f t="shared" si="71"/>
        <v/>
      </c>
      <c r="Z316" s="7"/>
    </row>
    <row r="317" spans="1:26" x14ac:dyDescent="0.25">
      <c r="A317" s="1">
        <v>1998</v>
      </c>
      <c r="B317" s="1" t="s">
        <v>94</v>
      </c>
      <c r="C317" s="1" t="s">
        <v>87</v>
      </c>
      <c r="D317" s="1">
        <v>5</v>
      </c>
      <c r="E317" s="1" t="s">
        <v>5</v>
      </c>
      <c r="F317" s="1" t="s">
        <v>14</v>
      </c>
      <c r="G317" s="1" t="s">
        <v>20</v>
      </c>
      <c r="H317" s="15" t="s">
        <v>38</v>
      </c>
      <c r="L317" s="7" t="str">
        <f>IF(G317="","",VLOOKUP(G317,Overview!$A$3:$B$52,2))</f>
        <v>Bills</v>
      </c>
      <c r="M317" s="7">
        <f t="shared" si="61"/>
        <v>0</v>
      </c>
      <c r="N317" s="7">
        <f t="shared" si="62"/>
        <v>0</v>
      </c>
      <c r="O317" s="7">
        <f t="shared" si="63"/>
        <v>0</v>
      </c>
      <c r="P317" s="8">
        <f t="shared" si="64"/>
        <v>0</v>
      </c>
      <c r="Q317" s="8">
        <f t="shared" si="65"/>
        <v>0</v>
      </c>
      <c r="R317" s="7">
        <f t="shared" si="66"/>
        <v>0</v>
      </c>
      <c r="S317" s="7">
        <f t="shared" si="67"/>
        <v>0</v>
      </c>
      <c r="T317" s="7" t="str">
        <f t="shared" si="68"/>
        <v/>
      </c>
      <c r="U317" s="7" t="str">
        <f t="shared" si="69"/>
        <v/>
      </c>
      <c r="V317" s="7" t="str">
        <f t="shared" si="70"/>
        <v/>
      </c>
      <c r="W317" s="7" t="str">
        <f t="shared" si="71"/>
        <v/>
      </c>
      <c r="Z317" s="7"/>
    </row>
    <row r="318" spans="1:26" x14ac:dyDescent="0.25">
      <c r="A318" s="1">
        <v>1998</v>
      </c>
      <c r="B318" s="1" t="s">
        <v>94</v>
      </c>
      <c r="C318" s="1" t="s">
        <v>87</v>
      </c>
      <c r="D318" s="1">
        <v>6</v>
      </c>
      <c r="E318" s="1" t="s">
        <v>5</v>
      </c>
      <c r="F318" s="1" t="s">
        <v>9</v>
      </c>
      <c r="G318" s="1" t="s">
        <v>15</v>
      </c>
      <c r="H318" s="15" t="s">
        <v>38</v>
      </c>
      <c r="L318" s="7" t="str">
        <f>IF(G318="","",VLOOKUP(G318,Overview!$A$3:$B$52,2))</f>
        <v>Patriots</v>
      </c>
      <c r="M318" s="7">
        <f t="shared" si="61"/>
        <v>0</v>
      </c>
      <c r="N318" s="7">
        <f t="shared" si="62"/>
        <v>0</v>
      </c>
      <c r="O318" s="7">
        <f t="shared" si="63"/>
        <v>0</v>
      </c>
      <c r="P318" s="8">
        <f t="shared" si="64"/>
        <v>0</v>
      </c>
      <c r="Q318" s="8">
        <f t="shared" si="65"/>
        <v>0</v>
      </c>
      <c r="R318" s="7">
        <f t="shared" si="66"/>
        <v>0</v>
      </c>
      <c r="S318" s="7">
        <f t="shared" si="67"/>
        <v>0</v>
      </c>
      <c r="T318" s="7" t="str">
        <f t="shared" si="68"/>
        <v/>
      </c>
      <c r="U318" s="7" t="str">
        <f t="shared" si="69"/>
        <v/>
      </c>
      <c r="V318" s="7" t="str">
        <f t="shared" si="70"/>
        <v/>
      </c>
      <c r="W318" s="7" t="str">
        <f t="shared" si="71"/>
        <v/>
      </c>
      <c r="Z318" s="7"/>
    </row>
    <row r="319" spans="1:26" x14ac:dyDescent="0.25">
      <c r="A319" s="1">
        <v>1998</v>
      </c>
      <c r="B319" s="1" t="s">
        <v>94</v>
      </c>
      <c r="C319" s="1" t="s">
        <v>88</v>
      </c>
      <c r="D319" s="1">
        <v>1</v>
      </c>
      <c r="E319" s="1" t="s">
        <v>81</v>
      </c>
      <c r="F319" s="1" t="s">
        <v>27</v>
      </c>
      <c r="G319" s="1" t="s">
        <v>33</v>
      </c>
      <c r="H319" s="15" t="s">
        <v>55</v>
      </c>
      <c r="I319" s="15" t="s">
        <v>39</v>
      </c>
      <c r="J319" s="15" t="s">
        <v>38</v>
      </c>
      <c r="L319" s="7" t="str">
        <f>IF(G319="","",VLOOKUP(G319,Overview!$A$3:$B$52,2))</f>
        <v>Vikings</v>
      </c>
      <c r="M319" s="7">
        <f t="shared" si="61"/>
        <v>0</v>
      </c>
      <c r="N319" s="7">
        <f t="shared" si="62"/>
        <v>0</v>
      </c>
      <c r="O319" s="7">
        <f t="shared" si="63"/>
        <v>0</v>
      </c>
      <c r="P319" s="8">
        <f t="shared" si="64"/>
        <v>0</v>
      </c>
      <c r="Q319" s="8">
        <f t="shared" si="65"/>
        <v>0</v>
      </c>
      <c r="R319" s="7">
        <f t="shared" si="66"/>
        <v>0</v>
      </c>
      <c r="S319" s="7">
        <f t="shared" si="67"/>
        <v>0</v>
      </c>
      <c r="T319" s="7" t="str">
        <f t="shared" si="68"/>
        <v/>
      </c>
      <c r="U319" s="7" t="str">
        <f t="shared" si="69"/>
        <v/>
      </c>
      <c r="V319" s="7" t="str">
        <f t="shared" si="70"/>
        <v/>
      </c>
      <c r="W319" s="7" t="str">
        <f t="shared" si="71"/>
        <v/>
      </c>
      <c r="Z319" s="7"/>
    </row>
    <row r="320" spans="1:26" x14ac:dyDescent="0.25">
      <c r="A320" s="1">
        <v>1998</v>
      </c>
      <c r="B320" s="1" t="s">
        <v>94</v>
      </c>
      <c r="C320" s="1" t="s">
        <v>88</v>
      </c>
      <c r="D320" s="1">
        <v>2</v>
      </c>
      <c r="E320" s="1" t="s">
        <v>4</v>
      </c>
      <c r="F320" s="1" t="s">
        <v>31</v>
      </c>
      <c r="G320" s="1" t="s">
        <v>37</v>
      </c>
      <c r="H320" s="15" t="s">
        <v>55</v>
      </c>
      <c r="I320" s="15" t="s">
        <v>39</v>
      </c>
      <c r="J320" s="15" t="s">
        <v>39</v>
      </c>
      <c r="K320" s="15" t="s">
        <v>38</v>
      </c>
      <c r="L320" s="7" t="str">
        <f>IF(G320="","",VLOOKUP(G320,Overview!$A$3:$B$52,2))</f>
        <v>Falcons</v>
      </c>
      <c r="M320" s="7">
        <f t="shared" si="61"/>
        <v>0</v>
      </c>
      <c r="N320" s="7">
        <f t="shared" si="62"/>
        <v>0</v>
      </c>
      <c r="O320" s="7">
        <f t="shared" si="63"/>
        <v>0</v>
      </c>
      <c r="P320" s="8">
        <f t="shared" si="64"/>
        <v>0</v>
      </c>
      <c r="Q320" s="8">
        <f t="shared" si="65"/>
        <v>0</v>
      </c>
      <c r="R320" s="7">
        <f t="shared" si="66"/>
        <v>0</v>
      </c>
      <c r="S320" s="7">
        <f t="shared" si="67"/>
        <v>0</v>
      </c>
      <c r="T320" s="7" t="str">
        <f t="shared" si="68"/>
        <v/>
      </c>
      <c r="U320" s="7" t="str">
        <f t="shared" si="69"/>
        <v/>
      </c>
      <c r="V320" s="7" t="str">
        <f t="shared" si="70"/>
        <v/>
      </c>
      <c r="W320" s="7" t="str">
        <f t="shared" si="71"/>
        <v/>
      </c>
      <c r="Z320" s="7"/>
    </row>
    <row r="321" spans="1:26" x14ac:dyDescent="0.25">
      <c r="A321" s="1">
        <v>1998</v>
      </c>
      <c r="B321" s="1" t="s">
        <v>94</v>
      </c>
      <c r="C321" s="1" t="s">
        <v>88</v>
      </c>
      <c r="D321" s="1">
        <v>3</v>
      </c>
      <c r="E321" s="1" t="s">
        <v>25</v>
      </c>
      <c r="F321" s="1" t="s">
        <v>43</v>
      </c>
      <c r="G321" s="1" t="s">
        <v>50</v>
      </c>
      <c r="H321" s="15" t="s">
        <v>38</v>
      </c>
      <c r="L321" s="7" t="str">
        <f>IF(G321="","",VLOOKUP(G321,Overview!$A$3:$B$52,2))</f>
        <v>Cowboys</v>
      </c>
      <c r="M321" s="7">
        <f t="shared" si="61"/>
        <v>0</v>
      </c>
      <c r="N321" s="7">
        <f t="shared" si="62"/>
        <v>0</v>
      </c>
      <c r="O321" s="7">
        <f t="shared" si="63"/>
        <v>0</v>
      </c>
      <c r="P321" s="8">
        <f t="shared" si="64"/>
        <v>0</v>
      </c>
      <c r="Q321" s="8">
        <f t="shared" si="65"/>
        <v>0</v>
      </c>
      <c r="R321" s="7">
        <f t="shared" si="66"/>
        <v>0</v>
      </c>
      <c r="S321" s="7">
        <f t="shared" si="67"/>
        <v>0</v>
      </c>
      <c r="T321" s="7" t="str">
        <f t="shared" si="68"/>
        <v/>
      </c>
      <c r="U321" s="7" t="str">
        <f t="shared" si="69"/>
        <v/>
      </c>
      <c r="V321" s="7" t="str">
        <f t="shared" si="70"/>
        <v/>
      </c>
      <c r="W321" s="7" t="str">
        <f t="shared" si="71"/>
        <v/>
      </c>
      <c r="Z321" s="7"/>
    </row>
    <row r="322" spans="1:26" x14ac:dyDescent="0.25">
      <c r="A322" s="1">
        <v>1998</v>
      </c>
      <c r="B322" s="1" t="s">
        <v>94</v>
      </c>
      <c r="C322" s="1" t="s">
        <v>88</v>
      </c>
      <c r="D322" s="1">
        <v>4</v>
      </c>
      <c r="E322" s="1" t="s">
        <v>5</v>
      </c>
      <c r="F322" s="1" t="s">
        <v>69</v>
      </c>
      <c r="G322" s="1" t="s">
        <v>71</v>
      </c>
      <c r="H322" s="15" t="s">
        <v>39</v>
      </c>
      <c r="I322" s="15" t="s">
        <v>38</v>
      </c>
      <c r="L322" s="7" t="str">
        <f>IF(G322="","",VLOOKUP(G322,Overview!$A$3:$B$52,2))</f>
        <v>49ers</v>
      </c>
      <c r="M322" s="7">
        <f t="shared" si="61"/>
        <v>0</v>
      </c>
      <c r="N322" s="7">
        <f t="shared" si="62"/>
        <v>0</v>
      </c>
      <c r="O322" s="7">
        <f t="shared" si="63"/>
        <v>0</v>
      </c>
      <c r="P322" s="8">
        <f t="shared" si="64"/>
        <v>0</v>
      </c>
      <c r="Q322" s="8">
        <f t="shared" si="65"/>
        <v>0</v>
      </c>
      <c r="R322" s="7">
        <f t="shared" si="66"/>
        <v>0</v>
      </c>
      <c r="S322" s="7">
        <f t="shared" si="67"/>
        <v>0</v>
      </c>
      <c r="T322" s="7" t="str">
        <f t="shared" si="68"/>
        <v/>
      </c>
      <c r="U322" s="7" t="str">
        <f t="shared" si="69"/>
        <v/>
      </c>
      <c r="V322" s="7" t="str">
        <f t="shared" si="70"/>
        <v/>
      </c>
      <c r="W322" s="7" t="str">
        <f t="shared" si="71"/>
        <v/>
      </c>
      <c r="Z322" s="7"/>
    </row>
    <row r="323" spans="1:26" x14ac:dyDescent="0.25">
      <c r="A323" s="1">
        <v>1998</v>
      </c>
      <c r="B323" s="1" t="s">
        <v>94</v>
      </c>
      <c r="C323" s="1" t="s">
        <v>88</v>
      </c>
      <c r="D323" s="1">
        <v>5</v>
      </c>
      <c r="E323" s="1" t="s">
        <v>5</v>
      </c>
      <c r="F323" s="1" t="s">
        <v>45</v>
      </c>
      <c r="G323" s="1" t="s">
        <v>52</v>
      </c>
      <c r="H323" s="15" t="s">
        <v>38</v>
      </c>
      <c r="L323" s="7" t="str">
        <f>IF(G323="","",VLOOKUP(G323,Overview!$A$3:$B$52,2))</f>
        <v>Packers</v>
      </c>
      <c r="M323" s="7">
        <f t="shared" ref="M323:M386" si="72">(L323=$M$1)*1</f>
        <v>0</v>
      </c>
      <c r="N323" s="7">
        <f t="shared" ref="N323:N386" si="73">M323</f>
        <v>0</v>
      </c>
      <c r="O323" s="7">
        <f t="shared" ref="O323:O386" si="74">A323*M323</f>
        <v>0</v>
      </c>
      <c r="P323" s="8">
        <f t="shared" ref="P323:P386" si="75">COUNTIF(H323:K323,"W")*M323</f>
        <v>0</v>
      </c>
      <c r="Q323" s="8">
        <f t="shared" ref="Q323:Q386" si="76">COUNTIF(H323:K323,"L")*M323</f>
        <v>0</v>
      </c>
      <c r="R323" s="7">
        <f t="shared" ref="R323:R386" si="77">IF(K323&lt;&gt;"",1,0)*M323</f>
        <v>0</v>
      </c>
      <c r="S323" s="7">
        <f t="shared" ref="S323:S386" si="78">IF(K323="W",1,0)*M323</f>
        <v>0</v>
      </c>
      <c r="T323" s="7" t="str">
        <f t="shared" ref="T323:T386" si="79">IF($K323="W",A323,"")</f>
        <v/>
      </c>
      <c r="U323" s="7" t="str">
        <f t="shared" ref="U323:U386" si="80">IF($K323="W",F323,"")</f>
        <v/>
      </c>
      <c r="V323" s="7" t="str">
        <f t="shared" ref="V323:V386" si="81">IF($K323="W",G323,"")</f>
        <v/>
      </c>
      <c r="W323" s="7" t="str">
        <f t="shared" ref="W323:W386" si="82">IF($K323="W",IF(A323&lt;1970,B323,LEFT(C323,1)&amp;"FC"),"")</f>
        <v/>
      </c>
      <c r="Z323" s="7"/>
    </row>
    <row r="324" spans="1:26" x14ac:dyDescent="0.25">
      <c r="A324" s="1">
        <v>1998</v>
      </c>
      <c r="B324" s="1" t="s">
        <v>94</v>
      </c>
      <c r="C324" s="1" t="s">
        <v>88</v>
      </c>
      <c r="D324" s="1">
        <v>6</v>
      </c>
      <c r="E324" s="1" t="s">
        <v>5</v>
      </c>
      <c r="F324" s="1" t="s">
        <v>58</v>
      </c>
      <c r="G324" s="1" t="s">
        <v>62</v>
      </c>
      <c r="H324" s="15" t="s">
        <v>39</v>
      </c>
      <c r="I324" s="15" t="s">
        <v>38</v>
      </c>
      <c r="L324" s="7" t="str">
        <f>IF(G324="","",VLOOKUP(G324,Overview!$A$3:$B$52,2))</f>
        <v>Cardinals</v>
      </c>
      <c r="M324" s="7">
        <f t="shared" si="72"/>
        <v>0</v>
      </c>
      <c r="N324" s="7">
        <f t="shared" si="73"/>
        <v>0</v>
      </c>
      <c r="O324" s="7">
        <f t="shared" si="74"/>
        <v>0</v>
      </c>
      <c r="P324" s="8">
        <f t="shared" si="75"/>
        <v>0</v>
      </c>
      <c r="Q324" s="8">
        <f t="shared" si="76"/>
        <v>0</v>
      </c>
      <c r="R324" s="7">
        <f t="shared" si="77"/>
        <v>0</v>
      </c>
      <c r="S324" s="7">
        <f t="shared" si="78"/>
        <v>0</v>
      </c>
      <c r="T324" s="7" t="str">
        <f t="shared" si="79"/>
        <v/>
      </c>
      <c r="U324" s="7" t="str">
        <f t="shared" si="80"/>
        <v/>
      </c>
      <c r="V324" s="7" t="str">
        <f t="shared" si="81"/>
        <v/>
      </c>
      <c r="W324" s="7" t="str">
        <f t="shared" si="82"/>
        <v/>
      </c>
      <c r="Z324" s="7"/>
    </row>
    <row r="325" spans="1:26" x14ac:dyDescent="0.25">
      <c r="A325" s="1">
        <v>1999</v>
      </c>
      <c r="B325" s="1" t="s">
        <v>94</v>
      </c>
      <c r="C325" s="1" t="s">
        <v>87</v>
      </c>
      <c r="D325" s="1">
        <v>1</v>
      </c>
      <c r="E325" s="1" t="s">
        <v>81</v>
      </c>
      <c r="F325" s="1" t="s">
        <v>11</v>
      </c>
      <c r="G325" s="1" t="s">
        <v>17</v>
      </c>
      <c r="H325" s="15" t="s">
        <v>55</v>
      </c>
      <c r="I325" s="15" t="s">
        <v>39</v>
      </c>
      <c r="J325" s="15" t="s">
        <v>38</v>
      </c>
      <c r="L325" s="7" t="str">
        <f>IF(G325="","",VLOOKUP(G325,Overview!$A$3:$B$52,2))</f>
        <v>Jaguars</v>
      </c>
      <c r="M325" s="7">
        <f t="shared" si="72"/>
        <v>0</v>
      </c>
      <c r="N325" s="7">
        <f t="shared" si="73"/>
        <v>0</v>
      </c>
      <c r="O325" s="7">
        <f t="shared" si="74"/>
        <v>0</v>
      </c>
      <c r="P325" s="8">
        <f t="shared" si="75"/>
        <v>0</v>
      </c>
      <c r="Q325" s="8">
        <f t="shared" si="76"/>
        <v>0</v>
      </c>
      <c r="R325" s="7">
        <f t="shared" si="77"/>
        <v>0</v>
      </c>
      <c r="S325" s="7">
        <f t="shared" si="78"/>
        <v>0</v>
      </c>
      <c r="T325" s="7" t="str">
        <f t="shared" si="79"/>
        <v/>
      </c>
      <c r="U325" s="7" t="str">
        <f t="shared" si="80"/>
        <v/>
      </c>
      <c r="V325" s="7" t="str">
        <f t="shared" si="81"/>
        <v/>
      </c>
      <c r="W325" s="7" t="str">
        <f t="shared" si="82"/>
        <v/>
      </c>
      <c r="Z325" s="7"/>
    </row>
    <row r="326" spans="1:26" x14ac:dyDescent="0.25">
      <c r="A326" s="1">
        <v>1999</v>
      </c>
      <c r="B326" s="1" t="s">
        <v>94</v>
      </c>
      <c r="C326" s="1" t="s">
        <v>87</v>
      </c>
      <c r="D326" s="1">
        <v>2</v>
      </c>
      <c r="E326" s="1" t="s">
        <v>25</v>
      </c>
      <c r="F326" s="1" t="s">
        <v>64</v>
      </c>
      <c r="G326" s="1" t="s">
        <v>66</v>
      </c>
      <c r="H326" s="15" t="s">
        <v>55</v>
      </c>
      <c r="I326" s="15" t="s">
        <v>38</v>
      </c>
      <c r="L326" s="7" t="str">
        <f>IF(G326="","",VLOOKUP(G326,Overview!$A$3:$B$52,2))</f>
        <v>Colts</v>
      </c>
      <c r="M326" s="7">
        <f t="shared" si="72"/>
        <v>0</v>
      </c>
      <c r="N326" s="7">
        <f t="shared" si="73"/>
        <v>0</v>
      </c>
      <c r="O326" s="7">
        <f t="shared" si="74"/>
        <v>0</v>
      </c>
      <c r="P326" s="8">
        <f t="shared" si="75"/>
        <v>0</v>
      </c>
      <c r="Q326" s="8">
        <f t="shared" si="76"/>
        <v>0</v>
      </c>
      <c r="R326" s="7">
        <f t="shared" si="77"/>
        <v>0</v>
      </c>
      <c r="S326" s="7">
        <f t="shared" si="78"/>
        <v>0</v>
      </c>
      <c r="T326" s="7" t="str">
        <f t="shared" si="79"/>
        <v/>
      </c>
      <c r="U326" s="7" t="str">
        <f t="shared" si="80"/>
        <v/>
      </c>
      <c r="V326" s="7" t="str">
        <f t="shared" si="81"/>
        <v/>
      </c>
      <c r="W326" s="7" t="str">
        <f t="shared" si="82"/>
        <v/>
      </c>
      <c r="Z326" s="7"/>
    </row>
    <row r="327" spans="1:26" x14ac:dyDescent="0.25">
      <c r="A327" s="1">
        <v>1999</v>
      </c>
      <c r="B327" s="1" t="s">
        <v>94</v>
      </c>
      <c r="C327" s="1" t="s">
        <v>87</v>
      </c>
      <c r="D327" s="1">
        <v>3</v>
      </c>
      <c r="E327" s="1" t="s">
        <v>4</v>
      </c>
      <c r="F327" s="1" t="s">
        <v>44</v>
      </c>
      <c r="G327" s="1" t="s">
        <v>51</v>
      </c>
      <c r="H327" s="15" t="s">
        <v>38</v>
      </c>
      <c r="L327" s="7" t="str">
        <f>IF(G327="","",VLOOKUP(G327,Overview!$A$3:$B$52,2))</f>
        <v>Seahawks</v>
      </c>
      <c r="M327" s="7">
        <f t="shared" si="72"/>
        <v>0</v>
      </c>
      <c r="N327" s="7">
        <f t="shared" si="73"/>
        <v>0</v>
      </c>
      <c r="O327" s="7">
        <f t="shared" si="74"/>
        <v>0</v>
      </c>
      <c r="P327" s="8">
        <f t="shared" si="75"/>
        <v>0</v>
      </c>
      <c r="Q327" s="8">
        <f t="shared" si="76"/>
        <v>0</v>
      </c>
      <c r="R327" s="7">
        <f t="shared" si="77"/>
        <v>0</v>
      </c>
      <c r="S327" s="7">
        <f t="shared" si="78"/>
        <v>0</v>
      </c>
      <c r="T327" s="7" t="str">
        <f t="shared" si="79"/>
        <v/>
      </c>
      <c r="U327" s="7" t="str">
        <f t="shared" si="80"/>
        <v/>
      </c>
      <c r="V327" s="7" t="str">
        <f t="shared" si="81"/>
        <v/>
      </c>
      <c r="W327" s="7" t="str">
        <f t="shared" si="82"/>
        <v/>
      </c>
      <c r="Z327" s="7"/>
    </row>
    <row r="328" spans="1:26" x14ac:dyDescent="0.25">
      <c r="A328" s="1">
        <v>1999</v>
      </c>
      <c r="B328" s="1" t="s">
        <v>94</v>
      </c>
      <c r="C328" s="1" t="s">
        <v>87</v>
      </c>
      <c r="D328" s="1">
        <v>4</v>
      </c>
      <c r="E328" s="1" t="s">
        <v>5</v>
      </c>
      <c r="F328" s="1" t="s">
        <v>13</v>
      </c>
      <c r="G328" s="1" t="s">
        <v>19</v>
      </c>
      <c r="H328" s="15" t="s">
        <v>39</v>
      </c>
      <c r="I328" s="15" t="s">
        <v>39</v>
      </c>
      <c r="J328" s="15" t="s">
        <v>39</v>
      </c>
      <c r="K328" s="15" t="s">
        <v>38</v>
      </c>
      <c r="L328" s="7" t="str">
        <f>IF(G328="","",VLOOKUP(G328,Overview!$A$3:$B$52,2))</f>
        <v>Titans</v>
      </c>
      <c r="M328" s="7">
        <f t="shared" si="72"/>
        <v>0</v>
      </c>
      <c r="N328" s="7">
        <f t="shared" si="73"/>
        <v>0</v>
      </c>
      <c r="O328" s="7">
        <f t="shared" si="74"/>
        <v>0</v>
      </c>
      <c r="P328" s="8">
        <f t="shared" si="75"/>
        <v>0</v>
      </c>
      <c r="Q328" s="8">
        <f t="shared" si="76"/>
        <v>0</v>
      </c>
      <c r="R328" s="7">
        <f t="shared" si="77"/>
        <v>0</v>
      </c>
      <c r="S328" s="7">
        <f t="shared" si="78"/>
        <v>0</v>
      </c>
      <c r="T328" s="7" t="str">
        <f t="shared" si="79"/>
        <v/>
      </c>
      <c r="U328" s="7" t="str">
        <f t="shared" si="80"/>
        <v/>
      </c>
      <c r="V328" s="7" t="str">
        <f t="shared" si="81"/>
        <v/>
      </c>
      <c r="W328" s="7" t="str">
        <f t="shared" si="82"/>
        <v/>
      </c>
      <c r="Z328" s="7"/>
    </row>
    <row r="329" spans="1:26" x14ac:dyDescent="0.25">
      <c r="A329" s="1">
        <v>1999</v>
      </c>
      <c r="B329" s="1" t="s">
        <v>94</v>
      </c>
      <c r="C329" s="1" t="s">
        <v>87</v>
      </c>
      <c r="D329" s="1">
        <v>5</v>
      </c>
      <c r="E329" s="1" t="s">
        <v>5</v>
      </c>
      <c r="F329" s="1" t="s">
        <v>14</v>
      </c>
      <c r="G329" s="1" t="s">
        <v>20</v>
      </c>
      <c r="H329" s="15" t="s">
        <v>38</v>
      </c>
      <c r="L329" s="7" t="str">
        <f>IF(G329="","",VLOOKUP(G329,Overview!$A$3:$B$52,2))</f>
        <v>Bills</v>
      </c>
      <c r="M329" s="7">
        <f t="shared" si="72"/>
        <v>0</v>
      </c>
      <c r="N329" s="7">
        <f t="shared" si="73"/>
        <v>0</v>
      </c>
      <c r="O329" s="7">
        <f t="shared" si="74"/>
        <v>0</v>
      </c>
      <c r="P329" s="8">
        <f t="shared" si="75"/>
        <v>0</v>
      </c>
      <c r="Q329" s="8">
        <f t="shared" si="76"/>
        <v>0</v>
      </c>
      <c r="R329" s="7">
        <f t="shared" si="77"/>
        <v>0</v>
      </c>
      <c r="S329" s="7">
        <f t="shared" si="78"/>
        <v>0</v>
      </c>
      <c r="T329" s="7" t="str">
        <f t="shared" si="79"/>
        <v/>
      </c>
      <c r="U329" s="7" t="str">
        <f t="shared" si="80"/>
        <v/>
      </c>
      <c r="V329" s="7" t="str">
        <f t="shared" si="81"/>
        <v/>
      </c>
      <c r="W329" s="7" t="str">
        <f t="shared" si="82"/>
        <v/>
      </c>
      <c r="Z329" s="7"/>
    </row>
    <row r="330" spans="1:26" x14ac:dyDescent="0.25">
      <c r="A330" s="1">
        <v>1999</v>
      </c>
      <c r="B330" s="1" t="s">
        <v>94</v>
      </c>
      <c r="C330" s="1" t="s">
        <v>87</v>
      </c>
      <c r="D330" s="1">
        <v>6</v>
      </c>
      <c r="E330" s="1" t="s">
        <v>5</v>
      </c>
      <c r="F330" s="1" t="s">
        <v>42</v>
      </c>
      <c r="G330" s="1" t="s">
        <v>49</v>
      </c>
      <c r="H330" s="15" t="s">
        <v>39</v>
      </c>
      <c r="I330" s="15" t="s">
        <v>38</v>
      </c>
      <c r="L330" s="7" t="str">
        <f>IF(G330="","",VLOOKUP(G330,Overview!$A$3:$B$52,2))</f>
        <v>Dolphins</v>
      </c>
      <c r="M330" s="7">
        <f t="shared" si="72"/>
        <v>0</v>
      </c>
      <c r="N330" s="7">
        <f t="shared" si="73"/>
        <v>0</v>
      </c>
      <c r="O330" s="7">
        <f t="shared" si="74"/>
        <v>0</v>
      </c>
      <c r="P330" s="8">
        <f t="shared" si="75"/>
        <v>0</v>
      </c>
      <c r="Q330" s="8">
        <f t="shared" si="76"/>
        <v>0</v>
      </c>
      <c r="R330" s="7">
        <f t="shared" si="77"/>
        <v>0</v>
      </c>
      <c r="S330" s="7">
        <f t="shared" si="78"/>
        <v>0</v>
      </c>
      <c r="T330" s="7" t="str">
        <f t="shared" si="79"/>
        <v/>
      </c>
      <c r="U330" s="7" t="str">
        <f t="shared" si="80"/>
        <v/>
      </c>
      <c r="V330" s="7" t="str">
        <f t="shared" si="81"/>
        <v/>
      </c>
      <c r="W330" s="7" t="str">
        <f t="shared" si="82"/>
        <v/>
      </c>
      <c r="Z330" s="7"/>
    </row>
    <row r="331" spans="1:26" x14ac:dyDescent="0.25">
      <c r="A331" s="1">
        <v>1999</v>
      </c>
      <c r="B331" s="1" t="s">
        <v>94</v>
      </c>
      <c r="C331" s="1" t="s">
        <v>88</v>
      </c>
      <c r="D331" s="1">
        <v>1</v>
      </c>
      <c r="E331" s="1" t="s">
        <v>4</v>
      </c>
      <c r="F331" s="1" t="s">
        <v>77</v>
      </c>
      <c r="G331" s="1" t="s">
        <v>34</v>
      </c>
      <c r="H331" s="15" t="s">
        <v>55</v>
      </c>
      <c r="I331" s="15" t="s">
        <v>39</v>
      </c>
      <c r="J331" s="15" t="s">
        <v>39</v>
      </c>
      <c r="K331" s="15" t="s">
        <v>39</v>
      </c>
      <c r="L331" s="7" t="str">
        <f>IF(G331="","",VLOOKUP(G331,Overview!$A$3:$B$52,2))</f>
        <v>Rams</v>
      </c>
      <c r="M331" s="7">
        <f t="shared" si="72"/>
        <v>1</v>
      </c>
      <c r="N331" s="7">
        <f t="shared" si="73"/>
        <v>1</v>
      </c>
      <c r="O331" s="7">
        <f t="shared" si="74"/>
        <v>1999</v>
      </c>
      <c r="P331" s="8">
        <f t="shared" si="75"/>
        <v>3</v>
      </c>
      <c r="Q331" s="8">
        <f t="shared" si="76"/>
        <v>0</v>
      </c>
      <c r="R331" s="7">
        <f t="shared" si="77"/>
        <v>1</v>
      </c>
      <c r="S331" s="7">
        <f t="shared" si="78"/>
        <v>1</v>
      </c>
      <c r="T331" s="7">
        <f t="shared" si="79"/>
        <v>1999</v>
      </c>
      <c r="U331" s="7" t="str">
        <f t="shared" si="80"/>
        <v>St. Louis</v>
      </c>
      <c r="V331" s="7" t="str">
        <f t="shared" si="81"/>
        <v>Rams</v>
      </c>
      <c r="W331" s="7" t="str">
        <f t="shared" si="82"/>
        <v>NFC</v>
      </c>
      <c r="Z331" s="7"/>
    </row>
    <row r="332" spans="1:26" x14ac:dyDescent="0.25">
      <c r="A332" s="1">
        <v>1999</v>
      </c>
      <c r="B332" s="1" t="s">
        <v>94</v>
      </c>
      <c r="C332" s="1" t="s">
        <v>88</v>
      </c>
      <c r="D332" s="1">
        <v>2</v>
      </c>
      <c r="E332" s="1" t="s">
        <v>81</v>
      </c>
      <c r="F332" s="1" t="s">
        <v>75</v>
      </c>
      <c r="G332" s="1" t="s">
        <v>76</v>
      </c>
      <c r="H332" s="15" t="s">
        <v>55</v>
      </c>
      <c r="I332" s="15" t="s">
        <v>39</v>
      </c>
      <c r="J332" s="15" t="s">
        <v>38</v>
      </c>
      <c r="L332" s="7" t="str">
        <f>IF(G332="","",VLOOKUP(G332,Overview!$A$3:$B$52,2))</f>
        <v>Buccaneers</v>
      </c>
      <c r="M332" s="7">
        <f t="shared" si="72"/>
        <v>0</v>
      </c>
      <c r="N332" s="7">
        <f t="shared" si="73"/>
        <v>0</v>
      </c>
      <c r="O332" s="7">
        <f t="shared" si="74"/>
        <v>0</v>
      </c>
      <c r="P332" s="8">
        <f t="shared" si="75"/>
        <v>0</v>
      </c>
      <c r="Q332" s="8">
        <f t="shared" si="76"/>
        <v>0</v>
      </c>
      <c r="R332" s="7">
        <f t="shared" si="77"/>
        <v>0</v>
      </c>
      <c r="S332" s="7">
        <f t="shared" si="78"/>
        <v>0</v>
      </c>
      <c r="T332" s="7" t="str">
        <f t="shared" si="79"/>
        <v/>
      </c>
      <c r="U332" s="7" t="str">
        <f t="shared" si="80"/>
        <v/>
      </c>
      <c r="V332" s="7" t="str">
        <f t="shared" si="81"/>
        <v/>
      </c>
      <c r="W332" s="7" t="str">
        <f t="shared" si="82"/>
        <v/>
      </c>
      <c r="Z332" s="7"/>
    </row>
    <row r="333" spans="1:26" x14ac:dyDescent="0.25">
      <c r="A333" s="1">
        <v>1999</v>
      </c>
      <c r="B333" s="1" t="s">
        <v>94</v>
      </c>
      <c r="C333" s="1" t="s">
        <v>88</v>
      </c>
      <c r="D333" s="1">
        <v>3</v>
      </c>
      <c r="E333" s="1" t="s">
        <v>25</v>
      </c>
      <c r="F333" s="1" t="s">
        <v>59</v>
      </c>
      <c r="G333" s="1" t="s">
        <v>63</v>
      </c>
      <c r="H333" s="15" t="s">
        <v>39</v>
      </c>
      <c r="I333" s="15" t="s">
        <v>38</v>
      </c>
      <c r="L333" s="7" t="str">
        <f>IF(G333="","",VLOOKUP(G333,Overview!$A$3:$B$52,2))</f>
        <v>Commanders</v>
      </c>
      <c r="M333" s="7">
        <f t="shared" si="72"/>
        <v>0</v>
      </c>
      <c r="N333" s="7">
        <f t="shared" si="73"/>
        <v>0</v>
      </c>
      <c r="O333" s="7">
        <f t="shared" si="74"/>
        <v>0</v>
      </c>
      <c r="P333" s="8">
        <f t="shared" si="75"/>
        <v>0</v>
      </c>
      <c r="Q333" s="8">
        <f t="shared" si="76"/>
        <v>0</v>
      </c>
      <c r="R333" s="7">
        <f t="shared" si="77"/>
        <v>0</v>
      </c>
      <c r="S333" s="7">
        <f t="shared" si="78"/>
        <v>0</v>
      </c>
      <c r="T333" s="7" t="str">
        <f t="shared" si="79"/>
        <v/>
      </c>
      <c r="U333" s="7" t="str">
        <f t="shared" si="80"/>
        <v/>
      </c>
      <c r="V333" s="7" t="str">
        <f t="shared" si="81"/>
        <v/>
      </c>
      <c r="W333" s="7" t="str">
        <f t="shared" si="82"/>
        <v/>
      </c>
      <c r="Z333" s="7"/>
    </row>
    <row r="334" spans="1:26" x14ac:dyDescent="0.25">
      <c r="A334" s="1">
        <v>1999</v>
      </c>
      <c r="B334" s="1" t="s">
        <v>94</v>
      </c>
      <c r="C334" s="1" t="s">
        <v>88</v>
      </c>
      <c r="D334" s="1">
        <v>4</v>
      </c>
      <c r="E334" s="1" t="s">
        <v>5</v>
      </c>
      <c r="F334" s="1" t="s">
        <v>27</v>
      </c>
      <c r="G334" s="1" t="s">
        <v>33</v>
      </c>
      <c r="H334" s="15" t="s">
        <v>39</v>
      </c>
      <c r="I334" s="15" t="s">
        <v>38</v>
      </c>
      <c r="L334" s="7" t="str">
        <f>IF(G334="","",VLOOKUP(G334,Overview!$A$3:$B$52,2))</f>
        <v>Vikings</v>
      </c>
      <c r="M334" s="7">
        <f t="shared" si="72"/>
        <v>0</v>
      </c>
      <c r="N334" s="7">
        <f t="shared" si="73"/>
        <v>0</v>
      </c>
      <c r="O334" s="7">
        <f t="shared" si="74"/>
        <v>0</v>
      </c>
      <c r="P334" s="8">
        <f t="shared" si="75"/>
        <v>0</v>
      </c>
      <c r="Q334" s="8">
        <f t="shared" si="76"/>
        <v>0</v>
      </c>
      <c r="R334" s="7">
        <f t="shared" si="77"/>
        <v>0</v>
      </c>
      <c r="S334" s="7">
        <f t="shared" si="78"/>
        <v>0</v>
      </c>
      <c r="T334" s="7" t="str">
        <f t="shared" si="79"/>
        <v/>
      </c>
      <c r="U334" s="7" t="str">
        <f t="shared" si="80"/>
        <v/>
      </c>
      <c r="V334" s="7" t="str">
        <f t="shared" si="81"/>
        <v/>
      </c>
      <c r="W334" s="7" t="str">
        <f t="shared" si="82"/>
        <v/>
      </c>
      <c r="Z334" s="7"/>
    </row>
    <row r="335" spans="1:26" x14ac:dyDescent="0.25">
      <c r="A335" s="1">
        <v>1999</v>
      </c>
      <c r="B335" s="1" t="s">
        <v>94</v>
      </c>
      <c r="C335" s="1" t="s">
        <v>88</v>
      </c>
      <c r="D335" s="1">
        <v>5</v>
      </c>
      <c r="E335" s="1" t="s">
        <v>5</v>
      </c>
      <c r="F335" s="1" t="s">
        <v>43</v>
      </c>
      <c r="G335" s="1" t="s">
        <v>50</v>
      </c>
      <c r="H335" s="15" t="s">
        <v>38</v>
      </c>
      <c r="L335" s="7" t="str">
        <f>IF(G335="","",VLOOKUP(G335,Overview!$A$3:$B$52,2))</f>
        <v>Cowboys</v>
      </c>
      <c r="M335" s="7">
        <f t="shared" si="72"/>
        <v>0</v>
      </c>
      <c r="N335" s="7">
        <f t="shared" si="73"/>
        <v>0</v>
      </c>
      <c r="O335" s="7">
        <f t="shared" si="74"/>
        <v>0</v>
      </c>
      <c r="P335" s="8">
        <f t="shared" si="75"/>
        <v>0</v>
      </c>
      <c r="Q335" s="8">
        <f t="shared" si="76"/>
        <v>0</v>
      </c>
      <c r="R335" s="7">
        <f t="shared" si="77"/>
        <v>0</v>
      </c>
      <c r="S335" s="7">
        <f t="shared" si="78"/>
        <v>0</v>
      </c>
      <c r="T335" s="7" t="str">
        <f t="shared" si="79"/>
        <v/>
      </c>
      <c r="U335" s="7" t="str">
        <f t="shared" si="80"/>
        <v/>
      </c>
      <c r="V335" s="7" t="str">
        <f t="shared" si="81"/>
        <v/>
      </c>
      <c r="W335" s="7" t="str">
        <f t="shared" si="82"/>
        <v/>
      </c>
      <c r="Z335" s="7"/>
    </row>
    <row r="336" spans="1:26" x14ac:dyDescent="0.25">
      <c r="A336" s="1">
        <v>1999</v>
      </c>
      <c r="B336" s="1" t="s">
        <v>94</v>
      </c>
      <c r="C336" s="1" t="s">
        <v>88</v>
      </c>
      <c r="D336" s="1">
        <v>6</v>
      </c>
      <c r="E336" s="1" t="s">
        <v>5</v>
      </c>
      <c r="F336" s="1" t="s">
        <v>83</v>
      </c>
      <c r="G336" s="1" t="s">
        <v>54</v>
      </c>
      <c r="H336" s="15" t="s">
        <v>38</v>
      </c>
      <c r="L336" s="7" t="str">
        <f>IF(G336="","",VLOOKUP(G336,Overview!$A$3:$B$52,2))</f>
        <v>Lions</v>
      </c>
      <c r="M336" s="7">
        <f t="shared" si="72"/>
        <v>0</v>
      </c>
      <c r="N336" s="7">
        <f t="shared" si="73"/>
        <v>0</v>
      </c>
      <c r="O336" s="7">
        <f t="shared" si="74"/>
        <v>0</v>
      </c>
      <c r="P336" s="8">
        <f t="shared" si="75"/>
        <v>0</v>
      </c>
      <c r="Q336" s="8">
        <f t="shared" si="76"/>
        <v>0</v>
      </c>
      <c r="R336" s="7">
        <f t="shared" si="77"/>
        <v>0</v>
      </c>
      <c r="S336" s="7">
        <f t="shared" si="78"/>
        <v>0</v>
      </c>
      <c r="T336" s="7" t="str">
        <f t="shared" si="79"/>
        <v/>
      </c>
      <c r="U336" s="7" t="str">
        <f t="shared" si="80"/>
        <v/>
      </c>
      <c r="V336" s="7" t="str">
        <f t="shared" si="81"/>
        <v/>
      </c>
      <c r="W336" s="7" t="str">
        <f t="shared" si="82"/>
        <v/>
      </c>
      <c r="Z336" s="7"/>
    </row>
    <row r="337" spans="1:26" x14ac:dyDescent="0.25">
      <c r="A337" s="1">
        <v>2000</v>
      </c>
      <c r="B337" s="1" t="s">
        <v>94</v>
      </c>
      <c r="C337" s="1" t="s">
        <v>87</v>
      </c>
      <c r="D337" s="1">
        <v>1</v>
      </c>
      <c r="E337" s="1" t="s">
        <v>81</v>
      </c>
      <c r="F337" s="1" t="s">
        <v>13</v>
      </c>
      <c r="G337" s="1" t="s">
        <v>19</v>
      </c>
      <c r="H337" s="15" t="s">
        <v>55</v>
      </c>
      <c r="I337" s="15" t="s">
        <v>38</v>
      </c>
      <c r="L337" s="7" t="str">
        <f>IF(G337="","",VLOOKUP(G337,Overview!$A$3:$B$52,2))</f>
        <v>Titans</v>
      </c>
      <c r="M337" s="7">
        <f t="shared" si="72"/>
        <v>0</v>
      </c>
      <c r="N337" s="7">
        <f t="shared" si="73"/>
        <v>0</v>
      </c>
      <c r="O337" s="7">
        <f t="shared" si="74"/>
        <v>0</v>
      </c>
      <c r="P337" s="8">
        <f t="shared" si="75"/>
        <v>0</v>
      </c>
      <c r="Q337" s="8">
        <f t="shared" si="76"/>
        <v>0</v>
      </c>
      <c r="R337" s="7">
        <f t="shared" si="77"/>
        <v>0</v>
      </c>
      <c r="S337" s="7">
        <f t="shared" si="78"/>
        <v>0</v>
      </c>
      <c r="T337" s="7" t="str">
        <f t="shared" si="79"/>
        <v/>
      </c>
      <c r="U337" s="7" t="str">
        <f t="shared" si="80"/>
        <v/>
      </c>
      <c r="V337" s="7" t="str">
        <f t="shared" si="81"/>
        <v/>
      </c>
      <c r="W337" s="7" t="str">
        <f t="shared" si="82"/>
        <v/>
      </c>
      <c r="Z337" s="7"/>
    </row>
    <row r="338" spans="1:26" x14ac:dyDescent="0.25">
      <c r="A338" s="1">
        <v>2000</v>
      </c>
      <c r="B338" s="1" t="s">
        <v>94</v>
      </c>
      <c r="C338" s="1" t="s">
        <v>87</v>
      </c>
      <c r="D338" s="1">
        <v>2</v>
      </c>
      <c r="E338" s="1" t="s">
        <v>4</v>
      </c>
      <c r="F338" s="1" t="s">
        <v>41</v>
      </c>
      <c r="G338" s="1" t="s">
        <v>48</v>
      </c>
      <c r="H338" s="15" t="s">
        <v>55</v>
      </c>
      <c r="I338" s="15" t="s">
        <v>39</v>
      </c>
      <c r="J338" s="15" t="s">
        <v>38</v>
      </c>
      <c r="L338" s="7" t="str">
        <f>IF(G338="","",VLOOKUP(G338,Overview!$A$3:$B$52,2))</f>
        <v>Raiders</v>
      </c>
      <c r="M338" s="7">
        <f t="shared" si="72"/>
        <v>0</v>
      </c>
      <c r="N338" s="7">
        <f t="shared" si="73"/>
        <v>0</v>
      </c>
      <c r="O338" s="7">
        <f t="shared" si="74"/>
        <v>0</v>
      </c>
      <c r="P338" s="8">
        <f t="shared" si="75"/>
        <v>0</v>
      </c>
      <c r="Q338" s="8">
        <f t="shared" si="76"/>
        <v>0</v>
      </c>
      <c r="R338" s="7">
        <f t="shared" si="77"/>
        <v>0</v>
      </c>
      <c r="S338" s="7">
        <f t="shared" si="78"/>
        <v>0</v>
      </c>
      <c r="T338" s="7" t="str">
        <f t="shared" si="79"/>
        <v/>
      </c>
      <c r="U338" s="7" t="str">
        <f t="shared" si="80"/>
        <v/>
      </c>
      <c r="V338" s="7" t="str">
        <f t="shared" si="81"/>
        <v/>
      </c>
      <c r="W338" s="7" t="str">
        <f t="shared" si="82"/>
        <v/>
      </c>
      <c r="Z338" s="7"/>
    </row>
    <row r="339" spans="1:26" x14ac:dyDescent="0.25">
      <c r="A339" s="1">
        <v>2000</v>
      </c>
      <c r="B339" s="1" t="s">
        <v>94</v>
      </c>
      <c r="C339" s="1" t="s">
        <v>87</v>
      </c>
      <c r="D339" s="1">
        <v>3</v>
      </c>
      <c r="E339" s="1" t="s">
        <v>25</v>
      </c>
      <c r="F339" s="1" t="s">
        <v>42</v>
      </c>
      <c r="G339" s="1" t="s">
        <v>49</v>
      </c>
      <c r="H339" s="15" t="s">
        <v>39</v>
      </c>
      <c r="I339" s="15" t="s">
        <v>38</v>
      </c>
      <c r="L339" s="7" t="str">
        <f>IF(G339="","",VLOOKUP(G339,Overview!$A$3:$B$52,2))</f>
        <v>Dolphins</v>
      </c>
      <c r="M339" s="7">
        <f t="shared" si="72"/>
        <v>0</v>
      </c>
      <c r="N339" s="7">
        <f t="shared" si="73"/>
        <v>0</v>
      </c>
      <c r="O339" s="7">
        <f t="shared" si="74"/>
        <v>0</v>
      </c>
      <c r="P339" s="8">
        <f t="shared" si="75"/>
        <v>0</v>
      </c>
      <c r="Q339" s="8">
        <f t="shared" si="76"/>
        <v>0</v>
      </c>
      <c r="R339" s="7">
        <f t="shared" si="77"/>
        <v>0</v>
      </c>
      <c r="S339" s="7">
        <f t="shared" si="78"/>
        <v>0</v>
      </c>
      <c r="T339" s="7" t="str">
        <f t="shared" si="79"/>
        <v/>
      </c>
      <c r="U339" s="7" t="str">
        <f t="shared" si="80"/>
        <v/>
      </c>
      <c r="V339" s="7" t="str">
        <f t="shared" si="81"/>
        <v/>
      </c>
      <c r="W339" s="7" t="str">
        <f t="shared" si="82"/>
        <v/>
      </c>
      <c r="Z339" s="7"/>
    </row>
    <row r="340" spans="1:26" x14ac:dyDescent="0.25">
      <c r="A340" s="1">
        <v>2000</v>
      </c>
      <c r="B340" s="1" t="s">
        <v>94</v>
      </c>
      <c r="C340" s="1" t="s">
        <v>87</v>
      </c>
      <c r="D340" s="1">
        <v>4</v>
      </c>
      <c r="E340" s="1" t="s">
        <v>5</v>
      </c>
      <c r="F340" s="1" t="s">
        <v>65</v>
      </c>
      <c r="G340" s="1" t="s">
        <v>67</v>
      </c>
      <c r="H340" s="15" t="s">
        <v>39</v>
      </c>
      <c r="I340" s="15" t="s">
        <v>39</v>
      </c>
      <c r="J340" s="15" t="s">
        <v>39</v>
      </c>
      <c r="K340" s="15" t="s">
        <v>39</v>
      </c>
      <c r="L340" s="7" t="str">
        <f>IF(G340="","",VLOOKUP(G340,Overview!$A$3:$B$52,2))</f>
        <v>Ravens</v>
      </c>
      <c r="M340" s="7">
        <f t="shared" si="72"/>
        <v>0</v>
      </c>
      <c r="N340" s="7">
        <f t="shared" si="73"/>
        <v>0</v>
      </c>
      <c r="O340" s="7">
        <f t="shared" si="74"/>
        <v>0</v>
      </c>
      <c r="P340" s="8">
        <f t="shared" si="75"/>
        <v>0</v>
      </c>
      <c r="Q340" s="8">
        <f t="shared" si="76"/>
        <v>0</v>
      </c>
      <c r="R340" s="7">
        <f t="shared" si="77"/>
        <v>0</v>
      </c>
      <c r="S340" s="7">
        <f t="shared" si="78"/>
        <v>0</v>
      </c>
      <c r="T340" s="7">
        <f t="shared" si="79"/>
        <v>2000</v>
      </c>
      <c r="U340" s="7" t="str">
        <f t="shared" si="80"/>
        <v>Baltimore</v>
      </c>
      <c r="V340" s="7" t="str">
        <f t="shared" si="81"/>
        <v>Ravens</v>
      </c>
      <c r="W340" s="7" t="str">
        <f t="shared" si="82"/>
        <v>AFC</v>
      </c>
      <c r="Z340" s="7"/>
    </row>
    <row r="341" spans="1:26" x14ac:dyDescent="0.25">
      <c r="A341" s="1">
        <v>2000</v>
      </c>
      <c r="B341" s="1" t="s">
        <v>94</v>
      </c>
      <c r="C341" s="1" t="s">
        <v>87</v>
      </c>
      <c r="D341" s="1">
        <v>5</v>
      </c>
      <c r="E341" s="1" t="s">
        <v>5</v>
      </c>
      <c r="F341" s="1" t="s">
        <v>56</v>
      </c>
      <c r="G341" s="1" t="s">
        <v>60</v>
      </c>
      <c r="H341" s="15" t="s">
        <v>38</v>
      </c>
      <c r="L341" s="7" t="str">
        <f>IF(G341="","",VLOOKUP(G341,Overview!$A$3:$B$52,2))</f>
        <v>Broncos</v>
      </c>
      <c r="M341" s="7">
        <f t="shared" si="72"/>
        <v>0</v>
      </c>
      <c r="N341" s="7">
        <f t="shared" si="73"/>
        <v>0</v>
      </c>
      <c r="O341" s="7">
        <f t="shared" si="74"/>
        <v>0</v>
      </c>
      <c r="P341" s="8">
        <f t="shared" si="75"/>
        <v>0</v>
      </c>
      <c r="Q341" s="8">
        <f t="shared" si="76"/>
        <v>0</v>
      </c>
      <c r="R341" s="7">
        <f t="shared" si="77"/>
        <v>0</v>
      </c>
      <c r="S341" s="7">
        <f t="shared" si="78"/>
        <v>0</v>
      </c>
      <c r="T341" s="7" t="str">
        <f t="shared" si="79"/>
        <v/>
      </c>
      <c r="U341" s="7" t="str">
        <f t="shared" si="80"/>
        <v/>
      </c>
      <c r="V341" s="7" t="str">
        <f t="shared" si="81"/>
        <v/>
      </c>
      <c r="W341" s="7" t="str">
        <f t="shared" si="82"/>
        <v/>
      </c>
      <c r="Z341" s="7"/>
    </row>
    <row r="342" spans="1:26" x14ac:dyDescent="0.25">
      <c r="A342" s="1">
        <v>2000</v>
      </c>
      <c r="B342" s="1" t="s">
        <v>94</v>
      </c>
      <c r="C342" s="1" t="s">
        <v>87</v>
      </c>
      <c r="D342" s="1">
        <v>6</v>
      </c>
      <c r="E342" s="1" t="s">
        <v>5</v>
      </c>
      <c r="F342" s="1" t="s">
        <v>64</v>
      </c>
      <c r="G342" s="1" t="s">
        <v>66</v>
      </c>
      <c r="H342" s="15" t="s">
        <v>38</v>
      </c>
      <c r="L342" s="7" t="str">
        <f>IF(G342="","",VLOOKUP(G342,Overview!$A$3:$B$52,2))</f>
        <v>Colts</v>
      </c>
      <c r="M342" s="7">
        <f t="shared" si="72"/>
        <v>0</v>
      </c>
      <c r="N342" s="7">
        <f t="shared" si="73"/>
        <v>0</v>
      </c>
      <c r="O342" s="7">
        <f t="shared" si="74"/>
        <v>0</v>
      </c>
      <c r="P342" s="8">
        <f t="shared" si="75"/>
        <v>0</v>
      </c>
      <c r="Q342" s="8">
        <f t="shared" si="76"/>
        <v>0</v>
      </c>
      <c r="R342" s="7">
        <f t="shared" si="77"/>
        <v>0</v>
      </c>
      <c r="S342" s="7">
        <f t="shared" si="78"/>
        <v>0</v>
      </c>
      <c r="T342" s="7" t="str">
        <f t="shared" si="79"/>
        <v/>
      </c>
      <c r="U342" s="7" t="str">
        <f t="shared" si="80"/>
        <v/>
      </c>
      <c r="V342" s="7" t="str">
        <f t="shared" si="81"/>
        <v/>
      </c>
      <c r="W342" s="7" t="str">
        <f t="shared" si="82"/>
        <v/>
      </c>
      <c r="Z342" s="7"/>
    </row>
    <row r="343" spans="1:26" x14ac:dyDescent="0.25">
      <c r="A343" s="1">
        <v>2000</v>
      </c>
      <c r="B343" s="1" t="s">
        <v>94</v>
      </c>
      <c r="C343" s="1" t="s">
        <v>88</v>
      </c>
      <c r="D343" s="1">
        <v>1</v>
      </c>
      <c r="E343" s="1" t="s">
        <v>25</v>
      </c>
      <c r="F343" s="1" t="s">
        <v>46</v>
      </c>
      <c r="G343" s="1" t="s">
        <v>53</v>
      </c>
      <c r="H343" s="15" t="s">
        <v>55</v>
      </c>
      <c r="I343" s="15" t="s">
        <v>39</v>
      </c>
      <c r="J343" s="15" t="s">
        <v>39</v>
      </c>
      <c r="K343" s="15" t="s">
        <v>38</v>
      </c>
      <c r="L343" s="7" t="str">
        <f>IF(G343="","",VLOOKUP(G343,Overview!$A$3:$B$52,2))</f>
        <v>Giants</v>
      </c>
      <c r="M343" s="7">
        <f t="shared" si="72"/>
        <v>0</v>
      </c>
      <c r="N343" s="7">
        <f t="shared" si="73"/>
        <v>0</v>
      </c>
      <c r="O343" s="7">
        <f t="shared" si="74"/>
        <v>0</v>
      </c>
      <c r="P343" s="8">
        <f t="shared" si="75"/>
        <v>0</v>
      </c>
      <c r="Q343" s="8">
        <f t="shared" si="76"/>
        <v>0</v>
      </c>
      <c r="R343" s="7">
        <f t="shared" si="77"/>
        <v>0</v>
      </c>
      <c r="S343" s="7">
        <f t="shared" si="78"/>
        <v>0</v>
      </c>
      <c r="T343" s="7" t="str">
        <f t="shared" si="79"/>
        <v/>
      </c>
      <c r="U343" s="7" t="str">
        <f t="shared" si="80"/>
        <v/>
      </c>
      <c r="V343" s="7" t="str">
        <f t="shared" si="81"/>
        <v/>
      </c>
      <c r="W343" s="7" t="str">
        <f t="shared" si="82"/>
        <v/>
      </c>
      <c r="Z343" s="7"/>
    </row>
    <row r="344" spans="1:26" x14ac:dyDescent="0.25">
      <c r="A344" s="1">
        <v>2000</v>
      </c>
      <c r="B344" s="1" t="s">
        <v>94</v>
      </c>
      <c r="C344" s="1" t="s">
        <v>88</v>
      </c>
      <c r="D344" s="1">
        <v>2</v>
      </c>
      <c r="E344" s="1" t="s">
        <v>81</v>
      </c>
      <c r="F344" s="1" t="s">
        <v>27</v>
      </c>
      <c r="G344" s="1" t="s">
        <v>33</v>
      </c>
      <c r="H344" s="15" t="s">
        <v>55</v>
      </c>
      <c r="I344" s="15" t="s">
        <v>39</v>
      </c>
      <c r="J344" s="15" t="s">
        <v>38</v>
      </c>
      <c r="L344" s="7" t="str">
        <f>IF(G344="","",VLOOKUP(G344,Overview!$A$3:$B$52,2))</f>
        <v>Vikings</v>
      </c>
      <c r="M344" s="7">
        <f t="shared" si="72"/>
        <v>0</v>
      </c>
      <c r="N344" s="7">
        <f t="shared" si="73"/>
        <v>0</v>
      </c>
      <c r="O344" s="7">
        <f t="shared" si="74"/>
        <v>0</v>
      </c>
      <c r="P344" s="8">
        <f t="shared" si="75"/>
        <v>0</v>
      </c>
      <c r="Q344" s="8">
        <f t="shared" si="76"/>
        <v>0</v>
      </c>
      <c r="R344" s="7">
        <f t="shared" si="77"/>
        <v>0</v>
      </c>
      <c r="S344" s="7">
        <f t="shared" si="78"/>
        <v>0</v>
      </c>
      <c r="T344" s="7" t="str">
        <f t="shared" si="79"/>
        <v/>
      </c>
      <c r="U344" s="7" t="str">
        <f t="shared" si="80"/>
        <v/>
      </c>
      <c r="V344" s="7" t="str">
        <f t="shared" si="81"/>
        <v/>
      </c>
      <c r="W344" s="7" t="str">
        <f t="shared" si="82"/>
        <v/>
      </c>
      <c r="Z344" s="7"/>
    </row>
    <row r="345" spans="1:26" x14ac:dyDescent="0.25">
      <c r="A345" s="1">
        <v>2000</v>
      </c>
      <c r="B345" s="1" t="s">
        <v>94</v>
      </c>
      <c r="C345" s="1" t="s">
        <v>88</v>
      </c>
      <c r="D345" s="1">
        <v>3</v>
      </c>
      <c r="E345" s="1" t="s">
        <v>4</v>
      </c>
      <c r="F345" s="1" t="s">
        <v>29</v>
      </c>
      <c r="G345" s="1" t="s">
        <v>35</v>
      </c>
      <c r="H345" s="15" t="s">
        <v>39</v>
      </c>
      <c r="I345" s="15" t="s">
        <v>38</v>
      </c>
      <c r="L345" s="7" t="str">
        <f>IF(G345="","",VLOOKUP(G345,Overview!$A$3:$B$52,2))</f>
        <v>Saints</v>
      </c>
      <c r="M345" s="7">
        <f t="shared" si="72"/>
        <v>0</v>
      </c>
      <c r="N345" s="7">
        <f t="shared" si="73"/>
        <v>0</v>
      </c>
      <c r="O345" s="7">
        <f t="shared" si="74"/>
        <v>0</v>
      </c>
      <c r="P345" s="8">
        <f t="shared" si="75"/>
        <v>0</v>
      </c>
      <c r="Q345" s="8">
        <f t="shared" si="76"/>
        <v>0</v>
      </c>
      <c r="R345" s="7">
        <f t="shared" si="77"/>
        <v>0</v>
      </c>
      <c r="S345" s="7">
        <f t="shared" si="78"/>
        <v>0</v>
      </c>
      <c r="T345" s="7" t="str">
        <f t="shared" si="79"/>
        <v/>
      </c>
      <c r="U345" s="7" t="str">
        <f t="shared" si="80"/>
        <v/>
      </c>
      <c r="V345" s="7" t="str">
        <f t="shared" si="81"/>
        <v/>
      </c>
      <c r="W345" s="7" t="str">
        <f t="shared" si="82"/>
        <v/>
      </c>
      <c r="Z345" s="7"/>
    </row>
    <row r="346" spans="1:26" x14ac:dyDescent="0.25">
      <c r="A346" s="1">
        <v>2000</v>
      </c>
      <c r="B346" s="1" t="s">
        <v>94</v>
      </c>
      <c r="C346" s="1" t="s">
        <v>88</v>
      </c>
      <c r="D346" s="1">
        <v>4</v>
      </c>
      <c r="E346" s="1" t="s">
        <v>5</v>
      </c>
      <c r="F346" s="1" t="s">
        <v>26</v>
      </c>
      <c r="G346" s="1" t="s">
        <v>32</v>
      </c>
      <c r="H346" s="15" t="s">
        <v>39</v>
      </c>
      <c r="I346" s="15" t="s">
        <v>38</v>
      </c>
      <c r="L346" s="7" t="str">
        <f>IF(G346="","",VLOOKUP(G346,Overview!$A$3:$B$52,2))</f>
        <v>Eagles</v>
      </c>
      <c r="M346" s="7">
        <f t="shared" si="72"/>
        <v>0</v>
      </c>
      <c r="N346" s="7">
        <f t="shared" si="73"/>
        <v>0</v>
      </c>
      <c r="O346" s="7">
        <f t="shared" si="74"/>
        <v>0</v>
      </c>
      <c r="P346" s="8">
        <f t="shared" si="75"/>
        <v>0</v>
      </c>
      <c r="Q346" s="8">
        <f t="shared" si="76"/>
        <v>0</v>
      </c>
      <c r="R346" s="7">
        <f t="shared" si="77"/>
        <v>0</v>
      </c>
      <c r="S346" s="7">
        <f t="shared" si="78"/>
        <v>0</v>
      </c>
      <c r="T346" s="7" t="str">
        <f t="shared" si="79"/>
        <v/>
      </c>
      <c r="U346" s="7" t="str">
        <f t="shared" si="80"/>
        <v/>
      </c>
      <c r="V346" s="7" t="str">
        <f t="shared" si="81"/>
        <v/>
      </c>
      <c r="W346" s="7" t="str">
        <f t="shared" si="82"/>
        <v/>
      </c>
      <c r="Z346" s="7"/>
    </row>
    <row r="347" spans="1:26" x14ac:dyDescent="0.25">
      <c r="A347" s="1">
        <v>2000</v>
      </c>
      <c r="B347" s="1" t="s">
        <v>94</v>
      </c>
      <c r="C347" s="1" t="s">
        <v>88</v>
      </c>
      <c r="D347" s="1">
        <v>5</v>
      </c>
      <c r="E347" s="1" t="s">
        <v>5</v>
      </c>
      <c r="F347" s="1" t="s">
        <v>75</v>
      </c>
      <c r="G347" s="1" t="s">
        <v>76</v>
      </c>
      <c r="H347" s="15" t="s">
        <v>38</v>
      </c>
      <c r="L347" s="7" t="str">
        <f>IF(G347="","",VLOOKUP(G347,Overview!$A$3:$B$52,2))</f>
        <v>Buccaneers</v>
      </c>
      <c r="M347" s="7">
        <f t="shared" si="72"/>
        <v>0</v>
      </c>
      <c r="N347" s="7">
        <f t="shared" si="73"/>
        <v>0</v>
      </c>
      <c r="O347" s="7">
        <f t="shared" si="74"/>
        <v>0</v>
      </c>
      <c r="P347" s="8">
        <f t="shared" si="75"/>
        <v>0</v>
      </c>
      <c r="Q347" s="8">
        <f t="shared" si="76"/>
        <v>0</v>
      </c>
      <c r="R347" s="7">
        <f t="shared" si="77"/>
        <v>0</v>
      </c>
      <c r="S347" s="7">
        <f t="shared" si="78"/>
        <v>0</v>
      </c>
      <c r="T347" s="7" t="str">
        <f t="shared" si="79"/>
        <v/>
      </c>
      <c r="U347" s="7" t="str">
        <f t="shared" si="80"/>
        <v/>
      </c>
      <c r="V347" s="7" t="str">
        <f t="shared" si="81"/>
        <v/>
      </c>
      <c r="W347" s="7" t="str">
        <f t="shared" si="82"/>
        <v/>
      </c>
      <c r="Z347" s="7"/>
    </row>
    <row r="348" spans="1:26" x14ac:dyDescent="0.25">
      <c r="A348" s="1">
        <v>2000</v>
      </c>
      <c r="B348" s="1" t="s">
        <v>94</v>
      </c>
      <c r="C348" s="1" t="s">
        <v>88</v>
      </c>
      <c r="D348" s="1">
        <v>6</v>
      </c>
      <c r="E348" s="1" t="s">
        <v>5</v>
      </c>
      <c r="F348" s="1" t="s">
        <v>77</v>
      </c>
      <c r="G348" s="1" t="s">
        <v>34</v>
      </c>
      <c r="H348" s="15" t="s">
        <v>38</v>
      </c>
      <c r="L348" s="7" t="str">
        <f>IF(G348="","",VLOOKUP(G348,Overview!$A$3:$B$52,2))</f>
        <v>Rams</v>
      </c>
      <c r="M348" s="7">
        <f t="shared" si="72"/>
        <v>1</v>
      </c>
      <c r="N348" s="7">
        <f t="shared" si="73"/>
        <v>1</v>
      </c>
      <c r="O348" s="7">
        <f t="shared" si="74"/>
        <v>2000</v>
      </c>
      <c r="P348" s="8">
        <f t="shared" si="75"/>
        <v>0</v>
      </c>
      <c r="Q348" s="8">
        <f t="shared" si="76"/>
        <v>1</v>
      </c>
      <c r="R348" s="7">
        <f t="shared" si="77"/>
        <v>0</v>
      </c>
      <c r="S348" s="7">
        <f t="shared" si="78"/>
        <v>0</v>
      </c>
      <c r="T348" s="7" t="str">
        <f t="shared" si="79"/>
        <v/>
      </c>
      <c r="U348" s="7" t="str">
        <f t="shared" si="80"/>
        <v/>
      </c>
      <c r="V348" s="7" t="str">
        <f t="shared" si="81"/>
        <v/>
      </c>
      <c r="W348" s="7" t="str">
        <f t="shared" si="82"/>
        <v/>
      </c>
      <c r="Z348" s="7"/>
    </row>
    <row r="349" spans="1:26" x14ac:dyDescent="0.25">
      <c r="A349" s="1">
        <v>2001</v>
      </c>
      <c r="B349" s="1" t="s">
        <v>94</v>
      </c>
      <c r="C349" s="1" t="s">
        <v>87</v>
      </c>
      <c r="D349" s="1">
        <v>1</v>
      </c>
      <c r="E349" s="1" t="s">
        <v>81</v>
      </c>
      <c r="F349" s="1" t="s">
        <v>10</v>
      </c>
      <c r="G349" s="1" t="s">
        <v>16</v>
      </c>
      <c r="H349" s="15" t="s">
        <v>55</v>
      </c>
      <c r="I349" s="15" t="s">
        <v>39</v>
      </c>
      <c r="J349" s="15" t="s">
        <v>38</v>
      </c>
      <c r="L349" s="7" t="str">
        <f>IF(G349="","",VLOOKUP(G349,Overview!$A$3:$B$52,2))</f>
        <v>Steelers</v>
      </c>
      <c r="M349" s="7">
        <f t="shared" si="72"/>
        <v>0</v>
      </c>
      <c r="N349" s="7">
        <f t="shared" si="73"/>
        <v>0</v>
      </c>
      <c r="O349" s="7">
        <f t="shared" si="74"/>
        <v>0</v>
      </c>
      <c r="P349" s="8">
        <f t="shared" si="75"/>
        <v>0</v>
      </c>
      <c r="Q349" s="8">
        <f t="shared" si="76"/>
        <v>0</v>
      </c>
      <c r="R349" s="7">
        <f t="shared" si="77"/>
        <v>0</v>
      </c>
      <c r="S349" s="7">
        <f t="shared" si="78"/>
        <v>0</v>
      </c>
      <c r="T349" s="7" t="str">
        <f t="shared" si="79"/>
        <v/>
      </c>
      <c r="U349" s="7" t="str">
        <f t="shared" si="80"/>
        <v/>
      </c>
      <c r="V349" s="7" t="str">
        <f t="shared" si="81"/>
        <v/>
      </c>
      <c r="W349" s="7" t="str">
        <f t="shared" si="82"/>
        <v/>
      </c>
      <c r="Z349" s="7"/>
    </row>
    <row r="350" spans="1:26" x14ac:dyDescent="0.25">
      <c r="A350" s="1">
        <v>2001</v>
      </c>
      <c r="B350" s="1" t="s">
        <v>94</v>
      </c>
      <c r="C350" s="1" t="s">
        <v>87</v>
      </c>
      <c r="D350" s="1">
        <v>2</v>
      </c>
      <c r="E350" s="1" t="s">
        <v>25</v>
      </c>
      <c r="F350" s="1" t="s">
        <v>9</v>
      </c>
      <c r="G350" s="1" t="s">
        <v>15</v>
      </c>
      <c r="H350" s="15" t="s">
        <v>55</v>
      </c>
      <c r="I350" s="15" t="s">
        <v>39</v>
      </c>
      <c r="J350" s="15" t="s">
        <v>39</v>
      </c>
      <c r="K350" s="15" t="s">
        <v>39</v>
      </c>
      <c r="L350" s="7" t="str">
        <f>IF(G350="","",VLOOKUP(G350,Overview!$A$3:$B$52,2))</f>
        <v>Patriots</v>
      </c>
      <c r="M350" s="7">
        <f t="shared" si="72"/>
        <v>0</v>
      </c>
      <c r="N350" s="7">
        <f t="shared" si="73"/>
        <v>0</v>
      </c>
      <c r="O350" s="7">
        <f t="shared" si="74"/>
        <v>0</v>
      </c>
      <c r="P350" s="8">
        <f t="shared" si="75"/>
        <v>0</v>
      </c>
      <c r="Q350" s="8">
        <f t="shared" si="76"/>
        <v>0</v>
      </c>
      <c r="R350" s="7">
        <f t="shared" si="77"/>
        <v>0</v>
      </c>
      <c r="S350" s="7">
        <f t="shared" si="78"/>
        <v>0</v>
      </c>
      <c r="T350" s="7">
        <f t="shared" si="79"/>
        <v>2001</v>
      </c>
      <c r="U350" s="7" t="str">
        <f t="shared" si="80"/>
        <v>New England</v>
      </c>
      <c r="V350" s="7" t="str">
        <f t="shared" si="81"/>
        <v>Patriots</v>
      </c>
      <c r="W350" s="7" t="str">
        <f t="shared" si="82"/>
        <v>AFC</v>
      </c>
      <c r="Z350" s="7"/>
    </row>
    <row r="351" spans="1:26" x14ac:dyDescent="0.25">
      <c r="A351" s="1">
        <v>2001</v>
      </c>
      <c r="B351" s="1" t="s">
        <v>94</v>
      </c>
      <c r="C351" s="1" t="s">
        <v>87</v>
      </c>
      <c r="D351" s="1">
        <v>3</v>
      </c>
      <c r="E351" s="1" t="s">
        <v>4</v>
      </c>
      <c r="F351" s="1" t="s">
        <v>41</v>
      </c>
      <c r="G351" s="1" t="s">
        <v>48</v>
      </c>
      <c r="H351" s="15" t="s">
        <v>39</v>
      </c>
      <c r="I351" s="15" t="s">
        <v>38</v>
      </c>
      <c r="L351" s="7" t="str">
        <f>IF(G351="","",VLOOKUP(G351,Overview!$A$3:$B$52,2))</f>
        <v>Raiders</v>
      </c>
      <c r="M351" s="7">
        <f t="shared" si="72"/>
        <v>0</v>
      </c>
      <c r="N351" s="7">
        <f t="shared" si="73"/>
        <v>0</v>
      </c>
      <c r="O351" s="7">
        <f t="shared" si="74"/>
        <v>0</v>
      </c>
      <c r="P351" s="8">
        <f t="shared" si="75"/>
        <v>0</v>
      </c>
      <c r="Q351" s="8">
        <f t="shared" si="76"/>
        <v>0</v>
      </c>
      <c r="R351" s="7">
        <f t="shared" si="77"/>
        <v>0</v>
      </c>
      <c r="S351" s="7">
        <f t="shared" si="78"/>
        <v>0</v>
      </c>
      <c r="T351" s="7" t="str">
        <f t="shared" si="79"/>
        <v/>
      </c>
      <c r="U351" s="7" t="str">
        <f t="shared" si="80"/>
        <v/>
      </c>
      <c r="V351" s="7" t="str">
        <f t="shared" si="81"/>
        <v/>
      </c>
      <c r="W351" s="7" t="str">
        <f t="shared" si="82"/>
        <v/>
      </c>
      <c r="Z351" s="7"/>
    </row>
    <row r="352" spans="1:26" x14ac:dyDescent="0.25">
      <c r="A352" s="1">
        <v>2001</v>
      </c>
      <c r="B352" s="1" t="s">
        <v>94</v>
      </c>
      <c r="C352" s="1" t="s">
        <v>87</v>
      </c>
      <c r="D352" s="1">
        <v>4</v>
      </c>
      <c r="E352" s="1" t="s">
        <v>5</v>
      </c>
      <c r="F352" s="1" t="s">
        <v>42</v>
      </c>
      <c r="G352" s="1" t="s">
        <v>49</v>
      </c>
      <c r="H352" s="15" t="s">
        <v>38</v>
      </c>
      <c r="L352" s="7" t="str">
        <f>IF(G352="","",VLOOKUP(G352,Overview!$A$3:$B$52,2))</f>
        <v>Dolphins</v>
      </c>
      <c r="M352" s="7">
        <f t="shared" si="72"/>
        <v>0</v>
      </c>
      <c r="N352" s="7">
        <f t="shared" si="73"/>
        <v>0</v>
      </c>
      <c r="O352" s="7">
        <f t="shared" si="74"/>
        <v>0</v>
      </c>
      <c r="P352" s="8">
        <f t="shared" si="75"/>
        <v>0</v>
      </c>
      <c r="Q352" s="8">
        <f t="shared" si="76"/>
        <v>0</v>
      </c>
      <c r="R352" s="7">
        <f t="shared" si="77"/>
        <v>0</v>
      </c>
      <c r="S352" s="7">
        <f t="shared" si="78"/>
        <v>0</v>
      </c>
      <c r="T352" s="7" t="str">
        <f t="shared" si="79"/>
        <v/>
      </c>
      <c r="U352" s="7" t="str">
        <f t="shared" si="80"/>
        <v/>
      </c>
      <c r="V352" s="7" t="str">
        <f t="shared" si="81"/>
        <v/>
      </c>
      <c r="W352" s="7" t="str">
        <f t="shared" si="82"/>
        <v/>
      </c>
      <c r="Z352" s="7"/>
    </row>
    <row r="353" spans="1:26" x14ac:dyDescent="0.25">
      <c r="A353" s="1">
        <v>2001</v>
      </c>
      <c r="B353" s="1" t="s">
        <v>94</v>
      </c>
      <c r="C353" s="1" t="s">
        <v>87</v>
      </c>
      <c r="D353" s="1">
        <v>5</v>
      </c>
      <c r="E353" s="1" t="s">
        <v>5</v>
      </c>
      <c r="F353" s="1" t="s">
        <v>65</v>
      </c>
      <c r="G353" s="1" t="s">
        <v>67</v>
      </c>
      <c r="H353" s="15" t="s">
        <v>39</v>
      </c>
      <c r="I353" s="15" t="s">
        <v>38</v>
      </c>
      <c r="L353" s="7" t="str">
        <f>IF(G353="","",VLOOKUP(G353,Overview!$A$3:$B$52,2))</f>
        <v>Ravens</v>
      </c>
      <c r="M353" s="7">
        <f t="shared" si="72"/>
        <v>0</v>
      </c>
      <c r="N353" s="7">
        <f t="shared" si="73"/>
        <v>0</v>
      </c>
      <c r="O353" s="7">
        <f t="shared" si="74"/>
        <v>0</v>
      </c>
      <c r="P353" s="8">
        <f t="shared" si="75"/>
        <v>0</v>
      </c>
      <c r="Q353" s="8">
        <f t="shared" si="76"/>
        <v>0</v>
      </c>
      <c r="R353" s="7">
        <f t="shared" si="77"/>
        <v>0</v>
      </c>
      <c r="S353" s="7">
        <f t="shared" si="78"/>
        <v>0</v>
      </c>
      <c r="T353" s="7" t="str">
        <f t="shared" si="79"/>
        <v/>
      </c>
      <c r="U353" s="7" t="str">
        <f t="shared" si="80"/>
        <v/>
      </c>
      <c r="V353" s="7" t="str">
        <f t="shared" si="81"/>
        <v/>
      </c>
      <c r="W353" s="7" t="str">
        <f t="shared" si="82"/>
        <v/>
      </c>
      <c r="Z353" s="7"/>
    </row>
    <row r="354" spans="1:26" x14ac:dyDescent="0.25">
      <c r="A354" s="1">
        <v>2001</v>
      </c>
      <c r="B354" s="1" t="s">
        <v>94</v>
      </c>
      <c r="C354" s="1" t="s">
        <v>87</v>
      </c>
      <c r="D354" s="1">
        <v>6</v>
      </c>
      <c r="E354" s="1" t="s">
        <v>5</v>
      </c>
      <c r="F354" s="1" t="s">
        <v>46</v>
      </c>
      <c r="G354" s="1" t="s">
        <v>73</v>
      </c>
      <c r="H354" s="15" t="s">
        <v>38</v>
      </c>
      <c r="L354" s="7" t="str">
        <f>IF(G354="","",VLOOKUP(G354,Overview!$A$3:$B$52,2))</f>
        <v>Jets</v>
      </c>
      <c r="M354" s="7">
        <f t="shared" si="72"/>
        <v>0</v>
      </c>
      <c r="N354" s="7">
        <f t="shared" si="73"/>
        <v>0</v>
      </c>
      <c r="O354" s="7">
        <f t="shared" si="74"/>
        <v>0</v>
      </c>
      <c r="P354" s="8">
        <f t="shared" si="75"/>
        <v>0</v>
      </c>
      <c r="Q354" s="8">
        <f t="shared" si="76"/>
        <v>0</v>
      </c>
      <c r="R354" s="7">
        <f t="shared" si="77"/>
        <v>0</v>
      </c>
      <c r="S354" s="7">
        <f t="shared" si="78"/>
        <v>0</v>
      </c>
      <c r="T354" s="7" t="str">
        <f t="shared" si="79"/>
        <v/>
      </c>
      <c r="U354" s="7" t="str">
        <f t="shared" si="80"/>
        <v/>
      </c>
      <c r="V354" s="7" t="str">
        <f t="shared" si="81"/>
        <v/>
      </c>
      <c r="W354" s="7" t="str">
        <f t="shared" si="82"/>
        <v/>
      </c>
      <c r="Z354" s="7"/>
    </row>
    <row r="355" spans="1:26" x14ac:dyDescent="0.25">
      <c r="A355" s="1">
        <v>2001</v>
      </c>
      <c r="B355" s="1" t="s">
        <v>94</v>
      </c>
      <c r="C355" s="1" t="s">
        <v>88</v>
      </c>
      <c r="D355" s="1">
        <v>1</v>
      </c>
      <c r="E355" s="1" t="s">
        <v>4</v>
      </c>
      <c r="F355" s="1" t="s">
        <v>77</v>
      </c>
      <c r="G355" s="1" t="s">
        <v>34</v>
      </c>
      <c r="H355" s="15" t="s">
        <v>55</v>
      </c>
      <c r="I355" s="15" t="s">
        <v>39</v>
      </c>
      <c r="J355" s="15" t="s">
        <v>39</v>
      </c>
      <c r="K355" s="15" t="s">
        <v>38</v>
      </c>
      <c r="L355" s="7" t="str">
        <f>IF(G355="","",VLOOKUP(G355,Overview!$A$3:$B$52,2))</f>
        <v>Rams</v>
      </c>
      <c r="M355" s="7">
        <f t="shared" si="72"/>
        <v>1</v>
      </c>
      <c r="N355" s="7">
        <f t="shared" si="73"/>
        <v>1</v>
      </c>
      <c r="O355" s="7">
        <f t="shared" si="74"/>
        <v>2001</v>
      </c>
      <c r="P355" s="8">
        <f t="shared" si="75"/>
        <v>2</v>
      </c>
      <c r="Q355" s="8">
        <f t="shared" si="76"/>
        <v>1</v>
      </c>
      <c r="R355" s="7">
        <f t="shared" si="77"/>
        <v>1</v>
      </c>
      <c r="S355" s="7">
        <f t="shared" si="78"/>
        <v>0</v>
      </c>
      <c r="T355" s="7" t="str">
        <f t="shared" si="79"/>
        <v/>
      </c>
      <c r="U355" s="7" t="str">
        <f t="shared" si="80"/>
        <v/>
      </c>
      <c r="V355" s="7" t="str">
        <f t="shared" si="81"/>
        <v/>
      </c>
      <c r="W355" s="7" t="str">
        <f t="shared" si="82"/>
        <v/>
      </c>
      <c r="Z355" s="7"/>
    </row>
    <row r="356" spans="1:26" x14ac:dyDescent="0.25">
      <c r="A356" s="1">
        <v>2001</v>
      </c>
      <c r="B356" s="1" t="s">
        <v>94</v>
      </c>
      <c r="C356" s="1" t="s">
        <v>88</v>
      </c>
      <c r="D356" s="1">
        <v>2</v>
      </c>
      <c r="E356" s="1" t="s">
        <v>81</v>
      </c>
      <c r="F356" s="1" t="s">
        <v>72</v>
      </c>
      <c r="G356" s="1" t="s">
        <v>74</v>
      </c>
      <c r="H356" s="15" t="s">
        <v>55</v>
      </c>
      <c r="I356" s="15" t="s">
        <v>38</v>
      </c>
      <c r="L356" s="7" t="str">
        <f>IF(G356="","",VLOOKUP(G356,Overview!$A$3:$B$52,2))</f>
        <v>Bears</v>
      </c>
      <c r="M356" s="7">
        <f t="shared" si="72"/>
        <v>0</v>
      </c>
      <c r="N356" s="7">
        <f t="shared" si="73"/>
        <v>0</v>
      </c>
      <c r="O356" s="7">
        <f t="shared" si="74"/>
        <v>0</v>
      </c>
      <c r="P356" s="8">
        <f t="shared" si="75"/>
        <v>0</v>
      </c>
      <c r="Q356" s="8">
        <f t="shared" si="76"/>
        <v>0</v>
      </c>
      <c r="R356" s="7">
        <f t="shared" si="77"/>
        <v>0</v>
      </c>
      <c r="S356" s="7">
        <f t="shared" si="78"/>
        <v>0</v>
      </c>
      <c r="T356" s="7" t="str">
        <f t="shared" si="79"/>
        <v/>
      </c>
      <c r="U356" s="7" t="str">
        <f t="shared" si="80"/>
        <v/>
      </c>
      <c r="V356" s="7" t="str">
        <f t="shared" si="81"/>
        <v/>
      </c>
      <c r="W356" s="7" t="str">
        <f t="shared" si="82"/>
        <v/>
      </c>
      <c r="Z356" s="7"/>
    </row>
    <row r="357" spans="1:26" x14ac:dyDescent="0.25">
      <c r="A357" s="1">
        <v>2001</v>
      </c>
      <c r="B357" s="1" t="s">
        <v>94</v>
      </c>
      <c r="C357" s="1" t="s">
        <v>88</v>
      </c>
      <c r="D357" s="1">
        <v>3</v>
      </c>
      <c r="E357" s="1" t="s">
        <v>25</v>
      </c>
      <c r="F357" s="1" t="s">
        <v>26</v>
      </c>
      <c r="G357" s="1" t="s">
        <v>32</v>
      </c>
      <c r="H357" s="15" t="s">
        <v>39</v>
      </c>
      <c r="I357" s="15" t="s">
        <v>39</v>
      </c>
      <c r="J357" s="15" t="s">
        <v>38</v>
      </c>
      <c r="L357" s="7" t="str">
        <f>IF(G357="","",VLOOKUP(G357,Overview!$A$3:$B$52,2))</f>
        <v>Eagles</v>
      </c>
      <c r="M357" s="7">
        <f t="shared" si="72"/>
        <v>0</v>
      </c>
      <c r="N357" s="7">
        <f t="shared" si="73"/>
        <v>0</v>
      </c>
      <c r="O357" s="7">
        <f t="shared" si="74"/>
        <v>0</v>
      </c>
      <c r="P357" s="8">
        <f t="shared" si="75"/>
        <v>0</v>
      </c>
      <c r="Q357" s="8">
        <f t="shared" si="76"/>
        <v>0</v>
      </c>
      <c r="R357" s="7">
        <f t="shared" si="77"/>
        <v>0</v>
      </c>
      <c r="S357" s="7">
        <f t="shared" si="78"/>
        <v>0</v>
      </c>
      <c r="T357" s="7" t="str">
        <f t="shared" si="79"/>
        <v/>
      </c>
      <c r="U357" s="7" t="str">
        <f t="shared" si="80"/>
        <v/>
      </c>
      <c r="V357" s="7" t="str">
        <f t="shared" si="81"/>
        <v/>
      </c>
      <c r="W357" s="7" t="str">
        <f t="shared" si="82"/>
        <v/>
      </c>
      <c r="Z357" s="7"/>
    </row>
    <row r="358" spans="1:26" x14ac:dyDescent="0.25">
      <c r="A358" s="1">
        <v>2001</v>
      </c>
      <c r="B358" s="1" t="s">
        <v>94</v>
      </c>
      <c r="C358" s="1" t="s">
        <v>88</v>
      </c>
      <c r="D358" s="1">
        <v>4</v>
      </c>
      <c r="E358" s="1" t="s">
        <v>5</v>
      </c>
      <c r="F358" s="1" t="s">
        <v>45</v>
      </c>
      <c r="G358" s="1" t="s">
        <v>52</v>
      </c>
      <c r="H358" s="15" t="s">
        <v>39</v>
      </c>
      <c r="I358" s="15" t="s">
        <v>38</v>
      </c>
      <c r="L358" s="7" t="str">
        <f>IF(G358="","",VLOOKUP(G358,Overview!$A$3:$B$52,2))</f>
        <v>Packers</v>
      </c>
      <c r="M358" s="7">
        <f t="shared" si="72"/>
        <v>0</v>
      </c>
      <c r="N358" s="7">
        <f t="shared" si="73"/>
        <v>0</v>
      </c>
      <c r="O358" s="7">
        <f t="shared" si="74"/>
        <v>0</v>
      </c>
      <c r="P358" s="8">
        <f t="shared" si="75"/>
        <v>0</v>
      </c>
      <c r="Q358" s="8">
        <f t="shared" si="76"/>
        <v>0</v>
      </c>
      <c r="R358" s="7">
        <f t="shared" si="77"/>
        <v>0</v>
      </c>
      <c r="S358" s="7">
        <f t="shared" si="78"/>
        <v>0</v>
      </c>
      <c r="T358" s="7" t="str">
        <f t="shared" si="79"/>
        <v/>
      </c>
      <c r="U358" s="7" t="str">
        <f t="shared" si="80"/>
        <v/>
      </c>
      <c r="V358" s="7" t="str">
        <f t="shared" si="81"/>
        <v/>
      </c>
      <c r="W358" s="7" t="str">
        <f t="shared" si="82"/>
        <v/>
      </c>
      <c r="Z358" s="7"/>
    </row>
    <row r="359" spans="1:26" x14ac:dyDescent="0.25">
      <c r="A359" s="1">
        <v>2001</v>
      </c>
      <c r="B359" s="1" t="s">
        <v>94</v>
      </c>
      <c r="C359" s="1" t="s">
        <v>88</v>
      </c>
      <c r="D359" s="1">
        <v>5</v>
      </c>
      <c r="E359" s="1" t="s">
        <v>5</v>
      </c>
      <c r="F359" s="1" t="s">
        <v>69</v>
      </c>
      <c r="G359" s="1" t="s">
        <v>71</v>
      </c>
      <c r="H359" s="15" t="s">
        <v>38</v>
      </c>
      <c r="L359" s="7" t="str">
        <f>IF(G359="","",VLOOKUP(G359,Overview!$A$3:$B$52,2))</f>
        <v>49ers</v>
      </c>
      <c r="M359" s="7">
        <f t="shared" si="72"/>
        <v>0</v>
      </c>
      <c r="N359" s="7">
        <f t="shared" si="73"/>
        <v>0</v>
      </c>
      <c r="O359" s="7">
        <f t="shared" si="74"/>
        <v>0</v>
      </c>
      <c r="P359" s="8">
        <f t="shared" si="75"/>
        <v>0</v>
      </c>
      <c r="Q359" s="8">
        <f t="shared" si="76"/>
        <v>0</v>
      </c>
      <c r="R359" s="7">
        <f t="shared" si="77"/>
        <v>0</v>
      </c>
      <c r="S359" s="7">
        <f t="shared" si="78"/>
        <v>0</v>
      </c>
      <c r="T359" s="7" t="str">
        <f t="shared" si="79"/>
        <v/>
      </c>
      <c r="U359" s="7" t="str">
        <f t="shared" si="80"/>
        <v/>
      </c>
      <c r="V359" s="7" t="str">
        <f t="shared" si="81"/>
        <v/>
      </c>
      <c r="W359" s="7" t="str">
        <f t="shared" si="82"/>
        <v/>
      </c>
      <c r="Z359" s="7"/>
    </row>
    <row r="360" spans="1:26" x14ac:dyDescent="0.25">
      <c r="A360" s="1">
        <v>2001</v>
      </c>
      <c r="B360" s="1" t="s">
        <v>94</v>
      </c>
      <c r="C360" s="1" t="s">
        <v>88</v>
      </c>
      <c r="D360" s="1">
        <v>6</v>
      </c>
      <c r="E360" s="1" t="s">
        <v>5</v>
      </c>
      <c r="F360" s="1" t="s">
        <v>75</v>
      </c>
      <c r="G360" s="1" t="s">
        <v>76</v>
      </c>
      <c r="H360" s="15" t="s">
        <v>38</v>
      </c>
      <c r="L360" s="7" t="str">
        <f>IF(G360="","",VLOOKUP(G360,Overview!$A$3:$B$52,2))</f>
        <v>Buccaneers</v>
      </c>
      <c r="M360" s="7">
        <f t="shared" si="72"/>
        <v>0</v>
      </c>
      <c r="N360" s="7">
        <f t="shared" si="73"/>
        <v>0</v>
      </c>
      <c r="O360" s="7">
        <f t="shared" si="74"/>
        <v>0</v>
      </c>
      <c r="P360" s="8">
        <f t="shared" si="75"/>
        <v>0</v>
      </c>
      <c r="Q360" s="8">
        <f t="shared" si="76"/>
        <v>0</v>
      </c>
      <c r="R360" s="7">
        <f t="shared" si="77"/>
        <v>0</v>
      </c>
      <c r="S360" s="7">
        <f t="shared" si="78"/>
        <v>0</v>
      </c>
      <c r="T360" s="7" t="str">
        <f t="shared" si="79"/>
        <v/>
      </c>
      <c r="U360" s="7" t="str">
        <f t="shared" si="80"/>
        <v/>
      </c>
      <c r="V360" s="7" t="str">
        <f t="shared" si="81"/>
        <v/>
      </c>
      <c r="W360" s="7" t="str">
        <f t="shared" si="82"/>
        <v/>
      </c>
      <c r="Z360" s="7"/>
    </row>
    <row r="361" spans="1:26" x14ac:dyDescent="0.25">
      <c r="A361" s="1">
        <v>2002</v>
      </c>
      <c r="B361" s="1" t="s">
        <v>94</v>
      </c>
      <c r="C361" s="1" t="s">
        <v>87</v>
      </c>
      <c r="D361" s="1">
        <v>1</v>
      </c>
      <c r="E361" s="1" t="s">
        <v>4</v>
      </c>
      <c r="F361" s="1" t="s">
        <v>41</v>
      </c>
      <c r="G361" s="1" t="s">
        <v>48</v>
      </c>
      <c r="H361" s="2" t="s">
        <v>55</v>
      </c>
      <c r="I361" s="2" t="s">
        <v>39</v>
      </c>
      <c r="J361" s="2" t="s">
        <v>39</v>
      </c>
      <c r="K361" s="2" t="s">
        <v>38</v>
      </c>
      <c r="L361" s="7" t="str">
        <f>IF(G361="","",VLOOKUP(G361,Overview!$A$3:$B$52,2))</f>
        <v>Raiders</v>
      </c>
      <c r="M361" s="7">
        <f t="shared" si="72"/>
        <v>0</v>
      </c>
      <c r="N361" s="7">
        <f t="shared" si="73"/>
        <v>0</v>
      </c>
      <c r="O361" s="7">
        <f t="shared" si="74"/>
        <v>0</v>
      </c>
      <c r="P361" s="8">
        <f t="shared" si="75"/>
        <v>0</v>
      </c>
      <c r="Q361" s="8">
        <f t="shared" si="76"/>
        <v>0</v>
      </c>
      <c r="R361" s="7">
        <f t="shared" si="77"/>
        <v>0</v>
      </c>
      <c r="S361" s="7">
        <f t="shared" si="78"/>
        <v>0</v>
      </c>
      <c r="T361" s="7" t="str">
        <f t="shared" si="79"/>
        <v/>
      </c>
      <c r="U361" s="7" t="str">
        <f t="shared" si="80"/>
        <v/>
      </c>
      <c r="V361" s="7" t="str">
        <f t="shared" si="81"/>
        <v/>
      </c>
      <c r="W361" s="7" t="str">
        <f t="shared" si="82"/>
        <v/>
      </c>
      <c r="Z361" s="7"/>
    </row>
    <row r="362" spans="1:26" x14ac:dyDescent="0.25">
      <c r="A362" s="1">
        <v>2002</v>
      </c>
      <c r="B362" s="1" t="s">
        <v>94</v>
      </c>
      <c r="C362" s="1" t="s">
        <v>87</v>
      </c>
      <c r="D362" s="1">
        <v>2</v>
      </c>
      <c r="E362" s="1" t="s">
        <v>3</v>
      </c>
      <c r="F362" s="1" t="s">
        <v>13</v>
      </c>
      <c r="G362" s="1" t="s">
        <v>19</v>
      </c>
      <c r="H362" s="2" t="s">
        <v>55</v>
      </c>
      <c r="I362" s="2" t="s">
        <v>39</v>
      </c>
      <c r="J362" s="2" t="s">
        <v>38</v>
      </c>
      <c r="K362" s="2"/>
      <c r="L362" s="7" t="str">
        <f>IF(G362="","",VLOOKUP(G362,Overview!$A$3:$B$52,2))</f>
        <v>Titans</v>
      </c>
      <c r="M362" s="7">
        <f t="shared" si="72"/>
        <v>0</v>
      </c>
      <c r="N362" s="7">
        <f t="shared" si="73"/>
        <v>0</v>
      </c>
      <c r="O362" s="7">
        <f t="shared" si="74"/>
        <v>0</v>
      </c>
      <c r="P362" s="8">
        <f t="shared" si="75"/>
        <v>0</v>
      </c>
      <c r="Q362" s="8">
        <f t="shared" si="76"/>
        <v>0</v>
      </c>
      <c r="R362" s="7">
        <f t="shared" si="77"/>
        <v>0</v>
      </c>
      <c r="S362" s="7">
        <f t="shared" si="78"/>
        <v>0</v>
      </c>
      <c r="T362" s="7" t="str">
        <f t="shared" si="79"/>
        <v/>
      </c>
      <c r="U362" s="7" t="str">
        <f t="shared" si="80"/>
        <v/>
      </c>
      <c r="V362" s="7" t="str">
        <f t="shared" si="81"/>
        <v/>
      </c>
      <c r="W362" s="7" t="str">
        <f t="shared" si="82"/>
        <v/>
      </c>
      <c r="Z362" s="7"/>
    </row>
    <row r="363" spans="1:26" x14ac:dyDescent="0.25">
      <c r="A363" s="1">
        <v>2002</v>
      </c>
      <c r="B363" s="1" t="s">
        <v>94</v>
      </c>
      <c r="C363" s="1" t="s">
        <v>87</v>
      </c>
      <c r="D363" s="1">
        <v>3</v>
      </c>
      <c r="E363" s="1" t="s">
        <v>2</v>
      </c>
      <c r="F363" s="1" t="s">
        <v>10</v>
      </c>
      <c r="G363" s="1" t="s">
        <v>16</v>
      </c>
      <c r="H363" s="2" t="s">
        <v>39</v>
      </c>
      <c r="I363" s="2" t="s">
        <v>38</v>
      </c>
      <c r="J363" s="2"/>
      <c r="K363" s="2"/>
      <c r="L363" s="7" t="str">
        <f>IF(G363="","",VLOOKUP(G363,Overview!$A$3:$B$52,2))</f>
        <v>Steelers</v>
      </c>
      <c r="M363" s="7">
        <f t="shared" si="72"/>
        <v>0</v>
      </c>
      <c r="N363" s="7">
        <f t="shared" si="73"/>
        <v>0</v>
      </c>
      <c r="O363" s="7">
        <f t="shared" si="74"/>
        <v>0</v>
      </c>
      <c r="P363" s="8">
        <f t="shared" si="75"/>
        <v>0</v>
      </c>
      <c r="Q363" s="8">
        <f t="shared" si="76"/>
        <v>0</v>
      </c>
      <c r="R363" s="7">
        <f t="shared" si="77"/>
        <v>0</v>
      </c>
      <c r="S363" s="7">
        <f t="shared" si="78"/>
        <v>0</v>
      </c>
      <c r="T363" s="7" t="str">
        <f t="shared" si="79"/>
        <v/>
      </c>
      <c r="U363" s="7" t="str">
        <f t="shared" si="80"/>
        <v/>
      </c>
      <c r="V363" s="7" t="str">
        <f t="shared" si="81"/>
        <v/>
      </c>
      <c r="W363" s="7" t="str">
        <f t="shared" si="82"/>
        <v/>
      </c>
      <c r="Z363" s="7"/>
    </row>
    <row r="364" spans="1:26" x14ac:dyDescent="0.25">
      <c r="A364" s="1">
        <v>2002</v>
      </c>
      <c r="B364" s="1" t="s">
        <v>94</v>
      </c>
      <c r="C364" s="1" t="s">
        <v>87</v>
      </c>
      <c r="D364" s="1">
        <v>4</v>
      </c>
      <c r="E364" s="1" t="s">
        <v>25</v>
      </c>
      <c r="F364" s="1" t="s">
        <v>46</v>
      </c>
      <c r="G364" s="1" t="s">
        <v>73</v>
      </c>
      <c r="H364" s="2" t="s">
        <v>39</v>
      </c>
      <c r="I364" s="2" t="s">
        <v>38</v>
      </c>
      <c r="J364" s="2"/>
      <c r="K364" s="2"/>
      <c r="L364" s="7" t="str">
        <f>IF(G364="","",VLOOKUP(G364,Overview!$A$3:$B$52,2))</f>
        <v>Jets</v>
      </c>
      <c r="M364" s="7">
        <f t="shared" si="72"/>
        <v>0</v>
      </c>
      <c r="N364" s="7">
        <f t="shared" si="73"/>
        <v>0</v>
      </c>
      <c r="O364" s="7">
        <f t="shared" si="74"/>
        <v>0</v>
      </c>
      <c r="P364" s="8">
        <f t="shared" si="75"/>
        <v>0</v>
      </c>
      <c r="Q364" s="8">
        <f t="shared" si="76"/>
        <v>0</v>
      </c>
      <c r="R364" s="7">
        <f t="shared" si="77"/>
        <v>0</v>
      </c>
      <c r="S364" s="7">
        <f t="shared" si="78"/>
        <v>0</v>
      </c>
      <c r="T364" s="7" t="str">
        <f t="shared" si="79"/>
        <v/>
      </c>
      <c r="U364" s="7" t="str">
        <f t="shared" si="80"/>
        <v/>
      </c>
      <c r="V364" s="7" t="str">
        <f t="shared" si="81"/>
        <v/>
      </c>
      <c r="W364" s="7" t="str">
        <f t="shared" si="82"/>
        <v/>
      </c>
      <c r="Z364" s="7"/>
    </row>
    <row r="365" spans="1:26" x14ac:dyDescent="0.25">
      <c r="A365" s="1">
        <v>2002</v>
      </c>
      <c r="B365" s="1" t="s">
        <v>94</v>
      </c>
      <c r="C365" s="1" t="s">
        <v>87</v>
      </c>
      <c r="D365" s="1">
        <v>5</v>
      </c>
      <c r="E365" s="1" t="s">
        <v>5</v>
      </c>
      <c r="F365" s="1" t="s">
        <v>64</v>
      </c>
      <c r="G365" s="1" t="s">
        <v>66</v>
      </c>
      <c r="H365" s="2" t="s">
        <v>38</v>
      </c>
      <c r="I365" s="2"/>
      <c r="J365" s="2"/>
      <c r="K365" s="2"/>
      <c r="L365" s="7" t="str">
        <f>IF(G365="","",VLOOKUP(G365,Overview!$A$3:$B$52,2))</f>
        <v>Colts</v>
      </c>
      <c r="M365" s="7">
        <f t="shared" si="72"/>
        <v>0</v>
      </c>
      <c r="N365" s="7">
        <f t="shared" si="73"/>
        <v>0</v>
      </c>
      <c r="O365" s="7">
        <f t="shared" si="74"/>
        <v>0</v>
      </c>
      <c r="P365" s="8">
        <f t="shared" si="75"/>
        <v>0</v>
      </c>
      <c r="Q365" s="8">
        <f t="shared" si="76"/>
        <v>0</v>
      </c>
      <c r="R365" s="7">
        <f t="shared" si="77"/>
        <v>0</v>
      </c>
      <c r="S365" s="7">
        <f t="shared" si="78"/>
        <v>0</v>
      </c>
      <c r="T365" s="7" t="str">
        <f t="shared" si="79"/>
        <v/>
      </c>
      <c r="U365" s="7" t="str">
        <f t="shared" si="80"/>
        <v/>
      </c>
      <c r="V365" s="7" t="str">
        <f t="shared" si="81"/>
        <v/>
      </c>
      <c r="W365" s="7" t="str">
        <f t="shared" si="82"/>
        <v/>
      </c>
      <c r="Z365" s="7"/>
    </row>
    <row r="366" spans="1:26" x14ac:dyDescent="0.25">
      <c r="A366" s="1">
        <v>2002</v>
      </c>
      <c r="B366" s="1" t="s">
        <v>94</v>
      </c>
      <c r="C366" s="1" t="s">
        <v>87</v>
      </c>
      <c r="D366" s="1">
        <v>6</v>
      </c>
      <c r="E366" s="1" t="s">
        <v>5</v>
      </c>
      <c r="F366" s="1" t="s">
        <v>78</v>
      </c>
      <c r="G366" s="1" t="s">
        <v>79</v>
      </c>
      <c r="H366" s="2" t="s">
        <v>38</v>
      </c>
      <c r="I366" s="2"/>
      <c r="J366" s="2"/>
      <c r="K366" s="2"/>
      <c r="L366" s="7" t="str">
        <f>IF(G366="","",VLOOKUP(G366,Overview!$A$3:$B$52,2))</f>
        <v>Browns</v>
      </c>
      <c r="M366" s="7">
        <f t="shared" si="72"/>
        <v>0</v>
      </c>
      <c r="N366" s="7">
        <f t="shared" si="73"/>
        <v>0</v>
      </c>
      <c r="O366" s="7">
        <f t="shared" si="74"/>
        <v>0</v>
      </c>
      <c r="P366" s="8">
        <f t="shared" si="75"/>
        <v>0</v>
      </c>
      <c r="Q366" s="8">
        <f t="shared" si="76"/>
        <v>0</v>
      </c>
      <c r="R366" s="7">
        <f t="shared" si="77"/>
        <v>0</v>
      </c>
      <c r="S366" s="7">
        <f t="shared" si="78"/>
        <v>0</v>
      </c>
      <c r="T366" s="7" t="str">
        <f t="shared" si="79"/>
        <v/>
      </c>
      <c r="U366" s="7" t="str">
        <f t="shared" si="80"/>
        <v/>
      </c>
      <c r="V366" s="7" t="str">
        <f t="shared" si="81"/>
        <v/>
      </c>
      <c r="W366" s="7" t="str">
        <f t="shared" si="82"/>
        <v/>
      </c>
      <c r="Z366" s="7"/>
    </row>
    <row r="367" spans="1:26" x14ac:dyDescent="0.25">
      <c r="A367" s="1">
        <v>2002</v>
      </c>
      <c r="B367" s="1" t="s">
        <v>94</v>
      </c>
      <c r="C367" s="1" t="s">
        <v>88</v>
      </c>
      <c r="D367" s="1">
        <v>1</v>
      </c>
      <c r="E367" s="1" t="s">
        <v>25</v>
      </c>
      <c r="F367" s="1" t="s">
        <v>26</v>
      </c>
      <c r="G367" s="1" t="s">
        <v>32</v>
      </c>
      <c r="H367" s="2" t="s">
        <v>55</v>
      </c>
      <c r="I367" s="2" t="s">
        <v>39</v>
      </c>
      <c r="J367" s="2" t="s">
        <v>38</v>
      </c>
      <c r="K367" s="2"/>
      <c r="L367" s="7" t="str">
        <f>IF(G367="","",VLOOKUP(G367,Overview!$A$3:$B$52,2))</f>
        <v>Eagles</v>
      </c>
      <c r="M367" s="7">
        <f t="shared" si="72"/>
        <v>0</v>
      </c>
      <c r="N367" s="7">
        <f t="shared" si="73"/>
        <v>0</v>
      </c>
      <c r="O367" s="7">
        <f t="shared" si="74"/>
        <v>0</v>
      </c>
      <c r="P367" s="8">
        <f t="shared" si="75"/>
        <v>0</v>
      </c>
      <c r="Q367" s="8">
        <f t="shared" si="76"/>
        <v>0</v>
      </c>
      <c r="R367" s="7">
        <f t="shared" si="77"/>
        <v>0</v>
      </c>
      <c r="S367" s="7">
        <f t="shared" si="78"/>
        <v>0</v>
      </c>
      <c r="T367" s="7" t="str">
        <f t="shared" si="79"/>
        <v/>
      </c>
      <c r="U367" s="7" t="str">
        <f t="shared" si="80"/>
        <v/>
      </c>
      <c r="V367" s="7" t="str">
        <f t="shared" si="81"/>
        <v/>
      </c>
      <c r="W367" s="7" t="str">
        <f t="shared" si="82"/>
        <v/>
      </c>
      <c r="Z367" s="7"/>
    </row>
    <row r="368" spans="1:26" x14ac:dyDescent="0.25">
      <c r="A368" s="1">
        <v>2002</v>
      </c>
      <c r="B368" s="1" t="s">
        <v>94</v>
      </c>
      <c r="C368" s="1" t="s">
        <v>88</v>
      </c>
      <c r="D368" s="1">
        <v>2</v>
      </c>
      <c r="E368" s="1" t="s">
        <v>3</v>
      </c>
      <c r="F368" s="1" t="s">
        <v>75</v>
      </c>
      <c r="G368" s="1" t="s">
        <v>76</v>
      </c>
      <c r="H368" s="2" t="s">
        <v>55</v>
      </c>
      <c r="I368" s="2" t="s">
        <v>39</v>
      </c>
      <c r="J368" s="2" t="s">
        <v>39</v>
      </c>
      <c r="K368" s="2" t="s">
        <v>39</v>
      </c>
      <c r="L368" s="7" t="str">
        <f>IF(G368="","",VLOOKUP(G368,Overview!$A$3:$B$52,2))</f>
        <v>Buccaneers</v>
      </c>
      <c r="M368" s="7">
        <f t="shared" si="72"/>
        <v>0</v>
      </c>
      <c r="N368" s="7">
        <f t="shared" si="73"/>
        <v>0</v>
      </c>
      <c r="O368" s="7">
        <f t="shared" si="74"/>
        <v>0</v>
      </c>
      <c r="P368" s="8">
        <f t="shared" si="75"/>
        <v>0</v>
      </c>
      <c r="Q368" s="8">
        <f t="shared" si="76"/>
        <v>0</v>
      </c>
      <c r="R368" s="7">
        <f t="shared" si="77"/>
        <v>0</v>
      </c>
      <c r="S368" s="7">
        <f t="shared" si="78"/>
        <v>0</v>
      </c>
      <c r="T368" s="7">
        <f t="shared" si="79"/>
        <v>2002</v>
      </c>
      <c r="U368" s="7" t="str">
        <f t="shared" si="80"/>
        <v>Tampa Bay</v>
      </c>
      <c r="V368" s="7" t="str">
        <f t="shared" si="81"/>
        <v>Buccaneers</v>
      </c>
      <c r="W368" s="7" t="str">
        <f t="shared" si="82"/>
        <v>NFC</v>
      </c>
      <c r="Z368" s="7"/>
    </row>
    <row r="369" spans="1:26" x14ac:dyDescent="0.25">
      <c r="A369" s="1">
        <v>2002</v>
      </c>
      <c r="B369" s="1" t="s">
        <v>94</v>
      </c>
      <c r="C369" s="1" t="s">
        <v>88</v>
      </c>
      <c r="D369" s="1">
        <v>3</v>
      </c>
      <c r="E369" s="1" t="s">
        <v>2</v>
      </c>
      <c r="F369" s="1" t="s">
        <v>45</v>
      </c>
      <c r="G369" s="1" t="s">
        <v>52</v>
      </c>
      <c r="H369" s="2" t="s">
        <v>38</v>
      </c>
      <c r="I369" s="2"/>
      <c r="J369" s="2"/>
      <c r="K369" s="2"/>
      <c r="L369" s="7" t="str">
        <f>IF(G369="","",VLOOKUP(G369,Overview!$A$3:$B$52,2))</f>
        <v>Packers</v>
      </c>
      <c r="M369" s="7">
        <f t="shared" si="72"/>
        <v>0</v>
      </c>
      <c r="N369" s="7">
        <f t="shared" si="73"/>
        <v>0</v>
      </c>
      <c r="O369" s="7">
        <f t="shared" si="74"/>
        <v>0</v>
      </c>
      <c r="P369" s="8">
        <f t="shared" si="75"/>
        <v>0</v>
      </c>
      <c r="Q369" s="8">
        <f t="shared" si="76"/>
        <v>0</v>
      </c>
      <c r="R369" s="7">
        <f t="shared" si="77"/>
        <v>0</v>
      </c>
      <c r="S369" s="7">
        <f t="shared" si="78"/>
        <v>0</v>
      </c>
      <c r="T369" s="7" t="str">
        <f t="shared" si="79"/>
        <v/>
      </c>
      <c r="U369" s="7" t="str">
        <f t="shared" si="80"/>
        <v/>
      </c>
      <c r="V369" s="7" t="str">
        <f t="shared" si="81"/>
        <v/>
      </c>
      <c r="W369" s="7" t="str">
        <f t="shared" si="82"/>
        <v/>
      </c>
      <c r="Z369" s="7"/>
    </row>
    <row r="370" spans="1:26" x14ac:dyDescent="0.25">
      <c r="A370" s="1">
        <v>2002</v>
      </c>
      <c r="B370" s="1" t="s">
        <v>94</v>
      </c>
      <c r="C370" s="1" t="s">
        <v>88</v>
      </c>
      <c r="D370" s="1">
        <v>4</v>
      </c>
      <c r="E370" s="1" t="s">
        <v>4</v>
      </c>
      <c r="F370" s="1" t="s">
        <v>69</v>
      </c>
      <c r="G370" s="1" t="s">
        <v>71</v>
      </c>
      <c r="H370" s="2" t="s">
        <v>39</v>
      </c>
      <c r="I370" s="2" t="s">
        <v>38</v>
      </c>
      <c r="J370" s="2"/>
      <c r="K370" s="2"/>
      <c r="L370" s="7" t="str">
        <f>IF(G370="","",VLOOKUP(G370,Overview!$A$3:$B$52,2))</f>
        <v>49ers</v>
      </c>
      <c r="M370" s="7">
        <f t="shared" si="72"/>
        <v>0</v>
      </c>
      <c r="N370" s="7">
        <f t="shared" si="73"/>
        <v>0</v>
      </c>
      <c r="O370" s="7">
        <f t="shared" si="74"/>
        <v>0</v>
      </c>
      <c r="P370" s="8">
        <f t="shared" si="75"/>
        <v>0</v>
      </c>
      <c r="Q370" s="8">
        <f t="shared" si="76"/>
        <v>0</v>
      </c>
      <c r="R370" s="7">
        <f t="shared" si="77"/>
        <v>0</v>
      </c>
      <c r="S370" s="7">
        <f t="shared" si="78"/>
        <v>0</v>
      </c>
      <c r="T370" s="7" t="str">
        <f t="shared" si="79"/>
        <v/>
      </c>
      <c r="U370" s="7" t="str">
        <f t="shared" si="80"/>
        <v/>
      </c>
      <c r="V370" s="7" t="str">
        <f t="shared" si="81"/>
        <v/>
      </c>
      <c r="W370" s="7" t="str">
        <f t="shared" si="82"/>
        <v/>
      </c>
      <c r="Z370" s="7"/>
    </row>
    <row r="371" spans="1:26" x14ac:dyDescent="0.25">
      <c r="A371" s="1">
        <v>2002</v>
      </c>
      <c r="B371" s="1" t="s">
        <v>94</v>
      </c>
      <c r="C371" s="1" t="s">
        <v>88</v>
      </c>
      <c r="D371" s="1">
        <v>5</v>
      </c>
      <c r="E371" s="1" t="s">
        <v>5</v>
      </c>
      <c r="F371" s="1" t="s">
        <v>46</v>
      </c>
      <c r="G371" s="1" t="s">
        <v>53</v>
      </c>
      <c r="H371" s="2" t="s">
        <v>38</v>
      </c>
      <c r="I371" s="2"/>
      <c r="J371" s="2"/>
      <c r="K371" s="2"/>
      <c r="L371" s="7" t="str">
        <f>IF(G371="","",VLOOKUP(G371,Overview!$A$3:$B$52,2))</f>
        <v>Giants</v>
      </c>
      <c r="M371" s="7">
        <f t="shared" si="72"/>
        <v>0</v>
      </c>
      <c r="N371" s="7">
        <f t="shared" si="73"/>
        <v>0</v>
      </c>
      <c r="O371" s="7">
        <f t="shared" si="74"/>
        <v>0</v>
      </c>
      <c r="P371" s="8">
        <f t="shared" si="75"/>
        <v>0</v>
      </c>
      <c r="Q371" s="8">
        <f t="shared" si="76"/>
        <v>0</v>
      </c>
      <c r="R371" s="7">
        <f t="shared" si="77"/>
        <v>0</v>
      </c>
      <c r="S371" s="7">
        <f t="shared" si="78"/>
        <v>0</v>
      </c>
      <c r="T371" s="7" t="str">
        <f t="shared" si="79"/>
        <v/>
      </c>
      <c r="U371" s="7" t="str">
        <f t="shared" si="80"/>
        <v/>
      </c>
      <c r="V371" s="7" t="str">
        <f t="shared" si="81"/>
        <v/>
      </c>
      <c r="W371" s="7" t="str">
        <f t="shared" si="82"/>
        <v/>
      </c>
      <c r="Z371" s="7"/>
    </row>
    <row r="372" spans="1:26" x14ac:dyDescent="0.25">
      <c r="A372" s="1">
        <v>2002</v>
      </c>
      <c r="B372" s="1" t="s">
        <v>94</v>
      </c>
      <c r="C372" s="1" t="s">
        <v>88</v>
      </c>
      <c r="D372" s="1">
        <v>6</v>
      </c>
      <c r="E372" s="1" t="s">
        <v>5</v>
      </c>
      <c r="F372" s="1" t="s">
        <v>31</v>
      </c>
      <c r="G372" s="1" t="s">
        <v>37</v>
      </c>
      <c r="H372" s="2" t="s">
        <v>39</v>
      </c>
      <c r="I372" s="2" t="s">
        <v>38</v>
      </c>
      <c r="J372" s="2"/>
      <c r="K372" s="2"/>
      <c r="L372" s="7" t="str">
        <f>IF(G372="","",VLOOKUP(G372,Overview!$A$3:$B$52,2))</f>
        <v>Falcons</v>
      </c>
      <c r="M372" s="7">
        <f t="shared" si="72"/>
        <v>0</v>
      </c>
      <c r="N372" s="7">
        <f t="shared" si="73"/>
        <v>0</v>
      </c>
      <c r="O372" s="7">
        <f t="shared" si="74"/>
        <v>0</v>
      </c>
      <c r="P372" s="8">
        <f t="shared" si="75"/>
        <v>0</v>
      </c>
      <c r="Q372" s="8">
        <f t="shared" si="76"/>
        <v>0</v>
      </c>
      <c r="R372" s="7">
        <f t="shared" si="77"/>
        <v>0</v>
      </c>
      <c r="S372" s="7">
        <f t="shared" si="78"/>
        <v>0</v>
      </c>
      <c r="T372" s="7" t="str">
        <f t="shared" si="79"/>
        <v/>
      </c>
      <c r="U372" s="7" t="str">
        <f t="shared" si="80"/>
        <v/>
      </c>
      <c r="V372" s="7" t="str">
        <f t="shared" si="81"/>
        <v/>
      </c>
      <c r="W372" s="7" t="str">
        <f t="shared" si="82"/>
        <v/>
      </c>
      <c r="Z372" s="7"/>
    </row>
    <row r="373" spans="1:26" x14ac:dyDescent="0.25">
      <c r="A373" s="1">
        <v>2003</v>
      </c>
      <c r="B373" s="1" t="s">
        <v>94</v>
      </c>
      <c r="C373" s="1" t="s">
        <v>87</v>
      </c>
      <c r="D373" s="1">
        <v>1</v>
      </c>
      <c r="E373" s="1" t="s">
        <v>25</v>
      </c>
      <c r="F373" s="1" t="s">
        <v>9</v>
      </c>
      <c r="G373" s="1" t="s">
        <v>15</v>
      </c>
      <c r="H373" s="2" t="s">
        <v>55</v>
      </c>
      <c r="I373" s="2" t="s">
        <v>39</v>
      </c>
      <c r="J373" s="2" t="s">
        <v>39</v>
      </c>
      <c r="K373" s="2" t="s">
        <v>39</v>
      </c>
      <c r="L373" s="7" t="str">
        <f>IF(G373="","",VLOOKUP(G373,Overview!$A$3:$B$52,2))</f>
        <v>Patriots</v>
      </c>
      <c r="M373" s="7">
        <f t="shared" si="72"/>
        <v>0</v>
      </c>
      <c r="N373" s="7">
        <f t="shared" si="73"/>
        <v>0</v>
      </c>
      <c r="O373" s="7">
        <f t="shared" si="74"/>
        <v>0</v>
      </c>
      <c r="P373" s="8">
        <f t="shared" si="75"/>
        <v>0</v>
      </c>
      <c r="Q373" s="8">
        <f t="shared" si="76"/>
        <v>0</v>
      </c>
      <c r="R373" s="7">
        <f t="shared" si="77"/>
        <v>0</v>
      </c>
      <c r="S373" s="7">
        <f t="shared" si="78"/>
        <v>0</v>
      </c>
      <c r="T373" s="7">
        <f t="shared" si="79"/>
        <v>2003</v>
      </c>
      <c r="U373" s="7" t="str">
        <f t="shared" si="80"/>
        <v>New England</v>
      </c>
      <c r="V373" s="7" t="str">
        <f t="shared" si="81"/>
        <v>Patriots</v>
      </c>
      <c r="W373" s="7" t="str">
        <f t="shared" si="82"/>
        <v>AFC</v>
      </c>
      <c r="Z373" s="7"/>
    </row>
    <row r="374" spans="1:26" x14ac:dyDescent="0.25">
      <c r="A374" s="1">
        <v>2003</v>
      </c>
      <c r="B374" s="1" t="s">
        <v>94</v>
      </c>
      <c r="C374" s="1" t="s">
        <v>87</v>
      </c>
      <c r="D374" s="1">
        <v>2</v>
      </c>
      <c r="E374" s="1" t="s">
        <v>4</v>
      </c>
      <c r="F374" s="1" t="s">
        <v>12</v>
      </c>
      <c r="G374" s="1" t="s">
        <v>18</v>
      </c>
      <c r="H374" s="2" t="s">
        <v>55</v>
      </c>
      <c r="I374" s="2" t="s">
        <v>38</v>
      </c>
      <c r="J374" s="2"/>
      <c r="K374" s="2"/>
      <c r="L374" s="7" t="str">
        <f>IF(G374="","",VLOOKUP(G374,Overview!$A$3:$B$52,2))</f>
        <v>Chiefs</v>
      </c>
      <c r="M374" s="7">
        <f t="shared" si="72"/>
        <v>0</v>
      </c>
      <c r="N374" s="7">
        <f t="shared" si="73"/>
        <v>0</v>
      </c>
      <c r="O374" s="7">
        <f t="shared" si="74"/>
        <v>0</v>
      </c>
      <c r="P374" s="8">
        <f t="shared" si="75"/>
        <v>0</v>
      </c>
      <c r="Q374" s="8">
        <f t="shared" si="76"/>
        <v>0</v>
      </c>
      <c r="R374" s="7">
        <f t="shared" si="77"/>
        <v>0</v>
      </c>
      <c r="S374" s="7">
        <f t="shared" si="78"/>
        <v>0</v>
      </c>
      <c r="T374" s="7" t="str">
        <f t="shared" si="79"/>
        <v/>
      </c>
      <c r="U374" s="7" t="str">
        <f t="shared" si="80"/>
        <v/>
      </c>
      <c r="V374" s="7" t="str">
        <f t="shared" si="81"/>
        <v/>
      </c>
      <c r="W374" s="7" t="str">
        <f t="shared" si="82"/>
        <v/>
      </c>
      <c r="Z374" s="7"/>
    </row>
    <row r="375" spans="1:26" x14ac:dyDescent="0.25">
      <c r="A375" s="1">
        <v>2003</v>
      </c>
      <c r="B375" s="1" t="s">
        <v>94</v>
      </c>
      <c r="C375" s="1" t="s">
        <v>87</v>
      </c>
      <c r="D375" s="1">
        <v>3</v>
      </c>
      <c r="E375" s="1" t="s">
        <v>3</v>
      </c>
      <c r="F375" s="1" t="s">
        <v>64</v>
      </c>
      <c r="G375" s="1" t="s">
        <v>66</v>
      </c>
      <c r="H375" s="2" t="s">
        <v>39</v>
      </c>
      <c r="I375" s="2" t="s">
        <v>39</v>
      </c>
      <c r="J375" s="2" t="s">
        <v>38</v>
      </c>
      <c r="K375" s="2"/>
      <c r="L375" s="7" t="str">
        <f>IF(G375="","",VLOOKUP(G375,Overview!$A$3:$B$52,2))</f>
        <v>Colts</v>
      </c>
      <c r="M375" s="7">
        <f t="shared" si="72"/>
        <v>0</v>
      </c>
      <c r="N375" s="7">
        <f t="shared" si="73"/>
        <v>0</v>
      </c>
      <c r="O375" s="7">
        <f t="shared" si="74"/>
        <v>0</v>
      </c>
      <c r="P375" s="8">
        <f t="shared" si="75"/>
        <v>0</v>
      </c>
      <c r="Q375" s="8">
        <f t="shared" si="76"/>
        <v>0</v>
      </c>
      <c r="R375" s="7">
        <f t="shared" si="77"/>
        <v>0</v>
      </c>
      <c r="S375" s="7">
        <f t="shared" si="78"/>
        <v>0</v>
      </c>
      <c r="T375" s="7" t="str">
        <f t="shared" si="79"/>
        <v/>
      </c>
      <c r="U375" s="7" t="str">
        <f t="shared" si="80"/>
        <v/>
      </c>
      <c r="V375" s="7" t="str">
        <f t="shared" si="81"/>
        <v/>
      </c>
      <c r="W375" s="7" t="str">
        <f t="shared" si="82"/>
        <v/>
      </c>
      <c r="Z375" s="7"/>
    </row>
    <row r="376" spans="1:26" x14ac:dyDescent="0.25">
      <c r="A376" s="1">
        <v>2003</v>
      </c>
      <c r="B376" s="1" t="s">
        <v>94</v>
      </c>
      <c r="C376" s="1" t="s">
        <v>87</v>
      </c>
      <c r="D376" s="1">
        <v>4</v>
      </c>
      <c r="E376" s="1" t="s">
        <v>2</v>
      </c>
      <c r="F376" s="1" t="s">
        <v>65</v>
      </c>
      <c r="G376" s="1" t="s">
        <v>67</v>
      </c>
      <c r="H376" s="2" t="s">
        <v>38</v>
      </c>
      <c r="I376" s="2"/>
      <c r="J376" s="2"/>
      <c r="K376" s="2"/>
      <c r="L376" s="7" t="str">
        <f>IF(G376="","",VLOOKUP(G376,Overview!$A$3:$B$52,2))</f>
        <v>Ravens</v>
      </c>
      <c r="M376" s="7">
        <f t="shared" si="72"/>
        <v>0</v>
      </c>
      <c r="N376" s="7">
        <f t="shared" si="73"/>
        <v>0</v>
      </c>
      <c r="O376" s="7">
        <f t="shared" si="74"/>
        <v>0</v>
      </c>
      <c r="P376" s="8">
        <f t="shared" si="75"/>
        <v>0</v>
      </c>
      <c r="Q376" s="8">
        <f t="shared" si="76"/>
        <v>0</v>
      </c>
      <c r="R376" s="7">
        <f t="shared" si="77"/>
        <v>0</v>
      </c>
      <c r="S376" s="7">
        <f t="shared" si="78"/>
        <v>0</v>
      </c>
      <c r="T376" s="7" t="str">
        <f t="shared" si="79"/>
        <v/>
      </c>
      <c r="U376" s="7" t="str">
        <f t="shared" si="80"/>
        <v/>
      </c>
      <c r="V376" s="7" t="str">
        <f t="shared" si="81"/>
        <v/>
      </c>
      <c r="W376" s="7" t="str">
        <f t="shared" si="82"/>
        <v/>
      </c>
      <c r="Z376" s="7"/>
    </row>
    <row r="377" spans="1:26" x14ac:dyDescent="0.25">
      <c r="A377" s="1">
        <v>2003</v>
      </c>
      <c r="B377" s="1" t="s">
        <v>94</v>
      </c>
      <c r="C377" s="1" t="s">
        <v>87</v>
      </c>
      <c r="D377" s="1">
        <v>5</v>
      </c>
      <c r="E377" s="1" t="s">
        <v>5</v>
      </c>
      <c r="F377" s="1" t="s">
        <v>13</v>
      </c>
      <c r="G377" s="1" t="s">
        <v>19</v>
      </c>
      <c r="H377" s="2" t="s">
        <v>39</v>
      </c>
      <c r="I377" s="2" t="s">
        <v>38</v>
      </c>
      <c r="J377" s="2"/>
      <c r="K377" s="2"/>
      <c r="L377" s="7" t="str">
        <f>IF(G377="","",VLOOKUP(G377,Overview!$A$3:$B$52,2))</f>
        <v>Titans</v>
      </c>
      <c r="M377" s="7">
        <f t="shared" si="72"/>
        <v>0</v>
      </c>
      <c r="N377" s="7">
        <f t="shared" si="73"/>
        <v>0</v>
      </c>
      <c r="O377" s="7">
        <f t="shared" si="74"/>
        <v>0</v>
      </c>
      <c r="P377" s="8">
        <f t="shared" si="75"/>
        <v>0</v>
      </c>
      <c r="Q377" s="8">
        <f t="shared" si="76"/>
        <v>0</v>
      </c>
      <c r="R377" s="7">
        <f t="shared" si="77"/>
        <v>0</v>
      </c>
      <c r="S377" s="7">
        <f t="shared" si="78"/>
        <v>0</v>
      </c>
      <c r="T377" s="7" t="str">
        <f t="shared" si="79"/>
        <v/>
      </c>
      <c r="U377" s="7" t="str">
        <f t="shared" si="80"/>
        <v/>
      </c>
      <c r="V377" s="7" t="str">
        <f t="shared" si="81"/>
        <v/>
      </c>
      <c r="W377" s="7" t="str">
        <f t="shared" si="82"/>
        <v/>
      </c>
      <c r="Z377" s="7"/>
    </row>
    <row r="378" spans="1:26" x14ac:dyDescent="0.25">
      <c r="A378" s="1">
        <v>2003</v>
      </c>
      <c r="B378" s="1" t="s">
        <v>94</v>
      </c>
      <c r="C378" s="1" t="s">
        <v>87</v>
      </c>
      <c r="D378" s="1">
        <v>6</v>
      </c>
      <c r="E378" s="1" t="s">
        <v>5</v>
      </c>
      <c r="F378" s="1" t="s">
        <v>56</v>
      </c>
      <c r="G378" s="1" t="s">
        <v>60</v>
      </c>
      <c r="H378" s="2" t="s">
        <v>38</v>
      </c>
      <c r="I378" s="2"/>
      <c r="J378" s="2"/>
      <c r="K378" s="2"/>
      <c r="L378" s="7" t="str">
        <f>IF(G378="","",VLOOKUP(G378,Overview!$A$3:$B$52,2))</f>
        <v>Broncos</v>
      </c>
      <c r="M378" s="7">
        <f t="shared" si="72"/>
        <v>0</v>
      </c>
      <c r="N378" s="7">
        <f t="shared" si="73"/>
        <v>0</v>
      </c>
      <c r="O378" s="7">
        <f t="shared" si="74"/>
        <v>0</v>
      </c>
      <c r="P378" s="8">
        <f t="shared" si="75"/>
        <v>0</v>
      </c>
      <c r="Q378" s="8">
        <f t="shared" si="76"/>
        <v>0</v>
      </c>
      <c r="R378" s="7">
        <f t="shared" si="77"/>
        <v>0</v>
      </c>
      <c r="S378" s="7">
        <f t="shared" si="78"/>
        <v>0</v>
      </c>
      <c r="T378" s="7" t="str">
        <f t="shared" si="79"/>
        <v/>
      </c>
      <c r="U378" s="7" t="str">
        <f t="shared" si="80"/>
        <v/>
      </c>
      <c r="V378" s="7" t="str">
        <f t="shared" si="81"/>
        <v/>
      </c>
      <c r="W378" s="7" t="str">
        <f t="shared" si="82"/>
        <v/>
      </c>
      <c r="Z378" s="7"/>
    </row>
    <row r="379" spans="1:26" x14ac:dyDescent="0.25">
      <c r="A379" s="1">
        <v>2003</v>
      </c>
      <c r="B379" s="1" t="s">
        <v>94</v>
      </c>
      <c r="C379" s="1" t="s">
        <v>88</v>
      </c>
      <c r="D379" s="1">
        <v>1</v>
      </c>
      <c r="E379" s="1" t="s">
        <v>25</v>
      </c>
      <c r="F379" s="1" t="s">
        <v>26</v>
      </c>
      <c r="G379" s="1" t="s">
        <v>32</v>
      </c>
      <c r="H379" s="2" t="s">
        <v>55</v>
      </c>
      <c r="I379" s="2" t="s">
        <v>39</v>
      </c>
      <c r="J379" s="2" t="s">
        <v>38</v>
      </c>
      <c r="K379" s="2"/>
      <c r="L379" s="7" t="str">
        <f>IF(G379="","",VLOOKUP(G379,Overview!$A$3:$B$52,2))</f>
        <v>Eagles</v>
      </c>
      <c r="M379" s="7">
        <f t="shared" si="72"/>
        <v>0</v>
      </c>
      <c r="N379" s="7">
        <f t="shared" si="73"/>
        <v>0</v>
      </c>
      <c r="O379" s="7">
        <f t="shared" si="74"/>
        <v>0</v>
      </c>
      <c r="P379" s="8">
        <f t="shared" si="75"/>
        <v>0</v>
      </c>
      <c r="Q379" s="8">
        <f t="shared" si="76"/>
        <v>0</v>
      </c>
      <c r="R379" s="7">
        <f t="shared" si="77"/>
        <v>0</v>
      </c>
      <c r="S379" s="7">
        <f t="shared" si="78"/>
        <v>0</v>
      </c>
      <c r="T379" s="7" t="str">
        <f t="shared" si="79"/>
        <v/>
      </c>
      <c r="U379" s="7" t="str">
        <f t="shared" si="80"/>
        <v/>
      </c>
      <c r="V379" s="7" t="str">
        <f t="shared" si="81"/>
        <v/>
      </c>
      <c r="W379" s="7" t="str">
        <f t="shared" si="82"/>
        <v/>
      </c>
      <c r="Z379" s="7"/>
    </row>
    <row r="380" spans="1:26" x14ac:dyDescent="0.25">
      <c r="A380" s="1">
        <v>2003</v>
      </c>
      <c r="B380" s="1" t="s">
        <v>94</v>
      </c>
      <c r="C380" s="1" t="s">
        <v>88</v>
      </c>
      <c r="D380" s="1">
        <v>2</v>
      </c>
      <c r="E380" s="1" t="s">
        <v>4</v>
      </c>
      <c r="F380" s="1" t="s">
        <v>77</v>
      </c>
      <c r="G380" s="1" t="s">
        <v>34</v>
      </c>
      <c r="H380" s="2" t="s">
        <v>55</v>
      </c>
      <c r="I380" s="2" t="s">
        <v>38</v>
      </c>
      <c r="J380" s="2"/>
      <c r="K380" s="2"/>
      <c r="L380" s="7" t="str">
        <f>IF(G380="","",VLOOKUP(G380,Overview!$A$3:$B$52,2))</f>
        <v>Rams</v>
      </c>
      <c r="M380" s="7">
        <f t="shared" si="72"/>
        <v>1</v>
      </c>
      <c r="N380" s="7">
        <f t="shared" si="73"/>
        <v>1</v>
      </c>
      <c r="O380" s="7">
        <f t="shared" si="74"/>
        <v>2003</v>
      </c>
      <c r="P380" s="8">
        <f t="shared" si="75"/>
        <v>0</v>
      </c>
      <c r="Q380" s="8">
        <f t="shared" si="76"/>
        <v>1</v>
      </c>
      <c r="R380" s="7">
        <f t="shared" si="77"/>
        <v>0</v>
      </c>
      <c r="S380" s="7">
        <f t="shared" si="78"/>
        <v>0</v>
      </c>
      <c r="T380" s="7" t="str">
        <f t="shared" si="79"/>
        <v/>
      </c>
      <c r="U380" s="7" t="str">
        <f t="shared" si="80"/>
        <v/>
      </c>
      <c r="V380" s="7" t="str">
        <f t="shared" si="81"/>
        <v/>
      </c>
      <c r="W380" s="7" t="str">
        <f t="shared" si="82"/>
        <v/>
      </c>
      <c r="Z380" s="7"/>
    </row>
    <row r="381" spans="1:26" x14ac:dyDescent="0.25">
      <c r="A381" s="1">
        <v>2003</v>
      </c>
      <c r="B381" s="1" t="s">
        <v>94</v>
      </c>
      <c r="C381" s="1" t="s">
        <v>88</v>
      </c>
      <c r="D381" s="1">
        <v>3</v>
      </c>
      <c r="E381" s="1" t="s">
        <v>3</v>
      </c>
      <c r="F381" s="1" t="s">
        <v>30</v>
      </c>
      <c r="G381" s="1" t="s">
        <v>36</v>
      </c>
      <c r="H381" s="2" t="s">
        <v>39</v>
      </c>
      <c r="I381" s="2" t="s">
        <v>39</v>
      </c>
      <c r="J381" s="2" t="s">
        <v>39</v>
      </c>
      <c r="K381" s="2" t="s">
        <v>38</v>
      </c>
      <c r="L381" s="7" t="str">
        <f>IF(G381="","",VLOOKUP(G381,Overview!$A$3:$B$52,2))</f>
        <v>Panthers</v>
      </c>
      <c r="M381" s="7">
        <f t="shared" si="72"/>
        <v>0</v>
      </c>
      <c r="N381" s="7">
        <f t="shared" si="73"/>
        <v>0</v>
      </c>
      <c r="O381" s="7">
        <f t="shared" si="74"/>
        <v>0</v>
      </c>
      <c r="P381" s="8">
        <f t="shared" si="75"/>
        <v>0</v>
      </c>
      <c r="Q381" s="8">
        <f t="shared" si="76"/>
        <v>0</v>
      </c>
      <c r="R381" s="7">
        <f t="shared" si="77"/>
        <v>0</v>
      </c>
      <c r="S381" s="7">
        <f t="shared" si="78"/>
        <v>0</v>
      </c>
      <c r="T381" s="7" t="str">
        <f t="shared" si="79"/>
        <v/>
      </c>
      <c r="U381" s="7" t="str">
        <f t="shared" si="80"/>
        <v/>
      </c>
      <c r="V381" s="7" t="str">
        <f t="shared" si="81"/>
        <v/>
      </c>
      <c r="W381" s="7" t="str">
        <f t="shared" si="82"/>
        <v/>
      </c>
      <c r="Z381" s="7"/>
    </row>
    <row r="382" spans="1:26" x14ac:dyDescent="0.25">
      <c r="A382" s="1">
        <v>2003</v>
      </c>
      <c r="B382" s="1" t="s">
        <v>94</v>
      </c>
      <c r="C382" s="1" t="s">
        <v>88</v>
      </c>
      <c r="D382" s="1">
        <v>4</v>
      </c>
      <c r="E382" s="1" t="s">
        <v>2</v>
      </c>
      <c r="F382" s="1" t="s">
        <v>45</v>
      </c>
      <c r="G382" s="1" t="s">
        <v>52</v>
      </c>
      <c r="H382" s="2" t="s">
        <v>39</v>
      </c>
      <c r="I382" s="2" t="s">
        <v>38</v>
      </c>
      <c r="J382" s="2"/>
      <c r="K382" s="2"/>
      <c r="L382" s="7" t="str">
        <f>IF(G382="","",VLOOKUP(G382,Overview!$A$3:$B$52,2))</f>
        <v>Packers</v>
      </c>
      <c r="M382" s="7">
        <f t="shared" si="72"/>
        <v>0</v>
      </c>
      <c r="N382" s="7">
        <f t="shared" si="73"/>
        <v>0</v>
      </c>
      <c r="O382" s="7">
        <f t="shared" si="74"/>
        <v>0</v>
      </c>
      <c r="P382" s="8">
        <f t="shared" si="75"/>
        <v>0</v>
      </c>
      <c r="Q382" s="8">
        <f t="shared" si="76"/>
        <v>0</v>
      </c>
      <c r="R382" s="7">
        <f t="shared" si="77"/>
        <v>0</v>
      </c>
      <c r="S382" s="7">
        <f t="shared" si="78"/>
        <v>0</v>
      </c>
      <c r="T382" s="7" t="str">
        <f t="shared" si="79"/>
        <v/>
      </c>
      <c r="U382" s="7" t="str">
        <f t="shared" si="80"/>
        <v/>
      </c>
      <c r="V382" s="7" t="str">
        <f t="shared" si="81"/>
        <v/>
      </c>
      <c r="W382" s="7" t="str">
        <f t="shared" si="82"/>
        <v/>
      </c>
      <c r="Z382" s="7"/>
    </row>
    <row r="383" spans="1:26" x14ac:dyDescent="0.25">
      <c r="A383" s="1">
        <v>2003</v>
      </c>
      <c r="B383" s="1" t="s">
        <v>94</v>
      </c>
      <c r="C383" s="1" t="s">
        <v>88</v>
      </c>
      <c r="D383" s="1">
        <v>5</v>
      </c>
      <c r="E383" s="1" t="s">
        <v>5</v>
      </c>
      <c r="F383" s="1" t="s">
        <v>44</v>
      </c>
      <c r="G383" s="1" t="s">
        <v>51</v>
      </c>
      <c r="H383" s="2" t="s">
        <v>38</v>
      </c>
      <c r="I383" s="2"/>
      <c r="J383" s="2"/>
      <c r="K383" s="2"/>
      <c r="L383" s="7" t="str">
        <f>IF(G383="","",VLOOKUP(G383,Overview!$A$3:$B$52,2))</f>
        <v>Seahawks</v>
      </c>
      <c r="M383" s="7">
        <f t="shared" si="72"/>
        <v>0</v>
      </c>
      <c r="N383" s="7">
        <f t="shared" si="73"/>
        <v>0</v>
      </c>
      <c r="O383" s="7">
        <f t="shared" si="74"/>
        <v>0</v>
      </c>
      <c r="P383" s="8">
        <f t="shared" si="75"/>
        <v>0</v>
      </c>
      <c r="Q383" s="8">
        <f t="shared" si="76"/>
        <v>0</v>
      </c>
      <c r="R383" s="7">
        <f t="shared" si="77"/>
        <v>0</v>
      </c>
      <c r="S383" s="7">
        <f t="shared" si="78"/>
        <v>0</v>
      </c>
      <c r="T383" s="7" t="str">
        <f t="shared" si="79"/>
        <v/>
      </c>
      <c r="U383" s="7" t="str">
        <f t="shared" si="80"/>
        <v/>
      </c>
      <c r="V383" s="7" t="str">
        <f t="shared" si="81"/>
        <v/>
      </c>
      <c r="W383" s="7" t="str">
        <f t="shared" si="82"/>
        <v/>
      </c>
      <c r="Z383" s="7"/>
    </row>
    <row r="384" spans="1:26" x14ac:dyDescent="0.25">
      <c r="A384" s="1">
        <v>2003</v>
      </c>
      <c r="B384" s="1" t="s">
        <v>94</v>
      </c>
      <c r="C384" s="1" t="s">
        <v>88</v>
      </c>
      <c r="D384" s="1">
        <v>6</v>
      </c>
      <c r="E384" s="1" t="s">
        <v>5</v>
      </c>
      <c r="F384" s="1" t="s">
        <v>43</v>
      </c>
      <c r="G384" s="1" t="s">
        <v>50</v>
      </c>
      <c r="H384" s="2" t="s">
        <v>38</v>
      </c>
      <c r="I384" s="2"/>
      <c r="J384" s="2"/>
      <c r="K384" s="2"/>
      <c r="L384" s="7" t="str">
        <f>IF(G384="","",VLOOKUP(G384,Overview!$A$3:$B$52,2))</f>
        <v>Cowboys</v>
      </c>
      <c r="M384" s="7">
        <f t="shared" si="72"/>
        <v>0</v>
      </c>
      <c r="N384" s="7">
        <f t="shared" si="73"/>
        <v>0</v>
      </c>
      <c r="O384" s="7">
        <f t="shared" si="74"/>
        <v>0</v>
      </c>
      <c r="P384" s="8">
        <f t="shared" si="75"/>
        <v>0</v>
      </c>
      <c r="Q384" s="8">
        <f t="shared" si="76"/>
        <v>0</v>
      </c>
      <c r="R384" s="7">
        <f t="shared" si="77"/>
        <v>0</v>
      </c>
      <c r="S384" s="7">
        <f t="shared" si="78"/>
        <v>0</v>
      </c>
      <c r="T384" s="7" t="str">
        <f t="shared" si="79"/>
        <v/>
      </c>
      <c r="U384" s="7" t="str">
        <f t="shared" si="80"/>
        <v/>
      </c>
      <c r="V384" s="7" t="str">
        <f t="shared" si="81"/>
        <v/>
      </c>
      <c r="W384" s="7" t="str">
        <f t="shared" si="82"/>
        <v/>
      </c>
      <c r="Z384" s="7"/>
    </row>
    <row r="385" spans="1:26" x14ac:dyDescent="0.25">
      <c r="A385" s="1">
        <v>2004</v>
      </c>
      <c r="B385" s="1" t="s">
        <v>94</v>
      </c>
      <c r="C385" s="1" t="s">
        <v>87</v>
      </c>
      <c r="D385" s="1">
        <v>1</v>
      </c>
      <c r="E385" s="1" t="s">
        <v>2</v>
      </c>
      <c r="F385" s="1" t="s">
        <v>10</v>
      </c>
      <c r="G385" s="1" t="s">
        <v>16</v>
      </c>
      <c r="H385" s="2" t="s">
        <v>55</v>
      </c>
      <c r="I385" s="2" t="s">
        <v>39</v>
      </c>
      <c r="J385" s="2" t="s">
        <v>38</v>
      </c>
      <c r="K385" s="2"/>
      <c r="L385" s="7" t="str">
        <f>IF(G385="","",VLOOKUP(G385,Overview!$A$3:$B$52,2))</f>
        <v>Steelers</v>
      </c>
      <c r="M385" s="7">
        <f t="shared" si="72"/>
        <v>0</v>
      </c>
      <c r="N385" s="7">
        <f t="shared" si="73"/>
        <v>0</v>
      </c>
      <c r="O385" s="7">
        <f t="shared" si="74"/>
        <v>0</v>
      </c>
      <c r="P385" s="8">
        <f t="shared" si="75"/>
        <v>0</v>
      </c>
      <c r="Q385" s="8">
        <f t="shared" si="76"/>
        <v>0</v>
      </c>
      <c r="R385" s="7">
        <f t="shared" si="77"/>
        <v>0</v>
      </c>
      <c r="S385" s="7">
        <f t="shared" si="78"/>
        <v>0</v>
      </c>
      <c r="T385" s="7" t="str">
        <f t="shared" si="79"/>
        <v/>
      </c>
      <c r="U385" s="7" t="str">
        <f t="shared" si="80"/>
        <v/>
      </c>
      <c r="V385" s="7" t="str">
        <f t="shared" si="81"/>
        <v/>
      </c>
      <c r="W385" s="7" t="str">
        <f t="shared" si="82"/>
        <v/>
      </c>
      <c r="Z385" s="7"/>
    </row>
    <row r="386" spans="1:26" x14ac:dyDescent="0.25">
      <c r="A386" s="1">
        <v>2004</v>
      </c>
      <c r="B386" s="1" t="s">
        <v>94</v>
      </c>
      <c r="C386" s="1" t="s">
        <v>87</v>
      </c>
      <c r="D386" s="1">
        <v>2</v>
      </c>
      <c r="E386" s="1" t="s">
        <v>25</v>
      </c>
      <c r="F386" s="1" t="s">
        <v>9</v>
      </c>
      <c r="G386" s="1" t="s">
        <v>15</v>
      </c>
      <c r="H386" s="2" t="s">
        <v>55</v>
      </c>
      <c r="I386" s="2" t="s">
        <v>39</v>
      </c>
      <c r="J386" s="2" t="s">
        <v>39</v>
      </c>
      <c r="K386" s="2" t="s">
        <v>39</v>
      </c>
      <c r="L386" s="7" t="str">
        <f>IF(G386="","",VLOOKUP(G386,Overview!$A$3:$B$52,2))</f>
        <v>Patriots</v>
      </c>
      <c r="M386" s="7">
        <f t="shared" si="72"/>
        <v>0</v>
      </c>
      <c r="N386" s="7">
        <f t="shared" si="73"/>
        <v>0</v>
      </c>
      <c r="O386" s="7">
        <f t="shared" si="74"/>
        <v>0</v>
      </c>
      <c r="P386" s="8">
        <f t="shared" si="75"/>
        <v>0</v>
      </c>
      <c r="Q386" s="8">
        <f t="shared" si="76"/>
        <v>0</v>
      </c>
      <c r="R386" s="7">
        <f t="shared" si="77"/>
        <v>0</v>
      </c>
      <c r="S386" s="7">
        <f t="shared" si="78"/>
        <v>0</v>
      </c>
      <c r="T386" s="7">
        <f t="shared" si="79"/>
        <v>2004</v>
      </c>
      <c r="U386" s="7" t="str">
        <f t="shared" si="80"/>
        <v>New England</v>
      </c>
      <c r="V386" s="7" t="str">
        <f t="shared" si="81"/>
        <v>Patriots</v>
      </c>
      <c r="W386" s="7" t="str">
        <f t="shared" si="82"/>
        <v>AFC</v>
      </c>
      <c r="Z386" s="7"/>
    </row>
    <row r="387" spans="1:26" x14ac:dyDescent="0.25">
      <c r="A387" s="1">
        <v>2004</v>
      </c>
      <c r="B387" s="1" t="s">
        <v>94</v>
      </c>
      <c r="C387" s="1" t="s">
        <v>87</v>
      </c>
      <c r="D387" s="1">
        <v>3</v>
      </c>
      <c r="E387" s="1" t="s">
        <v>3</v>
      </c>
      <c r="F387" s="1" t="s">
        <v>64</v>
      </c>
      <c r="G387" s="1" t="s">
        <v>66</v>
      </c>
      <c r="H387" s="2" t="s">
        <v>39</v>
      </c>
      <c r="I387" s="2" t="s">
        <v>38</v>
      </c>
      <c r="J387" s="2"/>
      <c r="K387" s="2"/>
      <c r="L387" s="7" t="str">
        <f>IF(G387="","",VLOOKUP(G387,Overview!$A$3:$B$52,2))</f>
        <v>Colts</v>
      </c>
      <c r="M387" s="7">
        <f t="shared" ref="M387:M450" si="83">(L387=$M$1)*1</f>
        <v>0</v>
      </c>
      <c r="N387" s="7">
        <f t="shared" ref="N387:N450" si="84">M387</f>
        <v>0</v>
      </c>
      <c r="O387" s="7">
        <f t="shared" ref="O387:O450" si="85">A387*M387</f>
        <v>0</v>
      </c>
      <c r="P387" s="8">
        <f t="shared" ref="P387:P450" si="86">COUNTIF(H387:K387,"W")*M387</f>
        <v>0</v>
      </c>
      <c r="Q387" s="8">
        <f t="shared" ref="Q387:Q450" si="87">COUNTIF(H387:K387,"L")*M387</f>
        <v>0</v>
      </c>
      <c r="R387" s="7">
        <f t="shared" ref="R387:R450" si="88">IF(K387&lt;&gt;"",1,0)*M387</f>
        <v>0</v>
      </c>
      <c r="S387" s="7">
        <f t="shared" ref="S387:S450" si="89">IF(K387="W",1,0)*M387</f>
        <v>0</v>
      </c>
      <c r="T387" s="7" t="str">
        <f t="shared" ref="T387:T450" si="90">IF($K387="W",A387,"")</f>
        <v/>
      </c>
      <c r="U387" s="7" t="str">
        <f t="shared" ref="U387:U450" si="91">IF($K387="W",F387,"")</f>
        <v/>
      </c>
      <c r="V387" s="7" t="str">
        <f t="shared" ref="V387:V450" si="92">IF($K387="W",G387,"")</f>
        <v/>
      </c>
      <c r="W387" s="7" t="str">
        <f t="shared" ref="W387:W450" si="93">IF($K387="W",IF(A387&lt;1970,B387,LEFT(C387,1)&amp;"FC"),"")</f>
        <v/>
      </c>
      <c r="Z387" s="7"/>
    </row>
    <row r="388" spans="1:26" x14ac:dyDescent="0.25">
      <c r="A388" s="1">
        <v>2004</v>
      </c>
      <c r="B388" s="1" t="s">
        <v>94</v>
      </c>
      <c r="C388" s="1" t="s">
        <v>87</v>
      </c>
      <c r="D388" s="1">
        <v>4</v>
      </c>
      <c r="E388" s="1" t="s">
        <v>4</v>
      </c>
      <c r="F388" s="1" t="s">
        <v>68</v>
      </c>
      <c r="G388" s="1" t="s">
        <v>70</v>
      </c>
      <c r="H388" s="2" t="s">
        <v>38</v>
      </c>
      <c r="I388" s="2"/>
      <c r="J388" s="2"/>
      <c r="K388" s="2"/>
      <c r="L388" s="7" t="str">
        <f>IF(G388="","",VLOOKUP(G388,Overview!$A$3:$B$52,2))</f>
        <v>Chargers</v>
      </c>
      <c r="M388" s="7">
        <f t="shared" si="83"/>
        <v>0</v>
      </c>
      <c r="N388" s="7">
        <f t="shared" si="84"/>
        <v>0</v>
      </c>
      <c r="O388" s="7">
        <f t="shared" si="85"/>
        <v>0</v>
      </c>
      <c r="P388" s="8">
        <f t="shared" si="86"/>
        <v>0</v>
      </c>
      <c r="Q388" s="8">
        <f t="shared" si="87"/>
        <v>0</v>
      </c>
      <c r="R388" s="7">
        <f t="shared" si="88"/>
        <v>0</v>
      </c>
      <c r="S388" s="7">
        <f t="shared" si="89"/>
        <v>0</v>
      </c>
      <c r="T388" s="7" t="str">
        <f t="shared" si="90"/>
        <v/>
      </c>
      <c r="U388" s="7" t="str">
        <f t="shared" si="91"/>
        <v/>
      </c>
      <c r="V388" s="7" t="str">
        <f t="shared" si="92"/>
        <v/>
      </c>
      <c r="W388" s="7" t="str">
        <f t="shared" si="93"/>
        <v/>
      </c>
      <c r="Z388" s="7"/>
    </row>
    <row r="389" spans="1:26" x14ac:dyDescent="0.25">
      <c r="A389" s="1">
        <v>2004</v>
      </c>
      <c r="B389" s="1" t="s">
        <v>94</v>
      </c>
      <c r="C389" s="1" t="s">
        <v>87</v>
      </c>
      <c r="D389" s="1">
        <v>5</v>
      </c>
      <c r="E389" s="1" t="s">
        <v>5</v>
      </c>
      <c r="F389" s="1" t="s">
        <v>46</v>
      </c>
      <c r="G389" s="1" t="s">
        <v>73</v>
      </c>
      <c r="H389" s="2" t="s">
        <v>39</v>
      </c>
      <c r="I389" s="2" t="s">
        <v>38</v>
      </c>
      <c r="J389" s="2"/>
      <c r="K389" s="2"/>
      <c r="L389" s="7" t="str">
        <f>IF(G389="","",VLOOKUP(G389,Overview!$A$3:$B$52,2))</f>
        <v>Jets</v>
      </c>
      <c r="M389" s="7">
        <f t="shared" si="83"/>
        <v>0</v>
      </c>
      <c r="N389" s="7">
        <f t="shared" si="84"/>
        <v>0</v>
      </c>
      <c r="O389" s="7">
        <f t="shared" si="85"/>
        <v>0</v>
      </c>
      <c r="P389" s="8">
        <f t="shared" si="86"/>
        <v>0</v>
      </c>
      <c r="Q389" s="8">
        <f t="shared" si="87"/>
        <v>0</v>
      </c>
      <c r="R389" s="7">
        <f t="shared" si="88"/>
        <v>0</v>
      </c>
      <c r="S389" s="7">
        <f t="shared" si="89"/>
        <v>0</v>
      </c>
      <c r="T389" s="7" t="str">
        <f t="shared" si="90"/>
        <v/>
      </c>
      <c r="U389" s="7" t="str">
        <f t="shared" si="91"/>
        <v/>
      </c>
      <c r="V389" s="7" t="str">
        <f t="shared" si="92"/>
        <v/>
      </c>
      <c r="W389" s="7" t="str">
        <f t="shared" si="93"/>
        <v/>
      </c>
      <c r="Z389" s="7"/>
    </row>
    <row r="390" spans="1:26" x14ac:dyDescent="0.25">
      <c r="A390" s="1">
        <v>2004</v>
      </c>
      <c r="B390" s="1" t="s">
        <v>94</v>
      </c>
      <c r="C390" s="1" t="s">
        <v>87</v>
      </c>
      <c r="D390" s="1">
        <v>6</v>
      </c>
      <c r="E390" s="1" t="s">
        <v>5</v>
      </c>
      <c r="F390" s="1" t="s">
        <v>56</v>
      </c>
      <c r="G390" s="1" t="s">
        <v>60</v>
      </c>
      <c r="H390" s="2" t="s">
        <v>38</v>
      </c>
      <c r="I390" s="2"/>
      <c r="J390" s="2"/>
      <c r="K390" s="2"/>
      <c r="L390" s="7" t="str">
        <f>IF(G390="","",VLOOKUP(G390,Overview!$A$3:$B$52,2))</f>
        <v>Broncos</v>
      </c>
      <c r="M390" s="7">
        <f t="shared" si="83"/>
        <v>0</v>
      </c>
      <c r="N390" s="7">
        <f t="shared" si="84"/>
        <v>0</v>
      </c>
      <c r="O390" s="7">
        <f t="shared" si="85"/>
        <v>0</v>
      </c>
      <c r="P390" s="8">
        <f t="shared" si="86"/>
        <v>0</v>
      </c>
      <c r="Q390" s="8">
        <f t="shared" si="87"/>
        <v>0</v>
      </c>
      <c r="R390" s="7">
        <f t="shared" si="88"/>
        <v>0</v>
      </c>
      <c r="S390" s="7">
        <f t="shared" si="89"/>
        <v>0</v>
      </c>
      <c r="T390" s="7" t="str">
        <f t="shared" si="90"/>
        <v/>
      </c>
      <c r="U390" s="7" t="str">
        <f t="shared" si="91"/>
        <v/>
      </c>
      <c r="V390" s="7" t="str">
        <f t="shared" si="92"/>
        <v/>
      </c>
      <c r="W390" s="7" t="str">
        <f t="shared" si="93"/>
        <v/>
      </c>
      <c r="Z390" s="7"/>
    </row>
    <row r="391" spans="1:26" x14ac:dyDescent="0.25">
      <c r="A391" s="1">
        <v>2004</v>
      </c>
      <c r="B391" s="1" t="s">
        <v>94</v>
      </c>
      <c r="C391" s="1" t="s">
        <v>88</v>
      </c>
      <c r="D391" s="1">
        <v>1</v>
      </c>
      <c r="E391" s="1" t="s">
        <v>25</v>
      </c>
      <c r="F391" s="1" t="s">
        <v>26</v>
      </c>
      <c r="G391" s="1" t="s">
        <v>32</v>
      </c>
      <c r="H391" s="2" t="s">
        <v>55</v>
      </c>
      <c r="I391" s="2" t="s">
        <v>39</v>
      </c>
      <c r="J391" s="2" t="s">
        <v>39</v>
      </c>
      <c r="K391" s="2" t="s">
        <v>38</v>
      </c>
      <c r="L391" s="7" t="str">
        <f>IF(G391="","",VLOOKUP(G391,Overview!$A$3:$B$52,2))</f>
        <v>Eagles</v>
      </c>
      <c r="M391" s="7">
        <f t="shared" si="83"/>
        <v>0</v>
      </c>
      <c r="N391" s="7">
        <f t="shared" si="84"/>
        <v>0</v>
      </c>
      <c r="O391" s="7">
        <f t="shared" si="85"/>
        <v>0</v>
      </c>
      <c r="P391" s="8">
        <f t="shared" si="86"/>
        <v>0</v>
      </c>
      <c r="Q391" s="8">
        <f t="shared" si="87"/>
        <v>0</v>
      </c>
      <c r="R391" s="7">
        <f t="shared" si="88"/>
        <v>0</v>
      </c>
      <c r="S391" s="7">
        <f t="shared" si="89"/>
        <v>0</v>
      </c>
      <c r="T391" s="7" t="str">
        <f t="shared" si="90"/>
        <v/>
      </c>
      <c r="U391" s="7" t="str">
        <f t="shared" si="91"/>
        <v/>
      </c>
      <c r="V391" s="7" t="str">
        <f t="shared" si="92"/>
        <v/>
      </c>
      <c r="W391" s="7" t="str">
        <f t="shared" si="93"/>
        <v/>
      </c>
      <c r="Z391" s="7"/>
    </row>
    <row r="392" spans="1:26" x14ac:dyDescent="0.25">
      <c r="A392" s="1">
        <v>2004</v>
      </c>
      <c r="B392" s="1" t="s">
        <v>94</v>
      </c>
      <c r="C392" s="1" t="s">
        <v>88</v>
      </c>
      <c r="D392" s="1">
        <v>2</v>
      </c>
      <c r="E392" s="1" t="s">
        <v>3</v>
      </c>
      <c r="F392" s="1" t="s">
        <v>31</v>
      </c>
      <c r="G392" s="1" t="s">
        <v>37</v>
      </c>
      <c r="H392" s="2" t="s">
        <v>55</v>
      </c>
      <c r="I392" s="2" t="s">
        <v>39</v>
      </c>
      <c r="J392" s="2" t="s">
        <v>38</v>
      </c>
      <c r="K392" s="2"/>
      <c r="L392" s="7" t="str">
        <f>IF(G392="","",VLOOKUP(G392,Overview!$A$3:$B$52,2))</f>
        <v>Falcons</v>
      </c>
      <c r="M392" s="7">
        <f t="shared" si="83"/>
        <v>0</v>
      </c>
      <c r="N392" s="7">
        <f t="shared" si="84"/>
        <v>0</v>
      </c>
      <c r="O392" s="7">
        <f t="shared" si="85"/>
        <v>0</v>
      </c>
      <c r="P392" s="8">
        <f t="shared" si="86"/>
        <v>0</v>
      </c>
      <c r="Q392" s="8">
        <f t="shared" si="87"/>
        <v>0</v>
      </c>
      <c r="R392" s="7">
        <f t="shared" si="88"/>
        <v>0</v>
      </c>
      <c r="S392" s="7">
        <f t="shared" si="89"/>
        <v>0</v>
      </c>
      <c r="T392" s="7" t="str">
        <f t="shared" si="90"/>
        <v/>
      </c>
      <c r="U392" s="7" t="str">
        <f t="shared" si="91"/>
        <v/>
      </c>
      <c r="V392" s="7" t="str">
        <f t="shared" si="92"/>
        <v/>
      </c>
      <c r="W392" s="7" t="str">
        <f t="shared" si="93"/>
        <v/>
      </c>
      <c r="Z392" s="7"/>
    </row>
    <row r="393" spans="1:26" x14ac:dyDescent="0.25">
      <c r="A393" s="1">
        <v>2004</v>
      </c>
      <c r="B393" s="1" t="s">
        <v>94</v>
      </c>
      <c r="C393" s="1" t="s">
        <v>88</v>
      </c>
      <c r="D393" s="1">
        <v>3</v>
      </c>
      <c r="E393" s="1" t="s">
        <v>2</v>
      </c>
      <c r="F393" s="1" t="s">
        <v>45</v>
      </c>
      <c r="G393" s="1" t="s">
        <v>52</v>
      </c>
      <c r="H393" s="2" t="s">
        <v>38</v>
      </c>
      <c r="I393" s="2"/>
      <c r="J393" s="2"/>
      <c r="K393" s="2"/>
      <c r="L393" s="7" t="str">
        <f>IF(G393="","",VLOOKUP(G393,Overview!$A$3:$B$52,2))</f>
        <v>Packers</v>
      </c>
      <c r="M393" s="7">
        <f t="shared" si="83"/>
        <v>0</v>
      </c>
      <c r="N393" s="7">
        <f t="shared" si="84"/>
        <v>0</v>
      </c>
      <c r="O393" s="7">
        <f t="shared" si="85"/>
        <v>0</v>
      </c>
      <c r="P393" s="8">
        <f t="shared" si="86"/>
        <v>0</v>
      </c>
      <c r="Q393" s="8">
        <f t="shared" si="87"/>
        <v>0</v>
      </c>
      <c r="R393" s="7">
        <f t="shared" si="88"/>
        <v>0</v>
      </c>
      <c r="S393" s="7">
        <f t="shared" si="89"/>
        <v>0</v>
      </c>
      <c r="T393" s="7" t="str">
        <f t="shared" si="90"/>
        <v/>
      </c>
      <c r="U393" s="7" t="str">
        <f t="shared" si="91"/>
        <v/>
      </c>
      <c r="V393" s="7" t="str">
        <f t="shared" si="92"/>
        <v/>
      </c>
      <c r="W393" s="7" t="str">
        <f t="shared" si="93"/>
        <v/>
      </c>
      <c r="Z393" s="7"/>
    </row>
    <row r="394" spans="1:26" x14ac:dyDescent="0.25">
      <c r="A394" s="1">
        <v>2004</v>
      </c>
      <c r="B394" s="1" t="s">
        <v>94</v>
      </c>
      <c r="C394" s="1" t="s">
        <v>88</v>
      </c>
      <c r="D394" s="1">
        <v>4</v>
      </c>
      <c r="E394" s="1" t="s">
        <v>4</v>
      </c>
      <c r="F394" s="1" t="s">
        <v>44</v>
      </c>
      <c r="G394" s="1" t="s">
        <v>51</v>
      </c>
      <c r="H394" s="2" t="s">
        <v>38</v>
      </c>
      <c r="I394" s="2"/>
      <c r="J394" s="2"/>
      <c r="K394" s="2"/>
      <c r="L394" s="7" t="str">
        <f>IF(G394="","",VLOOKUP(G394,Overview!$A$3:$B$52,2))</f>
        <v>Seahawks</v>
      </c>
      <c r="M394" s="7">
        <f t="shared" si="83"/>
        <v>0</v>
      </c>
      <c r="N394" s="7">
        <f t="shared" si="84"/>
        <v>0</v>
      </c>
      <c r="O394" s="7">
        <f t="shared" si="85"/>
        <v>0</v>
      </c>
      <c r="P394" s="8">
        <f t="shared" si="86"/>
        <v>0</v>
      </c>
      <c r="Q394" s="8">
        <f t="shared" si="87"/>
        <v>0</v>
      </c>
      <c r="R394" s="7">
        <f t="shared" si="88"/>
        <v>0</v>
      </c>
      <c r="S394" s="7">
        <f t="shared" si="89"/>
        <v>0</v>
      </c>
      <c r="T394" s="7" t="str">
        <f t="shared" si="90"/>
        <v/>
      </c>
      <c r="U394" s="7" t="str">
        <f t="shared" si="91"/>
        <v/>
      </c>
      <c r="V394" s="7" t="str">
        <f t="shared" si="92"/>
        <v/>
      </c>
      <c r="W394" s="7" t="str">
        <f t="shared" si="93"/>
        <v/>
      </c>
      <c r="Z394" s="7"/>
    </row>
    <row r="395" spans="1:26" x14ac:dyDescent="0.25">
      <c r="A395" s="1">
        <v>2004</v>
      </c>
      <c r="B395" s="1" t="s">
        <v>94</v>
      </c>
      <c r="C395" s="1" t="s">
        <v>88</v>
      </c>
      <c r="D395" s="1">
        <v>5</v>
      </c>
      <c r="E395" s="1" t="s">
        <v>5</v>
      </c>
      <c r="F395" s="1" t="s">
        <v>77</v>
      </c>
      <c r="G395" s="1" t="s">
        <v>34</v>
      </c>
      <c r="H395" s="2" t="s">
        <v>39</v>
      </c>
      <c r="I395" s="2" t="s">
        <v>38</v>
      </c>
      <c r="J395" s="2"/>
      <c r="K395" s="2"/>
      <c r="L395" s="7" t="str">
        <f>IF(G395="","",VLOOKUP(G395,Overview!$A$3:$B$52,2))</f>
        <v>Rams</v>
      </c>
      <c r="M395" s="7">
        <f t="shared" si="83"/>
        <v>1</v>
      </c>
      <c r="N395" s="7">
        <f t="shared" si="84"/>
        <v>1</v>
      </c>
      <c r="O395" s="7">
        <f t="shared" si="85"/>
        <v>2004</v>
      </c>
      <c r="P395" s="8">
        <f t="shared" si="86"/>
        <v>1</v>
      </c>
      <c r="Q395" s="8">
        <f t="shared" si="87"/>
        <v>1</v>
      </c>
      <c r="R395" s="7">
        <f t="shared" si="88"/>
        <v>0</v>
      </c>
      <c r="S395" s="7">
        <f t="shared" si="89"/>
        <v>0</v>
      </c>
      <c r="T395" s="7" t="str">
        <f t="shared" si="90"/>
        <v/>
      </c>
      <c r="U395" s="7" t="str">
        <f t="shared" si="91"/>
        <v/>
      </c>
      <c r="V395" s="7" t="str">
        <f t="shared" si="92"/>
        <v/>
      </c>
      <c r="W395" s="7" t="str">
        <f t="shared" si="93"/>
        <v/>
      </c>
      <c r="Z395" s="7"/>
    </row>
    <row r="396" spans="1:26" x14ac:dyDescent="0.25">
      <c r="A396" s="1">
        <v>2004</v>
      </c>
      <c r="B396" s="1" t="s">
        <v>94</v>
      </c>
      <c r="C396" s="1" t="s">
        <v>88</v>
      </c>
      <c r="D396" s="1">
        <v>6</v>
      </c>
      <c r="E396" s="1" t="s">
        <v>5</v>
      </c>
      <c r="F396" s="1" t="s">
        <v>27</v>
      </c>
      <c r="G396" s="1" t="s">
        <v>33</v>
      </c>
      <c r="H396" s="2" t="s">
        <v>39</v>
      </c>
      <c r="I396" s="2" t="s">
        <v>38</v>
      </c>
      <c r="J396" s="2"/>
      <c r="K396" s="2"/>
      <c r="L396" s="7" t="str">
        <f>IF(G396="","",VLOOKUP(G396,Overview!$A$3:$B$52,2))</f>
        <v>Vikings</v>
      </c>
      <c r="M396" s="7">
        <f t="shared" si="83"/>
        <v>0</v>
      </c>
      <c r="N396" s="7">
        <f t="shared" si="84"/>
        <v>0</v>
      </c>
      <c r="O396" s="7">
        <f t="shared" si="85"/>
        <v>0</v>
      </c>
      <c r="P396" s="8">
        <f t="shared" si="86"/>
        <v>0</v>
      </c>
      <c r="Q396" s="8">
        <f t="shared" si="87"/>
        <v>0</v>
      </c>
      <c r="R396" s="7">
        <f t="shared" si="88"/>
        <v>0</v>
      </c>
      <c r="S396" s="7">
        <f t="shared" si="89"/>
        <v>0</v>
      </c>
      <c r="T396" s="7" t="str">
        <f t="shared" si="90"/>
        <v/>
      </c>
      <c r="U396" s="7" t="str">
        <f t="shared" si="91"/>
        <v/>
      </c>
      <c r="V396" s="7" t="str">
        <f t="shared" si="92"/>
        <v/>
      </c>
      <c r="W396" s="7" t="str">
        <f t="shared" si="93"/>
        <v/>
      </c>
      <c r="Z396" s="7"/>
    </row>
    <row r="397" spans="1:26" x14ac:dyDescent="0.25">
      <c r="A397" s="1">
        <v>2005</v>
      </c>
      <c r="B397" s="1" t="s">
        <v>94</v>
      </c>
      <c r="C397" s="1" t="s">
        <v>87</v>
      </c>
      <c r="D397" s="1">
        <v>1</v>
      </c>
      <c r="E397" s="1" t="s">
        <v>3</v>
      </c>
      <c r="F397" s="1" t="s">
        <v>64</v>
      </c>
      <c r="G397" s="1" t="s">
        <v>66</v>
      </c>
      <c r="H397" s="2" t="s">
        <v>55</v>
      </c>
      <c r="I397" s="2" t="s">
        <v>38</v>
      </c>
      <c r="J397" s="2"/>
      <c r="K397" s="2"/>
      <c r="L397" s="7" t="str">
        <f>IF(G397="","",VLOOKUP(G397,Overview!$A$3:$B$52,2))</f>
        <v>Colts</v>
      </c>
      <c r="M397" s="7">
        <f t="shared" si="83"/>
        <v>0</v>
      </c>
      <c r="N397" s="7">
        <f t="shared" si="84"/>
        <v>0</v>
      </c>
      <c r="O397" s="7">
        <f t="shared" si="85"/>
        <v>0</v>
      </c>
      <c r="P397" s="8">
        <f t="shared" si="86"/>
        <v>0</v>
      </c>
      <c r="Q397" s="8">
        <f t="shared" si="87"/>
        <v>0</v>
      </c>
      <c r="R397" s="7">
        <f t="shared" si="88"/>
        <v>0</v>
      </c>
      <c r="S397" s="7">
        <f t="shared" si="89"/>
        <v>0</v>
      </c>
      <c r="T397" s="7" t="str">
        <f t="shared" si="90"/>
        <v/>
      </c>
      <c r="U397" s="7" t="str">
        <f t="shared" si="91"/>
        <v/>
      </c>
      <c r="V397" s="7" t="str">
        <f t="shared" si="92"/>
        <v/>
      </c>
      <c r="W397" s="7" t="str">
        <f t="shared" si="93"/>
        <v/>
      </c>
      <c r="Z397" s="7"/>
    </row>
    <row r="398" spans="1:26" x14ac:dyDescent="0.25">
      <c r="A398" s="1">
        <v>2005</v>
      </c>
      <c r="B398" s="1" t="s">
        <v>94</v>
      </c>
      <c r="C398" s="1" t="s">
        <v>87</v>
      </c>
      <c r="D398" s="1">
        <v>2</v>
      </c>
      <c r="E398" s="1" t="s">
        <v>4</v>
      </c>
      <c r="F398" s="1" t="s">
        <v>56</v>
      </c>
      <c r="G398" s="1" t="s">
        <v>60</v>
      </c>
      <c r="H398" s="2" t="s">
        <v>55</v>
      </c>
      <c r="I398" s="2" t="s">
        <v>39</v>
      </c>
      <c r="J398" s="2" t="s">
        <v>38</v>
      </c>
      <c r="K398" s="2"/>
      <c r="L398" s="7" t="str">
        <f>IF(G398="","",VLOOKUP(G398,Overview!$A$3:$B$52,2))</f>
        <v>Broncos</v>
      </c>
      <c r="M398" s="7">
        <f t="shared" si="83"/>
        <v>0</v>
      </c>
      <c r="N398" s="7">
        <f t="shared" si="84"/>
        <v>0</v>
      </c>
      <c r="O398" s="7">
        <f t="shared" si="85"/>
        <v>0</v>
      </c>
      <c r="P398" s="8">
        <f t="shared" si="86"/>
        <v>0</v>
      </c>
      <c r="Q398" s="8">
        <f t="shared" si="87"/>
        <v>0</v>
      </c>
      <c r="R398" s="7">
        <f t="shared" si="88"/>
        <v>0</v>
      </c>
      <c r="S398" s="7">
        <f t="shared" si="89"/>
        <v>0</v>
      </c>
      <c r="T398" s="7" t="str">
        <f t="shared" si="90"/>
        <v/>
      </c>
      <c r="U398" s="7" t="str">
        <f t="shared" si="91"/>
        <v/>
      </c>
      <c r="V398" s="7" t="str">
        <f t="shared" si="92"/>
        <v/>
      </c>
      <c r="W398" s="7" t="str">
        <f t="shared" si="93"/>
        <v/>
      </c>
      <c r="Z398" s="7"/>
    </row>
    <row r="399" spans="1:26" x14ac:dyDescent="0.25">
      <c r="A399" s="1">
        <v>2005</v>
      </c>
      <c r="B399" s="1" t="s">
        <v>94</v>
      </c>
      <c r="C399" s="1" t="s">
        <v>87</v>
      </c>
      <c r="D399" s="1">
        <v>3</v>
      </c>
      <c r="E399" s="1" t="s">
        <v>2</v>
      </c>
      <c r="F399" s="1" t="s">
        <v>57</v>
      </c>
      <c r="G399" s="1" t="s">
        <v>61</v>
      </c>
      <c r="H399" s="2" t="s">
        <v>38</v>
      </c>
      <c r="I399" s="2"/>
      <c r="J399" s="2"/>
      <c r="K399" s="2"/>
      <c r="L399" s="7" t="str">
        <f>IF(G399="","",VLOOKUP(G399,Overview!$A$3:$B$52,2))</f>
        <v>Bengals</v>
      </c>
      <c r="M399" s="7">
        <f t="shared" si="83"/>
        <v>0</v>
      </c>
      <c r="N399" s="7">
        <f t="shared" si="84"/>
        <v>0</v>
      </c>
      <c r="O399" s="7">
        <f t="shared" si="85"/>
        <v>0</v>
      </c>
      <c r="P399" s="8">
        <f t="shared" si="86"/>
        <v>0</v>
      </c>
      <c r="Q399" s="8">
        <f t="shared" si="87"/>
        <v>0</v>
      </c>
      <c r="R399" s="7">
        <f t="shared" si="88"/>
        <v>0</v>
      </c>
      <c r="S399" s="7">
        <f t="shared" si="89"/>
        <v>0</v>
      </c>
      <c r="T399" s="7" t="str">
        <f t="shared" si="90"/>
        <v/>
      </c>
      <c r="U399" s="7" t="str">
        <f t="shared" si="91"/>
        <v/>
      </c>
      <c r="V399" s="7" t="str">
        <f t="shared" si="92"/>
        <v/>
      </c>
      <c r="W399" s="7" t="str">
        <f t="shared" si="93"/>
        <v/>
      </c>
      <c r="Z399" s="7"/>
    </row>
    <row r="400" spans="1:26" x14ac:dyDescent="0.25">
      <c r="A400" s="1">
        <v>2005</v>
      </c>
      <c r="B400" s="1" t="s">
        <v>94</v>
      </c>
      <c r="C400" s="1" t="s">
        <v>87</v>
      </c>
      <c r="D400" s="1">
        <v>4</v>
      </c>
      <c r="E400" s="1" t="s">
        <v>25</v>
      </c>
      <c r="F400" s="1" t="s">
        <v>9</v>
      </c>
      <c r="G400" s="1" t="s">
        <v>15</v>
      </c>
      <c r="H400" s="2" t="s">
        <v>39</v>
      </c>
      <c r="I400" s="2" t="s">
        <v>38</v>
      </c>
      <c r="J400" s="2"/>
      <c r="K400" s="2"/>
      <c r="L400" s="7" t="str">
        <f>IF(G400="","",VLOOKUP(G400,Overview!$A$3:$B$52,2))</f>
        <v>Patriots</v>
      </c>
      <c r="M400" s="7">
        <f t="shared" si="83"/>
        <v>0</v>
      </c>
      <c r="N400" s="7">
        <f t="shared" si="84"/>
        <v>0</v>
      </c>
      <c r="O400" s="7">
        <f t="shared" si="85"/>
        <v>0</v>
      </c>
      <c r="P400" s="8">
        <f t="shared" si="86"/>
        <v>0</v>
      </c>
      <c r="Q400" s="8">
        <f t="shared" si="87"/>
        <v>0</v>
      </c>
      <c r="R400" s="7">
        <f t="shared" si="88"/>
        <v>0</v>
      </c>
      <c r="S400" s="7">
        <f t="shared" si="89"/>
        <v>0</v>
      </c>
      <c r="T400" s="7" t="str">
        <f t="shared" si="90"/>
        <v/>
      </c>
      <c r="U400" s="7" t="str">
        <f t="shared" si="91"/>
        <v/>
      </c>
      <c r="V400" s="7" t="str">
        <f t="shared" si="92"/>
        <v/>
      </c>
      <c r="W400" s="7" t="str">
        <f t="shared" si="93"/>
        <v/>
      </c>
      <c r="Z400" s="7"/>
    </row>
    <row r="401" spans="1:26" x14ac:dyDescent="0.25">
      <c r="A401" s="1">
        <v>2005</v>
      </c>
      <c r="B401" s="1" t="s">
        <v>94</v>
      </c>
      <c r="C401" s="1" t="s">
        <v>87</v>
      </c>
      <c r="D401" s="1">
        <v>5</v>
      </c>
      <c r="E401" s="1" t="s">
        <v>5</v>
      </c>
      <c r="F401" s="1" t="s">
        <v>11</v>
      </c>
      <c r="G401" s="1" t="s">
        <v>17</v>
      </c>
      <c r="H401" s="2" t="s">
        <v>38</v>
      </c>
      <c r="I401" s="2"/>
      <c r="J401" s="2"/>
      <c r="K401" s="2"/>
      <c r="L401" s="7" t="str">
        <f>IF(G401="","",VLOOKUP(G401,Overview!$A$3:$B$52,2))</f>
        <v>Jaguars</v>
      </c>
      <c r="M401" s="7">
        <f t="shared" si="83"/>
        <v>0</v>
      </c>
      <c r="N401" s="7">
        <f t="shared" si="84"/>
        <v>0</v>
      </c>
      <c r="O401" s="7">
        <f t="shared" si="85"/>
        <v>0</v>
      </c>
      <c r="P401" s="8">
        <f t="shared" si="86"/>
        <v>0</v>
      </c>
      <c r="Q401" s="8">
        <f t="shared" si="87"/>
        <v>0</v>
      </c>
      <c r="R401" s="7">
        <f t="shared" si="88"/>
        <v>0</v>
      </c>
      <c r="S401" s="7">
        <f t="shared" si="89"/>
        <v>0</v>
      </c>
      <c r="T401" s="7" t="str">
        <f t="shared" si="90"/>
        <v/>
      </c>
      <c r="U401" s="7" t="str">
        <f t="shared" si="91"/>
        <v/>
      </c>
      <c r="V401" s="7" t="str">
        <f t="shared" si="92"/>
        <v/>
      </c>
      <c r="W401" s="7" t="str">
        <f t="shared" si="93"/>
        <v/>
      </c>
      <c r="Z401" s="7"/>
    </row>
    <row r="402" spans="1:26" x14ac:dyDescent="0.25">
      <c r="A402" s="1">
        <v>2005</v>
      </c>
      <c r="B402" s="1" t="s">
        <v>94</v>
      </c>
      <c r="C402" s="1" t="s">
        <v>87</v>
      </c>
      <c r="D402" s="1">
        <v>6</v>
      </c>
      <c r="E402" s="1" t="s">
        <v>5</v>
      </c>
      <c r="F402" s="1" t="s">
        <v>10</v>
      </c>
      <c r="G402" s="1" t="s">
        <v>16</v>
      </c>
      <c r="H402" s="2" t="s">
        <v>39</v>
      </c>
      <c r="I402" s="2" t="s">
        <v>39</v>
      </c>
      <c r="J402" s="2" t="s">
        <v>39</v>
      </c>
      <c r="K402" s="2" t="s">
        <v>39</v>
      </c>
      <c r="L402" s="7" t="str">
        <f>IF(G402="","",VLOOKUP(G402,Overview!$A$3:$B$52,2))</f>
        <v>Steelers</v>
      </c>
      <c r="M402" s="7">
        <f t="shared" si="83"/>
        <v>0</v>
      </c>
      <c r="N402" s="7">
        <f t="shared" si="84"/>
        <v>0</v>
      </c>
      <c r="O402" s="7">
        <f t="shared" si="85"/>
        <v>0</v>
      </c>
      <c r="P402" s="8">
        <f t="shared" si="86"/>
        <v>0</v>
      </c>
      <c r="Q402" s="8">
        <f t="shared" si="87"/>
        <v>0</v>
      </c>
      <c r="R402" s="7">
        <f t="shared" si="88"/>
        <v>0</v>
      </c>
      <c r="S402" s="7">
        <f t="shared" si="89"/>
        <v>0</v>
      </c>
      <c r="T402" s="7">
        <f t="shared" si="90"/>
        <v>2005</v>
      </c>
      <c r="U402" s="7" t="str">
        <f t="shared" si="91"/>
        <v>Pittsburgh</v>
      </c>
      <c r="V402" s="7" t="str">
        <f t="shared" si="92"/>
        <v>Steelers</v>
      </c>
      <c r="W402" s="7" t="str">
        <f t="shared" si="93"/>
        <v>AFC</v>
      </c>
      <c r="Z402" s="7"/>
    </row>
    <row r="403" spans="1:26" x14ac:dyDescent="0.25">
      <c r="A403" s="1">
        <v>2005</v>
      </c>
      <c r="B403" s="1" t="s">
        <v>94</v>
      </c>
      <c r="C403" s="1" t="s">
        <v>88</v>
      </c>
      <c r="D403" s="1">
        <v>1</v>
      </c>
      <c r="E403" s="1" t="s">
        <v>4</v>
      </c>
      <c r="F403" s="1" t="s">
        <v>44</v>
      </c>
      <c r="G403" s="1" t="s">
        <v>51</v>
      </c>
      <c r="H403" s="2" t="s">
        <v>55</v>
      </c>
      <c r="I403" s="2" t="s">
        <v>39</v>
      </c>
      <c r="J403" s="2" t="s">
        <v>39</v>
      </c>
      <c r="K403" s="2" t="s">
        <v>38</v>
      </c>
      <c r="L403" s="7" t="str">
        <f>IF(G403="","",VLOOKUP(G403,Overview!$A$3:$B$52,2))</f>
        <v>Seahawks</v>
      </c>
      <c r="M403" s="7">
        <f t="shared" si="83"/>
        <v>0</v>
      </c>
      <c r="N403" s="7">
        <f t="shared" si="84"/>
        <v>0</v>
      </c>
      <c r="O403" s="7">
        <f t="shared" si="85"/>
        <v>0</v>
      </c>
      <c r="P403" s="8">
        <f t="shared" si="86"/>
        <v>0</v>
      </c>
      <c r="Q403" s="8">
        <f t="shared" si="87"/>
        <v>0</v>
      </c>
      <c r="R403" s="7">
        <f t="shared" si="88"/>
        <v>0</v>
      </c>
      <c r="S403" s="7">
        <f t="shared" si="89"/>
        <v>0</v>
      </c>
      <c r="T403" s="7" t="str">
        <f t="shared" si="90"/>
        <v/>
      </c>
      <c r="U403" s="7" t="str">
        <f t="shared" si="91"/>
        <v/>
      </c>
      <c r="V403" s="7" t="str">
        <f t="shared" si="92"/>
        <v/>
      </c>
      <c r="W403" s="7" t="str">
        <f t="shared" si="93"/>
        <v/>
      </c>
      <c r="Z403" s="7"/>
    </row>
    <row r="404" spans="1:26" x14ac:dyDescent="0.25">
      <c r="A404" s="1">
        <v>2005</v>
      </c>
      <c r="B404" s="1" t="s">
        <v>94</v>
      </c>
      <c r="C404" s="1" t="s">
        <v>88</v>
      </c>
      <c r="D404" s="1">
        <v>2</v>
      </c>
      <c r="E404" s="1" t="s">
        <v>2</v>
      </c>
      <c r="F404" s="1" t="s">
        <v>72</v>
      </c>
      <c r="G404" s="1" t="s">
        <v>74</v>
      </c>
      <c r="H404" s="2" t="s">
        <v>55</v>
      </c>
      <c r="I404" s="2" t="s">
        <v>38</v>
      </c>
      <c r="J404" s="2"/>
      <c r="K404" s="2"/>
      <c r="L404" s="7" t="str">
        <f>IF(G404="","",VLOOKUP(G404,Overview!$A$3:$B$52,2))</f>
        <v>Bears</v>
      </c>
      <c r="M404" s="7">
        <f t="shared" si="83"/>
        <v>0</v>
      </c>
      <c r="N404" s="7">
        <f t="shared" si="84"/>
        <v>0</v>
      </c>
      <c r="O404" s="7">
        <f t="shared" si="85"/>
        <v>0</v>
      </c>
      <c r="P404" s="8">
        <f t="shared" si="86"/>
        <v>0</v>
      </c>
      <c r="Q404" s="8">
        <f t="shared" si="87"/>
        <v>0</v>
      </c>
      <c r="R404" s="7">
        <f t="shared" si="88"/>
        <v>0</v>
      </c>
      <c r="S404" s="7">
        <f t="shared" si="89"/>
        <v>0</v>
      </c>
      <c r="T404" s="7" t="str">
        <f t="shared" si="90"/>
        <v/>
      </c>
      <c r="U404" s="7" t="str">
        <f t="shared" si="91"/>
        <v/>
      </c>
      <c r="V404" s="7" t="str">
        <f t="shared" si="92"/>
        <v/>
      </c>
      <c r="W404" s="7" t="str">
        <f t="shared" si="93"/>
        <v/>
      </c>
      <c r="Z404" s="7"/>
    </row>
    <row r="405" spans="1:26" x14ac:dyDescent="0.25">
      <c r="A405" s="1">
        <v>2005</v>
      </c>
      <c r="B405" s="1" t="s">
        <v>94</v>
      </c>
      <c r="C405" s="1" t="s">
        <v>88</v>
      </c>
      <c r="D405" s="1">
        <v>3</v>
      </c>
      <c r="E405" s="1" t="s">
        <v>3</v>
      </c>
      <c r="F405" s="1" t="s">
        <v>75</v>
      </c>
      <c r="G405" s="1" t="s">
        <v>76</v>
      </c>
      <c r="H405" s="2" t="s">
        <v>38</v>
      </c>
      <c r="I405" s="2"/>
      <c r="J405" s="2"/>
      <c r="K405" s="2"/>
      <c r="L405" s="7" t="str">
        <f>IF(G405="","",VLOOKUP(G405,Overview!$A$3:$B$52,2))</f>
        <v>Buccaneers</v>
      </c>
      <c r="M405" s="7">
        <f t="shared" si="83"/>
        <v>0</v>
      </c>
      <c r="N405" s="7">
        <f t="shared" si="84"/>
        <v>0</v>
      </c>
      <c r="O405" s="7">
        <f t="shared" si="85"/>
        <v>0</v>
      </c>
      <c r="P405" s="8">
        <f t="shared" si="86"/>
        <v>0</v>
      </c>
      <c r="Q405" s="8">
        <f t="shared" si="87"/>
        <v>0</v>
      </c>
      <c r="R405" s="7">
        <f t="shared" si="88"/>
        <v>0</v>
      </c>
      <c r="S405" s="7">
        <f t="shared" si="89"/>
        <v>0</v>
      </c>
      <c r="T405" s="7" t="str">
        <f t="shared" si="90"/>
        <v/>
      </c>
      <c r="U405" s="7" t="str">
        <f t="shared" si="91"/>
        <v/>
      </c>
      <c r="V405" s="7" t="str">
        <f t="shared" si="92"/>
        <v/>
      </c>
      <c r="W405" s="7" t="str">
        <f t="shared" si="93"/>
        <v/>
      </c>
      <c r="Z405" s="7"/>
    </row>
    <row r="406" spans="1:26" x14ac:dyDescent="0.25">
      <c r="A406" s="1">
        <v>2005</v>
      </c>
      <c r="B406" s="1" t="s">
        <v>94</v>
      </c>
      <c r="C406" s="1" t="s">
        <v>88</v>
      </c>
      <c r="D406" s="1">
        <v>4</v>
      </c>
      <c r="E406" s="1" t="s">
        <v>25</v>
      </c>
      <c r="F406" s="1" t="s">
        <v>46</v>
      </c>
      <c r="G406" s="1" t="s">
        <v>53</v>
      </c>
      <c r="H406" s="2" t="s">
        <v>38</v>
      </c>
      <c r="I406" s="2"/>
      <c r="J406" s="2"/>
      <c r="K406" s="2"/>
      <c r="L406" s="7" t="str">
        <f>IF(G406="","",VLOOKUP(G406,Overview!$A$3:$B$52,2))</f>
        <v>Giants</v>
      </c>
      <c r="M406" s="7">
        <f t="shared" si="83"/>
        <v>0</v>
      </c>
      <c r="N406" s="7">
        <f t="shared" si="84"/>
        <v>0</v>
      </c>
      <c r="O406" s="7">
        <f t="shared" si="85"/>
        <v>0</v>
      </c>
      <c r="P406" s="8">
        <f t="shared" si="86"/>
        <v>0</v>
      </c>
      <c r="Q406" s="8">
        <f t="shared" si="87"/>
        <v>0</v>
      </c>
      <c r="R406" s="7">
        <f t="shared" si="88"/>
        <v>0</v>
      </c>
      <c r="S406" s="7">
        <f t="shared" si="89"/>
        <v>0</v>
      </c>
      <c r="T406" s="7" t="str">
        <f t="shared" si="90"/>
        <v/>
      </c>
      <c r="U406" s="7" t="str">
        <f t="shared" si="91"/>
        <v/>
      </c>
      <c r="V406" s="7" t="str">
        <f t="shared" si="92"/>
        <v/>
      </c>
      <c r="W406" s="7" t="str">
        <f t="shared" si="93"/>
        <v/>
      </c>
      <c r="Z406" s="7"/>
    </row>
    <row r="407" spans="1:26" x14ac:dyDescent="0.25">
      <c r="A407" s="1">
        <v>2005</v>
      </c>
      <c r="B407" s="1" t="s">
        <v>94</v>
      </c>
      <c r="C407" s="1" t="s">
        <v>88</v>
      </c>
      <c r="D407" s="1">
        <v>5</v>
      </c>
      <c r="E407" s="1" t="s">
        <v>5</v>
      </c>
      <c r="F407" s="1" t="s">
        <v>30</v>
      </c>
      <c r="G407" s="1" t="s">
        <v>36</v>
      </c>
      <c r="H407" s="2" t="s">
        <v>39</v>
      </c>
      <c r="I407" s="2" t="s">
        <v>39</v>
      </c>
      <c r="J407" s="2" t="s">
        <v>38</v>
      </c>
      <c r="K407" s="2"/>
      <c r="L407" s="7" t="str">
        <f>IF(G407="","",VLOOKUP(G407,Overview!$A$3:$B$52,2))</f>
        <v>Panthers</v>
      </c>
      <c r="M407" s="7">
        <f t="shared" si="83"/>
        <v>0</v>
      </c>
      <c r="N407" s="7">
        <f t="shared" si="84"/>
        <v>0</v>
      </c>
      <c r="O407" s="7">
        <f t="shared" si="85"/>
        <v>0</v>
      </c>
      <c r="P407" s="8">
        <f t="shared" si="86"/>
        <v>0</v>
      </c>
      <c r="Q407" s="8">
        <f t="shared" si="87"/>
        <v>0</v>
      </c>
      <c r="R407" s="7">
        <f t="shared" si="88"/>
        <v>0</v>
      </c>
      <c r="S407" s="7">
        <f t="shared" si="89"/>
        <v>0</v>
      </c>
      <c r="T407" s="7" t="str">
        <f t="shared" si="90"/>
        <v/>
      </c>
      <c r="U407" s="7" t="str">
        <f t="shared" si="91"/>
        <v/>
      </c>
      <c r="V407" s="7" t="str">
        <f t="shared" si="92"/>
        <v/>
      </c>
      <c r="W407" s="7" t="str">
        <f t="shared" si="93"/>
        <v/>
      </c>
      <c r="Z407" s="7"/>
    </row>
    <row r="408" spans="1:26" x14ac:dyDescent="0.25">
      <c r="A408" s="1">
        <v>2005</v>
      </c>
      <c r="B408" s="1" t="s">
        <v>94</v>
      </c>
      <c r="C408" s="1" t="s">
        <v>88</v>
      </c>
      <c r="D408" s="1">
        <v>6</v>
      </c>
      <c r="E408" s="1" t="s">
        <v>5</v>
      </c>
      <c r="F408" s="1" t="s">
        <v>59</v>
      </c>
      <c r="G408" s="1" t="s">
        <v>63</v>
      </c>
      <c r="H408" s="2" t="s">
        <v>39</v>
      </c>
      <c r="I408" s="2" t="s">
        <v>38</v>
      </c>
      <c r="J408" s="2"/>
      <c r="K408" s="2"/>
      <c r="L408" s="7" t="str">
        <f>IF(G408="","",VLOOKUP(G408,Overview!$A$3:$B$52,2))</f>
        <v>Commanders</v>
      </c>
      <c r="M408" s="7">
        <f t="shared" si="83"/>
        <v>0</v>
      </c>
      <c r="N408" s="7">
        <f t="shared" si="84"/>
        <v>0</v>
      </c>
      <c r="O408" s="7">
        <f t="shared" si="85"/>
        <v>0</v>
      </c>
      <c r="P408" s="8">
        <f t="shared" si="86"/>
        <v>0</v>
      </c>
      <c r="Q408" s="8">
        <f t="shared" si="87"/>
        <v>0</v>
      </c>
      <c r="R408" s="7">
        <f t="shared" si="88"/>
        <v>0</v>
      </c>
      <c r="S408" s="7">
        <f t="shared" si="89"/>
        <v>0</v>
      </c>
      <c r="T408" s="7" t="str">
        <f t="shared" si="90"/>
        <v/>
      </c>
      <c r="U408" s="7" t="str">
        <f t="shared" si="91"/>
        <v/>
      </c>
      <c r="V408" s="7" t="str">
        <f t="shared" si="92"/>
        <v/>
      </c>
      <c r="W408" s="7" t="str">
        <f t="shared" si="93"/>
        <v/>
      </c>
      <c r="Z408" s="7"/>
    </row>
    <row r="409" spans="1:26" x14ac:dyDescent="0.25">
      <c r="A409" s="1">
        <v>2006</v>
      </c>
      <c r="B409" s="1" t="s">
        <v>94</v>
      </c>
      <c r="C409" s="1" t="s">
        <v>87</v>
      </c>
      <c r="D409" s="1">
        <v>1</v>
      </c>
      <c r="E409" s="1" t="s">
        <v>4</v>
      </c>
      <c r="F409" s="1" t="s">
        <v>68</v>
      </c>
      <c r="G409" s="1" t="s">
        <v>70</v>
      </c>
      <c r="H409" s="2" t="s">
        <v>55</v>
      </c>
      <c r="I409" s="2" t="s">
        <v>38</v>
      </c>
      <c r="J409" s="2"/>
      <c r="K409" s="2"/>
      <c r="L409" s="7" t="str">
        <f>IF(G409="","",VLOOKUP(G409,Overview!$A$3:$B$52,2))</f>
        <v>Chargers</v>
      </c>
      <c r="M409" s="7">
        <f t="shared" si="83"/>
        <v>0</v>
      </c>
      <c r="N409" s="7">
        <f t="shared" si="84"/>
        <v>0</v>
      </c>
      <c r="O409" s="7">
        <f t="shared" si="85"/>
        <v>0</v>
      </c>
      <c r="P409" s="8">
        <f t="shared" si="86"/>
        <v>0</v>
      </c>
      <c r="Q409" s="8">
        <f t="shared" si="87"/>
        <v>0</v>
      </c>
      <c r="R409" s="7">
        <f t="shared" si="88"/>
        <v>0</v>
      </c>
      <c r="S409" s="7">
        <f t="shared" si="89"/>
        <v>0</v>
      </c>
      <c r="T409" s="7" t="str">
        <f t="shared" si="90"/>
        <v/>
      </c>
      <c r="U409" s="7" t="str">
        <f t="shared" si="91"/>
        <v/>
      </c>
      <c r="V409" s="7" t="str">
        <f t="shared" si="92"/>
        <v/>
      </c>
      <c r="W409" s="7" t="str">
        <f t="shared" si="93"/>
        <v/>
      </c>
      <c r="Z409" s="7"/>
    </row>
    <row r="410" spans="1:26" x14ac:dyDescent="0.25">
      <c r="A410" s="1">
        <v>2006</v>
      </c>
      <c r="B410" s="1" t="s">
        <v>94</v>
      </c>
      <c r="C410" s="1" t="s">
        <v>87</v>
      </c>
      <c r="D410" s="1">
        <v>2</v>
      </c>
      <c r="E410" s="1" t="s">
        <v>2</v>
      </c>
      <c r="F410" s="1" t="s">
        <v>65</v>
      </c>
      <c r="G410" s="1" t="s">
        <v>67</v>
      </c>
      <c r="H410" s="2" t="s">
        <v>55</v>
      </c>
      <c r="I410" s="2" t="s">
        <v>38</v>
      </c>
      <c r="J410" s="2"/>
      <c r="K410" s="2"/>
      <c r="L410" s="7" t="str">
        <f>IF(G410="","",VLOOKUP(G410,Overview!$A$3:$B$52,2))</f>
        <v>Ravens</v>
      </c>
      <c r="M410" s="7">
        <f t="shared" si="83"/>
        <v>0</v>
      </c>
      <c r="N410" s="7">
        <f t="shared" si="84"/>
        <v>0</v>
      </c>
      <c r="O410" s="7">
        <f t="shared" si="85"/>
        <v>0</v>
      </c>
      <c r="P410" s="8">
        <f t="shared" si="86"/>
        <v>0</v>
      </c>
      <c r="Q410" s="8">
        <f t="shared" si="87"/>
        <v>0</v>
      </c>
      <c r="R410" s="7">
        <f t="shared" si="88"/>
        <v>0</v>
      </c>
      <c r="S410" s="7">
        <f t="shared" si="89"/>
        <v>0</v>
      </c>
      <c r="T410" s="7" t="str">
        <f t="shared" si="90"/>
        <v/>
      </c>
      <c r="U410" s="7" t="str">
        <f t="shared" si="91"/>
        <v/>
      </c>
      <c r="V410" s="7" t="str">
        <f t="shared" si="92"/>
        <v/>
      </c>
      <c r="W410" s="7" t="str">
        <f t="shared" si="93"/>
        <v/>
      </c>
      <c r="Z410" s="7"/>
    </row>
    <row r="411" spans="1:26" x14ac:dyDescent="0.25">
      <c r="A411" s="1">
        <v>2006</v>
      </c>
      <c r="B411" s="1" t="s">
        <v>94</v>
      </c>
      <c r="C411" s="1" t="s">
        <v>87</v>
      </c>
      <c r="D411" s="1">
        <v>3</v>
      </c>
      <c r="E411" s="1" t="s">
        <v>3</v>
      </c>
      <c r="F411" s="1" t="s">
        <v>64</v>
      </c>
      <c r="G411" s="1" t="s">
        <v>66</v>
      </c>
      <c r="H411" s="2" t="s">
        <v>39</v>
      </c>
      <c r="I411" s="2" t="s">
        <v>39</v>
      </c>
      <c r="J411" s="2" t="s">
        <v>39</v>
      </c>
      <c r="K411" s="2" t="s">
        <v>39</v>
      </c>
      <c r="L411" s="7" t="str">
        <f>IF(G411="","",VLOOKUP(G411,Overview!$A$3:$B$52,2))</f>
        <v>Colts</v>
      </c>
      <c r="M411" s="7">
        <f t="shared" si="83"/>
        <v>0</v>
      </c>
      <c r="N411" s="7">
        <f t="shared" si="84"/>
        <v>0</v>
      </c>
      <c r="O411" s="7">
        <f t="shared" si="85"/>
        <v>0</v>
      </c>
      <c r="P411" s="8">
        <f t="shared" si="86"/>
        <v>0</v>
      </c>
      <c r="Q411" s="8">
        <f t="shared" si="87"/>
        <v>0</v>
      </c>
      <c r="R411" s="7">
        <f t="shared" si="88"/>
        <v>0</v>
      </c>
      <c r="S411" s="7">
        <f t="shared" si="89"/>
        <v>0</v>
      </c>
      <c r="T411" s="7">
        <f t="shared" si="90"/>
        <v>2006</v>
      </c>
      <c r="U411" s="7" t="str">
        <f t="shared" si="91"/>
        <v>Indianapolis</v>
      </c>
      <c r="V411" s="7" t="str">
        <f t="shared" si="92"/>
        <v>Colts</v>
      </c>
      <c r="W411" s="7" t="str">
        <f t="shared" si="93"/>
        <v>AFC</v>
      </c>
      <c r="Z411" s="7"/>
    </row>
    <row r="412" spans="1:26" x14ac:dyDescent="0.25">
      <c r="A412" s="1">
        <v>2006</v>
      </c>
      <c r="B412" s="1" t="s">
        <v>94</v>
      </c>
      <c r="C412" s="1" t="s">
        <v>87</v>
      </c>
      <c r="D412" s="1">
        <v>4</v>
      </c>
      <c r="E412" s="1" t="s">
        <v>25</v>
      </c>
      <c r="F412" s="1" t="s">
        <v>9</v>
      </c>
      <c r="G412" s="1" t="s">
        <v>15</v>
      </c>
      <c r="H412" s="2" t="s">
        <v>39</v>
      </c>
      <c r="I412" s="2" t="s">
        <v>39</v>
      </c>
      <c r="J412" s="2" t="s">
        <v>38</v>
      </c>
      <c r="K412" s="2"/>
      <c r="L412" s="7" t="str">
        <f>IF(G412="","",VLOOKUP(G412,Overview!$A$3:$B$52,2))</f>
        <v>Patriots</v>
      </c>
      <c r="M412" s="7">
        <f t="shared" si="83"/>
        <v>0</v>
      </c>
      <c r="N412" s="7">
        <f t="shared" si="84"/>
        <v>0</v>
      </c>
      <c r="O412" s="7">
        <f t="shared" si="85"/>
        <v>0</v>
      </c>
      <c r="P412" s="8">
        <f t="shared" si="86"/>
        <v>0</v>
      </c>
      <c r="Q412" s="8">
        <f t="shared" si="87"/>
        <v>0</v>
      </c>
      <c r="R412" s="7">
        <f t="shared" si="88"/>
        <v>0</v>
      </c>
      <c r="S412" s="7">
        <f t="shared" si="89"/>
        <v>0</v>
      </c>
      <c r="T412" s="7" t="str">
        <f t="shared" si="90"/>
        <v/>
      </c>
      <c r="U412" s="7" t="str">
        <f t="shared" si="91"/>
        <v/>
      </c>
      <c r="V412" s="7" t="str">
        <f t="shared" si="92"/>
        <v/>
      </c>
      <c r="W412" s="7" t="str">
        <f t="shared" si="93"/>
        <v/>
      </c>
      <c r="Z412" s="7"/>
    </row>
    <row r="413" spans="1:26" x14ac:dyDescent="0.25">
      <c r="A413" s="1">
        <v>2006</v>
      </c>
      <c r="B413" s="1" t="s">
        <v>94</v>
      </c>
      <c r="C413" s="1" t="s">
        <v>87</v>
      </c>
      <c r="D413" s="1">
        <v>5</v>
      </c>
      <c r="E413" s="1" t="s">
        <v>5</v>
      </c>
      <c r="F413" s="1" t="s">
        <v>46</v>
      </c>
      <c r="G413" s="1" t="s">
        <v>73</v>
      </c>
      <c r="H413" s="2" t="s">
        <v>38</v>
      </c>
      <c r="I413" s="2"/>
      <c r="J413" s="2"/>
      <c r="K413" s="2"/>
      <c r="L413" s="7" t="str">
        <f>IF(G413="","",VLOOKUP(G413,Overview!$A$3:$B$52,2))</f>
        <v>Jets</v>
      </c>
      <c r="M413" s="7">
        <f t="shared" si="83"/>
        <v>0</v>
      </c>
      <c r="N413" s="7">
        <f t="shared" si="84"/>
        <v>0</v>
      </c>
      <c r="O413" s="7">
        <f t="shared" si="85"/>
        <v>0</v>
      </c>
      <c r="P413" s="8">
        <f t="shared" si="86"/>
        <v>0</v>
      </c>
      <c r="Q413" s="8">
        <f t="shared" si="87"/>
        <v>0</v>
      </c>
      <c r="R413" s="7">
        <f t="shared" si="88"/>
        <v>0</v>
      </c>
      <c r="S413" s="7">
        <f t="shared" si="89"/>
        <v>0</v>
      </c>
      <c r="T413" s="7" t="str">
        <f t="shared" si="90"/>
        <v/>
      </c>
      <c r="U413" s="7" t="str">
        <f t="shared" si="91"/>
        <v/>
      </c>
      <c r="V413" s="7" t="str">
        <f t="shared" si="92"/>
        <v/>
      </c>
      <c r="W413" s="7" t="str">
        <f t="shared" si="93"/>
        <v/>
      </c>
      <c r="Z413" s="7"/>
    </row>
    <row r="414" spans="1:26" x14ac:dyDescent="0.25">
      <c r="A414" s="1">
        <v>2006</v>
      </c>
      <c r="B414" s="1" t="s">
        <v>94</v>
      </c>
      <c r="C414" s="1" t="s">
        <v>87</v>
      </c>
      <c r="D414" s="1">
        <v>6</v>
      </c>
      <c r="E414" s="1" t="s">
        <v>5</v>
      </c>
      <c r="F414" s="1" t="s">
        <v>12</v>
      </c>
      <c r="G414" s="1" t="s">
        <v>18</v>
      </c>
      <c r="H414" s="2" t="s">
        <v>38</v>
      </c>
      <c r="I414" s="2"/>
      <c r="J414" s="2"/>
      <c r="K414" s="2"/>
      <c r="L414" s="7" t="str">
        <f>IF(G414="","",VLOOKUP(G414,Overview!$A$3:$B$52,2))</f>
        <v>Chiefs</v>
      </c>
      <c r="M414" s="7">
        <f t="shared" si="83"/>
        <v>0</v>
      </c>
      <c r="N414" s="7">
        <f t="shared" si="84"/>
        <v>0</v>
      </c>
      <c r="O414" s="7">
        <f t="shared" si="85"/>
        <v>0</v>
      </c>
      <c r="P414" s="8">
        <f t="shared" si="86"/>
        <v>0</v>
      </c>
      <c r="Q414" s="8">
        <f t="shared" si="87"/>
        <v>0</v>
      </c>
      <c r="R414" s="7">
        <f t="shared" si="88"/>
        <v>0</v>
      </c>
      <c r="S414" s="7">
        <f t="shared" si="89"/>
        <v>0</v>
      </c>
      <c r="T414" s="7" t="str">
        <f t="shared" si="90"/>
        <v/>
      </c>
      <c r="U414" s="7" t="str">
        <f t="shared" si="91"/>
        <v/>
      </c>
      <c r="V414" s="7" t="str">
        <f t="shared" si="92"/>
        <v/>
      </c>
      <c r="W414" s="7" t="str">
        <f t="shared" si="93"/>
        <v/>
      </c>
      <c r="Z414" s="7"/>
    </row>
    <row r="415" spans="1:26" x14ac:dyDescent="0.25">
      <c r="A415" s="1">
        <v>2006</v>
      </c>
      <c r="B415" s="1" t="s">
        <v>94</v>
      </c>
      <c r="C415" s="1" t="s">
        <v>88</v>
      </c>
      <c r="D415" s="1">
        <v>1</v>
      </c>
      <c r="E415" s="1" t="s">
        <v>2</v>
      </c>
      <c r="F415" s="1" t="s">
        <v>72</v>
      </c>
      <c r="G415" s="1" t="s">
        <v>74</v>
      </c>
      <c r="H415" s="2" t="s">
        <v>55</v>
      </c>
      <c r="I415" s="2" t="s">
        <v>39</v>
      </c>
      <c r="J415" s="2" t="s">
        <v>39</v>
      </c>
      <c r="K415" s="2" t="s">
        <v>38</v>
      </c>
      <c r="L415" s="7" t="str">
        <f>IF(G415="","",VLOOKUP(G415,Overview!$A$3:$B$52,2))</f>
        <v>Bears</v>
      </c>
      <c r="M415" s="7">
        <f t="shared" si="83"/>
        <v>0</v>
      </c>
      <c r="N415" s="7">
        <f t="shared" si="84"/>
        <v>0</v>
      </c>
      <c r="O415" s="7">
        <f t="shared" si="85"/>
        <v>0</v>
      </c>
      <c r="P415" s="8">
        <f t="shared" si="86"/>
        <v>0</v>
      </c>
      <c r="Q415" s="8">
        <f t="shared" si="87"/>
        <v>0</v>
      </c>
      <c r="R415" s="7">
        <f t="shared" si="88"/>
        <v>0</v>
      </c>
      <c r="S415" s="7">
        <f t="shared" si="89"/>
        <v>0</v>
      </c>
      <c r="T415" s="7" t="str">
        <f t="shared" si="90"/>
        <v/>
      </c>
      <c r="U415" s="7" t="str">
        <f t="shared" si="91"/>
        <v/>
      </c>
      <c r="V415" s="7" t="str">
        <f t="shared" si="92"/>
        <v/>
      </c>
      <c r="W415" s="7" t="str">
        <f t="shared" si="93"/>
        <v/>
      </c>
      <c r="Z415" s="7"/>
    </row>
    <row r="416" spans="1:26" x14ac:dyDescent="0.25">
      <c r="A416" s="1">
        <v>2006</v>
      </c>
      <c r="B416" s="1" t="s">
        <v>94</v>
      </c>
      <c r="C416" s="1" t="s">
        <v>88</v>
      </c>
      <c r="D416" s="1">
        <v>2</v>
      </c>
      <c r="E416" s="1" t="s">
        <v>3</v>
      </c>
      <c r="F416" s="1" t="s">
        <v>29</v>
      </c>
      <c r="G416" s="1" t="s">
        <v>35</v>
      </c>
      <c r="H416" s="2" t="s">
        <v>55</v>
      </c>
      <c r="I416" s="2" t="s">
        <v>39</v>
      </c>
      <c r="J416" s="2" t="s">
        <v>38</v>
      </c>
      <c r="K416" s="2"/>
      <c r="L416" s="7" t="str">
        <f>IF(G416="","",VLOOKUP(G416,Overview!$A$3:$B$52,2))</f>
        <v>Saints</v>
      </c>
      <c r="M416" s="7">
        <f t="shared" si="83"/>
        <v>0</v>
      </c>
      <c r="N416" s="7">
        <f t="shared" si="84"/>
        <v>0</v>
      </c>
      <c r="O416" s="7">
        <f t="shared" si="85"/>
        <v>0</v>
      </c>
      <c r="P416" s="8">
        <f t="shared" si="86"/>
        <v>0</v>
      </c>
      <c r="Q416" s="8">
        <f t="shared" si="87"/>
        <v>0</v>
      </c>
      <c r="R416" s="7">
        <f t="shared" si="88"/>
        <v>0</v>
      </c>
      <c r="S416" s="7">
        <f t="shared" si="89"/>
        <v>0</v>
      </c>
      <c r="T416" s="7" t="str">
        <f t="shared" si="90"/>
        <v/>
      </c>
      <c r="U416" s="7" t="str">
        <f t="shared" si="91"/>
        <v/>
      </c>
      <c r="V416" s="7" t="str">
        <f t="shared" si="92"/>
        <v/>
      </c>
      <c r="W416" s="7" t="str">
        <f t="shared" si="93"/>
        <v/>
      </c>
      <c r="Z416" s="7"/>
    </row>
    <row r="417" spans="1:26" x14ac:dyDescent="0.25">
      <c r="A417" s="1">
        <v>2006</v>
      </c>
      <c r="B417" s="1" t="s">
        <v>94</v>
      </c>
      <c r="C417" s="1" t="s">
        <v>88</v>
      </c>
      <c r="D417" s="1">
        <v>3</v>
      </c>
      <c r="E417" s="1" t="s">
        <v>25</v>
      </c>
      <c r="F417" s="1" t="s">
        <v>26</v>
      </c>
      <c r="G417" s="1" t="s">
        <v>32</v>
      </c>
      <c r="H417" s="2" t="s">
        <v>39</v>
      </c>
      <c r="I417" s="2" t="s">
        <v>38</v>
      </c>
      <c r="J417" s="2"/>
      <c r="K417" s="2"/>
      <c r="L417" s="7" t="str">
        <f>IF(G417="","",VLOOKUP(G417,Overview!$A$3:$B$52,2))</f>
        <v>Eagles</v>
      </c>
      <c r="M417" s="7">
        <f t="shared" si="83"/>
        <v>0</v>
      </c>
      <c r="N417" s="7">
        <f t="shared" si="84"/>
        <v>0</v>
      </c>
      <c r="O417" s="7">
        <f t="shared" si="85"/>
        <v>0</v>
      </c>
      <c r="P417" s="8">
        <f t="shared" si="86"/>
        <v>0</v>
      </c>
      <c r="Q417" s="8">
        <f t="shared" si="87"/>
        <v>0</v>
      </c>
      <c r="R417" s="7">
        <f t="shared" si="88"/>
        <v>0</v>
      </c>
      <c r="S417" s="7">
        <f t="shared" si="89"/>
        <v>0</v>
      </c>
      <c r="T417" s="7" t="str">
        <f t="shared" si="90"/>
        <v/>
      </c>
      <c r="U417" s="7" t="str">
        <f t="shared" si="91"/>
        <v/>
      </c>
      <c r="V417" s="7" t="str">
        <f t="shared" si="92"/>
        <v/>
      </c>
      <c r="W417" s="7" t="str">
        <f t="shared" si="93"/>
        <v/>
      </c>
      <c r="Z417" s="7"/>
    </row>
    <row r="418" spans="1:26" x14ac:dyDescent="0.25">
      <c r="A418" s="1">
        <v>2006</v>
      </c>
      <c r="B418" s="1" t="s">
        <v>94</v>
      </c>
      <c r="C418" s="1" t="s">
        <v>88</v>
      </c>
      <c r="D418" s="1">
        <v>4</v>
      </c>
      <c r="E418" s="1" t="s">
        <v>4</v>
      </c>
      <c r="F418" s="1" t="s">
        <v>44</v>
      </c>
      <c r="G418" s="1" t="s">
        <v>51</v>
      </c>
      <c r="H418" s="2" t="s">
        <v>39</v>
      </c>
      <c r="I418" s="2" t="s">
        <v>38</v>
      </c>
      <c r="J418" s="2"/>
      <c r="K418" s="2"/>
      <c r="L418" s="7" t="str">
        <f>IF(G418="","",VLOOKUP(G418,Overview!$A$3:$B$52,2))</f>
        <v>Seahawks</v>
      </c>
      <c r="M418" s="7">
        <f t="shared" si="83"/>
        <v>0</v>
      </c>
      <c r="N418" s="7">
        <f t="shared" si="84"/>
        <v>0</v>
      </c>
      <c r="O418" s="7">
        <f t="shared" si="85"/>
        <v>0</v>
      </c>
      <c r="P418" s="8">
        <f t="shared" si="86"/>
        <v>0</v>
      </c>
      <c r="Q418" s="8">
        <f t="shared" si="87"/>
        <v>0</v>
      </c>
      <c r="R418" s="7">
        <f t="shared" si="88"/>
        <v>0</v>
      </c>
      <c r="S418" s="7">
        <f t="shared" si="89"/>
        <v>0</v>
      </c>
      <c r="T418" s="7" t="str">
        <f t="shared" si="90"/>
        <v/>
      </c>
      <c r="U418" s="7" t="str">
        <f t="shared" si="91"/>
        <v/>
      </c>
      <c r="V418" s="7" t="str">
        <f t="shared" si="92"/>
        <v/>
      </c>
      <c r="W418" s="7" t="str">
        <f t="shared" si="93"/>
        <v/>
      </c>
      <c r="Z418" s="7"/>
    </row>
    <row r="419" spans="1:26" x14ac:dyDescent="0.25">
      <c r="A419" s="1">
        <v>2006</v>
      </c>
      <c r="B419" s="1" t="s">
        <v>94</v>
      </c>
      <c r="C419" s="1" t="s">
        <v>88</v>
      </c>
      <c r="D419" s="1">
        <v>5</v>
      </c>
      <c r="E419" s="1" t="s">
        <v>5</v>
      </c>
      <c r="F419" s="1" t="s">
        <v>43</v>
      </c>
      <c r="G419" s="1" t="s">
        <v>50</v>
      </c>
      <c r="H419" s="2" t="s">
        <v>38</v>
      </c>
      <c r="I419" s="2"/>
      <c r="J419" s="2"/>
      <c r="K419" s="2"/>
      <c r="L419" s="7" t="str">
        <f>IF(G419="","",VLOOKUP(G419,Overview!$A$3:$B$52,2))</f>
        <v>Cowboys</v>
      </c>
      <c r="M419" s="7">
        <f t="shared" si="83"/>
        <v>0</v>
      </c>
      <c r="N419" s="7">
        <f t="shared" si="84"/>
        <v>0</v>
      </c>
      <c r="O419" s="7">
        <f t="shared" si="85"/>
        <v>0</v>
      </c>
      <c r="P419" s="8">
        <f t="shared" si="86"/>
        <v>0</v>
      </c>
      <c r="Q419" s="8">
        <f t="shared" si="87"/>
        <v>0</v>
      </c>
      <c r="R419" s="7">
        <f t="shared" si="88"/>
        <v>0</v>
      </c>
      <c r="S419" s="7">
        <f t="shared" si="89"/>
        <v>0</v>
      </c>
      <c r="T419" s="7" t="str">
        <f t="shared" si="90"/>
        <v/>
      </c>
      <c r="U419" s="7" t="str">
        <f t="shared" si="91"/>
        <v/>
      </c>
      <c r="V419" s="7" t="str">
        <f t="shared" si="92"/>
        <v/>
      </c>
      <c r="W419" s="7" t="str">
        <f t="shared" si="93"/>
        <v/>
      </c>
      <c r="Z419" s="7"/>
    </row>
    <row r="420" spans="1:26" x14ac:dyDescent="0.25">
      <c r="A420" s="1">
        <v>2006</v>
      </c>
      <c r="B420" s="1" t="s">
        <v>94</v>
      </c>
      <c r="C420" s="1" t="s">
        <v>88</v>
      </c>
      <c r="D420" s="1">
        <v>6</v>
      </c>
      <c r="E420" s="1" t="s">
        <v>5</v>
      </c>
      <c r="F420" s="1" t="s">
        <v>46</v>
      </c>
      <c r="G420" s="1" t="s">
        <v>53</v>
      </c>
      <c r="H420" s="2" t="s">
        <v>38</v>
      </c>
      <c r="I420" s="2"/>
      <c r="J420" s="2"/>
      <c r="K420" s="2"/>
      <c r="L420" s="7" t="str">
        <f>IF(G420="","",VLOOKUP(G420,Overview!$A$3:$B$52,2))</f>
        <v>Giants</v>
      </c>
      <c r="M420" s="7">
        <f t="shared" si="83"/>
        <v>0</v>
      </c>
      <c r="N420" s="7">
        <f t="shared" si="84"/>
        <v>0</v>
      </c>
      <c r="O420" s="7">
        <f t="shared" si="85"/>
        <v>0</v>
      </c>
      <c r="P420" s="8">
        <f t="shared" si="86"/>
        <v>0</v>
      </c>
      <c r="Q420" s="8">
        <f t="shared" si="87"/>
        <v>0</v>
      </c>
      <c r="R420" s="7">
        <f t="shared" si="88"/>
        <v>0</v>
      </c>
      <c r="S420" s="7">
        <f t="shared" si="89"/>
        <v>0</v>
      </c>
      <c r="T420" s="7" t="str">
        <f t="shared" si="90"/>
        <v/>
      </c>
      <c r="U420" s="7" t="str">
        <f t="shared" si="91"/>
        <v/>
      </c>
      <c r="V420" s="7" t="str">
        <f t="shared" si="92"/>
        <v/>
      </c>
      <c r="W420" s="7" t="str">
        <f t="shared" si="93"/>
        <v/>
      </c>
      <c r="Z420" s="7"/>
    </row>
    <row r="421" spans="1:26" x14ac:dyDescent="0.25">
      <c r="A421" s="1">
        <v>2007</v>
      </c>
      <c r="B421" s="1" t="s">
        <v>94</v>
      </c>
      <c r="C421" s="1" t="s">
        <v>87</v>
      </c>
      <c r="D421" s="1">
        <v>1</v>
      </c>
      <c r="E421" s="1" t="s">
        <v>25</v>
      </c>
      <c r="F421" s="1" t="s">
        <v>9</v>
      </c>
      <c r="G421" s="1" t="s">
        <v>15</v>
      </c>
      <c r="H421" s="2" t="s">
        <v>55</v>
      </c>
      <c r="I421" s="2" t="s">
        <v>39</v>
      </c>
      <c r="J421" s="2" t="s">
        <v>39</v>
      </c>
      <c r="K421" s="2" t="s">
        <v>38</v>
      </c>
      <c r="L421" s="7" t="str">
        <f>IF(G421="","",VLOOKUP(G421,Overview!$A$3:$B$52,2))</f>
        <v>Patriots</v>
      </c>
      <c r="M421" s="7">
        <f t="shared" si="83"/>
        <v>0</v>
      </c>
      <c r="N421" s="7">
        <f t="shared" si="84"/>
        <v>0</v>
      </c>
      <c r="O421" s="7">
        <f t="shared" si="85"/>
        <v>0</v>
      </c>
      <c r="P421" s="8">
        <f t="shared" si="86"/>
        <v>0</v>
      </c>
      <c r="Q421" s="8">
        <f t="shared" si="87"/>
        <v>0</v>
      </c>
      <c r="R421" s="7">
        <f t="shared" si="88"/>
        <v>0</v>
      </c>
      <c r="S421" s="7">
        <f t="shared" si="89"/>
        <v>0</v>
      </c>
      <c r="T421" s="7" t="str">
        <f t="shared" si="90"/>
        <v/>
      </c>
      <c r="U421" s="7" t="str">
        <f t="shared" si="91"/>
        <v/>
      </c>
      <c r="V421" s="7" t="str">
        <f t="shared" si="92"/>
        <v/>
      </c>
      <c r="W421" s="7" t="str">
        <f t="shared" si="93"/>
        <v/>
      </c>
      <c r="Z421" s="7"/>
    </row>
    <row r="422" spans="1:26" x14ac:dyDescent="0.25">
      <c r="A422" s="1">
        <v>2007</v>
      </c>
      <c r="B422" s="1" t="s">
        <v>94</v>
      </c>
      <c r="C422" s="1" t="s">
        <v>87</v>
      </c>
      <c r="D422" s="1">
        <v>2</v>
      </c>
      <c r="E422" s="1" t="s">
        <v>3</v>
      </c>
      <c r="F422" s="1" t="s">
        <v>64</v>
      </c>
      <c r="G422" s="1" t="s">
        <v>66</v>
      </c>
      <c r="H422" s="2" t="s">
        <v>55</v>
      </c>
      <c r="I422" s="2" t="s">
        <v>38</v>
      </c>
      <c r="J422" s="2"/>
      <c r="K422" s="2"/>
      <c r="L422" s="7" t="str">
        <f>IF(G422="","",VLOOKUP(G422,Overview!$A$3:$B$52,2))</f>
        <v>Colts</v>
      </c>
      <c r="M422" s="7">
        <f t="shared" si="83"/>
        <v>0</v>
      </c>
      <c r="N422" s="7">
        <f t="shared" si="84"/>
        <v>0</v>
      </c>
      <c r="O422" s="7">
        <f t="shared" si="85"/>
        <v>0</v>
      </c>
      <c r="P422" s="8">
        <f t="shared" si="86"/>
        <v>0</v>
      </c>
      <c r="Q422" s="8">
        <f t="shared" si="87"/>
        <v>0</v>
      </c>
      <c r="R422" s="7">
        <f t="shared" si="88"/>
        <v>0</v>
      </c>
      <c r="S422" s="7">
        <f t="shared" si="89"/>
        <v>0</v>
      </c>
      <c r="T422" s="7" t="str">
        <f t="shared" si="90"/>
        <v/>
      </c>
      <c r="U422" s="7" t="str">
        <f t="shared" si="91"/>
        <v/>
      </c>
      <c r="V422" s="7" t="str">
        <f t="shared" si="92"/>
        <v/>
      </c>
      <c r="W422" s="7" t="str">
        <f t="shared" si="93"/>
        <v/>
      </c>
      <c r="Z422" s="7"/>
    </row>
    <row r="423" spans="1:26" x14ac:dyDescent="0.25">
      <c r="A423" s="1">
        <v>2007</v>
      </c>
      <c r="B423" s="1" t="s">
        <v>94</v>
      </c>
      <c r="C423" s="1" t="s">
        <v>87</v>
      </c>
      <c r="D423" s="1">
        <v>3</v>
      </c>
      <c r="E423" s="1" t="s">
        <v>4</v>
      </c>
      <c r="F423" s="1" t="s">
        <v>68</v>
      </c>
      <c r="G423" s="1" t="s">
        <v>70</v>
      </c>
      <c r="H423" s="2" t="s">
        <v>39</v>
      </c>
      <c r="I423" s="2" t="s">
        <v>39</v>
      </c>
      <c r="J423" s="2" t="s">
        <v>38</v>
      </c>
      <c r="K423" s="2"/>
      <c r="L423" s="7" t="str">
        <f>IF(G423="","",VLOOKUP(G423,Overview!$A$3:$B$52,2))</f>
        <v>Chargers</v>
      </c>
      <c r="M423" s="7">
        <f t="shared" si="83"/>
        <v>0</v>
      </c>
      <c r="N423" s="7">
        <f t="shared" si="84"/>
        <v>0</v>
      </c>
      <c r="O423" s="7">
        <f t="shared" si="85"/>
        <v>0</v>
      </c>
      <c r="P423" s="8">
        <f t="shared" si="86"/>
        <v>0</v>
      </c>
      <c r="Q423" s="8">
        <f t="shared" si="87"/>
        <v>0</v>
      </c>
      <c r="R423" s="7">
        <f t="shared" si="88"/>
        <v>0</v>
      </c>
      <c r="S423" s="7">
        <f t="shared" si="89"/>
        <v>0</v>
      </c>
      <c r="T423" s="7" t="str">
        <f t="shared" si="90"/>
        <v/>
      </c>
      <c r="U423" s="7" t="str">
        <f t="shared" si="91"/>
        <v/>
      </c>
      <c r="V423" s="7" t="str">
        <f t="shared" si="92"/>
        <v/>
      </c>
      <c r="W423" s="7" t="str">
        <f t="shared" si="93"/>
        <v/>
      </c>
      <c r="Z423" s="7"/>
    </row>
    <row r="424" spans="1:26" x14ac:dyDescent="0.25">
      <c r="A424" s="1">
        <v>2007</v>
      </c>
      <c r="B424" s="1" t="s">
        <v>94</v>
      </c>
      <c r="C424" s="1" t="s">
        <v>87</v>
      </c>
      <c r="D424" s="1">
        <v>4</v>
      </c>
      <c r="E424" s="1" t="s">
        <v>2</v>
      </c>
      <c r="F424" s="1" t="s">
        <v>10</v>
      </c>
      <c r="G424" s="1" t="s">
        <v>16</v>
      </c>
      <c r="H424" s="2" t="s">
        <v>38</v>
      </c>
      <c r="I424" s="2"/>
      <c r="J424" s="2"/>
      <c r="K424" s="2"/>
      <c r="L424" s="7" t="str">
        <f>IF(G424="","",VLOOKUP(G424,Overview!$A$3:$B$52,2))</f>
        <v>Steelers</v>
      </c>
      <c r="M424" s="7">
        <f t="shared" si="83"/>
        <v>0</v>
      </c>
      <c r="N424" s="7">
        <f t="shared" si="84"/>
        <v>0</v>
      </c>
      <c r="O424" s="7">
        <f t="shared" si="85"/>
        <v>0</v>
      </c>
      <c r="P424" s="8">
        <f t="shared" si="86"/>
        <v>0</v>
      </c>
      <c r="Q424" s="8">
        <f t="shared" si="87"/>
        <v>0</v>
      </c>
      <c r="R424" s="7">
        <f t="shared" si="88"/>
        <v>0</v>
      </c>
      <c r="S424" s="7">
        <f t="shared" si="89"/>
        <v>0</v>
      </c>
      <c r="T424" s="7" t="str">
        <f t="shared" si="90"/>
        <v/>
      </c>
      <c r="U424" s="7" t="str">
        <f t="shared" si="91"/>
        <v/>
      </c>
      <c r="V424" s="7" t="str">
        <f t="shared" si="92"/>
        <v/>
      </c>
      <c r="W424" s="7" t="str">
        <f t="shared" si="93"/>
        <v/>
      </c>
      <c r="Z424" s="7"/>
    </row>
    <row r="425" spans="1:26" x14ac:dyDescent="0.25">
      <c r="A425" s="1">
        <v>2007</v>
      </c>
      <c r="B425" s="1" t="s">
        <v>94</v>
      </c>
      <c r="C425" s="1" t="s">
        <v>87</v>
      </c>
      <c r="D425" s="1">
        <v>5</v>
      </c>
      <c r="E425" s="1" t="s">
        <v>5</v>
      </c>
      <c r="F425" s="1" t="s">
        <v>11</v>
      </c>
      <c r="G425" s="1" t="s">
        <v>17</v>
      </c>
      <c r="H425" s="2" t="s">
        <v>39</v>
      </c>
      <c r="I425" s="2" t="s">
        <v>38</v>
      </c>
      <c r="J425" s="2"/>
      <c r="K425" s="2"/>
      <c r="L425" s="7" t="str">
        <f>IF(G425="","",VLOOKUP(G425,Overview!$A$3:$B$52,2))</f>
        <v>Jaguars</v>
      </c>
      <c r="M425" s="7">
        <f t="shared" si="83"/>
        <v>0</v>
      </c>
      <c r="N425" s="7">
        <f t="shared" si="84"/>
        <v>0</v>
      </c>
      <c r="O425" s="7">
        <f t="shared" si="85"/>
        <v>0</v>
      </c>
      <c r="P425" s="8">
        <f t="shared" si="86"/>
        <v>0</v>
      </c>
      <c r="Q425" s="8">
        <f t="shared" si="87"/>
        <v>0</v>
      </c>
      <c r="R425" s="7">
        <f t="shared" si="88"/>
        <v>0</v>
      </c>
      <c r="S425" s="7">
        <f t="shared" si="89"/>
        <v>0</v>
      </c>
      <c r="T425" s="7" t="str">
        <f t="shared" si="90"/>
        <v/>
      </c>
      <c r="U425" s="7" t="str">
        <f t="shared" si="91"/>
        <v/>
      </c>
      <c r="V425" s="7" t="str">
        <f t="shared" si="92"/>
        <v/>
      </c>
      <c r="W425" s="7" t="str">
        <f t="shared" si="93"/>
        <v/>
      </c>
      <c r="Z425" s="7"/>
    </row>
    <row r="426" spans="1:26" x14ac:dyDescent="0.25">
      <c r="A426" s="1">
        <v>2007</v>
      </c>
      <c r="B426" s="1" t="s">
        <v>94</v>
      </c>
      <c r="C426" s="1" t="s">
        <v>87</v>
      </c>
      <c r="D426" s="1">
        <v>6</v>
      </c>
      <c r="E426" s="1" t="s">
        <v>5</v>
      </c>
      <c r="F426" s="1" t="s">
        <v>13</v>
      </c>
      <c r="G426" s="1" t="s">
        <v>19</v>
      </c>
      <c r="H426" s="2" t="s">
        <v>38</v>
      </c>
      <c r="I426" s="2"/>
      <c r="J426" s="2"/>
      <c r="K426" s="2"/>
      <c r="L426" s="7" t="str">
        <f>IF(G426="","",VLOOKUP(G426,Overview!$A$3:$B$52,2))</f>
        <v>Titans</v>
      </c>
      <c r="M426" s="7">
        <f t="shared" si="83"/>
        <v>0</v>
      </c>
      <c r="N426" s="7">
        <f t="shared" si="84"/>
        <v>0</v>
      </c>
      <c r="O426" s="7">
        <f t="shared" si="85"/>
        <v>0</v>
      </c>
      <c r="P426" s="8">
        <f t="shared" si="86"/>
        <v>0</v>
      </c>
      <c r="Q426" s="8">
        <f t="shared" si="87"/>
        <v>0</v>
      </c>
      <c r="R426" s="7">
        <f t="shared" si="88"/>
        <v>0</v>
      </c>
      <c r="S426" s="7">
        <f t="shared" si="89"/>
        <v>0</v>
      </c>
      <c r="T426" s="7" t="str">
        <f t="shared" si="90"/>
        <v/>
      </c>
      <c r="U426" s="7" t="str">
        <f t="shared" si="91"/>
        <v/>
      </c>
      <c r="V426" s="7" t="str">
        <f t="shared" si="92"/>
        <v/>
      </c>
      <c r="W426" s="7" t="str">
        <f t="shared" si="93"/>
        <v/>
      </c>
      <c r="Z426" s="7"/>
    </row>
    <row r="427" spans="1:26" x14ac:dyDescent="0.25">
      <c r="A427" s="1">
        <v>2007</v>
      </c>
      <c r="B427" s="1" t="s">
        <v>94</v>
      </c>
      <c r="C427" s="1" t="s">
        <v>88</v>
      </c>
      <c r="D427" s="1">
        <v>1</v>
      </c>
      <c r="E427" s="1" t="s">
        <v>25</v>
      </c>
      <c r="F427" s="1" t="s">
        <v>43</v>
      </c>
      <c r="G427" s="1" t="s">
        <v>50</v>
      </c>
      <c r="H427" s="2" t="s">
        <v>55</v>
      </c>
      <c r="I427" s="2" t="s">
        <v>38</v>
      </c>
      <c r="J427" s="2"/>
      <c r="K427" s="2"/>
      <c r="L427" s="7" t="str">
        <f>IF(G427="","",VLOOKUP(G427,Overview!$A$3:$B$52,2))</f>
        <v>Cowboys</v>
      </c>
      <c r="M427" s="7">
        <f t="shared" si="83"/>
        <v>0</v>
      </c>
      <c r="N427" s="7">
        <f t="shared" si="84"/>
        <v>0</v>
      </c>
      <c r="O427" s="7">
        <f t="shared" si="85"/>
        <v>0</v>
      </c>
      <c r="P427" s="8">
        <f t="shared" si="86"/>
        <v>0</v>
      </c>
      <c r="Q427" s="8">
        <f t="shared" si="87"/>
        <v>0</v>
      </c>
      <c r="R427" s="7">
        <f t="shared" si="88"/>
        <v>0</v>
      </c>
      <c r="S427" s="7">
        <f t="shared" si="89"/>
        <v>0</v>
      </c>
      <c r="T427" s="7" t="str">
        <f t="shared" si="90"/>
        <v/>
      </c>
      <c r="U427" s="7" t="str">
        <f t="shared" si="91"/>
        <v/>
      </c>
      <c r="V427" s="7" t="str">
        <f t="shared" si="92"/>
        <v/>
      </c>
      <c r="W427" s="7" t="str">
        <f t="shared" si="93"/>
        <v/>
      </c>
      <c r="Z427" s="7"/>
    </row>
    <row r="428" spans="1:26" x14ac:dyDescent="0.25">
      <c r="A428" s="1">
        <v>2007</v>
      </c>
      <c r="B428" s="1" t="s">
        <v>94</v>
      </c>
      <c r="C428" s="1" t="s">
        <v>88</v>
      </c>
      <c r="D428" s="1">
        <v>2</v>
      </c>
      <c r="E428" s="1" t="s">
        <v>2</v>
      </c>
      <c r="F428" s="1" t="s">
        <v>45</v>
      </c>
      <c r="G428" s="1" t="s">
        <v>52</v>
      </c>
      <c r="H428" s="2" t="s">
        <v>55</v>
      </c>
      <c r="I428" s="2" t="s">
        <v>39</v>
      </c>
      <c r="J428" s="2" t="s">
        <v>38</v>
      </c>
      <c r="K428" s="2"/>
      <c r="L428" s="7" t="str">
        <f>IF(G428="","",VLOOKUP(G428,Overview!$A$3:$B$52,2))</f>
        <v>Packers</v>
      </c>
      <c r="M428" s="7">
        <f t="shared" si="83"/>
        <v>0</v>
      </c>
      <c r="N428" s="7">
        <f t="shared" si="84"/>
        <v>0</v>
      </c>
      <c r="O428" s="7">
        <f t="shared" si="85"/>
        <v>0</v>
      </c>
      <c r="P428" s="8">
        <f t="shared" si="86"/>
        <v>0</v>
      </c>
      <c r="Q428" s="8">
        <f t="shared" si="87"/>
        <v>0</v>
      </c>
      <c r="R428" s="7">
        <f t="shared" si="88"/>
        <v>0</v>
      </c>
      <c r="S428" s="7">
        <f t="shared" si="89"/>
        <v>0</v>
      </c>
      <c r="T428" s="7" t="str">
        <f t="shared" si="90"/>
        <v/>
      </c>
      <c r="U428" s="7" t="str">
        <f t="shared" si="91"/>
        <v/>
      </c>
      <c r="V428" s="7" t="str">
        <f t="shared" si="92"/>
        <v/>
      </c>
      <c r="W428" s="7" t="str">
        <f t="shared" si="93"/>
        <v/>
      </c>
      <c r="Z428" s="7"/>
    </row>
    <row r="429" spans="1:26" x14ac:dyDescent="0.25">
      <c r="A429" s="1">
        <v>2007</v>
      </c>
      <c r="B429" s="1" t="s">
        <v>94</v>
      </c>
      <c r="C429" s="1" t="s">
        <v>88</v>
      </c>
      <c r="D429" s="1">
        <v>3</v>
      </c>
      <c r="E429" s="1" t="s">
        <v>4</v>
      </c>
      <c r="F429" s="1" t="s">
        <v>44</v>
      </c>
      <c r="G429" s="1" t="s">
        <v>51</v>
      </c>
      <c r="H429" s="2" t="s">
        <v>39</v>
      </c>
      <c r="I429" s="2" t="s">
        <v>38</v>
      </c>
      <c r="J429" s="2"/>
      <c r="K429" s="2"/>
      <c r="L429" s="7" t="str">
        <f>IF(G429="","",VLOOKUP(G429,Overview!$A$3:$B$52,2))</f>
        <v>Seahawks</v>
      </c>
      <c r="M429" s="7">
        <f t="shared" si="83"/>
        <v>0</v>
      </c>
      <c r="N429" s="7">
        <f t="shared" si="84"/>
        <v>0</v>
      </c>
      <c r="O429" s="7">
        <f t="shared" si="85"/>
        <v>0</v>
      </c>
      <c r="P429" s="8">
        <f t="shared" si="86"/>
        <v>0</v>
      </c>
      <c r="Q429" s="8">
        <f t="shared" si="87"/>
        <v>0</v>
      </c>
      <c r="R429" s="7">
        <f t="shared" si="88"/>
        <v>0</v>
      </c>
      <c r="S429" s="7">
        <f t="shared" si="89"/>
        <v>0</v>
      </c>
      <c r="T429" s="7" t="str">
        <f t="shared" si="90"/>
        <v/>
      </c>
      <c r="U429" s="7" t="str">
        <f t="shared" si="91"/>
        <v/>
      </c>
      <c r="V429" s="7" t="str">
        <f t="shared" si="92"/>
        <v/>
      </c>
      <c r="W429" s="7" t="str">
        <f t="shared" si="93"/>
        <v/>
      </c>
      <c r="Z429" s="7"/>
    </row>
    <row r="430" spans="1:26" x14ac:dyDescent="0.25">
      <c r="A430" s="1">
        <v>2007</v>
      </c>
      <c r="B430" s="1" t="s">
        <v>94</v>
      </c>
      <c r="C430" s="1" t="s">
        <v>88</v>
      </c>
      <c r="D430" s="1">
        <v>4</v>
      </c>
      <c r="E430" s="1" t="s">
        <v>3</v>
      </c>
      <c r="F430" s="1" t="s">
        <v>75</v>
      </c>
      <c r="G430" s="1" t="s">
        <v>76</v>
      </c>
      <c r="H430" s="2" t="s">
        <v>38</v>
      </c>
      <c r="I430" s="2"/>
      <c r="J430" s="2"/>
      <c r="K430" s="2"/>
      <c r="L430" s="7" t="str">
        <f>IF(G430="","",VLOOKUP(G430,Overview!$A$3:$B$52,2))</f>
        <v>Buccaneers</v>
      </c>
      <c r="M430" s="7">
        <f t="shared" si="83"/>
        <v>0</v>
      </c>
      <c r="N430" s="7">
        <f t="shared" si="84"/>
        <v>0</v>
      </c>
      <c r="O430" s="7">
        <f t="shared" si="85"/>
        <v>0</v>
      </c>
      <c r="P430" s="8">
        <f t="shared" si="86"/>
        <v>0</v>
      </c>
      <c r="Q430" s="8">
        <f t="shared" si="87"/>
        <v>0</v>
      </c>
      <c r="R430" s="7">
        <f t="shared" si="88"/>
        <v>0</v>
      </c>
      <c r="S430" s="7">
        <f t="shared" si="89"/>
        <v>0</v>
      </c>
      <c r="T430" s="7" t="str">
        <f t="shared" si="90"/>
        <v/>
      </c>
      <c r="U430" s="7" t="str">
        <f t="shared" si="91"/>
        <v/>
      </c>
      <c r="V430" s="7" t="str">
        <f t="shared" si="92"/>
        <v/>
      </c>
      <c r="W430" s="7" t="str">
        <f t="shared" si="93"/>
        <v/>
      </c>
      <c r="Z430" s="7"/>
    </row>
    <row r="431" spans="1:26" x14ac:dyDescent="0.25">
      <c r="A431" s="1">
        <v>2007</v>
      </c>
      <c r="B431" s="1" t="s">
        <v>94</v>
      </c>
      <c r="C431" s="1" t="s">
        <v>88</v>
      </c>
      <c r="D431" s="1">
        <v>5</v>
      </c>
      <c r="E431" s="1" t="s">
        <v>5</v>
      </c>
      <c r="F431" s="1" t="s">
        <v>46</v>
      </c>
      <c r="G431" s="1" t="s">
        <v>53</v>
      </c>
      <c r="H431" s="2" t="s">
        <v>39</v>
      </c>
      <c r="I431" s="2" t="s">
        <v>39</v>
      </c>
      <c r="J431" s="2" t="s">
        <v>39</v>
      </c>
      <c r="K431" s="2" t="s">
        <v>39</v>
      </c>
      <c r="L431" s="7" t="str">
        <f>IF(G431="","",VLOOKUP(G431,Overview!$A$3:$B$52,2))</f>
        <v>Giants</v>
      </c>
      <c r="M431" s="7">
        <f t="shared" si="83"/>
        <v>0</v>
      </c>
      <c r="N431" s="7">
        <f t="shared" si="84"/>
        <v>0</v>
      </c>
      <c r="O431" s="7">
        <f t="shared" si="85"/>
        <v>0</v>
      </c>
      <c r="P431" s="8">
        <f t="shared" si="86"/>
        <v>0</v>
      </c>
      <c r="Q431" s="8">
        <f t="shared" si="87"/>
        <v>0</v>
      </c>
      <c r="R431" s="7">
        <f t="shared" si="88"/>
        <v>0</v>
      </c>
      <c r="S431" s="7">
        <f t="shared" si="89"/>
        <v>0</v>
      </c>
      <c r="T431" s="7">
        <f t="shared" si="90"/>
        <v>2007</v>
      </c>
      <c r="U431" s="7" t="str">
        <f t="shared" si="91"/>
        <v>New York</v>
      </c>
      <c r="V431" s="7" t="str">
        <f t="shared" si="92"/>
        <v>Giants</v>
      </c>
      <c r="W431" s="7" t="str">
        <f t="shared" si="93"/>
        <v>NFC</v>
      </c>
      <c r="Z431" s="7"/>
    </row>
    <row r="432" spans="1:26" x14ac:dyDescent="0.25">
      <c r="A432" s="1">
        <v>2007</v>
      </c>
      <c r="B432" s="1" t="s">
        <v>94</v>
      </c>
      <c r="C432" s="1" t="s">
        <v>88</v>
      </c>
      <c r="D432" s="1">
        <v>6</v>
      </c>
      <c r="E432" s="1" t="s">
        <v>5</v>
      </c>
      <c r="F432" s="1" t="s">
        <v>59</v>
      </c>
      <c r="G432" s="1" t="s">
        <v>63</v>
      </c>
      <c r="H432" s="2" t="s">
        <v>38</v>
      </c>
      <c r="I432" s="2"/>
      <c r="J432" s="2"/>
      <c r="K432" s="2"/>
      <c r="L432" s="7" t="str">
        <f>IF(G432="","",VLOOKUP(G432,Overview!$A$3:$B$52,2))</f>
        <v>Commanders</v>
      </c>
      <c r="M432" s="7">
        <f t="shared" si="83"/>
        <v>0</v>
      </c>
      <c r="N432" s="7">
        <f t="shared" si="84"/>
        <v>0</v>
      </c>
      <c r="O432" s="7">
        <f t="shared" si="85"/>
        <v>0</v>
      </c>
      <c r="P432" s="8">
        <f t="shared" si="86"/>
        <v>0</v>
      </c>
      <c r="Q432" s="8">
        <f t="shared" si="87"/>
        <v>0</v>
      </c>
      <c r="R432" s="7">
        <f t="shared" si="88"/>
        <v>0</v>
      </c>
      <c r="S432" s="7">
        <f t="shared" si="89"/>
        <v>0</v>
      </c>
      <c r="T432" s="7" t="str">
        <f t="shared" si="90"/>
        <v/>
      </c>
      <c r="U432" s="7" t="str">
        <f t="shared" si="91"/>
        <v/>
      </c>
      <c r="V432" s="7" t="str">
        <f t="shared" si="92"/>
        <v/>
      </c>
      <c r="W432" s="7" t="str">
        <f t="shared" si="93"/>
        <v/>
      </c>
      <c r="Z432" s="7"/>
    </row>
    <row r="433" spans="1:26" x14ac:dyDescent="0.25">
      <c r="A433" s="1">
        <v>2008</v>
      </c>
      <c r="B433" s="1" t="s">
        <v>94</v>
      </c>
      <c r="C433" s="1" t="s">
        <v>87</v>
      </c>
      <c r="D433" s="1">
        <v>1</v>
      </c>
      <c r="E433" s="1" t="s">
        <v>3</v>
      </c>
      <c r="F433" s="1" t="s">
        <v>13</v>
      </c>
      <c r="G433" s="1" t="s">
        <v>19</v>
      </c>
      <c r="H433" s="2" t="s">
        <v>55</v>
      </c>
      <c r="I433" s="2" t="s">
        <v>38</v>
      </c>
      <c r="J433" s="2"/>
      <c r="K433" s="2"/>
      <c r="L433" s="7" t="str">
        <f>IF(G433="","",VLOOKUP(G433,Overview!$A$3:$B$52,2))</f>
        <v>Titans</v>
      </c>
      <c r="M433" s="7">
        <f t="shared" si="83"/>
        <v>0</v>
      </c>
      <c r="N433" s="7">
        <f t="shared" si="84"/>
        <v>0</v>
      </c>
      <c r="O433" s="7">
        <f t="shared" si="85"/>
        <v>0</v>
      </c>
      <c r="P433" s="8">
        <f t="shared" si="86"/>
        <v>0</v>
      </c>
      <c r="Q433" s="8">
        <f t="shared" si="87"/>
        <v>0</v>
      </c>
      <c r="R433" s="7">
        <f t="shared" si="88"/>
        <v>0</v>
      </c>
      <c r="S433" s="7">
        <f t="shared" si="89"/>
        <v>0</v>
      </c>
      <c r="T433" s="7" t="str">
        <f t="shared" si="90"/>
        <v/>
      </c>
      <c r="U433" s="7" t="str">
        <f t="shared" si="91"/>
        <v/>
      </c>
      <c r="V433" s="7" t="str">
        <f t="shared" si="92"/>
        <v/>
      </c>
      <c r="W433" s="7" t="str">
        <f t="shared" si="93"/>
        <v/>
      </c>
      <c r="Z433" s="7"/>
    </row>
    <row r="434" spans="1:26" x14ac:dyDescent="0.25">
      <c r="A434" s="1">
        <v>2008</v>
      </c>
      <c r="B434" s="1" t="s">
        <v>94</v>
      </c>
      <c r="C434" s="1" t="s">
        <v>87</v>
      </c>
      <c r="D434" s="1">
        <v>2</v>
      </c>
      <c r="E434" s="1" t="s">
        <v>2</v>
      </c>
      <c r="F434" s="1" t="s">
        <v>10</v>
      </c>
      <c r="G434" s="1" t="s">
        <v>16</v>
      </c>
      <c r="H434" s="2" t="s">
        <v>55</v>
      </c>
      <c r="I434" s="2" t="s">
        <v>39</v>
      </c>
      <c r="J434" s="2" t="s">
        <v>39</v>
      </c>
      <c r="K434" s="2" t="s">
        <v>39</v>
      </c>
      <c r="L434" s="7" t="str">
        <f>IF(G434="","",VLOOKUP(G434,Overview!$A$3:$B$52,2))</f>
        <v>Steelers</v>
      </c>
      <c r="M434" s="7">
        <f t="shared" si="83"/>
        <v>0</v>
      </c>
      <c r="N434" s="7">
        <f t="shared" si="84"/>
        <v>0</v>
      </c>
      <c r="O434" s="7">
        <f t="shared" si="85"/>
        <v>0</v>
      </c>
      <c r="P434" s="8">
        <f t="shared" si="86"/>
        <v>0</v>
      </c>
      <c r="Q434" s="8">
        <f t="shared" si="87"/>
        <v>0</v>
      </c>
      <c r="R434" s="7">
        <f t="shared" si="88"/>
        <v>0</v>
      </c>
      <c r="S434" s="7">
        <f t="shared" si="89"/>
        <v>0</v>
      </c>
      <c r="T434" s="7">
        <f t="shared" si="90"/>
        <v>2008</v>
      </c>
      <c r="U434" s="7" t="str">
        <f t="shared" si="91"/>
        <v>Pittsburgh</v>
      </c>
      <c r="V434" s="7" t="str">
        <f t="shared" si="92"/>
        <v>Steelers</v>
      </c>
      <c r="W434" s="7" t="str">
        <f t="shared" si="93"/>
        <v>AFC</v>
      </c>
      <c r="Z434" s="7"/>
    </row>
    <row r="435" spans="1:26" x14ac:dyDescent="0.25">
      <c r="A435" s="1">
        <v>2008</v>
      </c>
      <c r="B435" s="1" t="s">
        <v>94</v>
      </c>
      <c r="C435" s="1" t="s">
        <v>87</v>
      </c>
      <c r="D435" s="1">
        <v>3</v>
      </c>
      <c r="E435" s="1" t="s">
        <v>25</v>
      </c>
      <c r="F435" s="1" t="s">
        <v>42</v>
      </c>
      <c r="G435" s="1" t="s">
        <v>49</v>
      </c>
      <c r="H435" s="2" t="s">
        <v>38</v>
      </c>
      <c r="I435" s="2"/>
      <c r="J435" s="2"/>
      <c r="K435" s="2"/>
      <c r="L435" s="7" t="str">
        <f>IF(G435="","",VLOOKUP(G435,Overview!$A$3:$B$52,2))</f>
        <v>Dolphins</v>
      </c>
      <c r="M435" s="7">
        <f t="shared" si="83"/>
        <v>0</v>
      </c>
      <c r="N435" s="7">
        <f t="shared" si="84"/>
        <v>0</v>
      </c>
      <c r="O435" s="7">
        <f t="shared" si="85"/>
        <v>0</v>
      </c>
      <c r="P435" s="8">
        <f t="shared" si="86"/>
        <v>0</v>
      </c>
      <c r="Q435" s="8">
        <f t="shared" si="87"/>
        <v>0</v>
      </c>
      <c r="R435" s="7">
        <f t="shared" si="88"/>
        <v>0</v>
      </c>
      <c r="S435" s="7">
        <f t="shared" si="89"/>
        <v>0</v>
      </c>
      <c r="T435" s="7" t="str">
        <f t="shared" si="90"/>
        <v/>
      </c>
      <c r="U435" s="7" t="str">
        <f t="shared" si="91"/>
        <v/>
      </c>
      <c r="V435" s="7" t="str">
        <f t="shared" si="92"/>
        <v/>
      </c>
      <c r="W435" s="7" t="str">
        <f t="shared" si="93"/>
        <v/>
      </c>
      <c r="Z435" s="7"/>
    </row>
    <row r="436" spans="1:26" x14ac:dyDescent="0.25">
      <c r="A436" s="1">
        <v>2008</v>
      </c>
      <c r="B436" s="1" t="s">
        <v>94</v>
      </c>
      <c r="C436" s="1" t="s">
        <v>87</v>
      </c>
      <c r="D436" s="1">
        <v>4</v>
      </c>
      <c r="E436" s="1" t="s">
        <v>4</v>
      </c>
      <c r="F436" s="1" t="s">
        <v>68</v>
      </c>
      <c r="G436" s="1" t="s">
        <v>70</v>
      </c>
      <c r="H436" s="2" t="s">
        <v>39</v>
      </c>
      <c r="I436" s="2" t="s">
        <v>38</v>
      </c>
      <c r="J436" s="2"/>
      <c r="K436" s="2"/>
      <c r="L436" s="7" t="str">
        <f>IF(G436="","",VLOOKUP(G436,Overview!$A$3:$B$52,2))</f>
        <v>Chargers</v>
      </c>
      <c r="M436" s="7">
        <f t="shared" si="83"/>
        <v>0</v>
      </c>
      <c r="N436" s="7">
        <f t="shared" si="84"/>
        <v>0</v>
      </c>
      <c r="O436" s="7">
        <f t="shared" si="85"/>
        <v>0</v>
      </c>
      <c r="P436" s="8">
        <f t="shared" si="86"/>
        <v>0</v>
      </c>
      <c r="Q436" s="8">
        <f t="shared" si="87"/>
        <v>0</v>
      </c>
      <c r="R436" s="7">
        <f t="shared" si="88"/>
        <v>0</v>
      </c>
      <c r="S436" s="7">
        <f t="shared" si="89"/>
        <v>0</v>
      </c>
      <c r="T436" s="7" t="str">
        <f t="shared" si="90"/>
        <v/>
      </c>
      <c r="U436" s="7" t="str">
        <f t="shared" si="91"/>
        <v/>
      </c>
      <c r="V436" s="7" t="str">
        <f t="shared" si="92"/>
        <v/>
      </c>
      <c r="W436" s="7" t="str">
        <f t="shared" si="93"/>
        <v/>
      </c>
      <c r="Z436" s="7"/>
    </row>
    <row r="437" spans="1:26" x14ac:dyDescent="0.25">
      <c r="A437" s="1">
        <v>2008</v>
      </c>
      <c r="B437" s="1" t="s">
        <v>94</v>
      </c>
      <c r="C437" s="1" t="s">
        <v>87</v>
      </c>
      <c r="D437" s="1">
        <v>5</v>
      </c>
      <c r="E437" s="1" t="s">
        <v>5</v>
      </c>
      <c r="F437" s="1" t="s">
        <v>64</v>
      </c>
      <c r="G437" s="1" t="s">
        <v>66</v>
      </c>
      <c r="H437" s="2" t="s">
        <v>38</v>
      </c>
      <c r="I437" s="2"/>
      <c r="J437" s="2"/>
      <c r="K437" s="2"/>
      <c r="L437" s="7" t="str">
        <f>IF(G437="","",VLOOKUP(G437,Overview!$A$3:$B$52,2))</f>
        <v>Colts</v>
      </c>
      <c r="M437" s="7">
        <f t="shared" si="83"/>
        <v>0</v>
      </c>
      <c r="N437" s="7">
        <f t="shared" si="84"/>
        <v>0</v>
      </c>
      <c r="O437" s="7">
        <f t="shared" si="85"/>
        <v>0</v>
      </c>
      <c r="P437" s="8">
        <f t="shared" si="86"/>
        <v>0</v>
      </c>
      <c r="Q437" s="8">
        <f t="shared" si="87"/>
        <v>0</v>
      </c>
      <c r="R437" s="7">
        <f t="shared" si="88"/>
        <v>0</v>
      </c>
      <c r="S437" s="7">
        <f t="shared" si="89"/>
        <v>0</v>
      </c>
      <c r="T437" s="7" t="str">
        <f t="shared" si="90"/>
        <v/>
      </c>
      <c r="U437" s="7" t="str">
        <f t="shared" si="91"/>
        <v/>
      </c>
      <c r="V437" s="7" t="str">
        <f t="shared" si="92"/>
        <v/>
      </c>
      <c r="W437" s="7" t="str">
        <f t="shared" si="93"/>
        <v/>
      </c>
      <c r="Z437" s="7"/>
    </row>
    <row r="438" spans="1:26" x14ac:dyDescent="0.25">
      <c r="A438" s="1">
        <v>2008</v>
      </c>
      <c r="B438" s="1" t="s">
        <v>94</v>
      </c>
      <c r="C438" s="1" t="s">
        <v>87</v>
      </c>
      <c r="D438" s="1">
        <v>6</v>
      </c>
      <c r="E438" s="1" t="s">
        <v>5</v>
      </c>
      <c r="F438" s="1" t="s">
        <v>65</v>
      </c>
      <c r="G438" s="1" t="s">
        <v>67</v>
      </c>
      <c r="H438" s="2" t="s">
        <v>39</v>
      </c>
      <c r="I438" s="2" t="s">
        <v>39</v>
      </c>
      <c r="J438" s="2" t="s">
        <v>38</v>
      </c>
      <c r="K438" s="2"/>
      <c r="L438" s="7" t="str">
        <f>IF(G438="","",VLOOKUP(G438,Overview!$A$3:$B$52,2))</f>
        <v>Ravens</v>
      </c>
      <c r="M438" s="7">
        <f t="shared" si="83"/>
        <v>0</v>
      </c>
      <c r="N438" s="7">
        <f t="shared" si="84"/>
        <v>0</v>
      </c>
      <c r="O438" s="7">
        <f t="shared" si="85"/>
        <v>0</v>
      </c>
      <c r="P438" s="8">
        <f t="shared" si="86"/>
        <v>0</v>
      </c>
      <c r="Q438" s="8">
        <f t="shared" si="87"/>
        <v>0</v>
      </c>
      <c r="R438" s="7">
        <f t="shared" si="88"/>
        <v>0</v>
      </c>
      <c r="S438" s="7">
        <f t="shared" si="89"/>
        <v>0</v>
      </c>
      <c r="T438" s="7" t="str">
        <f t="shared" si="90"/>
        <v/>
      </c>
      <c r="U438" s="7" t="str">
        <f t="shared" si="91"/>
        <v/>
      </c>
      <c r="V438" s="7" t="str">
        <f t="shared" si="92"/>
        <v/>
      </c>
      <c r="W438" s="7" t="str">
        <f t="shared" si="93"/>
        <v/>
      </c>
      <c r="Z438" s="7"/>
    </row>
    <row r="439" spans="1:26" x14ac:dyDescent="0.25">
      <c r="A439" s="1">
        <v>2008</v>
      </c>
      <c r="B439" s="1" t="s">
        <v>94</v>
      </c>
      <c r="C439" s="1" t="s">
        <v>88</v>
      </c>
      <c r="D439" s="1">
        <v>1</v>
      </c>
      <c r="E439" s="1" t="s">
        <v>25</v>
      </c>
      <c r="F439" s="1" t="s">
        <v>46</v>
      </c>
      <c r="G439" s="1" t="s">
        <v>53</v>
      </c>
      <c r="H439" s="2" t="s">
        <v>55</v>
      </c>
      <c r="I439" s="2" t="s">
        <v>38</v>
      </c>
      <c r="J439" s="2"/>
      <c r="K439" s="2"/>
      <c r="L439" s="7" t="str">
        <f>IF(G439="","",VLOOKUP(G439,Overview!$A$3:$B$52,2))</f>
        <v>Giants</v>
      </c>
      <c r="M439" s="7">
        <f t="shared" si="83"/>
        <v>0</v>
      </c>
      <c r="N439" s="7">
        <f t="shared" si="84"/>
        <v>0</v>
      </c>
      <c r="O439" s="7">
        <f t="shared" si="85"/>
        <v>0</v>
      </c>
      <c r="P439" s="8">
        <f t="shared" si="86"/>
        <v>0</v>
      </c>
      <c r="Q439" s="8">
        <f t="shared" si="87"/>
        <v>0</v>
      </c>
      <c r="R439" s="7">
        <f t="shared" si="88"/>
        <v>0</v>
      </c>
      <c r="S439" s="7">
        <f t="shared" si="89"/>
        <v>0</v>
      </c>
      <c r="T439" s="7" t="str">
        <f t="shared" si="90"/>
        <v/>
      </c>
      <c r="U439" s="7" t="str">
        <f t="shared" si="91"/>
        <v/>
      </c>
      <c r="V439" s="7" t="str">
        <f t="shared" si="92"/>
        <v/>
      </c>
      <c r="W439" s="7" t="str">
        <f t="shared" si="93"/>
        <v/>
      </c>
      <c r="Z439" s="7"/>
    </row>
    <row r="440" spans="1:26" x14ac:dyDescent="0.25">
      <c r="A440" s="1">
        <v>2008</v>
      </c>
      <c r="B440" s="1" t="s">
        <v>94</v>
      </c>
      <c r="C440" s="1" t="s">
        <v>88</v>
      </c>
      <c r="D440" s="1">
        <v>2</v>
      </c>
      <c r="E440" s="1" t="s">
        <v>3</v>
      </c>
      <c r="F440" s="1" t="s">
        <v>30</v>
      </c>
      <c r="G440" s="1" t="s">
        <v>36</v>
      </c>
      <c r="H440" s="2" t="s">
        <v>55</v>
      </c>
      <c r="I440" s="2" t="s">
        <v>38</v>
      </c>
      <c r="J440" s="2"/>
      <c r="K440" s="2"/>
      <c r="L440" s="7" t="str">
        <f>IF(G440="","",VLOOKUP(G440,Overview!$A$3:$B$52,2))</f>
        <v>Panthers</v>
      </c>
      <c r="M440" s="7">
        <f t="shared" si="83"/>
        <v>0</v>
      </c>
      <c r="N440" s="7">
        <f t="shared" si="84"/>
        <v>0</v>
      </c>
      <c r="O440" s="7">
        <f t="shared" si="85"/>
        <v>0</v>
      </c>
      <c r="P440" s="8">
        <f t="shared" si="86"/>
        <v>0</v>
      </c>
      <c r="Q440" s="8">
        <f t="shared" si="87"/>
        <v>0</v>
      </c>
      <c r="R440" s="7">
        <f t="shared" si="88"/>
        <v>0</v>
      </c>
      <c r="S440" s="7">
        <f t="shared" si="89"/>
        <v>0</v>
      </c>
      <c r="T440" s="7" t="str">
        <f t="shared" si="90"/>
        <v/>
      </c>
      <c r="U440" s="7" t="str">
        <f t="shared" si="91"/>
        <v/>
      </c>
      <c r="V440" s="7" t="str">
        <f t="shared" si="92"/>
        <v/>
      </c>
      <c r="W440" s="7" t="str">
        <f t="shared" si="93"/>
        <v/>
      </c>
      <c r="Z440" s="7"/>
    </row>
    <row r="441" spans="1:26" x14ac:dyDescent="0.25">
      <c r="A441" s="1">
        <v>2008</v>
      </c>
      <c r="B441" s="1" t="s">
        <v>94</v>
      </c>
      <c r="C441" s="1" t="s">
        <v>88</v>
      </c>
      <c r="D441" s="1">
        <v>3</v>
      </c>
      <c r="E441" s="1" t="s">
        <v>2</v>
      </c>
      <c r="F441" s="1" t="s">
        <v>27</v>
      </c>
      <c r="G441" s="1" t="s">
        <v>33</v>
      </c>
      <c r="H441" s="2" t="s">
        <v>38</v>
      </c>
      <c r="I441" s="2"/>
      <c r="J441" s="2"/>
      <c r="K441" s="2"/>
      <c r="L441" s="7" t="str">
        <f>IF(G441="","",VLOOKUP(G441,Overview!$A$3:$B$52,2))</f>
        <v>Vikings</v>
      </c>
      <c r="M441" s="7">
        <f t="shared" si="83"/>
        <v>0</v>
      </c>
      <c r="N441" s="7">
        <f t="shared" si="84"/>
        <v>0</v>
      </c>
      <c r="O441" s="7">
        <f t="shared" si="85"/>
        <v>0</v>
      </c>
      <c r="P441" s="8">
        <f t="shared" si="86"/>
        <v>0</v>
      </c>
      <c r="Q441" s="8">
        <f t="shared" si="87"/>
        <v>0</v>
      </c>
      <c r="R441" s="7">
        <f t="shared" si="88"/>
        <v>0</v>
      </c>
      <c r="S441" s="7">
        <f t="shared" si="89"/>
        <v>0</v>
      </c>
      <c r="T441" s="7" t="str">
        <f t="shared" si="90"/>
        <v/>
      </c>
      <c r="U441" s="7" t="str">
        <f t="shared" si="91"/>
        <v/>
      </c>
      <c r="V441" s="7" t="str">
        <f t="shared" si="92"/>
        <v/>
      </c>
      <c r="W441" s="7" t="str">
        <f t="shared" si="93"/>
        <v/>
      </c>
      <c r="Z441" s="7"/>
    </row>
    <row r="442" spans="1:26" x14ac:dyDescent="0.25">
      <c r="A442" s="1">
        <v>2008</v>
      </c>
      <c r="B442" s="1" t="s">
        <v>94</v>
      </c>
      <c r="C442" s="1" t="s">
        <v>88</v>
      </c>
      <c r="D442" s="1">
        <v>4</v>
      </c>
      <c r="E442" s="1" t="s">
        <v>4</v>
      </c>
      <c r="F442" s="1" t="s">
        <v>58</v>
      </c>
      <c r="G442" s="1" t="s">
        <v>62</v>
      </c>
      <c r="H442" s="2" t="s">
        <v>39</v>
      </c>
      <c r="I442" s="2" t="s">
        <v>39</v>
      </c>
      <c r="J442" s="2" t="s">
        <v>39</v>
      </c>
      <c r="K442" s="2" t="s">
        <v>38</v>
      </c>
      <c r="L442" s="7" t="str">
        <f>IF(G442="","",VLOOKUP(G442,Overview!$A$3:$B$52,2))</f>
        <v>Cardinals</v>
      </c>
      <c r="M442" s="7">
        <f t="shared" si="83"/>
        <v>0</v>
      </c>
      <c r="N442" s="7">
        <f t="shared" si="84"/>
        <v>0</v>
      </c>
      <c r="O442" s="7">
        <f t="shared" si="85"/>
        <v>0</v>
      </c>
      <c r="P442" s="8">
        <f t="shared" si="86"/>
        <v>0</v>
      </c>
      <c r="Q442" s="8">
        <f t="shared" si="87"/>
        <v>0</v>
      </c>
      <c r="R442" s="7">
        <f t="shared" si="88"/>
        <v>0</v>
      </c>
      <c r="S442" s="7">
        <f t="shared" si="89"/>
        <v>0</v>
      </c>
      <c r="T442" s="7" t="str">
        <f t="shared" si="90"/>
        <v/>
      </c>
      <c r="U442" s="7" t="str">
        <f t="shared" si="91"/>
        <v/>
      </c>
      <c r="V442" s="7" t="str">
        <f t="shared" si="92"/>
        <v/>
      </c>
      <c r="W442" s="7" t="str">
        <f t="shared" si="93"/>
        <v/>
      </c>
      <c r="Z442" s="7"/>
    </row>
    <row r="443" spans="1:26" x14ac:dyDescent="0.25">
      <c r="A443" s="1">
        <v>2008</v>
      </c>
      <c r="B443" s="1" t="s">
        <v>94</v>
      </c>
      <c r="C443" s="1" t="s">
        <v>88</v>
      </c>
      <c r="D443" s="1">
        <v>5</v>
      </c>
      <c r="E443" s="1" t="s">
        <v>5</v>
      </c>
      <c r="F443" s="1" t="s">
        <v>31</v>
      </c>
      <c r="G443" s="1" t="s">
        <v>37</v>
      </c>
      <c r="H443" s="2" t="s">
        <v>38</v>
      </c>
      <c r="I443" s="2"/>
      <c r="J443" s="2"/>
      <c r="K443" s="2"/>
      <c r="L443" s="7" t="str">
        <f>IF(G443="","",VLOOKUP(G443,Overview!$A$3:$B$52,2))</f>
        <v>Falcons</v>
      </c>
      <c r="M443" s="7">
        <f t="shared" si="83"/>
        <v>0</v>
      </c>
      <c r="N443" s="7">
        <f t="shared" si="84"/>
        <v>0</v>
      </c>
      <c r="O443" s="7">
        <f t="shared" si="85"/>
        <v>0</v>
      </c>
      <c r="P443" s="8">
        <f t="shared" si="86"/>
        <v>0</v>
      </c>
      <c r="Q443" s="8">
        <f t="shared" si="87"/>
        <v>0</v>
      </c>
      <c r="R443" s="7">
        <f t="shared" si="88"/>
        <v>0</v>
      </c>
      <c r="S443" s="7">
        <f t="shared" si="89"/>
        <v>0</v>
      </c>
      <c r="T443" s="7" t="str">
        <f t="shared" si="90"/>
        <v/>
      </c>
      <c r="U443" s="7" t="str">
        <f t="shared" si="91"/>
        <v/>
      </c>
      <c r="V443" s="7" t="str">
        <f t="shared" si="92"/>
        <v/>
      </c>
      <c r="W443" s="7" t="str">
        <f t="shared" si="93"/>
        <v/>
      </c>
      <c r="Z443" s="7"/>
    </row>
    <row r="444" spans="1:26" x14ac:dyDescent="0.25">
      <c r="A444" s="1">
        <v>2008</v>
      </c>
      <c r="B444" s="1" t="s">
        <v>94</v>
      </c>
      <c r="C444" s="1" t="s">
        <v>88</v>
      </c>
      <c r="D444" s="1">
        <v>6</v>
      </c>
      <c r="E444" s="1" t="s">
        <v>5</v>
      </c>
      <c r="F444" s="1" t="s">
        <v>26</v>
      </c>
      <c r="G444" s="1" t="s">
        <v>32</v>
      </c>
      <c r="H444" s="2" t="s">
        <v>39</v>
      </c>
      <c r="I444" s="2" t="s">
        <v>39</v>
      </c>
      <c r="J444" s="2" t="s">
        <v>38</v>
      </c>
      <c r="K444" s="2"/>
      <c r="L444" s="7" t="str">
        <f>IF(G444="","",VLOOKUP(G444,Overview!$A$3:$B$52,2))</f>
        <v>Eagles</v>
      </c>
      <c r="M444" s="7">
        <f t="shared" si="83"/>
        <v>0</v>
      </c>
      <c r="N444" s="7">
        <f t="shared" si="84"/>
        <v>0</v>
      </c>
      <c r="O444" s="7">
        <f t="shared" si="85"/>
        <v>0</v>
      </c>
      <c r="P444" s="8">
        <f t="shared" si="86"/>
        <v>0</v>
      </c>
      <c r="Q444" s="8">
        <f t="shared" si="87"/>
        <v>0</v>
      </c>
      <c r="R444" s="7">
        <f t="shared" si="88"/>
        <v>0</v>
      </c>
      <c r="S444" s="7">
        <f t="shared" si="89"/>
        <v>0</v>
      </c>
      <c r="T444" s="7" t="str">
        <f t="shared" si="90"/>
        <v/>
      </c>
      <c r="U444" s="7" t="str">
        <f t="shared" si="91"/>
        <v/>
      </c>
      <c r="V444" s="7" t="str">
        <f t="shared" si="92"/>
        <v/>
      </c>
      <c r="W444" s="7" t="str">
        <f t="shared" si="93"/>
        <v/>
      </c>
      <c r="Z444" s="7"/>
    </row>
    <row r="445" spans="1:26" x14ac:dyDescent="0.25">
      <c r="A445" s="1">
        <v>2009</v>
      </c>
      <c r="B445" s="1" t="s">
        <v>94</v>
      </c>
      <c r="C445" s="1" t="s">
        <v>87</v>
      </c>
      <c r="D445" s="1">
        <v>1</v>
      </c>
      <c r="E445" s="1" t="s">
        <v>3</v>
      </c>
      <c r="F445" s="1" t="s">
        <v>64</v>
      </c>
      <c r="G445" s="1" t="s">
        <v>66</v>
      </c>
      <c r="H445" s="2" t="s">
        <v>55</v>
      </c>
      <c r="I445" s="2" t="s">
        <v>39</v>
      </c>
      <c r="J445" s="2" t="s">
        <v>39</v>
      </c>
      <c r="K445" s="2" t="s">
        <v>38</v>
      </c>
      <c r="L445" s="7" t="str">
        <f>IF(G445="","",VLOOKUP(G445,Overview!$A$3:$B$52,2))</f>
        <v>Colts</v>
      </c>
      <c r="M445" s="7">
        <f t="shared" si="83"/>
        <v>0</v>
      </c>
      <c r="N445" s="7">
        <f t="shared" si="84"/>
        <v>0</v>
      </c>
      <c r="O445" s="7">
        <f t="shared" si="85"/>
        <v>0</v>
      </c>
      <c r="P445" s="8">
        <f t="shared" si="86"/>
        <v>0</v>
      </c>
      <c r="Q445" s="8">
        <f t="shared" si="87"/>
        <v>0</v>
      </c>
      <c r="R445" s="7">
        <f t="shared" si="88"/>
        <v>0</v>
      </c>
      <c r="S445" s="7">
        <f t="shared" si="89"/>
        <v>0</v>
      </c>
      <c r="T445" s="7" t="str">
        <f t="shared" si="90"/>
        <v/>
      </c>
      <c r="U445" s="7" t="str">
        <f t="shared" si="91"/>
        <v/>
      </c>
      <c r="V445" s="7" t="str">
        <f t="shared" si="92"/>
        <v/>
      </c>
      <c r="W445" s="7" t="str">
        <f t="shared" si="93"/>
        <v/>
      </c>
      <c r="Z445" s="7"/>
    </row>
    <row r="446" spans="1:26" x14ac:dyDescent="0.25">
      <c r="A446" s="1">
        <v>2009</v>
      </c>
      <c r="B446" s="1" t="s">
        <v>94</v>
      </c>
      <c r="C446" s="1" t="s">
        <v>87</v>
      </c>
      <c r="D446" s="1">
        <v>2</v>
      </c>
      <c r="E446" s="1" t="s">
        <v>4</v>
      </c>
      <c r="F446" s="1" t="s">
        <v>68</v>
      </c>
      <c r="G446" s="1" t="s">
        <v>70</v>
      </c>
      <c r="H446" s="2" t="s">
        <v>55</v>
      </c>
      <c r="I446" s="2" t="s">
        <v>38</v>
      </c>
      <c r="J446" s="2"/>
      <c r="K446" s="2"/>
      <c r="L446" s="7" t="str">
        <f>IF(G446="","",VLOOKUP(G446,Overview!$A$3:$B$52,2))</f>
        <v>Chargers</v>
      </c>
      <c r="M446" s="7">
        <f t="shared" si="83"/>
        <v>0</v>
      </c>
      <c r="N446" s="7">
        <f t="shared" si="84"/>
        <v>0</v>
      </c>
      <c r="O446" s="7">
        <f t="shared" si="85"/>
        <v>0</v>
      </c>
      <c r="P446" s="8">
        <f t="shared" si="86"/>
        <v>0</v>
      </c>
      <c r="Q446" s="8">
        <f t="shared" si="87"/>
        <v>0</v>
      </c>
      <c r="R446" s="7">
        <f t="shared" si="88"/>
        <v>0</v>
      </c>
      <c r="S446" s="7">
        <f t="shared" si="89"/>
        <v>0</v>
      </c>
      <c r="T446" s="7" t="str">
        <f t="shared" si="90"/>
        <v/>
      </c>
      <c r="U446" s="7" t="str">
        <f t="shared" si="91"/>
        <v/>
      </c>
      <c r="V446" s="7" t="str">
        <f t="shared" si="92"/>
        <v/>
      </c>
      <c r="W446" s="7" t="str">
        <f t="shared" si="93"/>
        <v/>
      </c>
      <c r="Z446" s="7"/>
    </row>
    <row r="447" spans="1:26" x14ac:dyDescent="0.25">
      <c r="A447" s="1">
        <v>2009</v>
      </c>
      <c r="B447" s="1" t="s">
        <v>94</v>
      </c>
      <c r="C447" s="1" t="s">
        <v>87</v>
      </c>
      <c r="D447" s="1">
        <v>3</v>
      </c>
      <c r="E447" s="1" t="s">
        <v>25</v>
      </c>
      <c r="F447" s="1" t="s">
        <v>9</v>
      </c>
      <c r="G447" s="1" t="s">
        <v>15</v>
      </c>
      <c r="H447" s="2" t="s">
        <v>38</v>
      </c>
      <c r="I447" s="2"/>
      <c r="J447" s="2"/>
      <c r="K447" s="2"/>
      <c r="L447" s="7" t="str">
        <f>IF(G447="","",VLOOKUP(G447,Overview!$A$3:$B$52,2))</f>
        <v>Patriots</v>
      </c>
      <c r="M447" s="7">
        <f t="shared" si="83"/>
        <v>0</v>
      </c>
      <c r="N447" s="7">
        <f t="shared" si="84"/>
        <v>0</v>
      </c>
      <c r="O447" s="7">
        <f t="shared" si="85"/>
        <v>0</v>
      </c>
      <c r="P447" s="8">
        <f t="shared" si="86"/>
        <v>0</v>
      </c>
      <c r="Q447" s="8">
        <f t="shared" si="87"/>
        <v>0</v>
      </c>
      <c r="R447" s="7">
        <f t="shared" si="88"/>
        <v>0</v>
      </c>
      <c r="S447" s="7">
        <f t="shared" si="89"/>
        <v>0</v>
      </c>
      <c r="T447" s="7" t="str">
        <f t="shared" si="90"/>
        <v/>
      </c>
      <c r="U447" s="7" t="str">
        <f t="shared" si="91"/>
        <v/>
      </c>
      <c r="V447" s="7" t="str">
        <f t="shared" si="92"/>
        <v/>
      </c>
      <c r="W447" s="7" t="str">
        <f t="shared" si="93"/>
        <v/>
      </c>
      <c r="Z447" s="7"/>
    </row>
    <row r="448" spans="1:26" x14ac:dyDescent="0.25">
      <c r="A448" s="1">
        <v>2009</v>
      </c>
      <c r="B448" s="1" t="s">
        <v>94</v>
      </c>
      <c r="C448" s="1" t="s">
        <v>87</v>
      </c>
      <c r="D448" s="1">
        <v>4</v>
      </c>
      <c r="E448" s="1" t="s">
        <v>2</v>
      </c>
      <c r="F448" s="1" t="s">
        <v>57</v>
      </c>
      <c r="G448" s="1" t="s">
        <v>61</v>
      </c>
      <c r="H448" s="2" t="s">
        <v>38</v>
      </c>
      <c r="I448" s="2"/>
      <c r="J448" s="2"/>
      <c r="K448" s="2"/>
      <c r="L448" s="7" t="str">
        <f>IF(G448="","",VLOOKUP(G448,Overview!$A$3:$B$52,2))</f>
        <v>Bengals</v>
      </c>
      <c r="M448" s="7">
        <f t="shared" si="83"/>
        <v>0</v>
      </c>
      <c r="N448" s="7">
        <f t="shared" si="84"/>
        <v>0</v>
      </c>
      <c r="O448" s="7">
        <f t="shared" si="85"/>
        <v>0</v>
      </c>
      <c r="P448" s="8">
        <f t="shared" si="86"/>
        <v>0</v>
      </c>
      <c r="Q448" s="8">
        <f t="shared" si="87"/>
        <v>0</v>
      </c>
      <c r="R448" s="7">
        <f t="shared" si="88"/>
        <v>0</v>
      </c>
      <c r="S448" s="7">
        <f t="shared" si="89"/>
        <v>0</v>
      </c>
      <c r="T448" s="7" t="str">
        <f t="shared" si="90"/>
        <v/>
      </c>
      <c r="U448" s="7" t="str">
        <f t="shared" si="91"/>
        <v/>
      </c>
      <c r="V448" s="7" t="str">
        <f t="shared" si="92"/>
        <v/>
      </c>
      <c r="W448" s="7" t="str">
        <f t="shared" si="93"/>
        <v/>
      </c>
      <c r="Z448" s="7"/>
    </row>
    <row r="449" spans="1:26" x14ac:dyDescent="0.25">
      <c r="A449" s="1">
        <v>2009</v>
      </c>
      <c r="B449" s="1" t="s">
        <v>94</v>
      </c>
      <c r="C449" s="1" t="s">
        <v>87</v>
      </c>
      <c r="D449" s="1">
        <v>5</v>
      </c>
      <c r="E449" s="1" t="s">
        <v>5</v>
      </c>
      <c r="F449" s="1" t="s">
        <v>46</v>
      </c>
      <c r="G449" s="1" t="s">
        <v>73</v>
      </c>
      <c r="H449" s="2" t="s">
        <v>39</v>
      </c>
      <c r="I449" s="2" t="s">
        <v>39</v>
      </c>
      <c r="J449" s="2" t="s">
        <v>38</v>
      </c>
      <c r="K449" s="2"/>
      <c r="L449" s="7" t="str">
        <f>IF(G449="","",VLOOKUP(G449,Overview!$A$3:$B$52,2))</f>
        <v>Jets</v>
      </c>
      <c r="M449" s="7">
        <f t="shared" si="83"/>
        <v>0</v>
      </c>
      <c r="N449" s="7">
        <f t="shared" si="84"/>
        <v>0</v>
      </c>
      <c r="O449" s="7">
        <f t="shared" si="85"/>
        <v>0</v>
      </c>
      <c r="P449" s="8">
        <f t="shared" si="86"/>
        <v>0</v>
      </c>
      <c r="Q449" s="8">
        <f t="shared" si="87"/>
        <v>0</v>
      </c>
      <c r="R449" s="7">
        <f t="shared" si="88"/>
        <v>0</v>
      </c>
      <c r="S449" s="7">
        <f t="shared" si="89"/>
        <v>0</v>
      </c>
      <c r="T449" s="7" t="str">
        <f t="shared" si="90"/>
        <v/>
      </c>
      <c r="U449" s="7" t="str">
        <f t="shared" si="91"/>
        <v/>
      </c>
      <c r="V449" s="7" t="str">
        <f t="shared" si="92"/>
        <v/>
      </c>
      <c r="W449" s="7" t="str">
        <f t="shared" si="93"/>
        <v/>
      </c>
      <c r="Z449" s="7"/>
    </row>
    <row r="450" spans="1:26" x14ac:dyDescent="0.25">
      <c r="A450" s="1">
        <v>2009</v>
      </c>
      <c r="B450" s="1" t="s">
        <v>94</v>
      </c>
      <c r="C450" s="1" t="s">
        <v>87</v>
      </c>
      <c r="D450" s="1">
        <v>6</v>
      </c>
      <c r="E450" s="1" t="s">
        <v>5</v>
      </c>
      <c r="F450" s="1" t="s">
        <v>65</v>
      </c>
      <c r="G450" s="1" t="s">
        <v>67</v>
      </c>
      <c r="H450" s="2" t="s">
        <v>39</v>
      </c>
      <c r="I450" s="2" t="s">
        <v>38</v>
      </c>
      <c r="J450" s="2"/>
      <c r="K450" s="2"/>
      <c r="L450" s="7" t="str">
        <f>IF(G450="","",VLOOKUP(G450,Overview!$A$3:$B$52,2))</f>
        <v>Ravens</v>
      </c>
      <c r="M450" s="7">
        <f t="shared" si="83"/>
        <v>0</v>
      </c>
      <c r="N450" s="7">
        <f t="shared" si="84"/>
        <v>0</v>
      </c>
      <c r="O450" s="7">
        <f t="shared" si="85"/>
        <v>0</v>
      </c>
      <c r="P450" s="8">
        <f t="shared" si="86"/>
        <v>0</v>
      </c>
      <c r="Q450" s="8">
        <f t="shared" si="87"/>
        <v>0</v>
      </c>
      <c r="R450" s="7">
        <f t="shared" si="88"/>
        <v>0</v>
      </c>
      <c r="S450" s="7">
        <f t="shared" si="89"/>
        <v>0</v>
      </c>
      <c r="T450" s="7" t="str">
        <f t="shared" si="90"/>
        <v/>
      </c>
      <c r="U450" s="7" t="str">
        <f t="shared" si="91"/>
        <v/>
      </c>
      <c r="V450" s="7" t="str">
        <f t="shared" si="92"/>
        <v/>
      </c>
      <c r="W450" s="7" t="str">
        <f t="shared" si="93"/>
        <v/>
      </c>
      <c r="Z450" s="7"/>
    </row>
    <row r="451" spans="1:26" x14ac:dyDescent="0.25">
      <c r="A451" s="1">
        <v>2009</v>
      </c>
      <c r="B451" s="1" t="s">
        <v>94</v>
      </c>
      <c r="C451" s="1" t="s">
        <v>88</v>
      </c>
      <c r="D451" s="1">
        <v>1</v>
      </c>
      <c r="E451" s="1" t="s">
        <v>3</v>
      </c>
      <c r="F451" s="1" t="s">
        <v>29</v>
      </c>
      <c r="G451" s="1" t="s">
        <v>35</v>
      </c>
      <c r="H451" s="2" t="s">
        <v>55</v>
      </c>
      <c r="I451" s="2" t="s">
        <v>39</v>
      </c>
      <c r="J451" s="2" t="s">
        <v>39</v>
      </c>
      <c r="K451" s="2" t="s">
        <v>39</v>
      </c>
      <c r="L451" s="7" t="str">
        <f>IF(G451="","",VLOOKUP(G451,Overview!$A$3:$B$52,2))</f>
        <v>Saints</v>
      </c>
      <c r="M451" s="7">
        <f t="shared" ref="M451:M514" si="94">(L451=$M$1)*1</f>
        <v>0</v>
      </c>
      <c r="N451" s="7">
        <f t="shared" ref="N451:N514" si="95">M451</f>
        <v>0</v>
      </c>
      <c r="O451" s="7">
        <f t="shared" ref="O451:O514" si="96">A451*M451</f>
        <v>0</v>
      </c>
      <c r="P451" s="8">
        <f t="shared" ref="P451:P514" si="97">COUNTIF(H451:K451,"W")*M451</f>
        <v>0</v>
      </c>
      <c r="Q451" s="8">
        <f t="shared" ref="Q451:Q514" si="98">COUNTIF(H451:K451,"L")*M451</f>
        <v>0</v>
      </c>
      <c r="R451" s="7">
        <f t="shared" ref="R451:R514" si="99">IF(K451&lt;&gt;"",1,0)*M451</f>
        <v>0</v>
      </c>
      <c r="S451" s="7">
        <f t="shared" ref="S451:S514" si="100">IF(K451="W",1,0)*M451</f>
        <v>0</v>
      </c>
      <c r="T451" s="7">
        <f t="shared" ref="T451:T514" si="101">IF($K451="W",A451,"")</f>
        <v>2009</v>
      </c>
      <c r="U451" s="7" t="str">
        <f t="shared" ref="U451:U514" si="102">IF($K451="W",F451,"")</f>
        <v>New Orleans</v>
      </c>
      <c r="V451" s="7" t="str">
        <f t="shared" ref="V451:V514" si="103">IF($K451="W",G451,"")</f>
        <v>Saints</v>
      </c>
      <c r="W451" s="7" t="str">
        <f t="shared" ref="W451:W514" si="104">IF($K451="W",IF(A451&lt;1970,B451,LEFT(C451,1)&amp;"FC"),"")</f>
        <v>NFC</v>
      </c>
      <c r="Z451" s="7"/>
    </row>
    <row r="452" spans="1:26" x14ac:dyDescent="0.25">
      <c r="A452" s="1">
        <v>2009</v>
      </c>
      <c r="B452" s="1" t="s">
        <v>94</v>
      </c>
      <c r="C452" s="1" t="s">
        <v>88</v>
      </c>
      <c r="D452" s="1">
        <v>2</v>
      </c>
      <c r="E452" s="1" t="s">
        <v>2</v>
      </c>
      <c r="F452" s="1" t="s">
        <v>27</v>
      </c>
      <c r="G452" s="1" t="s">
        <v>33</v>
      </c>
      <c r="H452" s="2" t="s">
        <v>55</v>
      </c>
      <c r="I452" s="2" t="s">
        <v>39</v>
      </c>
      <c r="J452" s="2" t="s">
        <v>38</v>
      </c>
      <c r="K452" s="2"/>
      <c r="L452" s="7" t="str">
        <f>IF(G452="","",VLOOKUP(G452,Overview!$A$3:$B$52,2))</f>
        <v>Vikings</v>
      </c>
      <c r="M452" s="7">
        <f t="shared" si="94"/>
        <v>0</v>
      </c>
      <c r="N452" s="7">
        <f t="shared" si="95"/>
        <v>0</v>
      </c>
      <c r="O452" s="7">
        <f t="shared" si="96"/>
        <v>0</v>
      </c>
      <c r="P452" s="8">
        <f t="shared" si="97"/>
        <v>0</v>
      </c>
      <c r="Q452" s="8">
        <f t="shared" si="98"/>
        <v>0</v>
      </c>
      <c r="R452" s="7">
        <f t="shared" si="99"/>
        <v>0</v>
      </c>
      <c r="S452" s="7">
        <f t="shared" si="100"/>
        <v>0</v>
      </c>
      <c r="T452" s="7" t="str">
        <f t="shared" si="101"/>
        <v/>
      </c>
      <c r="U452" s="7" t="str">
        <f t="shared" si="102"/>
        <v/>
      </c>
      <c r="V452" s="7" t="str">
        <f t="shared" si="103"/>
        <v/>
      </c>
      <c r="W452" s="7" t="str">
        <f t="shared" si="104"/>
        <v/>
      </c>
      <c r="Z452" s="7"/>
    </row>
    <row r="453" spans="1:26" x14ac:dyDescent="0.25">
      <c r="A453" s="1">
        <v>2009</v>
      </c>
      <c r="B453" s="1" t="s">
        <v>94</v>
      </c>
      <c r="C453" s="1" t="s">
        <v>88</v>
      </c>
      <c r="D453" s="1">
        <v>3</v>
      </c>
      <c r="E453" s="1" t="s">
        <v>25</v>
      </c>
      <c r="F453" s="1" t="s">
        <v>43</v>
      </c>
      <c r="G453" s="1" t="s">
        <v>50</v>
      </c>
      <c r="H453" s="2" t="s">
        <v>39</v>
      </c>
      <c r="I453" s="2" t="s">
        <v>38</v>
      </c>
      <c r="J453" s="2"/>
      <c r="K453" s="2"/>
      <c r="L453" s="7" t="str">
        <f>IF(G453="","",VLOOKUP(G453,Overview!$A$3:$B$52,2))</f>
        <v>Cowboys</v>
      </c>
      <c r="M453" s="7">
        <f t="shared" si="94"/>
        <v>0</v>
      </c>
      <c r="N453" s="7">
        <f t="shared" si="95"/>
        <v>0</v>
      </c>
      <c r="O453" s="7">
        <f t="shared" si="96"/>
        <v>0</v>
      </c>
      <c r="P453" s="8">
        <f t="shared" si="97"/>
        <v>0</v>
      </c>
      <c r="Q453" s="8">
        <f t="shared" si="98"/>
        <v>0</v>
      </c>
      <c r="R453" s="7">
        <f t="shared" si="99"/>
        <v>0</v>
      </c>
      <c r="S453" s="7">
        <f t="shared" si="100"/>
        <v>0</v>
      </c>
      <c r="T453" s="7" t="str">
        <f t="shared" si="101"/>
        <v/>
      </c>
      <c r="U453" s="7" t="str">
        <f t="shared" si="102"/>
        <v/>
      </c>
      <c r="V453" s="7" t="str">
        <f t="shared" si="103"/>
        <v/>
      </c>
      <c r="W453" s="7" t="str">
        <f t="shared" si="104"/>
        <v/>
      </c>
      <c r="Z453" s="7"/>
    </row>
    <row r="454" spans="1:26" x14ac:dyDescent="0.25">
      <c r="A454" s="1">
        <v>2009</v>
      </c>
      <c r="B454" s="1" t="s">
        <v>94</v>
      </c>
      <c r="C454" s="1" t="s">
        <v>88</v>
      </c>
      <c r="D454" s="1">
        <v>4</v>
      </c>
      <c r="E454" s="1" t="s">
        <v>4</v>
      </c>
      <c r="F454" s="1" t="s">
        <v>58</v>
      </c>
      <c r="G454" s="1" t="s">
        <v>62</v>
      </c>
      <c r="H454" s="2" t="s">
        <v>39</v>
      </c>
      <c r="I454" s="2" t="s">
        <v>38</v>
      </c>
      <c r="J454" s="2"/>
      <c r="K454" s="2"/>
      <c r="L454" s="7" t="str">
        <f>IF(G454="","",VLOOKUP(G454,Overview!$A$3:$B$52,2))</f>
        <v>Cardinals</v>
      </c>
      <c r="M454" s="7">
        <f t="shared" si="94"/>
        <v>0</v>
      </c>
      <c r="N454" s="7">
        <f t="shared" si="95"/>
        <v>0</v>
      </c>
      <c r="O454" s="7">
        <f t="shared" si="96"/>
        <v>0</v>
      </c>
      <c r="P454" s="8">
        <f t="shared" si="97"/>
        <v>0</v>
      </c>
      <c r="Q454" s="8">
        <f t="shared" si="98"/>
        <v>0</v>
      </c>
      <c r="R454" s="7">
        <f t="shared" si="99"/>
        <v>0</v>
      </c>
      <c r="S454" s="7">
        <f t="shared" si="100"/>
        <v>0</v>
      </c>
      <c r="T454" s="7" t="str">
        <f t="shared" si="101"/>
        <v/>
      </c>
      <c r="U454" s="7" t="str">
        <f t="shared" si="102"/>
        <v/>
      </c>
      <c r="V454" s="7" t="str">
        <f t="shared" si="103"/>
        <v/>
      </c>
      <c r="W454" s="7" t="str">
        <f t="shared" si="104"/>
        <v/>
      </c>
      <c r="Z454" s="7"/>
    </row>
    <row r="455" spans="1:26" x14ac:dyDescent="0.25">
      <c r="A455" s="1">
        <v>2009</v>
      </c>
      <c r="B455" s="1" t="s">
        <v>94</v>
      </c>
      <c r="C455" s="1" t="s">
        <v>88</v>
      </c>
      <c r="D455" s="1">
        <v>5</v>
      </c>
      <c r="E455" s="1" t="s">
        <v>5</v>
      </c>
      <c r="F455" s="1" t="s">
        <v>45</v>
      </c>
      <c r="G455" s="1" t="s">
        <v>52</v>
      </c>
      <c r="H455" s="2" t="s">
        <v>38</v>
      </c>
      <c r="I455" s="2"/>
      <c r="J455" s="2"/>
      <c r="K455" s="2"/>
      <c r="L455" s="7" t="str">
        <f>IF(G455="","",VLOOKUP(G455,Overview!$A$3:$B$52,2))</f>
        <v>Packers</v>
      </c>
      <c r="M455" s="7">
        <f t="shared" si="94"/>
        <v>0</v>
      </c>
      <c r="N455" s="7">
        <f t="shared" si="95"/>
        <v>0</v>
      </c>
      <c r="O455" s="7">
        <f t="shared" si="96"/>
        <v>0</v>
      </c>
      <c r="P455" s="8">
        <f t="shared" si="97"/>
        <v>0</v>
      </c>
      <c r="Q455" s="8">
        <f t="shared" si="98"/>
        <v>0</v>
      </c>
      <c r="R455" s="7">
        <f t="shared" si="99"/>
        <v>0</v>
      </c>
      <c r="S455" s="7">
        <f t="shared" si="100"/>
        <v>0</v>
      </c>
      <c r="T455" s="7" t="str">
        <f t="shared" si="101"/>
        <v/>
      </c>
      <c r="U455" s="7" t="str">
        <f t="shared" si="102"/>
        <v/>
      </c>
      <c r="V455" s="7" t="str">
        <f t="shared" si="103"/>
        <v/>
      </c>
      <c r="W455" s="7" t="str">
        <f t="shared" si="104"/>
        <v/>
      </c>
      <c r="Z455" s="7"/>
    </row>
    <row r="456" spans="1:26" x14ac:dyDescent="0.25">
      <c r="A456" s="1">
        <v>2009</v>
      </c>
      <c r="B456" s="1" t="s">
        <v>94</v>
      </c>
      <c r="C456" s="1" t="s">
        <v>88</v>
      </c>
      <c r="D456" s="1">
        <v>6</v>
      </c>
      <c r="E456" s="1" t="s">
        <v>5</v>
      </c>
      <c r="F456" s="1" t="s">
        <v>26</v>
      </c>
      <c r="G456" s="1" t="s">
        <v>32</v>
      </c>
      <c r="H456" s="2" t="s">
        <v>38</v>
      </c>
      <c r="I456" s="2"/>
      <c r="J456" s="2"/>
      <c r="K456" s="2"/>
      <c r="L456" s="7" t="str">
        <f>IF(G456="","",VLOOKUP(G456,Overview!$A$3:$B$52,2))</f>
        <v>Eagles</v>
      </c>
      <c r="M456" s="7">
        <f t="shared" si="94"/>
        <v>0</v>
      </c>
      <c r="N456" s="7">
        <f t="shared" si="95"/>
        <v>0</v>
      </c>
      <c r="O456" s="7">
        <f t="shared" si="96"/>
        <v>0</v>
      </c>
      <c r="P456" s="8">
        <f t="shared" si="97"/>
        <v>0</v>
      </c>
      <c r="Q456" s="8">
        <f t="shared" si="98"/>
        <v>0</v>
      </c>
      <c r="R456" s="7">
        <f t="shared" si="99"/>
        <v>0</v>
      </c>
      <c r="S456" s="7">
        <f t="shared" si="100"/>
        <v>0</v>
      </c>
      <c r="T456" s="7" t="str">
        <f t="shared" si="101"/>
        <v/>
      </c>
      <c r="U456" s="7" t="str">
        <f t="shared" si="102"/>
        <v/>
      </c>
      <c r="V456" s="7" t="str">
        <f t="shared" si="103"/>
        <v/>
      </c>
      <c r="W456" s="7" t="str">
        <f t="shared" si="104"/>
        <v/>
      </c>
      <c r="Z456" s="7"/>
    </row>
    <row r="457" spans="1:26" x14ac:dyDescent="0.25">
      <c r="A457" s="1">
        <v>2010</v>
      </c>
      <c r="B457" s="1" t="s">
        <v>94</v>
      </c>
      <c r="C457" s="1" t="s">
        <v>87</v>
      </c>
      <c r="D457" s="1">
        <v>1</v>
      </c>
      <c r="E457" s="1" t="s">
        <v>25</v>
      </c>
      <c r="F457" s="1" t="s">
        <v>9</v>
      </c>
      <c r="G457" s="1" t="s">
        <v>15</v>
      </c>
      <c r="H457" s="2" t="s">
        <v>55</v>
      </c>
      <c r="I457" s="2" t="s">
        <v>38</v>
      </c>
      <c r="J457" s="2"/>
      <c r="K457" s="2"/>
      <c r="L457" s="7" t="str">
        <f>IF(G457="","",VLOOKUP(G457,Overview!$A$3:$B$52,2))</f>
        <v>Patriots</v>
      </c>
      <c r="M457" s="7">
        <f t="shared" si="94"/>
        <v>0</v>
      </c>
      <c r="N457" s="7">
        <f t="shared" si="95"/>
        <v>0</v>
      </c>
      <c r="O457" s="7">
        <f t="shared" si="96"/>
        <v>0</v>
      </c>
      <c r="P457" s="8">
        <f t="shared" si="97"/>
        <v>0</v>
      </c>
      <c r="Q457" s="8">
        <f t="shared" si="98"/>
        <v>0</v>
      </c>
      <c r="R457" s="7">
        <f t="shared" si="99"/>
        <v>0</v>
      </c>
      <c r="S457" s="7">
        <f t="shared" si="100"/>
        <v>0</v>
      </c>
      <c r="T457" s="7" t="str">
        <f t="shared" si="101"/>
        <v/>
      </c>
      <c r="U457" s="7" t="str">
        <f t="shared" si="102"/>
        <v/>
      </c>
      <c r="V457" s="7" t="str">
        <f t="shared" si="103"/>
        <v/>
      </c>
      <c r="W457" s="7" t="str">
        <f t="shared" si="104"/>
        <v/>
      </c>
      <c r="Z457" s="7"/>
    </row>
    <row r="458" spans="1:26" x14ac:dyDescent="0.25">
      <c r="A458" s="1">
        <v>2010</v>
      </c>
      <c r="B458" s="1" t="s">
        <v>94</v>
      </c>
      <c r="C458" s="1" t="s">
        <v>87</v>
      </c>
      <c r="D458" s="1">
        <v>2</v>
      </c>
      <c r="E458" s="1" t="s">
        <v>2</v>
      </c>
      <c r="F458" s="1" t="s">
        <v>10</v>
      </c>
      <c r="G458" s="1" t="s">
        <v>16</v>
      </c>
      <c r="H458" s="2" t="s">
        <v>55</v>
      </c>
      <c r="I458" s="2" t="s">
        <v>39</v>
      </c>
      <c r="J458" s="2" t="s">
        <v>39</v>
      </c>
      <c r="K458" s="2" t="s">
        <v>38</v>
      </c>
      <c r="L458" s="7" t="str">
        <f>IF(G458="","",VLOOKUP(G458,Overview!$A$3:$B$52,2))</f>
        <v>Steelers</v>
      </c>
      <c r="M458" s="7">
        <f t="shared" si="94"/>
        <v>0</v>
      </c>
      <c r="N458" s="7">
        <f t="shared" si="95"/>
        <v>0</v>
      </c>
      <c r="O458" s="7">
        <f t="shared" si="96"/>
        <v>0</v>
      </c>
      <c r="P458" s="8">
        <f t="shared" si="97"/>
        <v>0</v>
      </c>
      <c r="Q458" s="8">
        <f t="shared" si="98"/>
        <v>0</v>
      </c>
      <c r="R458" s="7">
        <f t="shared" si="99"/>
        <v>0</v>
      </c>
      <c r="S458" s="7">
        <f t="shared" si="100"/>
        <v>0</v>
      </c>
      <c r="T458" s="7" t="str">
        <f t="shared" si="101"/>
        <v/>
      </c>
      <c r="U458" s="7" t="str">
        <f t="shared" si="102"/>
        <v/>
      </c>
      <c r="V458" s="7" t="str">
        <f t="shared" si="103"/>
        <v/>
      </c>
      <c r="W458" s="7" t="str">
        <f t="shared" si="104"/>
        <v/>
      </c>
      <c r="Z458" s="7"/>
    </row>
    <row r="459" spans="1:26" x14ac:dyDescent="0.25">
      <c r="A459" s="1">
        <v>2010</v>
      </c>
      <c r="B459" s="1" t="s">
        <v>94</v>
      </c>
      <c r="C459" s="1" t="s">
        <v>87</v>
      </c>
      <c r="D459" s="1">
        <v>3</v>
      </c>
      <c r="E459" s="1" t="s">
        <v>3</v>
      </c>
      <c r="F459" s="1" t="s">
        <v>64</v>
      </c>
      <c r="G459" s="1" t="s">
        <v>66</v>
      </c>
      <c r="H459" s="2" t="s">
        <v>38</v>
      </c>
      <c r="I459" s="2"/>
      <c r="J459" s="2"/>
      <c r="K459" s="2"/>
      <c r="L459" s="7" t="str">
        <f>IF(G459="","",VLOOKUP(G459,Overview!$A$3:$B$52,2))</f>
        <v>Colts</v>
      </c>
      <c r="M459" s="7">
        <f t="shared" si="94"/>
        <v>0</v>
      </c>
      <c r="N459" s="7">
        <f t="shared" si="95"/>
        <v>0</v>
      </c>
      <c r="O459" s="7">
        <f t="shared" si="96"/>
        <v>0</v>
      </c>
      <c r="P459" s="8">
        <f t="shared" si="97"/>
        <v>0</v>
      </c>
      <c r="Q459" s="8">
        <f t="shared" si="98"/>
        <v>0</v>
      </c>
      <c r="R459" s="7">
        <f t="shared" si="99"/>
        <v>0</v>
      </c>
      <c r="S459" s="7">
        <f t="shared" si="100"/>
        <v>0</v>
      </c>
      <c r="T459" s="7" t="str">
        <f t="shared" si="101"/>
        <v/>
      </c>
      <c r="U459" s="7" t="str">
        <f t="shared" si="102"/>
        <v/>
      </c>
      <c r="V459" s="7" t="str">
        <f t="shared" si="103"/>
        <v/>
      </c>
      <c r="W459" s="7" t="str">
        <f t="shared" si="104"/>
        <v/>
      </c>
      <c r="Z459" s="7"/>
    </row>
    <row r="460" spans="1:26" x14ac:dyDescent="0.25">
      <c r="A460" s="1">
        <v>2010</v>
      </c>
      <c r="B460" s="1" t="s">
        <v>94</v>
      </c>
      <c r="C460" s="1" t="s">
        <v>87</v>
      </c>
      <c r="D460" s="1">
        <v>4</v>
      </c>
      <c r="E460" s="1" t="s">
        <v>4</v>
      </c>
      <c r="F460" s="1" t="s">
        <v>12</v>
      </c>
      <c r="G460" s="1" t="s">
        <v>18</v>
      </c>
      <c r="H460" s="2" t="s">
        <v>38</v>
      </c>
      <c r="I460" s="2"/>
      <c r="J460" s="2"/>
      <c r="K460" s="2"/>
      <c r="L460" s="7" t="str">
        <f>IF(G460="","",VLOOKUP(G460,Overview!$A$3:$B$52,2))</f>
        <v>Chiefs</v>
      </c>
      <c r="M460" s="7">
        <f t="shared" si="94"/>
        <v>0</v>
      </c>
      <c r="N460" s="7">
        <f t="shared" si="95"/>
        <v>0</v>
      </c>
      <c r="O460" s="7">
        <f t="shared" si="96"/>
        <v>0</v>
      </c>
      <c r="P460" s="8">
        <f t="shared" si="97"/>
        <v>0</v>
      </c>
      <c r="Q460" s="8">
        <f t="shared" si="98"/>
        <v>0</v>
      </c>
      <c r="R460" s="7">
        <f t="shared" si="99"/>
        <v>0</v>
      </c>
      <c r="S460" s="7">
        <f t="shared" si="100"/>
        <v>0</v>
      </c>
      <c r="T460" s="7" t="str">
        <f t="shared" si="101"/>
        <v/>
      </c>
      <c r="U460" s="7" t="str">
        <f t="shared" si="102"/>
        <v/>
      </c>
      <c r="V460" s="7" t="str">
        <f t="shared" si="103"/>
        <v/>
      </c>
      <c r="W460" s="7" t="str">
        <f t="shared" si="104"/>
        <v/>
      </c>
      <c r="Z460" s="7"/>
    </row>
    <row r="461" spans="1:26" x14ac:dyDescent="0.25">
      <c r="A461" s="1">
        <v>2010</v>
      </c>
      <c r="B461" s="1" t="s">
        <v>94</v>
      </c>
      <c r="C461" s="1" t="s">
        <v>87</v>
      </c>
      <c r="D461" s="1">
        <v>5</v>
      </c>
      <c r="E461" s="1" t="s">
        <v>5</v>
      </c>
      <c r="F461" s="1" t="s">
        <v>65</v>
      </c>
      <c r="G461" s="1" t="s">
        <v>67</v>
      </c>
      <c r="H461" s="2" t="s">
        <v>39</v>
      </c>
      <c r="I461" s="2" t="s">
        <v>38</v>
      </c>
      <c r="J461" s="2"/>
      <c r="K461" s="2"/>
      <c r="L461" s="7" t="str">
        <f>IF(G461="","",VLOOKUP(G461,Overview!$A$3:$B$52,2))</f>
        <v>Ravens</v>
      </c>
      <c r="M461" s="7">
        <f t="shared" si="94"/>
        <v>0</v>
      </c>
      <c r="N461" s="7">
        <f t="shared" si="95"/>
        <v>0</v>
      </c>
      <c r="O461" s="7">
        <f t="shared" si="96"/>
        <v>0</v>
      </c>
      <c r="P461" s="8">
        <f t="shared" si="97"/>
        <v>0</v>
      </c>
      <c r="Q461" s="8">
        <f t="shared" si="98"/>
        <v>0</v>
      </c>
      <c r="R461" s="7">
        <f t="shared" si="99"/>
        <v>0</v>
      </c>
      <c r="S461" s="7">
        <f t="shared" si="100"/>
        <v>0</v>
      </c>
      <c r="T461" s="7" t="str">
        <f t="shared" si="101"/>
        <v/>
      </c>
      <c r="U461" s="7" t="str">
        <f t="shared" si="102"/>
        <v/>
      </c>
      <c r="V461" s="7" t="str">
        <f t="shared" si="103"/>
        <v/>
      </c>
      <c r="W461" s="7" t="str">
        <f t="shared" si="104"/>
        <v/>
      </c>
      <c r="Z461" s="7"/>
    </row>
    <row r="462" spans="1:26" x14ac:dyDescent="0.25">
      <c r="A462" s="1">
        <v>2010</v>
      </c>
      <c r="B462" s="1" t="s">
        <v>94</v>
      </c>
      <c r="C462" s="1" t="s">
        <v>87</v>
      </c>
      <c r="D462" s="1">
        <v>6</v>
      </c>
      <c r="E462" s="1" t="s">
        <v>5</v>
      </c>
      <c r="F462" s="1" t="s">
        <v>46</v>
      </c>
      <c r="G462" s="1" t="s">
        <v>73</v>
      </c>
      <c r="H462" s="2" t="s">
        <v>39</v>
      </c>
      <c r="I462" s="2" t="s">
        <v>39</v>
      </c>
      <c r="J462" s="2" t="s">
        <v>38</v>
      </c>
      <c r="K462" s="2"/>
      <c r="L462" s="7" t="str">
        <f>IF(G462="","",VLOOKUP(G462,Overview!$A$3:$B$52,2))</f>
        <v>Jets</v>
      </c>
      <c r="M462" s="7">
        <f t="shared" si="94"/>
        <v>0</v>
      </c>
      <c r="N462" s="7">
        <f t="shared" si="95"/>
        <v>0</v>
      </c>
      <c r="O462" s="7">
        <f t="shared" si="96"/>
        <v>0</v>
      </c>
      <c r="P462" s="8">
        <f t="shared" si="97"/>
        <v>0</v>
      </c>
      <c r="Q462" s="8">
        <f t="shared" si="98"/>
        <v>0</v>
      </c>
      <c r="R462" s="7">
        <f t="shared" si="99"/>
        <v>0</v>
      </c>
      <c r="S462" s="7">
        <f t="shared" si="100"/>
        <v>0</v>
      </c>
      <c r="T462" s="7" t="str">
        <f t="shared" si="101"/>
        <v/>
      </c>
      <c r="U462" s="7" t="str">
        <f t="shared" si="102"/>
        <v/>
      </c>
      <c r="V462" s="7" t="str">
        <f t="shared" si="103"/>
        <v/>
      </c>
      <c r="W462" s="7" t="str">
        <f t="shared" si="104"/>
        <v/>
      </c>
      <c r="Z462" s="7"/>
    </row>
    <row r="463" spans="1:26" x14ac:dyDescent="0.25">
      <c r="A463" s="1">
        <v>2010</v>
      </c>
      <c r="B463" s="1" t="s">
        <v>94</v>
      </c>
      <c r="C463" s="1" t="s">
        <v>88</v>
      </c>
      <c r="D463" s="1">
        <v>1</v>
      </c>
      <c r="E463" s="1" t="s">
        <v>3</v>
      </c>
      <c r="F463" s="1" t="s">
        <v>31</v>
      </c>
      <c r="G463" s="1" t="s">
        <v>37</v>
      </c>
      <c r="H463" s="2" t="s">
        <v>55</v>
      </c>
      <c r="I463" s="2" t="s">
        <v>38</v>
      </c>
      <c r="J463" s="2"/>
      <c r="K463" s="2"/>
      <c r="L463" s="7" t="str">
        <f>IF(G463="","",VLOOKUP(G463,Overview!$A$3:$B$52,2))</f>
        <v>Falcons</v>
      </c>
      <c r="M463" s="7">
        <f t="shared" si="94"/>
        <v>0</v>
      </c>
      <c r="N463" s="7">
        <f t="shared" si="95"/>
        <v>0</v>
      </c>
      <c r="O463" s="7">
        <f t="shared" si="96"/>
        <v>0</v>
      </c>
      <c r="P463" s="8">
        <f t="shared" si="97"/>
        <v>0</v>
      </c>
      <c r="Q463" s="8">
        <f t="shared" si="98"/>
        <v>0</v>
      </c>
      <c r="R463" s="7">
        <f t="shared" si="99"/>
        <v>0</v>
      </c>
      <c r="S463" s="7">
        <f t="shared" si="100"/>
        <v>0</v>
      </c>
      <c r="T463" s="7" t="str">
        <f t="shared" si="101"/>
        <v/>
      </c>
      <c r="U463" s="7" t="str">
        <f t="shared" si="102"/>
        <v/>
      </c>
      <c r="V463" s="7" t="str">
        <f t="shared" si="103"/>
        <v/>
      </c>
      <c r="W463" s="7" t="str">
        <f t="shared" si="104"/>
        <v/>
      </c>
      <c r="Z463" s="7"/>
    </row>
    <row r="464" spans="1:26" x14ac:dyDescent="0.25">
      <c r="A464" s="1">
        <v>2010</v>
      </c>
      <c r="B464" s="1" t="s">
        <v>94</v>
      </c>
      <c r="C464" s="1" t="s">
        <v>88</v>
      </c>
      <c r="D464" s="1">
        <v>2</v>
      </c>
      <c r="E464" s="1" t="s">
        <v>2</v>
      </c>
      <c r="F464" s="1" t="s">
        <v>72</v>
      </c>
      <c r="G464" s="1" t="s">
        <v>74</v>
      </c>
      <c r="H464" s="2" t="s">
        <v>55</v>
      </c>
      <c r="I464" s="2" t="s">
        <v>39</v>
      </c>
      <c r="J464" s="2" t="s">
        <v>38</v>
      </c>
      <c r="K464" s="2"/>
      <c r="L464" s="7" t="str">
        <f>IF(G464="","",VLOOKUP(G464,Overview!$A$3:$B$52,2))</f>
        <v>Bears</v>
      </c>
      <c r="M464" s="7">
        <f t="shared" si="94"/>
        <v>0</v>
      </c>
      <c r="N464" s="7">
        <f t="shared" si="95"/>
        <v>0</v>
      </c>
      <c r="O464" s="7">
        <f t="shared" si="96"/>
        <v>0</v>
      </c>
      <c r="P464" s="8">
        <f t="shared" si="97"/>
        <v>0</v>
      </c>
      <c r="Q464" s="8">
        <f t="shared" si="98"/>
        <v>0</v>
      </c>
      <c r="R464" s="7">
        <f t="shared" si="99"/>
        <v>0</v>
      </c>
      <c r="S464" s="7">
        <f t="shared" si="100"/>
        <v>0</v>
      </c>
      <c r="T464" s="7" t="str">
        <f t="shared" si="101"/>
        <v/>
      </c>
      <c r="U464" s="7" t="str">
        <f t="shared" si="102"/>
        <v/>
      </c>
      <c r="V464" s="7" t="str">
        <f t="shared" si="103"/>
        <v/>
      </c>
      <c r="W464" s="7" t="str">
        <f t="shared" si="104"/>
        <v/>
      </c>
      <c r="Z464" s="7"/>
    </row>
    <row r="465" spans="1:26" x14ac:dyDescent="0.25">
      <c r="A465" s="1">
        <v>2010</v>
      </c>
      <c r="B465" s="1" t="s">
        <v>94</v>
      </c>
      <c r="C465" s="1" t="s">
        <v>88</v>
      </c>
      <c r="D465" s="1">
        <v>3</v>
      </c>
      <c r="E465" s="1" t="s">
        <v>25</v>
      </c>
      <c r="F465" s="1" t="s">
        <v>26</v>
      </c>
      <c r="G465" s="1" t="s">
        <v>32</v>
      </c>
      <c r="H465" s="2" t="s">
        <v>38</v>
      </c>
      <c r="I465" s="2"/>
      <c r="J465" s="2"/>
      <c r="K465" s="2"/>
      <c r="L465" s="7" t="str">
        <f>IF(G465="","",VLOOKUP(G465,Overview!$A$3:$B$52,2))</f>
        <v>Eagles</v>
      </c>
      <c r="M465" s="7">
        <f t="shared" si="94"/>
        <v>0</v>
      </c>
      <c r="N465" s="7">
        <f t="shared" si="95"/>
        <v>0</v>
      </c>
      <c r="O465" s="7">
        <f t="shared" si="96"/>
        <v>0</v>
      </c>
      <c r="P465" s="8">
        <f t="shared" si="97"/>
        <v>0</v>
      </c>
      <c r="Q465" s="8">
        <f t="shared" si="98"/>
        <v>0</v>
      </c>
      <c r="R465" s="7">
        <f t="shared" si="99"/>
        <v>0</v>
      </c>
      <c r="S465" s="7">
        <f t="shared" si="100"/>
        <v>0</v>
      </c>
      <c r="T465" s="7" t="str">
        <f t="shared" si="101"/>
        <v/>
      </c>
      <c r="U465" s="7" t="str">
        <f t="shared" si="102"/>
        <v/>
      </c>
      <c r="V465" s="7" t="str">
        <f t="shared" si="103"/>
        <v/>
      </c>
      <c r="W465" s="7" t="str">
        <f t="shared" si="104"/>
        <v/>
      </c>
      <c r="Z465" s="7"/>
    </row>
    <row r="466" spans="1:26" x14ac:dyDescent="0.25">
      <c r="A466" s="1">
        <v>2010</v>
      </c>
      <c r="B466" s="1" t="s">
        <v>94</v>
      </c>
      <c r="C466" s="1" t="s">
        <v>88</v>
      </c>
      <c r="D466" s="1">
        <v>4</v>
      </c>
      <c r="E466" s="1" t="s">
        <v>4</v>
      </c>
      <c r="F466" s="1" t="s">
        <v>44</v>
      </c>
      <c r="G466" s="1" t="s">
        <v>51</v>
      </c>
      <c r="H466" s="2" t="s">
        <v>39</v>
      </c>
      <c r="I466" s="2" t="s">
        <v>38</v>
      </c>
      <c r="J466" s="2"/>
      <c r="K466" s="2"/>
      <c r="L466" s="7" t="str">
        <f>IF(G466="","",VLOOKUP(G466,Overview!$A$3:$B$52,2))</f>
        <v>Seahawks</v>
      </c>
      <c r="M466" s="7">
        <f t="shared" si="94"/>
        <v>0</v>
      </c>
      <c r="N466" s="7">
        <f t="shared" si="95"/>
        <v>0</v>
      </c>
      <c r="O466" s="7">
        <f t="shared" si="96"/>
        <v>0</v>
      </c>
      <c r="P466" s="8">
        <f t="shared" si="97"/>
        <v>0</v>
      </c>
      <c r="Q466" s="8">
        <f t="shared" si="98"/>
        <v>0</v>
      </c>
      <c r="R466" s="7">
        <f t="shared" si="99"/>
        <v>0</v>
      </c>
      <c r="S466" s="7">
        <f t="shared" si="100"/>
        <v>0</v>
      </c>
      <c r="T466" s="7" t="str">
        <f t="shared" si="101"/>
        <v/>
      </c>
      <c r="U466" s="7" t="str">
        <f t="shared" si="102"/>
        <v/>
      </c>
      <c r="V466" s="7" t="str">
        <f t="shared" si="103"/>
        <v/>
      </c>
      <c r="W466" s="7" t="str">
        <f t="shared" si="104"/>
        <v/>
      </c>
      <c r="Z466" s="7"/>
    </row>
    <row r="467" spans="1:26" x14ac:dyDescent="0.25">
      <c r="A467" s="1">
        <v>2010</v>
      </c>
      <c r="B467" s="1" t="s">
        <v>94</v>
      </c>
      <c r="C467" s="1" t="s">
        <v>88</v>
      </c>
      <c r="D467" s="1">
        <v>5</v>
      </c>
      <c r="E467" s="1" t="s">
        <v>5</v>
      </c>
      <c r="F467" s="1" t="s">
        <v>29</v>
      </c>
      <c r="G467" s="1" t="s">
        <v>35</v>
      </c>
      <c r="H467" s="2" t="s">
        <v>38</v>
      </c>
      <c r="I467" s="2"/>
      <c r="J467" s="2"/>
      <c r="K467" s="2"/>
      <c r="L467" s="7" t="str">
        <f>IF(G467="","",VLOOKUP(G467,Overview!$A$3:$B$52,2))</f>
        <v>Saints</v>
      </c>
      <c r="M467" s="7">
        <f t="shared" si="94"/>
        <v>0</v>
      </c>
      <c r="N467" s="7">
        <f t="shared" si="95"/>
        <v>0</v>
      </c>
      <c r="O467" s="7">
        <f t="shared" si="96"/>
        <v>0</v>
      </c>
      <c r="P467" s="8">
        <f t="shared" si="97"/>
        <v>0</v>
      </c>
      <c r="Q467" s="8">
        <f t="shared" si="98"/>
        <v>0</v>
      </c>
      <c r="R467" s="7">
        <f t="shared" si="99"/>
        <v>0</v>
      </c>
      <c r="S467" s="7">
        <f t="shared" si="100"/>
        <v>0</v>
      </c>
      <c r="T467" s="7" t="str">
        <f t="shared" si="101"/>
        <v/>
      </c>
      <c r="U467" s="7" t="str">
        <f t="shared" si="102"/>
        <v/>
      </c>
      <c r="V467" s="7" t="str">
        <f t="shared" si="103"/>
        <v/>
      </c>
      <c r="W467" s="7" t="str">
        <f t="shared" si="104"/>
        <v/>
      </c>
      <c r="Z467" s="7"/>
    </row>
    <row r="468" spans="1:26" x14ac:dyDescent="0.25">
      <c r="A468" s="1">
        <v>2010</v>
      </c>
      <c r="B468" s="1" t="s">
        <v>94</v>
      </c>
      <c r="C468" s="1" t="s">
        <v>88</v>
      </c>
      <c r="D468" s="1">
        <v>6</v>
      </c>
      <c r="E468" s="1" t="s">
        <v>5</v>
      </c>
      <c r="F468" s="1" t="s">
        <v>45</v>
      </c>
      <c r="G468" s="1" t="s">
        <v>52</v>
      </c>
      <c r="H468" s="2" t="s">
        <v>39</v>
      </c>
      <c r="I468" s="2" t="s">
        <v>39</v>
      </c>
      <c r="J468" s="2" t="s">
        <v>39</v>
      </c>
      <c r="K468" s="2" t="s">
        <v>39</v>
      </c>
      <c r="L468" s="7" t="str">
        <f>IF(G468="","",VLOOKUP(G468,Overview!$A$3:$B$52,2))</f>
        <v>Packers</v>
      </c>
      <c r="M468" s="7">
        <f t="shared" si="94"/>
        <v>0</v>
      </c>
      <c r="N468" s="7">
        <f t="shared" si="95"/>
        <v>0</v>
      </c>
      <c r="O468" s="7">
        <f t="shared" si="96"/>
        <v>0</v>
      </c>
      <c r="P468" s="8">
        <f t="shared" si="97"/>
        <v>0</v>
      </c>
      <c r="Q468" s="8">
        <f t="shared" si="98"/>
        <v>0</v>
      </c>
      <c r="R468" s="7">
        <f t="shared" si="99"/>
        <v>0</v>
      </c>
      <c r="S468" s="7">
        <f t="shared" si="100"/>
        <v>0</v>
      </c>
      <c r="T468" s="7">
        <f t="shared" si="101"/>
        <v>2010</v>
      </c>
      <c r="U468" s="7" t="str">
        <f t="shared" si="102"/>
        <v>Green Bay</v>
      </c>
      <c r="V468" s="7" t="str">
        <f t="shared" si="103"/>
        <v>Packers</v>
      </c>
      <c r="W468" s="7" t="str">
        <f t="shared" si="104"/>
        <v>NFC</v>
      </c>
      <c r="Z468" s="7"/>
    </row>
    <row r="469" spans="1:26" x14ac:dyDescent="0.25">
      <c r="A469" s="1">
        <v>2011</v>
      </c>
      <c r="B469" s="1" t="s">
        <v>94</v>
      </c>
      <c r="C469" s="1" t="s">
        <v>87</v>
      </c>
      <c r="D469" s="1">
        <v>1</v>
      </c>
      <c r="E469" s="1" t="s">
        <v>25</v>
      </c>
      <c r="F469" s="1" t="s">
        <v>9</v>
      </c>
      <c r="G469" s="1" t="s">
        <v>15</v>
      </c>
      <c r="H469" s="2" t="s">
        <v>55</v>
      </c>
      <c r="I469" s="2" t="s">
        <v>39</v>
      </c>
      <c r="J469" s="2" t="s">
        <v>39</v>
      </c>
      <c r="K469" s="2" t="s">
        <v>38</v>
      </c>
      <c r="L469" s="7" t="str">
        <f>IF(G469="","",VLOOKUP(G469,Overview!$A$3:$B$52,2))</f>
        <v>Patriots</v>
      </c>
      <c r="M469" s="7">
        <f t="shared" si="94"/>
        <v>0</v>
      </c>
      <c r="N469" s="7">
        <f t="shared" si="95"/>
        <v>0</v>
      </c>
      <c r="O469" s="7">
        <f t="shared" si="96"/>
        <v>0</v>
      </c>
      <c r="P469" s="8">
        <f t="shared" si="97"/>
        <v>0</v>
      </c>
      <c r="Q469" s="8">
        <f t="shared" si="98"/>
        <v>0</v>
      </c>
      <c r="R469" s="7">
        <f t="shared" si="99"/>
        <v>0</v>
      </c>
      <c r="S469" s="7">
        <f t="shared" si="100"/>
        <v>0</v>
      </c>
      <c r="T469" s="7" t="str">
        <f t="shared" si="101"/>
        <v/>
      </c>
      <c r="U469" s="7" t="str">
        <f t="shared" si="102"/>
        <v/>
      </c>
      <c r="V469" s="7" t="str">
        <f t="shared" si="103"/>
        <v/>
      </c>
      <c r="W469" s="7" t="str">
        <f t="shared" si="104"/>
        <v/>
      </c>
      <c r="Z469" s="7"/>
    </row>
    <row r="470" spans="1:26" x14ac:dyDescent="0.25">
      <c r="A470" s="1">
        <v>2011</v>
      </c>
      <c r="B470" s="1" t="s">
        <v>94</v>
      </c>
      <c r="C470" s="1" t="s">
        <v>87</v>
      </c>
      <c r="D470" s="1">
        <v>2</v>
      </c>
      <c r="E470" s="1" t="s">
        <v>2</v>
      </c>
      <c r="F470" s="1" t="s">
        <v>65</v>
      </c>
      <c r="G470" s="1" t="s">
        <v>67</v>
      </c>
      <c r="H470" s="2" t="s">
        <v>55</v>
      </c>
      <c r="I470" s="2" t="s">
        <v>39</v>
      </c>
      <c r="J470" s="2" t="s">
        <v>38</v>
      </c>
      <c r="K470" s="2"/>
      <c r="L470" s="7" t="str">
        <f>IF(G470="","",VLOOKUP(G470,Overview!$A$3:$B$52,2))</f>
        <v>Ravens</v>
      </c>
      <c r="M470" s="7">
        <f t="shared" si="94"/>
        <v>0</v>
      </c>
      <c r="N470" s="7">
        <f t="shared" si="95"/>
        <v>0</v>
      </c>
      <c r="O470" s="7">
        <f t="shared" si="96"/>
        <v>0</v>
      </c>
      <c r="P470" s="8">
        <f t="shared" si="97"/>
        <v>0</v>
      </c>
      <c r="Q470" s="8">
        <f t="shared" si="98"/>
        <v>0</v>
      </c>
      <c r="R470" s="7">
        <f t="shared" si="99"/>
        <v>0</v>
      </c>
      <c r="S470" s="7">
        <f t="shared" si="100"/>
        <v>0</v>
      </c>
      <c r="T470" s="7" t="str">
        <f t="shared" si="101"/>
        <v/>
      </c>
      <c r="U470" s="7" t="str">
        <f t="shared" si="102"/>
        <v/>
      </c>
      <c r="V470" s="7" t="str">
        <f t="shared" si="103"/>
        <v/>
      </c>
      <c r="W470" s="7" t="str">
        <f t="shared" si="104"/>
        <v/>
      </c>
      <c r="Z470" s="7"/>
    </row>
    <row r="471" spans="1:26" x14ac:dyDescent="0.25">
      <c r="A471" s="1">
        <v>2011</v>
      </c>
      <c r="B471" s="1" t="s">
        <v>94</v>
      </c>
      <c r="C471" s="1" t="s">
        <v>87</v>
      </c>
      <c r="D471" s="1">
        <v>3</v>
      </c>
      <c r="E471" s="1" t="s">
        <v>3</v>
      </c>
      <c r="F471" s="1" t="s">
        <v>40</v>
      </c>
      <c r="G471" s="1" t="s">
        <v>47</v>
      </c>
      <c r="H471" s="2" t="s">
        <v>39</v>
      </c>
      <c r="I471" s="2" t="s">
        <v>38</v>
      </c>
      <c r="J471" s="2"/>
      <c r="K471" s="2"/>
      <c r="L471" s="7" t="str">
        <f>IF(G471="","",VLOOKUP(G471,Overview!$A$3:$B$52,2))</f>
        <v>Texans</v>
      </c>
      <c r="M471" s="7">
        <f t="shared" si="94"/>
        <v>0</v>
      </c>
      <c r="N471" s="7">
        <f t="shared" si="95"/>
        <v>0</v>
      </c>
      <c r="O471" s="7">
        <f t="shared" si="96"/>
        <v>0</v>
      </c>
      <c r="P471" s="8">
        <f t="shared" si="97"/>
        <v>0</v>
      </c>
      <c r="Q471" s="8">
        <f t="shared" si="98"/>
        <v>0</v>
      </c>
      <c r="R471" s="7">
        <f t="shared" si="99"/>
        <v>0</v>
      </c>
      <c r="S471" s="7">
        <f t="shared" si="100"/>
        <v>0</v>
      </c>
      <c r="T471" s="7" t="str">
        <f t="shared" si="101"/>
        <v/>
      </c>
      <c r="U471" s="7" t="str">
        <f t="shared" si="102"/>
        <v/>
      </c>
      <c r="V471" s="7" t="str">
        <f t="shared" si="103"/>
        <v/>
      </c>
      <c r="W471" s="7" t="str">
        <f t="shared" si="104"/>
        <v/>
      </c>
      <c r="Z471" s="7"/>
    </row>
    <row r="472" spans="1:26" x14ac:dyDescent="0.25">
      <c r="A472" s="1">
        <v>2011</v>
      </c>
      <c r="B472" s="1" t="s">
        <v>94</v>
      </c>
      <c r="C472" s="1" t="s">
        <v>87</v>
      </c>
      <c r="D472" s="1">
        <v>4</v>
      </c>
      <c r="E472" s="1" t="s">
        <v>4</v>
      </c>
      <c r="F472" s="1" t="s">
        <v>56</v>
      </c>
      <c r="G472" s="1" t="s">
        <v>60</v>
      </c>
      <c r="H472" s="2" t="s">
        <v>39</v>
      </c>
      <c r="I472" s="2" t="s">
        <v>38</v>
      </c>
      <c r="J472" s="2"/>
      <c r="K472" s="2"/>
      <c r="L472" s="7" t="str">
        <f>IF(G472="","",VLOOKUP(G472,Overview!$A$3:$B$52,2))</f>
        <v>Broncos</v>
      </c>
      <c r="M472" s="7">
        <f t="shared" si="94"/>
        <v>0</v>
      </c>
      <c r="N472" s="7">
        <f t="shared" si="95"/>
        <v>0</v>
      </c>
      <c r="O472" s="7">
        <f t="shared" si="96"/>
        <v>0</v>
      </c>
      <c r="P472" s="8">
        <f t="shared" si="97"/>
        <v>0</v>
      </c>
      <c r="Q472" s="8">
        <f t="shared" si="98"/>
        <v>0</v>
      </c>
      <c r="R472" s="7">
        <f t="shared" si="99"/>
        <v>0</v>
      </c>
      <c r="S472" s="7">
        <f t="shared" si="100"/>
        <v>0</v>
      </c>
      <c r="T472" s="7" t="str">
        <f t="shared" si="101"/>
        <v/>
      </c>
      <c r="U472" s="7" t="str">
        <f t="shared" si="102"/>
        <v/>
      </c>
      <c r="V472" s="7" t="str">
        <f t="shared" si="103"/>
        <v/>
      </c>
      <c r="W472" s="7" t="str">
        <f t="shared" si="104"/>
        <v/>
      </c>
      <c r="Z472" s="7"/>
    </row>
    <row r="473" spans="1:26" x14ac:dyDescent="0.25">
      <c r="A473" s="1">
        <v>2011</v>
      </c>
      <c r="B473" s="1" t="s">
        <v>94</v>
      </c>
      <c r="C473" s="1" t="s">
        <v>87</v>
      </c>
      <c r="D473" s="1">
        <v>5</v>
      </c>
      <c r="E473" s="1" t="s">
        <v>5</v>
      </c>
      <c r="F473" s="1" t="s">
        <v>10</v>
      </c>
      <c r="G473" s="1" t="s">
        <v>16</v>
      </c>
      <c r="H473" s="2" t="s">
        <v>38</v>
      </c>
      <c r="I473" s="2"/>
      <c r="J473" s="2"/>
      <c r="K473" s="2"/>
      <c r="L473" s="7" t="str">
        <f>IF(G473="","",VLOOKUP(G473,Overview!$A$3:$B$52,2))</f>
        <v>Steelers</v>
      </c>
      <c r="M473" s="7">
        <f t="shared" si="94"/>
        <v>0</v>
      </c>
      <c r="N473" s="7">
        <f t="shared" si="95"/>
        <v>0</v>
      </c>
      <c r="O473" s="7">
        <f t="shared" si="96"/>
        <v>0</v>
      </c>
      <c r="P473" s="8">
        <f t="shared" si="97"/>
        <v>0</v>
      </c>
      <c r="Q473" s="8">
        <f t="shared" si="98"/>
        <v>0</v>
      </c>
      <c r="R473" s="7">
        <f t="shared" si="99"/>
        <v>0</v>
      </c>
      <c r="S473" s="7">
        <f t="shared" si="100"/>
        <v>0</v>
      </c>
      <c r="T473" s="7" t="str">
        <f t="shared" si="101"/>
        <v/>
      </c>
      <c r="U473" s="7" t="str">
        <f t="shared" si="102"/>
        <v/>
      </c>
      <c r="V473" s="7" t="str">
        <f t="shared" si="103"/>
        <v/>
      </c>
      <c r="W473" s="7" t="str">
        <f t="shared" si="104"/>
        <v/>
      </c>
      <c r="Z473" s="7"/>
    </row>
    <row r="474" spans="1:26" x14ac:dyDescent="0.25">
      <c r="A474" s="1">
        <v>2011</v>
      </c>
      <c r="B474" s="1" t="s">
        <v>94</v>
      </c>
      <c r="C474" s="1" t="s">
        <v>87</v>
      </c>
      <c r="D474" s="1">
        <v>6</v>
      </c>
      <c r="E474" s="1" t="s">
        <v>5</v>
      </c>
      <c r="F474" s="1" t="s">
        <v>57</v>
      </c>
      <c r="G474" s="1" t="s">
        <v>61</v>
      </c>
      <c r="H474" s="2" t="s">
        <v>38</v>
      </c>
      <c r="I474" s="2"/>
      <c r="J474" s="2"/>
      <c r="K474" s="2"/>
      <c r="L474" s="7" t="str">
        <f>IF(G474="","",VLOOKUP(G474,Overview!$A$3:$B$52,2))</f>
        <v>Bengals</v>
      </c>
      <c r="M474" s="7">
        <f t="shared" si="94"/>
        <v>0</v>
      </c>
      <c r="N474" s="7">
        <f t="shared" si="95"/>
        <v>0</v>
      </c>
      <c r="O474" s="7">
        <f t="shared" si="96"/>
        <v>0</v>
      </c>
      <c r="P474" s="8">
        <f t="shared" si="97"/>
        <v>0</v>
      </c>
      <c r="Q474" s="8">
        <f t="shared" si="98"/>
        <v>0</v>
      </c>
      <c r="R474" s="7">
        <f t="shared" si="99"/>
        <v>0</v>
      </c>
      <c r="S474" s="7">
        <f t="shared" si="100"/>
        <v>0</v>
      </c>
      <c r="T474" s="7" t="str">
        <f t="shared" si="101"/>
        <v/>
      </c>
      <c r="U474" s="7" t="str">
        <f t="shared" si="102"/>
        <v/>
      </c>
      <c r="V474" s="7" t="str">
        <f t="shared" si="103"/>
        <v/>
      </c>
      <c r="W474" s="7" t="str">
        <f t="shared" si="104"/>
        <v/>
      </c>
      <c r="Z474" s="7"/>
    </row>
    <row r="475" spans="1:26" x14ac:dyDescent="0.25">
      <c r="A475" s="1">
        <v>2011</v>
      </c>
      <c r="B475" s="1" t="s">
        <v>94</v>
      </c>
      <c r="C475" s="1" t="s">
        <v>88</v>
      </c>
      <c r="D475" s="1">
        <v>1</v>
      </c>
      <c r="E475" s="1" t="s">
        <v>2</v>
      </c>
      <c r="F475" s="1" t="s">
        <v>45</v>
      </c>
      <c r="G475" s="1" t="s">
        <v>52</v>
      </c>
      <c r="H475" s="2" t="s">
        <v>55</v>
      </c>
      <c r="I475" s="2" t="s">
        <v>38</v>
      </c>
      <c r="J475" s="2"/>
      <c r="K475" s="2"/>
      <c r="L475" s="7" t="str">
        <f>IF(G475="","",VLOOKUP(G475,Overview!$A$3:$B$52,2))</f>
        <v>Packers</v>
      </c>
      <c r="M475" s="7">
        <f t="shared" si="94"/>
        <v>0</v>
      </c>
      <c r="N475" s="7">
        <f t="shared" si="95"/>
        <v>0</v>
      </c>
      <c r="O475" s="7">
        <f t="shared" si="96"/>
        <v>0</v>
      </c>
      <c r="P475" s="8">
        <f t="shared" si="97"/>
        <v>0</v>
      </c>
      <c r="Q475" s="8">
        <f t="shared" si="98"/>
        <v>0</v>
      </c>
      <c r="R475" s="7">
        <f t="shared" si="99"/>
        <v>0</v>
      </c>
      <c r="S475" s="7">
        <f t="shared" si="100"/>
        <v>0</v>
      </c>
      <c r="T475" s="7" t="str">
        <f t="shared" si="101"/>
        <v/>
      </c>
      <c r="U475" s="7" t="str">
        <f t="shared" si="102"/>
        <v/>
      </c>
      <c r="V475" s="7" t="str">
        <f t="shared" si="103"/>
        <v/>
      </c>
      <c r="W475" s="7" t="str">
        <f t="shared" si="104"/>
        <v/>
      </c>
      <c r="Z475" s="7"/>
    </row>
    <row r="476" spans="1:26" x14ac:dyDescent="0.25">
      <c r="A476" s="1">
        <v>2011</v>
      </c>
      <c r="B476" s="1" t="s">
        <v>94</v>
      </c>
      <c r="C476" s="1" t="s">
        <v>88</v>
      </c>
      <c r="D476" s="1">
        <v>2</v>
      </c>
      <c r="E476" s="1" t="s">
        <v>4</v>
      </c>
      <c r="F476" s="1" t="s">
        <v>69</v>
      </c>
      <c r="G476" s="1" t="s">
        <v>71</v>
      </c>
      <c r="H476" s="2" t="s">
        <v>55</v>
      </c>
      <c r="I476" s="2" t="s">
        <v>39</v>
      </c>
      <c r="J476" s="2" t="s">
        <v>38</v>
      </c>
      <c r="K476" s="2"/>
      <c r="L476" s="7" t="str">
        <f>IF(G476="","",VLOOKUP(G476,Overview!$A$3:$B$52,2))</f>
        <v>49ers</v>
      </c>
      <c r="M476" s="7">
        <f t="shared" si="94"/>
        <v>0</v>
      </c>
      <c r="N476" s="7">
        <f t="shared" si="95"/>
        <v>0</v>
      </c>
      <c r="O476" s="7">
        <f t="shared" si="96"/>
        <v>0</v>
      </c>
      <c r="P476" s="8">
        <f t="shared" si="97"/>
        <v>0</v>
      </c>
      <c r="Q476" s="8">
        <f t="shared" si="98"/>
        <v>0</v>
      </c>
      <c r="R476" s="7">
        <f t="shared" si="99"/>
        <v>0</v>
      </c>
      <c r="S476" s="7">
        <f t="shared" si="100"/>
        <v>0</v>
      </c>
      <c r="T476" s="7" t="str">
        <f t="shared" si="101"/>
        <v/>
      </c>
      <c r="U476" s="7" t="str">
        <f t="shared" si="102"/>
        <v/>
      </c>
      <c r="V476" s="7" t="str">
        <f t="shared" si="103"/>
        <v/>
      </c>
      <c r="W476" s="7" t="str">
        <f t="shared" si="104"/>
        <v/>
      </c>
      <c r="Z476" s="7"/>
    </row>
    <row r="477" spans="1:26" x14ac:dyDescent="0.25">
      <c r="A477" s="1">
        <v>2011</v>
      </c>
      <c r="B477" s="1" t="s">
        <v>94</v>
      </c>
      <c r="C477" s="1" t="s">
        <v>88</v>
      </c>
      <c r="D477" s="1">
        <v>3</v>
      </c>
      <c r="E477" s="1" t="s">
        <v>3</v>
      </c>
      <c r="F477" s="1" t="s">
        <v>29</v>
      </c>
      <c r="G477" s="1" t="s">
        <v>35</v>
      </c>
      <c r="H477" s="2" t="s">
        <v>39</v>
      </c>
      <c r="I477" s="2" t="s">
        <v>38</v>
      </c>
      <c r="J477" s="2"/>
      <c r="K477" s="2"/>
      <c r="L477" s="7" t="str">
        <f>IF(G477="","",VLOOKUP(G477,Overview!$A$3:$B$52,2))</f>
        <v>Saints</v>
      </c>
      <c r="M477" s="7">
        <f t="shared" si="94"/>
        <v>0</v>
      </c>
      <c r="N477" s="7">
        <f t="shared" si="95"/>
        <v>0</v>
      </c>
      <c r="O477" s="7">
        <f t="shared" si="96"/>
        <v>0</v>
      </c>
      <c r="P477" s="8">
        <f t="shared" si="97"/>
        <v>0</v>
      </c>
      <c r="Q477" s="8">
        <f t="shared" si="98"/>
        <v>0</v>
      </c>
      <c r="R477" s="7">
        <f t="shared" si="99"/>
        <v>0</v>
      </c>
      <c r="S477" s="7">
        <f t="shared" si="100"/>
        <v>0</v>
      </c>
      <c r="T477" s="7" t="str">
        <f t="shared" si="101"/>
        <v/>
      </c>
      <c r="U477" s="7" t="str">
        <f t="shared" si="102"/>
        <v/>
      </c>
      <c r="V477" s="7" t="str">
        <f t="shared" si="103"/>
        <v/>
      </c>
      <c r="W477" s="7" t="str">
        <f t="shared" si="104"/>
        <v/>
      </c>
      <c r="Z477" s="7"/>
    </row>
    <row r="478" spans="1:26" x14ac:dyDescent="0.25">
      <c r="A478" s="1">
        <v>2011</v>
      </c>
      <c r="B478" s="1" t="s">
        <v>94</v>
      </c>
      <c r="C478" s="1" t="s">
        <v>88</v>
      </c>
      <c r="D478" s="1">
        <v>4</v>
      </c>
      <c r="E478" s="1" t="s">
        <v>25</v>
      </c>
      <c r="F478" s="1" t="s">
        <v>46</v>
      </c>
      <c r="G478" s="1" t="s">
        <v>53</v>
      </c>
      <c r="H478" s="2" t="s">
        <v>39</v>
      </c>
      <c r="I478" s="2" t="s">
        <v>39</v>
      </c>
      <c r="J478" s="2" t="s">
        <v>39</v>
      </c>
      <c r="K478" s="2" t="s">
        <v>39</v>
      </c>
      <c r="L478" s="7" t="str">
        <f>IF(G478="","",VLOOKUP(G478,Overview!$A$3:$B$52,2))</f>
        <v>Giants</v>
      </c>
      <c r="M478" s="7">
        <f t="shared" si="94"/>
        <v>0</v>
      </c>
      <c r="N478" s="7">
        <f t="shared" si="95"/>
        <v>0</v>
      </c>
      <c r="O478" s="7">
        <f t="shared" si="96"/>
        <v>0</v>
      </c>
      <c r="P478" s="8">
        <f t="shared" si="97"/>
        <v>0</v>
      </c>
      <c r="Q478" s="8">
        <f t="shared" si="98"/>
        <v>0</v>
      </c>
      <c r="R478" s="7">
        <f t="shared" si="99"/>
        <v>0</v>
      </c>
      <c r="S478" s="7">
        <f t="shared" si="100"/>
        <v>0</v>
      </c>
      <c r="T478" s="7">
        <f t="shared" si="101"/>
        <v>2011</v>
      </c>
      <c r="U478" s="7" t="str">
        <f t="shared" si="102"/>
        <v>New York</v>
      </c>
      <c r="V478" s="7" t="str">
        <f t="shared" si="103"/>
        <v>Giants</v>
      </c>
      <c r="W478" s="7" t="str">
        <f t="shared" si="104"/>
        <v>NFC</v>
      </c>
      <c r="Z478" s="7"/>
    </row>
    <row r="479" spans="1:26" x14ac:dyDescent="0.25">
      <c r="A479" s="1">
        <v>2011</v>
      </c>
      <c r="B479" s="1" t="s">
        <v>94</v>
      </c>
      <c r="C479" s="1" t="s">
        <v>88</v>
      </c>
      <c r="D479" s="1">
        <v>5</v>
      </c>
      <c r="E479" s="1" t="s">
        <v>5</v>
      </c>
      <c r="F479" s="1" t="s">
        <v>31</v>
      </c>
      <c r="G479" s="1" t="s">
        <v>37</v>
      </c>
      <c r="H479" s="2" t="s">
        <v>38</v>
      </c>
      <c r="I479" s="2"/>
      <c r="J479" s="2"/>
      <c r="K479" s="2"/>
      <c r="L479" s="7" t="str">
        <f>IF(G479="","",VLOOKUP(G479,Overview!$A$3:$B$52,2))</f>
        <v>Falcons</v>
      </c>
      <c r="M479" s="7">
        <f t="shared" si="94"/>
        <v>0</v>
      </c>
      <c r="N479" s="7">
        <f t="shared" si="95"/>
        <v>0</v>
      </c>
      <c r="O479" s="7">
        <f t="shared" si="96"/>
        <v>0</v>
      </c>
      <c r="P479" s="8">
        <f t="shared" si="97"/>
        <v>0</v>
      </c>
      <c r="Q479" s="8">
        <f t="shared" si="98"/>
        <v>0</v>
      </c>
      <c r="R479" s="7">
        <f t="shared" si="99"/>
        <v>0</v>
      </c>
      <c r="S479" s="7">
        <f t="shared" si="100"/>
        <v>0</v>
      </c>
      <c r="T479" s="7" t="str">
        <f t="shared" si="101"/>
        <v/>
      </c>
      <c r="U479" s="7" t="str">
        <f t="shared" si="102"/>
        <v/>
      </c>
      <c r="V479" s="7" t="str">
        <f t="shared" si="103"/>
        <v/>
      </c>
      <c r="W479" s="7" t="str">
        <f t="shared" si="104"/>
        <v/>
      </c>
      <c r="Z479" s="7"/>
    </row>
    <row r="480" spans="1:26" x14ac:dyDescent="0.25">
      <c r="A480" s="1">
        <v>2011</v>
      </c>
      <c r="B480" s="1" t="s">
        <v>94</v>
      </c>
      <c r="C480" s="1" t="s">
        <v>88</v>
      </c>
      <c r="D480" s="1">
        <v>6</v>
      </c>
      <c r="E480" s="1" t="s">
        <v>5</v>
      </c>
      <c r="F480" s="1" t="s">
        <v>83</v>
      </c>
      <c r="G480" s="1" t="s">
        <v>54</v>
      </c>
      <c r="H480" s="2" t="s">
        <v>38</v>
      </c>
      <c r="I480" s="2"/>
      <c r="J480" s="2"/>
      <c r="K480" s="2"/>
      <c r="L480" s="7" t="str">
        <f>IF(G480="","",VLOOKUP(G480,Overview!$A$3:$B$52,2))</f>
        <v>Lions</v>
      </c>
      <c r="M480" s="7">
        <f t="shared" si="94"/>
        <v>0</v>
      </c>
      <c r="N480" s="7">
        <f t="shared" si="95"/>
        <v>0</v>
      </c>
      <c r="O480" s="7">
        <f t="shared" si="96"/>
        <v>0</v>
      </c>
      <c r="P480" s="8">
        <f t="shared" si="97"/>
        <v>0</v>
      </c>
      <c r="Q480" s="8">
        <f t="shared" si="98"/>
        <v>0</v>
      </c>
      <c r="R480" s="7">
        <f t="shared" si="99"/>
        <v>0</v>
      </c>
      <c r="S480" s="7">
        <f t="shared" si="100"/>
        <v>0</v>
      </c>
      <c r="T480" s="7" t="str">
        <f t="shared" si="101"/>
        <v/>
      </c>
      <c r="U480" s="7" t="str">
        <f t="shared" si="102"/>
        <v/>
      </c>
      <c r="V480" s="7" t="str">
        <f t="shared" si="103"/>
        <v/>
      </c>
      <c r="W480" s="7" t="str">
        <f t="shared" si="104"/>
        <v/>
      </c>
      <c r="Z480" s="7"/>
    </row>
    <row r="481" spans="1:26" x14ac:dyDescent="0.25">
      <c r="A481" s="1">
        <v>2012</v>
      </c>
      <c r="B481" s="1" t="s">
        <v>94</v>
      </c>
      <c r="C481" s="1" t="s">
        <v>87</v>
      </c>
      <c r="D481" s="1">
        <v>1</v>
      </c>
      <c r="E481" s="1" t="s">
        <v>4</v>
      </c>
      <c r="F481" s="1" t="s">
        <v>56</v>
      </c>
      <c r="G481" s="1" t="s">
        <v>60</v>
      </c>
      <c r="H481" s="2" t="s">
        <v>55</v>
      </c>
      <c r="I481" s="2" t="s">
        <v>38</v>
      </c>
      <c r="J481" s="2"/>
      <c r="K481" s="2"/>
      <c r="L481" s="7" t="str">
        <f>IF(G481="","",VLOOKUP(G481,Overview!$A$3:$B$52,2))</f>
        <v>Broncos</v>
      </c>
      <c r="M481" s="7">
        <f t="shared" si="94"/>
        <v>0</v>
      </c>
      <c r="N481" s="7">
        <f t="shared" si="95"/>
        <v>0</v>
      </c>
      <c r="O481" s="7">
        <f t="shared" si="96"/>
        <v>0</v>
      </c>
      <c r="P481" s="8">
        <f t="shared" si="97"/>
        <v>0</v>
      </c>
      <c r="Q481" s="8">
        <f t="shared" si="98"/>
        <v>0</v>
      </c>
      <c r="R481" s="7">
        <f t="shared" si="99"/>
        <v>0</v>
      </c>
      <c r="S481" s="7">
        <f t="shared" si="100"/>
        <v>0</v>
      </c>
      <c r="T481" s="7" t="str">
        <f t="shared" si="101"/>
        <v/>
      </c>
      <c r="U481" s="7" t="str">
        <f t="shared" si="102"/>
        <v/>
      </c>
      <c r="V481" s="7" t="str">
        <f t="shared" si="103"/>
        <v/>
      </c>
      <c r="W481" s="7" t="str">
        <f t="shared" si="104"/>
        <v/>
      </c>
      <c r="Z481" s="7"/>
    </row>
    <row r="482" spans="1:26" x14ac:dyDescent="0.25">
      <c r="A482" s="1">
        <v>2012</v>
      </c>
      <c r="B482" s="1" t="s">
        <v>94</v>
      </c>
      <c r="C482" s="1" t="s">
        <v>87</v>
      </c>
      <c r="D482" s="1">
        <v>2</v>
      </c>
      <c r="E482" s="1" t="s">
        <v>25</v>
      </c>
      <c r="F482" s="1" t="s">
        <v>9</v>
      </c>
      <c r="G482" s="1" t="s">
        <v>15</v>
      </c>
      <c r="H482" s="2" t="s">
        <v>55</v>
      </c>
      <c r="I482" s="2" t="s">
        <v>39</v>
      </c>
      <c r="J482" s="2" t="s">
        <v>38</v>
      </c>
      <c r="K482" s="2"/>
      <c r="L482" s="7" t="str">
        <f>IF(G482="","",VLOOKUP(G482,Overview!$A$3:$B$52,2))</f>
        <v>Patriots</v>
      </c>
      <c r="M482" s="7">
        <f t="shared" si="94"/>
        <v>0</v>
      </c>
      <c r="N482" s="7">
        <f t="shared" si="95"/>
        <v>0</v>
      </c>
      <c r="O482" s="7">
        <f t="shared" si="96"/>
        <v>0</v>
      </c>
      <c r="P482" s="8">
        <f t="shared" si="97"/>
        <v>0</v>
      </c>
      <c r="Q482" s="8">
        <f t="shared" si="98"/>
        <v>0</v>
      </c>
      <c r="R482" s="7">
        <f t="shared" si="99"/>
        <v>0</v>
      </c>
      <c r="S482" s="7">
        <f t="shared" si="100"/>
        <v>0</v>
      </c>
      <c r="T482" s="7" t="str">
        <f t="shared" si="101"/>
        <v/>
      </c>
      <c r="U482" s="7" t="str">
        <f t="shared" si="102"/>
        <v/>
      </c>
      <c r="V482" s="7" t="str">
        <f t="shared" si="103"/>
        <v/>
      </c>
      <c r="W482" s="7" t="str">
        <f t="shared" si="104"/>
        <v/>
      </c>
      <c r="Z482" s="7"/>
    </row>
    <row r="483" spans="1:26" x14ac:dyDescent="0.25">
      <c r="A483" s="1">
        <v>2012</v>
      </c>
      <c r="B483" s="1" t="s">
        <v>94</v>
      </c>
      <c r="C483" s="1" t="s">
        <v>87</v>
      </c>
      <c r="D483" s="1">
        <v>3</v>
      </c>
      <c r="E483" s="1" t="s">
        <v>3</v>
      </c>
      <c r="F483" s="1" t="s">
        <v>40</v>
      </c>
      <c r="G483" s="1" t="s">
        <v>47</v>
      </c>
      <c r="H483" s="2" t="s">
        <v>39</v>
      </c>
      <c r="I483" s="2" t="s">
        <v>38</v>
      </c>
      <c r="J483" s="2"/>
      <c r="K483" s="2"/>
      <c r="L483" s="7" t="str">
        <f>IF(G483="","",VLOOKUP(G483,Overview!$A$3:$B$52,2))</f>
        <v>Texans</v>
      </c>
      <c r="M483" s="7">
        <f t="shared" si="94"/>
        <v>0</v>
      </c>
      <c r="N483" s="7">
        <f t="shared" si="95"/>
        <v>0</v>
      </c>
      <c r="O483" s="7">
        <f t="shared" si="96"/>
        <v>0</v>
      </c>
      <c r="P483" s="8">
        <f t="shared" si="97"/>
        <v>0</v>
      </c>
      <c r="Q483" s="8">
        <f t="shared" si="98"/>
        <v>0</v>
      </c>
      <c r="R483" s="7">
        <f t="shared" si="99"/>
        <v>0</v>
      </c>
      <c r="S483" s="7">
        <f t="shared" si="100"/>
        <v>0</v>
      </c>
      <c r="T483" s="7" t="str">
        <f t="shared" si="101"/>
        <v/>
      </c>
      <c r="U483" s="7" t="str">
        <f t="shared" si="102"/>
        <v/>
      </c>
      <c r="V483" s="7" t="str">
        <f t="shared" si="103"/>
        <v/>
      </c>
      <c r="W483" s="7" t="str">
        <f t="shared" si="104"/>
        <v/>
      </c>
      <c r="Z483" s="7"/>
    </row>
    <row r="484" spans="1:26" x14ac:dyDescent="0.25">
      <c r="A484" s="1">
        <v>2012</v>
      </c>
      <c r="B484" s="1" t="s">
        <v>94</v>
      </c>
      <c r="C484" s="1" t="s">
        <v>87</v>
      </c>
      <c r="D484" s="1">
        <v>4</v>
      </c>
      <c r="E484" s="1" t="s">
        <v>2</v>
      </c>
      <c r="F484" s="1" t="s">
        <v>65</v>
      </c>
      <c r="G484" s="1" t="s">
        <v>67</v>
      </c>
      <c r="H484" s="2" t="s">
        <v>39</v>
      </c>
      <c r="I484" s="2" t="s">
        <v>39</v>
      </c>
      <c r="J484" s="2" t="s">
        <v>39</v>
      </c>
      <c r="K484" s="2" t="s">
        <v>39</v>
      </c>
      <c r="L484" s="7" t="str">
        <f>IF(G484="","",VLOOKUP(G484,Overview!$A$3:$B$52,2))</f>
        <v>Ravens</v>
      </c>
      <c r="M484" s="7">
        <f t="shared" si="94"/>
        <v>0</v>
      </c>
      <c r="N484" s="7">
        <f t="shared" si="95"/>
        <v>0</v>
      </c>
      <c r="O484" s="7">
        <f t="shared" si="96"/>
        <v>0</v>
      </c>
      <c r="P484" s="8">
        <f t="shared" si="97"/>
        <v>0</v>
      </c>
      <c r="Q484" s="8">
        <f t="shared" si="98"/>
        <v>0</v>
      </c>
      <c r="R484" s="7">
        <f t="shared" si="99"/>
        <v>0</v>
      </c>
      <c r="S484" s="7">
        <f t="shared" si="100"/>
        <v>0</v>
      </c>
      <c r="T484" s="7">
        <f t="shared" si="101"/>
        <v>2012</v>
      </c>
      <c r="U484" s="7" t="str">
        <f t="shared" si="102"/>
        <v>Baltimore</v>
      </c>
      <c r="V484" s="7" t="str">
        <f t="shared" si="103"/>
        <v>Ravens</v>
      </c>
      <c r="W484" s="7" t="str">
        <f t="shared" si="104"/>
        <v>AFC</v>
      </c>
      <c r="Z484" s="7"/>
    </row>
    <row r="485" spans="1:26" x14ac:dyDescent="0.25">
      <c r="A485" s="1">
        <v>2012</v>
      </c>
      <c r="B485" s="1" t="s">
        <v>94</v>
      </c>
      <c r="C485" s="1" t="s">
        <v>87</v>
      </c>
      <c r="D485" s="1">
        <v>5</v>
      </c>
      <c r="E485" s="1" t="s">
        <v>5</v>
      </c>
      <c r="F485" s="1" t="s">
        <v>64</v>
      </c>
      <c r="G485" s="1" t="s">
        <v>66</v>
      </c>
      <c r="H485" s="2" t="s">
        <v>38</v>
      </c>
      <c r="I485" s="2"/>
      <c r="J485" s="2"/>
      <c r="K485" s="2"/>
      <c r="L485" s="7" t="str">
        <f>IF(G485="","",VLOOKUP(G485,Overview!$A$3:$B$52,2))</f>
        <v>Colts</v>
      </c>
      <c r="M485" s="7">
        <f t="shared" si="94"/>
        <v>0</v>
      </c>
      <c r="N485" s="7">
        <f t="shared" si="95"/>
        <v>0</v>
      </c>
      <c r="O485" s="7">
        <f t="shared" si="96"/>
        <v>0</v>
      </c>
      <c r="P485" s="8">
        <f t="shared" si="97"/>
        <v>0</v>
      </c>
      <c r="Q485" s="8">
        <f t="shared" si="98"/>
        <v>0</v>
      </c>
      <c r="R485" s="7">
        <f t="shared" si="99"/>
        <v>0</v>
      </c>
      <c r="S485" s="7">
        <f t="shared" si="100"/>
        <v>0</v>
      </c>
      <c r="T485" s="7" t="str">
        <f t="shared" si="101"/>
        <v/>
      </c>
      <c r="U485" s="7" t="str">
        <f t="shared" si="102"/>
        <v/>
      </c>
      <c r="V485" s="7" t="str">
        <f t="shared" si="103"/>
        <v/>
      </c>
      <c r="W485" s="7" t="str">
        <f t="shared" si="104"/>
        <v/>
      </c>
      <c r="Z485" s="7"/>
    </row>
    <row r="486" spans="1:26" x14ac:dyDescent="0.25">
      <c r="A486" s="1">
        <v>2012</v>
      </c>
      <c r="B486" s="1" t="s">
        <v>94</v>
      </c>
      <c r="C486" s="1" t="s">
        <v>87</v>
      </c>
      <c r="D486" s="1">
        <v>6</v>
      </c>
      <c r="E486" s="1" t="s">
        <v>5</v>
      </c>
      <c r="F486" s="1" t="s">
        <v>57</v>
      </c>
      <c r="G486" s="1" t="s">
        <v>61</v>
      </c>
      <c r="H486" s="2" t="s">
        <v>38</v>
      </c>
      <c r="I486" s="2"/>
      <c r="J486" s="2"/>
      <c r="K486" s="2"/>
      <c r="L486" s="7" t="str">
        <f>IF(G486="","",VLOOKUP(G486,Overview!$A$3:$B$52,2))</f>
        <v>Bengals</v>
      </c>
      <c r="M486" s="7">
        <f t="shared" si="94"/>
        <v>0</v>
      </c>
      <c r="N486" s="7">
        <f t="shared" si="95"/>
        <v>0</v>
      </c>
      <c r="O486" s="7">
        <f t="shared" si="96"/>
        <v>0</v>
      </c>
      <c r="P486" s="8">
        <f t="shared" si="97"/>
        <v>0</v>
      </c>
      <c r="Q486" s="8">
        <f t="shared" si="98"/>
        <v>0</v>
      </c>
      <c r="R486" s="7">
        <f t="shared" si="99"/>
        <v>0</v>
      </c>
      <c r="S486" s="7">
        <f t="shared" si="100"/>
        <v>0</v>
      </c>
      <c r="T486" s="7" t="str">
        <f t="shared" si="101"/>
        <v/>
      </c>
      <c r="U486" s="7" t="str">
        <f t="shared" si="102"/>
        <v/>
      </c>
      <c r="V486" s="7" t="str">
        <f t="shared" si="103"/>
        <v/>
      </c>
      <c r="W486" s="7" t="str">
        <f t="shared" si="104"/>
        <v/>
      </c>
      <c r="Z486" s="7"/>
    </row>
    <row r="487" spans="1:26" x14ac:dyDescent="0.25">
      <c r="A487" s="1">
        <v>2012</v>
      </c>
      <c r="B487" s="1" t="s">
        <v>94</v>
      </c>
      <c r="C487" s="1" t="s">
        <v>88</v>
      </c>
      <c r="D487" s="1">
        <v>1</v>
      </c>
      <c r="E487" s="1" t="s">
        <v>3</v>
      </c>
      <c r="F487" s="1" t="s">
        <v>31</v>
      </c>
      <c r="G487" s="1" t="s">
        <v>37</v>
      </c>
      <c r="H487" s="2" t="s">
        <v>55</v>
      </c>
      <c r="I487" s="2" t="s">
        <v>39</v>
      </c>
      <c r="J487" s="2" t="s">
        <v>38</v>
      </c>
      <c r="K487" s="2"/>
      <c r="L487" s="7" t="str">
        <f>IF(G487="","",VLOOKUP(G487,Overview!$A$3:$B$52,2))</f>
        <v>Falcons</v>
      </c>
      <c r="M487" s="7">
        <f t="shared" si="94"/>
        <v>0</v>
      </c>
      <c r="N487" s="7">
        <f t="shared" si="95"/>
        <v>0</v>
      </c>
      <c r="O487" s="7">
        <f t="shared" si="96"/>
        <v>0</v>
      </c>
      <c r="P487" s="8">
        <f t="shared" si="97"/>
        <v>0</v>
      </c>
      <c r="Q487" s="8">
        <f t="shared" si="98"/>
        <v>0</v>
      </c>
      <c r="R487" s="7">
        <f t="shared" si="99"/>
        <v>0</v>
      </c>
      <c r="S487" s="7">
        <f t="shared" si="100"/>
        <v>0</v>
      </c>
      <c r="T487" s="7" t="str">
        <f t="shared" si="101"/>
        <v/>
      </c>
      <c r="U487" s="7" t="str">
        <f t="shared" si="102"/>
        <v/>
      </c>
      <c r="V487" s="7" t="str">
        <f t="shared" si="103"/>
        <v/>
      </c>
      <c r="W487" s="7" t="str">
        <f t="shared" si="104"/>
        <v/>
      </c>
      <c r="Z487" s="7"/>
    </row>
    <row r="488" spans="1:26" x14ac:dyDescent="0.25">
      <c r="A488" s="1">
        <v>2012</v>
      </c>
      <c r="B488" s="1" t="s">
        <v>94</v>
      </c>
      <c r="C488" s="1" t="s">
        <v>88</v>
      </c>
      <c r="D488" s="1">
        <v>2</v>
      </c>
      <c r="E488" s="1" t="s">
        <v>4</v>
      </c>
      <c r="F488" s="1" t="s">
        <v>69</v>
      </c>
      <c r="G488" s="1" t="s">
        <v>71</v>
      </c>
      <c r="H488" s="2" t="s">
        <v>55</v>
      </c>
      <c r="I488" s="2" t="s">
        <v>39</v>
      </c>
      <c r="J488" s="2" t="s">
        <v>39</v>
      </c>
      <c r="K488" s="2" t="s">
        <v>38</v>
      </c>
      <c r="L488" s="7" t="str">
        <f>IF(G488="","",VLOOKUP(G488,Overview!$A$3:$B$52,2))</f>
        <v>49ers</v>
      </c>
      <c r="M488" s="7">
        <f t="shared" si="94"/>
        <v>0</v>
      </c>
      <c r="N488" s="7">
        <f t="shared" si="95"/>
        <v>0</v>
      </c>
      <c r="O488" s="7">
        <f t="shared" si="96"/>
        <v>0</v>
      </c>
      <c r="P488" s="8">
        <f t="shared" si="97"/>
        <v>0</v>
      </c>
      <c r="Q488" s="8">
        <f t="shared" si="98"/>
        <v>0</v>
      </c>
      <c r="R488" s="7">
        <f t="shared" si="99"/>
        <v>0</v>
      </c>
      <c r="S488" s="7">
        <f t="shared" si="100"/>
        <v>0</v>
      </c>
      <c r="T488" s="7" t="str">
        <f t="shared" si="101"/>
        <v/>
      </c>
      <c r="U488" s="7" t="str">
        <f t="shared" si="102"/>
        <v/>
      </c>
      <c r="V488" s="7" t="str">
        <f t="shared" si="103"/>
        <v/>
      </c>
      <c r="W488" s="7" t="str">
        <f t="shared" si="104"/>
        <v/>
      </c>
      <c r="Z488" s="7"/>
    </row>
    <row r="489" spans="1:26" x14ac:dyDescent="0.25">
      <c r="A489" s="1">
        <v>2012</v>
      </c>
      <c r="B489" s="1" t="s">
        <v>94</v>
      </c>
      <c r="C489" s="1" t="s">
        <v>88</v>
      </c>
      <c r="D489" s="1">
        <v>3</v>
      </c>
      <c r="E489" s="1" t="s">
        <v>2</v>
      </c>
      <c r="F489" s="1" t="s">
        <v>45</v>
      </c>
      <c r="G489" s="1" t="s">
        <v>52</v>
      </c>
      <c r="H489" s="2" t="s">
        <v>39</v>
      </c>
      <c r="I489" s="2" t="s">
        <v>38</v>
      </c>
      <c r="J489" s="2"/>
      <c r="K489" s="2"/>
      <c r="L489" s="7" t="str">
        <f>IF(G489="","",VLOOKUP(G489,Overview!$A$3:$B$52,2))</f>
        <v>Packers</v>
      </c>
      <c r="M489" s="7">
        <f t="shared" si="94"/>
        <v>0</v>
      </c>
      <c r="N489" s="7">
        <f t="shared" si="95"/>
        <v>0</v>
      </c>
      <c r="O489" s="7">
        <f t="shared" si="96"/>
        <v>0</v>
      </c>
      <c r="P489" s="8">
        <f t="shared" si="97"/>
        <v>0</v>
      </c>
      <c r="Q489" s="8">
        <f t="shared" si="98"/>
        <v>0</v>
      </c>
      <c r="R489" s="7">
        <f t="shared" si="99"/>
        <v>0</v>
      </c>
      <c r="S489" s="7">
        <f t="shared" si="100"/>
        <v>0</v>
      </c>
      <c r="T489" s="7" t="str">
        <f t="shared" si="101"/>
        <v/>
      </c>
      <c r="U489" s="7" t="str">
        <f t="shared" si="102"/>
        <v/>
      </c>
      <c r="V489" s="7" t="str">
        <f t="shared" si="103"/>
        <v/>
      </c>
      <c r="W489" s="7" t="str">
        <f t="shared" si="104"/>
        <v/>
      </c>
      <c r="Z489" s="7"/>
    </row>
    <row r="490" spans="1:26" x14ac:dyDescent="0.25">
      <c r="A490" s="1">
        <v>2012</v>
      </c>
      <c r="B490" s="1" t="s">
        <v>94</v>
      </c>
      <c r="C490" s="1" t="s">
        <v>88</v>
      </c>
      <c r="D490" s="1">
        <v>4</v>
      </c>
      <c r="E490" s="1" t="s">
        <v>25</v>
      </c>
      <c r="F490" s="1" t="s">
        <v>59</v>
      </c>
      <c r="G490" s="1" t="s">
        <v>63</v>
      </c>
      <c r="H490" s="2" t="s">
        <v>38</v>
      </c>
      <c r="I490" s="2"/>
      <c r="J490" s="2"/>
      <c r="K490" s="2"/>
      <c r="L490" s="7" t="str">
        <f>IF(G490="","",VLOOKUP(G490,Overview!$A$3:$B$52,2))</f>
        <v>Commanders</v>
      </c>
      <c r="M490" s="7">
        <f t="shared" si="94"/>
        <v>0</v>
      </c>
      <c r="N490" s="7">
        <f t="shared" si="95"/>
        <v>0</v>
      </c>
      <c r="O490" s="7">
        <f t="shared" si="96"/>
        <v>0</v>
      </c>
      <c r="P490" s="8">
        <f t="shared" si="97"/>
        <v>0</v>
      </c>
      <c r="Q490" s="8">
        <f t="shared" si="98"/>
        <v>0</v>
      </c>
      <c r="R490" s="7">
        <f t="shared" si="99"/>
        <v>0</v>
      </c>
      <c r="S490" s="7">
        <f t="shared" si="100"/>
        <v>0</v>
      </c>
      <c r="T490" s="7" t="str">
        <f t="shared" si="101"/>
        <v/>
      </c>
      <c r="U490" s="7" t="str">
        <f t="shared" si="102"/>
        <v/>
      </c>
      <c r="V490" s="7" t="str">
        <f t="shared" si="103"/>
        <v/>
      </c>
      <c r="W490" s="7" t="str">
        <f t="shared" si="104"/>
        <v/>
      </c>
      <c r="Z490" s="7"/>
    </row>
    <row r="491" spans="1:26" x14ac:dyDescent="0.25">
      <c r="A491" s="1">
        <v>2012</v>
      </c>
      <c r="B491" s="1" t="s">
        <v>94</v>
      </c>
      <c r="C491" s="1" t="s">
        <v>88</v>
      </c>
      <c r="D491" s="1">
        <v>5</v>
      </c>
      <c r="E491" s="1" t="s">
        <v>5</v>
      </c>
      <c r="F491" s="1" t="s">
        <v>44</v>
      </c>
      <c r="G491" s="1" t="s">
        <v>51</v>
      </c>
      <c r="H491" s="2" t="s">
        <v>39</v>
      </c>
      <c r="I491" s="2" t="s">
        <v>38</v>
      </c>
      <c r="J491" s="2"/>
      <c r="K491" s="2"/>
      <c r="L491" s="7" t="str">
        <f>IF(G491="","",VLOOKUP(G491,Overview!$A$3:$B$52,2))</f>
        <v>Seahawks</v>
      </c>
      <c r="M491" s="7">
        <f t="shared" si="94"/>
        <v>0</v>
      </c>
      <c r="N491" s="7">
        <f t="shared" si="95"/>
        <v>0</v>
      </c>
      <c r="O491" s="7">
        <f t="shared" si="96"/>
        <v>0</v>
      </c>
      <c r="P491" s="8">
        <f t="shared" si="97"/>
        <v>0</v>
      </c>
      <c r="Q491" s="8">
        <f t="shared" si="98"/>
        <v>0</v>
      </c>
      <c r="R491" s="7">
        <f t="shared" si="99"/>
        <v>0</v>
      </c>
      <c r="S491" s="7">
        <f t="shared" si="100"/>
        <v>0</v>
      </c>
      <c r="T491" s="7" t="str">
        <f t="shared" si="101"/>
        <v/>
      </c>
      <c r="U491" s="7" t="str">
        <f t="shared" si="102"/>
        <v/>
      </c>
      <c r="V491" s="7" t="str">
        <f t="shared" si="103"/>
        <v/>
      </c>
      <c r="W491" s="7" t="str">
        <f t="shared" si="104"/>
        <v/>
      </c>
      <c r="Z491" s="7"/>
    </row>
    <row r="492" spans="1:26" x14ac:dyDescent="0.25">
      <c r="A492" s="1">
        <v>2012</v>
      </c>
      <c r="B492" s="1" t="s">
        <v>94</v>
      </c>
      <c r="C492" s="1" t="s">
        <v>88</v>
      </c>
      <c r="D492" s="1">
        <v>6</v>
      </c>
      <c r="E492" s="1" t="s">
        <v>5</v>
      </c>
      <c r="F492" s="1" t="s">
        <v>27</v>
      </c>
      <c r="G492" s="1" t="s">
        <v>33</v>
      </c>
      <c r="H492" s="2" t="s">
        <v>38</v>
      </c>
      <c r="I492" s="2"/>
      <c r="J492" s="2"/>
      <c r="K492" s="2"/>
      <c r="L492" s="7" t="str">
        <f>IF(G492="","",VLOOKUP(G492,Overview!$A$3:$B$52,2))</f>
        <v>Vikings</v>
      </c>
      <c r="M492" s="7">
        <f t="shared" si="94"/>
        <v>0</v>
      </c>
      <c r="N492" s="7">
        <f t="shared" si="95"/>
        <v>0</v>
      </c>
      <c r="O492" s="7">
        <f t="shared" si="96"/>
        <v>0</v>
      </c>
      <c r="P492" s="8">
        <f t="shared" si="97"/>
        <v>0</v>
      </c>
      <c r="Q492" s="8">
        <f t="shared" si="98"/>
        <v>0</v>
      </c>
      <c r="R492" s="7">
        <f t="shared" si="99"/>
        <v>0</v>
      </c>
      <c r="S492" s="7">
        <f t="shared" si="100"/>
        <v>0</v>
      </c>
      <c r="T492" s="7" t="str">
        <f t="shared" si="101"/>
        <v/>
      </c>
      <c r="U492" s="7" t="str">
        <f t="shared" si="102"/>
        <v/>
      </c>
      <c r="V492" s="7" t="str">
        <f t="shared" si="103"/>
        <v/>
      </c>
      <c r="W492" s="7" t="str">
        <f t="shared" si="104"/>
        <v/>
      </c>
      <c r="Z492" s="7"/>
    </row>
    <row r="493" spans="1:26" x14ac:dyDescent="0.25">
      <c r="A493" s="1">
        <v>2013</v>
      </c>
      <c r="B493" s="1" t="s">
        <v>94</v>
      </c>
      <c r="C493" s="1" t="s">
        <v>87</v>
      </c>
      <c r="D493" s="1">
        <v>1</v>
      </c>
      <c r="E493" s="1" t="s">
        <v>4</v>
      </c>
      <c r="F493" s="1" t="s">
        <v>56</v>
      </c>
      <c r="G493" s="1" t="s">
        <v>60</v>
      </c>
      <c r="H493" s="2" t="s">
        <v>55</v>
      </c>
      <c r="I493" s="2" t="s">
        <v>39</v>
      </c>
      <c r="J493" s="2" t="s">
        <v>39</v>
      </c>
      <c r="K493" s="2" t="s">
        <v>38</v>
      </c>
      <c r="L493" s="7" t="str">
        <f>IF(G493="","",VLOOKUP(G493,Overview!$A$3:$B$52,2))</f>
        <v>Broncos</v>
      </c>
      <c r="M493" s="7">
        <f t="shared" si="94"/>
        <v>0</v>
      </c>
      <c r="N493" s="7">
        <f t="shared" si="95"/>
        <v>0</v>
      </c>
      <c r="O493" s="7">
        <f t="shared" si="96"/>
        <v>0</v>
      </c>
      <c r="P493" s="8">
        <f t="shared" si="97"/>
        <v>0</v>
      </c>
      <c r="Q493" s="8">
        <f t="shared" si="98"/>
        <v>0</v>
      </c>
      <c r="R493" s="7">
        <f t="shared" si="99"/>
        <v>0</v>
      </c>
      <c r="S493" s="7">
        <f t="shared" si="100"/>
        <v>0</v>
      </c>
      <c r="T493" s="7" t="str">
        <f t="shared" si="101"/>
        <v/>
      </c>
      <c r="U493" s="7" t="str">
        <f t="shared" si="102"/>
        <v/>
      </c>
      <c r="V493" s="7" t="str">
        <f t="shared" si="103"/>
        <v/>
      </c>
      <c r="W493" s="7" t="str">
        <f t="shared" si="104"/>
        <v/>
      </c>
      <c r="Z493" s="7"/>
    </row>
    <row r="494" spans="1:26" x14ac:dyDescent="0.25">
      <c r="A494" s="1">
        <v>2013</v>
      </c>
      <c r="B494" s="1" t="s">
        <v>94</v>
      </c>
      <c r="C494" s="1" t="s">
        <v>87</v>
      </c>
      <c r="D494" s="1">
        <v>2</v>
      </c>
      <c r="E494" s="1" t="s">
        <v>25</v>
      </c>
      <c r="F494" s="1" t="s">
        <v>9</v>
      </c>
      <c r="G494" s="1" t="s">
        <v>15</v>
      </c>
      <c r="H494" s="2" t="s">
        <v>55</v>
      </c>
      <c r="I494" s="2" t="s">
        <v>39</v>
      </c>
      <c r="J494" s="2" t="s">
        <v>38</v>
      </c>
      <c r="K494" s="2"/>
      <c r="L494" s="7" t="str">
        <f>IF(G494="","",VLOOKUP(G494,Overview!$A$3:$B$52,2))</f>
        <v>Patriots</v>
      </c>
      <c r="M494" s="7">
        <f t="shared" si="94"/>
        <v>0</v>
      </c>
      <c r="N494" s="7">
        <f t="shared" si="95"/>
        <v>0</v>
      </c>
      <c r="O494" s="7">
        <f t="shared" si="96"/>
        <v>0</v>
      </c>
      <c r="P494" s="8">
        <f t="shared" si="97"/>
        <v>0</v>
      </c>
      <c r="Q494" s="8">
        <f t="shared" si="98"/>
        <v>0</v>
      </c>
      <c r="R494" s="7">
        <f t="shared" si="99"/>
        <v>0</v>
      </c>
      <c r="S494" s="7">
        <f t="shared" si="100"/>
        <v>0</v>
      </c>
      <c r="T494" s="7" t="str">
        <f t="shared" si="101"/>
        <v/>
      </c>
      <c r="U494" s="7" t="str">
        <f t="shared" si="102"/>
        <v/>
      </c>
      <c r="V494" s="7" t="str">
        <f t="shared" si="103"/>
        <v/>
      </c>
      <c r="W494" s="7" t="str">
        <f t="shared" si="104"/>
        <v/>
      </c>
      <c r="Z494" s="7"/>
    </row>
    <row r="495" spans="1:26" x14ac:dyDescent="0.25">
      <c r="A495" s="1">
        <v>2013</v>
      </c>
      <c r="B495" s="1" t="s">
        <v>94</v>
      </c>
      <c r="C495" s="1" t="s">
        <v>87</v>
      </c>
      <c r="D495" s="1">
        <v>3</v>
      </c>
      <c r="E495" s="1" t="s">
        <v>2</v>
      </c>
      <c r="F495" s="1" t="s">
        <v>57</v>
      </c>
      <c r="G495" s="1" t="s">
        <v>61</v>
      </c>
      <c r="H495" s="2" t="s">
        <v>38</v>
      </c>
      <c r="I495" s="2"/>
      <c r="J495" s="2"/>
      <c r="K495" s="2"/>
      <c r="L495" s="7" t="str">
        <f>IF(G495="","",VLOOKUP(G495,Overview!$A$3:$B$52,2))</f>
        <v>Bengals</v>
      </c>
      <c r="M495" s="7">
        <f t="shared" si="94"/>
        <v>0</v>
      </c>
      <c r="N495" s="7">
        <f t="shared" si="95"/>
        <v>0</v>
      </c>
      <c r="O495" s="7">
        <f t="shared" si="96"/>
        <v>0</v>
      </c>
      <c r="P495" s="8">
        <f t="shared" si="97"/>
        <v>0</v>
      </c>
      <c r="Q495" s="8">
        <f t="shared" si="98"/>
        <v>0</v>
      </c>
      <c r="R495" s="7">
        <f t="shared" si="99"/>
        <v>0</v>
      </c>
      <c r="S495" s="7">
        <f t="shared" si="100"/>
        <v>0</v>
      </c>
      <c r="T495" s="7" t="str">
        <f t="shared" si="101"/>
        <v/>
      </c>
      <c r="U495" s="7" t="str">
        <f t="shared" si="102"/>
        <v/>
      </c>
      <c r="V495" s="7" t="str">
        <f t="shared" si="103"/>
        <v/>
      </c>
      <c r="W495" s="7" t="str">
        <f t="shared" si="104"/>
        <v/>
      </c>
      <c r="Z495" s="7"/>
    </row>
    <row r="496" spans="1:26" x14ac:dyDescent="0.25">
      <c r="A496" s="1">
        <v>2013</v>
      </c>
      <c r="B496" s="1" t="s">
        <v>94</v>
      </c>
      <c r="C496" s="1" t="s">
        <v>87</v>
      </c>
      <c r="D496" s="1">
        <v>4</v>
      </c>
      <c r="E496" s="1" t="s">
        <v>3</v>
      </c>
      <c r="F496" s="1" t="s">
        <v>64</v>
      </c>
      <c r="G496" s="1" t="s">
        <v>66</v>
      </c>
      <c r="H496" s="2" t="s">
        <v>39</v>
      </c>
      <c r="I496" s="2" t="s">
        <v>38</v>
      </c>
      <c r="J496" s="2"/>
      <c r="K496" s="2"/>
      <c r="L496" s="7" t="str">
        <f>IF(G496="","",VLOOKUP(G496,Overview!$A$3:$B$52,2))</f>
        <v>Colts</v>
      </c>
      <c r="M496" s="7">
        <f t="shared" si="94"/>
        <v>0</v>
      </c>
      <c r="N496" s="7">
        <f t="shared" si="95"/>
        <v>0</v>
      </c>
      <c r="O496" s="7">
        <f t="shared" si="96"/>
        <v>0</v>
      </c>
      <c r="P496" s="8">
        <f t="shared" si="97"/>
        <v>0</v>
      </c>
      <c r="Q496" s="8">
        <f t="shared" si="98"/>
        <v>0</v>
      </c>
      <c r="R496" s="7">
        <f t="shared" si="99"/>
        <v>0</v>
      </c>
      <c r="S496" s="7">
        <f t="shared" si="100"/>
        <v>0</v>
      </c>
      <c r="T496" s="7" t="str">
        <f t="shared" si="101"/>
        <v/>
      </c>
      <c r="U496" s="7" t="str">
        <f t="shared" si="102"/>
        <v/>
      </c>
      <c r="V496" s="7" t="str">
        <f t="shared" si="103"/>
        <v/>
      </c>
      <c r="W496" s="7" t="str">
        <f t="shared" si="104"/>
        <v/>
      </c>
      <c r="Z496" s="7"/>
    </row>
    <row r="497" spans="1:26" x14ac:dyDescent="0.25">
      <c r="A497" s="1">
        <v>2013</v>
      </c>
      <c r="B497" s="1" t="s">
        <v>94</v>
      </c>
      <c r="C497" s="1" t="s">
        <v>87</v>
      </c>
      <c r="D497" s="1">
        <v>5</v>
      </c>
      <c r="E497" s="1" t="s">
        <v>5</v>
      </c>
      <c r="F497" s="1" t="s">
        <v>12</v>
      </c>
      <c r="G497" s="1" t="s">
        <v>18</v>
      </c>
      <c r="H497" s="2" t="s">
        <v>38</v>
      </c>
      <c r="I497" s="2"/>
      <c r="J497" s="2"/>
      <c r="K497" s="2"/>
      <c r="L497" s="7" t="str">
        <f>IF(G497="","",VLOOKUP(G497,Overview!$A$3:$B$52,2))</f>
        <v>Chiefs</v>
      </c>
      <c r="M497" s="7">
        <f t="shared" si="94"/>
        <v>0</v>
      </c>
      <c r="N497" s="7">
        <f t="shared" si="95"/>
        <v>0</v>
      </c>
      <c r="O497" s="7">
        <f t="shared" si="96"/>
        <v>0</v>
      </c>
      <c r="P497" s="8">
        <f t="shared" si="97"/>
        <v>0</v>
      </c>
      <c r="Q497" s="8">
        <f t="shared" si="98"/>
        <v>0</v>
      </c>
      <c r="R497" s="7">
        <f t="shared" si="99"/>
        <v>0</v>
      </c>
      <c r="S497" s="7">
        <f t="shared" si="100"/>
        <v>0</v>
      </c>
      <c r="T497" s="7" t="str">
        <f t="shared" si="101"/>
        <v/>
      </c>
      <c r="U497" s="7" t="str">
        <f t="shared" si="102"/>
        <v/>
      </c>
      <c r="V497" s="7" t="str">
        <f t="shared" si="103"/>
        <v/>
      </c>
      <c r="W497" s="7" t="str">
        <f t="shared" si="104"/>
        <v/>
      </c>
      <c r="Z497" s="7"/>
    </row>
    <row r="498" spans="1:26" x14ac:dyDescent="0.25">
      <c r="A498" s="1">
        <v>2013</v>
      </c>
      <c r="B498" s="1" t="s">
        <v>94</v>
      </c>
      <c r="C498" s="1" t="s">
        <v>87</v>
      </c>
      <c r="D498" s="1">
        <v>6</v>
      </c>
      <c r="E498" s="1" t="s">
        <v>5</v>
      </c>
      <c r="F498" s="1" t="s">
        <v>68</v>
      </c>
      <c r="G498" s="1" t="s">
        <v>70</v>
      </c>
      <c r="H498" s="2" t="s">
        <v>39</v>
      </c>
      <c r="I498" s="2" t="s">
        <v>38</v>
      </c>
      <c r="J498" s="2"/>
      <c r="K498" s="2"/>
      <c r="L498" s="7" t="str">
        <f>IF(G498="","",VLOOKUP(G498,Overview!$A$3:$B$52,2))</f>
        <v>Chargers</v>
      </c>
      <c r="M498" s="7">
        <f t="shared" si="94"/>
        <v>0</v>
      </c>
      <c r="N498" s="7">
        <f t="shared" si="95"/>
        <v>0</v>
      </c>
      <c r="O498" s="7">
        <f t="shared" si="96"/>
        <v>0</v>
      </c>
      <c r="P498" s="8">
        <f t="shared" si="97"/>
        <v>0</v>
      </c>
      <c r="Q498" s="8">
        <f t="shared" si="98"/>
        <v>0</v>
      </c>
      <c r="R498" s="7">
        <f t="shared" si="99"/>
        <v>0</v>
      </c>
      <c r="S498" s="7">
        <f t="shared" si="100"/>
        <v>0</v>
      </c>
      <c r="T498" s="7" t="str">
        <f t="shared" si="101"/>
        <v/>
      </c>
      <c r="U498" s="7" t="str">
        <f t="shared" si="102"/>
        <v/>
      </c>
      <c r="V498" s="7" t="str">
        <f t="shared" si="103"/>
        <v/>
      </c>
      <c r="W498" s="7" t="str">
        <f t="shared" si="104"/>
        <v/>
      </c>
      <c r="Z498" s="7"/>
    </row>
    <row r="499" spans="1:26" x14ac:dyDescent="0.25">
      <c r="A499" s="1">
        <v>2013</v>
      </c>
      <c r="B499" s="1" t="s">
        <v>94</v>
      </c>
      <c r="C499" s="1" t="s">
        <v>88</v>
      </c>
      <c r="D499" s="1">
        <v>1</v>
      </c>
      <c r="E499" s="1" t="s">
        <v>4</v>
      </c>
      <c r="F499" s="1" t="s">
        <v>44</v>
      </c>
      <c r="G499" s="1" t="s">
        <v>51</v>
      </c>
      <c r="H499" s="2" t="s">
        <v>55</v>
      </c>
      <c r="I499" s="2" t="s">
        <v>39</v>
      </c>
      <c r="J499" s="2" t="s">
        <v>39</v>
      </c>
      <c r="K499" s="2" t="s">
        <v>39</v>
      </c>
      <c r="L499" s="7" t="str">
        <f>IF(G499="","",VLOOKUP(G499,Overview!$A$3:$B$52,2))</f>
        <v>Seahawks</v>
      </c>
      <c r="M499" s="7">
        <f t="shared" si="94"/>
        <v>0</v>
      </c>
      <c r="N499" s="7">
        <f t="shared" si="95"/>
        <v>0</v>
      </c>
      <c r="O499" s="7">
        <f t="shared" si="96"/>
        <v>0</v>
      </c>
      <c r="P499" s="8">
        <f t="shared" si="97"/>
        <v>0</v>
      </c>
      <c r="Q499" s="8">
        <f t="shared" si="98"/>
        <v>0</v>
      </c>
      <c r="R499" s="7">
        <f t="shared" si="99"/>
        <v>0</v>
      </c>
      <c r="S499" s="7">
        <f t="shared" si="100"/>
        <v>0</v>
      </c>
      <c r="T499" s="7">
        <f t="shared" si="101"/>
        <v>2013</v>
      </c>
      <c r="U499" s="7" t="str">
        <f t="shared" si="102"/>
        <v>Seattle</v>
      </c>
      <c r="V499" s="7" t="str">
        <f t="shared" si="103"/>
        <v>Seahawks</v>
      </c>
      <c r="W499" s="7" t="str">
        <f t="shared" si="104"/>
        <v>NFC</v>
      </c>
      <c r="Z499" s="7"/>
    </row>
    <row r="500" spans="1:26" x14ac:dyDescent="0.25">
      <c r="A500" s="1">
        <v>2013</v>
      </c>
      <c r="B500" s="1" t="s">
        <v>94</v>
      </c>
      <c r="C500" s="1" t="s">
        <v>88</v>
      </c>
      <c r="D500" s="1">
        <v>2</v>
      </c>
      <c r="E500" s="1" t="s">
        <v>3</v>
      </c>
      <c r="F500" s="1" t="s">
        <v>30</v>
      </c>
      <c r="G500" s="1" t="s">
        <v>36</v>
      </c>
      <c r="H500" s="2" t="s">
        <v>55</v>
      </c>
      <c r="I500" s="2" t="s">
        <v>38</v>
      </c>
      <c r="J500" s="2"/>
      <c r="K500" s="2"/>
      <c r="L500" s="7" t="str">
        <f>IF(G500="","",VLOOKUP(G500,Overview!$A$3:$B$52,2))</f>
        <v>Panthers</v>
      </c>
      <c r="M500" s="7">
        <f t="shared" si="94"/>
        <v>0</v>
      </c>
      <c r="N500" s="7">
        <f t="shared" si="95"/>
        <v>0</v>
      </c>
      <c r="O500" s="7">
        <f t="shared" si="96"/>
        <v>0</v>
      </c>
      <c r="P500" s="8">
        <f t="shared" si="97"/>
        <v>0</v>
      </c>
      <c r="Q500" s="8">
        <f t="shared" si="98"/>
        <v>0</v>
      </c>
      <c r="R500" s="7">
        <f t="shared" si="99"/>
        <v>0</v>
      </c>
      <c r="S500" s="7">
        <f t="shared" si="100"/>
        <v>0</v>
      </c>
      <c r="T500" s="7" t="str">
        <f t="shared" si="101"/>
        <v/>
      </c>
      <c r="U500" s="7" t="str">
        <f t="shared" si="102"/>
        <v/>
      </c>
      <c r="V500" s="7" t="str">
        <f t="shared" si="103"/>
        <v/>
      </c>
      <c r="W500" s="7" t="str">
        <f t="shared" si="104"/>
        <v/>
      </c>
      <c r="Z500" s="7"/>
    </row>
    <row r="501" spans="1:26" x14ac:dyDescent="0.25">
      <c r="A501" s="1">
        <v>2013</v>
      </c>
      <c r="B501" s="1" t="s">
        <v>94</v>
      </c>
      <c r="C501" s="1" t="s">
        <v>88</v>
      </c>
      <c r="D501" s="1">
        <v>3</v>
      </c>
      <c r="E501" s="1" t="s">
        <v>25</v>
      </c>
      <c r="F501" s="1" t="s">
        <v>26</v>
      </c>
      <c r="G501" s="1" t="s">
        <v>32</v>
      </c>
      <c r="H501" s="2" t="s">
        <v>38</v>
      </c>
      <c r="I501" s="2"/>
      <c r="J501" s="2"/>
      <c r="K501" s="2"/>
      <c r="L501" s="7" t="str">
        <f>IF(G501="","",VLOOKUP(G501,Overview!$A$3:$B$52,2))</f>
        <v>Eagles</v>
      </c>
      <c r="M501" s="7">
        <f t="shared" si="94"/>
        <v>0</v>
      </c>
      <c r="N501" s="7">
        <f t="shared" si="95"/>
        <v>0</v>
      </c>
      <c r="O501" s="7">
        <f t="shared" si="96"/>
        <v>0</v>
      </c>
      <c r="P501" s="8">
        <f t="shared" si="97"/>
        <v>0</v>
      </c>
      <c r="Q501" s="8">
        <f t="shared" si="98"/>
        <v>0</v>
      </c>
      <c r="R501" s="7">
        <f t="shared" si="99"/>
        <v>0</v>
      </c>
      <c r="S501" s="7">
        <f t="shared" si="100"/>
        <v>0</v>
      </c>
      <c r="T501" s="7" t="str">
        <f t="shared" si="101"/>
        <v/>
      </c>
      <c r="U501" s="7" t="str">
        <f t="shared" si="102"/>
        <v/>
      </c>
      <c r="V501" s="7" t="str">
        <f t="shared" si="103"/>
        <v/>
      </c>
      <c r="W501" s="7" t="str">
        <f t="shared" si="104"/>
        <v/>
      </c>
      <c r="Z501" s="7"/>
    </row>
    <row r="502" spans="1:26" x14ac:dyDescent="0.25">
      <c r="A502" s="1">
        <v>2013</v>
      </c>
      <c r="B502" s="1" t="s">
        <v>94</v>
      </c>
      <c r="C502" s="1" t="s">
        <v>88</v>
      </c>
      <c r="D502" s="1">
        <v>4</v>
      </c>
      <c r="E502" s="1" t="s">
        <v>2</v>
      </c>
      <c r="F502" s="1" t="s">
        <v>45</v>
      </c>
      <c r="G502" s="1" t="s">
        <v>52</v>
      </c>
      <c r="H502" s="2" t="s">
        <v>38</v>
      </c>
      <c r="I502" s="2"/>
      <c r="J502" s="2"/>
      <c r="K502" s="2"/>
      <c r="L502" s="7" t="str">
        <f>IF(G502="","",VLOOKUP(G502,Overview!$A$3:$B$52,2))</f>
        <v>Packers</v>
      </c>
      <c r="M502" s="7">
        <f t="shared" si="94"/>
        <v>0</v>
      </c>
      <c r="N502" s="7">
        <f t="shared" si="95"/>
        <v>0</v>
      </c>
      <c r="O502" s="7">
        <f t="shared" si="96"/>
        <v>0</v>
      </c>
      <c r="P502" s="8">
        <f t="shared" si="97"/>
        <v>0</v>
      </c>
      <c r="Q502" s="8">
        <f t="shared" si="98"/>
        <v>0</v>
      </c>
      <c r="R502" s="7">
        <f t="shared" si="99"/>
        <v>0</v>
      </c>
      <c r="S502" s="7">
        <f t="shared" si="100"/>
        <v>0</v>
      </c>
      <c r="T502" s="7" t="str">
        <f t="shared" si="101"/>
        <v/>
      </c>
      <c r="U502" s="7" t="str">
        <f t="shared" si="102"/>
        <v/>
      </c>
      <c r="V502" s="7" t="str">
        <f t="shared" si="103"/>
        <v/>
      </c>
      <c r="W502" s="7" t="str">
        <f t="shared" si="104"/>
        <v/>
      </c>
      <c r="Z502" s="7"/>
    </row>
    <row r="503" spans="1:26" x14ac:dyDescent="0.25">
      <c r="A503" s="1">
        <v>2013</v>
      </c>
      <c r="B503" s="1" t="s">
        <v>94</v>
      </c>
      <c r="C503" s="1" t="s">
        <v>88</v>
      </c>
      <c r="D503" s="1">
        <v>5</v>
      </c>
      <c r="E503" s="1" t="s">
        <v>5</v>
      </c>
      <c r="F503" s="1" t="s">
        <v>69</v>
      </c>
      <c r="G503" s="1" t="s">
        <v>71</v>
      </c>
      <c r="H503" s="2" t="s">
        <v>39</v>
      </c>
      <c r="I503" s="2" t="s">
        <v>39</v>
      </c>
      <c r="J503" s="2" t="s">
        <v>38</v>
      </c>
      <c r="K503" s="2"/>
      <c r="L503" s="7" t="str">
        <f>IF(G503="","",VLOOKUP(G503,Overview!$A$3:$B$52,2))</f>
        <v>49ers</v>
      </c>
      <c r="M503" s="7">
        <f t="shared" si="94"/>
        <v>0</v>
      </c>
      <c r="N503" s="7">
        <f t="shared" si="95"/>
        <v>0</v>
      </c>
      <c r="O503" s="7">
        <f t="shared" si="96"/>
        <v>0</v>
      </c>
      <c r="P503" s="8">
        <f t="shared" si="97"/>
        <v>0</v>
      </c>
      <c r="Q503" s="8">
        <f t="shared" si="98"/>
        <v>0</v>
      </c>
      <c r="R503" s="7">
        <f t="shared" si="99"/>
        <v>0</v>
      </c>
      <c r="S503" s="7">
        <f t="shared" si="100"/>
        <v>0</v>
      </c>
      <c r="T503" s="7" t="str">
        <f t="shared" si="101"/>
        <v/>
      </c>
      <c r="U503" s="7" t="str">
        <f t="shared" si="102"/>
        <v/>
      </c>
      <c r="V503" s="7" t="str">
        <f t="shared" si="103"/>
        <v/>
      </c>
      <c r="W503" s="7" t="str">
        <f t="shared" si="104"/>
        <v/>
      </c>
      <c r="Z503" s="7"/>
    </row>
    <row r="504" spans="1:26" x14ac:dyDescent="0.25">
      <c r="A504" s="1">
        <v>2013</v>
      </c>
      <c r="B504" s="1" t="s">
        <v>94</v>
      </c>
      <c r="C504" s="1" t="s">
        <v>88</v>
      </c>
      <c r="D504" s="1">
        <v>6</v>
      </c>
      <c r="E504" s="1" t="s">
        <v>5</v>
      </c>
      <c r="F504" s="1" t="s">
        <v>29</v>
      </c>
      <c r="G504" s="1" t="s">
        <v>35</v>
      </c>
      <c r="H504" s="2" t="s">
        <v>39</v>
      </c>
      <c r="I504" s="2" t="s">
        <v>38</v>
      </c>
      <c r="J504" s="2"/>
      <c r="K504" s="2"/>
      <c r="L504" s="7" t="str">
        <f>IF(G504="","",VLOOKUP(G504,Overview!$A$3:$B$52,2))</f>
        <v>Saints</v>
      </c>
      <c r="M504" s="7">
        <f t="shared" si="94"/>
        <v>0</v>
      </c>
      <c r="N504" s="7">
        <f t="shared" si="95"/>
        <v>0</v>
      </c>
      <c r="O504" s="7">
        <f t="shared" si="96"/>
        <v>0</v>
      </c>
      <c r="P504" s="8">
        <f t="shared" si="97"/>
        <v>0</v>
      </c>
      <c r="Q504" s="8">
        <f t="shared" si="98"/>
        <v>0</v>
      </c>
      <c r="R504" s="7">
        <f t="shared" si="99"/>
        <v>0</v>
      </c>
      <c r="S504" s="7">
        <f t="shared" si="100"/>
        <v>0</v>
      </c>
      <c r="T504" s="7" t="str">
        <f t="shared" si="101"/>
        <v/>
      </c>
      <c r="U504" s="7" t="str">
        <f t="shared" si="102"/>
        <v/>
      </c>
      <c r="V504" s="7" t="str">
        <f t="shared" si="103"/>
        <v/>
      </c>
      <c r="W504" s="7" t="str">
        <f t="shared" si="104"/>
        <v/>
      </c>
      <c r="Z504" s="7"/>
    </row>
    <row r="505" spans="1:26" x14ac:dyDescent="0.25">
      <c r="A505" s="1">
        <v>2014</v>
      </c>
      <c r="B505" s="1" t="s">
        <v>94</v>
      </c>
      <c r="C505" s="1" t="s">
        <v>87</v>
      </c>
      <c r="D505" s="1">
        <v>1</v>
      </c>
      <c r="E505" s="1" t="s">
        <v>25</v>
      </c>
      <c r="F505" s="1" t="s">
        <v>9</v>
      </c>
      <c r="G505" s="1" t="s">
        <v>15</v>
      </c>
      <c r="H505" s="2" t="s">
        <v>55</v>
      </c>
      <c r="I505" s="2" t="s">
        <v>39</v>
      </c>
      <c r="J505" s="2" t="s">
        <v>39</v>
      </c>
      <c r="K505" s="2" t="s">
        <v>39</v>
      </c>
      <c r="L505" s="7" t="str">
        <f>IF(G505="","",VLOOKUP(G505,Overview!$A$3:$B$52,2))</f>
        <v>Patriots</v>
      </c>
      <c r="M505" s="7">
        <f t="shared" si="94"/>
        <v>0</v>
      </c>
      <c r="N505" s="7">
        <f t="shared" si="95"/>
        <v>0</v>
      </c>
      <c r="O505" s="7">
        <f t="shared" si="96"/>
        <v>0</v>
      </c>
      <c r="P505" s="8">
        <f t="shared" si="97"/>
        <v>0</v>
      </c>
      <c r="Q505" s="8">
        <f t="shared" si="98"/>
        <v>0</v>
      </c>
      <c r="R505" s="7">
        <f t="shared" si="99"/>
        <v>0</v>
      </c>
      <c r="S505" s="7">
        <f t="shared" si="100"/>
        <v>0</v>
      </c>
      <c r="T505" s="7">
        <f t="shared" si="101"/>
        <v>2014</v>
      </c>
      <c r="U505" s="7" t="str">
        <f t="shared" si="102"/>
        <v>New England</v>
      </c>
      <c r="V505" s="7" t="str">
        <f t="shared" si="103"/>
        <v>Patriots</v>
      </c>
      <c r="W505" s="7" t="str">
        <f t="shared" si="104"/>
        <v>AFC</v>
      </c>
      <c r="Z505" s="7"/>
    </row>
    <row r="506" spans="1:26" x14ac:dyDescent="0.25">
      <c r="A506" s="1">
        <v>2014</v>
      </c>
      <c r="B506" s="1" t="s">
        <v>94</v>
      </c>
      <c r="C506" s="1" t="s">
        <v>87</v>
      </c>
      <c r="D506" s="1">
        <v>2</v>
      </c>
      <c r="E506" s="1" t="s">
        <v>4</v>
      </c>
      <c r="F506" s="1" t="s">
        <v>56</v>
      </c>
      <c r="G506" s="1" t="s">
        <v>60</v>
      </c>
      <c r="H506" s="2" t="s">
        <v>55</v>
      </c>
      <c r="I506" s="2" t="s">
        <v>38</v>
      </c>
      <c r="J506" s="2"/>
      <c r="K506" s="2"/>
      <c r="L506" s="7" t="str">
        <f>IF(G506="","",VLOOKUP(G506,Overview!$A$3:$B$52,2))</f>
        <v>Broncos</v>
      </c>
      <c r="M506" s="7">
        <f t="shared" si="94"/>
        <v>0</v>
      </c>
      <c r="N506" s="7">
        <f t="shared" si="95"/>
        <v>0</v>
      </c>
      <c r="O506" s="7">
        <f t="shared" si="96"/>
        <v>0</v>
      </c>
      <c r="P506" s="8">
        <f t="shared" si="97"/>
        <v>0</v>
      </c>
      <c r="Q506" s="8">
        <f t="shared" si="98"/>
        <v>0</v>
      </c>
      <c r="R506" s="7">
        <f t="shared" si="99"/>
        <v>0</v>
      </c>
      <c r="S506" s="7">
        <f t="shared" si="100"/>
        <v>0</v>
      </c>
      <c r="T506" s="7" t="str">
        <f t="shared" si="101"/>
        <v/>
      </c>
      <c r="U506" s="7" t="str">
        <f t="shared" si="102"/>
        <v/>
      </c>
      <c r="V506" s="7" t="str">
        <f t="shared" si="103"/>
        <v/>
      </c>
      <c r="W506" s="7" t="str">
        <f t="shared" si="104"/>
        <v/>
      </c>
      <c r="Z506" s="7"/>
    </row>
    <row r="507" spans="1:26" x14ac:dyDescent="0.25">
      <c r="A507" s="1">
        <v>2014</v>
      </c>
      <c r="B507" s="1" t="s">
        <v>94</v>
      </c>
      <c r="C507" s="1" t="s">
        <v>87</v>
      </c>
      <c r="D507" s="1">
        <v>3</v>
      </c>
      <c r="E507" s="1" t="s">
        <v>2</v>
      </c>
      <c r="F507" s="1" t="s">
        <v>10</v>
      </c>
      <c r="G507" s="1" t="s">
        <v>16</v>
      </c>
      <c r="H507" s="2" t="s">
        <v>38</v>
      </c>
      <c r="I507" s="2"/>
      <c r="J507" s="2"/>
      <c r="K507" s="2"/>
      <c r="L507" s="7" t="str">
        <f>IF(G507="","",VLOOKUP(G507,Overview!$A$3:$B$52,2))</f>
        <v>Steelers</v>
      </c>
      <c r="M507" s="7">
        <f t="shared" si="94"/>
        <v>0</v>
      </c>
      <c r="N507" s="7">
        <f t="shared" si="95"/>
        <v>0</v>
      </c>
      <c r="O507" s="7">
        <f t="shared" si="96"/>
        <v>0</v>
      </c>
      <c r="P507" s="8">
        <f t="shared" si="97"/>
        <v>0</v>
      </c>
      <c r="Q507" s="8">
        <f t="shared" si="98"/>
        <v>0</v>
      </c>
      <c r="R507" s="7">
        <f t="shared" si="99"/>
        <v>0</v>
      </c>
      <c r="S507" s="7">
        <f t="shared" si="100"/>
        <v>0</v>
      </c>
      <c r="T507" s="7" t="str">
        <f t="shared" si="101"/>
        <v/>
      </c>
      <c r="U507" s="7" t="str">
        <f t="shared" si="102"/>
        <v/>
      </c>
      <c r="V507" s="7" t="str">
        <f t="shared" si="103"/>
        <v/>
      </c>
      <c r="W507" s="7" t="str">
        <f t="shared" si="104"/>
        <v/>
      </c>
      <c r="Z507" s="7"/>
    </row>
    <row r="508" spans="1:26" x14ac:dyDescent="0.25">
      <c r="A508" s="1">
        <v>2014</v>
      </c>
      <c r="B508" s="1" t="s">
        <v>94</v>
      </c>
      <c r="C508" s="1" t="s">
        <v>87</v>
      </c>
      <c r="D508" s="1">
        <v>4</v>
      </c>
      <c r="E508" s="1" t="s">
        <v>3</v>
      </c>
      <c r="F508" s="1" t="s">
        <v>64</v>
      </c>
      <c r="G508" s="1" t="s">
        <v>66</v>
      </c>
      <c r="H508" s="2" t="s">
        <v>39</v>
      </c>
      <c r="I508" s="2" t="s">
        <v>39</v>
      </c>
      <c r="J508" s="2" t="s">
        <v>38</v>
      </c>
      <c r="K508" s="2"/>
      <c r="L508" s="7" t="str">
        <f>IF(G508="","",VLOOKUP(G508,Overview!$A$3:$B$52,2))</f>
        <v>Colts</v>
      </c>
      <c r="M508" s="7">
        <f t="shared" si="94"/>
        <v>0</v>
      </c>
      <c r="N508" s="7">
        <f t="shared" si="95"/>
        <v>0</v>
      </c>
      <c r="O508" s="7">
        <f t="shared" si="96"/>
        <v>0</v>
      </c>
      <c r="P508" s="8">
        <f t="shared" si="97"/>
        <v>0</v>
      </c>
      <c r="Q508" s="8">
        <f t="shared" si="98"/>
        <v>0</v>
      </c>
      <c r="R508" s="7">
        <f t="shared" si="99"/>
        <v>0</v>
      </c>
      <c r="S508" s="7">
        <f t="shared" si="100"/>
        <v>0</v>
      </c>
      <c r="T508" s="7" t="str">
        <f t="shared" si="101"/>
        <v/>
      </c>
      <c r="U508" s="7" t="str">
        <f t="shared" si="102"/>
        <v/>
      </c>
      <c r="V508" s="7" t="str">
        <f t="shared" si="103"/>
        <v/>
      </c>
      <c r="W508" s="7" t="str">
        <f t="shared" si="104"/>
        <v/>
      </c>
      <c r="Z508" s="7"/>
    </row>
    <row r="509" spans="1:26" x14ac:dyDescent="0.25">
      <c r="A509" s="1">
        <v>2014</v>
      </c>
      <c r="B509" s="1" t="s">
        <v>94</v>
      </c>
      <c r="C509" s="1" t="s">
        <v>87</v>
      </c>
      <c r="D509" s="1">
        <v>5</v>
      </c>
      <c r="E509" s="1" t="s">
        <v>5</v>
      </c>
      <c r="F509" s="1" t="s">
        <v>57</v>
      </c>
      <c r="G509" s="1" t="s">
        <v>61</v>
      </c>
      <c r="H509" s="2" t="s">
        <v>38</v>
      </c>
      <c r="I509" s="2"/>
      <c r="J509" s="2"/>
      <c r="K509" s="2"/>
      <c r="L509" s="7" t="str">
        <f>IF(G509="","",VLOOKUP(G509,Overview!$A$3:$B$52,2))</f>
        <v>Bengals</v>
      </c>
      <c r="M509" s="7">
        <f t="shared" si="94"/>
        <v>0</v>
      </c>
      <c r="N509" s="7">
        <f t="shared" si="95"/>
        <v>0</v>
      </c>
      <c r="O509" s="7">
        <f t="shared" si="96"/>
        <v>0</v>
      </c>
      <c r="P509" s="8">
        <f t="shared" si="97"/>
        <v>0</v>
      </c>
      <c r="Q509" s="8">
        <f t="shared" si="98"/>
        <v>0</v>
      </c>
      <c r="R509" s="7">
        <f t="shared" si="99"/>
        <v>0</v>
      </c>
      <c r="S509" s="7">
        <f t="shared" si="100"/>
        <v>0</v>
      </c>
      <c r="T509" s="7" t="str">
        <f t="shared" si="101"/>
        <v/>
      </c>
      <c r="U509" s="7" t="str">
        <f t="shared" si="102"/>
        <v/>
      </c>
      <c r="V509" s="7" t="str">
        <f t="shared" si="103"/>
        <v/>
      </c>
      <c r="W509" s="7" t="str">
        <f t="shared" si="104"/>
        <v/>
      </c>
      <c r="Z509" s="7"/>
    </row>
    <row r="510" spans="1:26" x14ac:dyDescent="0.25">
      <c r="A510" s="1">
        <v>2014</v>
      </c>
      <c r="B510" s="1" t="s">
        <v>94</v>
      </c>
      <c r="C510" s="1" t="s">
        <v>87</v>
      </c>
      <c r="D510" s="1">
        <v>6</v>
      </c>
      <c r="E510" s="1" t="s">
        <v>5</v>
      </c>
      <c r="F510" s="1" t="s">
        <v>65</v>
      </c>
      <c r="G510" s="1" t="s">
        <v>67</v>
      </c>
      <c r="H510" s="2" t="s">
        <v>39</v>
      </c>
      <c r="I510" s="2" t="s">
        <v>38</v>
      </c>
      <c r="J510" s="2"/>
      <c r="K510" s="2"/>
      <c r="L510" s="7" t="str">
        <f>IF(G510="","",VLOOKUP(G510,Overview!$A$3:$B$52,2))</f>
        <v>Ravens</v>
      </c>
      <c r="M510" s="7">
        <f t="shared" si="94"/>
        <v>0</v>
      </c>
      <c r="N510" s="7">
        <f t="shared" si="95"/>
        <v>0</v>
      </c>
      <c r="O510" s="7">
        <f t="shared" si="96"/>
        <v>0</v>
      </c>
      <c r="P510" s="8">
        <f t="shared" si="97"/>
        <v>0</v>
      </c>
      <c r="Q510" s="8">
        <f t="shared" si="98"/>
        <v>0</v>
      </c>
      <c r="R510" s="7">
        <f t="shared" si="99"/>
        <v>0</v>
      </c>
      <c r="S510" s="7">
        <f t="shared" si="100"/>
        <v>0</v>
      </c>
      <c r="T510" s="7" t="str">
        <f t="shared" si="101"/>
        <v/>
      </c>
      <c r="U510" s="7" t="str">
        <f t="shared" si="102"/>
        <v/>
      </c>
      <c r="V510" s="7" t="str">
        <f t="shared" si="103"/>
        <v/>
      </c>
      <c r="W510" s="7" t="str">
        <f t="shared" si="104"/>
        <v/>
      </c>
      <c r="Z510" s="7"/>
    </row>
    <row r="511" spans="1:26" x14ac:dyDescent="0.25">
      <c r="A511" s="1">
        <v>2014</v>
      </c>
      <c r="B511" s="1" t="s">
        <v>94</v>
      </c>
      <c r="C511" s="1" t="s">
        <v>88</v>
      </c>
      <c r="D511" s="1">
        <v>1</v>
      </c>
      <c r="E511" s="1" t="s">
        <v>4</v>
      </c>
      <c r="F511" s="1" t="s">
        <v>44</v>
      </c>
      <c r="G511" s="1" t="s">
        <v>51</v>
      </c>
      <c r="H511" s="2" t="s">
        <v>55</v>
      </c>
      <c r="I511" s="2" t="s">
        <v>39</v>
      </c>
      <c r="J511" s="2" t="s">
        <v>39</v>
      </c>
      <c r="K511" s="2" t="s">
        <v>38</v>
      </c>
      <c r="L511" s="7" t="str">
        <f>IF(G511="","",VLOOKUP(G511,Overview!$A$3:$B$52,2))</f>
        <v>Seahawks</v>
      </c>
      <c r="M511" s="7">
        <f t="shared" si="94"/>
        <v>0</v>
      </c>
      <c r="N511" s="7">
        <f t="shared" si="95"/>
        <v>0</v>
      </c>
      <c r="O511" s="7">
        <f t="shared" si="96"/>
        <v>0</v>
      </c>
      <c r="P511" s="8">
        <f t="shared" si="97"/>
        <v>0</v>
      </c>
      <c r="Q511" s="8">
        <f t="shared" si="98"/>
        <v>0</v>
      </c>
      <c r="R511" s="7">
        <f t="shared" si="99"/>
        <v>0</v>
      </c>
      <c r="S511" s="7">
        <f t="shared" si="100"/>
        <v>0</v>
      </c>
      <c r="T511" s="7" t="str">
        <f t="shared" si="101"/>
        <v/>
      </c>
      <c r="U511" s="7" t="str">
        <f t="shared" si="102"/>
        <v/>
      </c>
      <c r="V511" s="7" t="str">
        <f t="shared" si="103"/>
        <v/>
      </c>
      <c r="W511" s="7" t="str">
        <f t="shared" si="104"/>
        <v/>
      </c>
      <c r="Z511" s="7"/>
    </row>
    <row r="512" spans="1:26" x14ac:dyDescent="0.25">
      <c r="A512" s="1">
        <v>2014</v>
      </c>
      <c r="B512" s="1" t="s">
        <v>94</v>
      </c>
      <c r="C512" s="1" t="s">
        <v>88</v>
      </c>
      <c r="D512" s="1">
        <v>2</v>
      </c>
      <c r="E512" s="1" t="s">
        <v>2</v>
      </c>
      <c r="F512" s="1" t="s">
        <v>45</v>
      </c>
      <c r="G512" s="1" t="s">
        <v>52</v>
      </c>
      <c r="H512" s="2" t="s">
        <v>55</v>
      </c>
      <c r="I512" s="2" t="s">
        <v>39</v>
      </c>
      <c r="J512" s="2" t="s">
        <v>38</v>
      </c>
      <c r="K512" s="2"/>
      <c r="L512" s="7" t="str">
        <f>IF(G512="","",VLOOKUP(G512,Overview!$A$3:$B$52,2))</f>
        <v>Packers</v>
      </c>
      <c r="M512" s="7">
        <f t="shared" si="94"/>
        <v>0</v>
      </c>
      <c r="N512" s="7">
        <f t="shared" si="95"/>
        <v>0</v>
      </c>
      <c r="O512" s="7">
        <f t="shared" si="96"/>
        <v>0</v>
      </c>
      <c r="P512" s="8">
        <f t="shared" si="97"/>
        <v>0</v>
      </c>
      <c r="Q512" s="8">
        <f t="shared" si="98"/>
        <v>0</v>
      </c>
      <c r="R512" s="7">
        <f t="shared" si="99"/>
        <v>0</v>
      </c>
      <c r="S512" s="7">
        <f t="shared" si="100"/>
        <v>0</v>
      </c>
      <c r="T512" s="7" t="str">
        <f t="shared" si="101"/>
        <v/>
      </c>
      <c r="U512" s="7" t="str">
        <f t="shared" si="102"/>
        <v/>
      </c>
      <c r="V512" s="7" t="str">
        <f t="shared" si="103"/>
        <v/>
      </c>
      <c r="W512" s="7" t="str">
        <f t="shared" si="104"/>
        <v/>
      </c>
      <c r="Z512" s="7"/>
    </row>
    <row r="513" spans="1:26" x14ac:dyDescent="0.25">
      <c r="A513" s="1">
        <v>2014</v>
      </c>
      <c r="B513" s="1" t="s">
        <v>94</v>
      </c>
      <c r="C513" s="1" t="s">
        <v>88</v>
      </c>
      <c r="D513" s="1">
        <v>3</v>
      </c>
      <c r="E513" s="1" t="s">
        <v>25</v>
      </c>
      <c r="F513" s="1" t="s">
        <v>43</v>
      </c>
      <c r="G513" s="1" t="s">
        <v>50</v>
      </c>
      <c r="H513" s="2" t="s">
        <v>39</v>
      </c>
      <c r="I513" s="2" t="s">
        <v>38</v>
      </c>
      <c r="J513" s="2"/>
      <c r="K513" s="2"/>
      <c r="L513" s="7" t="str">
        <f>IF(G513="","",VLOOKUP(G513,Overview!$A$3:$B$52,2))</f>
        <v>Cowboys</v>
      </c>
      <c r="M513" s="7">
        <f t="shared" si="94"/>
        <v>0</v>
      </c>
      <c r="N513" s="7">
        <f t="shared" si="95"/>
        <v>0</v>
      </c>
      <c r="O513" s="7">
        <f t="shared" si="96"/>
        <v>0</v>
      </c>
      <c r="P513" s="8">
        <f t="shared" si="97"/>
        <v>0</v>
      </c>
      <c r="Q513" s="8">
        <f t="shared" si="98"/>
        <v>0</v>
      </c>
      <c r="R513" s="7">
        <f t="shared" si="99"/>
        <v>0</v>
      </c>
      <c r="S513" s="7">
        <f t="shared" si="100"/>
        <v>0</v>
      </c>
      <c r="T513" s="7" t="str">
        <f t="shared" si="101"/>
        <v/>
      </c>
      <c r="U513" s="7" t="str">
        <f t="shared" si="102"/>
        <v/>
      </c>
      <c r="V513" s="7" t="str">
        <f t="shared" si="103"/>
        <v/>
      </c>
      <c r="W513" s="7" t="str">
        <f t="shared" si="104"/>
        <v/>
      </c>
      <c r="Z513" s="7"/>
    </row>
    <row r="514" spans="1:26" x14ac:dyDescent="0.25">
      <c r="A514" s="1">
        <v>2014</v>
      </c>
      <c r="B514" s="1" t="s">
        <v>94</v>
      </c>
      <c r="C514" s="1" t="s">
        <v>88</v>
      </c>
      <c r="D514" s="1">
        <v>4</v>
      </c>
      <c r="E514" s="1" t="s">
        <v>3</v>
      </c>
      <c r="F514" s="1" t="s">
        <v>30</v>
      </c>
      <c r="G514" s="1" t="s">
        <v>36</v>
      </c>
      <c r="H514" s="2" t="s">
        <v>39</v>
      </c>
      <c r="I514" s="2" t="s">
        <v>38</v>
      </c>
      <c r="J514" s="2"/>
      <c r="K514" s="2"/>
      <c r="L514" s="7" t="str">
        <f>IF(G514="","",VLOOKUP(G514,Overview!$A$3:$B$52,2))</f>
        <v>Panthers</v>
      </c>
      <c r="M514" s="7">
        <f t="shared" si="94"/>
        <v>0</v>
      </c>
      <c r="N514" s="7">
        <f t="shared" si="95"/>
        <v>0</v>
      </c>
      <c r="O514" s="7">
        <f t="shared" si="96"/>
        <v>0</v>
      </c>
      <c r="P514" s="8">
        <f t="shared" si="97"/>
        <v>0</v>
      </c>
      <c r="Q514" s="8">
        <f t="shared" si="98"/>
        <v>0</v>
      </c>
      <c r="R514" s="7">
        <f t="shared" si="99"/>
        <v>0</v>
      </c>
      <c r="S514" s="7">
        <f t="shared" si="100"/>
        <v>0</v>
      </c>
      <c r="T514" s="7" t="str">
        <f t="shared" si="101"/>
        <v/>
      </c>
      <c r="U514" s="7" t="str">
        <f t="shared" si="102"/>
        <v/>
      </c>
      <c r="V514" s="7" t="str">
        <f t="shared" si="103"/>
        <v/>
      </c>
      <c r="W514" s="7" t="str">
        <f t="shared" si="104"/>
        <v/>
      </c>
      <c r="Z514" s="7"/>
    </row>
    <row r="515" spans="1:26" x14ac:dyDescent="0.25">
      <c r="A515" s="1">
        <v>2014</v>
      </c>
      <c r="B515" s="1" t="s">
        <v>94</v>
      </c>
      <c r="C515" s="1" t="s">
        <v>88</v>
      </c>
      <c r="D515" s="1">
        <v>5</v>
      </c>
      <c r="E515" s="1" t="s">
        <v>5</v>
      </c>
      <c r="F515" s="1" t="s">
        <v>58</v>
      </c>
      <c r="G515" s="1" t="s">
        <v>62</v>
      </c>
      <c r="H515" s="2" t="s">
        <v>38</v>
      </c>
      <c r="I515" s="2"/>
      <c r="J515" s="2"/>
      <c r="K515" s="2"/>
      <c r="L515" s="7" t="str">
        <f>IF(G515="","",VLOOKUP(G515,Overview!$A$3:$B$52,2))</f>
        <v>Cardinals</v>
      </c>
      <c r="M515" s="7">
        <f t="shared" ref="M515:M578" si="105">(L515=$M$1)*1</f>
        <v>0</v>
      </c>
      <c r="N515" s="7">
        <f t="shared" ref="N515:N578" si="106">M515</f>
        <v>0</v>
      </c>
      <c r="O515" s="7">
        <f t="shared" ref="O515:O564" si="107">A515*M515</f>
        <v>0</v>
      </c>
      <c r="P515" s="8">
        <f t="shared" ref="P515:P564" si="108">COUNTIF(H515:K515,"W")*M515</f>
        <v>0</v>
      </c>
      <c r="Q515" s="8">
        <f t="shared" ref="Q515:Q564" si="109">COUNTIF(H515:K515,"L")*M515</f>
        <v>0</v>
      </c>
      <c r="R515" s="7">
        <f t="shared" ref="R515:R578" si="110">IF(K515&lt;&gt;"",1,0)*M515</f>
        <v>0</v>
      </c>
      <c r="S515" s="7">
        <f t="shared" ref="S515:S564" si="111">IF(K515="W",1,0)*M515</f>
        <v>0</v>
      </c>
      <c r="T515" s="7" t="str">
        <f t="shared" ref="T515:T578" si="112">IF($K515="W",A515,"")</f>
        <v/>
      </c>
      <c r="U515" s="7" t="str">
        <f t="shared" ref="U515:U578" si="113">IF($K515="W",F515,"")</f>
        <v/>
      </c>
      <c r="V515" s="7" t="str">
        <f t="shared" ref="V515:V578" si="114">IF($K515="W",G515,"")</f>
        <v/>
      </c>
      <c r="W515" s="7" t="str">
        <f t="shared" ref="W515:W578" si="115">IF($K515="W",IF(A515&lt;1970,B515,LEFT(C515,1)&amp;"FC"),"")</f>
        <v/>
      </c>
      <c r="Z515" s="7"/>
    </row>
    <row r="516" spans="1:26" x14ac:dyDescent="0.25">
      <c r="A516" s="1">
        <v>2014</v>
      </c>
      <c r="B516" s="1" t="s">
        <v>94</v>
      </c>
      <c r="C516" s="1" t="s">
        <v>88</v>
      </c>
      <c r="D516" s="1">
        <v>6</v>
      </c>
      <c r="E516" s="1" t="s">
        <v>5</v>
      </c>
      <c r="F516" s="1" t="s">
        <v>83</v>
      </c>
      <c r="G516" s="1" t="s">
        <v>54</v>
      </c>
      <c r="H516" s="2" t="s">
        <v>38</v>
      </c>
      <c r="I516" s="2"/>
      <c r="J516" s="2"/>
      <c r="K516" s="2"/>
      <c r="L516" s="7" t="str">
        <f>IF(G516="","",VLOOKUP(G516,Overview!$A$3:$B$52,2))</f>
        <v>Lions</v>
      </c>
      <c r="M516" s="7">
        <f t="shared" si="105"/>
        <v>0</v>
      </c>
      <c r="N516" s="7">
        <f t="shared" si="106"/>
        <v>0</v>
      </c>
      <c r="O516" s="7">
        <f t="shared" si="107"/>
        <v>0</v>
      </c>
      <c r="P516" s="8">
        <f t="shared" si="108"/>
        <v>0</v>
      </c>
      <c r="Q516" s="8">
        <f t="shared" si="109"/>
        <v>0</v>
      </c>
      <c r="R516" s="7">
        <f t="shared" si="110"/>
        <v>0</v>
      </c>
      <c r="S516" s="7">
        <f t="shared" si="111"/>
        <v>0</v>
      </c>
      <c r="T516" s="7" t="str">
        <f t="shared" si="112"/>
        <v/>
      </c>
      <c r="U516" s="7" t="str">
        <f t="shared" si="113"/>
        <v/>
      </c>
      <c r="V516" s="7" t="str">
        <f t="shared" si="114"/>
        <v/>
      </c>
      <c r="W516" s="7" t="str">
        <f t="shared" si="115"/>
        <v/>
      </c>
      <c r="Z516" s="7"/>
    </row>
    <row r="517" spans="1:26" x14ac:dyDescent="0.25">
      <c r="A517" s="1">
        <v>2015</v>
      </c>
      <c r="B517" s="1" t="s">
        <v>94</v>
      </c>
      <c r="C517" s="1" t="s">
        <v>87</v>
      </c>
      <c r="D517" s="1">
        <v>1</v>
      </c>
      <c r="E517" s="1" t="s">
        <v>4</v>
      </c>
      <c r="F517" s="1" t="s">
        <v>56</v>
      </c>
      <c r="G517" s="1" t="s">
        <v>60</v>
      </c>
      <c r="H517" s="2" t="s">
        <v>55</v>
      </c>
      <c r="I517" s="2" t="s">
        <v>39</v>
      </c>
      <c r="J517" s="2" t="s">
        <v>39</v>
      </c>
      <c r="K517" s="2" t="s">
        <v>39</v>
      </c>
      <c r="L517" s="7" t="str">
        <f>IF(G517="","",VLOOKUP(G517,Overview!$A$3:$B$52,2))</f>
        <v>Broncos</v>
      </c>
      <c r="M517" s="7">
        <f t="shared" si="105"/>
        <v>0</v>
      </c>
      <c r="N517" s="7">
        <f t="shared" si="106"/>
        <v>0</v>
      </c>
      <c r="O517" s="7">
        <f t="shared" si="107"/>
        <v>0</v>
      </c>
      <c r="P517" s="8">
        <f t="shared" si="108"/>
        <v>0</v>
      </c>
      <c r="Q517" s="8">
        <f t="shared" si="109"/>
        <v>0</v>
      </c>
      <c r="R517" s="7">
        <f t="shared" si="110"/>
        <v>0</v>
      </c>
      <c r="S517" s="7">
        <f t="shared" si="111"/>
        <v>0</v>
      </c>
      <c r="T517" s="7">
        <f t="shared" si="112"/>
        <v>2015</v>
      </c>
      <c r="U517" s="7" t="str">
        <f t="shared" si="113"/>
        <v>Denver</v>
      </c>
      <c r="V517" s="7" t="str">
        <f t="shared" si="114"/>
        <v>Broncos</v>
      </c>
      <c r="W517" s="7" t="str">
        <f t="shared" si="115"/>
        <v>AFC</v>
      </c>
      <c r="Z517" s="7"/>
    </row>
    <row r="518" spans="1:26" x14ac:dyDescent="0.25">
      <c r="A518" s="1">
        <v>2015</v>
      </c>
      <c r="B518" s="1" t="s">
        <v>94</v>
      </c>
      <c r="C518" s="1" t="s">
        <v>87</v>
      </c>
      <c r="D518" s="1">
        <v>2</v>
      </c>
      <c r="E518" s="1" t="s">
        <v>25</v>
      </c>
      <c r="F518" s="1" t="s">
        <v>9</v>
      </c>
      <c r="G518" s="1" t="s">
        <v>15</v>
      </c>
      <c r="H518" s="2" t="s">
        <v>55</v>
      </c>
      <c r="I518" s="2" t="s">
        <v>39</v>
      </c>
      <c r="J518" s="2" t="s">
        <v>38</v>
      </c>
      <c r="K518" s="2"/>
      <c r="L518" s="7" t="str">
        <f>IF(G518="","",VLOOKUP(G518,Overview!$A$3:$B$52,2))</f>
        <v>Patriots</v>
      </c>
      <c r="M518" s="7">
        <f t="shared" si="105"/>
        <v>0</v>
      </c>
      <c r="N518" s="7">
        <f t="shared" si="106"/>
        <v>0</v>
      </c>
      <c r="O518" s="7">
        <f t="shared" si="107"/>
        <v>0</v>
      </c>
      <c r="P518" s="8">
        <f t="shared" si="108"/>
        <v>0</v>
      </c>
      <c r="Q518" s="8">
        <f t="shared" si="109"/>
        <v>0</v>
      </c>
      <c r="R518" s="7">
        <f t="shared" si="110"/>
        <v>0</v>
      </c>
      <c r="S518" s="7">
        <f t="shared" si="111"/>
        <v>0</v>
      </c>
      <c r="T518" s="7" t="str">
        <f t="shared" si="112"/>
        <v/>
      </c>
      <c r="U518" s="7" t="str">
        <f t="shared" si="113"/>
        <v/>
      </c>
      <c r="V518" s="7" t="str">
        <f t="shared" si="114"/>
        <v/>
      </c>
      <c r="W518" s="7" t="str">
        <f t="shared" si="115"/>
        <v/>
      </c>
      <c r="Z518" s="7"/>
    </row>
    <row r="519" spans="1:26" x14ac:dyDescent="0.25">
      <c r="A519" s="1">
        <v>2015</v>
      </c>
      <c r="B519" s="1" t="s">
        <v>94</v>
      </c>
      <c r="C519" s="1" t="s">
        <v>87</v>
      </c>
      <c r="D519" s="1">
        <v>3</v>
      </c>
      <c r="E519" s="1" t="s">
        <v>2</v>
      </c>
      <c r="F519" s="1" t="s">
        <v>57</v>
      </c>
      <c r="G519" s="1" t="s">
        <v>61</v>
      </c>
      <c r="H519" s="2" t="s">
        <v>38</v>
      </c>
      <c r="I519" s="2"/>
      <c r="J519" s="2"/>
      <c r="K519" s="2"/>
      <c r="L519" s="7" t="str">
        <f>IF(G519="","",VLOOKUP(G519,Overview!$A$3:$B$52,2))</f>
        <v>Bengals</v>
      </c>
      <c r="M519" s="7">
        <f t="shared" si="105"/>
        <v>0</v>
      </c>
      <c r="N519" s="7">
        <f t="shared" si="106"/>
        <v>0</v>
      </c>
      <c r="O519" s="7">
        <f t="shared" si="107"/>
        <v>0</v>
      </c>
      <c r="P519" s="8">
        <f t="shared" si="108"/>
        <v>0</v>
      </c>
      <c r="Q519" s="8">
        <f t="shared" si="109"/>
        <v>0</v>
      </c>
      <c r="R519" s="7">
        <f t="shared" si="110"/>
        <v>0</v>
      </c>
      <c r="S519" s="7">
        <f t="shared" si="111"/>
        <v>0</v>
      </c>
      <c r="T519" s="7" t="str">
        <f t="shared" si="112"/>
        <v/>
      </c>
      <c r="U519" s="7" t="str">
        <f t="shared" si="113"/>
        <v/>
      </c>
      <c r="V519" s="7" t="str">
        <f t="shared" si="114"/>
        <v/>
      </c>
      <c r="W519" s="7" t="str">
        <f t="shared" si="115"/>
        <v/>
      </c>
      <c r="Z519" s="7"/>
    </row>
    <row r="520" spans="1:26" x14ac:dyDescent="0.25">
      <c r="A520" s="1">
        <v>2015</v>
      </c>
      <c r="B520" s="1" t="s">
        <v>94</v>
      </c>
      <c r="C520" s="1" t="s">
        <v>87</v>
      </c>
      <c r="D520" s="1">
        <v>4</v>
      </c>
      <c r="E520" s="1" t="s">
        <v>3</v>
      </c>
      <c r="F520" s="1" t="s">
        <v>40</v>
      </c>
      <c r="G520" s="1" t="s">
        <v>47</v>
      </c>
      <c r="H520" s="2" t="s">
        <v>38</v>
      </c>
      <c r="I520" s="2"/>
      <c r="J520" s="2"/>
      <c r="K520" s="2"/>
      <c r="L520" s="7" t="str">
        <f>IF(G520="","",VLOOKUP(G520,Overview!$A$3:$B$52,2))</f>
        <v>Texans</v>
      </c>
      <c r="M520" s="7">
        <f t="shared" si="105"/>
        <v>0</v>
      </c>
      <c r="N520" s="7">
        <f t="shared" si="106"/>
        <v>0</v>
      </c>
      <c r="O520" s="7">
        <f t="shared" si="107"/>
        <v>0</v>
      </c>
      <c r="P520" s="8">
        <f t="shared" si="108"/>
        <v>0</v>
      </c>
      <c r="Q520" s="8">
        <f t="shared" si="109"/>
        <v>0</v>
      </c>
      <c r="R520" s="7">
        <f t="shared" si="110"/>
        <v>0</v>
      </c>
      <c r="S520" s="7">
        <f t="shared" si="111"/>
        <v>0</v>
      </c>
      <c r="T520" s="7" t="str">
        <f t="shared" si="112"/>
        <v/>
      </c>
      <c r="U520" s="7" t="str">
        <f t="shared" si="113"/>
        <v/>
      </c>
      <c r="V520" s="7" t="str">
        <f t="shared" si="114"/>
        <v/>
      </c>
      <c r="W520" s="7" t="str">
        <f t="shared" si="115"/>
        <v/>
      </c>
      <c r="Z520" s="7"/>
    </row>
    <row r="521" spans="1:26" x14ac:dyDescent="0.25">
      <c r="A521" s="1">
        <v>2015</v>
      </c>
      <c r="B521" s="1" t="s">
        <v>94</v>
      </c>
      <c r="C521" s="1" t="s">
        <v>87</v>
      </c>
      <c r="D521" s="1">
        <v>5</v>
      </c>
      <c r="E521" s="1" t="s">
        <v>5</v>
      </c>
      <c r="F521" s="1" t="s">
        <v>12</v>
      </c>
      <c r="G521" s="1" t="s">
        <v>18</v>
      </c>
      <c r="H521" s="2" t="s">
        <v>39</v>
      </c>
      <c r="I521" s="2" t="s">
        <v>38</v>
      </c>
      <c r="J521" s="2"/>
      <c r="K521" s="2"/>
      <c r="L521" s="7" t="str">
        <f>IF(G521="","",VLOOKUP(G521,Overview!$A$3:$B$52,2))</f>
        <v>Chiefs</v>
      </c>
      <c r="M521" s="7">
        <f t="shared" si="105"/>
        <v>0</v>
      </c>
      <c r="N521" s="7">
        <f t="shared" si="106"/>
        <v>0</v>
      </c>
      <c r="O521" s="7">
        <f t="shared" si="107"/>
        <v>0</v>
      </c>
      <c r="P521" s="8">
        <f t="shared" si="108"/>
        <v>0</v>
      </c>
      <c r="Q521" s="8">
        <f t="shared" si="109"/>
        <v>0</v>
      </c>
      <c r="R521" s="7">
        <f t="shared" si="110"/>
        <v>0</v>
      </c>
      <c r="S521" s="7">
        <f t="shared" si="111"/>
        <v>0</v>
      </c>
      <c r="T521" s="7" t="str">
        <f t="shared" si="112"/>
        <v/>
      </c>
      <c r="U521" s="7" t="str">
        <f t="shared" si="113"/>
        <v/>
      </c>
      <c r="V521" s="7" t="str">
        <f t="shared" si="114"/>
        <v/>
      </c>
      <c r="W521" s="7" t="str">
        <f t="shared" si="115"/>
        <v/>
      </c>
      <c r="Z521" s="7"/>
    </row>
    <row r="522" spans="1:26" x14ac:dyDescent="0.25">
      <c r="A522" s="1">
        <v>2015</v>
      </c>
      <c r="B522" s="1" t="s">
        <v>94</v>
      </c>
      <c r="C522" s="1" t="s">
        <v>87</v>
      </c>
      <c r="D522" s="1">
        <v>6</v>
      </c>
      <c r="E522" s="1" t="s">
        <v>5</v>
      </c>
      <c r="F522" s="1" t="s">
        <v>10</v>
      </c>
      <c r="G522" s="1" t="s">
        <v>16</v>
      </c>
      <c r="H522" s="2" t="s">
        <v>39</v>
      </c>
      <c r="I522" s="2" t="s">
        <v>38</v>
      </c>
      <c r="J522" s="2"/>
      <c r="K522" s="2"/>
      <c r="L522" s="7" t="str">
        <f>IF(G522="","",VLOOKUP(G522,Overview!$A$3:$B$52,2))</f>
        <v>Steelers</v>
      </c>
      <c r="M522" s="7">
        <f t="shared" si="105"/>
        <v>0</v>
      </c>
      <c r="N522" s="7">
        <f t="shared" si="106"/>
        <v>0</v>
      </c>
      <c r="O522" s="7">
        <f t="shared" si="107"/>
        <v>0</v>
      </c>
      <c r="P522" s="8">
        <f t="shared" si="108"/>
        <v>0</v>
      </c>
      <c r="Q522" s="8">
        <f t="shared" si="109"/>
        <v>0</v>
      </c>
      <c r="R522" s="7">
        <f t="shared" si="110"/>
        <v>0</v>
      </c>
      <c r="S522" s="7">
        <f t="shared" si="111"/>
        <v>0</v>
      </c>
      <c r="T522" s="7" t="str">
        <f t="shared" si="112"/>
        <v/>
      </c>
      <c r="U522" s="7" t="str">
        <f t="shared" si="113"/>
        <v/>
      </c>
      <c r="V522" s="7" t="str">
        <f t="shared" si="114"/>
        <v/>
      </c>
      <c r="W522" s="7" t="str">
        <f t="shared" si="115"/>
        <v/>
      </c>
      <c r="Z522" s="7"/>
    </row>
    <row r="523" spans="1:26" x14ac:dyDescent="0.25">
      <c r="A523" s="1">
        <v>2015</v>
      </c>
      <c r="B523" s="1" t="s">
        <v>94</v>
      </c>
      <c r="C523" s="1" t="s">
        <v>88</v>
      </c>
      <c r="D523" s="1">
        <v>1</v>
      </c>
      <c r="E523" s="1" t="s">
        <v>3</v>
      </c>
      <c r="F523" s="1" t="s">
        <v>30</v>
      </c>
      <c r="G523" s="1" t="s">
        <v>36</v>
      </c>
      <c r="H523" s="2" t="s">
        <v>55</v>
      </c>
      <c r="I523" s="2" t="s">
        <v>39</v>
      </c>
      <c r="J523" s="2" t="s">
        <v>39</v>
      </c>
      <c r="K523" s="2" t="s">
        <v>38</v>
      </c>
      <c r="L523" s="7" t="str">
        <f>IF(G523="","",VLOOKUP(G523,Overview!$A$3:$B$52,2))</f>
        <v>Panthers</v>
      </c>
      <c r="M523" s="7">
        <f t="shared" si="105"/>
        <v>0</v>
      </c>
      <c r="N523" s="7">
        <f t="shared" si="106"/>
        <v>0</v>
      </c>
      <c r="O523" s="7">
        <f t="shared" si="107"/>
        <v>0</v>
      </c>
      <c r="P523" s="8">
        <f t="shared" si="108"/>
        <v>0</v>
      </c>
      <c r="Q523" s="8">
        <f t="shared" si="109"/>
        <v>0</v>
      </c>
      <c r="R523" s="7">
        <f t="shared" si="110"/>
        <v>0</v>
      </c>
      <c r="S523" s="7">
        <f t="shared" si="111"/>
        <v>0</v>
      </c>
      <c r="T523" s="7" t="str">
        <f t="shared" si="112"/>
        <v/>
      </c>
      <c r="U523" s="7" t="str">
        <f t="shared" si="113"/>
        <v/>
      </c>
      <c r="V523" s="7" t="str">
        <f t="shared" si="114"/>
        <v/>
      </c>
      <c r="W523" s="7" t="str">
        <f t="shared" si="115"/>
        <v/>
      </c>
      <c r="Z523" s="7"/>
    </row>
    <row r="524" spans="1:26" x14ac:dyDescent="0.25">
      <c r="A524" s="1">
        <v>2015</v>
      </c>
      <c r="B524" s="1" t="s">
        <v>94</v>
      </c>
      <c r="C524" s="1" t="s">
        <v>88</v>
      </c>
      <c r="D524" s="1">
        <v>2</v>
      </c>
      <c r="E524" s="1" t="s">
        <v>4</v>
      </c>
      <c r="F524" s="1" t="s">
        <v>58</v>
      </c>
      <c r="G524" s="1" t="s">
        <v>62</v>
      </c>
      <c r="H524" s="2" t="s">
        <v>55</v>
      </c>
      <c r="I524" s="2" t="s">
        <v>39</v>
      </c>
      <c r="J524" s="2" t="s">
        <v>38</v>
      </c>
      <c r="K524" s="2"/>
      <c r="L524" s="7" t="str">
        <f>IF(G524="","",VLOOKUP(G524,Overview!$A$3:$B$52,2))</f>
        <v>Cardinals</v>
      </c>
      <c r="M524" s="7">
        <f t="shared" si="105"/>
        <v>0</v>
      </c>
      <c r="N524" s="7">
        <f t="shared" si="106"/>
        <v>0</v>
      </c>
      <c r="O524" s="7">
        <f t="shared" si="107"/>
        <v>0</v>
      </c>
      <c r="P524" s="8">
        <f t="shared" si="108"/>
        <v>0</v>
      </c>
      <c r="Q524" s="8">
        <f t="shared" si="109"/>
        <v>0</v>
      </c>
      <c r="R524" s="7">
        <f t="shared" si="110"/>
        <v>0</v>
      </c>
      <c r="S524" s="7">
        <f t="shared" si="111"/>
        <v>0</v>
      </c>
      <c r="T524" s="7" t="str">
        <f t="shared" si="112"/>
        <v/>
      </c>
      <c r="U524" s="7" t="str">
        <f t="shared" si="113"/>
        <v/>
      </c>
      <c r="V524" s="7" t="str">
        <f t="shared" si="114"/>
        <v/>
      </c>
      <c r="W524" s="7" t="str">
        <f t="shared" si="115"/>
        <v/>
      </c>
      <c r="Z524" s="7"/>
    </row>
    <row r="525" spans="1:26" x14ac:dyDescent="0.25">
      <c r="A525" s="1">
        <v>2015</v>
      </c>
      <c r="B525" s="1" t="s">
        <v>94</v>
      </c>
      <c r="C525" s="1" t="s">
        <v>88</v>
      </c>
      <c r="D525" s="1">
        <v>3</v>
      </c>
      <c r="E525" s="1" t="s">
        <v>2</v>
      </c>
      <c r="F525" s="1" t="s">
        <v>27</v>
      </c>
      <c r="G525" s="1" t="s">
        <v>33</v>
      </c>
      <c r="H525" s="2" t="s">
        <v>38</v>
      </c>
      <c r="I525" s="2"/>
      <c r="J525" s="2"/>
      <c r="K525" s="2"/>
      <c r="L525" s="7" t="str">
        <f>IF(G525="","",VLOOKUP(G525,Overview!$A$3:$B$52,2))</f>
        <v>Vikings</v>
      </c>
      <c r="M525" s="7">
        <f t="shared" si="105"/>
        <v>0</v>
      </c>
      <c r="N525" s="7">
        <f t="shared" si="106"/>
        <v>0</v>
      </c>
      <c r="O525" s="7">
        <f t="shared" si="107"/>
        <v>0</v>
      </c>
      <c r="P525" s="8">
        <f t="shared" si="108"/>
        <v>0</v>
      </c>
      <c r="Q525" s="8">
        <f t="shared" si="109"/>
        <v>0</v>
      </c>
      <c r="R525" s="7">
        <f t="shared" si="110"/>
        <v>0</v>
      </c>
      <c r="S525" s="7">
        <f t="shared" si="111"/>
        <v>0</v>
      </c>
      <c r="T525" s="7" t="str">
        <f t="shared" si="112"/>
        <v/>
      </c>
      <c r="U525" s="7" t="str">
        <f t="shared" si="113"/>
        <v/>
      </c>
      <c r="V525" s="7" t="str">
        <f t="shared" si="114"/>
        <v/>
      </c>
      <c r="W525" s="7" t="str">
        <f t="shared" si="115"/>
        <v/>
      </c>
      <c r="Z525" s="7"/>
    </row>
    <row r="526" spans="1:26" x14ac:dyDescent="0.25">
      <c r="A526" s="1">
        <v>2015</v>
      </c>
      <c r="B526" s="1" t="s">
        <v>94</v>
      </c>
      <c r="C526" s="1" t="s">
        <v>88</v>
      </c>
      <c r="D526" s="1">
        <v>4</v>
      </c>
      <c r="E526" s="1" t="s">
        <v>25</v>
      </c>
      <c r="F526" s="1" t="s">
        <v>59</v>
      </c>
      <c r="G526" s="1" t="s">
        <v>63</v>
      </c>
      <c r="H526" s="2" t="s">
        <v>38</v>
      </c>
      <c r="I526" s="2"/>
      <c r="J526" s="2"/>
      <c r="K526" s="2"/>
      <c r="L526" s="7" t="str">
        <f>IF(G526="","",VLOOKUP(G526,Overview!$A$3:$B$52,2))</f>
        <v>Commanders</v>
      </c>
      <c r="M526" s="7">
        <f t="shared" si="105"/>
        <v>0</v>
      </c>
      <c r="N526" s="7">
        <f t="shared" si="106"/>
        <v>0</v>
      </c>
      <c r="O526" s="7">
        <f t="shared" si="107"/>
        <v>0</v>
      </c>
      <c r="P526" s="8">
        <f t="shared" si="108"/>
        <v>0</v>
      </c>
      <c r="Q526" s="8">
        <f t="shared" si="109"/>
        <v>0</v>
      </c>
      <c r="R526" s="7">
        <f t="shared" si="110"/>
        <v>0</v>
      </c>
      <c r="S526" s="7">
        <f t="shared" si="111"/>
        <v>0</v>
      </c>
      <c r="T526" s="7" t="str">
        <f t="shared" si="112"/>
        <v/>
      </c>
      <c r="U526" s="7" t="str">
        <f t="shared" si="113"/>
        <v/>
      </c>
      <c r="V526" s="7" t="str">
        <f t="shared" si="114"/>
        <v/>
      </c>
      <c r="W526" s="7" t="str">
        <f t="shared" si="115"/>
        <v/>
      </c>
      <c r="Z526" s="7"/>
    </row>
    <row r="527" spans="1:26" x14ac:dyDescent="0.25">
      <c r="A527" s="1">
        <v>2015</v>
      </c>
      <c r="B527" s="1" t="s">
        <v>94</v>
      </c>
      <c r="C527" s="1" t="s">
        <v>88</v>
      </c>
      <c r="D527" s="1">
        <v>5</v>
      </c>
      <c r="E527" s="1" t="s">
        <v>5</v>
      </c>
      <c r="F527" s="1" t="s">
        <v>45</v>
      </c>
      <c r="G527" s="1" t="s">
        <v>52</v>
      </c>
      <c r="H527" s="2" t="s">
        <v>39</v>
      </c>
      <c r="I527" s="2" t="s">
        <v>38</v>
      </c>
      <c r="J527" s="2"/>
      <c r="K527" s="2"/>
      <c r="L527" s="7" t="str">
        <f>IF(G527="","",VLOOKUP(G527,Overview!$A$3:$B$52,2))</f>
        <v>Packers</v>
      </c>
      <c r="M527" s="7">
        <f t="shared" si="105"/>
        <v>0</v>
      </c>
      <c r="N527" s="7">
        <f t="shared" si="106"/>
        <v>0</v>
      </c>
      <c r="O527" s="7">
        <f t="shared" si="107"/>
        <v>0</v>
      </c>
      <c r="P527" s="8">
        <f t="shared" si="108"/>
        <v>0</v>
      </c>
      <c r="Q527" s="8">
        <f t="shared" si="109"/>
        <v>0</v>
      </c>
      <c r="R527" s="7">
        <f t="shared" si="110"/>
        <v>0</v>
      </c>
      <c r="S527" s="7">
        <f t="shared" si="111"/>
        <v>0</v>
      </c>
      <c r="T527" s="7" t="str">
        <f t="shared" si="112"/>
        <v/>
      </c>
      <c r="U527" s="7" t="str">
        <f t="shared" si="113"/>
        <v/>
      </c>
      <c r="V527" s="7" t="str">
        <f t="shared" si="114"/>
        <v/>
      </c>
      <c r="W527" s="7" t="str">
        <f t="shared" si="115"/>
        <v/>
      </c>
      <c r="Z527" s="7"/>
    </row>
    <row r="528" spans="1:26" x14ac:dyDescent="0.25">
      <c r="A528" s="1">
        <v>2015</v>
      </c>
      <c r="B528" s="1" t="s">
        <v>94</v>
      </c>
      <c r="C528" s="1" t="s">
        <v>88</v>
      </c>
      <c r="D528" s="1">
        <v>6</v>
      </c>
      <c r="E528" s="1" t="s">
        <v>5</v>
      </c>
      <c r="F528" s="1" t="s">
        <v>44</v>
      </c>
      <c r="G528" s="1" t="s">
        <v>51</v>
      </c>
      <c r="H528" s="2" t="s">
        <v>39</v>
      </c>
      <c r="I528" s="2" t="s">
        <v>38</v>
      </c>
      <c r="J528" s="2"/>
      <c r="K528" s="2"/>
      <c r="L528" s="7" t="str">
        <f>IF(G528="","",VLOOKUP(G528,Overview!$A$3:$B$52,2))</f>
        <v>Seahawks</v>
      </c>
      <c r="M528" s="7">
        <f t="shared" si="105"/>
        <v>0</v>
      </c>
      <c r="N528" s="7">
        <f t="shared" si="106"/>
        <v>0</v>
      </c>
      <c r="O528" s="7">
        <f t="shared" si="107"/>
        <v>0</v>
      </c>
      <c r="P528" s="8">
        <f t="shared" si="108"/>
        <v>0</v>
      </c>
      <c r="Q528" s="8">
        <f t="shared" si="109"/>
        <v>0</v>
      </c>
      <c r="R528" s="7">
        <f t="shared" si="110"/>
        <v>0</v>
      </c>
      <c r="S528" s="7">
        <f t="shared" si="111"/>
        <v>0</v>
      </c>
      <c r="T528" s="7" t="str">
        <f t="shared" si="112"/>
        <v/>
      </c>
      <c r="U528" s="7" t="str">
        <f t="shared" si="113"/>
        <v/>
      </c>
      <c r="V528" s="7" t="str">
        <f t="shared" si="114"/>
        <v/>
      </c>
      <c r="W528" s="7" t="str">
        <f t="shared" si="115"/>
        <v/>
      </c>
      <c r="Z528" s="7"/>
    </row>
    <row r="529" spans="1:26" x14ac:dyDescent="0.25">
      <c r="A529" s="1">
        <v>2016</v>
      </c>
      <c r="B529" s="1" t="s">
        <v>94</v>
      </c>
      <c r="C529" s="1" t="s">
        <v>87</v>
      </c>
      <c r="D529" s="1">
        <v>1</v>
      </c>
      <c r="E529" s="1" t="s">
        <v>25</v>
      </c>
      <c r="F529" s="1" t="s">
        <v>9</v>
      </c>
      <c r="G529" s="1" t="s">
        <v>15</v>
      </c>
      <c r="H529" s="2" t="s">
        <v>55</v>
      </c>
      <c r="I529" s="2" t="s">
        <v>39</v>
      </c>
      <c r="J529" s="2" t="s">
        <v>39</v>
      </c>
      <c r="K529" s="2" t="s">
        <v>39</v>
      </c>
      <c r="L529" s="7" t="str">
        <f>IF(G529="","",VLOOKUP(G529,Overview!$A$3:$B$52,2))</f>
        <v>Patriots</v>
      </c>
      <c r="M529" s="7">
        <f t="shared" si="105"/>
        <v>0</v>
      </c>
      <c r="N529" s="7">
        <f t="shared" si="106"/>
        <v>0</v>
      </c>
      <c r="O529" s="7">
        <f t="shared" si="107"/>
        <v>0</v>
      </c>
      <c r="P529" s="8">
        <f t="shared" si="108"/>
        <v>0</v>
      </c>
      <c r="Q529" s="8">
        <f t="shared" si="109"/>
        <v>0</v>
      </c>
      <c r="R529" s="7">
        <f t="shared" si="110"/>
        <v>0</v>
      </c>
      <c r="S529" s="7">
        <f t="shared" si="111"/>
        <v>0</v>
      </c>
      <c r="T529" s="7">
        <f t="shared" si="112"/>
        <v>2016</v>
      </c>
      <c r="U529" s="7" t="str">
        <f t="shared" si="113"/>
        <v>New England</v>
      </c>
      <c r="V529" s="7" t="str">
        <f t="shared" si="114"/>
        <v>Patriots</v>
      </c>
      <c r="W529" s="7" t="str">
        <f t="shared" si="115"/>
        <v>AFC</v>
      </c>
      <c r="Z529" s="7"/>
    </row>
    <row r="530" spans="1:26" x14ac:dyDescent="0.25">
      <c r="A530" s="1">
        <v>2016</v>
      </c>
      <c r="B530" s="1" t="s">
        <v>94</v>
      </c>
      <c r="C530" s="1" t="s">
        <v>87</v>
      </c>
      <c r="D530" s="1">
        <v>2</v>
      </c>
      <c r="E530" s="1" t="s">
        <v>4</v>
      </c>
      <c r="F530" s="1" t="s">
        <v>12</v>
      </c>
      <c r="G530" s="1" t="s">
        <v>18</v>
      </c>
      <c r="H530" s="2" t="s">
        <v>55</v>
      </c>
      <c r="I530" s="2" t="s">
        <v>38</v>
      </c>
      <c r="J530" s="2"/>
      <c r="K530" s="2"/>
      <c r="L530" s="7" t="str">
        <f>IF(G530="","",VLOOKUP(G530,Overview!$A$3:$B$52,2))</f>
        <v>Chiefs</v>
      </c>
      <c r="M530" s="7">
        <f t="shared" si="105"/>
        <v>0</v>
      </c>
      <c r="N530" s="7">
        <f t="shared" si="106"/>
        <v>0</v>
      </c>
      <c r="O530" s="7">
        <f t="shared" si="107"/>
        <v>0</v>
      </c>
      <c r="P530" s="8">
        <f t="shared" si="108"/>
        <v>0</v>
      </c>
      <c r="Q530" s="8">
        <f t="shared" si="109"/>
        <v>0</v>
      </c>
      <c r="R530" s="7">
        <f t="shared" si="110"/>
        <v>0</v>
      </c>
      <c r="S530" s="7">
        <f t="shared" si="111"/>
        <v>0</v>
      </c>
      <c r="T530" s="7" t="str">
        <f t="shared" si="112"/>
        <v/>
      </c>
      <c r="U530" s="7" t="str">
        <f t="shared" si="113"/>
        <v/>
      </c>
      <c r="V530" s="7" t="str">
        <f t="shared" si="114"/>
        <v/>
      </c>
      <c r="W530" s="7" t="str">
        <f t="shared" si="115"/>
        <v/>
      </c>
      <c r="Z530" s="7"/>
    </row>
    <row r="531" spans="1:26" x14ac:dyDescent="0.25">
      <c r="A531" s="1">
        <v>2016</v>
      </c>
      <c r="B531" s="1" t="s">
        <v>94</v>
      </c>
      <c r="C531" s="1" t="s">
        <v>87</v>
      </c>
      <c r="D531" s="1">
        <v>3</v>
      </c>
      <c r="E531" s="1" t="s">
        <v>2</v>
      </c>
      <c r="F531" s="1" t="s">
        <v>10</v>
      </c>
      <c r="G531" s="1" t="s">
        <v>16</v>
      </c>
      <c r="H531" s="2" t="s">
        <v>39</v>
      </c>
      <c r="I531" s="2" t="s">
        <v>39</v>
      </c>
      <c r="J531" s="2" t="s">
        <v>38</v>
      </c>
      <c r="K531" s="2"/>
      <c r="L531" s="7" t="str">
        <f>IF(G531="","",VLOOKUP(G531,Overview!$A$3:$B$52,2))</f>
        <v>Steelers</v>
      </c>
      <c r="M531" s="7">
        <f t="shared" si="105"/>
        <v>0</v>
      </c>
      <c r="N531" s="7">
        <f t="shared" si="106"/>
        <v>0</v>
      </c>
      <c r="O531" s="7">
        <f t="shared" si="107"/>
        <v>0</v>
      </c>
      <c r="P531" s="8">
        <f t="shared" si="108"/>
        <v>0</v>
      </c>
      <c r="Q531" s="8">
        <f t="shared" si="109"/>
        <v>0</v>
      </c>
      <c r="R531" s="7">
        <f t="shared" si="110"/>
        <v>0</v>
      </c>
      <c r="S531" s="7">
        <f t="shared" si="111"/>
        <v>0</v>
      </c>
      <c r="T531" s="7" t="str">
        <f t="shared" si="112"/>
        <v/>
      </c>
      <c r="U531" s="7" t="str">
        <f t="shared" si="113"/>
        <v/>
      </c>
      <c r="V531" s="7" t="str">
        <f t="shared" si="114"/>
        <v/>
      </c>
      <c r="W531" s="7" t="str">
        <f t="shared" si="115"/>
        <v/>
      </c>
      <c r="Z531" s="7"/>
    </row>
    <row r="532" spans="1:26" x14ac:dyDescent="0.25">
      <c r="A532" s="1">
        <v>2016</v>
      </c>
      <c r="B532" s="1" t="s">
        <v>94</v>
      </c>
      <c r="C532" s="1" t="s">
        <v>87</v>
      </c>
      <c r="D532" s="1">
        <v>4</v>
      </c>
      <c r="E532" s="1" t="s">
        <v>3</v>
      </c>
      <c r="F532" s="1" t="s">
        <v>40</v>
      </c>
      <c r="G532" s="1" t="s">
        <v>47</v>
      </c>
      <c r="H532" s="2" t="s">
        <v>39</v>
      </c>
      <c r="I532" s="2" t="s">
        <v>38</v>
      </c>
      <c r="J532" s="2"/>
      <c r="K532" s="2"/>
      <c r="L532" s="7" t="str">
        <f>IF(G532="","",VLOOKUP(G532,Overview!$A$3:$B$52,2))</f>
        <v>Texans</v>
      </c>
      <c r="M532" s="7">
        <f t="shared" si="105"/>
        <v>0</v>
      </c>
      <c r="N532" s="7">
        <f t="shared" si="106"/>
        <v>0</v>
      </c>
      <c r="O532" s="7">
        <f t="shared" si="107"/>
        <v>0</v>
      </c>
      <c r="P532" s="8">
        <f t="shared" si="108"/>
        <v>0</v>
      </c>
      <c r="Q532" s="8">
        <f t="shared" si="109"/>
        <v>0</v>
      </c>
      <c r="R532" s="7">
        <f t="shared" si="110"/>
        <v>0</v>
      </c>
      <c r="S532" s="7">
        <f t="shared" si="111"/>
        <v>0</v>
      </c>
      <c r="T532" s="7" t="str">
        <f t="shared" si="112"/>
        <v/>
      </c>
      <c r="U532" s="7" t="str">
        <f t="shared" si="113"/>
        <v/>
      </c>
      <c r="V532" s="7" t="str">
        <f t="shared" si="114"/>
        <v/>
      </c>
      <c r="W532" s="7" t="str">
        <f t="shared" si="115"/>
        <v/>
      </c>
      <c r="Z532" s="7"/>
    </row>
    <row r="533" spans="1:26" x14ac:dyDescent="0.25">
      <c r="A533" s="1">
        <v>2016</v>
      </c>
      <c r="B533" s="1" t="s">
        <v>94</v>
      </c>
      <c r="C533" s="1" t="s">
        <v>87</v>
      </c>
      <c r="D533" s="1">
        <v>5</v>
      </c>
      <c r="E533" s="1" t="s">
        <v>5</v>
      </c>
      <c r="F533" s="1" t="s">
        <v>41</v>
      </c>
      <c r="G533" s="1" t="s">
        <v>48</v>
      </c>
      <c r="H533" s="2" t="s">
        <v>38</v>
      </c>
      <c r="I533" s="2"/>
      <c r="J533" s="2"/>
      <c r="K533" s="2"/>
      <c r="L533" s="7" t="str">
        <f>IF(G533="","",VLOOKUP(G533,Overview!$A$3:$B$52,2))</f>
        <v>Raiders</v>
      </c>
      <c r="M533" s="7">
        <f t="shared" si="105"/>
        <v>0</v>
      </c>
      <c r="N533" s="7">
        <f t="shared" si="106"/>
        <v>0</v>
      </c>
      <c r="O533" s="7">
        <f t="shared" si="107"/>
        <v>0</v>
      </c>
      <c r="P533" s="8">
        <f t="shared" si="108"/>
        <v>0</v>
      </c>
      <c r="Q533" s="8">
        <f t="shared" si="109"/>
        <v>0</v>
      </c>
      <c r="R533" s="7">
        <f t="shared" si="110"/>
        <v>0</v>
      </c>
      <c r="S533" s="7">
        <f t="shared" si="111"/>
        <v>0</v>
      </c>
      <c r="T533" s="7" t="str">
        <f t="shared" si="112"/>
        <v/>
      </c>
      <c r="U533" s="7" t="str">
        <f t="shared" si="113"/>
        <v/>
      </c>
      <c r="V533" s="7" t="str">
        <f t="shared" si="114"/>
        <v/>
      </c>
      <c r="W533" s="7" t="str">
        <f t="shared" si="115"/>
        <v/>
      </c>
      <c r="Z533" s="7"/>
    </row>
    <row r="534" spans="1:26" x14ac:dyDescent="0.25">
      <c r="A534" s="1">
        <v>2016</v>
      </c>
      <c r="B534" s="1" t="s">
        <v>94</v>
      </c>
      <c r="C534" s="1" t="s">
        <v>87</v>
      </c>
      <c r="D534" s="1">
        <v>6</v>
      </c>
      <c r="E534" s="1" t="s">
        <v>5</v>
      </c>
      <c r="F534" s="1" t="s">
        <v>42</v>
      </c>
      <c r="G534" s="1" t="s">
        <v>49</v>
      </c>
      <c r="H534" s="2" t="s">
        <v>38</v>
      </c>
      <c r="I534" s="2"/>
      <c r="J534" s="2"/>
      <c r="K534" s="2"/>
      <c r="L534" s="7" t="str">
        <f>IF(G534="","",VLOOKUP(G534,Overview!$A$3:$B$52,2))</f>
        <v>Dolphins</v>
      </c>
      <c r="M534" s="7">
        <f t="shared" si="105"/>
        <v>0</v>
      </c>
      <c r="N534" s="7">
        <f t="shared" si="106"/>
        <v>0</v>
      </c>
      <c r="O534" s="7">
        <f t="shared" si="107"/>
        <v>0</v>
      </c>
      <c r="P534" s="8">
        <f t="shared" si="108"/>
        <v>0</v>
      </c>
      <c r="Q534" s="8">
        <f t="shared" si="109"/>
        <v>0</v>
      </c>
      <c r="R534" s="7">
        <f t="shared" si="110"/>
        <v>0</v>
      </c>
      <c r="S534" s="7">
        <f t="shared" si="111"/>
        <v>0</v>
      </c>
      <c r="T534" s="7" t="str">
        <f t="shared" si="112"/>
        <v/>
      </c>
      <c r="U534" s="7" t="str">
        <f t="shared" si="113"/>
        <v/>
      </c>
      <c r="V534" s="7" t="str">
        <f t="shared" si="114"/>
        <v/>
      </c>
      <c r="W534" s="7" t="str">
        <f t="shared" si="115"/>
        <v/>
      </c>
      <c r="Z534" s="7"/>
    </row>
    <row r="535" spans="1:26" x14ac:dyDescent="0.25">
      <c r="A535" s="1">
        <v>2016</v>
      </c>
      <c r="B535" s="1" t="s">
        <v>94</v>
      </c>
      <c r="C535" s="1" t="s">
        <v>88</v>
      </c>
      <c r="D535" s="1">
        <v>1</v>
      </c>
      <c r="E535" s="1" t="s">
        <v>25</v>
      </c>
      <c r="F535" s="1" t="s">
        <v>43</v>
      </c>
      <c r="G535" s="1" t="s">
        <v>50</v>
      </c>
      <c r="H535" s="2" t="s">
        <v>55</v>
      </c>
      <c r="I535" s="2" t="s">
        <v>38</v>
      </c>
      <c r="J535" s="2"/>
      <c r="K535" s="2"/>
      <c r="L535" s="7" t="str">
        <f>IF(G535="","",VLOOKUP(G535,Overview!$A$3:$B$52,2))</f>
        <v>Cowboys</v>
      </c>
      <c r="M535" s="7">
        <f t="shared" si="105"/>
        <v>0</v>
      </c>
      <c r="N535" s="7">
        <f t="shared" si="106"/>
        <v>0</v>
      </c>
      <c r="O535" s="7">
        <f t="shared" si="107"/>
        <v>0</v>
      </c>
      <c r="P535" s="8">
        <f t="shared" si="108"/>
        <v>0</v>
      </c>
      <c r="Q535" s="8">
        <f t="shared" si="109"/>
        <v>0</v>
      </c>
      <c r="R535" s="7">
        <f t="shared" si="110"/>
        <v>0</v>
      </c>
      <c r="S535" s="7">
        <f t="shared" si="111"/>
        <v>0</v>
      </c>
      <c r="T535" s="7" t="str">
        <f t="shared" si="112"/>
        <v/>
      </c>
      <c r="U535" s="7" t="str">
        <f t="shared" si="113"/>
        <v/>
      </c>
      <c r="V535" s="7" t="str">
        <f t="shared" si="114"/>
        <v/>
      </c>
      <c r="W535" s="7" t="str">
        <f t="shared" si="115"/>
        <v/>
      </c>
      <c r="Z535" s="7"/>
    </row>
    <row r="536" spans="1:26" x14ac:dyDescent="0.25">
      <c r="A536" s="1">
        <v>2016</v>
      </c>
      <c r="B536" s="1" t="s">
        <v>94</v>
      </c>
      <c r="C536" s="1" t="s">
        <v>88</v>
      </c>
      <c r="D536" s="1">
        <v>2</v>
      </c>
      <c r="E536" s="1" t="s">
        <v>3</v>
      </c>
      <c r="F536" s="1" t="s">
        <v>31</v>
      </c>
      <c r="G536" s="1" t="s">
        <v>37</v>
      </c>
      <c r="H536" s="2" t="s">
        <v>55</v>
      </c>
      <c r="I536" s="2" t="s">
        <v>39</v>
      </c>
      <c r="J536" s="2" t="s">
        <v>39</v>
      </c>
      <c r="K536" s="2" t="s">
        <v>38</v>
      </c>
      <c r="L536" s="7" t="str">
        <f>IF(G536="","",VLOOKUP(G536,Overview!$A$3:$B$52,2))</f>
        <v>Falcons</v>
      </c>
      <c r="M536" s="7">
        <f t="shared" si="105"/>
        <v>0</v>
      </c>
      <c r="N536" s="7">
        <f t="shared" si="106"/>
        <v>0</v>
      </c>
      <c r="O536" s="7">
        <f t="shared" si="107"/>
        <v>0</v>
      </c>
      <c r="P536" s="8">
        <f t="shared" si="108"/>
        <v>0</v>
      </c>
      <c r="Q536" s="8">
        <f t="shared" si="109"/>
        <v>0</v>
      </c>
      <c r="R536" s="7">
        <f t="shared" si="110"/>
        <v>0</v>
      </c>
      <c r="S536" s="7">
        <f t="shared" si="111"/>
        <v>0</v>
      </c>
      <c r="T536" s="7" t="str">
        <f t="shared" si="112"/>
        <v/>
      </c>
      <c r="U536" s="7" t="str">
        <f t="shared" si="113"/>
        <v/>
      </c>
      <c r="V536" s="7" t="str">
        <f t="shared" si="114"/>
        <v/>
      </c>
      <c r="W536" s="7" t="str">
        <f t="shared" si="115"/>
        <v/>
      </c>
      <c r="Z536" s="7"/>
    </row>
    <row r="537" spans="1:26" x14ac:dyDescent="0.25">
      <c r="A537" s="1">
        <v>2016</v>
      </c>
      <c r="B537" s="1" t="s">
        <v>94</v>
      </c>
      <c r="C537" s="1" t="s">
        <v>88</v>
      </c>
      <c r="D537" s="1">
        <v>3</v>
      </c>
      <c r="E537" s="1" t="s">
        <v>4</v>
      </c>
      <c r="F537" s="1" t="s">
        <v>44</v>
      </c>
      <c r="G537" s="1" t="s">
        <v>51</v>
      </c>
      <c r="H537" s="2" t="s">
        <v>39</v>
      </c>
      <c r="I537" s="2" t="s">
        <v>38</v>
      </c>
      <c r="J537" s="2"/>
      <c r="K537" s="2"/>
      <c r="L537" s="7" t="str">
        <f>IF(G537="","",VLOOKUP(G537,Overview!$A$3:$B$52,2))</f>
        <v>Seahawks</v>
      </c>
      <c r="M537" s="7">
        <f t="shared" si="105"/>
        <v>0</v>
      </c>
      <c r="N537" s="7">
        <f t="shared" si="106"/>
        <v>0</v>
      </c>
      <c r="O537" s="7">
        <f t="shared" si="107"/>
        <v>0</v>
      </c>
      <c r="P537" s="8">
        <f t="shared" si="108"/>
        <v>0</v>
      </c>
      <c r="Q537" s="8">
        <f t="shared" si="109"/>
        <v>0</v>
      </c>
      <c r="R537" s="7">
        <f t="shared" si="110"/>
        <v>0</v>
      </c>
      <c r="S537" s="7">
        <f t="shared" si="111"/>
        <v>0</v>
      </c>
      <c r="T537" s="7" t="str">
        <f t="shared" si="112"/>
        <v/>
      </c>
      <c r="U537" s="7" t="str">
        <f t="shared" si="113"/>
        <v/>
      </c>
      <c r="V537" s="7" t="str">
        <f t="shared" si="114"/>
        <v/>
      </c>
      <c r="W537" s="7" t="str">
        <f t="shared" si="115"/>
        <v/>
      </c>
      <c r="Z537" s="7"/>
    </row>
    <row r="538" spans="1:26" x14ac:dyDescent="0.25">
      <c r="A538" s="1">
        <v>2016</v>
      </c>
      <c r="B538" s="1" t="s">
        <v>94</v>
      </c>
      <c r="C538" s="1" t="s">
        <v>88</v>
      </c>
      <c r="D538" s="1">
        <v>4</v>
      </c>
      <c r="E538" s="1" t="s">
        <v>2</v>
      </c>
      <c r="F538" s="1" t="s">
        <v>45</v>
      </c>
      <c r="G538" s="1" t="s">
        <v>52</v>
      </c>
      <c r="H538" s="2" t="s">
        <v>39</v>
      </c>
      <c r="I538" s="2" t="s">
        <v>39</v>
      </c>
      <c r="J538" s="2" t="s">
        <v>38</v>
      </c>
      <c r="K538" s="2"/>
      <c r="L538" s="7" t="str">
        <f>IF(G538="","",VLOOKUP(G538,Overview!$A$3:$B$52,2))</f>
        <v>Packers</v>
      </c>
      <c r="M538" s="7">
        <f t="shared" si="105"/>
        <v>0</v>
      </c>
      <c r="N538" s="7">
        <f t="shared" si="106"/>
        <v>0</v>
      </c>
      <c r="O538" s="7">
        <f t="shared" si="107"/>
        <v>0</v>
      </c>
      <c r="P538" s="8">
        <f t="shared" si="108"/>
        <v>0</v>
      </c>
      <c r="Q538" s="8">
        <f t="shared" si="109"/>
        <v>0</v>
      </c>
      <c r="R538" s="7">
        <f t="shared" si="110"/>
        <v>0</v>
      </c>
      <c r="S538" s="7">
        <f t="shared" si="111"/>
        <v>0</v>
      </c>
      <c r="T538" s="7" t="str">
        <f t="shared" si="112"/>
        <v/>
      </c>
      <c r="U538" s="7" t="str">
        <f t="shared" si="113"/>
        <v/>
      </c>
      <c r="V538" s="7" t="str">
        <f t="shared" si="114"/>
        <v/>
      </c>
      <c r="W538" s="7" t="str">
        <f t="shared" si="115"/>
        <v/>
      </c>
      <c r="Z538" s="7"/>
    </row>
    <row r="539" spans="1:26" x14ac:dyDescent="0.25">
      <c r="A539" s="1">
        <v>2016</v>
      </c>
      <c r="B539" s="1" t="s">
        <v>94</v>
      </c>
      <c r="C539" s="1" t="s">
        <v>88</v>
      </c>
      <c r="D539" s="1">
        <v>5</v>
      </c>
      <c r="E539" s="1" t="s">
        <v>5</v>
      </c>
      <c r="F539" s="1" t="s">
        <v>46</v>
      </c>
      <c r="G539" s="1" t="s">
        <v>53</v>
      </c>
      <c r="H539" s="2" t="s">
        <v>38</v>
      </c>
      <c r="I539" s="2"/>
      <c r="J539" s="2"/>
      <c r="K539" s="2"/>
      <c r="L539" s="7" t="str">
        <f>IF(G539="","",VLOOKUP(G539,Overview!$A$3:$B$52,2))</f>
        <v>Giants</v>
      </c>
      <c r="M539" s="7">
        <f t="shared" si="105"/>
        <v>0</v>
      </c>
      <c r="N539" s="7">
        <f t="shared" si="106"/>
        <v>0</v>
      </c>
      <c r="O539" s="7">
        <f t="shared" si="107"/>
        <v>0</v>
      </c>
      <c r="P539" s="8">
        <f t="shared" si="108"/>
        <v>0</v>
      </c>
      <c r="Q539" s="8">
        <f t="shared" si="109"/>
        <v>0</v>
      </c>
      <c r="R539" s="7">
        <f t="shared" si="110"/>
        <v>0</v>
      </c>
      <c r="S539" s="7">
        <f t="shared" si="111"/>
        <v>0</v>
      </c>
      <c r="T539" s="7" t="str">
        <f t="shared" si="112"/>
        <v/>
      </c>
      <c r="U539" s="7" t="str">
        <f t="shared" si="113"/>
        <v/>
      </c>
      <c r="V539" s="7" t="str">
        <f t="shared" si="114"/>
        <v/>
      </c>
      <c r="W539" s="7" t="str">
        <f t="shared" si="115"/>
        <v/>
      </c>
      <c r="Z539" s="7"/>
    </row>
    <row r="540" spans="1:26" x14ac:dyDescent="0.25">
      <c r="A540" s="1">
        <v>2016</v>
      </c>
      <c r="B540" s="1" t="s">
        <v>94</v>
      </c>
      <c r="C540" s="1" t="s">
        <v>88</v>
      </c>
      <c r="D540" s="1">
        <v>6</v>
      </c>
      <c r="E540" s="1" t="s">
        <v>5</v>
      </c>
      <c r="F540" s="1" t="s">
        <v>83</v>
      </c>
      <c r="G540" s="1" t="s">
        <v>54</v>
      </c>
      <c r="H540" s="2" t="s">
        <v>38</v>
      </c>
      <c r="I540" s="2"/>
      <c r="J540" s="2"/>
      <c r="K540" s="2"/>
      <c r="L540" s="7" t="str">
        <f>IF(G540="","",VLOOKUP(G540,Overview!$A$3:$B$52,2))</f>
        <v>Lions</v>
      </c>
      <c r="M540" s="7">
        <f t="shared" si="105"/>
        <v>0</v>
      </c>
      <c r="N540" s="7">
        <f t="shared" si="106"/>
        <v>0</v>
      </c>
      <c r="O540" s="7">
        <f t="shared" si="107"/>
        <v>0</v>
      </c>
      <c r="P540" s="8">
        <f t="shared" si="108"/>
        <v>0</v>
      </c>
      <c r="Q540" s="8">
        <f t="shared" si="109"/>
        <v>0</v>
      </c>
      <c r="R540" s="7">
        <f t="shared" si="110"/>
        <v>0</v>
      </c>
      <c r="S540" s="7">
        <f t="shared" si="111"/>
        <v>0</v>
      </c>
      <c r="T540" s="7" t="str">
        <f t="shared" si="112"/>
        <v/>
      </c>
      <c r="U540" s="7" t="str">
        <f t="shared" si="113"/>
        <v/>
      </c>
      <c r="V540" s="7" t="str">
        <f t="shared" si="114"/>
        <v/>
      </c>
      <c r="W540" s="7" t="str">
        <f t="shared" si="115"/>
        <v/>
      </c>
      <c r="Z540" s="7"/>
    </row>
    <row r="541" spans="1:26" x14ac:dyDescent="0.25">
      <c r="A541" s="1">
        <v>2017</v>
      </c>
      <c r="B541" s="1" t="s">
        <v>94</v>
      </c>
      <c r="C541" s="1" t="s">
        <v>87</v>
      </c>
      <c r="D541" s="1">
        <v>1</v>
      </c>
      <c r="E541" s="1" t="s">
        <v>25</v>
      </c>
      <c r="F541" s="1" t="s">
        <v>9</v>
      </c>
      <c r="G541" s="1" t="s">
        <v>15</v>
      </c>
      <c r="H541" s="2" t="s">
        <v>55</v>
      </c>
      <c r="I541" s="2" t="s">
        <v>39</v>
      </c>
      <c r="J541" s="2" t="s">
        <v>39</v>
      </c>
      <c r="K541" s="2" t="s">
        <v>38</v>
      </c>
      <c r="L541" s="7" t="str">
        <f>IF(G541="","",VLOOKUP(G541,Overview!$A$3:$B$52,2))</f>
        <v>Patriots</v>
      </c>
      <c r="M541" s="7">
        <f t="shared" si="105"/>
        <v>0</v>
      </c>
      <c r="N541" s="7">
        <f t="shared" si="106"/>
        <v>0</v>
      </c>
      <c r="O541" s="7">
        <f t="shared" si="107"/>
        <v>0</v>
      </c>
      <c r="P541" s="8">
        <f t="shared" si="108"/>
        <v>0</v>
      </c>
      <c r="Q541" s="8">
        <f t="shared" si="109"/>
        <v>0</v>
      </c>
      <c r="R541" s="7">
        <f t="shared" si="110"/>
        <v>0</v>
      </c>
      <c r="S541" s="7">
        <f t="shared" si="111"/>
        <v>0</v>
      </c>
      <c r="T541" s="7" t="str">
        <f t="shared" si="112"/>
        <v/>
      </c>
      <c r="U541" s="7" t="str">
        <f t="shared" si="113"/>
        <v/>
      </c>
      <c r="V541" s="7" t="str">
        <f t="shared" si="114"/>
        <v/>
      </c>
      <c r="W541" s="7" t="str">
        <f t="shared" si="115"/>
        <v/>
      </c>
      <c r="Z541" s="7"/>
    </row>
    <row r="542" spans="1:26" x14ac:dyDescent="0.25">
      <c r="A542" s="1">
        <v>2017</v>
      </c>
      <c r="B542" s="1" t="s">
        <v>94</v>
      </c>
      <c r="C542" s="1" t="s">
        <v>87</v>
      </c>
      <c r="D542" s="1">
        <v>2</v>
      </c>
      <c r="E542" s="1" t="s">
        <v>2</v>
      </c>
      <c r="F542" s="1" t="s">
        <v>10</v>
      </c>
      <c r="G542" s="1" t="s">
        <v>16</v>
      </c>
      <c r="H542" s="2" t="s">
        <v>55</v>
      </c>
      <c r="I542" s="2" t="s">
        <v>38</v>
      </c>
      <c r="J542" s="2"/>
      <c r="K542" s="2"/>
      <c r="L542" s="7" t="str">
        <f>IF(G542="","",VLOOKUP(G542,Overview!$A$3:$B$52,2))</f>
        <v>Steelers</v>
      </c>
      <c r="M542" s="7">
        <f t="shared" si="105"/>
        <v>0</v>
      </c>
      <c r="N542" s="7">
        <f t="shared" si="106"/>
        <v>0</v>
      </c>
      <c r="O542" s="7">
        <f t="shared" si="107"/>
        <v>0</v>
      </c>
      <c r="P542" s="8">
        <f t="shared" si="108"/>
        <v>0</v>
      </c>
      <c r="Q542" s="8">
        <f t="shared" si="109"/>
        <v>0</v>
      </c>
      <c r="R542" s="7">
        <f t="shared" si="110"/>
        <v>0</v>
      </c>
      <c r="S542" s="7">
        <f t="shared" si="111"/>
        <v>0</v>
      </c>
      <c r="T542" s="7" t="str">
        <f t="shared" si="112"/>
        <v/>
      </c>
      <c r="U542" s="7" t="str">
        <f t="shared" si="113"/>
        <v/>
      </c>
      <c r="V542" s="7" t="str">
        <f t="shared" si="114"/>
        <v/>
      </c>
      <c r="W542" s="7" t="str">
        <f t="shared" si="115"/>
        <v/>
      </c>
      <c r="Z542" s="7"/>
    </row>
    <row r="543" spans="1:26" x14ac:dyDescent="0.25">
      <c r="A543" s="1">
        <v>2017</v>
      </c>
      <c r="B543" s="1" t="s">
        <v>94</v>
      </c>
      <c r="C543" s="1" t="s">
        <v>87</v>
      </c>
      <c r="D543" s="1">
        <v>3</v>
      </c>
      <c r="E543" s="1" t="s">
        <v>3</v>
      </c>
      <c r="F543" s="1" t="s">
        <v>11</v>
      </c>
      <c r="G543" s="1" t="s">
        <v>17</v>
      </c>
      <c r="H543" s="2" t="s">
        <v>39</v>
      </c>
      <c r="I543" s="2" t="s">
        <v>39</v>
      </c>
      <c r="J543" s="2" t="s">
        <v>38</v>
      </c>
      <c r="K543" s="2"/>
      <c r="L543" s="7" t="str">
        <f>IF(G543="","",VLOOKUP(G543,Overview!$A$3:$B$52,2))</f>
        <v>Jaguars</v>
      </c>
      <c r="M543" s="7">
        <f t="shared" si="105"/>
        <v>0</v>
      </c>
      <c r="N543" s="7">
        <f t="shared" si="106"/>
        <v>0</v>
      </c>
      <c r="O543" s="7">
        <f t="shared" si="107"/>
        <v>0</v>
      </c>
      <c r="P543" s="8">
        <f t="shared" si="108"/>
        <v>0</v>
      </c>
      <c r="Q543" s="8">
        <f t="shared" si="109"/>
        <v>0</v>
      </c>
      <c r="R543" s="7">
        <f t="shared" si="110"/>
        <v>0</v>
      </c>
      <c r="S543" s="7">
        <f t="shared" si="111"/>
        <v>0</v>
      </c>
      <c r="T543" s="7" t="str">
        <f t="shared" si="112"/>
        <v/>
      </c>
      <c r="U543" s="7" t="str">
        <f t="shared" si="113"/>
        <v/>
      </c>
      <c r="V543" s="7" t="str">
        <f t="shared" si="114"/>
        <v/>
      </c>
      <c r="W543" s="7" t="str">
        <f t="shared" si="115"/>
        <v/>
      </c>
      <c r="Z543" s="7"/>
    </row>
    <row r="544" spans="1:26" x14ac:dyDescent="0.25">
      <c r="A544" s="1">
        <v>2017</v>
      </c>
      <c r="B544" s="1" t="s">
        <v>94</v>
      </c>
      <c r="C544" s="1" t="s">
        <v>87</v>
      </c>
      <c r="D544" s="1">
        <v>4</v>
      </c>
      <c r="E544" s="1" t="s">
        <v>4</v>
      </c>
      <c r="F544" s="1" t="s">
        <v>12</v>
      </c>
      <c r="G544" s="1" t="s">
        <v>18</v>
      </c>
      <c r="H544" s="2" t="s">
        <v>38</v>
      </c>
      <c r="I544" s="2"/>
      <c r="J544" s="2"/>
      <c r="K544" s="2"/>
      <c r="L544" s="7" t="str">
        <f>IF(G544="","",VLOOKUP(G544,Overview!$A$3:$B$52,2))</f>
        <v>Chiefs</v>
      </c>
      <c r="M544" s="7">
        <f t="shared" si="105"/>
        <v>0</v>
      </c>
      <c r="N544" s="7">
        <f t="shared" si="106"/>
        <v>0</v>
      </c>
      <c r="O544" s="7">
        <f t="shared" si="107"/>
        <v>0</v>
      </c>
      <c r="P544" s="8">
        <f t="shared" si="108"/>
        <v>0</v>
      </c>
      <c r="Q544" s="8">
        <f t="shared" si="109"/>
        <v>0</v>
      </c>
      <c r="R544" s="7">
        <f t="shared" si="110"/>
        <v>0</v>
      </c>
      <c r="S544" s="7">
        <f t="shared" si="111"/>
        <v>0</v>
      </c>
      <c r="T544" s="7" t="str">
        <f t="shared" si="112"/>
        <v/>
      </c>
      <c r="U544" s="7" t="str">
        <f t="shared" si="113"/>
        <v/>
      </c>
      <c r="V544" s="7" t="str">
        <f t="shared" si="114"/>
        <v/>
      </c>
      <c r="W544" s="7" t="str">
        <f t="shared" si="115"/>
        <v/>
      </c>
      <c r="Z544" s="7"/>
    </row>
    <row r="545" spans="1:26" x14ac:dyDescent="0.25">
      <c r="A545" s="1">
        <v>2017</v>
      </c>
      <c r="B545" s="1" t="s">
        <v>94</v>
      </c>
      <c r="C545" s="1" t="s">
        <v>87</v>
      </c>
      <c r="D545" s="1">
        <v>5</v>
      </c>
      <c r="E545" s="1" t="s">
        <v>5</v>
      </c>
      <c r="F545" s="1" t="s">
        <v>13</v>
      </c>
      <c r="G545" s="1" t="s">
        <v>19</v>
      </c>
      <c r="H545" s="2" t="s">
        <v>39</v>
      </c>
      <c r="I545" s="2" t="s">
        <v>38</v>
      </c>
      <c r="J545" s="2"/>
      <c r="K545" s="2"/>
      <c r="L545" s="7" t="str">
        <f>IF(G545="","",VLOOKUP(G545,Overview!$A$3:$B$52,2))</f>
        <v>Titans</v>
      </c>
      <c r="M545" s="7">
        <f t="shared" si="105"/>
        <v>0</v>
      </c>
      <c r="N545" s="7">
        <f t="shared" si="106"/>
        <v>0</v>
      </c>
      <c r="O545" s="7">
        <f t="shared" si="107"/>
        <v>0</v>
      </c>
      <c r="P545" s="8">
        <f t="shared" si="108"/>
        <v>0</v>
      </c>
      <c r="Q545" s="8">
        <f t="shared" si="109"/>
        <v>0</v>
      </c>
      <c r="R545" s="7">
        <f t="shared" si="110"/>
        <v>0</v>
      </c>
      <c r="S545" s="7">
        <f t="shared" si="111"/>
        <v>0</v>
      </c>
      <c r="T545" s="7" t="str">
        <f t="shared" si="112"/>
        <v/>
      </c>
      <c r="U545" s="7" t="str">
        <f t="shared" si="113"/>
        <v/>
      </c>
      <c r="V545" s="7" t="str">
        <f t="shared" si="114"/>
        <v/>
      </c>
      <c r="W545" s="7" t="str">
        <f t="shared" si="115"/>
        <v/>
      </c>
      <c r="Z545" s="7"/>
    </row>
    <row r="546" spans="1:26" x14ac:dyDescent="0.25">
      <c r="A546" s="1">
        <v>2017</v>
      </c>
      <c r="B546" s="1" t="s">
        <v>94</v>
      </c>
      <c r="C546" s="1" t="s">
        <v>87</v>
      </c>
      <c r="D546" s="1">
        <v>6</v>
      </c>
      <c r="E546" s="1" t="s">
        <v>5</v>
      </c>
      <c r="F546" s="1" t="s">
        <v>14</v>
      </c>
      <c r="G546" s="1" t="s">
        <v>20</v>
      </c>
      <c r="H546" s="2" t="s">
        <v>38</v>
      </c>
      <c r="I546" s="2"/>
      <c r="J546" s="2"/>
      <c r="K546" s="2"/>
      <c r="L546" s="7" t="str">
        <f>IF(G546="","",VLOOKUP(G546,Overview!$A$3:$B$52,2))</f>
        <v>Bills</v>
      </c>
      <c r="M546" s="7">
        <f t="shared" si="105"/>
        <v>0</v>
      </c>
      <c r="N546" s="7">
        <f t="shared" si="106"/>
        <v>0</v>
      </c>
      <c r="O546" s="7">
        <f t="shared" si="107"/>
        <v>0</v>
      </c>
      <c r="P546" s="8">
        <f t="shared" si="108"/>
        <v>0</v>
      </c>
      <c r="Q546" s="8">
        <f t="shared" si="109"/>
        <v>0</v>
      </c>
      <c r="R546" s="7">
        <f t="shared" si="110"/>
        <v>0</v>
      </c>
      <c r="S546" s="7">
        <f t="shared" si="111"/>
        <v>0</v>
      </c>
      <c r="T546" s="7" t="str">
        <f t="shared" si="112"/>
        <v/>
      </c>
      <c r="U546" s="7" t="str">
        <f t="shared" si="113"/>
        <v/>
      </c>
      <c r="V546" s="7" t="str">
        <f t="shared" si="114"/>
        <v/>
      </c>
      <c r="W546" s="7" t="str">
        <f t="shared" si="115"/>
        <v/>
      </c>
      <c r="Z546" s="7"/>
    </row>
    <row r="547" spans="1:26" x14ac:dyDescent="0.25">
      <c r="A547" s="1">
        <v>2017</v>
      </c>
      <c r="B547" s="1" t="s">
        <v>94</v>
      </c>
      <c r="C547" s="1" t="s">
        <v>88</v>
      </c>
      <c r="D547" s="1">
        <v>1</v>
      </c>
      <c r="E547" s="1" t="s">
        <v>25</v>
      </c>
      <c r="F547" s="1" t="s">
        <v>26</v>
      </c>
      <c r="G547" s="1" t="s">
        <v>32</v>
      </c>
      <c r="H547" s="2" t="s">
        <v>55</v>
      </c>
      <c r="I547" s="2" t="s">
        <v>39</v>
      </c>
      <c r="J547" s="2" t="s">
        <v>39</v>
      </c>
      <c r="K547" s="2" t="s">
        <v>39</v>
      </c>
      <c r="L547" s="7" t="str">
        <f>IF(G547="","",VLOOKUP(G547,Overview!$A$3:$B$52,2))</f>
        <v>Eagles</v>
      </c>
      <c r="M547" s="7">
        <f t="shared" si="105"/>
        <v>0</v>
      </c>
      <c r="N547" s="7">
        <f t="shared" si="106"/>
        <v>0</v>
      </c>
      <c r="O547" s="7">
        <f t="shared" si="107"/>
        <v>0</v>
      </c>
      <c r="P547" s="8">
        <f t="shared" si="108"/>
        <v>0</v>
      </c>
      <c r="Q547" s="8">
        <f t="shared" si="109"/>
        <v>0</v>
      </c>
      <c r="R547" s="7">
        <f t="shared" si="110"/>
        <v>0</v>
      </c>
      <c r="S547" s="7">
        <f t="shared" si="111"/>
        <v>0</v>
      </c>
      <c r="T547" s="7">
        <f t="shared" si="112"/>
        <v>2017</v>
      </c>
      <c r="U547" s="7" t="str">
        <f t="shared" si="113"/>
        <v>Philadelphia</v>
      </c>
      <c r="V547" s="7" t="str">
        <f t="shared" si="114"/>
        <v>Eagles</v>
      </c>
      <c r="W547" s="7" t="str">
        <f t="shared" si="115"/>
        <v>NFC</v>
      </c>
      <c r="Z547" s="7"/>
    </row>
    <row r="548" spans="1:26" x14ac:dyDescent="0.25">
      <c r="A548" s="1">
        <v>2017</v>
      </c>
      <c r="B548" s="1" t="s">
        <v>94</v>
      </c>
      <c r="C548" s="1" t="s">
        <v>88</v>
      </c>
      <c r="D548" s="1">
        <v>2</v>
      </c>
      <c r="E548" s="1" t="s">
        <v>2</v>
      </c>
      <c r="F548" s="1" t="s">
        <v>27</v>
      </c>
      <c r="G548" s="1" t="s">
        <v>33</v>
      </c>
      <c r="H548" s="2" t="s">
        <v>55</v>
      </c>
      <c r="I548" s="2" t="s">
        <v>39</v>
      </c>
      <c r="J548" s="2" t="s">
        <v>38</v>
      </c>
      <c r="K548" s="2"/>
      <c r="L548" s="7" t="str">
        <f>IF(G548="","",VLOOKUP(G548,Overview!$A$3:$B$52,2))</f>
        <v>Vikings</v>
      </c>
      <c r="M548" s="7">
        <f t="shared" si="105"/>
        <v>0</v>
      </c>
      <c r="N548" s="7">
        <f t="shared" si="106"/>
        <v>0</v>
      </c>
      <c r="O548" s="7">
        <f t="shared" si="107"/>
        <v>0</v>
      </c>
      <c r="P548" s="8">
        <f t="shared" si="108"/>
        <v>0</v>
      </c>
      <c r="Q548" s="8">
        <f t="shared" si="109"/>
        <v>0</v>
      </c>
      <c r="R548" s="7">
        <f t="shared" si="110"/>
        <v>0</v>
      </c>
      <c r="S548" s="7">
        <f t="shared" si="111"/>
        <v>0</v>
      </c>
      <c r="T548" s="7" t="str">
        <f t="shared" si="112"/>
        <v/>
      </c>
      <c r="U548" s="7" t="str">
        <f t="shared" si="113"/>
        <v/>
      </c>
      <c r="V548" s="7" t="str">
        <f t="shared" si="114"/>
        <v/>
      </c>
      <c r="W548" s="7" t="str">
        <f t="shared" si="115"/>
        <v/>
      </c>
      <c r="Z548" s="7"/>
    </row>
    <row r="549" spans="1:26" x14ac:dyDescent="0.25">
      <c r="A549" s="1">
        <v>2017</v>
      </c>
      <c r="B549" s="1" t="s">
        <v>94</v>
      </c>
      <c r="C549" s="1" t="s">
        <v>88</v>
      </c>
      <c r="D549" s="1">
        <v>3</v>
      </c>
      <c r="E549" s="1" t="s">
        <v>4</v>
      </c>
      <c r="F549" s="1" t="s">
        <v>28</v>
      </c>
      <c r="G549" s="1" t="s">
        <v>34</v>
      </c>
      <c r="H549" s="2" t="s">
        <v>38</v>
      </c>
      <c r="I549" s="2"/>
      <c r="J549" s="2"/>
      <c r="K549" s="2"/>
      <c r="L549" s="7" t="str">
        <f>IF(G549="","",VLOOKUP(G549,Overview!$A$3:$B$52,2))</f>
        <v>Rams</v>
      </c>
      <c r="M549" s="7">
        <f t="shared" si="105"/>
        <v>1</v>
      </c>
      <c r="N549" s="7">
        <f t="shared" si="106"/>
        <v>1</v>
      </c>
      <c r="O549" s="7">
        <f t="shared" si="107"/>
        <v>2017</v>
      </c>
      <c r="P549" s="8">
        <f t="shared" si="108"/>
        <v>0</v>
      </c>
      <c r="Q549" s="8">
        <f t="shared" si="109"/>
        <v>1</v>
      </c>
      <c r="R549" s="7">
        <f t="shared" si="110"/>
        <v>0</v>
      </c>
      <c r="S549" s="7">
        <f t="shared" si="111"/>
        <v>0</v>
      </c>
      <c r="T549" s="7" t="str">
        <f t="shared" si="112"/>
        <v/>
      </c>
      <c r="U549" s="7" t="str">
        <f t="shared" si="113"/>
        <v/>
      </c>
      <c r="V549" s="7" t="str">
        <f t="shared" si="114"/>
        <v/>
      </c>
      <c r="W549" s="7" t="str">
        <f t="shared" si="115"/>
        <v/>
      </c>
      <c r="Z549" s="7"/>
    </row>
    <row r="550" spans="1:26" x14ac:dyDescent="0.25">
      <c r="A550" s="1">
        <v>2017</v>
      </c>
      <c r="B550" s="1" t="s">
        <v>94</v>
      </c>
      <c r="C550" s="1" t="s">
        <v>88</v>
      </c>
      <c r="D550" s="1">
        <v>4</v>
      </c>
      <c r="E550" s="1" t="s">
        <v>3</v>
      </c>
      <c r="F550" s="1" t="s">
        <v>29</v>
      </c>
      <c r="G550" s="1" t="s">
        <v>35</v>
      </c>
      <c r="H550" s="2" t="s">
        <v>39</v>
      </c>
      <c r="I550" s="2" t="s">
        <v>38</v>
      </c>
      <c r="J550" s="2"/>
      <c r="K550" s="2"/>
      <c r="L550" s="7" t="str">
        <f>IF(G550="","",VLOOKUP(G550,Overview!$A$3:$B$52,2))</f>
        <v>Saints</v>
      </c>
      <c r="M550" s="7">
        <f t="shared" si="105"/>
        <v>0</v>
      </c>
      <c r="N550" s="7">
        <f t="shared" si="106"/>
        <v>0</v>
      </c>
      <c r="O550" s="7">
        <f t="shared" si="107"/>
        <v>0</v>
      </c>
      <c r="P550" s="8">
        <f t="shared" si="108"/>
        <v>0</v>
      </c>
      <c r="Q550" s="8">
        <f t="shared" si="109"/>
        <v>0</v>
      </c>
      <c r="R550" s="7">
        <f t="shared" si="110"/>
        <v>0</v>
      </c>
      <c r="S550" s="7">
        <f t="shared" si="111"/>
        <v>0</v>
      </c>
      <c r="T550" s="7" t="str">
        <f t="shared" si="112"/>
        <v/>
      </c>
      <c r="U550" s="7" t="str">
        <f t="shared" si="113"/>
        <v/>
      </c>
      <c r="V550" s="7" t="str">
        <f t="shared" si="114"/>
        <v/>
      </c>
      <c r="W550" s="7" t="str">
        <f t="shared" si="115"/>
        <v/>
      </c>
      <c r="Z550" s="7"/>
    </row>
    <row r="551" spans="1:26" x14ac:dyDescent="0.25">
      <c r="A551" s="1">
        <v>2017</v>
      </c>
      <c r="B551" s="1" t="s">
        <v>94</v>
      </c>
      <c r="C551" s="1" t="s">
        <v>88</v>
      </c>
      <c r="D551" s="1">
        <v>5</v>
      </c>
      <c r="E551" s="1" t="s">
        <v>5</v>
      </c>
      <c r="F551" s="1" t="s">
        <v>30</v>
      </c>
      <c r="G551" s="1" t="s">
        <v>36</v>
      </c>
      <c r="H551" s="2" t="s">
        <v>38</v>
      </c>
      <c r="I551" s="2"/>
      <c r="J551" s="2"/>
      <c r="K551" s="2"/>
      <c r="L551" s="7" t="str">
        <f>IF(G551="","",VLOOKUP(G551,Overview!$A$3:$B$52,2))</f>
        <v>Panthers</v>
      </c>
      <c r="M551" s="7">
        <f t="shared" si="105"/>
        <v>0</v>
      </c>
      <c r="N551" s="7">
        <f t="shared" si="106"/>
        <v>0</v>
      </c>
      <c r="O551" s="7">
        <f t="shared" si="107"/>
        <v>0</v>
      </c>
      <c r="P551" s="8">
        <f t="shared" si="108"/>
        <v>0</v>
      </c>
      <c r="Q551" s="8">
        <f t="shared" si="109"/>
        <v>0</v>
      </c>
      <c r="R551" s="7">
        <f t="shared" si="110"/>
        <v>0</v>
      </c>
      <c r="S551" s="7">
        <f t="shared" si="111"/>
        <v>0</v>
      </c>
      <c r="T551" s="7" t="str">
        <f t="shared" si="112"/>
        <v/>
      </c>
      <c r="U551" s="7" t="str">
        <f t="shared" si="113"/>
        <v/>
      </c>
      <c r="V551" s="7" t="str">
        <f t="shared" si="114"/>
        <v/>
      </c>
      <c r="W551" s="7" t="str">
        <f t="shared" si="115"/>
        <v/>
      </c>
      <c r="Z551" s="7"/>
    </row>
    <row r="552" spans="1:26" x14ac:dyDescent="0.25">
      <c r="A552" s="1">
        <v>2017</v>
      </c>
      <c r="B552" s="1" t="s">
        <v>94</v>
      </c>
      <c r="C552" s="1" t="s">
        <v>88</v>
      </c>
      <c r="D552" s="1">
        <v>6</v>
      </c>
      <c r="E552" s="1" t="s">
        <v>5</v>
      </c>
      <c r="F552" s="1" t="s">
        <v>31</v>
      </c>
      <c r="G552" s="1" t="s">
        <v>37</v>
      </c>
      <c r="H552" s="2" t="s">
        <v>39</v>
      </c>
      <c r="I552" s="2" t="s">
        <v>38</v>
      </c>
      <c r="J552" s="2"/>
      <c r="K552" s="2"/>
      <c r="L552" s="7" t="str">
        <f>IF(G552="","",VLOOKUP(G552,Overview!$A$3:$B$52,2))</f>
        <v>Falcons</v>
      </c>
      <c r="M552" s="7">
        <f t="shared" si="105"/>
        <v>0</v>
      </c>
      <c r="N552" s="7">
        <f t="shared" si="106"/>
        <v>0</v>
      </c>
      <c r="O552" s="7">
        <f t="shared" si="107"/>
        <v>0</v>
      </c>
      <c r="P552" s="8">
        <f t="shared" si="108"/>
        <v>0</v>
      </c>
      <c r="Q552" s="8">
        <f t="shared" si="109"/>
        <v>0</v>
      </c>
      <c r="R552" s="7">
        <f t="shared" si="110"/>
        <v>0</v>
      </c>
      <c r="S552" s="7">
        <f t="shared" si="111"/>
        <v>0</v>
      </c>
      <c r="T552" s="7" t="str">
        <f t="shared" si="112"/>
        <v/>
      </c>
      <c r="U552" s="7" t="str">
        <f t="shared" si="113"/>
        <v/>
      </c>
      <c r="V552" s="7" t="str">
        <f t="shared" si="114"/>
        <v/>
      </c>
      <c r="W552" s="7" t="str">
        <f t="shared" si="115"/>
        <v/>
      </c>
      <c r="Z552" s="7"/>
    </row>
    <row r="553" spans="1:26" x14ac:dyDescent="0.25">
      <c r="A553" s="1">
        <v>2018</v>
      </c>
      <c r="B553" s="1" t="s">
        <v>94</v>
      </c>
      <c r="C553" s="1" t="s">
        <v>87</v>
      </c>
      <c r="D553" s="1">
        <v>1</v>
      </c>
      <c r="E553" s="1" t="s">
        <v>4</v>
      </c>
      <c r="F553" s="1" t="s">
        <v>12</v>
      </c>
      <c r="G553" s="1" t="s">
        <v>18</v>
      </c>
      <c r="H553" s="2" t="s">
        <v>55</v>
      </c>
      <c r="I553" s="2" t="s">
        <v>39</v>
      </c>
      <c r="J553" s="2" t="s">
        <v>38</v>
      </c>
      <c r="K553" s="2"/>
      <c r="L553" s="7" t="str">
        <f>IF(G553="","",VLOOKUP(G553,Overview!$A$3:$B$52,2))</f>
        <v>Chiefs</v>
      </c>
      <c r="M553" s="7">
        <f t="shared" si="105"/>
        <v>0</v>
      </c>
      <c r="N553" s="7">
        <f t="shared" si="106"/>
        <v>0</v>
      </c>
      <c r="O553" s="7">
        <f t="shared" si="107"/>
        <v>0</v>
      </c>
      <c r="P553" s="8">
        <f t="shared" si="108"/>
        <v>0</v>
      </c>
      <c r="Q553" s="8">
        <f t="shared" si="109"/>
        <v>0</v>
      </c>
      <c r="R553" s="7">
        <f t="shared" si="110"/>
        <v>0</v>
      </c>
      <c r="S553" s="7">
        <f t="shared" si="111"/>
        <v>0</v>
      </c>
      <c r="T553" s="7" t="str">
        <f t="shared" si="112"/>
        <v/>
      </c>
      <c r="U553" s="7" t="str">
        <f t="shared" si="113"/>
        <v/>
      </c>
      <c r="V553" s="7" t="str">
        <f t="shared" si="114"/>
        <v/>
      </c>
      <c r="W553" s="7" t="str">
        <f t="shared" si="115"/>
        <v/>
      </c>
      <c r="Z553" s="7"/>
    </row>
    <row r="554" spans="1:26" x14ac:dyDescent="0.25">
      <c r="A554" s="1">
        <v>2018</v>
      </c>
      <c r="B554" s="1" t="s">
        <v>94</v>
      </c>
      <c r="C554" s="1" t="s">
        <v>87</v>
      </c>
      <c r="D554" s="1">
        <v>2</v>
      </c>
      <c r="E554" s="1" t="s">
        <v>25</v>
      </c>
      <c r="F554" s="1" t="s">
        <v>9</v>
      </c>
      <c r="G554" s="1" t="s">
        <v>15</v>
      </c>
      <c r="H554" s="2" t="s">
        <v>55</v>
      </c>
      <c r="I554" s="2" t="s">
        <v>39</v>
      </c>
      <c r="J554" s="2" t="s">
        <v>39</v>
      </c>
      <c r="K554" s="2" t="s">
        <v>39</v>
      </c>
      <c r="L554" s="7" t="str">
        <f>IF(G554="","",VLOOKUP(G554,Overview!$A$3:$B$52,2))</f>
        <v>Patriots</v>
      </c>
      <c r="M554" s="7">
        <f t="shared" si="105"/>
        <v>0</v>
      </c>
      <c r="N554" s="7">
        <f t="shared" si="106"/>
        <v>0</v>
      </c>
      <c r="O554" s="7">
        <f t="shared" si="107"/>
        <v>0</v>
      </c>
      <c r="P554" s="8">
        <f t="shared" si="108"/>
        <v>0</v>
      </c>
      <c r="Q554" s="8">
        <f t="shared" si="109"/>
        <v>0</v>
      </c>
      <c r="R554" s="7">
        <f t="shared" si="110"/>
        <v>0</v>
      </c>
      <c r="S554" s="7">
        <f t="shared" si="111"/>
        <v>0</v>
      </c>
      <c r="T554" s="7">
        <f t="shared" si="112"/>
        <v>2018</v>
      </c>
      <c r="U554" s="7" t="str">
        <f t="shared" si="113"/>
        <v>New England</v>
      </c>
      <c r="V554" s="7" t="str">
        <f t="shared" si="114"/>
        <v>Patriots</v>
      </c>
      <c r="W554" s="7" t="str">
        <f t="shared" si="115"/>
        <v>AFC</v>
      </c>
      <c r="Z554" s="7"/>
    </row>
    <row r="555" spans="1:26" x14ac:dyDescent="0.25">
      <c r="A555" s="1">
        <v>2018</v>
      </c>
      <c r="B555" s="1" t="s">
        <v>94</v>
      </c>
      <c r="C555" s="1" t="s">
        <v>87</v>
      </c>
      <c r="D555" s="1">
        <v>3</v>
      </c>
      <c r="E555" s="1" t="s">
        <v>3</v>
      </c>
      <c r="F555" s="1" t="s">
        <v>40</v>
      </c>
      <c r="G555" s="1" t="s">
        <v>47</v>
      </c>
      <c r="H555" s="2" t="s">
        <v>38</v>
      </c>
      <c r="I555" s="2"/>
      <c r="J555" s="2"/>
      <c r="K555" s="2"/>
      <c r="L555" s="7" t="str">
        <f>IF(G555="","",VLOOKUP(G555,Overview!$A$3:$B$52,2))</f>
        <v>Texans</v>
      </c>
      <c r="M555" s="7">
        <f t="shared" si="105"/>
        <v>0</v>
      </c>
      <c r="N555" s="7">
        <f t="shared" si="106"/>
        <v>0</v>
      </c>
      <c r="O555" s="7">
        <f t="shared" si="107"/>
        <v>0</v>
      </c>
      <c r="P555" s="8">
        <f t="shared" si="108"/>
        <v>0</v>
      </c>
      <c r="Q555" s="8">
        <f t="shared" si="109"/>
        <v>0</v>
      </c>
      <c r="R555" s="7">
        <f t="shared" si="110"/>
        <v>0</v>
      </c>
      <c r="S555" s="7">
        <f t="shared" si="111"/>
        <v>0</v>
      </c>
      <c r="T555" s="7" t="str">
        <f t="shared" si="112"/>
        <v/>
      </c>
      <c r="U555" s="7" t="str">
        <f t="shared" si="113"/>
        <v/>
      </c>
      <c r="V555" s="7" t="str">
        <f t="shared" si="114"/>
        <v/>
      </c>
      <c r="W555" s="7" t="str">
        <f t="shared" si="115"/>
        <v/>
      </c>
      <c r="Z555" s="7"/>
    </row>
    <row r="556" spans="1:26" x14ac:dyDescent="0.25">
      <c r="A556" s="1">
        <v>2018</v>
      </c>
      <c r="B556" s="1" t="s">
        <v>94</v>
      </c>
      <c r="C556" s="1" t="s">
        <v>87</v>
      </c>
      <c r="D556" s="1">
        <v>4</v>
      </c>
      <c r="E556" s="1" t="s">
        <v>2</v>
      </c>
      <c r="F556" s="1" t="s">
        <v>65</v>
      </c>
      <c r="G556" s="1" t="s">
        <v>67</v>
      </c>
      <c r="H556" s="2" t="s">
        <v>38</v>
      </c>
      <c r="I556" s="2"/>
      <c r="J556" s="2"/>
      <c r="K556" s="2"/>
      <c r="L556" s="7" t="str">
        <f>IF(G556="","",VLOOKUP(G556,Overview!$A$3:$B$52,2))</f>
        <v>Ravens</v>
      </c>
      <c r="M556" s="7">
        <f t="shared" si="105"/>
        <v>0</v>
      </c>
      <c r="N556" s="7">
        <f t="shared" si="106"/>
        <v>0</v>
      </c>
      <c r="O556" s="7">
        <f t="shared" si="107"/>
        <v>0</v>
      </c>
      <c r="P556" s="8">
        <f t="shared" si="108"/>
        <v>0</v>
      </c>
      <c r="Q556" s="8">
        <f t="shared" si="109"/>
        <v>0</v>
      </c>
      <c r="R556" s="7">
        <f t="shared" si="110"/>
        <v>0</v>
      </c>
      <c r="S556" s="7">
        <f t="shared" si="111"/>
        <v>0</v>
      </c>
      <c r="T556" s="7" t="str">
        <f t="shared" si="112"/>
        <v/>
      </c>
      <c r="U556" s="7" t="str">
        <f t="shared" si="113"/>
        <v/>
      </c>
      <c r="V556" s="7" t="str">
        <f t="shared" si="114"/>
        <v/>
      </c>
      <c r="W556" s="7" t="str">
        <f t="shared" si="115"/>
        <v/>
      </c>
      <c r="Z556" s="7"/>
    </row>
    <row r="557" spans="1:26" x14ac:dyDescent="0.25">
      <c r="A557" s="1">
        <v>2018</v>
      </c>
      <c r="B557" s="1" t="s">
        <v>94</v>
      </c>
      <c r="C557" s="1" t="s">
        <v>87</v>
      </c>
      <c r="D557" s="1">
        <v>5</v>
      </c>
      <c r="E557" s="1" t="s">
        <v>5</v>
      </c>
      <c r="F557" s="1" t="s">
        <v>28</v>
      </c>
      <c r="G557" s="1" t="s">
        <v>70</v>
      </c>
      <c r="H557" s="2" t="s">
        <v>39</v>
      </c>
      <c r="I557" s="2" t="s">
        <v>38</v>
      </c>
      <c r="J557" s="2"/>
      <c r="K557" s="2"/>
      <c r="L557" s="7" t="str">
        <f>IF(G557="","",VLOOKUP(G557,Overview!$A$3:$B$52,2))</f>
        <v>Chargers</v>
      </c>
      <c r="M557" s="7">
        <f t="shared" si="105"/>
        <v>0</v>
      </c>
      <c r="N557" s="7">
        <f t="shared" si="106"/>
        <v>0</v>
      </c>
      <c r="O557" s="7">
        <f t="shared" si="107"/>
        <v>0</v>
      </c>
      <c r="P557" s="8">
        <f t="shared" si="108"/>
        <v>0</v>
      </c>
      <c r="Q557" s="8">
        <f t="shared" si="109"/>
        <v>0</v>
      </c>
      <c r="R557" s="7">
        <f t="shared" si="110"/>
        <v>0</v>
      </c>
      <c r="S557" s="7">
        <f t="shared" si="111"/>
        <v>0</v>
      </c>
      <c r="T557" s="7" t="str">
        <f t="shared" si="112"/>
        <v/>
      </c>
      <c r="U557" s="7" t="str">
        <f t="shared" si="113"/>
        <v/>
      </c>
      <c r="V557" s="7" t="str">
        <f t="shared" si="114"/>
        <v/>
      </c>
      <c r="W557" s="7" t="str">
        <f t="shared" si="115"/>
        <v/>
      </c>
      <c r="Z557" s="7"/>
    </row>
    <row r="558" spans="1:26" x14ac:dyDescent="0.25">
      <c r="A558" s="1">
        <v>2018</v>
      </c>
      <c r="B558" s="1" t="s">
        <v>94</v>
      </c>
      <c r="C558" s="1" t="s">
        <v>87</v>
      </c>
      <c r="D558" s="1">
        <v>6</v>
      </c>
      <c r="E558" s="1" t="s">
        <v>5</v>
      </c>
      <c r="F558" s="1" t="s">
        <v>64</v>
      </c>
      <c r="G558" s="1" t="s">
        <v>66</v>
      </c>
      <c r="H558" s="2" t="s">
        <v>39</v>
      </c>
      <c r="I558" s="2" t="s">
        <v>38</v>
      </c>
      <c r="J558" s="2"/>
      <c r="K558" s="2"/>
      <c r="L558" s="7" t="str">
        <f>IF(G558="","",VLOOKUP(G558,Overview!$A$3:$B$52,2))</f>
        <v>Colts</v>
      </c>
      <c r="M558" s="7">
        <f t="shared" si="105"/>
        <v>0</v>
      </c>
      <c r="N558" s="7">
        <f t="shared" si="106"/>
        <v>0</v>
      </c>
      <c r="O558" s="7">
        <f t="shared" si="107"/>
        <v>0</v>
      </c>
      <c r="P558" s="8">
        <f t="shared" si="108"/>
        <v>0</v>
      </c>
      <c r="Q558" s="8">
        <f t="shared" si="109"/>
        <v>0</v>
      </c>
      <c r="R558" s="7">
        <f t="shared" si="110"/>
        <v>0</v>
      </c>
      <c r="S558" s="7">
        <f t="shared" si="111"/>
        <v>0</v>
      </c>
      <c r="T558" s="7" t="str">
        <f t="shared" si="112"/>
        <v/>
      </c>
      <c r="U558" s="7" t="str">
        <f t="shared" si="113"/>
        <v/>
      </c>
      <c r="V558" s="7" t="str">
        <f t="shared" si="114"/>
        <v/>
      </c>
      <c r="W558" s="7" t="str">
        <f t="shared" si="115"/>
        <v/>
      </c>
      <c r="Z558" s="7"/>
    </row>
    <row r="559" spans="1:26" x14ac:dyDescent="0.25">
      <c r="A559" s="1">
        <v>2018</v>
      </c>
      <c r="B559" s="1" t="s">
        <v>94</v>
      </c>
      <c r="C559" s="1" t="s">
        <v>88</v>
      </c>
      <c r="D559" s="1">
        <v>1</v>
      </c>
      <c r="E559" s="1" t="s">
        <v>3</v>
      </c>
      <c r="F559" s="1" t="s">
        <v>29</v>
      </c>
      <c r="G559" s="1" t="s">
        <v>35</v>
      </c>
      <c r="H559" s="2" t="s">
        <v>55</v>
      </c>
      <c r="I559" s="2" t="s">
        <v>39</v>
      </c>
      <c r="J559" s="2" t="s">
        <v>38</v>
      </c>
      <c r="K559" s="2"/>
      <c r="L559" s="7" t="str">
        <f>IF(G559="","",VLOOKUP(G559,Overview!$A$3:$B$52,2))</f>
        <v>Saints</v>
      </c>
      <c r="M559" s="7">
        <f t="shared" si="105"/>
        <v>0</v>
      </c>
      <c r="N559" s="7">
        <f t="shared" si="106"/>
        <v>0</v>
      </c>
      <c r="O559" s="7">
        <f t="shared" si="107"/>
        <v>0</v>
      </c>
      <c r="P559" s="8">
        <f t="shared" si="108"/>
        <v>0</v>
      </c>
      <c r="Q559" s="8">
        <f t="shared" si="109"/>
        <v>0</v>
      </c>
      <c r="R559" s="7">
        <f t="shared" si="110"/>
        <v>0</v>
      </c>
      <c r="S559" s="7">
        <f t="shared" si="111"/>
        <v>0</v>
      </c>
      <c r="T559" s="7" t="str">
        <f t="shared" si="112"/>
        <v/>
      </c>
      <c r="U559" s="7" t="str">
        <f t="shared" si="113"/>
        <v/>
      </c>
      <c r="V559" s="7" t="str">
        <f t="shared" si="114"/>
        <v/>
      </c>
      <c r="W559" s="7" t="str">
        <f t="shared" si="115"/>
        <v/>
      </c>
      <c r="Z559" s="7"/>
    </row>
    <row r="560" spans="1:26" x14ac:dyDescent="0.25">
      <c r="A560" s="1">
        <v>2018</v>
      </c>
      <c r="B560" s="1" t="s">
        <v>94</v>
      </c>
      <c r="C560" s="1" t="s">
        <v>88</v>
      </c>
      <c r="D560" s="1">
        <v>2</v>
      </c>
      <c r="E560" s="1" t="s">
        <v>4</v>
      </c>
      <c r="F560" s="1" t="s">
        <v>28</v>
      </c>
      <c r="G560" s="1" t="s">
        <v>34</v>
      </c>
      <c r="H560" s="2" t="s">
        <v>55</v>
      </c>
      <c r="I560" s="2" t="s">
        <v>39</v>
      </c>
      <c r="J560" s="2" t="s">
        <v>39</v>
      </c>
      <c r="K560" s="2" t="s">
        <v>38</v>
      </c>
      <c r="L560" s="7" t="str">
        <f>IF(G560="","",VLOOKUP(G560,Overview!$A$3:$B$52,2))</f>
        <v>Rams</v>
      </c>
      <c r="M560" s="7">
        <f t="shared" si="105"/>
        <v>1</v>
      </c>
      <c r="N560" s="7">
        <f t="shared" si="106"/>
        <v>1</v>
      </c>
      <c r="O560" s="7">
        <f t="shared" si="107"/>
        <v>2018</v>
      </c>
      <c r="P560" s="8">
        <f t="shared" si="108"/>
        <v>2</v>
      </c>
      <c r="Q560" s="8">
        <f t="shared" si="109"/>
        <v>1</v>
      </c>
      <c r="R560" s="7">
        <f t="shared" si="110"/>
        <v>1</v>
      </c>
      <c r="S560" s="7">
        <f t="shared" si="111"/>
        <v>0</v>
      </c>
      <c r="T560" s="7" t="str">
        <f t="shared" si="112"/>
        <v/>
      </c>
      <c r="U560" s="7" t="str">
        <f t="shared" si="113"/>
        <v/>
      </c>
      <c r="V560" s="7" t="str">
        <f t="shared" si="114"/>
        <v/>
      </c>
      <c r="W560" s="7" t="str">
        <f t="shared" si="115"/>
        <v/>
      </c>
      <c r="Z560" s="7"/>
    </row>
    <row r="561" spans="1:26" x14ac:dyDescent="0.25">
      <c r="A561" s="1">
        <v>2018</v>
      </c>
      <c r="B561" s="1" t="s">
        <v>94</v>
      </c>
      <c r="C561" s="1" t="s">
        <v>88</v>
      </c>
      <c r="D561" s="1">
        <v>3</v>
      </c>
      <c r="E561" s="1" t="s">
        <v>2</v>
      </c>
      <c r="F561" s="1" t="s">
        <v>72</v>
      </c>
      <c r="G561" s="1" t="s">
        <v>74</v>
      </c>
      <c r="H561" s="2" t="s">
        <v>38</v>
      </c>
      <c r="I561" s="2"/>
      <c r="J561" s="2"/>
      <c r="K561" s="2"/>
      <c r="L561" s="7" t="str">
        <f>IF(G561="","",VLOOKUP(G561,Overview!$A$3:$B$52,2))</f>
        <v>Bears</v>
      </c>
      <c r="M561" s="7">
        <f t="shared" si="105"/>
        <v>0</v>
      </c>
      <c r="N561" s="7">
        <f t="shared" si="106"/>
        <v>0</v>
      </c>
      <c r="O561" s="7">
        <f t="shared" si="107"/>
        <v>0</v>
      </c>
      <c r="P561" s="8">
        <f t="shared" si="108"/>
        <v>0</v>
      </c>
      <c r="Q561" s="8">
        <f t="shared" si="109"/>
        <v>0</v>
      </c>
      <c r="R561" s="7">
        <f t="shared" si="110"/>
        <v>0</v>
      </c>
      <c r="S561" s="7">
        <f t="shared" si="111"/>
        <v>0</v>
      </c>
      <c r="T561" s="7" t="str">
        <f t="shared" si="112"/>
        <v/>
      </c>
      <c r="U561" s="7" t="str">
        <f t="shared" si="113"/>
        <v/>
      </c>
      <c r="V561" s="7" t="str">
        <f t="shared" si="114"/>
        <v/>
      </c>
      <c r="W561" s="7" t="str">
        <f t="shared" si="115"/>
        <v/>
      </c>
      <c r="Z561" s="7"/>
    </row>
    <row r="562" spans="1:26" x14ac:dyDescent="0.25">
      <c r="A562" s="1">
        <v>2018</v>
      </c>
      <c r="B562" s="1" t="s">
        <v>94</v>
      </c>
      <c r="C562" s="1" t="s">
        <v>88</v>
      </c>
      <c r="D562" s="1">
        <v>4</v>
      </c>
      <c r="E562" s="1" t="s">
        <v>25</v>
      </c>
      <c r="F562" s="1" t="s">
        <v>43</v>
      </c>
      <c r="G562" s="1" t="s">
        <v>50</v>
      </c>
      <c r="H562" s="2" t="s">
        <v>39</v>
      </c>
      <c r="I562" s="2" t="s">
        <v>38</v>
      </c>
      <c r="J562" s="2"/>
      <c r="K562" s="2"/>
      <c r="L562" s="7" t="str">
        <f>IF(G562="","",VLOOKUP(G562,Overview!$A$3:$B$52,2))</f>
        <v>Cowboys</v>
      </c>
      <c r="M562" s="7">
        <f t="shared" si="105"/>
        <v>0</v>
      </c>
      <c r="N562" s="7">
        <f t="shared" si="106"/>
        <v>0</v>
      </c>
      <c r="O562" s="7">
        <f t="shared" si="107"/>
        <v>0</v>
      </c>
      <c r="P562" s="8">
        <f t="shared" si="108"/>
        <v>0</v>
      </c>
      <c r="Q562" s="8">
        <f t="shared" si="109"/>
        <v>0</v>
      </c>
      <c r="R562" s="7">
        <f t="shared" si="110"/>
        <v>0</v>
      </c>
      <c r="S562" s="7">
        <f t="shared" si="111"/>
        <v>0</v>
      </c>
      <c r="T562" s="7" t="str">
        <f t="shared" si="112"/>
        <v/>
      </c>
      <c r="U562" s="7" t="str">
        <f t="shared" si="113"/>
        <v/>
      </c>
      <c r="V562" s="7" t="str">
        <f t="shared" si="114"/>
        <v/>
      </c>
      <c r="W562" s="7" t="str">
        <f t="shared" si="115"/>
        <v/>
      </c>
      <c r="Z562" s="7"/>
    </row>
    <row r="563" spans="1:26" x14ac:dyDescent="0.25">
      <c r="A563" s="1">
        <v>2018</v>
      </c>
      <c r="B563" s="1" t="s">
        <v>94</v>
      </c>
      <c r="C563" s="1" t="s">
        <v>88</v>
      </c>
      <c r="D563" s="1">
        <v>5</v>
      </c>
      <c r="E563" s="1" t="s">
        <v>5</v>
      </c>
      <c r="F563" s="1" t="s">
        <v>44</v>
      </c>
      <c r="G563" s="1" t="s">
        <v>51</v>
      </c>
      <c r="H563" s="2" t="s">
        <v>38</v>
      </c>
      <c r="I563" s="2"/>
      <c r="J563" s="2"/>
      <c r="K563" s="2"/>
      <c r="L563" s="7" t="str">
        <f>IF(G563="","",VLOOKUP(G563,Overview!$A$3:$B$52,2))</f>
        <v>Seahawks</v>
      </c>
      <c r="M563" s="7">
        <f t="shared" si="105"/>
        <v>0</v>
      </c>
      <c r="N563" s="7">
        <f t="shared" si="106"/>
        <v>0</v>
      </c>
      <c r="O563" s="7">
        <f t="shared" si="107"/>
        <v>0</v>
      </c>
      <c r="P563" s="8">
        <f t="shared" si="108"/>
        <v>0</v>
      </c>
      <c r="Q563" s="8">
        <f t="shared" si="109"/>
        <v>0</v>
      </c>
      <c r="R563" s="7">
        <f t="shared" si="110"/>
        <v>0</v>
      </c>
      <c r="S563" s="7">
        <f t="shared" si="111"/>
        <v>0</v>
      </c>
      <c r="T563" s="7" t="str">
        <f t="shared" si="112"/>
        <v/>
      </c>
      <c r="U563" s="7" t="str">
        <f t="shared" si="113"/>
        <v/>
      </c>
      <c r="V563" s="7" t="str">
        <f t="shared" si="114"/>
        <v/>
      </c>
      <c r="W563" s="7" t="str">
        <f t="shared" si="115"/>
        <v/>
      </c>
      <c r="Z563" s="7"/>
    </row>
    <row r="564" spans="1:26" x14ac:dyDescent="0.25">
      <c r="A564" s="1">
        <v>2018</v>
      </c>
      <c r="B564" s="1" t="s">
        <v>94</v>
      </c>
      <c r="C564" s="1" t="s">
        <v>88</v>
      </c>
      <c r="D564" s="1">
        <v>6</v>
      </c>
      <c r="E564" s="1" t="s">
        <v>5</v>
      </c>
      <c r="F564" s="1" t="s">
        <v>26</v>
      </c>
      <c r="G564" s="1" t="s">
        <v>32</v>
      </c>
      <c r="H564" s="2" t="s">
        <v>39</v>
      </c>
      <c r="I564" s="2" t="s">
        <v>38</v>
      </c>
      <c r="J564" s="2"/>
      <c r="K564" s="2"/>
      <c r="L564" s="7" t="str">
        <f>IF(G564="","",VLOOKUP(G564,Overview!$A$3:$B$52,2))</f>
        <v>Eagles</v>
      </c>
      <c r="M564" s="7">
        <f t="shared" si="105"/>
        <v>0</v>
      </c>
      <c r="N564" s="7">
        <f t="shared" si="106"/>
        <v>0</v>
      </c>
      <c r="O564" s="7">
        <f t="shared" si="107"/>
        <v>0</v>
      </c>
      <c r="P564" s="8">
        <f t="shared" si="108"/>
        <v>0</v>
      </c>
      <c r="Q564" s="8">
        <f t="shared" si="109"/>
        <v>0</v>
      </c>
      <c r="R564" s="7">
        <f t="shared" si="110"/>
        <v>0</v>
      </c>
      <c r="S564" s="7">
        <f t="shared" si="111"/>
        <v>0</v>
      </c>
      <c r="T564" s="7" t="str">
        <f t="shared" si="112"/>
        <v/>
      </c>
      <c r="U564" s="7" t="str">
        <f t="shared" si="113"/>
        <v/>
      </c>
      <c r="V564" s="7" t="str">
        <f t="shared" si="114"/>
        <v/>
      </c>
      <c r="W564" s="7" t="str">
        <f t="shared" si="115"/>
        <v/>
      </c>
      <c r="Z564" s="7"/>
    </row>
    <row r="565" spans="1:26" x14ac:dyDescent="0.25">
      <c r="A565" s="1">
        <v>2019</v>
      </c>
      <c r="B565" s="1" t="s">
        <v>94</v>
      </c>
      <c r="C565" s="1" t="s">
        <v>87</v>
      </c>
      <c r="D565" s="1">
        <v>1</v>
      </c>
      <c r="E565" s="1" t="s">
        <v>2</v>
      </c>
      <c r="F565" s="1" t="s">
        <v>65</v>
      </c>
      <c r="G565" s="1" t="s">
        <v>67</v>
      </c>
      <c r="H565" s="15" t="s">
        <v>55</v>
      </c>
      <c r="I565" s="15" t="s">
        <v>38</v>
      </c>
      <c r="L565" s="7" t="str">
        <f>IF(G565="","",VLOOKUP(G565,Overview!$A$3:$B$52,2))</f>
        <v>Ravens</v>
      </c>
      <c r="M565" s="7">
        <f t="shared" si="105"/>
        <v>0</v>
      </c>
      <c r="N565" s="7">
        <f t="shared" si="106"/>
        <v>0</v>
      </c>
      <c r="O565" s="7">
        <f t="shared" ref="O565:O600" si="116">A565*M565</f>
        <v>0</v>
      </c>
      <c r="P565" s="8">
        <f t="shared" ref="P565:P600" si="117">COUNTIF(H565:K565,"W")*M565</f>
        <v>0</v>
      </c>
      <c r="Q565" s="8">
        <f t="shared" ref="Q565:Q600" si="118">COUNTIF(H565:K565,"L")*M565</f>
        <v>0</v>
      </c>
      <c r="R565" s="7">
        <f t="shared" si="110"/>
        <v>0</v>
      </c>
      <c r="S565" s="7">
        <f t="shared" ref="S565:S600" si="119">IF(K565="W",1,0)*M565</f>
        <v>0</v>
      </c>
      <c r="T565" s="7" t="str">
        <f t="shared" si="112"/>
        <v/>
      </c>
      <c r="U565" s="7" t="str">
        <f t="shared" si="113"/>
        <v/>
      </c>
      <c r="V565" s="7" t="str">
        <f t="shared" si="114"/>
        <v/>
      </c>
      <c r="W565" s="7" t="str">
        <f t="shared" si="115"/>
        <v/>
      </c>
    </row>
    <row r="566" spans="1:26" x14ac:dyDescent="0.25">
      <c r="A566" s="1">
        <v>2019</v>
      </c>
      <c r="B566" s="1" t="s">
        <v>94</v>
      </c>
      <c r="C566" s="1" t="s">
        <v>87</v>
      </c>
      <c r="D566" s="1">
        <v>2</v>
      </c>
      <c r="E566" s="1" t="s">
        <v>4</v>
      </c>
      <c r="F566" s="1" t="s">
        <v>12</v>
      </c>
      <c r="G566" s="1" t="s">
        <v>18</v>
      </c>
      <c r="H566" s="15" t="s">
        <v>55</v>
      </c>
      <c r="I566" s="15" t="s">
        <v>39</v>
      </c>
      <c r="J566" s="15" t="s">
        <v>39</v>
      </c>
      <c r="K566" s="15" t="s">
        <v>39</v>
      </c>
      <c r="L566" s="7" t="str">
        <f>IF(G566="","",VLOOKUP(G566,Overview!$A$3:$B$52,2))</f>
        <v>Chiefs</v>
      </c>
      <c r="M566" s="7">
        <f t="shared" si="105"/>
        <v>0</v>
      </c>
      <c r="N566" s="7">
        <f t="shared" si="106"/>
        <v>0</v>
      </c>
      <c r="O566" s="7">
        <f t="shared" si="116"/>
        <v>0</v>
      </c>
      <c r="P566" s="8">
        <f t="shared" si="117"/>
        <v>0</v>
      </c>
      <c r="Q566" s="8">
        <f t="shared" si="118"/>
        <v>0</v>
      </c>
      <c r="R566" s="7">
        <f t="shared" si="110"/>
        <v>0</v>
      </c>
      <c r="S566" s="7">
        <f t="shared" si="119"/>
        <v>0</v>
      </c>
      <c r="T566" s="7">
        <f t="shared" si="112"/>
        <v>2019</v>
      </c>
      <c r="U566" s="7" t="str">
        <f t="shared" si="113"/>
        <v>Kansas City</v>
      </c>
      <c r="V566" s="7" t="str">
        <f t="shared" si="114"/>
        <v>Chiefs</v>
      </c>
      <c r="W566" s="7" t="str">
        <f t="shared" si="115"/>
        <v>AFC</v>
      </c>
    </row>
    <row r="567" spans="1:26" x14ac:dyDescent="0.25">
      <c r="A567" s="1">
        <v>2019</v>
      </c>
      <c r="B567" s="1" t="s">
        <v>94</v>
      </c>
      <c r="C567" s="1" t="s">
        <v>87</v>
      </c>
      <c r="D567" s="1">
        <v>3</v>
      </c>
      <c r="E567" s="1" t="s">
        <v>25</v>
      </c>
      <c r="F567" s="1" t="s">
        <v>9</v>
      </c>
      <c r="G567" s="1" t="s">
        <v>15</v>
      </c>
      <c r="H567" s="15" t="s">
        <v>38</v>
      </c>
      <c r="L567" s="7" t="str">
        <f>IF(G567="","",VLOOKUP(G567,Overview!$A$3:$B$52,2))</f>
        <v>Patriots</v>
      </c>
      <c r="M567" s="7">
        <f t="shared" si="105"/>
        <v>0</v>
      </c>
      <c r="N567" s="7">
        <f t="shared" si="106"/>
        <v>0</v>
      </c>
      <c r="O567" s="7">
        <f t="shared" si="116"/>
        <v>0</v>
      </c>
      <c r="P567" s="8">
        <f t="shared" si="117"/>
        <v>0</v>
      </c>
      <c r="Q567" s="8">
        <f t="shared" si="118"/>
        <v>0</v>
      </c>
      <c r="R567" s="7">
        <f t="shared" si="110"/>
        <v>0</v>
      </c>
      <c r="S567" s="7">
        <f t="shared" si="119"/>
        <v>0</v>
      </c>
      <c r="T567" s="7" t="str">
        <f t="shared" si="112"/>
        <v/>
      </c>
      <c r="U567" s="7" t="str">
        <f t="shared" si="113"/>
        <v/>
      </c>
      <c r="V567" s="7" t="str">
        <f t="shared" si="114"/>
        <v/>
      </c>
      <c r="W567" s="7" t="str">
        <f t="shared" si="115"/>
        <v/>
      </c>
    </row>
    <row r="568" spans="1:26" x14ac:dyDescent="0.25">
      <c r="A568" s="1">
        <v>2019</v>
      </c>
      <c r="B568" s="1" t="s">
        <v>94</v>
      </c>
      <c r="C568" s="1" t="s">
        <v>87</v>
      </c>
      <c r="D568" s="1">
        <v>4</v>
      </c>
      <c r="E568" s="1" t="s">
        <v>3</v>
      </c>
      <c r="F568" s="1" t="s">
        <v>40</v>
      </c>
      <c r="G568" s="1" t="s">
        <v>47</v>
      </c>
      <c r="H568" s="15" t="s">
        <v>39</v>
      </c>
      <c r="I568" s="15" t="s">
        <v>38</v>
      </c>
      <c r="L568" s="7" t="str">
        <f>IF(G568="","",VLOOKUP(G568,Overview!$A$3:$B$52,2))</f>
        <v>Texans</v>
      </c>
      <c r="M568" s="7">
        <f t="shared" si="105"/>
        <v>0</v>
      </c>
      <c r="N568" s="7">
        <f t="shared" si="106"/>
        <v>0</v>
      </c>
      <c r="O568" s="7">
        <f t="shared" si="116"/>
        <v>0</v>
      </c>
      <c r="P568" s="8">
        <f t="shared" si="117"/>
        <v>0</v>
      </c>
      <c r="Q568" s="8">
        <f t="shared" si="118"/>
        <v>0</v>
      </c>
      <c r="R568" s="7">
        <f t="shared" si="110"/>
        <v>0</v>
      </c>
      <c r="S568" s="7">
        <f t="shared" si="119"/>
        <v>0</v>
      </c>
      <c r="T568" s="7" t="str">
        <f t="shared" si="112"/>
        <v/>
      </c>
      <c r="U568" s="7" t="str">
        <f t="shared" si="113"/>
        <v/>
      </c>
      <c r="V568" s="7" t="str">
        <f t="shared" si="114"/>
        <v/>
      </c>
      <c r="W568" s="7" t="str">
        <f t="shared" si="115"/>
        <v/>
      </c>
    </row>
    <row r="569" spans="1:26" x14ac:dyDescent="0.25">
      <c r="A569" s="1">
        <v>2019</v>
      </c>
      <c r="B569" s="1" t="s">
        <v>94</v>
      </c>
      <c r="C569" s="1" t="s">
        <v>87</v>
      </c>
      <c r="D569" s="1">
        <v>5</v>
      </c>
      <c r="E569" s="1" t="s">
        <v>5</v>
      </c>
      <c r="F569" s="1" t="s">
        <v>14</v>
      </c>
      <c r="G569" s="1" t="s">
        <v>20</v>
      </c>
      <c r="H569" s="15" t="s">
        <v>38</v>
      </c>
      <c r="L569" s="7" t="str">
        <f>IF(G569="","",VLOOKUP(G569,Overview!$A$3:$B$52,2))</f>
        <v>Bills</v>
      </c>
      <c r="M569" s="7">
        <f t="shared" si="105"/>
        <v>0</v>
      </c>
      <c r="N569" s="7">
        <f t="shared" si="106"/>
        <v>0</v>
      </c>
      <c r="O569" s="7">
        <f t="shared" si="116"/>
        <v>0</v>
      </c>
      <c r="P569" s="8">
        <f t="shared" si="117"/>
        <v>0</v>
      </c>
      <c r="Q569" s="8">
        <f t="shared" si="118"/>
        <v>0</v>
      </c>
      <c r="R569" s="7">
        <f t="shared" si="110"/>
        <v>0</v>
      </c>
      <c r="S569" s="7">
        <f t="shared" si="119"/>
        <v>0</v>
      </c>
      <c r="T569" s="7" t="str">
        <f t="shared" si="112"/>
        <v/>
      </c>
      <c r="U569" s="7" t="str">
        <f t="shared" si="113"/>
        <v/>
      </c>
      <c r="V569" s="7" t="str">
        <f t="shared" si="114"/>
        <v/>
      </c>
      <c r="W569" s="7" t="str">
        <f t="shared" si="115"/>
        <v/>
      </c>
    </row>
    <row r="570" spans="1:26" x14ac:dyDescent="0.25">
      <c r="A570" s="1">
        <v>2019</v>
      </c>
      <c r="B570" s="1" t="s">
        <v>94</v>
      </c>
      <c r="C570" s="1" t="s">
        <v>87</v>
      </c>
      <c r="D570" s="1">
        <v>6</v>
      </c>
      <c r="E570" s="1" t="s">
        <v>5</v>
      </c>
      <c r="F570" s="1" t="s">
        <v>13</v>
      </c>
      <c r="G570" s="1" t="s">
        <v>19</v>
      </c>
      <c r="H570" s="15" t="s">
        <v>39</v>
      </c>
      <c r="I570" s="15" t="s">
        <v>39</v>
      </c>
      <c r="J570" s="15" t="s">
        <v>38</v>
      </c>
      <c r="L570" s="7" t="str">
        <f>IF(G570="","",VLOOKUP(G570,Overview!$A$3:$B$52,2))</f>
        <v>Titans</v>
      </c>
      <c r="M570" s="7">
        <f t="shared" si="105"/>
        <v>0</v>
      </c>
      <c r="N570" s="7">
        <f t="shared" si="106"/>
        <v>0</v>
      </c>
      <c r="O570" s="7">
        <f t="shared" si="116"/>
        <v>0</v>
      </c>
      <c r="P570" s="8">
        <f t="shared" si="117"/>
        <v>0</v>
      </c>
      <c r="Q570" s="8">
        <f t="shared" si="118"/>
        <v>0</v>
      </c>
      <c r="R570" s="7">
        <f t="shared" si="110"/>
        <v>0</v>
      </c>
      <c r="S570" s="7">
        <f t="shared" si="119"/>
        <v>0</v>
      </c>
      <c r="T570" s="7" t="str">
        <f t="shared" si="112"/>
        <v/>
      </c>
      <c r="U570" s="7" t="str">
        <f t="shared" si="113"/>
        <v/>
      </c>
      <c r="V570" s="7" t="str">
        <f t="shared" si="114"/>
        <v/>
      </c>
      <c r="W570" s="7" t="str">
        <f t="shared" si="115"/>
        <v/>
      </c>
    </row>
    <row r="571" spans="1:26" x14ac:dyDescent="0.25">
      <c r="A571" s="1">
        <v>2019</v>
      </c>
      <c r="B571" s="1" t="s">
        <v>94</v>
      </c>
      <c r="C571" s="1" t="s">
        <v>88</v>
      </c>
      <c r="D571" s="1">
        <v>1</v>
      </c>
      <c r="E571" s="1" t="s">
        <v>4</v>
      </c>
      <c r="F571" s="1" t="s">
        <v>69</v>
      </c>
      <c r="G571" s="1" t="s">
        <v>71</v>
      </c>
      <c r="H571" s="15" t="s">
        <v>55</v>
      </c>
      <c r="I571" s="15" t="s">
        <v>39</v>
      </c>
      <c r="J571" s="15" t="s">
        <v>39</v>
      </c>
      <c r="K571" s="15" t="s">
        <v>38</v>
      </c>
      <c r="L571" s="7" t="str">
        <f>IF(G571="","",VLOOKUP(G571,Overview!$A$3:$B$52,2))</f>
        <v>49ers</v>
      </c>
      <c r="M571" s="7">
        <f t="shared" si="105"/>
        <v>0</v>
      </c>
      <c r="N571" s="7">
        <f t="shared" si="106"/>
        <v>0</v>
      </c>
      <c r="O571" s="7">
        <f t="shared" si="116"/>
        <v>0</v>
      </c>
      <c r="P571" s="8">
        <f t="shared" si="117"/>
        <v>0</v>
      </c>
      <c r="Q571" s="8">
        <f t="shared" si="118"/>
        <v>0</v>
      </c>
      <c r="R571" s="7">
        <f t="shared" si="110"/>
        <v>0</v>
      </c>
      <c r="S571" s="7">
        <f t="shared" si="119"/>
        <v>0</v>
      </c>
      <c r="T571" s="7" t="str">
        <f t="shared" si="112"/>
        <v/>
      </c>
      <c r="U571" s="7" t="str">
        <f t="shared" si="113"/>
        <v/>
      </c>
      <c r="V571" s="7" t="str">
        <f t="shared" si="114"/>
        <v/>
      </c>
      <c r="W571" s="7" t="str">
        <f t="shared" si="115"/>
        <v/>
      </c>
    </row>
    <row r="572" spans="1:26" x14ac:dyDescent="0.25">
      <c r="A572" s="1">
        <v>2019</v>
      </c>
      <c r="B572" s="1" t="s">
        <v>94</v>
      </c>
      <c r="C572" s="1" t="s">
        <v>88</v>
      </c>
      <c r="D572" s="1">
        <v>2</v>
      </c>
      <c r="E572" s="1" t="s">
        <v>2</v>
      </c>
      <c r="F572" s="1" t="s">
        <v>45</v>
      </c>
      <c r="G572" s="1" t="s">
        <v>52</v>
      </c>
      <c r="H572" s="15" t="s">
        <v>55</v>
      </c>
      <c r="I572" s="15" t="s">
        <v>39</v>
      </c>
      <c r="J572" s="15" t="s">
        <v>38</v>
      </c>
      <c r="L572" s="7" t="str">
        <f>IF(G572="","",VLOOKUP(G572,Overview!$A$3:$B$52,2))</f>
        <v>Packers</v>
      </c>
      <c r="M572" s="7">
        <f t="shared" si="105"/>
        <v>0</v>
      </c>
      <c r="N572" s="7">
        <f t="shared" si="106"/>
        <v>0</v>
      </c>
      <c r="O572" s="7">
        <f t="shared" si="116"/>
        <v>0</v>
      </c>
      <c r="P572" s="8">
        <f t="shared" si="117"/>
        <v>0</v>
      </c>
      <c r="Q572" s="8">
        <f t="shared" si="118"/>
        <v>0</v>
      </c>
      <c r="R572" s="7">
        <f t="shared" si="110"/>
        <v>0</v>
      </c>
      <c r="S572" s="7">
        <f t="shared" si="119"/>
        <v>0</v>
      </c>
      <c r="T572" s="7" t="str">
        <f t="shared" si="112"/>
        <v/>
      </c>
      <c r="U572" s="7" t="str">
        <f t="shared" si="113"/>
        <v/>
      </c>
      <c r="V572" s="7" t="str">
        <f t="shared" si="114"/>
        <v/>
      </c>
      <c r="W572" s="7" t="str">
        <f t="shared" si="115"/>
        <v/>
      </c>
    </row>
    <row r="573" spans="1:26" x14ac:dyDescent="0.25">
      <c r="A573" s="1">
        <v>2019</v>
      </c>
      <c r="B573" s="1" t="s">
        <v>94</v>
      </c>
      <c r="C573" s="1" t="s">
        <v>88</v>
      </c>
      <c r="D573" s="1">
        <v>3</v>
      </c>
      <c r="E573" s="1" t="s">
        <v>3</v>
      </c>
      <c r="F573" s="1" t="s">
        <v>29</v>
      </c>
      <c r="G573" s="1" t="s">
        <v>35</v>
      </c>
      <c r="H573" s="15" t="s">
        <v>38</v>
      </c>
      <c r="L573" s="7" t="str">
        <f>IF(G573="","",VLOOKUP(G573,Overview!$A$3:$B$52,2))</f>
        <v>Saints</v>
      </c>
      <c r="M573" s="7">
        <f t="shared" si="105"/>
        <v>0</v>
      </c>
      <c r="N573" s="7">
        <f t="shared" si="106"/>
        <v>0</v>
      </c>
      <c r="O573" s="7">
        <f t="shared" si="116"/>
        <v>0</v>
      </c>
      <c r="P573" s="8">
        <f t="shared" si="117"/>
        <v>0</v>
      </c>
      <c r="Q573" s="8">
        <f t="shared" si="118"/>
        <v>0</v>
      </c>
      <c r="R573" s="7">
        <f t="shared" si="110"/>
        <v>0</v>
      </c>
      <c r="S573" s="7">
        <f t="shared" si="119"/>
        <v>0</v>
      </c>
      <c r="T573" s="7" t="str">
        <f t="shared" si="112"/>
        <v/>
      </c>
      <c r="U573" s="7" t="str">
        <f t="shared" si="113"/>
        <v/>
      </c>
      <c r="V573" s="7" t="str">
        <f t="shared" si="114"/>
        <v/>
      </c>
      <c r="W573" s="7" t="str">
        <f t="shared" si="115"/>
        <v/>
      </c>
    </row>
    <row r="574" spans="1:26" x14ac:dyDescent="0.25">
      <c r="A574" s="1">
        <v>2019</v>
      </c>
      <c r="B574" s="1" t="s">
        <v>94</v>
      </c>
      <c r="C574" s="1" t="s">
        <v>88</v>
      </c>
      <c r="D574" s="1">
        <v>4</v>
      </c>
      <c r="E574" s="1" t="s">
        <v>25</v>
      </c>
      <c r="F574" s="1" t="s">
        <v>26</v>
      </c>
      <c r="G574" s="1" t="s">
        <v>32</v>
      </c>
      <c r="H574" s="15" t="s">
        <v>38</v>
      </c>
      <c r="L574" s="7" t="str">
        <f>IF(G574="","",VLOOKUP(G574,Overview!$A$3:$B$52,2))</f>
        <v>Eagles</v>
      </c>
      <c r="M574" s="7">
        <f t="shared" si="105"/>
        <v>0</v>
      </c>
      <c r="N574" s="7">
        <f t="shared" si="106"/>
        <v>0</v>
      </c>
      <c r="O574" s="7">
        <f t="shared" si="116"/>
        <v>0</v>
      </c>
      <c r="P574" s="8">
        <f t="shared" si="117"/>
        <v>0</v>
      </c>
      <c r="Q574" s="8">
        <f t="shared" si="118"/>
        <v>0</v>
      </c>
      <c r="R574" s="7">
        <f t="shared" si="110"/>
        <v>0</v>
      </c>
      <c r="S574" s="7">
        <f t="shared" si="119"/>
        <v>0</v>
      </c>
      <c r="T574" s="7" t="str">
        <f t="shared" si="112"/>
        <v/>
      </c>
      <c r="U574" s="7" t="str">
        <f t="shared" si="113"/>
        <v/>
      </c>
      <c r="V574" s="7" t="str">
        <f t="shared" si="114"/>
        <v/>
      </c>
      <c r="W574" s="7" t="str">
        <f t="shared" si="115"/>
        <v/>
      </c>
    </row>
    <row r="575" spans="1:26" x14ac:dyDescent="0.25">
      <c r="A575" s="1">
        <v>2019</v>
      </c>
      <c r="B575" s="1" t="s">
        <v>94</v>
      </c>
      <c r="C575" s="1" t="s">
        <v>88</v>
      </c>
      <c r="D575" s="1">
        <v>5</v>
      </c>
      <c r="E575" s="1" t="s">
        <v>5</v>
      </c>
      <c r="F575" s="1" t="s">
        <v>44</v>
      </c>
      <c r="G575" s="1" t="s">
        <v>51</v>
      </c>
      <c r="H575" s="15" t="s">
        <v>39</v>
      </c>
      <c r="I575" s="15" t="s">
        <v>38</v>
      </c>
      <c r="L575" s="7" t="str">
        <f>IF(G575="","",VLOOKUP(G575,Overview!$A$3:$B$52,2))</f>
        <v>Seahawks</v>
      </c>
      <c r="M575" s="7">
        <f t="shared" si="105"/>
        <v>0</v>
      </c>
      <c r="N575" s="7">
        <f t="shared" si="106"/>
        <v>0</v>
      </c>
      <c r="O575" s="7">
        <f t="shared" si="116"/>
        <v>0</v>
      </c>
      <c r="P575" s="8">
        <f t="shared" si="117"/>
        <v>0</v>
      </c>
      <c r="Q575" s="8">
        <f t="shared" si="118"/>
        <v>0</v>
      </c>
      <c r="R575" s="7">
        <f t="shared" si="110"/>
        <v>0</v>
      </c>
      <c r="S575" s="7">
        <f t="shared" si="119"/>
        <v>0</v>
      </c>
      <c r="T575" s="7" t="str">
        <f t="shared" si="112"/>
        <v/>
      </c>
      <c r="U575" s="7" t="str">
        <f t="shared" si="113"/>
        <v/>
      </c>
      <c r="V575" s="7" t="str">
        <f t="shared" si="114"/>
        <v/>
      </c>
      <c r="W575" s="7" t="str">
        <f t="shared" si="115"/>
        <v/>
      </c>
    </row>
    <row r="576" spans="1:26" x14ac:dyDescent="0.25">
      <c r="A576" s="1">
        <v>2019</v>
      </c>
      <c r="B576" s="1" t="s">
        <v>94</v>
      </c>
      <c r="C576" s="1" t="s">
        <v>88</v>
      </c>
      <c r="D576" s="1">
        <v>6</v>
      </c>
      <c r="E576" s="1" t="s">
        <v>5</v>
      </c>
      <c r="F576" s="1" t="s">
        <v>27</v>
      </c>
      <c r="G576" s="1" t="s">
        <v>33</v>
      </c>
      <c r="H576" s="15" t="s">
        <v>39</v>
      </c>
      <c r="I576" s="15" t="s">
        <v>38</v>
      </c>
      <c r="L576" s="7" t="str">
        <f>IF(G576="","",VLOOKUP(G576,Overview!$A$3:$B$52,2))</f>
        <v>Vikings</v>
      </c>
      <c r="M576" s="7">
        <f t="shared" si="105"/>
        <v>0</v>
      </c>
      <c r="N576" s="7">
        <f t="shared" si="106"/>
        <v>0</v>
      </c>
      <c r="O576" s="7">
        <f t="shared" si="116"/>
        <v>0</v>
      </c>
      <c r="P576" s="8">
        <f t="shared" si="117"/>
        <v>0</v>
      </c>
      <c r="Q576" s="8">
        <f t="shared" si="118"/>
        <v>0</v>
      </c>
      <c r="R576" s="7">
        <f t="shared" si="110"/>
        <v>0</v>
      </c>
      <c r="S576" s="7">
        <f t="shared" si="119"/>
        <v>0</v>
      </c>
      <c r="T576" s="7" t="str">
        <f t="shared" si="112"/>
        <v/>
      </c>
      <c r="U576" s="7" t="str">
        <f t="shared" si="113"/>
        <v/>
      </c>
      <c r="V576" s="7" t="str">
        <f t="shared" si="114"/>
        <v/>
      </c>
      <c r="W576" s="7" t="str">
        <f t="shared" si="115"/>
        <v/>
      </c>
    </row>
    <row r="577" spans="1:23" x14ac:dyDescent="0.25">
      <c r="A577" s="1">
        <v>2020</v>
      </c>
      <c r="B577" s="1" t="s">
        <v>94</v>
      </c>
      <c r="C577" s="1" t="s">
        <v>87</v>
      </c>
      <c r="D577" s="1">
        <v>1</v>
      </c>
      <c r="E577" s="1" t="s">
        <v>4</v>
      </c>
      <c r="F577" s="1" t="s">
        <v>12</v>
      </c>
      <c r="G577" s="1" t="s">
        <v>18</v>
      </c>
      <c r="H577" s="15" t="s">
        <v>55</v>
      </c>
      <c r="I577" s="15" t="s">
        <v>39</v>
      </c>
      <c r="J577" s="15" t="s">
        <v>39</v>
      </c>
      <c r="K577" s="15" t="s">
        <v>38</v>
      </c>
      <c r="L577" s="7" t="str">
        <f>IF(G577="","",VLOOKUP(G577,Overview!$A$3:$B$52,2))</f>
        <v>Chiefs</v>
      </c>
      <c r="M577" s="7">
        <f t="shared" si="105"/>
        <v>0</v>
      </c>
      <c r="N577" s="7">
        <f t="shared" si="106"/>
        <v>0</v>
      </c>
      <c r="O577" s="7">
        <f t="shared" si="116"/>
        <v>0</v>
      </c>
      <c r="P577" s="8">
        <f t="shared" si="117"/>
        <v>0</v>
      </c>
      <c r="Q577" s="8">
        <f t="shared" si="118"/>
        <v>0</v>
      </c>
      <c r="R577" s="7">
        <f t="shared" si="110"/>
        <v>0</v>
      </c>
      <c r="S577" s="7">
        <f t="shared" si="119"/>
        <v>0</v>
      </c>
      <c r="T577" s="7" t="str">
        <f t="shared" si="112"/>
        <v/>
      </c>
      <c r="U577" s="7" t="str">
        <f t="shared" si="113"/>
        <v/>
      </c>
      <c r="V577" s="7" t="str">
        <f t="shared" si="114"/>
        <v/>
      </c>
      <c r="W577" s="7" t="str">
        <f t="shared" si="115"/>
        <v/>
      </c>
    </row>
    <row r="578" spans="1:23" x14ac:dyDescent="0.25">
      <c r="A578" s="1">
        <v>2020</v>
      </c>
      <c r="B578" s="1" t="s">
        <v>94</v>
      </c>
      <c r="C578" s="1" t="s">
        <v>87</v>
      </c>
      <c r="D578" s="1">
        <v>2</v>
      </c>
      <c r="E578" s="1" t="s">
        <v>25</v>
      </c>
      <c r="F578" s="1" t="s">
        <v>14</v>
      </c>
      <c r="G578" s="1" t="s">
        <v>20</v>
      </c>
      <c r="H578" s="15" t="s">
        <v>39</v>
      </c>
      <c r="I578" s="15" t="s">
        <v>39</v>
      </c>
      <c r="J578" s="15" t="s">
        <v>38</v>
      </c>
      <c r="L578" s="7" t="str">
        <f>IF(G578="","",VLOOKUP(G578,Overview!$A$3:$B$52,2))</f>
        <v>Bills</v>
      </c>
      <c r="M578" s="7">
        <f t="shared" si="105"/>
        <v>0</v>
      </c>
      <c r="N578" s="7">
        <f t="shared" si="106"/>
        <v>0</v>
      </c>
      <c r="O578" s="7">
        <f t="shared" si="116"/>
        <v>0</v>
      </c>
      <c r="P578" s="8">
        <f t="shared" si="117"/>
        <v>0</v>
      </c>
      <c r="Q578" s="8">
        <f t="shared" si="118"/>
        <v>0</v>
      </c>
      <c r="R578" s="7">
        <f t="shared" si="110"/>
        <v>0</v>
      </c>
      <c r="S578" s="7">
        <f t="shared" si="119"/>
        <v>0</v>
      </c>
      <c r="T578" s="7" t="str">
        <f t="shared" si="112"/>
        <v/>
      </c>
      <c r="U578" s="7" t="str">
        <f t="shared" si="113"/>
        <v/>
      </c>
      <c r="V578" s="7" t="str">
        <f t="shared" si="114"/>
        <v/>
      </c>
      <c r="W578" s="7" t="str">
        <f t="shared" si="115"/>
        <v/>
      </c>
    </row>
    <row r="579" spans="1:23" x14ac:dyDescent="0.25">
      <c r="A579" s="1">
        <v>2020</v>
      </c>
      <c r="B579" s="1" t="s">
        <v>94</v>
      </c>
      <c r="C579" s="1" t="s">
        <v>87</v>
      </c>
      <c r="D579" s="1">
        <v>3</v>
      </c>
      <c r="E579" s="1" t="s">
        <v>2</v>
      </c>
      <c r="F579" s="1" t="s">
        <v>10</v>
      </c>
      <c r="G579" s="1" t="s">
        <v>16</v>
      </c>
      <c r="H579" s="15" t="s">
        <v>38</v>
      </c>
      <c r="L579" s="7" t="str">
        <f>IF(G579="","",VLOOKUP(G579,Overview!$A$3:$B$52,2))</f>
        <v>Steelers</v>
      </c>
      <c r="M579" s="7">
        <f t="shared" ref="M579:M600" si="120">(L579=$M$1)*1</f>
        <v>0</v>
      </c>
      <c r="N579" s="7">
        <f t="shared" ref="N579:N642" si="121">M579</f>
        <v>0</v>
      </c>
      <c r="O579" s="7">
        <f t="shared" si="116"/>
        <v>0</v>
      </c>
      <c r="P579" s="8">
        <f t="shared" si="117"/>
        <v>0</v>
      </c>
      <c r="Q579" s="8">
        <f t="shared" si="118"/>
        <v>0</v>
      </c>
      <c r="R579" s="7">
        <f t="shared" ref="R579:R600" si="122">IF(K579&lt;&gt;"",1,0)*M579</f>
        <v>0</v>
      </c>
      <c r="S579" s="7">
        <f t="shared" si="119"/>
        <v>0</v>
      </c>
      <c r="T579" s="7" t="str">
        <f t="shared" ref="T579:T642" si="123">IF($K579="W",A579,"")</f>
        <v/>
      </c>
      <c r="U579" s="7" t="str">
        <f t="shared" ref="U579:U642" si="124">IF($K579="W",F579,"")</f>
        <v/>
      </c>
      <c r="V579" s="7" t="str">
        <f t="shared" ref="V579:V642" si="125">IF($K579="W",G579,"")</f>
        <v/>
      </c>
      <c r="W579" s="7" t="str">
        <f t="shared" ref="W579:W642" si="126">IF($K579="W",IF(A579&lt;1970,B579,LEFT(C579,1)&amp;"FC"),"")</f>
        <v/>
      </c>
    </row>
    <row r="580" spans="1:23" x14ac:dyDescent="0.25">
      <c r="A580" s="1">
        <v>2020</v>
      </c>
      <c r="B580" s="1" t="s">
        <v>94</v>
      </c>
      <c r="C580" s="1" t="s">
        <v>87</v>
      </c>
      <c r="D580" s="1">
        <v>4</v>
      </c>
      <c r="E580" s="1" t="s">
        <v>3</v>
      </c>
      <c r="F580" s="1" t="s">
        <v>13</v>
      </c>
      <c r="G580" s="1" t="s">
        <v>19</v>
      </c>
      <c r="H580" s="15" t="s">
        <v>38</v>
      </c>
      <c r="L580" s="7" t="str">
        <f>IF(G580="","",VLOOKUP(G580,Overview!$A$3:$B$52,2))</f>
        <v>Titans</v>
      </c>
      <c r="M580" s="7">
        <f t="shared" si="120"/>
        <v>0</v>
      </c>
      <c r="N580" s="7">
        <f t="shared" si="121"/>
        <v>0</v>
      </c>
      <c r="O580" s="7">
        <f t="shared" si="116"/>
        <v>0</v>
      </c>
      <c r="P580" s="8">
        <f t="shared" si="117"/>
        <v>0</v>
      </c>
      <c r="Q580" s="8">
        <f t="shared" si="118"/>
        <v>0</v>
      </c>
      <c r="R580" s="7">
        <f t="shared" si="122"/>
        <v>0</v>
      </c>
      <c r="S580" s="7">
        <f t="shared" si="119"/>
        <v>0</v>
      </c>
      <c r="T580" s="7" t="str">
        <f t="shared" si="123"/>
        <v/>
      </c>
      <c r="U580" s="7" t="str">
        <f t="shared" si="124"/>
        <v/>
      </c>
      <c r="V580" s="7" t="str">
        <f t="shared" si="125"/>
        <v/>
      </c>
      <c r="W580" s="7" t="str">
        <f t="shared" si="126"/>
        <v/>
      </c>
    </row>
    <row r="581" spans="1:23" x14ac:dyDescent="0.25">
      <c r="A581" s="1">
        <v>2020</v>
      </c>
      <c r="B581" s="1" t="s">
        <v>94</v>
      </c>
      <c r="C581" s="1" t="s">
        <v>87</v>
      </c>
      <c r="D581" s="1">
        <v>5</v>
      </c>
      <c r="E581" s="1" t="s">
        <v>5</v>
      </c>
      <c r="F581" s="1" t="s">
        <v>65</v>
      </c>
      <c r="G581" s="1" t="s">
        <v>67</v>
      </c>
      <c r="H581" s="15" t="s">
        <v>39</v>
      </c>
      <c r="I581" s="15" t="s">
        <v>38</v>
      </c>
      <c r="L581" s="7" t="str">
        <f>IF(G581="","",VLOOKUP(G581,Overview!$A$3:$B$52,2))</f>
        <v>Ravens</v>
      </c>
      <c r="M581" s="7">
        <f t="shared" si="120"/>
        <v>0</v>
      </c>
      <c r="N581" s="7">
        <f t="shared" si="121"/>
        <v>0</v>
      </c>
      <c r="O581" s="7">
        <f t="shared" si="116"/>
        <v>0</v>
      </c>
      <c r="P581" s="8">
        <f t="shared" si="117"/>
        <v>0</v>
      </c>
      <c r="Q581" s="8">
        <f t="shared" si="118"/>
        <v>0</v>
      </c>
      <c r="R581" s="7">
        <f t="shared" si="122"/>
        <v>0</v>
      </c>
      <c r="S581" s="7">
        <f t="shared" si="119"/>
        <v>0</v>
      </c>
      <c r="T581" s="7" t="str">
        <f t="shared" si="123"/>
        <v/>
      </c>
      <c r="U581" s="7" t="str">
        <f t="shared" si="124"/>
        <v/>
      </c>
      <c r="V581" s="7" t="str">
        <f t="shared" si="125"/>
        <v/>
      </c>
      <c r="W581" s="7" t="str">
        <f t="shared" si="126"/>
        <v/>
      </c>
    </row>
    <row r="582" spans="1:23" x14ac:dyDescent="0.25">
      <c r="A582" s="1">
        <v>2020</v>
      </c>
      <c r="B582" s="1" t="s">
        <v>94</v>
      </c>
      <c r="C582" s="1" t="s">
        <v>87</v>
      </c>
      <c r="D582" s="1">
        <v>6</v>
      </c>
      <c r="E582" s="1" t="s">
        <v>5</v>
      </c>
      <c r="F582" s="1" t="s">
        <v>78</v>
      </c>
      <c r="G582" s="1" t="s">
        <v>79</v>
      </c>
      <c r="H582" s="15" t="s">
        <v>39</v>
      </c>
      <c r="I582" s="15" t="s">
        <v>38</v>
      </c>
      <c r="L582" s="7" t="str">
        <f>IF(G582="","",VLOOKUP(G582,Overview!$A$3:$B$52,2))</f>
        <v>Browns</v>
      </c>
      <c r="M582" s="7">
        <f t="shared" si="120"/>
        <v>0</v>
      </c>
      <c r="N582" s="7">
        <f t="shared" si="121"/>
        <v>0</v>
      </c>
      <c r="O582" s="7">
        <f t="shared" si="116"/>
        <v>0</v>
      </c>
      <c r="P582" s="8">
        <f t="shared" si="117"/>
        <v>0</v>
      </c>
      <c r="Q582" s="8">
        <f t="shared" si="118"/>
        <v>0</v>
      </c>
      <c r="R582" s="7">
        <f t="shared" si="122"/>
        <v>0</v>
      </c>
      <c r="S582" s="7">
        <f t="shared" si="119"/>
        <v>0</v>
      </c>
      <c r="T582" s="7" t="str">
        <f t="shared" si="123"/>
        <v/>
      </c>
      <c r="U582" s="7" t="str">
        <f t="shared" si="124"/>
        <v/>
      </c>
      <c r="V582" s="7" t="str">
        <f t="shared" si="125"/>
        <v/>
      </c>
      <c r="W582" s="7" t="str">
        <f t="shared" si="126"/>
        <v/>
      </c>
    </row>
    <row r="583" spans="1:23" x14ac:dyDescent="0.25">
      <c r="A583" s="1">
        <v>2020</v>
      </c>
      <c r="B583" s="1" t="s">
        <v>94</v>
      </c>
      <c r="C583" s="1" t="s">
        <v>87</v>
      </c>
      <c r="D583" s="1">
        <v>7</v>
      </c>
      <c r="E583" s="1" t="s">
        <v>5</v>
      </c>
      <c r="F583" s="1" t="s">
        <v>64</v>
      </c>
      <c r="G583" s="1" t="s">
        <v>66</v>
      </c>
      <c r="H583" s="15" t="s">
        <v>38</v>
      </c>
      <c r="L583" s="7" t="str">
        <f>IF(G583="","",VLOOKUP(G583,Overview!$A$3:$B$52,2))</f>
        <v>Colts</v>
      </c>
      <c r="M583" s="7">
        <f t="shared" si="120"/>
        <v>0</v>
      </c>
      <c r="N583" s="7">
        <f t="shared" si="121"/>
        <v>0</v>
      </c>
      <c r="O583" s="7">
        <f t="shared" si="116"/>
        <v>0</v>
      </c>
      <c r="P583" s="8">
        <f t="shared" si="117"/>
        <v>0</v>
      </c>
      <c r="Q583" s="8">
        <f t="shared" si="118"/>
        <v>0</v>
      </c>
      <c r="R583" s="7">
        <f t="shared" si="122"/>
        <v>0</v>
      </c>
      <c r="S583" s="7">
        <f t="shared" si="119"/>
        <v>0</v>
      </c>
      <c r="T583" s="7" t="str">
        <f t="shared" si="123"/>
        <v/>
      </c>
      <c r="U583" s="7" t="str">
        <f t="shared" si="124"/>
        <v/>
      </c>
      <c r="V583" s="7" t="str">
        <f t="shared" si="125"/>
        <v/>
      </c>
      <c r="W583" s="7" t="str">
        <f t="shared" si="126"/>
        <v/>
      </c>
    </row>
    <row r="584" spans="1:23" x14ac:dyDescent="0.25">
      <c r="A584" s="1">
        <v>2020</v>
      </c>
      <c r="B584" s="1" t="s">
        <v>94</v>
      </c>
      <c r="C584" s="1" t="s">
        <v>88</v>
      </c>
      <c r="D584" s="1">
        <v>1</v>
      </c>
      <c r="E584" s="1" t="s">
        <v>2</v>
      </c>
      <c r="F584" s="1" t="s">
        <v>45</v>
      </c>
      <c r="G584" s="1" t="s">
        <v>52</v>
      </c>
      <c r="H584" s="15" t="s">
        <v>55</v>
      </c>
      <c r="I584" s="15" t="s">
        <v>39</v>
      </c>
      <c r="J584" s="15" t="s">
        <v>38</v>
      </c>
      <c r="L584" s="7" t="str">
        <f>IF(G584="","",VLOOKUP(G584,Overview!$A$3:$B$52,2))</f>
        <v>Packers</v>
      </c>
      <c r="M584" s="7">
        <f t="shared" si="120"/>
        <v>0</v>
      </c>
      <c r="N584" s="7">
        <f t="shared" si="121"/>
        <v>0</v>
      </c>
      <c r="O584" s="7">
        <f t="shared" si="116"/>
        <v>0</v>
      </c>
      <c r="P584" s="8">
        <f t="shared" si="117"/>
        <v>0</v>
      </c>
      <c r="Q584" s="8">
        <f t="shared" si="118"/>
        <v>0</v>
      </c>
      <c r="R584" s="7">
        <f t="shared" si="122"/>
        <v>0</v>
      </c>
      <c r="S584" s="7">
        <f t="shared" si="119"/>
        <v>0</v>
      </c>
      <c r="T584" s="7" t="str">
        <f t="shared" si="123"/>
        <v/>
      </c>
      <c r="U584" s="7" t="str">
        <f t="shared" si="124"/>
        <v/>
      </c>
      <c r="V584" s="7" t="str">
        <f t="shared" si="125"/>
        <v/>
      </c>
      <c r="W584" s="7" t="str">
        <f t="shared" si="126"/>
        <v/>
      </c>
    </row>
    <row r="585" spans="1:23" x14ac:dyDescent="0.25">
      <c r="A585" s="1">
        <v>2020</v>
      </c>
      <c r="B585" s="1" t="s">
        <v>94</v>
      </c>
      <c r="C585" s="1" t="s">
        <v>88</v>
      </c>
      <c r="D585" s="1">
        <v>2</v>
      </c>
      <c r="E585" s="1" t="s">
        <v>3</v>
      </c>
      <c r="F585" s="1" t="s">
        <v>29</v>
      </c>
      <c r="G585" s="1" t="s">
        <v>35</v>
      </c>
      <c r="H585" s="15" t="s">
        <v>39</v>
      </c>
      <c r="I585" s="15" t="s">
        <v>38</v>
      </c>
      <c r="L585" s="7" t="str">
        <f>IF(G585="","",VLOOKUP(G585,Overview!$A$3:$B$52,2))</f>
        <v>Saints</v>
      </c>
      <c r="M585" s="7">
        <f t="shared" si="120"/>
        <v>0</v>
      </c>
      <c r="N585" s="7">
        <f t="shared" si="121"/>
        <v>0</v>
      </c>
      <c r="O585" s="7">
        <f t="shared" si="116"/>
        <v>0</v>
      </c>
      <c r="P585" s="8">
        <f t="shared" si="117"/>
        <v>0</v>
      </c>
      <c r="Q585" s="8">
        <f t="shared" si="118"/>
        <v>0</v>
      </c>
      <c r="R585" s="7">
        <f t="shared" si="122"/>
        <v>0</v>
      </c>
      <c r="S585" s="7">
        <f t="shared" si="119"/>
        <v>0</v>
      </c>
      <c r="T585" s="7" t="str">
        <f t="shared" si="123"/>
        <v/>
      </c>
      <c r="U585" s="7" t="str">
        <f t="shared" si="124"/>
        <v/>
      </c>
      <c r="V585" s="7" t="str">
        <f t="shared" si="125"/>
        <v/>
      </c>
      <c r="W585" s="7" t="str">
        <f t="shared" si="126"/>
        <v/>
      </c>
    </row>
    <row r="586" spans="1:23" x14ac:dyDescent="0.25">
      <c r="A586" s="1">
        <v>2020</v>
      </c>
      <c r="B586" s="1" t="s">
        <v>94</v>
      </c>
      <c r="C586" s="1" t="s">
        <v>88</v>
      </c>
      <c r="D586" s="1">
        <v>3</v>
      </c>
      <c r="E586" s="1" t="s">
        <v>4</v>
      </c>
      <c r="F586" s="1" t="s">
        <v>44</v>
      </c>
      <c r="G586" s="1" t="s">
        <v>51</v>
      </c>
      <c r="H586" s="15" t="s">
        <v>38</v>
      </c>
      <c r="L586" s="7" t="str">
        <f>IF(G586="","",VLOOKUP(G586,Overview!$A$3:$B$52,2))</f>
        <v>Seahawks</v>
      </c>
      <c r="M586" s="7">
        <f t="shared" si="120"/>
        <v>0</v>
      </c>
      <c r="N586" s="7">
        <f t="shared" si="121"/>
        <v>0</v>
      </c>
      <c r="O586" s="7">
        <f t="shared" si="116"/>
        <v>0</v>
      </c>
      <c r="P586" s="8">
        <f t="shared" si="117"/>
        <v>0</v>
      </c>
      <c r="Q586" s="8">
        <f t="shared" si="118"/>
        <v>0</v>
      </c>
      <c r="R586" s="7">
        <f t="shared" si="122"/>
        <v>0</v>
      </c>
      <c r="S586" s="7">
        <f t="shared" si="119"/>
        <v>0</v>
      </c>
      <c r="T586" s="7" t="str">
        <f t="shared" si="123"/>
        <v/>
      </c>
      <c r="U586" s="7" t="str">
        <f t="shared" si="124"/>
        <v/>
      </c>
      <c r="V586" s="7" t="str">
        <f t="shared" si="125"/>
        <v/>
      </c>
      <c r="W586" s="7" t="str">
        <f t="shared" si="126"/>
        <v/>
      </c>
    </row>
    <row r="587" spans="1:23" x14ac:dyDescent="0.25">
      <c r="A587" s="1">
        <v>2020</v>
      </c>
      <c r="B587" s="1" t="s">
        <v>94</v>
      </c>
      <c r="C587" s="1" t="s">
        <v>88</v>
      </c>
      <c r="D587" s="1">
        <v>4</v>
      </c>
      <c r="E587" s="1" t="s">
        <v>25</v>
      </c>
      <c r="F587" s="1" t="s">
        <v>59</v>
      </c>
      <c r="G587" s="1" t="s">
        <v>112</v>
      </c>
      <c r="H587" s="15" t="s">
        <v>38</v>
      </c>
      <c r="L587" s="7" t="str">
        <f>IF(G587="","",VLOOKUP(G587,Overview!$A$3:$B$52,2))</f>
        <v>Commanders</v>
      </c>
      <c r="M587" s="7">
        <f t="shared" si="120"/>
        <v>0</v>
      </c>
      <c r="N587" s="7">
        <f t="shared" si="121"/>
        <v>0</v>
      </c>
      <c r="O587" s="7">
        <f t="shared" si="116"/>
        <v>0</v>
      </c>
      <c r="P587" s="8">
        <f t="shared" si="117"/>
        <v>0</v>
      </c>
      <c r="Q587" s="8">
        <f t="shared" si="118"/>
        <v>0</v>
      </c>
      <c r="R587" s="7">
        <f t="shared" si="122"/>
        <v>0</v>
      </c>
      <c r="S587" s="7">
        <f t="shared" si="119"/>
        <v>0</v>
      </c>
      <c r="T587" s="7" t="str">
        <f t="shared" si="123"/>
        <v/>
      </c>
      <c r="U587" s="7" t="str">
        <f t="shared" si="124"/>
        <v/>
      </c>
      <c r="V587" s="7" t="str">
        <f t="shared" si="125"/>
        <v/>
      </c>
      <c r="W587" s="7" t="str">
        <f t="shared" si="126"/>
        <v/>
      </c>
    </row>
    <row r="588" spans="1:23" x14ac:dyDescent="0.25">
      <c r="A588" s="1">
        <v>2020</v>
      </c>
      <c r="B588" s="1" t="s">
        <v>94</v>
      </c>
      <c r="C588" s="1" t="s">
        <v>88</v>
      </c>
      <c r="D588" s="1">
        <v>5</v>
      </c>
      <c r="E588" s="1" t="s">
        <v>5</v>
      </c>
      <c r="F588" s="1" t="s">
        <v>75</v>
      </c>
      <c r="G588" s="1" t="s">
        <v>76</v>
      </c>
      <c r="H588" s="15" t="s">
        <v>39</v>
      </c>
      <c r="I588" s="15" t="s">
        <v>39</v>
      </c>
      <c r="J588" s="15" t="s">
        <v>39</v>
      </c>
      <c r="K588" s="15" t="s">
        <v>39</v>
      </c>
      <c r="L588" s="7" t="str">
        <f>IF(G588="","",VLOOKUP(G588,Overview!$A$3:$B$52,2))</f>
        <v>Buccaneers</v>
      </c>
      <c r="M588" s="7">
        <f t="shared" si="120"/>
        <v>0</v>
      </c>
      <c r="N588" s="7">
        <f t="shared" si="121"/>
        <v>0</v>
      </c>
      <c r="O588" s="7">
        <f t="shared" si="116"/>
        <v>0</v>
      </c>
      <c r="P588" s="8">
        <f t="shared" si="117"/>
        <v>0</v>
      </c>
      <c r="Q588" s="8">
        <f t="shared" si="118"/>
        <v>0</v>
      </c>
      <c r="R588" s="7">
        <f t="shared" si="122"/>
        <v>0</v>
      </c>
      <c r="S588" s="7">
        <f t="shared" si="119"/>
        <v>0</v>
      </c>
      <c r="T588" s="7">
        <f t="shared" si="123"/>
        <v>2020</v>
      </c>
      <c r="U588" s="7" t="str">
        <f t="shared" si="124"/>
        <v>Tampa Bay</v>
      </c>
      <c r="V588" s="7" t="str">
        <f t="shared" si="125"/>
        <v>Buccaneers</v>
      </c>
      <c r="W588" s="7" t="str">
        <f t="shared" si="126"/>
        <v>NFC</v>
      </c>
    </row>
    <row r="589" spans="1:23" x14ac:dyDescent="0.25">
      <c r="A589" s="1">
        <v>2020</v>
      </c>
      <c r="B589" s="1" t="s">
        <v>94</v>
      </c>
      <c r="C589" s="1" t="s">
        <v>88</v>
      </c>
      <c r="D589" s="1">
        <v>6</v>
      </c>
      <c r="E589" s="1" t="s">
        <v>5</v>
      </c>
      <c r="F589" s="1" t="s">
        <v>28</v>
      </c>
      <c r="G589" s="1" t="s">
        <v>34</v>
      </c>
      <c r="H589" s="15" t="s">
        <v>39</v>
      </c>
      <c r="I589" s="15" t="s">
        <v>38</v>
      </c>
      <c r="L589" s="7" t="str">
        <f>IF(G589="","",VLOOKUP(G589,Overview!$A$3:$B$52,2))</f>
        <v>Rams</v>
      </c>
      <c r="M589" s="7">
        <f t="shared" si="120"/>
        <v>1</v>
      </c>
      <c r="N589" s="7">
        <f t="shared" si="121"/>
        <v>1</v>
      </c>
      <c r="O589" s="7">
        <f t="shared" si="116"/>
        <v>2020</v>
      </c>
      <c r="P589" s="8">
        <f t="shared" si="117"/>
        <v>1</v>
      </c>
      <c r="Q589" s="8">
        <f t="shared" si="118"/>
        <v>1</v>
      </c>
      <c r="R589" s="7">
        <f t="shared" si="122"/>
        <v>0</v>
      </c>
      <c r="S589" s="7">
        <f t="shared" si="119"/>
        <v>0</v>
      </c>
      <c r="T589" s="7" t="str">
        <f t="shared" si="123"/>
        <v/>
      </c>
      <c r="U589" s="7" t="str">
        <f t="shared" si="124"/>
        <v/>
      </c>
      <c r="V589" s="7" t="str">
        <f t="shared" si="125"/>
        <v/>
      </c>
      <c r="W589" s="7" t="str">
        <f t="shared" si="126"/>
        <v/>
      </c>
    </row>
    <row r="590" spans="1:23" x14ac:dyDescent="0.25">
      <c r="A590" s="1">
        <v>2020</v>
      </c>
      <c r="B590" s="1" t="s">
        <v>94</v>
      </c>
      <c r="C590" s="1" t="s">
        <v>88</v>
      </c>
      <c r="D590" s="1">
        <v>7</v>
      </c>
      <c r="E590" s="1" t="s">
        <v>5</v>
      </c>
      <c r="F590" s="1" t="s">
        <v>72</v>
      </c>
      <c r="G590" s="1" t="s">
        <v>74</v>
      </c>
      <c r="H590" s="15" t="s">
        <v>38</v>
      </c>
      <c r="L590" s="7" t="str">
        <f>IF(G590="","",VLOOKUP(G590,Overview!$A$3:$B$52,2))</f>
        <v>Bears</v>
      </c>
      <c r="M590" s="7">
        <f t="shared" si="120"/>
        <v>0</v>
      </c>
      <c r="N590" s="7">
        <f t="shared" si="121"/>
        <v>0</v>
      </c>
      <c r="O590" s="7">
        <f t="shared" si="116"/>
        <v>0</v>
      </c>
      <c r="P590" s="8">
        <f t="shared" si="117"/>
        <v>0</v>
      </c>
      <c r="Q590" s="8">
        <f t="shared" si="118"/>
        <v>0</v>
      </c>
      <c r="R590" s="7">
        <f t="shared" si="122"/>
        <v>0</v>
      </c>
      <c r="S590" s="7">
        <f t="shared" si="119"/>
        <v>0</v>
      </c>
      <c r="T590" s="7" t="str">
        <f t="shared" si="123"/>
        <v/>
      </c>
      <c r="U590" s="7" t="str">
        <f t="shared" si="124"/>
        <v/>
      </c>
      <c r="V590" s="7" t="str">
        <f t="shared" si="125"/>
        <v/>
      </c>
      <c r="W590" s="7" t="str">
        <f t="shared" si="126"/>
        <v/>
      </c>
    </row>
    <row r="591" spans="1:23" x14ac:dyDescent="0.25">
      <c r="A591" s="1">
        <v>2021</v>
      </c>
      <c r="B591" s="1" t="s">
        <v>94</v>
      </c>
      <c r="C591" s="1" t="s">
        <v>87</v>
      </c>
      <c r="D591" s="1">
        <v>1</v>
      </c>
      <c r="E591" s="1" t="s">
        <v>3</v>
      </c>
      <c r="F591" s="1" t="s">
        <v>13</v>
      </c>
      <c r="G591" s="1" t="s">
        <v>19</v>
      </c>
      <c r="H591" s="15" t="s">
        <v>55</v>
      </c>
      <c r="I591" s="15" t="s">
        <v>38</v>
      </c>
      <c r="L591" s="7" t="str">
        <f>IF(G591="","",VLOOKUP(G591,Overview!$A$3:$B$52,2))</f>
        <v>Titans</v>
      </c>
      <c r="M591" s="7">
        <f t="shared" si="120"/>
        <v>0</v>
      </c>
      <c r="N591" s="7">
        <f t="shared" si="121"/>
        <v>0</v>
      </c>
      <c r="O591" s="7">
        <f t="shared" si="116"/>
        <v>0</v>
      </c>
      <c r="P591" s="8">
        <f t="shared" si="117"/>
        <v>0</v>
      </c>
      <c r="Q591" s="8">
        <f t="shared" si="118"/>
        <v>0</v>
      </c>
      <c r="R591" s="7">
        <f t="shared" si="122"/>
        <v>0</v>
      </c>
      <c r="S591" s="7">
        <f t="shared" si="119"/>
        <v>0</v>
      </c>
      <c r="T591" s="7" t="str">
        <f t="shared" si="123"/>
        <v/>
      </c>
      <c r="U591" s="7" t="str">
        <f t="shared" si="124"/>
        <v/>
      </c>
      <c r="V591" s="7" t="str">
        <f t="shared" si="125"/>
        <v/>
      </c>
      <c r="W591" s="7" t="str">
        <f t="shared" si="126"/>
        <v/>
      </c>
    </row>
    <row r="592" spans="1:23" x14ac:dyDescent="0.25">
      <c r="A592" s="1">
        <v>2021</v>
      </c>
      <c r="B592" s="1" t="s">
        <v>94</v>
      </c>
      <c r="C592" s="1" t="s">
        <v>87</v>
      </c>
      <c r="D592" s="1">
        <v>2</v>
      </c>
      <c r="E592" s="1" t="s">
        <v>4</v>
      </c>
      <c r="F592" s="1" t="s">
        <v>12</v>
      </c>
      <c r="G592" s="1" t="s">
        <v>18</v>
      </c>
      <c r="H592" s="15" t="s">
        <v>39</v>
      </c>
      <c r="I592" s="15" t="s">
        <v>39</v>
      </c>
      <c r="J592" s="15" t="s">
        <v>38</v>
      </c>
      <c r="L592" s="7" t="str">
        <f>IF(G592="","",VLOOKUP(G592,Overview!$A$3:$B$52,2))</f>
        <v>Chiefs</v>
      </c>
      <c r="M592" s="7">
        <f t="shared" si="120"/>
        <v>0</v>
      </c>
      <c r="N592" s="7">
        <f t="shared" si="121"/>
        <v>0</v>
      </c>
      <c r="O592" s="7">
        <f t="shared" si="116"/>
        <v>0</v>
      </c>
      <c r="P592" s="8">
        <f t="shared" si="117"/>
        <v>0</v>
      </c>
      <c r="Q592" s="8">
        <f t="shared" si="118"/>
        <v>0</v>
      </c>
      <c r="R592" s="7">
        <f t="shared" si="122"/>
        <v>0</v>
      </c>
      <c r="S592" s="7">
        <f t="shared" si="119"/>
        <v>0</v>
      </c>
      <c r="T592" s="7" t="str">
        <f t="shared" si="123"/>
        <v/>
      </c>
      <c r="U592" s="7" t="str">
        <f t="shared" si="124"/>
        <v/>
      </c>
      <c r="V592" s="7" t="str">
        <f t="shared" si="125"/>
        <v/>
      </c>
      <c r="W592" s="7" t="str">
        <f t="shared" si="126"/>
        <v/>
      </c>
    </row>
    <row r="593" spans="1:23" x14ac:dyDescent="0.25">
      <c r="A593" s="1">
        <v>2021</v>
      </c>
      <c r="B593" s="1" t="s">
        <v>94</v>
      </c>
      <c r="C593" s="1" t="s">
        <v>87</v>
      </c>
      <c r="D593" s="1">
        <v>3</v>
      </c>
      <c r="E593" s="1" t="s">
        <v>25</v>
      </c>
      <c r="F593" s="1" t="s">
        <v>14</v>
      </c>
      <c r="G593" s="1" t="s">
        <v>20</v>
      </c>
      <c r="H593" s="15" t="s">
        <v>39</v>
      </c>
      <c r="I593" s="15" t="s">
        <v>38</v>
      </c>
      <c r="L593" s="7" t="str">
        <f>IF(G593="","",VLOOKUP(G593,Overview!$A$3:$B$52,2))</f>
        <v>Bills</v>
      </c>
      <c r="M593" s="7">
        <f t="shared" si="120"/>
        <v>0</v>
      </c>
      <c r="N593" s="7">
        <f t="shared" si="121"/>
        <v>0</v>
      </c>
      <c r="O593" s="7">
        <f t="shared" si="116"/>
        <v>0</v>
      </c>
      <c r="P593" s="8">
        <f t="shared" si="117"/>
        <v>0</v>
      </c>
      <c r="Q593" s="8">
        <f t="shared" si="118"/>
        <v>0</v>
      </c>
      <c r="R593" s="7">
        <f t="shared" si="122"/>
        <v>0</v>
      </c>
      <c r="S593" s="7">
        <f t="shared" si="119"/>
        <v>0</v>
      </c>
      <c r="T593" s="7" t="str">
        <f t="shared" si="123"/>
        <v/>
      </c>
      <c r="U593" s="7" t="str">
        <f t="shared" si="124"/>
        <v/>
      </c>
      <c r="V593" s="7" t="str">
        <f t="shared" si="125"/>
        <v/>
      </c>
      <c r="W593" s="7" t="str">
        <f t="shared" si="126"/>
        <v/>
      </c>
    </row>
    <row r="594" spans="1:23" x14ac:dyDescent="0.25">
      <c r="A594" s="1">
        <v>2021</v>
      </c>
      <c r="B594" s="1" t="s">
        <v>94</v>
      </c>
      <c r="C594" s="1" t="s">
        <v>87</v>
      </c>
      <c r="D594" s="1">
        <v>4</v>
      </c>
      <c r="E594" s="1" t="s">
        <v>2</v>
      </c>
      <c r="F594" s="1" t="s">
        <v>57</v>
      </c>
      <c r="G594" s="1" t="s">
        <v>61</v>
      </c>
      <c r="H594" s="15" t="s">
        <v>39</v>
      </c>
      <c r="I594" s="15" t="s">
        <v>39</v>
      </c>
      <c r="J594" s="15" t="s">
        <v>39</v>
      </c>
      <c r="K594" s="15" t="s">
        <v>38</v>
      </c>
      <c r="L594" s="7" t="str">
        <f>IF(G594="","",VLOOKUP(G594,Overview!$A$3:$B$52,2))</f>
        <v>Bengals</v>
      </c>
      <c r="M594" s="7">
        <f t="shared" si="120"/>
        <v>0</v>
      </c>
      <c r="N594" s="7">
        <f t="shared" si="121"/>
        <v>0</v>
      </c>
      <c r="O594" s="7">
        <f t="shared" si="116"/>
        <v>0</v>
      </c>
      <c r="P594" s="8">
        <f t="shared" si="117"/>
        <v>0</v>
      </c>
      <c r="Q594" s="8">
        <f t="shared" si="118"/>
        <v>0</v>
      </c>
      <c r="R594" s="7">
        <f t="shared" si="122"/>
        <v>0</v>
      </c>
      <c r="S594" s="7">
        <f t="shared" si="119"/>
        <v>0</v>
      </c>
      <c r="T594" s="7" t="str">
        <f t="shared" si="123"/>
        <v/>
      </c>
      <c r="U594" s="7" t="str">
        <f t="shared" si="124"/>
        <v/>
      </c>
      <c r="V594" s="7" t="str">
        <f t="shared" si="125"/>
        <v/>
      </c>
      <c r="W594" s="7" t="str">
        <f t="shared" si="126"/>
        <v/>
      </c>
    </row>
    <row r="595" spans="1:23" x14ac:dyDescent="0.25">
      <c r="A595" s="1">
        <v>2021</v>
      </c>
      <c r="B595" s="1" t="s">
        <v>94</v>
      </c>
      <c r="C595" s="1" t="s">
        <v>87</v>
      </c>
      <c r="D595" s="1">
        <v>5</v>
      </c>
      <c r="E595" s="1" t="s">
        <v>5</v>
      </c>
      <c r="F595" s="1" t="s">
        <v>114</v>
      </c>
      <c r="G595" s="1" t="s">
        <v>48</v>
      </c>
      <c r="H595" s="15" t="s">
        <v>38</v>
      </c>
      <c r="L595" s="7" t="str">
        <f>IF(G595="","",VLOOKUP(G595,Overview!$A$3:$B$52,2))</f>
        <v>Raiders</v>
      </c>
      <c r="M595" s="7">
        <f t="shared" si="120"/>
        <v>0</v>
      </c>
      <c r="N595" s="7">
        <f t="shared" si="121"/>
        <v>0</v>
      </c>
      <c r="O595" s="7">
        <f t="shared" si="116"/>
        <v>0</v>
      </c>
      <c r="P595" s="8">
        <f t="shared" si="117"/>
        <v>0</v>
      </c>
      <c r="Q595" s="8">
        <f t="shared" si="118"/>
        <v>0</v>
      </c>
      <c r="R595" s="7">
        <f t="shared" si="122"/>
        <v>0</v>
      </c>
      <c r="S595" s="7">
        <f t="shared" si="119"/>
        <v>0</v>
      </c>
      <c r="T595" s="7" t="str">
        <f t="shared" si="123"/>
        <v/>
      </c>
      <c r="U595" s="7" t="str">
        <f t="shared" si="124"/>
        <v/>
      </c>
      <c r="V595" s="7" t="str">
        <f t="shared" si="125"/>
        <v/>
      </c>
      <c r="W595" s="7" t="str">
        <f t="shared" si="126"/>
        <v/>
      </c>
    </row>
    <row r="596" spans="1:23" x14ac:dyDescent="0.25">
      <c r="A596" s="1">
        <v>2021</v>
      </c>
      <c r="B596" s="1" t="s">
        <v>94</v>
      </c>
      <c r="C596" s="1" t="s">
        <v>87</v>
      </c>
      <c r="D596" s="1">
        <v>6</v>
      </c>
      <c r="E596" s="1" t="s">
        <v>5</v>
      </c>
      <c r="F596" s="1" t="s">
        <v>9</v>
      </c>
      <c r="G596" s="1" t="s">
        <v>15</v>
      </c>
      <c r="H596" s="15" t="s">
        <v>38</v>
      </c>
      <c r="L596" s="7" t="str">
        <f>IF(G596="","",VLOOKUP(G596,Overview!$A$3:$B$52,2))</f>
        <v>Patriots</v>
      </c>
      <c r="M596" s="7">
        <f t="shared" si="120"/>
        <v>0</v>
      </c>
      <c r="N596" s="7">
        <f t="shared" si="121"/>
        <v>0</v>
      </c>
      <c r="O596" s="7">
        <f t="shared" si="116"/>
        <v>0</v>
      </c>
      <c r="P596" s="8">
        <f t="shared" si="117"/>
        <v>0</v>
      </c>
      <c r="Q596" s="8">
        <f t="shared" si="118"/>
        <v>0</v>
      </c>
      <c r="R596" s="7">
        <f t="shared" si="122"/>
        <v>0</v>
      </c>
      <c r="S596" s="7">
        <f t="shared" si="119"/>
        <v>0</v>
      </c>
      <c r="T596" s="7" t="str">
        <f t="shared" si="123"/>
        <v/>
      </c>
      <c r="U596" s="7" t="str">
        <f t="shared" si="124"/>
        <v/>
      </c>
      <c r="V596" s="7" t="str">
        <f t="shared" si="125"/>
        <v/>
      </c>
      <c r="W596" s="7" t="str">
        <f t="shared" si="126"/>
        <v/>
      </c>
    </row>
    <row r="597" spans="1:23" x14ac:dyDescent="0.25">
      <c r="A597" s="1">
        <v>2021</v>
      </c>
      <c r="B597" s="1" t="s">
        <v>94</v>
      </c>
      <c r="C597" s="1" t="s">
        <v>87</v>
      </c>
      <c r="D597" s="1">
        <v>7</v>
      </c>
      <c r="E597" s="1" t="s">
        <v>5</v>
      </c>
      <c r="F597" s="1" t="s">
        <v>10</v>
      </c>
      <c r="G597" s="1" t="s">
        <v>16</v>
      </c>
      <c r="H597" s="15" t="s">
        <v>38</v>
      </c>
      <c r="L597" s="7" t="str">
        <f>IF(G597="","",VLOOKUP(G597,Overview!$A$3:$B$52,2))</f>
        <v>Steelers</v>
      </c>
      <c r="M597" s="7">
        <f t="shared" si="120"/>
        <v>0</v>
      </c>
      <c r="N597" s="7">
        <f t="shared" si="121"/>
        <v>0</v>
      </c>
      <c r="O597" s="7">
        <f t="shared" si="116"/>
        <v>0</v>
      </c>
      <c r="P597" s="8">
        <f t="shared" si="117"/>
        <v>0</v>
      </c>
      <c r="Q597" s="8">
        <f t="shared" si="118"/>
        <v>0</v>
      </c>
      <c r="R597" s="7">
        <f t="shared" si="122"/>
        <v>0</v>
      </c>
      <c r="S597" s="7">
        <f t="shared" si="119"/>
        <v>0</v>
      </c>
      <c r="T597" s="7" t="str">
        <f t="shared" si="123"/>
        <v/>
      </c>
      <c r="U597" s="7" t="str">
        <f t="shared" si="124"/>
        <v/>
      </c>
      <c r="V597" s="7" t="str">
        <f t="shared" si="125"/>
        <v/>
      </c>
      <c r="W597" s="7" t="str">
        <f t="shared" si="126"/>
        <v/>
      </c>
    </row>
    <row r="598" spans="1:23" x14ac:dyDescent="0.25">
      <c r="A598" s="1">
        <v>2021</v>
      </c>
      <c r="B598" s="1" t="s">
        <v>94</v>
      </c>
      <c r="C598" s="1" t="s">
        <v>88</v>
      </c>
      <c r="D598" s="1">
        <v>1</v>
      </c>
      <c r="E598" s="1" t="s">
        <v>2</v>
      </c>
      <c r="F598" s="1" t="s">
        <v>45</v>
      </c>
      <c r="G598" s="1" t="s">
        <v>52</v>
      </c>
      <c r="H598" s="15" t="s">
        <v>55</v>
      </c>
      <c r="I598" s="15" t="s">
        <v>38</v>
      </c>
      <c r="L598" s="7" t="str">
        <f>IF(G598="","",VLOOKUP(G598,Overview!$A$3:$B$52,2))</f>
        <v>Packers</v>
      </c>
      <c r="M598" s="7">
        <f t="shared" si="120"/>
        <v>0</v>
      </c>
      <c r="N598" s="7">
        <f t="shared" si="121"/>
        <v>0</v>
      </c>
      <c r="O598" s="7">
        <f t="shared" si="116"/>
        <v>0</v>
      </c>
      <c r="P598" s="8">
        <f t="shared" si="117"/>
        <v>0</v>
      </c>
      <c r="Q598" s="8">
        <f t="shared" si="118"/>
        <v>0</v>
      </c>
      <c r="R598" s="7">
        <f t="shared" si="122"/>
        <v>0</v>
      </c>
      <c r="S598" s="7">
        <f t="shared" si="119"/>
        <v>0</v>
      </c>
      <c r="T598" s="7" t="str">
        <f t="shared" si="123"/>
        <v/>
      </c>
      <c r="U598" s="7" t="str">
        <f t="shared" si="124"/>
        <v/>
      </c>
      <c r="V598" s="7" t="str">
        <f t="shared" si="125"/>
        <v/>
      </c>
      <c r="W598" s="7" t="str">
        <f t="shared" si="126"/>
        <v/>
      </c>
    </row>
    <row r="599" spans="1:23" x14ac:dyDescent="0.25">
      <c r="A599" s="1">
        <v>2021</v>
      </c>
      <c r="B599" s="1" t="s">
        <v>94</v>
      </c>
      <c r="C599" s="1" t="s">
        <v>88</v>
      </c>
      <c r="D599" s="1">
        <v>2</v>
      </c>
      <c r="E599" s="1" t="s">
        <v>3</v>
      </c>
      <c r="F599" s="1" t="s">
        <v>75</v>
      </c>
      <c r="G599" s="1" t="s">
        <v>76</v>
      </c>
      <c r="H599" s="15" t="s">
        <v>39</v>
      </c>
      <c r="I599" s="15" t="s">
        <v>38</v>
      </c>
      <c r="L599" s="7" t="str">
        <f>IF(G599="","",VLOOKUP(G599,Overview!$A$3:$B$52,2))</f>
        <v>Buccaneers</v>
      </c>
      <c r="M599" s="7">
        <f t="shared" si="120"/>
        <v>0</v>
      </c>
      <c r="N599" s="7">
        <f t="shared" si="121"/>
        <v>0</v>
      </c>
      <c r="O599" s="7">
        <f t="shared" si="116"/>
        <v>0</v>
      </c>
      <c r="P599" s="8">
        <f t="shared" si="117"/>
        <v>0</v>
      </c>
      <c r="Q599" s="8">
        <f t="shared" si="118"/>
        <v>0</v>
      </c>
      <c r="R599" s="7">
        <f t="shared" si="122"/>
        <v>0</v>
      </c>
      <c r="S599" s="7">
        <f t="shared" si="119"/>
        <v>0</v>
      </c>
      <c r="T599" s="7" t="str">
        <f t="shared" si="123"/>
        <v/>
      </c>
      <c r="U599" s="7" t="str">
        <f t="shared" si="124"/>
        <v/>
      </c>
      <c r="V599" s="7" t="str">
        <f t="shared" si="125"/>
        <v/>
      </c>
      <c r="W599" s="7" t="str">
        <f t="shared" si="126"/>
        <v/>
      </c>
    </row>
    <row r="600" spans="1:23" x14ac:dyDescent="0.25">
      <c r="A600" s="1">
        <v>2021</v>
      </c>
      <c r="B600" s="1" t="s">
        <v>94</v>
      </c>
      <c r="C600" s="1" t="s">
        <v>88</v>
      </c>
      <c r="D600" s="1">
        <v>3</v>
      </c>
      <c r="E600" s="1" t="s">
        <v>25</v>
      </c>
      <c r="F600" s="1" t="s">
        <v>43</v>
      </c>
      <c r="G600" s="1" t="s">
        <v>50</v>
      </c>
      <c r="H600" s="15" t="s">
        <v>38</v>
      </c>
      <c r="L600" s="7" t="str">
        <f>IF(G600="","",VLOOKUP(G600,Overview!$A$3:$B$52,2))</f>
        <v>Cowboys</v>
      </c>
      <c r="M600" s="7">
        <f t="shared" si="120"/>
        <v>0</v>
      </c>
      <c r="N600" s="7">
        <f t="shared" si="121"/>
        <v>0</v>
      </c>
      <c r="O600" s="7">
        <f t="shared" si="116"/>
        <v>0</v>
      </c>
      <c r="P600" s="8">
        <f t="shared" si="117"/>
        <v>0</v>
      </c>
      <c r="Q600" s="8">
        <f t="shared" si="118"/>
        <v>0</v>
      </c>
      <c r="R600" s="7">
        <f t="shared" si="122"/>
        <v>0</v>
      </c>
      <c r="S600" s="7">
        <f t="shared" si="119"/>
        <v>0</v>
      </c>
      <c r="T600" s="7" t="str">
        <f t="shared" si="123"/>
        <v/>
      </c>
      <c r="U600" s="7" t="str">
        <f t="shared" si="124"/>
        <v/>
      </c>
      <c r="V600" s="7" t="str">
        <f t="shared" si="125"/>
        <v/>
      </c>
      <c r="W600" s="7" t="str">
        <f t="shared" si="126"/>
        <v/>
      </c>
    </row>
    <row r="601" spans="1:23" x14ac:dyDescent="0.25">
      <c r="A601" s="1">
        <v>2021</v>
      </c>
      <c r="B601" s="1" t="s">
        <v>94</v>
      </c>
      <c r="C601" s="1" t="s">
        <v>88</v>
      </c>
      <c r="D601" s="1">
        <v>4</v>
      </c>
      <c r="E601" s="1" t="s">
        <v>4</v>
      </c>
      <c r="F601" s="1" t="s">
        <v>28</v>
      </c>
      <c r="G601" s="1" t="s">
        <v>34</v>
      </c>
      <c r="H601" s="15" t="s">
        <v>39</v>
      </c>
      <c r="I601" s="15" t="s">
        <v>39</v>
      </c>
      <c r="J601" s="15" t="s">
        <v>39</v>
      </c>
      <c r="K601" s="15" t="s">
        <v>39</v>
      </c>
      <c r="L601" s="7" t="str">
        <f>IF(G601="","",VLOOKUP(G601,Overview!$A$3:$B$52,2))</f>
        <v>Rams</v>
      </c>
      <c r="M601" s="7">
        <f t="shared" ref="M601:M605" si="127">(L601=$M$1)*1</f>
        <v>1</v>
      </c>
      <c r="N601" s="7">
        <f t="shared" si="121"/>
        <v>1</v>
      </c>
      <c r="O601" s="7">
        <f t="shared" ref="O601:O605" si="128">A601*M601</f>
        <v>2021</v>
      </c>
      <c r="P601" s="8">
        <f t="shared" ref="P601:P605" si="129">COUNTIF(H601:K601,"W")*M601</f>
        <v>4</v>
      </c>
      <c r="Q601" s="8">
        <f t="shared" ref="Q601:Q605" si="130">COUNTIF(H601:K601,"L")*M601</f>
        <v>0</v>
      </c>
      <c r="R601" s="7">
        <f t="shared" ref="R601:R605" si="131">IF(K601&lt;&gt;"",1,0)*M601</f>
        <v>1</v>
      </c>
      <c r="S601" s="7">
        <f t="shared" ref="S601:S605" si="132">IF(K601="W",1,0)*M601</f>
        <v>1</v>
      </c>
      <c r="T601" s="7">
        <f t="shared" si="123"/>
        <v>2021</v>
      </c>
      <c r="U601" s="7" t="str">
        <f t="shared" si="124"/>
        <v>Los Angeles</v>
      </c>
      <c r="V601" s="7" t="str">
        <f t="shared" si="125"/>
        <v>Rams</v>
      </c>
      <c r="W601" s="7" t="str">
        <f t="shared" si="126"/>
        <v>NFC</v>
      </c>
    </row>
    <row r="602" spans="1:23" x14ac:dyDescent="0.25">
      <c r="A602" s="1">
        <v>2021</v>
      </c>
      <c r="B602" s="1" t="s">
        <v>94</v>
      </c>
      <c r="C602" s="1" t="s">
        <v>88</v>
      </c>
      <c r="D602" s="1">
        <v>5</v>
      </c>
      <c r="E602" s="1" t="s">
        <v>5</v>
      </c>
      <c r="F602" s="1" t="s">
        <v>58</v>
      </c>
      <c r="G602" s="1" t="s">
        <v>62</v>
      </c>
      <c r="H602" s="15" t="s">
        <v>38</v>
      </c>
      <c r="L602" s="7" t="str">
        <f>IF(G602="","",VLOOKUP(G602,Overview!$A$3:$B$52,2))</f>
        <v>Cardinals</v>
      </c>
      <c r="M602" s="7">
        <f t="shared" si="127"/>
        <v>0</v>
      </c>
      <c r="N602" s="7">
        <f t="shared" si="121"/>
        <v>0</v>
      </c>
      <c r="O602" s="7">
        <f t="shared" si="128"/>
        <v>0</v>
      </c>
      <c r="P602" s="8">
        <f t="shared" si="129"/>
        <v>0</v>
      </c>
      <c r="Q602" s="8">
        <f t="shared" si="130"/>
        <v>0</v>
      </c>
      <c r="R602" s="7">
        <f t="shared" si="131"/>
        <v>0</v>
      </c>
      <c r="S602" s="7">
        <f t="shared" si="132"/>
        <v>0</v>
      </c>
      <c r="T602" s="7" t="str">
        <f t="shared" si="123"/>
        <v/>
      </c>
      <c r="U602" s="7" t="str">
        <f t="shared" si="124"/>
        <v/>
      </c>
      <c r="V602" s="7" t="str">
        <f t="shared" si="125"/>
        <v/>
      </c>
      <c r="W602" s="7" t="str">
        <f t="shared" si="126"/>
        <v/>
      </c>
    </row>
    <row r="603" spans="1:23" x14ac:dyDescent="0.25">
      <c r="A603" s="1">
        <v>2021</v>
      </c>
      <c r="B603" s="1" t="s">
        <v>94</v>
      </c>
      <c r="C603" s="1" t="s">
        <v>88</v>
      </c>
      <c r="D603" s="1">
        <v>6</v>
      </c>
      <c r="E603" s="1" t="s">
        <v>5</v>
      </c>
      <c r="F603" s="1" t="s">
        <v>69</v>
      </c>
      <c r="G603" s="1" t="s">
        <v>71</v>
      </c>
      <c r="H603" s="15" t="s">
        <v>39</v>
      </c>
      <c r="I603" s="15" t="s">
        <v>39</v>
      </c>
      <c r="J603" s="15" t="s">
        <v>38</v>
      </c>
      <c r="L603" s="7" t="str">
        <f>IF(G603="","",VLOOKUP(G603,Overview!$A$3:$B$52,2))</f>
        <v>49ers</v>
      </c>
      <c r="M603" s="7">
        <f t="shared" si="127"/>
        <v>0</v>
      </c>
      <c r="N603" s="7">
        <f t="shared" si="121"/>
        <v>0</v>
      </c>
      <c r="O603" s="7">
        <f t="shared" si="128"/>
        <v>0</v>
      </c>
      <c r="P603" s="8">
        <f t="shared" si="129"/>
        <v>0</v>
      </c>
      <c r="Q603" s="8">
        <f t="shared" si="130"/>
        <v>0</v>
      </c>
      <c r="R603" s="7">
        <f t="shared" si="131"/>
        <v>0</v>
      </c>
      <c r="S603" s="7">
        <f t="shared" si="132"/>
        <v>0</v>
      </c>
      <c r="T603" s="7" t="str">
        <f t="shared" si="123"/>
        <v/>
      </c>
      <c r="U603" s="7" t="str">
        <f t="shared" si="124"/>
        <v/>
      </c>
      <c r="V603" s="7" t="str">
        <f t="shared" si="125"/>
        <v/>
      </c>
      <c r="W603" s="7" t="str">
        <f t="shared" si="126"/>
        <v/>
      </c>
    </row>
    <row r="604" spans="1:23" x14ac:dyDescent="0.25">
      <c r="A604" s="1">
        <v>2021</v>
      </c>
      <c r="B604" s="1" t="s">
        <v>94</v>
      </c>
      <c r="C604" s="1" t="s">
        <v>88</v>
      </c>
      <c r="D604" s="1">
        <v>7</v>
      </c>
      <c r="E604" s="1" t="s">
        <v>5</v>
      </c>
      <c r="F604" s="1" t="s">
        <v>26</v>
      </c>
      <c r="G604" s="1" t="s">
        <v>32</v>
      </c>
      <c r="H604" s="15" t="s">
        <v>38</v>
      </c>
      <c r="L604" s="7" t="str">
        <f>IF(G604="","",VLOOKUP(G604,Overview!$A$3:$B$52,2))</f>
        <v>Eagles</v>
      </c>
      <c r="M604" s="7">
        <f t="shared" si="127"/>
        <v>0</v>
      </c>
      <c r="N604" s="7">
        <f t="shared" si="121"/>
        <v>0</v>
      </c>
      <c r="O604" s="7">
        <f t="shared" si="128"/>
        <v>0</v>
      </c>
      <c r="P604" s="8">
        <f t="shared" si="129"/>
        <v>0</v>
      </c>
      <c r="Q604" s="8">
        <f t="shared" si="130"/>
        <v>0</v>
      </c>
      <c r="R604" s="7">
        <f t="shared" si="131"/>
        <v>0</v>
      </c>
      <c r="S604" s="7">
        <f t="shared" si="132"/>
        <v>0</v>
      </c>
      <c r="T604" s="7" t="str">
        <f t="shared" si="123"/>
        <v/>
      </c>
      <c r="U604" s="7" t="str">
        <f t="shared" si="124"/>
        <v/>
      </c>
      <c r="V604" s="7" t="str">
        <f t="shared" si="125"/>
        <v/>
      </c>
      <c r="W604" s="7" t="str">
        <f t="shared" si="126"/>
        <v/>
      </c>
    </row>
    <row r="605" spans="1:23" x14ac:dyDescent="0.25">
      <c r="A605" s="1">
        <v>2022</v>
      </c>
      <c r="B605" s="1" t="s">
        <v>94</v>
      </c>
      <c r="C605" s="1" t="s">
        <v>87</v>
      </c>
      <c r="D605" s="1">
        <v>1</v>
      </c>
      <c r="E605" s="1" t="s">
        <v>4</v>
      </c>
      <c r="F605" s="1" t="s">
        <v>12</v>
      </c>
      <c r="G605" s="1" t="s">
        <v>18</v>
      </c>
      <c r="H605" s="15" t="s">
        <v>55</v>
      </c>
      <c r="I605" s="15" t="s">
        <v>39</v>
      </c>
      <c r="J605" s="15" t="s">
        <v>39</v>
      </c>
      <c r="K605" s="15" t="s">
        <v>39</v>
      </c>
      <c r="L605" s="7" t="str">
        <f>IF(G605="","",VLOOKUP(G605,Overview!$A$3:$B$52,2))</f>
        <v>Chiefs</v>
      </c>
      <c r="M605" s="7">
        <f t="shared" si="127"/>
        <v>0</v>
      </c>
      <c r="N605" s="7">
        <f t="shared" si="121"/>
        <v>0</v>
      </c>
      <c r="O605" s="7">
        <f t="shared" si="128"/>
        <v>0</v>
      </c>
      <c r="P605" s="8">
        <f t="shared" si="129"/>
        <v>0</v>
      </c>
      <c r="Q605" s="8">
        <f t="shared" si="130"/>
        <v>0</v>
      </c>
      <c r="R605" s="7">
        <f t="shared" si="131"/>
        <v>0</v>
      </c>
      <c r="S605" s="7">
        <f t="shared" si="132"/>
        <v>0</v>
      </c>
      <c r="T605" s="7">
        <f t="shared" si="123"/>
        <v>2022</v>
      </c>
      <c r="U605" s="7" t="str">
        <f t="shared" si="124"/>
        <v>Kansas City</v>
      </c>
      <c r="V605" s="7" t="str">
        <f t="shared" si="125"/>
        <v>Chiefs</v>
      </c>
      <c r="W605" s="7" t="str">
        <f t="shared" si="126"/>
        <v>AFC</v>
      </c>
    </row>
    <row r="606" spans="1:23" x14ac:dyDescent="0.25">
      <c r="A606" s="1">
        <v>2022</v>
      </c>
      <c r="B606" s="1" t="s">
        <v>94</v>
      </c>
      <c r="C606" s="1" t="s">
        <v>87</v>
      </c>
      <c r="D606" s="1">
        <v>2</v>
      </c>
      <c r="E606" s="1" t="s">
        <v>25</v>
      </c>
      <c r="F606" s="1" t="s">
        <v>14</v>
      </c>
      <c r="G606" s="1" t="s">
        <v>20</v>
      </c>
      <c r="H606" s="15" t="s">
        <v>39</v>
      </c>
      <c r="I606" s="15" t="s">
        <v>38</v>
      </c>
      <c r="L606" s="7" t="str">
        <f>IF(G606="","",VLOOKUP(G606,Overview!$A$3:$B$52,2))</f>
        <v>Bills</v>
      </c>
      <c r="M606" s="7">
        <f t="shared" ref="M606:M669" si="133">(L606=$M$1)*1</f>
        <v>0</v>
      </c>
      <c r="N606" s="7">
        <f t="shared" si="121"/>
        <v>0</v>
      </c>
      <c r="O606" s="7">
        <f t="shared" ref="O606:O669" si="134">A606*M606</f>
        <v>0</v>
      </c>
      <c r="P606" s="8">
        <f t="shared" ref="P606:P669" si="135">COUNTIF(H606:K606,"W")*M606</f>
        <v>0</v>
      </c>
      <c r="Q606" s="8">
        <f t="shared" ref="Q606:Q669" si="136">COUNTIF(H606:K606,"L")*M606</f>
        <v>0</v>
      </c>
      <c r="R606" s="7">
        <f t="shared" ref="R606:R669" si="137">IF(K606&lt;&gt;"",1,0)*M606</f>
        <v>0</v>
      </c>
      <c r="S606" s="7">
        <f t="shared" ref="S606:S669" si="138">IF(K606="W",1,0)*M606</f>
        <v>0</v>
      </c>
      <c r="T606" s="7" t="str">
        <f t="shared" si="123"/>
        <v/>
      </c>
      <c r="U606" s="7" t="str">
        <f t="shared" si="124"/>
        <v/>
      </c>
      <c r="V606" s="7" t="str">
        <f t="shared" si="125"/>
        <v/>
      </c>
      <c r="W606" s="7" t="str">
        <f t="shared" si="126"/>
        <v/>
      </c>
    </row>
    <row r="607" spans="1:23" x14ac:dyDescent="0.25">
      <c r="A607" s="1">
        <v>2022</v>
      </c>
      <c r="B607" s="1" t="s">
        <v>94</v>
      </c>
      <c r="C607" s="1" t="s">
        <v>87</v>
      </c>
      <c r="D607" s="1">
        <v>3</v>
      </c>
      <c r="E607" s="1" t="s">
        <v>2</v>
      </c>
      <c r="F607" s="1" t="s">
        <v>57</v>
      </c>
      <c r="G607" s="1" t="s">
        <v>61</v>
      </c>
      <c r="H607" s="15" t="s">
        <v>39</v>
      </c>
      <c r="I607" s="15" t="s">
        <v>39</v>
      </c>
      <c r="J607" s="15" t="s">
        <v>38</v>
      </c>
      <c r="L607" s="7" t="str">
        <f>IF(G607="","",VLOOKUP(G607,Overview!$A$3:$B$52,2))</f>
        <v>Bengals</v>
      </c>
      <c r="M607" s="7">
        <f t="shared" si="133"/>
        <v>0</v>
      </c>
      <c r="N607" s="7">
        <f t="shared" si="121"/>
        <v>0</v>
      </c>
      <c r="O607" s="7">
        <f t="shared" si="134"/>
        <v>0</v>
      </c>
      <c r="P607" s="8">
        <f t="shared" si="135"/>
        <v>0</v>
      </c>
      <c r="Q607" s="8">
        <f t="shared" si="136"/>
        <v>0</v>
      </c>
      <c r="R607" s="7">
        <f t="shared" si="137"/>
        <v>0</v>
      </c>
      <c r="S607" s="7">
        <f t="shared" si="138"/>
        <v>0</v>
      </c>
      <c r="T607" s="7" t="str">
        <f t="shared" si="123"/>
        <v/>
      </c>
      <c r="U607" s="7" t="str">
        <f t="shared" si="124"/>
        <v/>
      </c>
      <c r="V607" s="7" t="str">
        <f t="shared" si="125"/>
        <v/>
      </c>
      <c r="W607" s="7" t="str">
        <f t="shared" si="126"/>
        <v/>
      </c>
    </row>
    <row r="608" spans="1:23" x14ac:dyDescent="0.25">
      <c r="A608" s="1">
        <v>2022</v>
      </c>
      <c r="B608" s="1" t="s">
        <v>94</v>
      </c>
      <c r="C608" s="1" t="s">
        <v>87</v>
      </c>
      <c r="D608" s="1">
        <v>4</v>
      </c>
      <c r="E608" s="1" t="s">
        <v>3</v>
      </c>
      <c r="F608" s="1" t="s">
        <v>11</v>
      </c>
      <c r="G608" s="1" t="s">
        <v>17</v>
      </c>
      <c r="H608" s="15" t="s">
        <v>39</v>
      </c>
      <c r="I608" s="15" t="s">
        <v>38</v>
      </c>
      <c r="L608" s="7" t="str">
        <f>IF(G608="","",VLOOKUP(G608,Overview!$A$3:$B$52,2))</f>
        <v>Jaguars</v>
      </c>
      <c r="M608" s="7">
        <f t="shared" si="133"/>
        <v>0</v>
      </c>
      <c r="N608" s="7">
        <f t="shared" si="121"/>
        <v>0</v>
      </c>
      <c r="O608" s="7">
        <f t="shared" si="134"/>
        <v>0</v>
      </c>
      <c r="P608" s="8">
        <f t="shared" si="135"/>
        <v>0</v>
      </c>
      <c r="Q608" s="8">
        <f t="shared" si="136"/>
        <v>0</v>
      </c>
      <c r="R608" s="7">
        <f t="shared" si="137"/>
        <v>0</v>
      </c>
      <c r="S608" s="7">
        <f t="shared" si="138"/>
        <v>0</v>
      </c>
      <c r="T608" s="7" t="str">
        <f t="shared" si="123"/>
        <v/>
      </c>
      <c r="U608" s="7" t="str">
        <f t="shared" si="124"/>
        <v/>
      </c>
      <c r="V608" s="7" t="str">
        <f t="shared" si="125"/>
        <v/>
      </c>
      <c r="W608" s="7" t="str">
        <f t="shared" si="126"/>
        <v/>
      </c>
    </row>
    <row r="609" spans="1:23" x14ac:dyDescent="0.25">
      <c r="A609" s="1">
        <v>2022</v>
      </c>
      <c r="B609" s="1" t="s">
        <v>94</v>
      </c>
      <c r="C609" s="1" t="s">
        <v>87</v>
      </c>
      <c r="D609" s="1">
        <v>5</v>
      </c>
      <c r="E609" s="1" t="s">
        <v>5</v>
      </c>
      <c r="F609" s="1" t="s">
        <v>28</v>
      </c>
      <c r="G609" s="1" t="s">
        <v>70</v>
      </c>
      <c r="H609" s="15" t="s">
        <v>38</v>
      </c>
      <c r="L609" s="7" t="str">
        <f>IF(G609="","",VLOOKUP(G609,Overview!$A$3:$B$52,2))</f>
        <v>Chargers</v>
      </c>
      <c r="M609" s="7">
        <f t="shared" si="133"/>
        <v>0</v>
      </c>
      <c r="N609" s="7">
        <f t="shared" si="121"/>
        <v>0</v>
      </c>
      <c r="O609" s="7">
        <f t="shared" si="134"/>
        <v>0</v>
      </c>
      <c r="P609" s="8">
        <f t="shared" si="135"/>
        <v>0</v>
      </c>
      <c r="Q609" s="8">
        <f t="shared" si="136"/>
        <v>0</v>
      </c>
      <c r="R609" s="7">
        <f t="shared" si="137"/>
        <v>0</v>
      </c>
      <c r="S609" s="7">
        <f t="shared" si="138"/>
        <v>0</v>
      </c>
      <c r="T609" s="7" t="str">
        <f t="shared" si="123"/>
        <v/>
      </c>
      <c r="U609" s="7" t="str">
        <f t="shared" si="124"/>
        <v/>
      </c>
      <c r="V609" s="7" t="str">
        <f t="shared" si="125"/>
        <v/>
      </c>
      <c r="W609" s="7" t="str">
        <f t="shared" si="126"/>
        <v/>
      </c>
    </row>
    <row r="610" spans="1:23" x14ac:dyDescent="0.25">
      <c r="A610" s="1">
        <v>2022</v>
      </c>
      <c r="B610" s="1" t="s">
        <v>94</v>
      </c>
      <c r="C610" s="1" t="s">
        <v>87</v>
      </c>
      <c r="D610" s="1">
        <v>6</v>
      </c>
      <c r="E610" s="1" t="s">
        <v>5</v>
      </c>
      <c r="F610" s="1" t="s">
        <v>65</v>
      </c>
      <c r="G610" s="1" t="s">
        <v>67</v>
      </c>
      <c r="H610" s="15" t="s">
        <v>38</v>
      </c>
      <c r="L610" s="7" t="str">
        <f>IF(G610="","",VLOOKUP(G610,Overview!$A$3:$B$52,2))</f>
        <v>Ravens</v>
      </c>
      <c r="M610" s="7">
        <f t="shared" si="133"/>
        <v>0</v>
      </c>
      <c r="N610" s="7">
        <f t="shared" si="121"/>
        <v>0</v>
      </c>
      <c r="O610" s="7">
        <f t="shared" si="134"/>
        <v>0</v>
      </c>
      <c r="P610" s="8">
        <f t="shared" si="135"/>
        <v>0</v>
      </c>
      <c r="Q610" s="8">
        <f t="shared" si="136"/>
        <v>0</v>
      </c>
      <c r="R610" s="7">
        <f t="shared" si="137"/>
        <v>0</v>
      </c>
      <c r="S610" s="7">
        <f t="shared" si="138"/>
        <v>0</v>
      </c>
      <c r="T610" s="7" t="str">
        <f t="shared" si="123"/>
        <v/>
      </c>
      <c r="U610" s="7" t="str">
        <f t="shared" si="124"/>
        <v/>
      </c>
      <c r="V610" s="7" t="str">
        <f t="shared" si="125"/>
        <v/>
      </c>
      <c r="W610" s="7" t="str">
        <f t="shared" si="126"/>
        <v/>
      </c>
    </row>
    <row r="611" spans="1:23" x14ac:dyDescent="0.25">
      <c r="A611" s="1">
        <v>2022</v>
      </c>
      <c r="B611" s="1" t="s">
        <v>94</v>
      </c>
      <c r="C611" s="1" t="s">
        <v>87</v>
      </c>
      <c r="D611" s="1">
        <v>7</v>
      </c>
      <c r="E611" s="1" t="s">
        <v>5</v>
      </c>
      <c r="F611" s="1" t="s">
        <v>42</v>
      </c>
      <c r="G611" s="1" t="s">
        <v>49</v>
      </c>
      <c r="H611" s="15" t="s">
        <v>38</v>
      </c>
      <c r="L611" s="7" t="str">
        <f>IF(G611="","",VLOOKUP(G611,Overview!$A$3:$B$52,2))</f>
        <v>Dolphins</v>
      </c>
      <c r="M611" s="7">
        <f t="shared" si="133"/>
        <v>0</v>
      </c>
      <c r="N611" s="7">
        <f t="shared" si="121"/>
        <v>0</v>
      </c>
      <c r="O611" s="7">
        <f t="shared" si="134"/>
        <v>0</v>
      </c>
      <c r="P611" s="8">
        <f t="shared" si="135"/>
        <v>0</v>
      </c>
      <c r="Q611" s="8">
        <f t="shared" si="136"/>
        <v>0</v>
      </c>
      <c r="R611" s="7">
        <f t="shared" si="137"/>
        <v>0</v>
      </c>
      <c r="S611" s="7">
        <f t="shared" si="138"/>
        <v>0</v>
      </c>
      <c r="T611" s="7" t="str">
        <f t="shared" si="123"/>
        <v/>
      </c>
      <c r="U611" s="7" t="str">
        <f t="shared" si="124"/>
        <v/>
      </c>
      <c r="V611" s="7" t="str">
        <f t="shared" si="125"/>
        <v/>
      </c>
      <c r="W611" s="7" t="str">
        <f t="shared" si="126"/>
        <v/>
      </c>
    </row>
    <row r="612" spans="1:23" x14ac:dyDescent="0.25">
      <c r="A612" s="1">
        <v>2022</v>
      </c>
      <c r="B612" s="1" t="s">
        <v>94</v>
      </c>
      <c r="C612" s="1" t="s">
        <v>88</v>
      </c>
      <c r="D612" s="1">
        <v>1</v>
      </c>
      <c r="E612" s="1" t="s">
        <v>25</v>
      </c>
      <c r="F612" s="1" t="s">
        <v>26</v>
      </c>
      <c r="G612" s="1" t="s">
        <v>32</v>
      </c>
      <c r="H612" s="15" t="s">
        <v>55</v>
      </c>
      <c r="I612" s="15" t="s">
        <v>39</v>
      </c>
      <c r="J612" s="15" t="s">
        <v>39</v>
      </c>
      <c r="K612" s="15" t="s">
        <v>38</v>
      </c>
      <c r="L612" s="7" t="str">
        <f>IF(G612="","",VLOOKUP(G612,Overview!$A$3:$B$52,2))</f>
        <v>Eagles</v>
      </c>
      <c r="M612" s="7">
        <f t="shared" si="133"/>
        <v>0</v>
      </c>
      <c r="N612" s="7">
        <f t="shared" si="121"/>
        <v>0</v>
      </c>
      <c r="O612" s="7">
        <f t="shared" si="134"/>
        <v>0</v>
      </c>
      <c r="P612" s="8">
        <f t="shared" si="135"/>
        <v>0</v>
      </c>
      <c r="Q612" s="8">
        <f t="shared" si="136"/>
        <v>0</v>
      </c>
      <c r="R612" s="7">
        <f t="shared" si="137"/>
        <v>0</v>
      </c>
      <c r="S612" s="7">
        <f t="shared" si="138"/>
        <v>0</v>
      </c>
      <c r="T612" s="7" t="str">
        <f t="shared" si="123"/>
        <v/>
      </c>
      <c r="U612" s="7" t="str">
        <f t="shared" si="124"/>
        <v/>
      </c>
      <c r="V612" s="7" t="str">
        <f t="shared" si="125"/>
        <v/>
      </c>
      <c r="W612" s="7" t="str">
        <f t="shared" si="126"/>
        <v/>
      </c>
    </row>
    <row r="613" spans="1:23" x14ac:dyDescent="0.25">
      <c r="A613" s="1">
        <v>2022</v>
      </c>
      <c r="B613" s="1" t="s">
        <v>94</v>
      </c>
      <c r="C613" s="1" t="s">
        <v>88</v>
      </c>
      <c r="D613" s="1">
        <v>2</v>
      </c>
      <c r="E613" s="1" t="s">
        <v>4</v>
      </c>
      <c r="F613" s="1" t="s">
        <v>69</v>
      </c>
      <c r="G613" s="1" t="s">
        <v>71</v>
      </c>
      <c r="H613" s="15" t="s">
        <v>39</v>
      </c>
      <c r="I613" s="15" t="s">
        <v>39</v>
      </c>
      <c r="J613" s="15" t="s">
        <v>38</v>
      </c>
      <c r="L613" s="7" t="str">
        <f>IF(G613="","",VLOOKUP(G613,Overview!$A$3:$B$52,2))</f>
        <v>49ers</v>
      </c>
      <c r="M613" s="7">
        <f t="shared" si="133"/>
        <v>0</v>
      </c>
      <c r="N613" s="7">
        <f t="shared" si="121"/>
        <v>0</v>
      </c>
      <c r="O613" s="7">
        <f t="shared" si="134"/>
        <v>0</v>
      </c>
      <c r="P613" s="8">
        <f t="shared" si="135"/>
        <v>0</v>
      </c>
      <c r="Q613" s="8">
        <f t="shared" si="136"/>
        <v>0</v>
      </c>
      <c r="R613" s="7">
        <f t="shared" si="137"/>
        <v>0</v>
      </c>
      <c r="S613" s="7">
        <f t="shared" si="138"/>
        <v>0</v>
      </c>
      <c r="T613" s="7" t="str">
        <f t="shared" si="123"/>
        <v/>
      </c>
      <c r="U613" s="7" t="str">
        <f t="shared" si="124"/>
        <v/>
      </c>
      <c r="V613" s="7" t="str">
        <f t="shared" si="125"/>
        <v/>
      </c>
      <c r="W613" s="7" t="str">
        <f t="shared" si="126"/>
        <v/>
      </c>
    </row>
    <row r="614" spans="1:23" x14ac:dyDescent="0.25">
      <c r="A614" s="1">
        <v>2022</v>
      </c>
      <c r="B614" s="1" t="s">
        <v>94</v>
      </c>
      <c r="C614" s="1" t="s">
        <v>88</v>
      </c>
      <c r="D614" s="1">
        <v>3</v>
      </c>
      <c r="E614" s="1" t="s">
        <v>2</v>
      </c>
      <c r="F614" s="1" t="s">
        <v>27</v>
      </c>
      <c r="G614" s="1" t="s">
        <v>33</v>
      </c>
      <c r="H614" s="15" t="s">
        <v>38</v>
      </c>
      <c r="L614" s="7" t="str">
        <f>IF(G614="","",VLOOKUP(G614,Overview!$A$3:$B$52,2))</f>
        <v>Vikings</v>
      </c>
      <c r="M614" s="7">
        <f t="shared" si="133"/>
        <v>0</v>
      </c>
      <c r="N614" s="7">
        <f t="shared" si="121"/>
        <v>0</v>
      </c>
      <c r="O614" s="7">
        <f t="shared" si="134"/>
        <v>0</v>
      </c>
      <c r="P614" s="8">
        <f t="shared" si="135"/>
        <v>0</v>
      </c>
      <c r="Q614" s="8">
        <f t="shared" si="136"/>
        <v>0</v>
      </c>
      <c r="R614" s="7">
        <f t="shared" si="137"/>
        <v>0</v>
      </c>
      <c r="S614" s="7">
        <f t="shared" si="138"/>
        <v>0</v>
      </c>
      <c r="T614" s="7" t="str">
        <f t="shared" si="123"/>
        <v/>
      </c>
      <c r="U614" s="7" t="str">
        <f t="shared" si="124"/>
        <v/>
      </c>
      <c r="V614" s="7" t="str">
        <f t="shared" si="125"/>
        <v/>
      </c>
      <c r="W614" s="7" t="str">
        <f t="shared" si="126"/>
        <v/>
      </c>
    </row>
    <row r="615" spans="1:23" x14ac:dyDescent="0.25">
      <c r="A615" s="1">
        <v>2022</v>
      </c>
      <c r="B615" s="1" t="s">
        <v>94</v>
      </c>
      <c r="C615" s="1" t="s">
        <v>88</v>
      </c>
      <c r="D615" s="1">
        <v>4</v>
      </c>
      <c r="E615" s="1" t="s">
        <v>3</v>
      </c>
      <c r="F615" s="1" t="s">
        <v>75</v>
      </c>
      <c r="G615" s="1" t="s">
        <v>76</v>
      </c>
      <c r="H615" s="15" t="s">
        <v>38</v>
      </c>
      <c r="L615" s="7" t="str">
        <f>IF(G615="","",VLOOKUP(G615,Overview!$A$3:$B$52,2))</f>
        <v>Buccaneers</v>
      </c>
      <c r="M615" s="7">
        <f t="shared" si="133"/>
        <v>0</v>
      </c>
      <c r="N615" s="7">
        <f t="shared" si="121"/>
        <v>0</v>
      </c>
      <c r="O615" s="7">
        <f t="shared" si="134"/>
        <v>0</v>
      </c>
      <c r="P615" s="8">
        <f t="shared" si="135"/>
        <v>0</v>
      </c>
      <c r="Q615" s="8">
        <f t="shared" si="136"/>
        <v>0</v>
      </c>
      <c r="R615" s="7">
        <f t="shared" si="137"/>
        <v>0</v>
      </c>
      <c r="S615" s="7">
        <f t="shared" si="138"/>
        <v>0</v>
      </c>
      <c r="T615" s="7" t="str">
        <f t="shared" si="123"/>
        <v/>
      </c>
      <c r="U615" s="7" t="str">
        <f t="shared" si="124"/>
        <v/>
      </c>
      <c r="V615" s="7" t="str">
        <f t="shared" si="125"/>
        <v/>
      </c>
      <c r="W615" s="7" t="str">
        <f t="shared" si="126"/>
        <v/>
      </c>
    </row>
    <row r="616" spans="1:23" x14ac:dyDescent="0.25">
      <c r="A616" s="1">
        <v>2022</v>
      </c>
      <c r="B616" s="1" t="s">
        <v>94</v>
      </c>
      <c r="C616" s="1" t="s">
        <v>88</v>
      </c>
      <c r="D616" s="1">
        <v>5</v>
      </c>
      <c r="E616" s="1" t="s">
        <v>5</v>
      </c>
      <c r="F616" s="1" t="s">
        <v>43</v>
      </c>
      <c r="G616" s="1" t="s">
        <v>50</v>
      </c>
      <c r="H616" s="15" t="s">
        <v>39</v>
      </c>
      <c r="I616" s="15" t="s">
        <v>38</v>
      </c>
      <c r="L616" s="7" t="str">
        <f>IF(G616="","",VLOOKUP(G616,Overview!$A$3:$B$52,2))</f>
        <v>Cowboys</v>
      </c>
      <c r="M616" s="7">
        <f t="shared" si="133"/>
        <v>0</v>
      </c>
      <c r="N616" s="7">
        <f t="shared" si="121"/>
        <v>0</v>
      </c>
      <c r="O616" s="7">
        <f t="shared" si="134"/>
        <v>0</v>
      </c>
      <c r="P616" s="8">
        <f t="shared" si="135"/>
        <v>0</v>
      </c>
      <c r="Q616" s="8">
        <f t="shared" si="136"/>
        <v>0</v>
      </c>
      <c r="R616" s="7">
        <f t="shared" si="137"/>
        <v>0</v>
      </c>
      <c r="S616" s="7">
        <f t="shared" si="138"/>
        <v>0</v>
      </c>
      <c r="T616" s="7" t="str">
        <f t="shared" si="123"/>
        <v/>
      </c>
      <c r="U616" s="7" t="str">
        <f t="shared" si="124"/>
        <v/>
      </c>
      <c r="V616" s="7" t="str">
        <f t="shared" si="125"/>
        <v/>
      </c>
      <c r="W616" s="7" t="str">
        <f t="shared" si="126"/>
        <v/>
      </c>
    </row>
    <row r="617" spans="1:23" x14ac:dyDescent="0.25">
      <c r="A617" s="1">
        <v>2022</v>
      </c>
      <c r="B617" s="1" t="s">
        <v>94</v>
      </c>
      <c r="C617" s="1" t="s">
        <v>88</v>
      </c>
      <c r="D617" s="1">
        <v>6</v>
      </c>
      <c r="E617" s="1" t="s">
        <v>5</v>
      </c>
      <c r="F617" s="1" t="s">
        <v>46</v>
      </c>
      <c r="G617" s="1" t="s">
        <v>53</v>
      </c>
      <c r="H617" s="15" t="s">
        <v>39</v>
      </c>
      <c r="I617" s="15" t="s">
        <v>38</v>
      </c>
      <c r="L617" s="7" t="str">
        <f>IF(G617="","",VLOOKUP(G617,Overview!$A$3:$B$52,2))</f>
        <v>Giants</v>
      </c>
      <c r="M617" s="7">
        <f t="shared" si="133"/>
        <v>0</v>
      </c>
      <c r="N617" s="7">
        <f t="shared" si="121"/>
        <v>0</v>
      </c>
      <c r="O617" s="7">
        <f t="shared" si="134"/>
        <v>0</v>
      </c>
      <c r="P617" s="8">
        <f t="shared" si="135"/>
        <v>0</v>
      </c>
      <c r="Q617" s="8">
        <f t="shared" si="136"/>
        <v>0</v>
      </c>
      <c r="R617" s="7">
        <f t="shared" si="137"/>
        <v>0</v>
      </c>
      <c r="S617" s="7">
        <f t="shared" si="138"/>
        <v>0</v>
      </c>
      <c r="T617" s="7" t="str">
        <f t="shared" si="123"/>
        <v/>
      </c>
      <c r="U617" s="7" t="str">
        <f t="shared" si="124"/>
        <v/>
      </c>
      <c r="V617" s="7" t="str">
        <f t="shared" si="125"/>
        <v/>
      </c>
      <c r="W617" s="7" t="str">
        <f t="shared" si="126"/>
        <v/>
      </c>
    </row>
    <row r="618" spans="1:23" x14ac:dyDescent="0.25">
      <c r="A618" s="1">
        <v>2022</v>
      </c>
      <c r="B618" s="1" t="s">
        <v>94</v>
      </c>
      <c r="C618" s="1" t="s">
        <v>88</v>
      </c>
      <c r="D618" s="1">
        <v>7</v>
      </c>
      <c r="E618" s="1" t="s">
        <v>5</v>
      </c>
      <c r="F618" s="1" t="s">
        <v>44</v>
      </c>
      <c r="G618" s="1" t="s">
        <v>51</v>
      </c>
      <c r="H618" s="15" t="s">
        <v>38</v>
      </c>
      <c r="L618" s="7" t="str">
        <f>IF(G618="","",VLOOKUP(G618,Overview!$A$3:$B$52,2))</f>
        <v>Seahawks</v>
      </c>
      <c r="M618" s="7">
        <f t="shared" si="133"/>
        <v>0</v>
      </c>
      <c r="N618" s="7">
        <f t="shared" si="121"/>
        <v>0</v>
      </c>
      <c r="O618" s="7">
        <f t="shared" si="134"/>
        <v>0</v>
      </c>
      <c r="P618" s="8">
        <f t="shared" si="135"/>
        <v>0</v>
      </c>
      <c r="Q618" s="8">
        <f t="shared" si="136"/>
        <v>0</v>
      </c>
      <c r="R618" s="7">
        <f t="shared" si="137"/>
        <v>0</v>
      </c>
      <c r="S618" s="7">
        <f t="shared" si="138"/>
        <v>0</v>
      </c>
      <c r="T618" s="7" t="str">
        <f t="shared" si="123"/>
        <v/>
      </c>
      <c r="U618" s="7" t="str">
        <f t="shared" si="124"/>
        <v/>
      </c>
      <c r="V618" s="7" t="str">
        <f t="shared" si="125"/>
        <v/>
      </c>
      <c r="W618" s="7" t="str">
        <f t="shared" si="126"/>
        <v/>
      </c>
    </row>
    <row r="619" spans="1:23" x14ac:dyDescent="0.25">
      <c r="A619" s="1">
        <v>2023</v>
      </c>
      <c r="B619" s="1" t="s">
        <v>94</v>
      </c>
      <c r="C619" s="1" t="s">
        <v>87</v>
      </c>
      <c r="D619" s="1">
        <v>1</v>
      </c>
      <c r="E619" s="1" t="s">
        <v>2</v>
      </c>
      <c r="F619" s="1" t="s">
        <v>65</v>
      </c>
      <c r="G619" s="1" t="s">
        <v>67</v>
      </c>
      <c r="H619" s="15" t="s">
        <v>55</v>
      </c>
      <c r="L619" s="7" t="str">
        <f>IF(G619="","",VLOOKUP(G619,Overview!$A$3:$B$52,2))</f>
        <v>Ravens</v>
      </c>
      <c r="M619" s="7">
        <f t="shared" si="133"/>
        <v>0</v>
      </c>
      <c r="N619" s="7">
        <f t="shared" si="121"/>
        <v>0</v>
      </c>
      <c r="O619" s="7">
        <f t="shared" si="134"/>
        <v>0</v>
      </c>
      <c r="P619" s="8">
        <f t="shared" si="135"/>
        <v>0</v>
      </c>
      <c r="Q619" s="8">
        <f t="shared" si="136"/>
        <v>0</v>
      </c>
      <c r="R619" s="7">
        <f t="shared" si="137"/>
        <v>0</v>
      </c>
      <c r="S619" s="7">
        <f t="shared" si="138"/>
        <v>0</v>
      </c>
      <c r="T619" s="7" t="str">
        <f t="shared" si="123"/>
        <v/>
      </c>
      <c r="U619" s="7" t="str">
        <f t="shared" si="124"/>
        <v/>
      </c>
      <c r="V619" s="7" t="str">
        <f t="shared" si="125"/>
        <v/>
      </c>
      <c r="W619" s="7" t="str">
        <f t="shared" si="126"/>
        <v/>
      </c>
    </row>
    <row r="620" spans="1:23" x14ac:dyDescent="0.25">
      <c r="A620" s="1">
        <v>2023</v>
      </c>
      <c r="B620" s="1" t="s">
        <v>94</v>
      </c>
      <c r="C620" s="1" t="s">
        <v>87</v>
      </c>
      <c r="D620" s="1">
        <v>2</v>
      </c>
      <c r="E620" s="1" t="s">
        <v>25</v>
      </c>
      <c r="F620" s="1" t="s">
        <v>14</v>
      </c>
      <c r="G620" s="1" t="s">
        <v>20</v>
      </c>
      <c r="L620" s="7" t="str">
        <f>IF(G620="","",VLOOKUP(G620,Overview!$A$3:$B$52,2))</f>
        <v>Bills</v>
      </c>
      <c r="M620" s="7">
        <f t="shared" si="133"/>
        <v>0</v>
      </c>
      <c r="N620" s="7">
        <f t="shared" si="121"/>
        <v>0</v>
      </c>
      <c r="O620" s="7">
        <f t="shared" si="134"/>
        <v>0</v>
      </c>
      <c r="P620" s="8">
        <f t="shared" si="135"/>
        <v>0</v>
      </c>
      <c r="Q620" s="8">
        <f t="shared" si="136"/>
        <v>0</v>
      </c>
      <c r="R620" s="7">
        <f t="shared" si="137"/>
        <v>0</v>
      </c>
      <c r="S620" s="7">
        <f t="shared" si="138"/>
        <v>0</v>
      </c>
      <c r="T620" s="7" t="str">
        <f t="shared" si="123"/>
        <v/>
      </c>
      <c r="U620" s="7" t="str">
        <f t="shared" si="124"/>
        <v/>
      </c>
      <c r="V620" s="7" t="str">
        <f t="shared" si="125"/>
        <v/>
      </c>
      <c r="W620" s="7" t="str">
        <f t="shared" si="126"/>
        <v/>
      </c>
    </row>
    <row r="621" spans="1:23" x14ac:dyDescent="0.25">
      <c r="A621" s="1">
        <v>2023</v>
      </c>
      <c r="B621" s="1" t="s">
        <v>94</v>
      </c>
      <c r="C621" s="1" t="s">
        <v>87</v>
      </c>
      <c r="D621" s="1">
        <v>3</v>
      </c>
      <c r="E621" s="1" t="s">
        <v>4</v>
      </c>
      <c r="F621" s="1" t="s">
        <v>12</v>
      </c>
      <c r="G621" s="1" t="s">
        <v>18</v>
      </c>
      <c r="L621" s="7" t="str">
        <f>IF(G621="","",VLOOKUP(G621,Overview!$A$3:$B$52,2))</f>
        <v>Chiefs</v>
      </c>
      <c r="M621" s="7">
        <f t="shared" si="133"/>
        <v>0</v>
      </c>
      <c r="N621" s="7">
        <f t="shared" si="121"/>
        <v>0</v>
      </c>
      <c r="O621" s="7">
        <f t="shared" si="134"/>
        <v>0</v>
      </c>
      <c r="P621" s="8">
        <f t="shared" si="135"/>
        <v>0</v>
      </c>
      <c r="Q621" s="8">
        <f t="shared" si="136"/>
        <v>0</v>
      </c>
      <c r="R621" s="7">
        <f t="shared" si="137"/>
        <v>0</v>
      </c>
      <c r="S621" s="7">
        <f t="shared" si="138"/>
        <v>0</v>
      </c>
      <c r="T621" s="7" t="str">
        <f t="shared" si="123"/>
        <v/>
      </c>
      <c r="U621" s="7" t="str">
        <f t="shared" si="124"/>
        <v/>
      </c>
      <c r="V621" s="7" t="str">
        <f t="shared" si="125"/>
        <v/>
      </c>
      <c r="W621" s="7" t="str">
        <f t="shared" si="126"/>
        <v/>
      </c>
    </row>
    <row r="622" spans="1:23" x14ac:dyDescent="0.25">
      <c r="A622" s="1">
        <v>2023</v>
      </c>
      <c r="B622" s="1" t="s">
        <v>94</v>
      </c>
      <c r="C622" s="1" t="s">
        <v>87</v>
      </c>
      <c r="D622" s="1">
        <v>4</v>
      </c>
      <c r="E622" s="1" t="s">
        <v>3</v>
      </c>
      <c r="F622" s="1" t="s">
        <v>40</v>
      </c>
      <c r="G622" s="1" t="s">
        <v>47</v>
      </c>
      <c r="L622" s="7" t="str">
        <f>IF(G622="","",VLOOKUP(G622,Overview!$A$3:$B$52,2))</f>
        <v>Texans</v>
      </c>
      <c r="M622" s="7">
        <f t="shared" si="133"/>
        <v>0</v>
      </c>
      <c r="N622" s="7">
        <f t="shared" si="121"/>
        <v>0</v>
      </c>
      <c r="O622" s="7">
        <f t="shared" si="134"/>
        <v>0</v>
      </c>
      <c r="P622" s="8">
        <f t="shared" si="135"/>
        <v>0</v>
      </c>
      <c r="Q622" s="8">
        <f t="shared" si="136"/>
        <v>0</v>
      </c>
      <c r="R622" s="7">
        <f t="shared" si="137"/>
        <v>0</v>
      </c>
      <c r="S622" s="7">
        <f t="shared" si="138"/>
        <v>0</v>
      </c>
      <c r="T622" s="7" t="str">
        <f t="shared" si="123"/>
        <v/>
      </c>
      <c r="U622" s="7" t="str">
        <f t="shared" si="124"/>
        <v/>
      </c>
      <c r="V622" s="7" t="str">
        <f t="shared" si="125"/>
        <v/>
      </c>
      <c r="W622" s="7" t="str">
        <f t="shared" si="126"/>
        <v/>
      </c>
    </row>
    <row r="623" spans="1:23" x14ac:dyDescent="0.25">
      <c r="A623" s="1">
        <v>2023</v>
      </c>
      <c r="B623" s="1" t="s">
        <v>94</v>
      </c>
      <c r="C623" s="1" t="s">
        <v>87</v>
      </c>
      <c r="D623" s="1">
        <v>5</v>
      </c>
      <c r="E623" s="1" t="s">
        <v>5</v>
      </c>
      <c r="F623" s="1" t="s">
        <v>78</v>
      </c>
      <c r="G623" s="1" t="s">
        <v>79</v>
      </c>
      <c r="L623" s="7" t="str">
        <f>IF(G623="","",VLOOKUP(G623,Overview!$A$3:$B$52,2))</f>
        <v>Browns</v>
      </c>
      <c r="M623" s="7">
        <f t="shared" si="133"/>
        <v>0</v>
      </c>
      <c r="N623" s="7">
        <f t="shared" si="121"/>
        <v>0</v>
      </c>
      <c r="O623" s="7">
        <f t="shared" si="134"/>
        <v>0</v>
      </c>
      <c r="P623" s="8">
        <f t="shared" si="135"/>
        <v>0</v>
      </c>
      <c r="Q623" s="8">
        <f t="shared" si="136"/>
        <v>0</v>
      </c>
      <c r="R623" s="7">
        <f t="shared" si="137"/>
        <v>0</v>
      </c>
      <c r="S623" s="7">
        <f t="shared" si="138"/>
        <v>0</v>
      </c>
      <c r="T623" s="7" t="str">
        <f t="shared" si="123"/>
        <v/>
      </c>
      <c r="U623" s="7" t="str">
        <f t="shared" si="124"/>
        <v/>
      </c>
      <c r="V623" s="7" t="str">
        <f t="shared" si="125"/>
        <v/>
      </c>
      <c r="W623" s="7" t="str">
        <f t="shared" si="126"/>
        <v/>
      </c>
    </row>
    <row r="624" spans="1:23" x14ac:dyDescent="0.25">
      <c r="A624" s="1">
        <v>2023</v>
      </c>
      <c r="B624" s="1" t="s">
        <v>94</v>
      </c>
      <c r="C624" s="1" t="s">
        <v>87</v>
      </c>
      <c r="D624" s="1">
        <v>6</v>
      </c>
      <c r="E624" s="1" t="s">
        <v>5</v>
      </c>
      <c r="F624" s="1" t="s">
        <v>42</v>
      </c>
      <c r="G624" s="1" t="s">
        <v>49</v>
      </c>
      <c r="L624" s="7" t="str">
        <f>IF(G624="","",VLOOKUP(G624,Overview!$A$3:$B$52,2))</f>
        <v>Dolphins</v>
      </c>
      <c r="M624" s="7">
        <f t="shared" si="133"/>
        <v>0</v>
      </c>
      <c r="N624" s="7">
        <f t="shared" si="121"/>
        <v>0</v>
      </c>
      <c r="O624" s="7">
        <f t="shared" si="134"/>
        <v>0</v>
      </c>
      <c r="P624" s="8">
        <f t="shared" si="135"/>
        <v>0</v>
      </c>
      <c r="Q624" s="8">
        <f t="shared" si="136"/>
        <v>0</v>
      </c>
      <c r="R624" s="7">
        <f t="shared" si="137"/>
        <v>0</v>
      </c>
      <c r="S624" s="7">
        <f t="shared" si="138"/>
        <v>0</v>
      </c>
      <c r="T624" s="7" t="str">
        <f t="shared" si="123"/>
        <v/>
      </c>
      <c r="U624" s="7" t="str">
        <f t="shared" si="124"/>
        <v/>
      </c>
      <c r="V624" s="7" t="str">
        <f t="shared" si="125"/>
        <v/>
      </c>
      <c r="W624" s="7" t="str">
        <f t="shared" si="126"/>
        <v/>
      </c>
    </row>
    <row r="625" spans="1:23" x14ac:dyDescent="0.25">
      <c r="A625" s="1">
        <v>2023</v>
      </c>
      <c r="B625" s="1" t="s">
        <v>94</v>
      </c>
      <c r="C625" s="1" t="s">
        <v>87</v>
      </c>
      <c r="D625" s="1">
        <v>7</v>
      </c>
      <c r="E625" s="1" t="s">
        <v>5</v>
      </c>
      <c r="F625" s="1" t="s">
        <v>10</v>
      </c>
      <c r="G625" s="1" t="s">
        <v>16</v>
      </c>
      <c r="H625" s="15" t="s">
        <v>38</v>
      </c>
      <c r="L625" s="7" t="str">
        <f>IF(G625="","",VLOOKUP(G625,Overview!$A$3:$B$52,2))</f>
        <v>Steelers</v>
      </c>
      <c r="M625" s="7">
        <f t="shared" si="133"/>
        <v>0</v>
      </c>
      <c r="N625" s="7">
        <f t="shared" si="121"/>
        <v>0</v>
      </c>
      <c r="O625" s="7">
        <f t="shared" si="134"/>
        <v>0</v>
      </c>
      <c r="P625" s="8">
        <f t="shared" si="135"/>
        <v>0</v>
      </c>
      <c r="Q625" s="8">
        <f t="shared" si="136"/>
        <v>0</v>
      </c>
      <c r="R625" s="7">
        <f t="shared" si="137"/>
        <v>0</v>
      </c>
      <c r="S625" s="7">
        <f t="shared" si="138"/>
        <v>0</v>
      </c>
      <c r="T625" s="7" t="str">
        <f t="shared" si="123"/>
        <v/>
      </c>
      <c r="U625" s="7" t="str">
        <f t="shared" si="124"/>
        <v/>
      </c>
      <c r="V625" s="7" t="str">
        <f t="shared" si="125"/>
        <v/>
      </c>
      <c r="W625" s="7" t="str">
        <f t="shared" si="126"/>
        <v/>
      </c>
    </row>
    <row r="626" spans="1:23" x14ac:dyDescent="0.25">
      <c r="A626" s="1">
        <v>2023</v>
      </c>
      <c r="B626" s="1" t="s">
        <v>94</v>
      </c>
      <c r="C626" s="1" t="s">
        <v>88</v>
      </c>
      <c r="D626" s="1">
        <v>1</v>
      </c>
      <c r="E626" s="1" t="s">
        <v>4</v>
      </c>
      <c r="F626" s="1" t="s">
        <v>69</v>
      </c>
      <c r="G626" s="1" t="s">
        <v>160</v>
      </c>
      <c r="H626" s="15" t="s">
        <v>55</v>
      </c>
      <c r="L626" s="7" t="str">
        <f>IF(G626="","",VLOOKUP(G626,Overview!$A$3:$B$52,2))</f>
        <v>49ers</v>
      </c>
      <c r="M626" s="7">
        <f t="shared" si="133"/>
        <v>0</v>
      </c>
      <c r="N626" s="7">
        <f t="shared" si="121"/>
        <v>0</v>
      </c>
      <c r="O626" s="7">
        <f t="shared" si="134"/>
        <v>0</v>
      </c>
      <c r="P626" s="8">
        <f t="shared" si="135"/>
        <v>0</v>
      </c>
      <c r="Q626" s="8">
        <f t="shared" si="136"/>
        <v>0</v>
      </c>
      <c r="R626" s="7">
        <f t="shared" si="137"/>
        <v>0</v>
      </c>
      <c r="S626" s="7">
        <f t="shared" si="138"/>
        <v>0</v>
      </c>
      <c r="T626" s="7" t="str">
        <f t="shared" si="123"/>
        <v/>
      </c>
      <c r="U626" s="7" t="str">
        <f t="shared" si="124"/>
        <v/>
      </c>
      <c r="V626" s="7" t="str">
        <f t="shared" si="125"/>
        <v/>
      </c>
      <c r="W626" s="7" t="str">
        <f t="shared" si="126"/>
        <v/>
      </c>
    </row>
    <row r="627" spans="1:23" x14ac:dyDescent="0.25">
      <c r="A627" s="1">
        <v>2023</v>
      </c>
      <c r="B627" s="1" t="s">
        <v>94</v>
      </c>
      <c r="C627" s="1" t="s">
        <v>88</v>
      </c>
      <c r="D627" s="1">
        <v>2</v>
      </c>
      <c r="E627" s="1" t="s">
        <v>25</v>
      </c>
      <c r="F627" s="1" t="s">
        <v>43</v>
      </c>
      <c r="G627" s="1" t="s">
        <v>50</v>
      </c>
      <c r="L627" s="7" t="str">
        <f>IF(G627="","",VLOOKUP(G627,Overview!$A$3:$B$52,2))</f>
        <v>Cowboys</v>
      </c>
      <c r="M627" s="7">
        <f t="shared" si="133"/>
        <v>0</v>
      </c>
      <c r="N627" s="7">
        <f t="shared" si="121"/>
        <v>0</v>
      </c>
      <c r="O627" s="7">
        <f t="shared" si="134"/>
        <v>0</v>
      </c>
      <c r="P627" s="8">
        <f t="shared" si="135"/>
        <v>0</v>
      </c>
      <c r="Q627" s="8">
        <f t="shared" si="136"/>
        <v>0</v>
      </c>
      <c r="R627" s="7">
        <f t="shared" si="137"/>
        <v>0</v>
      </c>
      <c r="S627" s="7">
        <f t="shared" si="138"/>
        <v>0</v>
      </c>
      <c r="T627" s="7" t="str">
        <f t="shared" si="123"/>
        <v/>
      </c>
      <c r="U627" s="7" t="str">
        <f t="shared" si="124"/>
        <v/>
      </c>
      <c r="V627" s="7" t="str">
        <f t="shared" si="125"/>
        <v/>
      </c>
      <c r="W627" s="7" t="str">
        <f t="shared" si="126"/>
        <v/>
      </c>
    </row>
    <row r="628" spans="1:23" x14ac:dyDescent="0.25">
      <c r="A628" s="1">
        <v>2023</v>
      </c>
      <c r="B628" s="1" t="s">
        <v>94</v>
      </c>
      <c r="C628" s="1" t="s">
        <v>88</v>
      </c>
      <c r="D628" s="1">
        <v>3</v>
      </c>
      <c r="E628" s="1" t="s">
        <v>2</v>
      </c>
      <c r="F628" s="1" t="s">
        <v>83</v>
      </c>
      <c r="G628" s="1" t="s">
        <v>54</v>
      </c>
      <c r="L628" s="7" t="str">
        <f>IF(G628="","",VLOOKUP(G628,Overview!$A$3:$B$52,2))</f>
        <v>Lions</v>
      </c>
      <c r="M628" s="7">
        <f t="shared" si="133"/>
        <v>0</v>
      </c>
      <c r="N628" s="7">
        <f t="shared" si="121"/>
        <v>0</v>
      </c>
      <c r="O628" s="7">
        <f t="shared" si="134"/>
        <v>0</v>
      </c>
      <c r="P628" s="8">
        <f t="shared" si="135"/>
        <v>0</v>
      </c>
      <c r="Q628" s="8">
        <f t="shared" si="136"/>
        <v>0</v>
      </c>
      <c r="R628" s="7">
        <f t="shared" si="137"/>
        <v>0</v>
      </c>
      <c r="S628" s="7">
        <f t="shared" si="138"/>
        <v>0</v>
      </c>
      <c r="T628" s="7" t="str">
        <f t="shared" si="123"/>
        <v/>
      </c>
      <c r="U628" s="7" t="str">
        <f t="shared" si="124"/>
        <v/>
      </c>
      <c r="V628" s="7" t="str">
        <f t="shared" si="125"/>
        <v/>
      </c>
      <c r="W628" s="7" t="str">
        <f t="shared" si="126"/>
        <v/>
      </c>
    </row>
    <row r="629" spans="1:23" x14ac:dyDescent="0.25">
      <c r="A629" s="1">
        <v>2023</v>
      </c>
      <c r="B629" s="1" t="s">
        <v>94</v>
      </c>
      <c r="C629" s="1" t="s">
        <v>88</v>
      </c>
      <c r="D629" s="1">
        <v>4</v>
      </c>
      <c r="E629" s="1" t="s">
        <v>3</v>
      </c>
      <c r="F629" s="1" t="s">
        <v>75</v>
      </c>
      <c r="G629" s="1" t="s">
        <v>76</v>
      </c>
      <c r="L629" s="7" t="str">
        <f>IF(G629="","",VLOOKUP(G629,Overview!$A$3:$B$52,2))</f>
        <v>Buccaneers</v>
      </c>
      <c r="M629" s="7">
        <f t="shared" si="133"/>
        <v>0</v>
      </c>
      <c r="N629" s="7">
        <f t="shared" si="121"/>
        <v>0</v>
      </c>
      <c r="O629" s="7">
        <f t="shared" si="134"/>
        <v>0</v>
      </c>
      <c r="P629" s="8">
        <f t="shared" si="135"/>
        <v>0</v>
      </c>
      <c r="Q629" s="8">
        <f t="shared" si="136"/>
        <v>0</v>
      </c>
      <c r="R629" s="7">
        <f t="shared" si="137"/>
        <v>0</v>
      </c>
      <c r="S629" s="7">
        <f t="shared" si="138"/>
        <v>0</v>
      </c>
      <c r="T629" s="7" t="str">
        <f t="shared" si="123"/>
        <v/>
      </c>
      <c r="U629" s="7" t="str">
        <f t="shared" si="124"/>
        <v/>
      </c>
      <c r="V629" s="7" t="str">
        <f t="shared" si="125"/>
        <v/>
      </c>
      <c r="W629" s="7" t="str">
        <f t="shared" si="126"/>
        <v/>
      </c>
    </row>
    <row r="630" spans="1:23" x14ac:dyDescent="0.25">
      <c r="A630" s="1">
        <v>2023</v>
      </c>
      <c r="B630" s="1" t="s">
        <v>94</v>
      </c>
      <c r="C630" s="1" t="s">
        <v>88</v>
      </c>
      <c r="D630" s="1">
        <v>5</v>
      </c>
      <c r="E630" s="1" t="s">
        <v>5</v>
      </c>
      <c r="F630" s="1" t="s">
        <v>161</v>
      </c>
      <c r="G630" s="1" t="s">
        <v>32</v>
      </c>
      <c r="L630" s="7" t="str">
        <f>IF(G630="","",VLOOKUP(G630,Overview!$A$3:$B$52,2))</f>
        <v>Eagles</v>
      </c>
      <c r="M630" s="7">
        <f t="shared" si="133"/>
        <v>0</v>
      </c>
      <c r="N630" s="7">
        <f t="shared" si="121"/>
        <v>0</v>
      </c>
      <c r="O630" s="7">
        <f t="shared" si="134"/>
        <v>0</v>
      </c>
      <c r="P630" s="8">
        <f t="shared" si="135"/>
        <v>0</v>
      </c>
      <c r="Q630" s="8">
        <f t="shared" si="136"/>
        <v>0</v>
      </c>
      <c r="R630" s="7">
        <f t="shared" si="137"/>
        <v>0</v>
      </c>
      <c r="S630" s="7">
        <f t="shared" si="138"/>
        <v>0</v>
      </c>
      <c r="T630" s="7" t="str">
        <f t="shared" si="123"/>
        <v/>
      </c>
      <c r="U630" s="7" t="str">
        <f t="shared" si="124"/>
        <v/>
      </c>
      <c r="V630" s="7" t="str">
        <f t="shared" si="125"/>
        <v/>
      </c>
      <c r="W630" s="7" t="str">
        <f t="shared" si="126"/>
        <v/>
      </c>
    </row>
    <row r="631" spans="1:23" x14ac:dyDescent="0.25">
      <c r="A631" s="1">
        <v>2023</v>
      </c>
      <c r="B631" s="1" t="s">
        <v>94</v>
      </c>
      <c r="C631" s="1" t="s">
        <v>88</v>
      </c>
      <c r="D631" s="1">
        <v>6</v>
      </c>
      <c r="E631" s="1" t="s">
        <v>5</v>
      </c>
      <c r="F631" s="1" t="s">
        <v>28</v>
      </c>
      <c r="G631" s="1" t="s">
        <v>34</v>
      </c>
      <c r="L631" s="7" t="str">
        <f>IF(G631="","",VLOOKUP(G631,Overview!$A$3:$B$52,2))</f>
        <v>Rams</v>
      </c>
      <c r="M631" s="7">
        <f t="shared" si="133"/>
        <v>1</v>
      </c>
      <c r="N631" s="7">
        <f t="shared" si="121"/>
        <v>1</v>
      </c>
      <c r="O631" s="7">
        <f t="shared" si="134"/>
        <v>2023</v>
      </c>
      <c r="P631" s="8">
        <f t="shared" si="135"/>
        <v>0</v>
      </c>
      <c r="Q631" s="8">
        <f t="shared" si="136"/>
        <v>0</v>
      </c>
      <c r="R631" s="7">
        <f t="shared" si="137"/>
        <v>0</v>
      </c>
      <c r="S631" s="7">
        <f t="shared" si="138"/>
        <v>0</v>
      </c>
      <c r="T631" s="7" t="str">
        <f t="shared" si="123"/>
        <v/>
      </c>
      <c r="U631" s="7" t="str">
        <f t="shared" si="124"/>
        <v/>
      </c>
      <c r="V631" s="7" t="str">
        <f t="shared" si="125"/>
        <v/>
      </c>
      <c r="W631" s="7" t="str">
        <f t="shared" si="126"/>
        <v/>
      </c>
    </row>
    <row r="632" spans="1:23" x14ac:dyDescent="0.25">
      <c r="A632" s="1">
        <v>2023</v>
      </c>
      <c r="B632" s="1" t="s">
        <v>94</v>
      </c>
      <c r="C632" s="1" t="s">
        <v>88</v>
      </c>
      <c r="D632" s="1">
        <v>7</v>
      </c>
      <c r="E632" s="1" t="s">
        <v>5</v>
      </c>
      <c r="F632" s="1" t="s">
        <v>45</v>
      </c>
      <c r="G632" s="1" t="s">
        <v>52</v>
      </c>
      <c r="L632" s="7" t="str">
        <f>IF(G632="","",VLOOKUP(G632,Overview!$A$3:$B$52,2))</f>
        <v>Packers</v>
      </c>
      <c r="M632" s="7">
        <f t="shared" si="133"/>
        <v>0</v>
      </c>
      <c r="N632" s="7">
        <f t="shared" si="121"/>
        <v>0</v>
      </c>
      <c r="O632" s="7">
        <f t="shared" si="134"/>
        <v>0</v>
      </c>
      <c r="P632" s="8">
        <f t="shared" si="135"/>
        <v>0</v>
      </c>
      <c r="Q632" s="8">
        <f t="shared" si="136"/>
        <v>0</v>
      </c>
      <c r="R632" s="7">
        <f t="shared" si="137"/>
        <v>0</v>
      </c>
      <c r="S632" s="7">
        <f t="shared" si="138"/>
        <v>0</v>
      </c>
      <c r="T632" s="7" t="str">
        <f t="shared" si="123"/>
        <v/>
      </c>
      <c r="U632" s="7" t="str">
        <f t="shared" si="124"/>
        <v/>
      </c>
      <c r="V632" s="7" t="str">
        <f t="shared" si="125"/>
        <v/>
      </c>
      <c r="W632" s="7" t="str">
        <f t="shared" si="126"/>
        <v/>
      </c>
    </row>
    <row r="633" spans="1:23" x14ac:dyDescent="0.25">
      <c r="L633" s="7" t="str">
        <f>IF(G633="","",VLOOKUP(G633,Overview!$A$3:$B$52,2))</f>
        <v/>
      </c>
      <c r="M633" s="7">
        <f t="shared" si="133"/>
        <v>0</v>
      </c>
      <c r="N633" s="7">
        <f t="shared" si="121"/>
        <v>0</v>
      </c>
      <c r="O633" s="7">
        <f t="shared" si="134"/>
        <v>0</v>
      </c>
      <c r="P633" s="8">
        <f t="shared" si="135"/>
        <v>0</v>
      </c>
      <c r="Q633" s="8">
        <f t="shared" si="136"/>
        <v>0</v>
      </c>
      <c r="R633" s="7">
        <f t="shared" si="137"/>
        <v>0</v>
      </c>
      <c r="S633" s="7">
        <f t="shared" si="138"/>
        <v>0</v>
      </c>
      <c r="T633" s="7" t="str">
        <f t="shared" si="123"/>
        <v/>
      </c>
      <c r="U633" s="7" t="str">
        <f t="shared" si="124"/>
        <v/>
      </c>
      <c r="V633" s="7" t="str">
        <f t="shared" si="125"/>
        <v/>
      </c>
      <c r="W633" s="7" t="str">
        <f t="shared" si="126"/>
        <v/>
      </c>
    </row>
    <row r="634" spans="1:23" x14ac:dyDescent="0.25">
      <c r="L634" s="7" t="str">
        <f>IF(G634="","",VLOOKUP(G634,Overview!$A$3:$B$52,2))</f>
        <v/>
      </c>
      <c r="M634" s="7">
        <f t="shared" si="133"/>
        <v>0</v>
      </c>
      <c r="N634" s="7">
        <f t="shared" si="121"/>
        <v>0</v>
      </c>
      <c r="O634" s="7">
        <f t="shared" si="134"/>
        <v>0</v>
      </c>
      <c r="P634" s="8">
        <f t="shared" si="135"/>
        <v>0</v>
      </c>
      <c r="Q634" s="8">
        <f t="shared" si="136"/>
        <v>0</v>
      </c>
      <c r="R634" s="7">
        <f t="shared" si="137"/>
        <v>0</v>
      </c>
      <c r="S634" s="7">
        <f t="shared" si="138"/>
        <v>0</v>
      </c>
      <c r="T634" s="7" t="str">
        <f t="shared" si="123"/>
        <v/>
      </c>
      <c r="U634" s="7" t="str">
        <f t="shared" si="124"/>
        <v/>
      </c>
      <c r="V634" s="7" t="str">
        <f t="shared" si="125"/>
        <v/>
      </c>
      <c r="W634" s="7" t="str">
        <f t="shared" si="126"/>
        <v/>
      </c>
    </row>
    <row r="635" spans="1:23" x14ac:dyDescent="0.25">
      <c r="L635" s="7" t="str">
        <f>IF(G635="","",VLOOKUP(G635,Overview!$A$3:$B$52,2))</f>
        <v/>
      </c>
      <c r="M635" s="7">
        <f t="shared" si="133"/>
        <v>0</v>
      </c>
      <c r="N635" s="7">
        <f t="shared" si="121"/>
        <v>0</v>
      </c>
      <c r="O635" s="7">
        <f t="shared" si="134"/>
        <v>0</v>
      </c>
      <c r="P635" s="8">
        <f t="shared" si="135"/>
        <v>0</v>
      </c>
      <c r="Q635" s="8">
        <f t="shared" si="136"/>
        <v>0</v>
      </c>
      <c r="R635" s="7">
        <f t="shared" si="137"/>
        <v>0</v>
      </c>
      <c r="S635" s="7">
        <f t="shared" si="138"/>
        <v>0</v>
      </c>
      <c r="T635" s="7" t="str">
        <f t="shared" si="123"/>
        <v/>
      </c>
      <c r="U635" s="7" t="str">
        <f t="shared" si="124"/>
        <v/>
      </c>
      <c r="V635" s="7" t="str">
        <f t="shared" si="125"/>
        <v/>
      </c>
      <c r="W635" s="7" t="str">
        <f t="shared" si="126"/>
        <v/>
      </c>
    </row>
    <row r="636" spans="1:23" x14ac:dyDescent="0.25">
      <c r="L636" s="7" t="str">
        <f>IF(G636="","",VLOOKUP(G636,Overview!$A$3:$B$52,2))</f>
        <v/>
      </c>
      <c r="M636" s="7">
        <f t="shared" si="133"/>
        <v>0</v>
      </c>
      <c r="N636" s="7">
        <f t="shared" si="121"/>
        <v>0</v>
      </c>
      <c r="O636" s="7">
        <f t="shared" si="134"/>
        <v>0</v>
      </c>
      <c r="P636" s="8">
        <f t="shared" si="135"/>
        <v>0</v>
      </c>
      <c r="Q636" s="8">
        <f t="shared" si="136"/>
        <v>0</v>
      </c>
      <c r="R636" s="7">
        <f t="shared" si="137"/>
        <v>0</v>
      </c>
      <c r="S636" s="7">
        <f t="shared" si="138"/>
        <v>0</v>
      </c>
      <c r="T636" s="7" t="str">
        <f t="shared" si="123"/>
        <v/>
      </c>
      <c r="U636" s="7" t="str">
        <f t="shared" si="124"/>
        <v/>
      </c>
      <c r="V636" s="7" t="str">
        <f t="shared" si="125"/>
        <v/>
      </c>
      <c r="W636" s="7" t="str">
        <f t="shared" si="126"/>
        <v/>
      </c>
    </row>
    <row r="637" spans="1:23" x14ac:dyDescent="0.25">
      <c r="L637" s="7" t="str">
        <f>IF(G637="","",VLOOKUP(G637,Overview!$A$3:$B$52,2))</f>
        <v/>
      </c>
      <c r="M637" s="7">
        <f t="shared" si="133"/>
        <v>0</v>
      </c>
      <c r="N637" s="7">
        <f t="shared" si="121"/>
        <v>0</v>
      </c>
      <c r="O637" s="7">
        <f t="shared" si="134"/>
        <v>0</v>
      </c>
      <c r="P637" s="8">
        <f t="shared" si="135"/>
        <v>0</v>
      </c>
      <c r="Q637" s="8">
        <f t="shared" si="136"/>
        <v>0</v>
      </c>
      <c r="R637" s="7">
        <f t="shared" si="137"/>
        <v>0</v>
      </c>
      <c r="S637" s="7">
        <f t="shared" si="138"/>
        <v>0</v>
      </c>
      <c r="T637" s="7" t="str">
        <f t="shared" si="123"/>
        <v/>
      </c>
      <c r="U637" s="7" t="str">
        <f t="shared" si="124"/>
        <v/>
      </c>
      <c r="V637" s="7" t="str">
        <f t="shared" si="125"/>
        <v/>
      </c>
      <c r="W637" s="7" t="str">
        <f t="shared" si="126"/>
        <v/>
      </c>
    </row>
    <row r="638" spans="1:23" x14ac:dyDescent="0.25">
      <c r="L638" s="7" t="str">
        <f>IF(G638="","",VLOOKUP(G638,Overview!$A$3:$B$52,2))</f>
        <v/>
      </c>
      <c r="M638" s="7">
        <f t="shared" si="133"/>
        <v>0</v>
      </c>
      <c r="N638" s="7">
        <f t="shared" si="121"/>
        <v>0</v>
      </c>
      <c r="O638" s="7">
        <f t="shared" si="134"/>
        <v>0</v>
      </c>
      <c r="P638" s="8">
        <f t="shared" si="135"/>
        <v>0</v>
      </c>
      <c r="Q638" s="8">
        <f t="shared" si="136"/>
        <v>0</v>
      </c>
      <c r="R638" s="7">
        <f t="shared" si="137"/>
        <v>0</v>
      </c>
      <c r="S638" s="7">
        <f t="shared" si="138"/>
        <v>0</v>
      </c>
      <c r="T638" s="7" t="str">
        <f t="shared" si="123"/>
        <v/>
      </c>
      <c r="U638" s="7" t="str">
        <f t="shared" si="124"/>
        <v/>
      </c>
      <c r="V638" s="7" t="str">
        <f t="shared" si="125"/>
        <v/>
      </c>
      <c r="W638" s="7" t="str">
        <f t="shared" si="126"/>
        <v/>
      </c>
    </row>
    <row r="639" spans="1:23" x14ac:dyDescent="0.25">
      <c r="L639" s="7" t="str">
        <f>IF(G639="","",VLOOKUP(G639,Overview!$A$3:$B$52,2))</f>
        <v/>
      </c>
      <c r="M639" s="7">
        <f t="shared" si="133"/>
        <v>0</v>
      </c>
      <c r="N639" s="7">
        <f t="shared" si="121"/>
        <v>0</v>
      </c>
      <c r="O639" s="7">
        <f t="shared" si="134"/>
        <v>0</v>
      </c>
      <c r="P639" s="8">
        <f t="shared" si="135"/>
        <v>0</v>
      </c>
      <c r="Q639" s="8">
        <f t="shared" si="136"/>
        <v>0</v>
      </c>
      <c r="R639" s="7">
        <f t="shared" si="137"/>
        <v>0</v>
      </c>
      <c r="S639" s="7">
        <f t="shared" si="138"/>
        <v>0</v>
      </c>
      <c r="T639" s="7" t="str">
        <f t="shared" si="123"/>
        <v/>
      </c>
      <c r="U639" s="7" t="str">
        <f t="shared" si="124"/>
        <v/>
      </c>
      <c r="V639" s="7" t="str">
        <f t="shared" si="125"/>
        <v/>
      </c>
      <c r="W639" s="7" t="str">
        <f t="shared" si="126"/>
        <v/>
      </c>
    </row>
    <row r="640" spans="1:23" x14ac:dyDescent="0.25">
      <c r="L640" s="7" t="str">
        <f>IF(G640="","",VLOOKUP(G640,Overview!$A$3:$B$52,2))</f>
        <v/>
      </c>
      <c r="M640" s="7">
        <f t="shared" si="133"/>
        <v>0</v>
      </c>
      <c r="N640" s="7">
        <f t="shared" si="121"/>
        <v>0</v>
      </c>
      <c r="O640" s="7">
        <f t="shared" si="134"/>
        <v>0</v>
      </c>
      <c r="P640" s="8">
        <f t="shared" si="135"/>
        <v>0</v>
      </c>
      <c r="Q640" s="8">
        <f t="shared" si="136"/>
        <v>0</v>
      </c>
      <c r="R640" s="7">
        <f t="shared" si="137"/>
        <v>0</v>
      </c>
      <c r="S640" s="7">
        <f t="shared" si="138"/>
        <v>0</v>
      </c>
      <c r="T640" s="7" t="str">
        <f t="shared" si="123"/>
        <v/>
      </c>
      <c r="U640" s="7" t="str">
        <f t="shared" si="124"/>
        <v/>
      </c>
      <c r="V640" s="7" t="str">
        <f t="shared" si="125"/>
        <v/>
      </c>
      <c r="W640" s="7" t="str">
        <f t="shared" si="126"/>
        <v/>
      </c>
    </row>
    <row r="641" spans="12:23" x14ac:dyDescent="0.25">
      <c r="L641" s="7" t="str">
        <f>IF(G641="","",VLOOKUP(G641,Overview!$A$3:$B$52,2))</f>
        <v/>
      </c>
      <c r="M641" s="7">
        <f t="shared" si="133"/>
        <v>0</v>
      </c>
      <c r="N641" s="7">
        <f t="shared" si="121"/>
        <v>0</v>
      </c>
      <c r="O641" s="7">
        <f t="shared" si="134"/>
        <v>0</v>
      </c>
      <c r="P641" s="8">
        <f t="shared" si="135"/>
        <v>0</v>
      </c>
      <c r="Q641" s="8">
        <f t="shared" si="136"/>
        <v>0</v>
      </c>
      <c r="R641" s="7">
        <f t="shared" si="137"/>
        <v>0</v>
      </c>
      <c r="S641" s="7">
        <f t="shared" si="138"/>
        <v>0</v>
      </c>
      <c r="T641" s="7" t="str">
        <f t="shared" si="123"/>
        <v/>
      </c>
      <c r="U641" s="7" t="str">
        <f t="shared" si="124"/>
        <v/>
      </c>
      <c r="V641" s="7" t="str">
        <f t="shared" si="125"/>
        <v/>
      </c>
      <c r="W641" s="7" t="str">
        <f t="shared" si="126"/>
        <v/>
      </c>
    </row>
    <row r="642" spans="12:23" x14ac:dyDescent="0.25">
      <c r="L642" s="7" t="str">
        <f>IF(G642="","",VLOOKUP(G642,Overview!$A$3:$B$52,2))</f>
        <v/>
      </c>
      <c r="M642" s="7">
        <f t="shared" si="133"/>
        <v>0</v>
      </c>
      <c r="N642" s="7">
        <f t="shared" si="121"/>
        <v>0</v>
      </c>
      <c r="O642" s="7">
        <f t="shared" si="134"/>
        <v>0</v>
      </c>
      <c r="P642" s="8">
        <f t="shared" si="135"/>
        <v>0</v>
      </c>
      <c r="Q642" s="8">
        <f t="shared" si="136"/>
        <v>0</v>
      </c>
      <c r="R642" s="7">
        <f t="shared" si="137"/>
        <v>0</v>
      </c>
      <c r="S642" s="7">
        <f t="shared" si="138"/>
        <v>0</v>
      </c>
      <c r="T642" s="7" t="str">
        <f t="shared" si="123"/>
        <v/>
      </c>
      <c r="U642" s="7" t="str">
        <f t="shared" si="124"/>
        <v/>
      </c>
      <c r="V642" s="7" t="str">
        <f t="shared" si="125"/>
        <v/>
      </c>
      <c r="W642" s="7" t="str">
        <f t="shared" si="126"/>
        <v/>
      </c>
    </row>
    <row r="643" spans="12:23" x14ac:dyDescent="0.25">
      <c r="L643" s="7" t="str">
        <f>IF(G643="","",VLOOKUP(G643,Overview!$A$3:$B$52,2))</f>
        <v/>
      </c>
      <c r="M643" s="7">
        <f t="shared" si="133"/>
        <v>0</v>
      </c>
      <c r="N643" s="7">
        <f t="shared" ref="N643:N706" si="139">M643</f>
        <v>0</v>
      </c>
      <c r="O643" s="7">
        <f t="shared" si="134"/>
        <v>0</v>
      </c>
      <c r="P643" s="8">
        <f t="shared" si="135"/>
        <v>0</v>
      </c>
      <c r="Q643" s="8">
        <f t="shared" si="136"/>
        <v>0</v>
      </c>
      <c r="R643" s="7">
        <f t="shared" si="137"/>
        <v>0</v>
      </c>
      <c r="S643" s="7">
        <f t="shared" si="138"/>
        <v>0</v>
      </c>
      <c r="T643" s="7" t="str">
        <f t="shared" ref="T643:T706" si="140">IF($K643="W",A643,"")</f>
        <v/>
      </c>
      <c r="U643" s="7" t="str">
        <f t="shared" ref="U643:U706" si="141">IF($K643="W",F643,"")</f>
        <v/>
      </c>
      <c r="V643" s="7" t="str">
        <f t="shared" ref="V643:V706" si="142">IF($K643="W",G643,"")</f>
        <v/>
      </c>
      <c r="W643" s="7" t="str">
        <f t="shared" ref="W643:W706" si="143">IF($K643="W",IF(A643&lt;1970,B643,LEFT(C643,1)&amp;"FC"),"")</f>
        <v/>
      </c>
    </row>
    <row r="644" spans="12:23" x14ac:dyDescent="0.25">
      <c r="L644" s="7" t="str">
        <f>IF(G644="","",VLOOKUP(G644,Overview!$A$3:$B$52,2))</f>
        <v/>
      </c>
      <c r="M644" s="7">
        <f t="shared" si="133"/>
        <v>0</v>
      </c>
      <c r="N644" s="7">
        <f t="shared" si="139"/>
        <v>0</v>
      </c>
      <c r="O644" s="7">
        <f t="shared" si="134"/>
        <v>0</v>
      </c>
      <c r="P644" s="8">
        <f t="shared" si="135"/>
        <v>0</v>
      </c>
      <c r="Q644" s="8">
        <f t="shared" si="136"/>
        <v>0</v>
      </c>
      <c r="R644" s="7">
        <f t="shared" si="137"/>
        <v>0</v>
      </c>
      <c r="S644" s="7">
        <f t="shared" si="138"/>
        <v>0</v>
      </c>
      <c r="T644" s="7" t="str">
        <f t="shared" si="140"/>
        <v/>
      </c>
      <c r="U644" s="7" t="str">
        <f t="shared" si="141"/>
        <v/>
      </c>
      <c r="V644" s="7" t="str">
        <f t="shared" si="142"/>
        <v/>
      </c>
      <c r="W644" s="7" t="str">
        <f t="shared" si="143"/>
        <v/>
      </c>
    </row>
    <row r="645" spans="12:23" x14ac:dyDescent="0.25">
      <c r="L645" s="7" t="str">
        <f>IF(G645="","",VLOOKUP(G645,Overview!$A$3:$B$52,2))</f>
        <v/>
      </c>
      <c r="M645" s="7">
        <f t="shared" si="133"/>
        <v>0</v>
      </c>
      <c r="N645" s="7">
        <f t="shared" si="139"/>
        <v>0</v>
      </c>
      <c r="O645" s="7">
        <f t="shared" si="134"/>
        <v>0</v>
      </c>
      <c r="P645" s="8">
        <f t="shared" si="135"/>
        <v>0</v>
      </c>
      <c r="Q645" s="8">
        <f t="shared" si="136"/>
        <v>0</v>
      </c>
      <c r="R645" s="7">
        <f t="shared" si="137"/>
        <v>0</v>
      </c>
      <c r="S645" s="7">
        <f t="shared" si="138"/>
        <v>0</v>
      </c>
      <c r="T645" s="7" t="str">
        <f t="shared" si="140"/>
        <v/>
      </c>
      <c r="U645" s="7" t="str">
        <f t="shared" si="141"/>
        <v/>
      </c>
      <c r="V645" s="7" t="str">
        <f t="shared" si="142"/>
        <v/>
      </c>
      <c r="W645" s="7" t="str">
        <f t="shared" si="143"/>
        <v/>
      </c>
    </row>
    <row r="646" spans="12:23" x14ac:dyDescent="0.25">
      <c r="L646" s="7" t="str">
        <f>IF(G646="","",VLOOKUP(G646,Overview!$A$3:$B$52,2))</f>
        <v/>
      </c>
      <c r="M646" s="7">
        <f t="shared" si="133"/>
        <v>0</v>
      </c>
      <c r="N646" s="7">
        <f t="shared" si="139"/>
        <v>0</v>
      </c>
      <c r="O646" s="7">
        <f t="shared" si="134"/>
        <v>0</v>
      </c>
      <c r="P646" s="8">
        <f t="shared" si="135"/>
        <v>0</v>
      </c>
      <c r="Q646" s="8">
        <f t="shared" si="136"/>
        <v>0</v>
      </c>
      <c r="R646" s="7">
        <f t="shared" si="137"/>
        <v>0</v>
      </c>
      <c r="S646" s="7">
        <f t="shared" si="138"/>
        <v>0</v>
      </c>
      <c r="T646" s="7" t="str">
        <f t="shared" si="140"/>
        <v/>
      </c>
      <c r="U646" s="7" t="str">
        <f t="shared" si="141"/>
        <v/>
      </c>
      <c r="V646" s="7" t="str">
        <f t="shared" si="142"/>
        <v/>
      </c>
      <c r="W646" s="7" t="str">
        <f t="shared" si="143"/>
        <v/>
      </c>
    </row>
    <row r="647" spans="12:23" x14ac:dyDescent="0.25">
      <c r="L647" s="7" t="str">
        <f>IF(G647="","",VLOOKUP(G647,Overview!$A$3:$B$52,2))</f>
        <v/>
      </c>
      <c r="M647" s="7">
        <f t="shared" si="133"/>
        <v>0</v>
      </c>
      <c r="N647" s="7">
        <f t="shared" si="139"/>
        <v>0</v>
      </c>
      <c r="O647" s="7">
        <f t="shared" si="134"/>
        <v>0</v>
      </c>
      <c r="P647" s="8">
        <f t="shared" si="135"/>
        <v>0</v>
      </c>
      <c r="Q647" s="8">
        <f t="shared" si="136"/>
        <v>0</v>
      </c>
      <c r="R647" s="7">
        <f t="shared" si="137"/>
        <v>0</v>
      </c>
      <c r="S647" s="7">
        <f t="shared" si="138"/>
        <v>0</v>
      </c>
      <c r="T647" s="7" t="str">
        <f t="shared" si="140"/>
        <v/>
      </c>
      <c r="U647" s="7" t="str">
        <f t="shared" si="141"/>
        <v/>
      </c>
      <c r="V647" s="7" t="str">
        <f t="shared" si="142"/>
        <v/>
      </c>
      <c r="W647" s="7" t="str">
        <f t="shared" si="143"/>
        <v/>
      </c>
    </row>
    <row r="648" spans="12:23" x14ac:dyDescent="0.25">
      <c r="L648" s="7" t="str">
        <f>IF(G648="","",VLOOKUP(G648,Overview!$A$3:$B$52,2))</f>
        <v/>
      </c>
      <c r="M648" s="7">
        <f t="shared" si="133"/>
        <v>0</v>
      </c>
      <c r="N648" s="7">
        <f t="shared" si="139"/>
        <v>0</v>
      </c>
      <c r="O648" s="7">
        <f t="shared" si="134"/>
        <v>0</v>
      </c>
      <c r="P648" s="8">
        <f t="shared" si="135"/>
        <v>0</v>
      </c>
      <c r="Q648" s="8">
        <f t="shared" si="136"/>
        <v>0</v>
      </c>
      <c r="R648" s="7">
        <f t="shared" si="137"/>
        <v>0</v>
      </c>
      <c r="S648" s="7">
        <f t="shared" si="138"/>
        <v>0</v>
      </c>
      <c r="T648" s="7" t="str">
        <f t="shared" si="140"/>
        <v/>
      </c>
      <c r="U648" s="7" t="str">
        <f t="shared" si="141"/>
        <v/>
      </c>
      <c r="V648" s="7" t="str">
        <f t="shared" si="142"/>
        <v/>
      </c>
      <c r="W648" s="7" t="str">
        <f t="shared" si="143"/>
        <v/>
      </c>
    </row>
    <row r="649" spans="12:23" x14ac:dyDescent="0.25">
      <c r="L649" s="7" t="str">
        <f>IF(G649="","",VLOOKUP(G649,Overview!$A$3:$B$52,2))</f>
        <v/>
      </c>
      <c r="M649" s="7">
        <f t="shared" si="133"/>
        <v>0</v>
      </c>
      <c r="N649" s="7">
        <f t="shared" si="139"/>
        <v>0</v>
      </c>
      <c r="O649" s="7">
        <f t="shared" si="134"/>
        <v>0</v>
      </c>
      <c r="P649" s="8">
        <f t="shared" si="135"/>
        <v>0</v>
      </c>
      <c r="Q649" s="8">
        <f t="shared" si="136"/>
        <v>0</v>
      </c>
      <c r="R649" s="7">
        <f t="shared" si="137"/>
        <v>0</v>
      </c>
      <c r="S649" s="7">
        <f t="shared" si="138"/>
        <v>0</v>
      </c>
      <c r="T649" s="7" t="str">
        <f t="shared" si="140"/>
        <v/>
      </c>
      <c r="U649" s="7" t="str">
        <f t="shared" si="141"/>
        <v/>
      </c>
      <c r="V649" s="7" t="str">
        <f t="shared" si="142"/>
        <v/>
      </c>
      <c r="W649" s="7" t="str">
        <f t="shared" si="143"/>
        <v/>
      </c>
    </row>
    <row r="650" spans="12:23" x14ac:dyDescent="0.25">
      <c r="L650" s="7" t="str">
        <f>IF(G650="","",VLOOKUP(G650,Overview!$A$3:$B$52,2))</f>
        <v/>
      </c>
      <c r="M650" s="7">
        <f t="shared" si="133"/>
        <v>0</v>
      </c>
      <c r="N650" s="7">
        <f t="shared" si="139"/>
        <v>0</v>
      </c>
      <c r="O650" s="7">
        <f t="shared" si="134"/>
        <v>0</v>
      </c>
      <c r="P650" s="8">
        <f t="shared" si="135"/>
        <v>0</v>
      </c>
      <c r="Q650" s="8">
        <f t="shared" si="136"/>
        <v>0</v>
      </c>
      <c r="R650" s="7">
        <f t="shared" si="137"/>
        <v>0</v>
      </c>
      <c r="S650" s="7">
        <f t="shared" si="138"/>
        <v>0</v>
      </c>
      <c r="T650" s="7" t="str">
        <f t="shared" si="140"/>
        <v/>
      </c>
      <c r="U650" s="7" t="str">
        <f t="shared" si="141"/>
        <v/>
      </c>
      <c r="V650" s="7" t="str">
        <f t="shared" si="142"/>
        <v/>
      </c>
      <c r="W650" s="7" t="str">
        <f t="shared" si="143"/>
        <v/>
      </c>
    </row>
    <row r="651" spans="12:23" x14ac:dyDescent="0.25">
      <c r="L651" s="7" t="str">
        <f>IF(G651="","",VLOOKUP(G651,Overview!$A$3:$B$52,2))</f>
        <v/>
      </c>
      <c r="M651" s="7">
        <f t="shared" si="133"/>
        <v>0</v>
      </c>
      <c r="N651" s="7">
        <f t="shared" si="139"/>
        <v>0</v>
      </c>
      <c r="O651" s="7">
        <f t="shared" si="134"/>
        <v>0</v>
      </c>
      <c r="P651" s="8">
        <f t="shared" si="135"/>
        <v>0</v>
      </c>
      <c r="Q651" s="8">
        <f t="shared" si="136"/>
        <v>0</v>
      </c>
      <c r="R651" s="7">
        <f t="shared" si="137"/>
        <v>0</v>
      </c>
      <c r="S651" s="7">
        <f t="shared" si="138"/>
        <v>0</v>
      </c>
      <c r="T651" s="7" t="str">
        <f t="shared" si="140"/>
        <v/>
      </c>
      <c r="U651" s="7" t="str">
        <f t="shared" si="141"/>
        <v/>
      </c>
      <c r="V651" s="7" t="str">
        <f t="shared" si="142"/>
        <v/>
      </c>
      <c r="W651" s="7" t="str">
        <f t="shared" si="143"/>
        <v/>
      </c>
    </row>
    <row r="652" spans="12:23" x14ac:dyDescent="0.25">
      <c r="L652" s="7" t="str">
        <f>IF(G652="","",VLOOKUP(G652,Overview!$A$3:$B$52,2))</f>
        <v/>
      </c>
      <c r="M652" s="7">
        <f t="shared" si="133"/>
        <v>0</v>
      </c>
      <c r="N652" s="7">
        <f t="shared" si="139"/>
        <v>0</v>
      </c>
      <c r="O652" s="7">
        <f t="shared" si="134"/>
        <v>0</v>
      </c>
      <c r="P652" s="8">
        <f t="shared" si="135"/>
        <v>0</v>
      </c>
      <c r="Q652" s="8">
        <f t="shared" si="136"/>
        <v>0</v>
      </c>
      <c r="R652" s="7">
        <f t="shared" si="137"/>
        <v>0</v>
      </c>
      <c r="S652" s="7">
        <f t="shared" si="138"/>
        <v>0</v>
      </c>
      <c r="T652" s="7" t="str">
        <f t="shared" si="140"/>
        <v/>
      </c>
      <c r="U652" s="7" t="str">
        <f t="shared" si="141"/>
        <v/>
      </c>
      <c r="V652" s="7" t="str">
        <f t="shared" si="142"/>
        <v/>
      </c>
      <c r="W652" s="7" t="str">
        <f t="shared" si="143"/>
        <v/>
      </c>
    </row>
    <row r="653" spans="12:23" x14ac:dyDescent="0.25">
      <c r="L653" s="7" t="str">
        <f>IF(G653="","",VLOOKUP(G653,Overview!$A$3:$B$52,2))</f>
        <v/>
      </c>
      <c r="M653" s="7">
        <f t="shared" si="133"/>
        <v>0</v>
      </c>
      <c r="N653" s="7">
        <f t="shared" si="139"/>
        <v>0</v>
      </c>
      <c r="O653" s="7">
        <f t="shared" si="134"/>
        <v>0</v>
      </c>
      <c r="P653" s="8">
        <f t="shared" si="135"/>
        <v>0</v>
      </c>
      <c r="Q653" s="8">
        <f t="shared" si="136"/>
        <v>0</v>
      </c>
      <c r="R653" s="7">
        <f t="shared" si="137"/>
        <v>0</v>
      </c>
      <c r="S653" s="7">
        <f t="shared" si="138"/>
        <v>0</v>
      </c>
      <c r="T653" s="7" t="str">
        <f t="shared" si="140"/>
        <v/>
      </c>
      <c r="U653" s="7" t="str">
        <f t="shared" si="141"/>
        <v/>
      </c>
      <c r="V653" s="7" t="str">
        <f t="shared" si="142"/>
        <v/>
      </c>
      <c r="W653" s="7" t="str">
        <f t="shared" si="143"/>
        <v/>
      </c>
    </row>
    <row r="654" spans="12:23" x14ac:dyDescent="0.25">
      <c r="L654" s="7" t="str">
        <f>IF(G654="","",VLOOKUP(G654,Overview!$A$3:$B$52,2))</f>
        <v/>
      </c>
      <c r="M654" s="7">
        <f t="shared" si="133"/>
        <v>0</v>
      </c>
      <c r="N654" s="7">
        <f t="shared" si="139"/>
        <v>0</v>
      </c>
      <c r="O654" s="7">
        <f t="shared" si="134"/>
        <v>0</v>
      </c>
      <c r="P654" s="8">
        <f t="shared" si="135"/>
        <v>0</v>
      </c>
      <c r="Q654" s="8">
        <f t="shared" si="136"/>
        <v>0</v>
      </c>
      <c r="R654" s="7">
        <f t="shared" si="137"/>
        <v>0</v>
      </c>
      <c r="S654" s="7">
        <f t="shared" si="138"/>
        <v>0</v>
      </c>
      <c r="T654" s="7" t="str">
        <f t="shared" si="140"/>
        <v/>
      </c>
      <c r="U654" s="7" t="str">
        <f t="shared" si="141"/>
        <v/>
      </c>
      <c r="V654" s="7" t="str">
        <f t="shared" si="142"/>
        <v/>
      </c>
      <c r="W654" s="7" t="str">
        <f t="shared" si="143"/>
        <v/>
      </c>
    </row>
    <row r="655" spans="12:23" x14ac:dyDescent="0.25">
      <c r="L655" s="7" t="str">
        <f>IF(G655="","",VLOOKUP(G655,Overview!$A$3:$B$52,2))</f>
        <v/>
      </c>
      <c r="M655" s="7">
        <f t="shared" si="133"/>
        <v>0</v>
      </c>
      <c r="N655" s="7">
        <f t="shared" si="139"/>
        <v>0</v>
      </c>
      <c r="O655" s="7">
        <f t="shared" si="134"/>
        <v>0</v>
      </c>
      <c r="P655" s="8">
        <f t="shared" si="135"/>
        <v>0</v>
      </c>
      <c r="Q655" s="8">
        <f t="shared" si="136"/>
        <v>0</v>
      </c>
      <c r="R655" s="7">
        <f t="shared" si="137"/>
        <v>0</v>
      </c>
      <c r="S655" s="7">
        <f t="shared" si="138"/>
        <v>0</v>
      </c>
      <c r="T655" s="7" t="str">
        <f t="shared" si="140"/>
        <v/>
      </c>
      <c r="U655" s="7" t="str">
        <f t="shared" si="141"/>
        <v/>
      </c>
      <c r="V655" s="7" t="str">
        <f t="shared" si="142"/>
        <v/>
      </c>
      <c r="W655" s="7" t="str">
        <f t="shared" si="143"/>
        <v/>
      </c>
    </row>
    <row r="656" spans="12:23" x14ac:dyDescent="0.25">
      <c r="L656" s="7" t="str">
        <f>IF(G656="","",VLOOKUP(G656,Overview!$A$3:$B$52,2))</f>
        <v/>
      </c>
      <c r="M656" s="7">
        <f t="shared" si="133"/>
        <v>0</v>
      </c>
      <c r="N656" s="7">
        <f t="shared" si="139"/>
        <v>0</v>
      </c>
      <c r="O656" s="7">
        <f t="shared" si="134"/>
        <v>0</v>
      </c>
      <c r="P656" s="8">
        <f t="shared" si="135"/>
        <v>0</v>
      </c>
      <c r="Q656" s="8">
        <f t="shared" si="136"/>
        <v>0</v>
      </c>
      <c r="R656" s="7">
        <f t="shared" si="137"/>
        <v>0</v>
      </c>
      <c r="S656" s="7">
        <f t="shared" si="138"/>
        <v>0</v>
      </c>
      <c r="T656" s="7" t="str">
        <f t="shared" si="140"/>
        <v/>
      </c>
      <c r="U656" s="7" t="str">
        <f t="shared" si="141"/>
        <v/>
      </c>
      <c r="V656" s="7" t="str">
        <f t="shared" si="142"/>
        <v/>
      </c>
      <c r="W656" s="7" t="str">
        <f t="shared" si="143"/>
        <v/>
      </c>
    </row>
    <row r="657" spans="12:23" x14ac:dyDescent="0.25">
      <c r="L657" s="7" t="str">
        <f>IF(G657="","",VLOOKUP(G657,Overview!$A$3:$B$52,2))</f>
        <v/>
      </c>
      <c r="M657" s="7">
        <f t="shared" si="133"/>
        <v>0</v>
      </c>
      <c r="N657" s="7">
        <f t="shared" si="139"/>
        <v>0</v>
      </c>
      <c r="O657" s="7">
        <f t="shared" si="134"/>
        <v>0</v>
      </c>
      <c r="P657" s="8">
        <f t="shared" si="135"/>
        <v>0</v>
      </c>
      <c r="Q657" s="8">
        <f t="shared" si="136"/>
        <v>0</v>
      </c>
      <c r="R657" s="7">
        <f t="shared" si="137"/>
        <v>0</v>
      </c>
      <c r="S657" s="7">
        <f t="shared" si="138"/>
        <v>0</v>
      </c>
      <c r="T657" s="7" t="str">
        <f t="shared" si="140"/>
        <v/>
      </c>
      <c r="U657" s="7" t="str">
        <f t="shared" si="141"/>
        <v/>
      </c>
      <c r="V657" s="7" t="str">
        <f t="shared" si="142"/>
        <v/>
      </c>
      <c r="W657" s="7" t="str">
        <f t="shared" si="143"/>
        <v/>
      </c>
    </row>
    <row r="658" spans="12:23" x14ac:dyDescent="0.25">
      <c r="L658" s="7" t="str">
        <f>IF(G658="","",VLOOKUP(G658,Overview!$A$3:$B$52,2))</f>
        <v/>
      </c>
      <c r="M658" s="7">
        <f t="shared" si="133"/>
        <v>0</v>
      </c>
      <c r="N658" s="7">
        <f t="shared" si="139"/>
        <v>0</v>
      </c>
      <c r="O658" s="7">
        <f t="shared" si="134"/>
        <v>0</v>
      </c>
      <c r="P658" s="8">
        <f t="shared" si="135"/>
        <v>0</v>
      </c>
      <c r="Q658" s="8">
        <f t="shared" si="136"/>
        <v>0</v>
      </c>
      <c r="R658" s="7">
        <f t="shared" si="137"/>
        <v>0</v>
      </c>
      <c r="S658" s="7">
        <f t="shared" si="138"/>
        <v>0</v>
      </c>
      <c r="T658" s="7" t="str">
        <f t="shared" si="140"/>
        <v/>
      </c>
      <c r="U658" s="7" t="str">
        <f t="shared" si="141"/>
        <v/>
      </c>
      <c r="V658" s="7" t="str">
        <f t="shared" si="142"/>
        <v/>
      </c>
      <c r="W658" s="7" t="str">
        <f t="shared" si="143"/>
        <v/>
      </c>
    </row>
    <row r="659" spans="12:23" x14ac:dyDescent="0.25">
      <c r="L659" s="7" t="str">
        <f>IF(G659="","",VLOOKUP(G659,Overview!$A$3:$B$52,2))</f>
        <v/>
      </c>
      <c r="M659" s="7">
        <f t="shared" si="133"/>
        <v>0</v>
      </c>
      <c r="N659" s="7">
        <f t="shared" si="139"/>
        <v>0</v>
      </c>
      <c r="O659" s="7">
        <f t="shared" si="134"/>
        <v>0</v>
      </c>
      <c r="P659" s="8">
        <f t="shared" si="135"/>
        <v>0</v>
      </c>
      <c r="Q659" s="8">
        <f t="shared" si="136"/>
        <v>0</v>
      </c>
      <c r="R659" s="7">
        <f t="shared" si="137"/>
        <v>0</v>
      </c>
      <c r="S659" s="7">
        <f t="shared" si="138"/>
        <v>0</v>
      </c>
      <c r="T659" s="7" t="str">
        <f t="shared" si="140"/>
        <v/>
      </c>
      <c r="U659" s="7" t="str">
        <f t="shared" si="141"/>
        <v/>
      </c>
      <c r="V659" s="7" t="str">
        <f t="shared" si="142"/>
        <v/>
      </c>
      <c r="W659" s="7" t="str">
        <f t="shared" si="143"/>
        <v/>
      </c>
    </row>
    <row r="660" spans="12:23" x14ac:dyDescent="0.25">
      <c r="L660" s="7" t="str">
        <f>IF(G660="","",VLOOKUP(G660,Overview!$A$3:$B$52,2))</f>
        <v/>
      </c>
      <c r="M660" s="7">
        <f t="shared" si="133"/>
        <v>0</v>
      </c>
      <c r="N660" s="7">
        <f t="shared" si="139"/>
        <v>0</v>
      </c>
      <c r="O660" s="7">
        <f t="shared" si="134"/>
        <v>0</v>
      </c>
      <c r="P660" s="8">
        <f t="shared" si="135"/>
        <v>0</v>
      </c>
      <c r="Q660" s="8">
        <f t="shared" si="136"/>
        <v>0</v>
      </c>
      <c r="R660" s="7">
        <f t="shared" si="137"/>
        <v>0</v>
      </c>
      <c r="S660" s="7">
        <f t="shared" si="138"/>
        <v>0</v>
      </c>
      <c r="T660" s="7" t="str">
        <f t="shared" si="140"/>
        <v/>
      </c>
      <c r="U660" s="7" t="str">
        <f t="shared" si="141"/>
        <v/>
      </c>
      <c r="V660" s="7" t="str">
        <f t="shared" si="142"/>
        <v/>
      </c>
      <c r="W660" s="7" t="str">
        <f t="shared" si="143"/>
        <v/>
      </c>
    </row>
    <row r="661" spans="12:23" x14ac:dyDescent="0.25">
      <c r="L661" s="7" t="str">
        <f>IF(G661="","",VLOOKUP(G661,Overview!$A$3:$B$52,2))</f>
        <v/>
      </c>
      <c r="M661" s="7">
        <f t="shared" si="133"/>
        <v>0</v>
      </c>
      <c r="N661" s="7">
        <f t="shared" si="139"/>
        <v>0</v>
      </c>
      <c r="O661" s="7">
        <f t="shared" si="134"/>
        <v>0</v>
      </c>
      <c r="P661" s="8">
        <f t="shared" si="135"/>
        <v>0</v>
      </c>
      <c r="Q661" s="8">
        <f t="shared" si="136"/>
        <v>0</v>
      </c>
      <c r="R661" s="7">
        <f t="shared" si="137"/>
        <v>0</v>
      </c>
      <c r="S661" s="7">
        <f t="shared" si="138"/>
        <v>0</v>
      </c>
      <c r="T661" s="7" t="str">
        <f t="shared" si="140"/>
        <v/>
      </c>
      <c r="U661" s="7" t="str">
        <f t="shared" si="141"/>
        <v/>
      </c>
      <c r="V661" s="7" t="str">
        <f t="shared" si="142"/>
        <v/>
      </c>
      <c r="W661" s="7" t="str">
        <f t="shared" si="143"/>
        <v/>
      </c>
    </row>
    <row r="662" spans="12:23" x14ac:dyDescent="0.25">
      <c r="L662" s="7" t="str">
        <f>IF(G662="","",VLOOKUP(G662,Overview!$A$3:$B$52,2))</f>
        <v/>
      </c>
      <c r="M662" s="7">
        <f t="shared" si="133"/>
        <v>0</v>
      </c>
      <c r="N662" s="7">
        <f t="shared" si="139"/>
        <v>0</v>
      </c>
      <c r="O662" s="7">
        <f t="shared" si="134"/>
        <v>0</v>
      </c>
      <c r="P662" s="8">
        <f t="shared" si="135"/>
        <v>0</v>
      </c>
      <c r="Q662" s="8">
        <f t="shared" si="136"/>
        <v>0</v>
      </c>
      <c r="R662" s="7">
        <f t="shared" si="137"/>
        <v>0</v>
      </c>
      <c r="S662" s="7">
        <f t="shared" si="138"/>
        <v>0</v>
      </c>
      <c r="T662" s="7" t="str">
        <f t="shared" si="140"/>
        <v/>
      </c>
      <c r="U662" s="7" t="str">
        <f t="shared" si="141"/>
        <v/>
      </c>
      <c r="V662" s="7" t="str">
        <f t="shared" si="142"/>
        <v/>
      </c>
      <c r="W662" s="7" t="str">
        <f t="shared" si="143"/>
        <v/>
      </c>
    </row>
    <row r="663" spans="12:23" x14ac:dyDescent="0.25">
      <c r="L663" s="7" t="str">
        <f>IF(G663="","",VLOOKUP(G663,Overview!$A$3:$B$52,2))</f>
        <v/>
      </c>
      <c r="M663" s="7">
        <f t="shared" si="133"/>
        <v>0</v>
      </c>
      <c r="N663" s="7">
        <f t="shared" si="139"/>
        <v>0</v>
      </c>
      <c r="O663" s="7">
        <f t="shared" si="134"/>
        <v>0</v>
      </c>
      <c r="P663" s="8">
        <f t="shared" si="135"/>
        <v>0</v>
      </c>
      <c r="Q663" s="8">
        <f t="shared" si="136"/>
        <v>0</v>
      </c>
      <c r="R663" s="7">
        <f t="shared" si="137"/>
        <v>0</v>
      </c>
      <c r="S663" s="7">
        <f t="shared" si="138"/>
        <v>0</v>
      </c>
      <c r="T663" s="7" t="str">
        <f t="shared" si="140"/>
        <v/>
      </c>
      <c r="U663" s="7" t="str">
        <f t="shared" si="141"/>
        <v/>
      </c>
      <c r="V663" s="7" t="str">
        <f t="shared" si="142"/>
        <v/>
      </c>
      <c r="W663" s="7" t="str">
        <f t="shared" si="143"/>
        <v/>
      </c>
    </row>
    <row r="664" spans="12:23" x14ac:dyDescent="0.25">
      <c r="L664" s="7" t="str">
        <f>IF(G664="","",VLOOKUP(G664,Overview!$A$3:$B$52,2))</f>
        <v/>
      </c>
      <c r="M664" s="7">
        <f t="shared" si="133"/>
        <v>0</v>
      </c>
      <c r="N664" s="7">
        <f t="shared" si="139"/>
        <v>0</v>
      </c>
      <c r="O664" s="7">
        <f t="shared" si="134"/>
        <v>0</v>
      </c>
      <c r="P664" s="8">
        <f t="shared" si="135"/>
        <v>0</v>
      </c>
      <c r="Q664" s="8">
        <f t="shared" si="136"/>
        <v>0</v>
      </c>
      <c r="R664" s="7">
        <f t="shared" si="137"/>
        <v>0</v>
      </c>
      <c r="S664" s="7">
        <f t="shared" si="138"/>
        <v>0</v>
      </c>
      <c r="T664" s="7" t="str">
        <f t="shared" si="140"/>
        <v/>
      </c>
      <c r="U664" s="7" t="str">
        <f t="shared" si="141"/>
        <v/>
      </c>
      <c r="V664" s="7" t="str">
        <f t="shared" si="142"/>
        <v/>
      </c>
      <c r="W664" s="7" t="str">
        <f t="shared" si="143"/>
        <v/>
      </c>
    </row>
    <row r="665" spans="12:23" x14ac:dyDescent="0.25">
      <c r="L665" s="7" t="str">
        <f>IF(G665="","",VLOOKUP(G665,Overview!$A$3:$B$52,2))</f>
        <v/>
      </c>
      <c r="M665" s="7">
        <f t="shared" si="133"/>
        <v>0</v>
      </c>
      <c r="N665" s="7">
        <f t="shared" si="139"/>
        <v>0</v>
      </c>
      <c r="O665" s="7">
        <f t="shared" si="134"/>
        <v>0</v>
      </c>
      <c r="P665" s="8">
        <f t="shared" si="135"/>
        <v>0</v>
      </c>
      <c r="Q665" s="8">
        <f t="shared" si="136"/>
        <v>0</v>
      </c>
      <c r="R665" s="7">
        <f t="shared" si="137"/>
        <v>0</v>
      </c>
      <c r="S665" s="7">
        <f t="shared" si="138"/>
        <v>0</v>
      </c>
      <c r="T665" s="7" t="str">
        <f t="shared" si="140"/>
        <v/>
      </c>
      <c r="U665" s="7" t="str">
        <f t="shared" si="141"/>
        <v/>
      </c>
      <c r="V665" s="7" t="str">
        <f t="shared" si="142"/>
        <v/>
      </c>
      <c r="W665" s="7" t="str">
        <f t="shared" si="143"/>
        <v/>
      </c>
    </row>
    <row r="666" spans="12:23" x14ac:dyDescent="0.25">
      <c r="L666" s="7" t="str">
        <f>IF(G666="","",VLOOKUP(G666,Overview!$A$3:$B$52,2))</f>
        <v/>
      </c>
      <c r="M666" s="7">
        <f t="shared" si="133"/>
        <v>0</v>
      </c>
      <c r="N666" s="7">
        <f t="shared" si="139"/>
        <v>0</v>
      </c>
      <c r="O666" s="7">
        <f t="shared" si="134"/>
        <v>0</v>
      </c>
      <c r="P666" s="8">
        <f t="shared" si="135"/>
        <v>0</v>
      </c>
      <c r="Q666" s="8">
        <f t="shared" si="136"/>
        <v>0</v>
      </c>
      <c r="R666" s="7">
        <f t="shared" si="137"/>
        <v>0</v>
      </c>
      <c r="S666" s="7">
        <f t="shared" si="138"/>
        <v>0</v>
      </c>
      <c r="T666" s="7" t="str">
        <f t="shared" si="140"/>
        <v/>
      </c>
      <c r="U666" s="7" t="str">
        <f t="shared" si="141"/>
        <v/>
      </c>
      <c r="V666" s="7" t="str">
        <f t="shared" si="142"/>
        <v/>
      </c>
      <c r="W666" s="7" t="str">
        <f t="shared" si="143"/>
        <v/>
      </c>
    </row>
    <row r="667" spans="12:23" x14ac:dyDescent="0.25">
      <c r="L667" s="7" t="str">
        <f>IF(G667="","",VLOOKUP(G667,Overview!$A$3:$B$52,2))</f>
        <v/>
      </c>
      <c r="M667" s="7">
        <f t="shared" si="133"/>
        <v>0</v>
      </c>
      <c r="N667" s="7">
        <f t="shared" si="139"/>
        <v>0</v>
      </c>
      <c r="O667" s="7">
        <f t="shared" si="134"/>
        <v>0</v>
      </c>
      <c r="P667" s="8">
        <f t="shared" si="135"/>
        <v>0</v>
      </c>
      <c r="Q667" s="8">
        <f t="shared" si="136"/>
        <v>0</v>
      </c>
      <c r="R667" s="7">
        <f t="shared" si="137"/>
        <v>0</v>
      </c>
      <c r="S667" s="7">
        <f t="shared" si="138"/>
        <v>0</v>
      </c>
      <c r="T667" s="7" t="str">
        <f t="shared" si="140"/>
        <v/>
      </c>
      <c r="U667" s="7" t="str">
        <f t="shared" si="141"/>
        <v/>
      </c>
      <c r="V667" s="7" t="str">
        <f t="shared" si="142"/>
        <v/>
      </c>
      <c r="W667" s="7" t="str">
        <f t="shared" si="143"/>
        <v/>
      </c>
    </row>
    <row r="668" spans="12:23" x14ac:dyDescent="0.25">
      <c r="L668" s="7" t="str">
        <f>IF(G668="","",VLOOKUP(G668,Overview!$A$3:$B$52,2))</f>
        <v/>
      </c>
      <c r="M668" s="7">
        <f t="shared" si="133"/>
        <v>0</v>
      </c>
      <c r="N668" s="7">
        <f t="shared" si="139"/>
        <v>0</v>
      </c>
      <c r="O668" s="7">
        <f t="shared" si="134"/>
        <v>0</v>
      </c>
      <c r="P668" s="8">
        <f t="shared" si="135"/>
        <v>0</v>
      </c>
      <c r="Q668" s="8">
        <f t="shared" si="136"/>
        <v>0</v>
      </c>
      <c r="R668" s="7">
        <f t="shared" si="137"/>
        <v>0</v>
      </c>
      <c r="S668" s="7">
        <f t="shared" si="138"/>
        <v>0</v>
      </c>
      <c r="T668" s="7" t="str">
        <f t="shared" si="140"/>
        <v/>
      </c>
      <c r="U668" s="7" t="str">
        <f t="shared" si="141"/>
        <v/>
      </c>
      <c r="V668" s="7" t="str">
        <f t="shared" si="142"/>
        <v/>
      </c>
      <c r="W668" s="7" t="str">
        <f t="shared" si="143"/>
        <v/>
      </c>
    </row>
    <row r="669" spans="12:23" x14ac:dyDescent="0.25">
      <c r="L669" s="7" t="str">
        <f>IF(G669="","",VLOOKUP(G669,Overview!$A$3:$B$52,2))</f>
        <v/>
      </c>
      <c r="M669" s="7">
        <f t="shared" si="133"/>
        <v>0</v>
      </c>
      <c r="N669" s="7">
        <f t="shared" si="139"/>
        <v>0</v>
      </c>
      <c r="O669" s="7">
        <f t="shared" si="134"/>
        <v>0</v>
      </c>
      <c r="P669" s="8">
        <f t="shared" si="135"/>
        <v>0</v>
      </c>
      <c r="Q669" s="8">
        <f t="shared" si="136"/>
        <v>0</v>
      </c>
      <c r="R669" s="7">
        <f t="shared" si="137"/>
        <v>0</v>
      </c>
      <c r="S669" s="7">
        <f t="shared" si="138"/>
        <v>0</v>
      </c>
      <c r="T669" s="7" t="str">
        <f t="shared" si="140"/>
        <v/>
      </c>
      <c r="U669" s="7" t="str">
        <f t="shared" si="141"/>
        <v/>
      </c>
      <c r="V669" s="7" t="str">
        <f t="shared" si="142"/>
        <v/>
      </c>
      <c r="W669" s="7" t="str">
        <f t="shared" si="143"/>
        <v/>
      </c>
    </row>
    <row r="670" spans="12:23" x14ac:dyDescent="0.25">
      <c r="L670" s="7" t="str">
        <f>IF(G670="","",VLOOKUP(G670,Overview!$A$3:$B$52,2))</f>
        <v/>
      </c>
      <c r="M670" s="7">
        <f t="shared" ref="M670:M733" si="144">(L670=$M$1)*1</f>
        <v>0</v>
      </c>
      <c r="N670" s="7">
        <f t="shared" si="139"/>
        <v>0</v>
      </c>
      <c r="O670" s="7">
        <f t="shared" ref="O670:O733" si="145">A670*M670</f>
        <v>0</v>
      </c>
      <c r="P670" s="8">
        <f t="shared" ref="P670:P733" si="146">COUNTIF(H670:K670,"W")*M670</f>
        <v>0</v>
      </c>
      <c r="Q670" s="8">
        <f t="shared" ref="Q670:Q733" si="147">COUNTIF(H670:K670,"L")*M670</f>
        <v>0</v>
      </c>
      <c r="R670" s="7">
        <f t="shared" ref="R670:R733" si="148">IF(K670&lt;&gt;"",1,0)*M670</f>
        <v>0</v>
      </c>
      <c r="S670" s="7">
        <f t="shared" ref="S670:S733" si="149">IF(K670="W",1,0)*M670</f>
        <v>0</v>
      </c>
      <c r="T670" s="7" t="str">
        <f t="shared" si="140"/>
        <v/>
      </c>
      <c r="U670" s="7" t="str">
        <f t="shared" si="141"/>
        <v/>
      </c>
      <c r="V670" s="7" t="str">
        <f t="shared" si="142"/>
        <v/>
      </c>
      <c r="W670" s="7" t="str">
        <f t="shared" si="143"/>
        <v/>
      </c>
    </row>
    <row r="671" spans="12:23" x14ac:dyDescent="0.25">
      <c r="L671" s="7" t="str">
        <f>IF(G671="","",VLOOKUP(G671,Overview!$A$3:$B$52,2))</f>
        <v/>
      </c>
      <c r="M671" s="7">
        <f t="shared" si="144"/>
        <v>0</v>
      </c>
      <c r="N671" s="7">
        <f t="shared" si="139"/>
        <v>0</v>
      </c>
      <c r="O671" s="7">
        <f t="shared" si="145"/>
        <v>0</v>
      </c>
      <c r="P671" s="8">
        <f t="shared" si="146"/>
        <v>0</v>
      </c>
      <c r="Q671" s="8">
        <f t="shared" si="147"/>
        <v>0</v>
      </c>
      <c r="R671" s="7">
        <f t="shared" si="148"/>
        <v>0</v>
      </c>
      <c r="S671" s="7">
        <f t="shared" si="149"/>
        <v>0</v>
      </c>
      <c r="T671" s="7" t="str">
        <f t="shared" si="140"/>
        <v/>
      </c>
      <c r="U671" s="7" t="str">
        <f t="shared" si="141"/>
        <v/>
      </c>
      <c r="V671" s="7" t="str">
        <f t="shared" si="142"/>
        <v/>
      </c>
      <c r="W671" s="7" t="str">
        <f t="shared" si="143"/>
        <v/>
      </c>
    </row>
    <row r="672" spans="12:23" x14ac:dyDescent="0.25">
      <c r="L672" s="7" t="str">
        <f>IF(G672="","",VLOOKUP(G672,Overview!$A$3:$B$52,2))</f>
        <v/>
      </c>
      <c r="M672" s="7">
        <f t="shared" si="144"/>
        <v>0</v>
      </c>
      <c r="N672" s="7">
        <f t="shared" si="139"/>
        <v>0</v>
      </c>
      <c r="O672" s="7">
        <f t="shared" si="145"/>
        <v>0</v>
      </c>
      <c r="P672" s="8">
        <f t="shared" si="146"/>
        <v>0</v>
      </c>
      <c r="Q672" s="8">
        <f t="shared" si="147"/>
        <v>0</v>
      </c>
      <c r="R672" s="7">
        <f t="shared" si="148"/>
        <v>0</v>
      </c>
      <c r="S672" s="7">
        <f t="shared" si="149"/>
        <v>0</v>
      </c>
      <c r="T672" s="7" t="str">
        <f t="shared" si="140"/>
        <v/>
      </c>
      <c r="U672" s="7" t="str">
        <f t="shared" si="141"/>
        <v/>
      </c>
      <c r="V672" s="7" t="str">
        <f t="shared" si="142"/>
        <v/>
      </c>
      <c r="W672" s="7" t="str">
        <f t="shared" si="143"/>
        <v/>
      </c>
    </row>
    <row r="673" spans="12:23" x14ac:dyDescent="0.25">
      <c r="L673" s="7" t="str">
        <f>IF(G673="","",VLOOKUP(G673,Overview!$A$3:$B$52,2))</f>
        <v/>
      </c>
      <c r="M673" s="7">
        <f t="shared" si="144"/>
        <v>0</v>
      </c>
      <c r="N673" s="7">
        <f t="shared" si="139"/>
        <v>0</v>
      </c>
      <c r="O673" s="7">
        <f t="shared" si="145"/>
        <v>0</v>
      </c>
      <c r="P673" s="8">
        <f t="shared" si="146"/>
        <v>0</v>
      </c>
      <c r="Q673" s="8">
        <f t="shared" si="147"/>
        <v>0</v>
      </c>
      <c r="R673" s="7">
        <f t="shared" si="148"/>
        <v>0</v>
      </c>
      <c r="S673" s="7">
        <f t="shared" si="149"/>
        <v>0</v>
      </c>
      <c r="T673" s="7" t="str">
        <f t="shared" si="140"/>
        <v/>
      </c>
      <c r="U673" s="7" t="str">
        <f t="shared" si="141"/>
        <v/>
      </c>
      <c r="V673" s="7" t="str">
        <f t="shared" si="142"/>
        <v/>
      </c>
      <c r="W673" s="7" t="str">
        <f t="shared" si="143"/>
        <v/>
      </c>
    </row>
    <row r="674" spans="12:23" x14ac:dyDescent="0.25">
      <c r="L674" s="7" t="str">
        <f>IF(G674="","",VLOOKUP(G674,Overview!$A$3:$B$52,2))</f>
        <v/>
      </c>
      <c r="M674" s="7">
        <f t="shared" si="144"/>
        <v>0</v>
      </c>
      <c r="N674" s="7">
        <f t="shared" si="139"/>
        <v>0</v>
      </c>
      <c r="O674" s="7">
        <f t="shared" si="145"/>
        <v>0</v>
      </c>
      <c r="P674" s="8">
        <f t="shared" si="146"/>
        <v>0</v>
      </c>
      <c r="Q674" s="8">
        <f t="shared" si="147"/>
        <v>0</v>
      </c>
      <c r="R674" s="7">
        <f t="shared" si="148"/>
        <v>0</v>
      </c>
      <c r="S674" s="7">
        <f t="shared" si="149"/>
        <v>0</v>
      </c>
      <c r="T674" s="7" t="str">
        <f t="shared" si="140"/>
        <v/>
      </c>
      <c r="U674" s="7" t="str">
        <f t="shared" si="141"/>
        <v/>
      </c>
      <c r="V674" s="7" t="str">
        <f t="shared" si="142"/>
        <v/>
      </c>
      <c r="W674" s="7" t="str">
        <f t="shared" si="143"/>
        <v/>
      </c>
    </row>
    <row r="675" spans="12:23" x14ac:dyDescent="0.25">
      <c r="L675" s="7" t="str">
        <f>IF(G675="","",VLOOKUP(G675,Overview!$A$3:$B$52,2))</f>
        <v/>
      </c>
      <c r="M675" s="7">
        <f t="shared" si="144"/>
        <v>0</v>
      </c>
      <c r="N675" s="7">
        <f t="shared" si="139"/>
        <v>0</v>
      </c>
      <c r="O675" s="7">
        <f t="shared" si="145"/>
        <v>0</v>
      </c>
      <c r="P675" s="8">
        <f t="shared" si="146"/>
        <v>0</v>
      </c>
      <c r="Q675" s="8">
        <f t="shared" si="147"/>
        <v>0</v>
      </c>
      <c r="R675" s="7">
        <f t="shared" si="148"/>
        <v>0</v>
      </c>
      <c r="S675" s="7">
        <f t="shared" si="149"/>
        <v>0</v>
      </c>
      <c r="T675" s="7" t="str">
        <f t="shared" si="140"/>
        <v/>
      </c>
      <c r="U675" s="7" t="str">
        <f t="shared" si="141"/>
        <v/>
      </c>
      <c r="V675" s="7" t="str">
        <f t="shared" si="142"/>
        <v/>
      </c>
      <c r="W675" s="7" t="str">
        <f t="shared" si="143"/>
        <v/>
      </c>
    </row>
    <row r="676" spans="12:23" x14ac:dyDescent="0.25">
      <c r="L676" s="7" t="str">
        <f>IF(G676="","",VLOOKUP(G676,Overview!$A$3:$B$52,2))</f>
        <v/>
      </c>
      <c r="M676" s="7">
        <f t="shared" si="144"/>
        <v>0</v>
      </c>
      <c r="N676" s="7">
        <f t="shared" si="139"/>
        <v>0</v>
      </c>
      <c r="O676" s="7">
        <f t="shared" si="145"/>
        <v>0</v>
      </c>
      <c r="P676" s="8">
        <f t="shared" si="146"/>
        <v>0</v>
      </c>
      <c r="Q676" s="8">
        <f t="shared" si="147"/>
        <v>0</v>
      </c>
      <c r="R676" s="7">
        <f t="shared" si="148"/>
        <v>0</v>
      </c>
      <c r="S676" s="7">
        <f t="shared" si="149"/>
        <v>0</v>
      </c>
      <c r="T676" s="7" t="str">
        <f t="shared" si="140"/>
        <v/>
      </c>
      <c r="U676" s="7" t="str">
        <f t="shared" si="141"/>
        <v/>
      </c>
      <c r="V676" s="7" t="str">
        <f t="shared" si="142"/>
        <v/>
      </c>
      <c r="W676" s="7" t="str">
        <f t="shared" si="143"/>
        <v/>
      </c>
    </row>
    <row r="677" spans="12:23" x14ac:dyDescent="0.25">
      <c r="L677" s="7" t="str">
        <f>IF(G677="","",VLOOKUP(G677,Overview!$A$3:$B$52,2))</f>
        <v/>
      </c>
      <c r="M677" s="7">
        <f t="shared" si="144"/>
        <v>0</v>
      </c>
      <c r="N677" s="7">
        <f t="shared" si="139"/>
        <v>0</v>
      </c>
      <c r="O677" s="7">
        <f t="shared" si="145"/>
        <v>0</v>
      </c>
      <c r="P677" s="8">
        <f t="shared" si="146"/>
        <v>0</v>
      </c>
      <c r="Q677" s="8">
        <f t="shared" si="147"/>
        <v>0</v>
      </c>
      <c r="R677" s="7">
        <f t="shared" si="148"/>
        <v>0</v>
      </c>
      <c r="S677" s="7">
        <f t="shared" si="149"/>
        <v>0</v>
      </c>
      <c r="T677" s="7" t="str">
        <f t="shared" si="140"/>
        <v/>
      </c>
      <c r="U677" s="7" t="str">
        <f t="shared" si="141"/>
        <v/>
      </c>
      <c r="V677" s="7" t="str">
        <f t="shared" si="142"/>
        <v/>
      </c>
      <c r="W677" s="7" t="str">
        <f t="shared" si="143"/>
        <v/>
      </c>
    </row>
    <row r="678" spans="12:23" x14ac:dyDescent="0.25">
      <c r="L678" s="7" t="str">
        <f>IF(G678="","",VLOOKUP(G678,Overview!$A$3:$B$52,2))</f>
        <v/>
      </c>
      <c r="M678" s="7">
        <f t="shared" si="144"/>
        <v>0</v>
      </c>
      <c r="N678" s="7">
        <f t="shared" si="139"/>
        <v>0</v>
      </c>
      <c r="O678" s="7">
        <f t="shared" si="145"/>
        <v>0</v>
      </c>
      <c r="P678" s="8">
        <f t="shared" si="146"/>
        <v>0</v>
      </c>
      <c r="Q678" s="8">
        <f t="shared" si="147"/>
        <v>0</v>
      </c>
      <c r="R678" s="7">
        <f t="shared" si="148"/>
        <v>0</v>
      </c>
      <c r="S678" s="7">
        <f t="shared" si="149"/>
        <v>0</v>
      </c>
      <c r="T678" s="7" t="str">
        <f t="shared" si="140"/>
        <v/>
      </c>
      <c r="U678" s="7" t="str">
        <f t="shared" si="141"/>
        <v/>
      </c>
      <c r="V678" s="7" t="str">
        <f t="shared" si="142"/>
        <v/>
      </c>
      <c r="W678" s="7" t="str">
        <f t="shared" si="143"/>
        <v/>
      </c>
    </row>
    <row r="679" spans="12:23" x14ac:dyDescent="0.25">
      <c r="L679" s="7" t="str">
        <f>IF(G679="","",VLOOKUP(G679,Overview!$A$3:$B$52,2))</f>
        <v/>
      </c>
      <c r="M679" s="7">
        <f t="shared" si="144"/>
        <v>0</v>
      </c>
      <c r="N679" s="7">
        <f t="shared" si="139"/>
        <v>0</v>
      </c>
      <c r="O679" s="7">
        <f t="shared" si="145"/>
        <v>0</v>
      </c>
      <c r="P679" s="8">
        <f t="shared" si="146"/>
        <v>0</v>
      </c>
      <c r="Q679" s="8">
        <f t="shared" si="147"/>
        <v>0</v>
      </c>
      <c r="R679" s="7">
        <f t="shared" si="148"/>
        <v>0</v>
      </c>
      <c r="S679" s="7">
        <f t="shared" si="149"/>
        <v>0</v>
      </c>
      <c r="T679" s="7" t="str">
        <f t="shared" si="140"/>
        <v/>
      </c>
      <c r="U679" s="7" t="str">
        <f t="shared" si="141"/>
        <v/>
      </c>
      <c r="V679" s="7" t="str">
        <f t="shared" si="142"/>
        <v/>
      </c>
      <c r="W679" s="7" t="str">
        <f t="shared" si="143"/>
        <v/>
      </c>
    </row>
    <row r="680" spans="12:23" x14ac:dyDescent="0.25">
      <c r="L680" s="7" t="str">
        <f>IF(G680="","",VLOOKUP(G680,Overview!$A$3:$B$52,2))</f>
        <v/>
      </c>
      <c r="M680" s="7">
        <f t="shared" si="144"/>
        <v>0</v>
      </c>
      <c r="N680" s="7">
        <f t="shared" si="139"/>
        <v>0</v>
      </c>
      <c r="O680" s="7">
        <f t="shared" si="145"/>
        <v>0</v>
      </c>
      <c r="P680" s="8">
        <f t="shared" si="146"/>
        <v>0</v>
      </c>
      <c r="Q680" s="8">
        <f t="shared" si="147"/>
        <v>0</v>
      </c>
      <c r="R680" s="7">
        <f t="shared" si="148"/>
        <v>0</v>
      </c>
      <c r="S680" s="7">
        <f t="shared" si="149"/>
        <v>0</v>
      </c>
      <c r="T680" s="7" t="str">
        <f t="shared" si="140"/>
        <v/>
      </c>
      <c r="U680" s="7" t="str">
        <f t="shared" si="141"/>
        <v/>
      </c>
      <c r="V680" s="7" t="str">
        <f t="shared" si="142"/>
        <v/>
      </c>
      <c r="W680" s="7" t="str">
        <f t="shared" si="143"/>
        <v/>
      </c>
    </row>
    <row r="681" spans="12:23" x14ac:dyDescent="0.25">
      <c r="L681" s="7" t="str">
        <f>IF(G681="","",VLOOKUP(G681,Overview!$A$3:$B$52,2))</f>
        <v/>
      </c>
      <c r="M681" s="7">
        <f t="shared" si="144"/>
        <v>0</v>
      </c>
      <c r="N681" s="7">
        <f t="shared" si="139"/>
        <v>0</v>
      </c>
      <c r="O681" s="7">
        <f t="shared" si="145"/>
        <v>0</v>
      </c>
      <c r="P681" s="8">
        <f t="shared" si="146"/>
        <v>0</v>
      </c>
      <c r="Q681" s="8">
        <f t="shared" si="147"/>
        <v>0</v>
      </c>
      <c r="R681" s="7">
        <f t="shared" si="148"/>
        <v>0</v>
      </c>
      <c r="S681" s="7">
        <f t="shared" si="149"/>
        <v>0</v>
      </c>
      <c r="T681" s="7" t="str">
        <f t="shared" si="140"/>
        <v/>
      </c>
      <c r="U681" s="7" t="str">
        <f t="shared" si="141"/>
        <v/>
      </c>
      <c r="V681" s="7" t="str">
        <f t="shared" si="142"/>
        <v/>
      </c>
      <c r="W681" s="7" t="str">
        <f t="shared" si="143"/>
        <v/>
      </c>
    </row>
    <row r="682" spans="12:23" x14ac:dyDescent="0.25">
      <c r="L682" s="7" t="str">
        <f>IF(G682="","",VLOOKUP(G682,Overview!$A$3:$B$52,2))</f>
        <v/>
      </c>
      <c r="M682" s="7">
        <f t="shared" si="144"/>
        <v>0</v>
      </c>
      <c r="N682" s="7">
        <f t="shared" si="139"/>
        <v>0</v>
      </c>
      <c r="O682" s="7">
        <f t="shared" si="145"/>
        <v>0</v>
      </c>
      <c r="P682" s="8">
        <f t="shared" si="146"/>
        <v>0</v>
      </c>
      <c r="Q682" s="8">
        <f t="shared" si="147"/>
        <v>0</v>
      </c>
      <c r="R682" s="7">
        <f t="shared" si="148"/>
        <v>0</v>
      </c>
      <c r="S682" s="7">
        <f t="shared" si="149"/>
        <v>0</v>
      </c>
      <c r="T682" s="7" t="str">
        <f t="shared" si="140"/>
        <v/>
      </c>
      <c r="U682" s="7" t="str">
        <f t="shared" si="141"/>
        <v/>
      </c>
      <c r="V682" s="7" t="str">
        <f t="shared" si="142"/>
        <v/>
      </c>
      <c r="W682" s="7" t="str">
        <f t="shared" si="143"/>
        <v/>
      </c>
    </row>
    <row r="683" spans="12:23" x14ac:dyDescent="0.25">
      <c r="L683" s="7" t="str">
        <f>IF(G683="","",VLOOKUP(G683,Overview!$A$3:$B$52,2))</f>
        <v/>
      </c>
      <c r="M683" s="7">
        <f t="shared" si="144"/>
        <v>0</v>
      </c>
      <c r="N683" s="7">
        <f t="shared" si="139"/>
        <v>0</v>
      </c>
      <c r="O683" s="7">
        <f t="shared" si="145"/>
        <v>0</v>
      </c>
      <c r="P683" s="8">
        <f t="shared" si="146"/>
        <v>0</v>
      </c>
      <c r="Q683" s="8">
        <f t="shared" si="147"/>
        <v>0</v>
      </c>
      <c r="R683" s="7">
        <f t="shared" si="148"/>
        <v>0</v>
      </c>
      <c r="S683" s="7">
        <f t="shared" si="149"/>
        <v>0</v>
      </c>
      <c r="T683" s="7" t="str">
        <f t="shared" si="140"/>
        <v/>
      </c>
      <c r="U683" s="7" t="str">
        <f t="shared" si="141"/>
        <v/>
      </c>
      <c r="V683" s="7" t="str">
        <f t="shared" si="142"/>
        <v/>
      </c>
      <c r="W683" s="7" t="str">
        <f t="shared" si="143"/>
        <v/>
      </c>
    </row>
    <row r="684" spans="12:23" x14ac:dyDescent="0.25">
      <c r="L684" s="7" t="str">
        <f>IF(G684="","",VLOOKUP(G684,Overview!$A$3:$B$52,2))</f>
        <v/>
      </c>
      <c r="M684" s="7">
        <f t="shared" si="144"/>
        <v>0</v>
      </c>
      <c r="N684" s="7">
        <f t="shared" si="139"/>
        <v>0</v>
      </c>
      <c r="O684" s="7">
        <f t="shared" si="145"/>
        <v>0</v>
      </c>
      <c r="P684" s="8">
        <f t="shared" si="146"/>
        <v>0</v>
      </c>
      <c r="Q684" s="8">
        <f t="shared" si="147"/>
        <v>0</v>
      </c>
      <c r="R684" s="7">
        <f t="shared" si="148"/>
        <v>0</v>
      </c>
      <c r="S684" s="7">
        <f t="shared" si="149"/>
        <v>0</v>
      </c>
      <c r="T684" s="7" t="str">
        <f t="shared" si="140"/>
        <v/>
      </c>
      <c r="U684" s="7" t="str">
        <f t="shared" si="141"/>
        <v/>
      </c>
      <c r="V684" s="7" t="str">
        <f t="shared" si="142"/>
        <v/>
      </c>
      <c r="W684" s="7" t="str">
        <f t="shared" si="143"/>
        <v/>
      </c>
    </row>
    <row r="685" spans="12:23" x14ac:dyDescent="0.25">
      <c r="L685" s="7" t="str">
        <f>IF(G685="","",VLOOKUP(G685,Overview!$A$3:$B$52,2))</f>
        <v/>
      </c>
      <c r="M685" s="7">
        <f t="shared" si="144"/>
        <v>0</v>
      </c>
      <c r="N685" s="7">
        <f t="shared" si="139"/>
        <v>0</v>
      </c>
      <c r="O685" s="7">
        <f t="shared" si="145"/>
        <v>0</v>
      </c>
      <c r="P685" s="8">
        <f t="shared" si="146"/>
        <v>0</v>
      </c>
      <c r="Q685" s="8">
        <f t="shared" si="147"/>
        <v>0</v>
      </c>
      <c r="R685" s="7">
        <f t="shared" si="148"/>
        <v>0</v>
      </c>
      <c r="S685" s="7">
        <f t="shared" si="149"/>
        <v>0</v>
      </c>
      <c r="T685" s="7" t="str">
        <f t="shared" si="140"/>
        <v/>
      </c>
      <c r="U685" s="7" t="str">
        <f t="shared" si="141"/>
        <v/>
      </c>
      <c r="V685" s="7" t="str">
        <f t="shared" si="142"/>
        <v/>
      </c>
      <c r="W685" s="7" t="str">
        <f t="shared" si="143"/>
        <v/>
      </c>
    </row>
    <row r="686" spans="12:23" x14ac:dyDescent="0.25">
      <c r="L686" s="7" t="str">
        <f>IF(G686="","",VLOOKUP(G686,Overview!$A$3:$B$52,2))</f>
        <v/>
      </c>
      <c r="M686" s="7">
        <f t="shared" si="144"/>
        <v>0</v>
      </c>
      <c r="N686" s="7">
        <f t="shared" si="139"/>
        <v>0</v>
      </c>
      <c r="O686" s="7">
        <f t="shared" si="145"/>
        <v>0</v>
      </c>
      <c r="P686" s="8">
        <f t="shared" si="146"/>
        <v>0</v>
      </c>
      <c r="Q686" s="8">
        <f t="shared" si="147"/>
        <v>0</v>
      </c>
      <c r="R686" s="7">
        <f t="shared" si="148"/>
        <v>0</v>
      </c>
      <c r="S686" s="7">
        <f t="shared" si="149"/>
        <v>0</v>
      </c>
      <c r="T686" s="7" t="str">
        <f t="shared" si="140"/>
        <v/>
      </c>
      <c r="U686" s="7" t="str">
        <f t="shared" si="141"/>
        <v/>
      </c>
      <c r="V686" s="7" t="str">
        <f t="shared" si="142"/>
        <v/>
      </c>
      <c r="W686" s="7" t="str">
        <f t="shared" si="143"/>
        <v/>
      </c>
    </row>
    <row r="687" spans="12:23" x14ac:dyDescent="0.25">
      <c r="L687" s="7" t="str">
        <f>IF(G687="","",VLOOKUP(G687,Overview!$A$3:$B$52,2))</f>
        <v/>
      </c>
      <c r="M687" s="7">
        <f t="shared" si="144"/>
        <v>0</v>
      </c>
      <c r="N687" s="7">
        <f t="shared" si="139"/>
        <v>0</v>
      </c>
      <c r="O687" s="7">
        <f t="shared" si="145"/>
        <v>0</v>
      </c>
      <c r="P687" s="8">
        <f t="shared" si="146"/>
        <v>0</v>
      </c>
      <c r="Q687" s="8">
        <f t="shared" si="147"/>
        <v>0</v>
      </c>
      <c r="R687" s="7">
        <f t="shared" si="148"/>
        <v>0</v>
      </c>
      <c r="S687" s="7">
        <f t="shared" si="149"/>
        <v>0</v>
      </c>
      <c r="T687" s="7" t="str">
        <f t="shared" si="140"/>
        <v/>
      </c>
      <c r="U687" s="7" t="str">
        <f t="shared" si="141"/>
        <v/>
      </c>
      <c r="V687" s="7" t="str">
        <f t="shared" si="142"/>
        <v/>
      </c>
      <c r="W687" s="7" t="str">
        <f t="shared" si="143"/>
        <v/>
      </c>
    </row>
    <row r="688" spans="12:23" x14ac:dyDescent="0.25">
      <c r="L688" s="7" t="str">
        <f>IF(G688="","",VLOOKUP(G688,Overview!$A$3:$B$52,2))</f>
        <v/>
      </c>
      <c r="M688" s="7">
        <f t="shared" si="144"/>
        <v>0</v>
      </c>
      <c r="N688" s="7">
        <f t="shared" si="139"/>
        <v>0</v>
      </c>
      <c r="O688" s="7">
        <f t="shared" si="145"/>
        <v>0</v>
      </c>
      <c r="P688" s="8">
        <f t="shared" si="146"/>
        <v>0</v>
      </c>
      <c r="Q688" s="8">
        <f t="shared" si="147"/>
        <v>0</v>
      </c>
      <c r="R688" s="7">
        <f t="shared" si="148"/>
        <v>0</v>
      </c>
      <c r="S688" s="7">
        <f t="shared" si="149"/>
        <v>0</v>
      </c>
      <c r="T688" s="7" t="str">
        <f t="shared" si="140"/>
        <v/>
      </c>
      <c r="U688" s="7" t="str">
        <f t="shared" si="141"/>
        <v/>
      </c>
      <c r="V688" s="7" t="str">
        <f t="shared" si="142"/>
        <v/>
      </c>
      <c r="W688" s="7" t="str">
        <f t="shared" si="143"/>
        <v/>
      </c>
    </row>
    <row r="689" spans="12:23" x14ac:dyDescent="0.25">
      <c r="L689" s="7" t="str">
        <f>IF(G689="","",VLOOKUP(G689,Overview!$A$3:$B$52,2))</f>
        <v/>
      </c>
      <c r="M689" s="7">
        <f t="shared" si="144"/>
        <v>0</v>
      </c>
      <c r="N689" s="7">
        <f t="shared" si="139"/>
        <v>0</v>
      </c>
      <c r="O689" s="7">
        <f t="shared" si="145"/>
        <v>0</v>
      </c>
      <c r="P689" s="8">
        <f t="shared" si="146"/>
        <v>0</v>
      </c>
      <c r="Q689" s="8">
        <f t="shared" si="147"/>
        <v>0</v>
      </c>
      <c r="R689" s="7">
        <f t="shared" si="148"/>
        <v>0</v>
      </c>
      <c r="S689" s="7">
        <f t="shared" si="149"/>
        <v>0</v>
      </c>
      <c r="T689" s="7" t="str">
        <f t="shared" si="140"/>
        <v/>
      </c>
      <c r="U689" s="7" t="str">
        <f t="shared" si="141"/>
        <v/>
      </c>
      <c r="V689" s="7" t="str">
        <f t="shared" si="142"/>
        <v/>
      </c>
      <c r="W689" s="7" t="str">
        <f t="shared" si="143"/>
        <v/>
      </c>
    </row>
    <row r="690" spans="12:23" x14ac:dyDescent="0.25">
      <c r="L690" s="7" t="str">
        <f>IF(G690="","",VLOOKUP(G690,Overview!$A$3:$B$52,2))</f>
        <v/>
      </c>
      <c r="M690" s="7">
        <f t="shared" si="144"/>
        <v>0</v>
      </c>
      <c r="N690" s="7">
        <f t="shared" si="139"/>
        <v>0</v>
      </c>
      <c r="O690" s="7">
        <f t="shared" si="145"/>
        <v>0</v>
      </c>
      <c r="P690" s="8">
        <f t="shared" si="146"/>
        <v>0</v>
      </c>
      <c r="Q690" s="8">
        <f t="shared" si="147"/>
        <v>0</v>
      </c>
      <c r="R690" s="7">
        <f t="shared" si="148"/>
        <v>0</v>
      </c>
      <c r="S690" s="7">
        <f t="shared" si="149"/>
        <v>0</v>
      </c>
      <c r="T690" s="7" t="str">
        <f t="shared" si="140"/>
        <v/>
      </c>
      <c r="U690" s="7" t="str">
        <f t="shared" si="141"/>
        <v/>
      </c>
      <c r="V690" s="7" t="str">
        <f t="shared" si="142"/>
        <v/>
      </c>
      <c r="W690" s="7" t="str">
        <f t="shared" si="143"/>
        <v/>
      </c>
    </row>
    <row r="691" spans="12:23" x14ac:dyDescent="0.25">
      <c r="L691" s="7" t="str">
        <f>IF(G691="","",VLOOKUP(G691,Overview!$A$3:$B$52,2))</f>
        <v/>
      </c>
      <c r="M691" s="7">
        <f t="shared" si="144"/>
        <v>0</v>
      </c>
      <c r="N691" s="7">
        <f t="shared" si="139"/>
        <v>0</v>
      </c>
      <c r="O691" s="7">
        <f t="shared" si="145"/>
        <v>0</v>
      </c>
      <c r="P691" s="8">
        <f t="shared" si="146"/>
        <v>0</v>
      </c>
      <c r="Q691" s="8">
        <f t="shared" si="147"/>
        <v>0</v>
      </c>
      <c r="R691" s="7">
        <f t="shared" si="148"/>
        <v>0</v>
      </c>
      <c r="S691" s="7">
        <f t="shared" si="149"/>
        <v>0</v>
      </c>
      <c r="T691" s="7" t="str">
        <f t="shared" si="140"/>
        <v/>
      </c>
      <c r="U691" s="7" t="str">
        <f t="shared" si="141"/>
        <v/>
      </c>
      <c r="V691" s="7" t="str">
        <f t="shared" si="142"/>
        <v/>
      </c>
      <c r="W691" s="7" t="str">
        <f t="shared" si="143"/>
        <v/>
      </c>
    </row>
    <row r="692" spans="12:23" x14ac:dyDescent="0.25">
      <c r="L692" s="7" t="str">
        <f>IF(G692="","",VLOOKUP(G692,Overview!$A$3:$B$52,2))</f>
        <v/>
      </c>
      <c r="M692" s="7">
        <f t="shared" si="144"/>
        <v>0</v>
      </c>
      <c r="N692" s="7">
        <f t="shared" si="139"/>
        <v>0</v>
      </c>
      <c r="O692" s="7">
        <f t="shared" si="145"/>
        <v>0</v>
      </c>
      <c r="P692" s="8">
        <f t="shared" si="146"/>
        <v>0</v>
      </c>
      <c r="Q692" s="8">
        <f t="shared" si="147"/>
        <v>0</v>
      </c>
      <c r="R692" s="7">
        <f t="shared" si="148"/>
        <v>0</v>
      </c>
      <c r="S692" s="7">
        <f t="shared" si="149"/>
        <v>0</v>
      </c>
      <c r="T692" s="7" t="str">
        <f t="shared" si="140"/>
        <v/>
      </c>
      <c r="U692" s="7" t="str">
        <f t="shared" si="141"/>
        <v/>
      </c>
      <c r="V692" s="7" t="str">
        <f t="shared" si="142"/>
        <v/>
      </c>
      <c r="W692" s="7" t="str">
        <f t="shared" si="143"/>
        <v/>
      </c>
    </row>
    <row r="693" spans="12:23" x14ac:dyDescent="0.25">
      <c r="L693" s="7" t="str">
        <f>IF(G693="","",VLOOKUP(G693,Overview!$A$3:$B$52,2))</f>
        <v/>
      </c>
      <c r="M693" s="7">
        <f t="shared" si="144"/>
        <v>0</v>
      </c>
      <c r="N693" s="7">
        <f t="shared" si="139"/>
        <v>0</v>
      </c>
      <c r="O693" s="7">
        <f t="shared" si="145"/>
        <v>0</v>
      </c>
      <c r="P693" s="8">
        <f t="shared" si="146"/>
        <v>0</v>
      </c>
      <c r="Q693" s="8">
        <f t="shared" si="147"/>
        <v>0</v>
      </c>
      <c r="R693" s="7">
        <f t="shared" si="148"/>
        <v>0</v>
      </c>
      <c r="S693" s="7">
        <f t="shared" si="149"/>
        <v>0</v>
      </c>
      <c r="T693" s="7" t="str">
        <f t="shared" si="140"/>
        <v/>
      </c>
      <c r="U693" s="7" t="str">
        <f t="shared" si="141"/>
        <v/>
      </c>
      <c r="V693" s="7" t="str">
        <f t="shared" si="142"/>
        <v/>
      </c>
      <c r="W693" s="7" t="str">
        <f t="shared" si="143"/>
        <v/>
      </c>
    </row>
    <row r="694" spans="12:23" x14ac:dyDescent="0.25">
      <c r="L694" s="7" t="str">
        <f>IF(G694="","",VLOOKUP(G694,Overview!$A$3:$B$52,2))</f>
        <v/>
      </c>
      <c r="M694" s="7">
        <f t="shared" si="144"/>
        <v>0</v>
      </c>
      <c r="N694" s="7">
        <f t="shared" si="139"/>
        <v>0</v>
      </c>
      <c r="O694" s="7">
        <f t="shared" si="145"/>
        <v>0</v>
      </c>
      <c r="P694" s="8">
        <f t="shared" si="146"/>
        <v>0</v>
      </c>
      <c r="Q694" s="8">
        <f t="shared" si="147"/>
        <v>0</v>
      </c>
      <c r="R694" s="7">
        <f t="shared" si="148"/>
        <v>0</v>
      </c>
      <c r="S694" s="7">
        <f t="shared" si="149"/>
        <v>0</v>
      </c>
      <c r="T694" s="7" t="str">
        <f t="shared" si="140"/>
        <v/>
      </c>
      <c r="U694" s="7" t="str">
        <f t="shared" si="141"/>
        <v/>
      </c>
      <c r="V694" s="7" t="str">
        <f t="shared" si="142"/>
        <v/>
      </c>
      <c r="W694" s="7" t="str">
        <f t="shared" si="143"/>
        <v/>
      </c>
    </row>
    <row r="695" spans="12:23" x14ac:dyDescent="0.25">
      <c r="L695" s="7" t="str">
        <f>IF(G695="","",VLOOKUP(G695,Overview!$A$3:$B$52,2))</f>
        <v/>
      </c>
      <c r="M695" s="7">
        <f t="shared" si="144"/>
        <v>0</v>
      </c>
      <c r="N695" s="7">
        <f t="shared" si="139"/>
        <v>0</v>
      </c>
      <c r="O695" s="7">
        <f t="shared" si="145"/>
        <v>0</v>
      </c>
      <c r="P695" s="8">
        <f t="shared" si="146"/>
        <v>0</v>
      </c>
      <c r="Q695" s="8">
        <f t="shared" si="147"/>
        <v>0</v>
      </c>
      <c r="R695" s="7">
        <f t="shared" si="148"/>
        <v>0</v>
      </c>
      <c r="S695" s="7">
        <f t="shared" si="149"/>
        <v>0</v>
      </c>
      <c r="T695" s="7" t="str">
        <f t="shared" si="140"/>
        <v/>
      </c>
      <c r="U695" s="7" t="str">
        <f t="shared" si="141"/>
        <v/>
      </c>
      <c r="V695" s="7" t="str">
        <f t="shared" si="142"/>
        <v/>
      </c>
      <c r="W695" s="7" t="str">
        <f t="shared" si="143"/>
        <v/>
      </c>
    </row>
    <row r="696" spans="12:23" x14ac:dyDescent="0.25">
      <c r="L696" s="7" t="str">
        <f>IF(G696="","",VLOOKUP(G696,Overview!$A$3:$B$52,2))</f>
        <v/>
      </c>
      <c r="M696" s="7">
        <f t="shared" si="144"/>
        <v>0</v>
      </c>
      <c r="N696" s="7">
        <f t="shared" si="139"/>
        <v>0</v>
      </c>
      <c r="O696" s="7">
        <f t="shared" si="145"/>
        <v>0</v>
      </c>
      <c r="P696" s="8">
        <f t="shared" si="146"/>
        <v>0</v>
      </c>
      <c r="Q696" s="8">
        <f t="shared" si="147"/>
        <v>0</v>
      </c>
      <c r="R696" s="7">
        <f t="shared" si="148"/>
        <v>0</v>
      </c>
      <c r="S696" s="7">
        <f t="shared" si="149"/>
        <v>0</v>
      </c>
      <c r="T696" s="7" t="str">
        <f t="shared" si="140"/>
        <v/>
      </c>
      <c r="U696" s="7" t="str">
        <f t="shared" si="141"/>
        <v/>
      </c>
      <c r="V696" s="7" t="str">
        <f t="shared" si="142"/>
        <v/>
      </c>
      <c r="W696" s="7" t="str">
        <f t="shared" si="143"/>
        <v/>
      </c>
    </row>
    <row r="697" spans="12:23" x14ac:dyDescent="0.25">
      <c r="L697" s="7" t="str">
        <f>IF(G697="","",VLOOKUP(G697,Overview!$A$3:$B$52,2))</f>
        <v/>
      </c>
      <c r="M697" s="7">
        <f t="shared" si="144"/>
        <v>0</v>
      </c>
      <c r="N697" s="7">
        <f t="shared" si="139"/>
        <v>0</v>
      </c>
      <c r="O697" s="7">
        <f t="shared" si="145"/>
        <v>0</v>
      </c>
      <c r="P697" s="8">
        <f t="shared" si="146"/>
        <v>0</v>
      </c>
      <c r="Q697" s="8">
        <f t="shared" si="147"/>
        <v>0</v>
      </c>
      <c r="R697" s="7">
        <f t="shared" si="148"/>
        <v>0</v>
      </c>
      <c r="S697" s="7">
        <f t="shared" si="149"/>
        <v>0</v>
      </c>
      <c r="T697" s="7" t="str">
        <f t="shared" si="140"/>
        <v/>
      </c>
      <c r="U697" s="7" t="str">
        <f t="shared" si="141"/>
        <v/>
      </c>
      <c r="V697" s="7" t="str">
        <f t="shared" si="142"/>
        <v/>
      </c>
      <c r="W697" s="7" t="str">
        <f t="shared" si="143"/>
        <v/>
      </c>
    </row>
    <row r="698" spans="12:23" x14ac:dyDescent="0.25">
      <c r="L698" s="7" t="str">
        <f>IF(G698="","",VLOOKUP(G698,Overview!$A$3:$B$52,2))</f>
        <v/>
      </c>
      <c r="M698" s="7">
        <f t="shared" si="144"/>
        <v>0</v>
      </c>
      <c r="N698" s="7">
        <f t="shared" si="139"/>
        <v>0</v>
      </c>
      <c r="O698" s="7">
        <f t="shared" si="145"/>
        <v>0</v>
      </c>
      <c r="P698" s="8">
        <f t="shared" si="146"/>
        <v>0</v>
      </c>
      <c r="Q698" s="8">
        <f t="shared" si="147"/>
        <v>0</v>
      </c>
      <c r="R698" s="7">
        <f t="shared" si="148"/>
        <v>0</v>
      </c>
      <c r="S698" s="7">
        <f t="shared" si="149"/>
        <v>0</v>
      </c>
      <c r="T698" s="7" t="str">
        <f t="shared" si="140"/>
        <v/>
      </c>
      <c r="U698" s="7" t="str">
        <f t="shared" si="141"/>
        <v/>
      </c>
      <c r="V698" s="7" t="str">
        <f t="shared" si="142"/>
        <v/>
      </c>
      <c r="W698" s="7" t="str">
        <f t="shared" si="143"/>
        <v/>
      </c>
    </row>
    <row r="699" spans="12:23" x14ac:dyDescent="0.25">
      <c r="L699" s="7" t="str">
        <f>IF(G699="","",VLOOKUP(G699,Overview!$A$3:$B$52,2))</f>
        <v/>
      </c>
      <c r="M699" s="7">
        <f t="shared" si="144"/>
        <v>0</v>
      </c>
      <c r="N699" s="7">
        <f t="shared" si="139"/>
        <v>0</v>
      </c>
      <c r="O699" s="7">
        <f t="shared" si="145"/>
        <v>0</v>
      </c>
      <c r="P699" s="8">
        <f t="shared" si="146"/>
        <v>0</v>
      </c>
      <c r="Q699" s="8">
        <f t="shared" si="147"/>
        <v>0</v>
      </c>
      <c r="R699" s="7">
        <f t="shared" si="148"/>
        <v>0</v>
      </c>
      <c r="S699" s="7">
        <f t="shared" si="149"/>
        <v>0</v>
      </c>
      <c r="T699" s="7" t="str">
        <f t="shared" si="140"/>
        <v/>
      </c>
      <c r="U699" s="7" t="str">
        <f t="shared" si="141"/>
        <v/>
      </c>
      <c r="V699" s="7" t="str">
        <f t="shared" si="142"/>
        <v/>
      </c>
      <c r="W699" s="7" t="str">
        <f t="shared" si="143"/>
        <v/>
      </c>
    </row>
    <row r="700" spans="12:23" x14ac:dyDescent="0.25">
      <c r="L700" s="7" t="str">
        <f>IF(G700="","",VLOOKUP(G700,Overview!$A$3:$B$52,2))</f>
        <v/>
      </c>
      <c r="M700" s="7">
        <f t="shared" si="144"/>
        <v>0</v>
      </c>
      <c r="N700" s="7">
        <f t="shared" si="139"/>
        <v>0</v>
      </c>
      <c r="O700" s="7">
        <f t="shared" si="145"/>
        <v>0</v>
      </c>
      <c r="P700" s="8">
        <f t="shared" si="146"/>
        <v>0</v>
      </c>
      <c r="Q700" s="8">
        <f t="shared" si="147"/>
        <v>0</v>
      </c>
      <c r="R700" s="7">
        <f t="shared" si="148"/>
        <v>0</v>
      </c>
      <c r="S700" s="7">
        <f t="shared" si="149"/>
        <v>0</v>
      </c>
      <c r="T700" s="7" t="str">
        <f t="shared" si="140"/>
        <v/>
      </c>
      <c r="U700" s="7" t="str">
        <f t="shared" si="141"/>
        <v/>
      </c>
      <c r="V700" s="7" t="str">
        <f t="shared" si="142"/>
        <v/>
      </c>
      <c r="W700" s="7" t="str">
        <f t="shared" si="143"/>
        <v/>
      </c>
    </row>
    <row r="701" spans="12:23" x14ac:dyDescent="0.25">
      <c r="L701" s="7" t="str">
        <f>IF(G701="","",VLOOKUP(G701,Overview!$A$3:$B$52,2))</f>
        <v/>
      </c>
      <c r="M701" s="7">
        <f t="shared" si="144"/>
        <v>0</v>
      </c>
      <c r="N701" s="7">
        <f t="shared" si="139"/>
        <v>0</v>
      </c>
      <c r="O701" s="7">
        <f t="shared" si="145"/>
        <v>0</v>
      </c>
      <c r="P701" s="8">
        <f t="shared" si="146"/>
        <v>0</v>
      </c>
      <c r="Q701" s="8">
        <f t="shared" si="147"/>
        <v>0</v>
      </c>
      <c r="R701" s="7">
        <f t="shared" si="148"/>
        <v>0</v>
      </c>
      <c r="S701" s="7">
        <f t="shared" si="149"/>
        <v>0</v>
      </c>
      <c r="T701" s="7" t="str">
        <f t="shared" si="140"/>
        <v/>
      </c>
      <c r="U701" s="7" t="str">
        <f t="shared" si="141"/>
        <v/>
      </c>
      <c r="V701" s="7" t="str">
        <f t="shared" si="142"/>
        <v/>
      </c>
      <c r="W701" s="7" t="str">
        <f t="shared" si="143"/>
        <v/>
      </c>
    </row>
    <row r="702" spans="12:23" x14ac:dyDescent="0.25">
      <c r="L702" s="7" t="str">
        <f>IF(G702="","",VLOOKUP(G702,Overview!$A$3:$B$52,2))</f>
        <v/>
      </c>
      <c r="M702" s="7">
        <f t="shared" si="144"/>
        <v>0</v>
      </c>
      <c r="N702" s="7">
        <f t="shared" si="139"/>
        <v>0</v>
      </c>
      <c r="O702" s="7">
        <f t="shared" si="145"/>
        <v>0</v>
      </c>
      <c r="P702" s="8">
        <f t="shared" si="146"/>
        <v>0</v>
      </c>
      <c r="Q702" s="8">
        <f t="shared" si="147"/>
        <v>0</v>
      </c>
      <c r="R702" s="7">
        <f t="shared" si="148"/>
        <v>0</v>
      </c>
      <c r="S702" s="7">
        <f t="shared" si="149"/>
        <v>0</v>
      </c>
      <c r="T702" s="7" t="str">
        <f t="shared" si="140"/>
        <v/>
      </c>
      <c r="U702" s="7" t="str">
        <f t="shared" si="141"/>
        <v/>
      </c>
      <c r="V702" s="7" t="str">
        <f t="shared" si="142"/>
        <v/>
      </c>
      <c r="W702" s="7" t="str">
        <f t="shared" si="143"/>
        <v/>
      </c>
    </row>
    <row r="703" spans="12:23" x14ac:dyDescent="0.25">
      <c r="L703" s="7" t="str">
        <f>IF(G703="","",VLOOKUP(G703,Overview!$A$3:$B$52,2))</f>
        <v/>
      </c>
      <c r="M703" s="7">
        <f t="shared" si="144"/>
        <v>0</v>
      </c>
      <c r="N703" s="7">
        <f t="shared" si="139"/>
        <v>0</v>
      </c>
      <c r="O703" s="7">
        <f t="shared" si="145"/>
        <v>0</v>
      </c>
      <c r="P703" s="8">
        <f t="shared" si="146"/>
        <v>0</v>
      </c>
      <c r="Q703" s="8">
        <f t="shared" si="147"/>
        <v>0</v>
      </c>
      <c r="R703" s="7">
        <f t="shared" si="148"/>
        <v>0</v>
      </c>
      <c r="S703" s="7">
        <f t="shared" si="149"/>
        <v>0</v>
      </c>
      <c r="T703" s="7" t="str">
        <f t="shared" si="140"/>
        <v/>
      </c>
      <c r="U703" s="7" t="str">
        <f t="shared" si="141"/>
        <v/>
      </c>
      <c r="V703" s="7" t="str">
        <f t="shared" si="142"/>
        <v/>
      </c>
      <c r="W703" s="7" t="str">
        <f t="shared" si="143"/>
        <v/>
      </c>
    </row>
    <row r="704" spans="12:23" x14ac:dyDescent="0.25">
      <c r="L704" s="7" t="str">
        <f>IF(G704="","",VLOOKUP(G704,Overview!$A$3:$B$52,2))</f>
        <v/>
      </c>
      <c r="M704" s="7">
        <f t="shared" si="144"/>
        <v>0</v>
      </c>
      <c r="N704" s="7">
        <f t="shared" si="139"/>
        <v>0</v>
      </c>
      <c r="O704" s="7">
        <f t="shared" si="145"/>
        <v>0</v>
      </c>
      <c r="P704" s="8">
        <f t="shared" si="146"/>
        <v>0</v>
      </c>
      <c r="Q704" s="8">
        <f t="shared" si="147"/>
        <v>0</v>
      </c>
      <c r="R704" s="7">
        <f t="shared" si="148"/>
        <v>0</v>
      </c>
      <c r="S704" s="7">
        <f t="shared" si="149"/>
        <v>0</v>
      </c>
      <c r="T704" s="7" t="str">
        <f t="shared" si="140"/>
        <v/>
      </c>
      <c r="U704" s="7" t="str">
        <f t="shared" si="141"/>
        <v/>
      </c>
      <c r="V704" s="7" t="str">
        <f t="shared" si="142"/>
        <v/>
      </c>
      <c r="W704" s="7" t="str">
        <f t="shared" si="143"/>
        <v/>
      </c>
    </row>
    <row r="705" spans="12:23" x14ac:dyDescent="0.25">
      <c r="L705" s="7" t="str">
        <f>IF(G705="","",VLOOKUP(G705,Overview!$A$3:$B$52,2))</f>
        <v/>
      </c>
      <c r="M705" s="7">
        <f t="shared" si="144"/>
        <v>0</v>
      </c>
      <c r="N705" s="7">
        <f t="shared" si="139"/>
        <v>0</v>
      </c>
      <c r="O705" s="7">
        <f t="shared" si="145"/>
        <v>0</v>
      </c>
      <c r="P705" s="8">
        <f t="shared" si="146"/>
        <v>0</v>
      </c>
      <c r="Q705" s="8">
        <f t="shared" si="147"/>
        <v>0</v>
      </c>
      <c r="R705" s="7">
        <f t="shared" si="148"/>
        <v>0</v>
      </c>
      <c r="S705" s="7">
        <f t="shared" si="149"/>
        <v>0</v>
      </c>
      <c r="T705" s="7" t="str">
        <f t="shared" si="140"/>
        <v/>
      </c>
      <c r="U705" s="7" t="str">
        <f t="shared" si="141"/>
        <v/>
      </c>
      <c r="V705" s="7" t="str">
        <f t="shared" si="142"/>
        <v/>
      </c>
      <c r="W705" s="7" t="str">
        <f t="shared" si="143"/>
        <v/>
      </c>
    </row>
    <row r="706" spans="12:23" x14ac:dyDescent="0.25">
      <c r="L706" s="7" t="str">
        <f>IF(G706="","",VLOOKUP(G706,Overview!$A$3:$B$52,2))</f>
        <v/>
      </c>
      <c r="M706" s="7">
        <f t="shared" si="144"/>
        <v>0</v>
      </c>
      <c r="N706" s="7">
        <f t="shared" si="139"/>
        <v>0</v>
      </c>
      <c r="O706" s="7">
        <f t="shared" si="145"/>
        <v>0</v>
      </c>
      <c r="P706" s="8">
        <f t="shared" si="146"/>
        <v>0</v>
      </c>
      <c r="Q706" s="8">
        <f t="shared" si="147"/>
        <v>0</v>
      </c>
      <c r="R706" s="7">
        <f t="shared" si="148"/>
        <v>0</v>
      </c>
      <c r="S706" s="7">
        <f t="shared" si="149"/>
        <v>0</v>
      </c>
      <c r="T706" s="7" t="str">
        <f t="shared" si="140"/>
        <v/>
      </c>
      <c r="U706" s="7" t="str">
        <f t="shared" si="141"/>
        <v/>
      </c>
      <c r="V706" s="7" t="str">
        <f t="shared" si="142"/>
        <v/>
      </c>
      <c r="W706" s="7" t="str">
        <f t="shared" si="143"/>
        <v/>
      </c>
    </row>
    <row r="707" spans="12:23" x14ac:dyDescent="0.25">
      <c r="L707" s="7" t="str">
        <f>IF(G707="","",VLOOKUP(G707,Overview!$A$3:$B$52,2))</f>
        <v/>
      </c>
      <c r="M707" s="7">
        <f t="shared" si="144"/>
        <v>0</v>
      </c>
      <c r="N707" s="7">
        <f t="shared" ref="N707:N751" si="150">M707</f>
        <v>0</v>
      </c>
      <c r="O707" s="7">
        <f t="shared" si="145"/>
        <v>0</v>
      </c>
      <c r="P707" s="8">
        <f t="shared" si="146"/>
        <v>0</v>
      </c>
      <c r="Q707" s="8">
        <f t="shared" si="147"/>
        <v>0</v>
      </c>
      <c r="R707" s="7">
        <f t="shared" si="148"/>
        <v>0</v>
      </c>
      <c r="S707" s="7">
        <f t="shared" si="149"/>
        <v>0</v>
      </c>
      <c r="T707" s="7" t="str">
        <f t="shared" ref="T707:T751" si="151">IF($K707="W",A707,"")</f>
        <v/>
      </c>
      <c r="U707" s="7" t="str">
        <f t="shared" ref="U707:U751" si="152">IF($K707="W",F707,"")</f>
        <v/>
      </c>
      <c r="V707" s="7" t="str">
        <f t="shared" ref="V707:V751" si="153">IF($K707="W",G707,"")</f>
        <v/>
      </c>
      <c r="W707" s="7" t="str">
        <f t="shared" ref="W707:W751" si="154">IF($K707="W",IF(A707&lt;1970,B707,LEFT(C707,1)&amp;"FC"),"")</f>
        <v/>
      </c>
    </row>
    <row r="708" spans="12:23" x14ac:dyDescent="0.25">
      <c r="L708" s="7" t="str">
        <f>IF(G708="","",VLOOKUP(G708,Overview!$A$3:$B$52,2))</f>
        <v/>
      </c>
      <c r="M708" s="7">
        <f t="shared" si="144"/>
        <v>0</v>
      </c>
      <c r="N708" s="7">
        <f t="shared" si="150"/>
        <v>0</v>
      </c>
      <c r="O708" s="7">
        <f t="shared" si="145"/>
        <v>0</v>
      </c>
      <c r="P708" s="8">
        <f t="shared" si="146"/>
        <v>0</v>
      </c>
      <c r="Q708" s="8">
        <f t="shared" si="147"/>
        <v>0</v>
      </c>
      <c r="R708" s="7">
        <f t="shared" si="148"/>
        <v>0</v>
      </c>
      <c r="S708" s="7">
        <f t="shared" si="149"/>
        <v>0</v>
      </c>
      <c r="T708" s="7" t="str">
        <f t="shared" si="151"/>
        <v/>
      </c>
      <c r="U708" s="7" t="str">
        <f t="shared" si="152"/>
        <v/>
      </c>
      <c r="V708" s="7" t="str">
        <f t="shared" si="153"/>
        <v/>
      </c>
      <c r="W708" s="7" t="str">
        <f t="shared" si="154"/>
        <v/>
      </c>
    </row>
    <row r="709" spans="12:23" x14ac:dyDescent="0.25">
      <c r="L709" s="7" t="str">
        <f>IF(G709="","",VLOOKUP(G709,Overview!$A$3:$B$52,2))</f>
        <v/>
      </c>
      <c r="M709" s="7">
        <f t="shared" si="144"/>
        <v>0</v>
      </c>
      <c r="N709" s="7">
        <f t="shared" si="150"/>
        <v>0</v>
      </c>
      <c r="O709" s="7">
        <f t="shared" si="145"/>
        <v>0</v>
      </c>
      <c r="P709" s="8">
        <f t="shared" si="146"/>
        <v>0</v>
      </c>
      <c r="Q709" s="8">
        <f t="shared" si="147"/>
        <v>0</v>
      </c>
      <c r="R709" s="7">
        <f t="shared" si="148"/>
        <v>0</v>
      </c>
      <c r="S709" s="7">
        <f t="shared" si="149"/>
        <v>0</v>
      </c>
      <c r="T709" s="7" t="str">
        <f t="shared" si="151"/>
        <v/>
      </c>
      <c r="U709" s="7" t="str">
        <f t="shared" si="152"/>
        <v/>
      </c>
      <c r="V709" s="7" t="str">
        <f t="shared" si="153"/>
        <v/>
      </c>
      <c r="W709" s="7" t="str">
        <f t="shared" si="154"/>
        <v/>
      </c>
    </row>
    <row r="710" spans="12:23" x14ac:dyDescent="0.25">
      <c r="L710" s="7" t="str">
        <f>IF(G710="","",VLOOKUP(G710,Overview!$A$3:$B$52,2))</f>
        <v/>
      </c>
      <c r="M710" s="7">
        <f t="shared" si="144"/>
        <v>0</v>
      </c>
      <c r="N710" s="7">
        <f t="shared" si="150"/>
        <v>0</v>
      </c>
      <c r="O710" s="7">
        <f t="shared" si="145"/>
        <v>0</v>
      </c>
      <c r="P710" s="8">
        <f t="shared" si="146"/>
        <v>0</v>
      </c>
      <c r="Q710" s="8">
        <f t="shared" si="147"/>
        <v>0</v>
      </c>
      <c r="R710" s="7">
        <f t="shared" si="148"/>
        <v>0</v>
      </c>
      <c r="S710" s="7">
        <f t="shared" si="149"/>
        <v>0</v>
      </c>
      <c r="T710" s="7" t="str">
        <f t="shared" si="151"/>
        <v/>
      </c>
      <c r="U710" s="7" t="str">
        <f t="shared" si="152"/>
        <v/>
      </c>
      <c r="V710" s="7" t="str">
        <f t="shared" si="153"/>
        <v/>
      </c>
      <c r="W710" s="7" t="str">
        <f t="shared" si="154"/>
        <v/>
      </c>
    </row>
    <row r="711" spans="12:23" x14ac:dyDescent="0.25">
      <c r="L711" s="7" t="str">
        <f>IF(G711="","",VLOOKUP(G711,Overview!$A$3:$B$52,2))</f>
        <v/>
      </c>
      <c r="M711" s="7">
        <f t="shared" si="144"/>
        <v>0</v>
      </c>
      <c r="N711" s="7">
        <f t="shared" si="150"/>
        <v>0</v>
      </c>
      <c r="O711" s="7">
        <f t="shared" si="145"/>
        <v>0</v>
      </c>
      <c r="P711" s="8">
        <f t="shared" si="146"/>
        <v>0</v>
      </c>
      <c r="Q711" s="8">
        <f t="shared" si="147"/>
        <v>0</v>
      </c>
      <c r="R711" s="7">
        <f t="shared" si="148"/>
        <v>0</v>
      </c>
      <c r="S711" s="7">
        <f t="shared" si="149"/>
        <v>0</v>
      </c>
      <c r="T711" s="7" t="str">
        <f t="shared" si="151"/>
        <v/>
      </c>
      <c r="U711" s="7" t="str">
        <f t="shared" si="152"/>
        <v/>
      </c>
      <c r="V711" s="7" t="str">
        <f t="shared" si="153"/>
        <v/>
      </c>
      <c r="W711" s="7" t="str">
        <f t="shared" si="154"/>
        <v/>
      </c>
    </row>
    <row r="712" spans="12:23" x14ac:dyDescent="0.25">
      <c r="L712" s="7" t="str">
        <f>IF(G712="","",VLOOKUP(G712,Overview!$A$3:$B$52,2))</f>
        <v/>
      </c>
      <c r="M712" s="7">
        <f t="shared" si="144"/>
        <v>0</v>
      </c>
      <c r="N712" s="7">
        <f t="shared" si="150"/>
        <v>0</v>
      </c>
      <c r="O712" s="7">
        <f t="shared" si="145"/>
        <v>0</v>
      </c>
      <c r="P712" s="8">
        <f t="shared" si="146"/>
        <v>0</v>
      </c>
      <c r="Q712" s="8">
        <f t="shared" si="147"/>
        <v>0</v>
      </c>
      <c r="R712" s="7">
        <f t="shared" si="148"/>
        <v>0</v>
      </c>
      <c r="S712" s="7">
        <f t="shared" si="149"/>
        <v>0</v>
      </c>
      <c r="T712" s="7" t="str">
        <f t="shared" si="151"/>
        <v/>
      </c>
      <c r="U712" s="7" t="str">
        <f t="shared" si="152"/>
        <v/>
      </c>
      <c r="V712" s="7" t="str">
        <f t="shared" si="153"/>
        <v/>
      </c>
      <c r="W712" s="7" t="str">
        <f t="shared" si="154"/>
        <v/>
      </c>
    </row>
    <row r="713" spans="12:23" x14ac:dyDescent="0.25">
      <c r="L713" s="7" t="str">
        <f>IF(G713="","",VLOOKUP(G713,Overview!$A$3:$B$52,2))</f>
        <v/>
      </c>
      <c r="M713" s="7">
        <f t="shared" si="144"/>
        <v>0</v>
      </c>
      <c r="N713" s="7">
        <f t="shared" si="150"/>
        <v>0</v>
      </c>
      <c r="O713" s="7">
        <f t="shared" si="145"/>
        <v>0</v>
      </c>
      <c r="P713" s="8">
        <f t="shared" si="146"/>
        <v>0</v>
      </c>
      <c r="Q713" s="8">
        <f t="shared" si="147"/>
        <v>0</v>
      </c>
      <c r="R713" s="7">
        <f t="shared" si="148"/>
        <v>0</v>
      </c>
      <c r="S713" s="7">
        <f t="shared" si="149"/>
        <v>0</v>
      </c>
      <c r="T713" s="7" t="str">
        <f t="shared" si="151"/>
        <v/>
      </c>
      <c r="U713" s="7" t="str">
        <f t="shared" si="152"/>
        <v/>
      </c>
      <c r="V713" s="7" t="str">
        <f t="shared" si="153"/>
        <v/>
      </c>
      <c r="W713" s="7" t="str">
        <f t="shared" si="154"/>
        <v/>
      </c>
    </row>
    <row r="714" spans="12:23" x14ac:dyDescent="0.25">
      <c r="L714" s="7" t="str">
        <f>IF(G714="","",VLOOKUP(G714,Overview!$A$3:$B$52,2))</f>
        <v/>
      </c>
      <c r="M714" s="7">
        <f t="shared" si="144"/>
        <v>0</v>
      </c>
      <c r="N714" s="7">
        <f t="shared" si="150"/>
        <v>0</v>
      </c>
      <c r="O714" s="7">
        <f t="shared" si="145"/>
        <v>0</v>
      </c>
      <c r="P714" s="8">
        <f t="shared" si="146"/>
        <v>0</v>
      </c>
      <c r="Q714" s="8">
        <f t="shared" si="147"/>
        <v>0</v>
      </c>
      <c r="R714" s="7">
        <f t="shared" si="148"/>
        <v>0</v>
      </c>
      <c r="S714" s="7">
        <f t="shared" si="149"/>
        <v>0</v>
      </c>
      <c r="T714" s="7" t="str">
        <f t="shared" si="151"/>
        <v/>
      </c>
      <c r="U714" s="7" t="str">
        <f t="shared" si="152"/>
        <v/>
      </c>
      <c r="V714" s="7" t="str">
        <f t="shared" si="153"/>
        <v/>
      </c>
      <c r="W714" s="7" t="str">
        <f t="shared" si="154"/>
        <v/>
      </c>
    </row>
    <row r="715" spans="12:23" x14ac:dyDescent="0.25">
      <c r="L715" s="7" t="str">
        <f>IF(G715="","",VLOOKUP(G715,Overview!$A$3:$B$52,2))</f>
        <v/>
      </c>
      <c r="M715" s="7">
        <f t="shared" si="144"/>
        <v>0</v>
      </c>
      <c r="N715" s="7">
        <f t="shared" si="150"/>
        <v>0</v>
      </c>
      <c r="O715" s="7">
        <f t="shared" si="145"/>
        <v>0</v>
      </c>
      <c r="P715" s="8">
        <f t="shared" si="146"/>
        <v>0</v>
      </c>
      <c r="Q715" s="8">
        <f t="shared" si="147"/>
        <v>0</v>
      </c>
      <c r="R715" s="7">
        <f t="shared" si="148"/>
        <v>0</v>
      </c>
      <c r="S715" s="7">
        <f t="shared" si="149"/>
        <v>0</v>
      </c>
      <c r="T715" s="7" t="str">
        <f t="shared" si="151"/>
        <v/>
      </c>
      <c r="U715" s="7" t="str">
        <f t="shared" si="152"/>
        <v/>
      </c>
      <c r="V715" s="7" t="str">
        <f t="shared" si="153"/>
        <v/>
      </c>
      <c r="W715" s="7" t="str">
        <f t="shared" si="154"/>
        <v/>
      </c>
    </row>
    <row r="716" spans="12:23" x14ac:dyDescent="0.25">
      <c r="L716" s="7" t="str">
        <f>IF(G716="","",VLOOKUP(G716,Overview!$A$3:$B$52,2))</f>
        <v/>
      </c>
      <c r="M716" s="7">
        <f t="shared" si="144"/>
        <v>0</v>
      </c>
      <c r="N716" s="7">
        <f t="shared" si="150"/>
        <v>0</v>
      </c>
      <c r="O716" s="7">
        <f t="shared" si="145"/>
        <v>0</v>
      </c>
      <c r="P716" s="8">
        <f t="shared" si="146"/>
        <v>0</v>
      </c>
      <c r="Q716" s="8">
        <f t="shared" si="147"/>
        <v>0</v>
      </c>
      <c r="R716" s="7">
        <f t="shared" si="148"/>
        <v>0</v>
      </c>
      <c r="S716" s="7">
        <f t="shared" si="149"/>
        <v>0</v>
      </c>
      <c r="T716" s="7" t="str">
        <f t="shared" si="151"/>
        <v/>
      </c>
      <c r="U716" s="7" t="str">
        <f t="shared" si="152"/>
        <v/>
      </c>
      <c r="V716" s="7" t="str">
        <f t="shared" si="153"/>
        <v/>
      </c>
      <c r="W716" s="7" t="str">
        <f t="shared" si="154"/>
        <v/>
      </c>
    </row>
    <row r="717" spans="12:23" x14ac:dyDescent="0.25">
      <c r="L717" s="7" t="str">
        <f>IF(G717="","",VLOOKUP(G717,Overview!$A$3:$B$52,2))</f>
        <v/>
      </c>
      <c r="M717" s="7">
        <f t="shared" si="144"/>
        <v>0</v>
      </c>
      <c r="N717" s="7">
        <f t="shared" si="150"/>
        <v>0</v>
      </c>
      <c r="O717" s="7">
        <f t="shared" si="145"/>
        <v>0</v>
      </c>
      <c r="P717" s="8">
        <f t="shared" si="146"/>
        <v>0</v>
      </c>
      <c r="Q717" s="8">
        <f t="shared" si="147"/>
        <v>0</v>
      </c>
      <c r="R717" s="7">
        <f t="shared" si="148"/>
        <v>0</v>
      </c>
      <c r="S717" s="7">
        <f t="shared" si="149"/>
        <v>0</v>
      </c>
      <c r="T717" s="7" t="str">
        <f t="shared" si="151"/>
        <v/>
      </c>
      <c r="U717" s="7" t="str">
        <f t="shared" si="152"/>
        <v/>
      </c>
      <c r="V717" s="7" t="str">
        <f t="shared" si="153"/>
        <v/>
      </c>
      <c r="W717" s="7" t="str">
        <f t="shared" si="154"/>
        <v/>
      </c>
    </row>
    <row r="718" spans="12:23" x14ac:dyDescent="0.25">
      <c r="L718" s="7" t="str">
        <f>IF(G718="","",VLOOKUP(G718,Overview!$A$3:$B$52,2))</f>
        <v/>
      </c>
      <c r="M718" s="7">
        <f t="shared" si="144"/>
        <v>0</v>
      </c>
      <c r="N718" s="7">
        <f t="shared" si="150"/>
        <v>0</v>
      </c>
      <c r="O718" s="7">
        <f t="shared" si="145"/>
        <v>0</v>
      </c>
      <c r="P718" s="8">
        <f t="shared" si="146"/>
        <v>0</v>
      </c>
      <c r="Q718" s="8">
        <f t="shared" si="147"/>
        <v>0</v>
      </c>
      <c r="R718" s="7">
        <f t="shared" si="148"/>
        <v>0</v>
      </c>
      <c r="S718" s="7">
        <f t="shared" si="149"/>
        <v>0</v>
      </c>
      <c r="T718" s="7" t="str">
        <f t="shared" si="151"/>
        <v/>
      </c>
      <c r="U718" s="7" t="str">
        <f t="shared" si="152"/>
        <v/>
      </c>
      <c r="V718" s="7" t="str">
        <f t="shared" si="153"/>
        <v/>
      </c>
      <c r="W718" s="7" t="str">
        <f t="shared" si="154"/>
        <v/>
      </c>
    </row>
    <row r="719" spans="12:23" x14ac:dyDescent="0.25">
      <c r="L719" s="7" t="str">
        <f>IF(G719="","",VLOOKUP(G719,Overview!$A$3:$B$52,2))</f>
        <v/>
      </c>
      <c r="M719" s="7">
        <f t="shared" si="144"/>
        <v>0</v>
      </c>
      <c r="N719" s="7">
        <f t="shared" si="150"/>
        <v>0</v>
      </c>
      <c r="O719" s="7">
        <f t="shared" si="145"/>
        <v>0</v>
      </c>
      <c r="P719" s="8">
        <f t="shared" si="146"/>
        <v>0</v>
      </c>
      <c r="Q719" s="8">
        <f t="shared" si="147"/>
        <v>0</v>
      </c>
      <c r="R719" s="7">
        <f t="shared" si="148"/>
        <v>0</v>
      </c>
      <c r="S719" s="7">
        <f t="shared" si="149"/>
        <v>0</v>
      </c>
      <c r="T719" s="7" t="str">
        <f t="shared" si="151"/>
        <v/>
      </c>
      <c r="U719" s="7" t="str">
        <f t="shared" si="152"/>
        <v/>
      </c>
      <c r="V719" s="7" t="str">
        <f t="shared" si="153"/>
        <v/>
      </c>
      <c r="W719" s="7" t="str">
        <f t="shared" si="154"/>
        <v/>
      </c>
    </row>
    <row r="720" spans="12:23" x14ac:dyDescent="0.25">
      <c r="L720" s="7" t="str">
        <f>IF(G720="","",VLOOKUP(G720,Overview!$A$3:$B$52,2))</f>
        <v/>
      </c>
      <c r="M720" s="7">
        <f t="shared" si="144"/>
        <v>0</v>
      </c>
      <c r="N720" s="7">
        <f t="shared" si="150"/>
        <v>0</v>
      </c>
      <c r="O720" s="7">
        <f t="shared" si="145"/>
        <v>0</v>
      </c>
      <c r="P720" s="8">
        <f t="shared" si="146"/>
        <v>0</v>
      </c>
      <c r="Q720" s="8">
        <f t="shared" si="147"/>
        <v>0</v>
      </c>
      <c r="R720" s="7">
        <f t="shared" si="148"/>
        <v>0</v>
      </c>
      <c r="S720" s="7">
        <f t="shared" si="149"/>
        <v>0</v>
      </c>
      <c r="T720" s="7" t="str">
        <f t="shared" si="151"/>
        <v/>
      </c>
      <c r="U720" s="7" t="str">
        <f t="shared" si="152"/>
        <v/>
      </c>
      <c r="V720" s="7" t="str">
        <f t="shared" si="153"/>
        <v/>
      </c>
      <c r="W720" s="7" t="str">
        <f t="shared" si="154"/>
        <v/>
      </c>
    </row>
    <row r="721" spans="12:23" x14ac:dyDescent="0.25">
      <c r="L721" s="7" t="str">
        <f>IF(G721="","",VLOOKUP(G721,Overview!$A$3:$B$52,2))</f>
        <v/>
      </c>
      <c r="M721" s="7">
        <f t="shared" si="144"/>
        <v>0</v>
      </c>
      <c r="N721" s="7">
        <f t="shared" si="150"/>
        <v>0</v>
      </c>
      <c r="O721" s="7">
        <f t="shared" si="145"/>
        <v>0</v>
      </c>
      <c r="P721" s="8">
        <f t="shared" si="146"/>
        <v>0</v>
      </c>
      <c r="Q721" s="8">
        <f t="shared" si="147"/>
        <v>0</v>
      </c>
      <c r="R721" s="7">
        <f t="shared" si="148"/>
        <v>0</v>
      </c>
      <c r="S721" s="7">
        <f t="shared" si="149"/>
        <v>0</v>
      </c>
      <c r="T721" s="7" t="str">
        <f t="shared" si="151"/>
        <v/>
      </c>
      <c r="U721" s="7" t="str">
        <f t="shared" si="152"/>
        <v/>
      </c>
      <c r="V721" s="7" t="str">
        <f t="shared" si="153"/>
        <v/>
      </c>
      <c r="W721" s="7" t="str">
        <f t="shared" si="154"/>
        <v/>
      </c>
    </row>
    <row r="722" spans="12:23" x14ac:dyDescent="0.25">
      <c r="L722" s="7" t="str">
        <f>IF(G722="","",VLOOKUP(G722,Overview!$A$3:$B$52,2))</f>
        <v/>
      </c>
      <c r="M722" s="7">
        <f t="shared" si="144"/>
        <v>0</v>
      </c>
      <c r="N722" s="7">
        <f t="shared" si="150"/>
        <v>0</v>
      </c>
      <c r="O722" s="7">
        <f t="shared" si="145"/>
        <v>0</v>
      </c>
      <c r="P722" s="8">
        <f t="shared" si="146"/>
        <v>0</v>
      </c>
      <c r="Q722" s="8">
        <f t="shared" si="147"/>
        <v>0</v>
      </c>
      <c r="R722" s="7">
        <f t="shared" si="148"/>
        <v>0</v>
      </c>
      <c r="S722" s="7">
        <f t="shared" si="149"/>
        <v>0</v>
      </c>
      <c r="T722" s="7" t="str">
        <f t="shared" si="151"/>
        <v/>
      </c>
      <c r="U722" s="7" t="str">
        <f t="shared" si="152"/>
        <v/>
      </c>
      <c r="V722" s="7" t="str">
        <f t="shared" si="153"/>
        <v/>
      </c>
      <c r="W722" s="7" t="str">
        <f t="shared" si="154"/>
        <v/>
      </c>
    </row>
    <row r="723" spans="12:23" x14ac:dyDescent="0.25">
      <c r="L723" s="7" t="str">
        <f>IF(G723="","",VLOOKUP(G723,Overview!$A$3:$B$52,2))</f>
        <v/>
      </c>
      <c r="M723" s="7">
        <f t="shared" si="144"/>
        <v>0</v>
      </c>
      <c r="N723" s="7">
        <f t="shared" si="150"/>
        <v>0</v>
      </c>
      <c r="O723" s="7">
        <f t="shared" si="145"/>
        <v>0</v>
      </c>
      <c r="P723" s="8">
        <f t="shared" si="146"/>
        <v>0</v>
      </c>
      <c r="Q723" s="8">
        <f t="shared" si="147"/>
        <v>0</v>
      </c>
      <c r="R723" s="7">
        <f t="shared" si="148"/>
        <v>0</v>
      </c>
      <c r="S723" s="7">
        <f t="shared" si="149"/>
        <v>0</v>
      </c>
      <c r="T723" s="7" t="str">
        <f t="shared" si="151"/>
        <v/>
      </c>
      <c r="U723" s="7" t="str">
        <f t="shared" si="152"/>
        <v/>
      </c>
      <c r="V723" s="7" t="str">
        <f t="shared" si="153"/>
        <v/>
      </c>
      <c r="W723" s="7" t="str">
        <f t="shared" si="154"/>
        <v/>
      </c>
    </row>
    <row r="724" spans="12:23" x14ac:dyDescent="0.25">
      <c r="L724" s="7" t="str">
        <f>IF(G724="","",VLOOKUP(G724,Overview!$A$3:$B$52,2))</f>
        <v/>
      </c>
      <c r="M724" s="7">
        <f t="shared" si="144"/>
        <v>0</v>
      </c>
      <c r="N724" s="7">
        <f t="shared" si="150"/>
        <v>0</v>
      </c>
      <c r="O724" s="7">
        <f t="shared" si="145"/>
        <v>0</v>
      </c>
      <c r="P724" s="8">
        <f t="shared" si="146"/>
        <v>0</v>
      </c>
      <c r="Q724" s="8">
        <f t="shared" si="147"/>
        <v>0</v>
      </c>
      <c r="R724" s="7">
        <f t="shared" si="148"/>
        <v>0</v>
      </c>
      <c r="S724" s="7">
        <f t="shared" si="149"/>
        <v>0</v>
      </c>
      <c r="T724" s="7" t="str">
        <f t="shared" si="151"/>
        <v/>
      </c>
      <c r="U724" s="7" t="str">
        <f t="shared" si="152"/>
        <v/>
      </c>
      <c r="V724" s="7" t="str">
        <f t="shared" si="153"/>
        <v/>
      </c>
      <c r="W724" s="7" t="str">
        <f t="shared" si="154"/>
        <v/>
      </c>
    </row>
    <row r="725" spans="12:23" x14ac:dyDescent="0.25">
      <c r="L725" s="7" t="str">
        <f>IF(G725="","",VLOOKUP(G725,Overview!$A$3:$B$52,2))</f>
        <v/>
      </c>
      <c r="M725" s="7">
        <f t="shared" si="144"/>
        <v>0</v>
      </c>
      <c r="N725" s="7">
        <f t="shared" si="150"/>
        <v>0</v>
      </c>
      <c r="O725" s="7">
        <f t="shared" si="145"/>
        <v>0</v>
      </c>
      <c r="P725" s="8">
        <f t="shared" si="146"/>
        <v>0</v>
      </c>
      <c r="Q725" s="8">
        <f t="shared" si="147"/>
        <v>0</v>
      </c>
      <c r="R725" s="7">
        <f t="shared" si="148"/>
        <v>0</v>
      </c>
      <c r="S725" s="7">
        <f t="shared" si="149"/>
        <v>0</v>
      </c>
      <c r="T725" s="7" t="str">
        <f t="shared" si="151"/>
        <v/>
      </c>
      <c r="U725" s="7" t="str">
        <f t="shared" si="152"/>
        <v/>
      </c>
      <c r="V725" s="7" t="str">
        <f t="shared" si="153"/>
        <v/>
      </c>
      <c r="W725" s="7" t="str">
        <f t="shared" si="154"/>
        <v/>
      </c>
    </row>
    <row r="726" spans="12:23" x14ac:dyDescent="0.25">
      <c r="L726" s="7" t="str">
        <f>IF(G726="","",VLOOKUP(G726,Overview!$A$3:$B$52,2))</f>
        <v/>
      </c>
      <c r="M726" s="7">
        <f t="shared" si="144"/>
        <v>0</v>
      </c>
      <c r="N726" s="7">
        <f t="shared" si="150"/>
        <v>0</v>
      </c>
      <c r="O726" s="7">
        <f t="shared" si="145"/>
        <v>0</v>
      </c>
      <c r="P726" s="8">
        <f t="shared" si="146"/>
        <v>0</v>
      </c>
      <c r="Q726" s="8">
        <f t="shared" si="147"/>
        <v>0</v>
      </c>
      <c r="R726" s="7">
        <f t="shared" si="148"/>
        <v>0</v>
      </c>
      <c r="S726" s="7">
        <f t="shared" si="149"/>
        <v>0</v>
      </c>
      <c r="T726" s="7" t="str">
        <f t="shared" si="151"/>
        <v/>
      </c>
      <c r="U726" s="7" t="str">
        <f t="shared" si="152"/>
        <v/>
      </c>
      <c r="V726" s="7" t="str">
        <f t="shared" si="153"/>
        <v/>
      </c>
      <c r="W726" s="7" t="str">
        <f t="shared" si="154"/>
        <v/>
      </c>
    </row>
    <row r="727" spans="12:23" x14ac:dyDescent="0.25">
      <c r="L727" s="7" t="str">
        <f>IF(G727="","",VLOOKUP(G727,Overview!$A$3:$B$52,2))</f>
        <v/>
      </c>
      <c r="M727" s="7">
        <f t="shared" si="144"/>
        <v>0</v>
      </c>
      <c r="N727" s="7">
        <f t="shared" si="150"/>
        <v>0</v>
      </c>
      <c r="O727" s="7">
        <f t="shared" si="145"/>
        <v>0</v>
      </c>
      <c r="P727" s="8">
        <f t="shared" si="146"/>
        <v>0</v>
      </c>
      <c r="Q727" s="8">
        <f t="shared" si="147"/>
        <v>0</v>
      </c>
      <c r="R727" s="7">
        <f t="shared" si="148"/>
        <v>0</v>
      </c>
      <c r="S727" s="7">
        <f t="shared" si="149"/>
        <v>0</v>
      </c>
      <c r="T727" s="7" t="str">
        <f t="shared" si="151"/>
        <v/>
      </c>
      <c r="U727" s="7" t="str">
        <f t="shared" si="152"/>
        <v/>
      </c>
      <c r="V727" s="7" t="str">
        <f t="shared" si="153"/>
        <v/>
      </c>
      <c r="W727" s="7" t="str">
        <f t="shared" si="154"/>
        <v/>
      </c>
    </row>
    <row r="728" spans="12:23" x14ac:dyDescent="0.25">
      <c r="L728" s="7" t="str">
        <f>IF(G728="","",VLOOKUP(G728,Overview!$A$3:$B$52,2))</f>
        <v/>
      </c>
      <c r="M728" s="7">
        <f t="shared" si="144"/>
        <v>0</v>
      </c>
      <c r="N728" s="7">
        <f t="shared" si="150"/>
        <v>0</v>
      </c>
      <c r="O728" s="7">
        <f t="shared" si="145"/>
        <v>0</v>
      </c>
      <c r="P728" s="8">
        <f t="shared" si="146"/>
        <v>0</v>
      </c>
      <c r="Q728" s="8">
        <f t="shared" si="147"/>
        <v>0</v>
      </c>
      <c r="R728" s="7">
        <f t="shared" si="148"/>
        <v>0</v>
      </c>
      <c r="S728" s="7">
        <f t="shared" si="149"/>
        <v>0</v>
      </c>
      <c r="T728" s="7" t="str">
        <f t="shared" si="151"/>
        <v/>
      </c>
      <c r="U728" s="7" t="str">
        <f t="shared" si="152"/>
        <v/>
      </c>
      <c r="V728" s="7" t="str">
        <f t="shared" si="153"/>
        <v/>
      </c>
      <c r="W728" s="7" t="str">
        <f t="shared" si="154"/>
        <v/>
      </c>
    </row>
    <row r="729" spans="12:23" x14ac:dyDescent="0.25">
      <c r="L729" s="7" t="str">
        <f>IF(G729="","",VLOOKUP(G729,Overview!$A$3:$B$52,2))</f>
        <v/>
      </c>
      <c r="M729" s="7">
        <f t="shared" si="144"/>
        <v>0</v>
      </c>
      <c r="N729" s="7">
        <f t="shared" si="150"/>
        <v>0</v>
      </c>
      <c r="O729" s="7">
        <f t="shared" si="145"/>
        <v>0</v>
      </c>
      <c r="P729" s="8">
        <f t="shared" si="146"/>
        <v>0</v>
      </c>
      <c r="Q729" s="8">
        <f t="shared" si="147"/>
        <v>0</v>
      </c>
      <c r="R729" s="7">
        <f t="shared" si="148"/>
        <v>0</v>
      </c>
      <c r="S729" s="7">
        <f t="shared" si="149"/>
        <v>0</v>
      </c>
      <c r="T729" s="7" t="str">
        <f t="shared" si="151"/>
        <v/>
      </c>
      <c r="U729" s="7" t="str">
        <f t="shared" si="152"/>
        <v/>
      </c>
      <c r="V729" s="7" t="str">
        <f t="shared" si="153"/>
        <v/>
      </c>
      <c r="W729" s="7" t="str">
        <f t="shared" si="154"/>
        <v/>
      </c>
    </row>
    <row r="730" spans="12:23" x14ac:dyDescent="0.25">
      <c r="L730" s="7" t="str">
        <f>IF(G730="","",VLOOKUP(G730,Overview!$A$3:$B$52,2))</f>
        <v/>
      </c>
      <c r="M730" s="7">
        <f t="shared" si="144"/>
        <v>0</v>
      </c>
      <c r="N730" s="7">
        <f t="shared" si="150"/>
        <v>0</v>
      </c>
      <c r="O730" s="7">
        <f t="shared" si="145"/>
        <v>0</v>
      </c>
      <c r="P730" s="8">
        <f t="shared" si="146"/>
        <v>0</v>
      </c>
      <c r="Q730" s="8">
        <f t="shared" si="147"/>
        <v>0</v>
      </c>
      <c r="R730" s="7">
        <f t="shared" si="148"/>
        <v>0</v>
      </c>
      <c r="S730" s="7">
        <f t="shared" si="149"/>
        <v>0</v>
      </c>
      <c r="T730" s="7" t="str">
        <f t="shared" si="151"/>
        <v/>
      </c>
      <c r="U730" s="7" t="str">
        <f t="shared" si="152"/>
        <v/>
      </c>
      <c r="V730" s="7" t="str">
        <f t="shared" si="153"/>
        <v/>
      </c>
      <c r="W730" s="7" t="str">
        <f t="shared" si="154"/>
        <v/>
      </c>
    </row>
    <row r="731" spans="12:23" x14ac:dyDescent="0.25">
      <c r="L731" s="7" t="str">
        <f>IF(G731="","",VLOOKUP(G731,Overview!$A$3:$B$52,2))</f>
        <v/>
      </c>
      <c r="M731" s="7">
        <f t="shared" si="144"/>
        <v>0</v>
      </c>
      <c r="N731" s="7">
        <f t="shared" si="150"/>
        <v>0</v>
      </c>
      <c r="O731" s="7">
        <f t="shared" si="145"/>
        <v>0</v>
      </c>
      <c r="P731" s="8">
        <f t="shared" si="146"/>
        <v>0</v>
      </c>
      <c r="Q731" s="8">
        <f t="shared" si="147"/>
        <v>0</v>
      </c>
      <c r="R731" s="7">
        <f t="shared" si="148"/>
        <v>0</v>
      </c>
      <c r="S731" s="7">
        <f t="shared" si="149"/>
        <v>0</v>
      </c>
      <c r="T731" s="7" t="str">
        <f t="shared" si="151"/>
        <v/>
      </c>
      <c r="U731" s="7" t="str">
        <f t="shared" si="152"/>
        <v/>
      </c>
      <c r="V731" s="7" t="str">
        <f t="shared" si="153"/>
        <v/>
      </c>
      <c r="W731" s="7" t="str">
        <f t="shared" si="154"/>
        <v/>
      </c>
    </row>
    <row r="732" spans="12:23" x14ac:dyDescent="0.25">
      <c r="L732" s="7" t="str">
        <f>IF(G732="","",VLOOKUP(G732,Overview!$A$3:$B$52,2))</f>
        <v/>
      </c>
      <c r="M732" s="7">
        <f t="shared" si="144"/>
        <v>0</v>
      </c>
      <c r="N732" s="7">
        <f t="shared" si="150"/>
        <v>0</v>
      </c>
      <c r="O732" s="7">
        <f t="shared" si="145"/>
        <v>0</v>
      </c>
      <c r="P732" s="8">
        <f t="shared" si="146"/>
        <v>0</v>
      </c>
      <c r="Q732" s="8">
        <f t="shared" si="147"/>
        <v>0</v>
      </c>
      <c r="R732" s="7">
        <f t="shared" si="148"/>
        <v>0</v>
      </c>
      <c r="S732" s="7">
        <f t="shared" si="149"/>
        <v>0</v>
      </c>
      <c r="T732" s="7" t="str">
        <f t="shared" si="151"/>
        <v/>
      </c>
      <c r="U732" s="7" t="str">
        <f t="shared" si="152"/>
        <v/>
      </c>
      <c r="V732" s="7" t="str">
        <f t="shared" si="153"/>
        <v/>
      </c>
      <c r="W732" s="7" t="str">
        <f t="shared" si="154"/>
        <v/>
      </c>
    </row>
    <row r="733" spans="12:23" x14ac:dyDescent="0.25">
      <c r="L733" s="7" t="str">
        <f>IF(G733="","",VLOOKUP(G733,Overview!$A$3:$B$52,2))</f>
        <v/>
      </c>
      <c r="M733" s="7">
        <f t="shared" si="144"/>
        <v>0</v>
      </c>
      <c r="N733" s="7">
        <f t="shared" si="150"/>
        <v>0</v>
      </c>
      <c r="O733" s="7">
        <f t="shared" si="145"/>
        <v>0</v>
      </c>
      <c r="P733" s="8">
        <f t="shared" si="146"/>
        <v>0</v>
      </c>
      <c r="Q733" s="8">
        <f t="shared" si="147"/>
        <v>0</v>
      </c>
      <c r="R733" s="7">
        <f t="shared" si="148"/>
        <v>0</v>
      </c>
      <c r="S733" s="7">
        <f t="shared" si="149"/>
        <v>0</v>
      </c>
      <c r="T733" s="7" t="str">
        <f t="shared" si="151"/>
        <v/>
      </c>
      <c r="U733" s="7" t="str">
        <f t="shared" si="152"/>
        <v/>
      </c>
      <c r="V733" s="7" t="str">
        <f t="shared" si="153"/>
        <v/>
      </c>
      <c r="W733" s="7" t="str">
        <f t="shared" si="154"/>
        <v/>
      </c>
    </row>
    <row r="734" spans="12:23" x14ac:dyDescent="0.25">
      <c r="L734" s="7" t="str">
        <f>IF(G734="","",VLOOKUP(G734,Overview!$A$3:$B$52,2))</f>
        <v/>
      </c>
      <c r="M734" s="7">
        <f t="shared" ref="M734:M751" si="155">(L734=$M$1)*1</f>
        <v>0</v>
      </c>
      <c r="N734" s="7">
        <f t="shared" si="150"/>
        <v>0</v>
      </c>
      <c r="O734" s="7">
        <f t="shared" ref="O734:O751" si="156">A734*M734</f>
        <v>0</v>
      </c>
      <c r="P734" s="8">
        <f t="shared" ref="P734:P751" si="157">COUNTIF(H734:K734,"W")*M734</f>
        <v>0</v>
      </c>
      <c r="Q734" s="8">
        <f t="shared" ref="Q734:Q751" si="158">COUNTIF(H734:K734,"L")*M734</f>
        <v>0</v>
      </c>
      <c r="R734" s="7">
        <f t="shared" ref="R734:R751" si="159">IF(K734&lt;&gt;"",1,0)*M734</f>
        <v>0</v>
      </c>
      <c r="S734" s="7">
        <f t="shared" ref="S734:S751" si="160">IF(K734="W",1,0)*M734</f>
        <v>0</v>
      </c>
      <c r="T734" s="7" t="str">
        <f t="shared" si="151"/>
        <v/>
      </c>
      <c r="U734" s="7" t="str">
        <f t="shared" si="152"/>
        <v/>
      </c>
      <c r="V734" s="7" t="str">
        <f t="shared" si="153"/>
        <v/>
      </c>
      <c r="W734" s="7" t="str">
        <f t="shared" si="154"/>
        <v/>
      </c>
    </row>
    <row r="735" spans="12:23" x14ac:dyDescent="0.25">
      <c r="L735" s="7" t="str">
        <f>IF(G735="","",VLOOKUP(G735,Overview!$A$3:$B$52,2))</f>
        <v/>
      </c>
      <c r="M735" s="7">
        <f t="shared" si="155"/>
        <v>0</v>
      </c>
      <c r="N735" s="7">
        <f t="shared" si="150"/>
        <v>0</v>
      </c>
      <c r="O735" s="7">
        <f t="shared" si="156"/>
        <v>0</v>
      </c>
      <c r="P735" s="8">
        <f t="shared" si="157"/>
        <v>0</v>
      </c>
      <c r="Q735" s="8">
        <f t="shared" si="158"/>
        <v>0</v>
      </c>
      <c r="R735" s="7">
        <f t="shared" si="159"/>
        <v>0</v>
      </c>
      <c r="S735" s="7">
        <f t="shared" si="160"/>
        <v>0</v>
      </c>
      <c r="T735" s="7" t="str">
        <f t="shared" si="151"/>
        <v/>
      </c>
      <c r="U735" s="7" t="str">
        <f t="shared" si="152"/>
        <v/>
      </c>
      <c r="V735" s="7" t="str">
        <f t="shared" si="153"/>
        <v/>
      </c>
      <c r="W735" s="7" t="str">
        <f t="shared" si="154"/>
        <v/>
      </c>
    </row>
    <row r="736" spans="12:23" x14ac:dyDescent="0.25">
      <c r="L736" s="7" t="str">
        <f>IF(G736="","",VLOOKUP(G736,Overview!$A$3:$B$52,2))</f>
        <v/>
      </c>
      <c r="M736" s="7">
        <f t="shared" si="155"/>
        <v>0</v>
      </c>
      <c r="N736" s="7">
        <f t="shared" si="150"/>
        <v>0</v>
      </c>
      <c r="O736" s="7">
        <f t="shared" si="156"/>
        <v>0</v>
      </c>
      <c r="P736" s="8">
        <f t="shared" si="157"/>
        <v>0</v>
      </c>
      <c r="Q736" s="8">
        <f t="shared" si="158"/>
        <v>0</v>
      </c>
      <c r="R736" s="7">
        <f t="shared" si="159"/>
        <v>0</v>
      </c>
      <c r="S736" s="7">
        <f t="shared" si="160"/>
        <v>0</v>
      </c>
      <c r="T736" s="7" t="str">
        <f t="shared" si="151"/>
        <v/>
      </c>
      <c r="U736" s="7" t="str">
        <f t="shared" si="152"/>
        <v/>
      </c>
      <c r="V736" s="7" t="str">
        <f t="shared" si="153"/>
        <v/>
      </c>
      <c r="W736" s="7" t="str">
        <f t="shared" si="154"/>
        <v/>
      </c>
    </row>
    <row r="737" spans="12:23" x14ac:dyDescent="0.25">
      <c r="L737" s="7" t="str">
        <f>IF(G737="","",VLOOKUP(G737,Overview!$A$3:$B$52,2))</f>
        <v/>
      </c>
      <c r="M737" s="7">
        <f t="shared" si="155"/>
        <v>0</v>
      </c>
      <c r="N737" s="7">
        <f t="shared" si="150"/>
        <v>0</v>
      </c>
      <c r="O737" s="7">
        <f t="shared" si="156"/>
        <v>0</v>
      </c>
      <c r="P737" s="8">
        <f t="shared" si="157"/>
        <v>0</v>
      </c>
      <c r="Q737" s="8">
        <f t="shared" si="158"/>
        <v>0</v>
      </c>
      <c r="R737" s="7">
        <f t="shared" si="159"/>
        <v>0</v>
      </c>
      <c r="S737" s="7">
        <f t="shared" si="160"/>
        <v>0</v>
      </c>
      <c r="T737" s="7" t="str">
        <f t="shared" si="151"/>
        <v/>
      </c>
      <c r="U737" s="7" t="str">
        <f t="shared" si="152"/>
        <v/>
      </c>
      <c r="V737" s="7" t="str">
        <f t="shared" si="153"/>
        <v/>
      </c>
      <c r="W737" s="7" t="str">
        <f t="shared" si="154"/>
        <v/>
      </c>
    </row>
    <row r="738" spans="12:23" x14ac:dyDescent="0.25">
      <c r="L738" s="7" t="str">
        <f>IF(G738="","",VLOOKUP(G738,Overview!$A$3:$B$52,2))</f>
        <v/>
      </c>
      <c r="M738" s="7">
        <f t="shared" si="155"/>
        <v>0</v>
      </c>
      <c r="N738" s="7">
        <f t="shared" si="150"/>
        <v>0</v>
      </c>
      <c r="O738" s="7">
        <f t="shared" si="156"/>
        <v>0</v>
      </c>
      <c r="P738" s="8">
        <f t="shared" si="157"/>
        <v>0</v>
      </c>
      <c r="Q738" s="8">
        <f t="shared" si="158"/>
        <v>0</v>
      </c>
      <c r="R738" s="7">
        <f t="shared" si="159"/>
        <v>0</v>
      </c>
      <c r="S738" s="7">
        <f t="shared" si="160"/>
        <v>0</v>
      </c>
      <c r="T738" s="7" t="str">
        <f t="shared" si="151"/>
        <v/>
      </c>
      <c r="U738" s="7" t="str">
        <f t="shared" si="152"/>
        <v/>
      </c>
      <c r="V738" s="7" t="str">
        <f t="shared" si="153"/>
        <v/>
      </c>
      <c r="W738" s="7" t="str">
        <f t="shared" si="154"/>
        <v/>
      </c>
    </row>
    <row r="739" spans="12:23" x14ac:dyDescent="0.25">
      <c r="L739" s="7" t="str">
        <f>IF(G739="","",VLOOKUP(G739,Overview!$A$3:$B$52,2))</f>
        <v/>
      </c>
      <c r="M739" s="7">
        <f t="shared" si="155"/>
        <v>0</v>
      </c>
      <c r="N739" s="7">
        <f t="shared" si="150"/>
        <v>0</v>
      </c>
      <c r="O739" s="7">
        <f t="shared" si="156"/>
        <v>0</v>
      </c>
      <c r="P739" s="8">
        <f t="shared" si="157"/>
        <v>0</v>
      </c>
      <c r="Q739" s="8">
        <f t="shared" si="158"/>
        <v>0</v>
      </c>
      <c r="R739" s="7">
        <f t="shared" si="159"/>
        <v>0</v>
      </c>
      <c r="S739" s="7">
        <f t="shared" si="160"/>
        <v>0</v>
      </c>
      <c r="T739" s="7" t="str">
        <f t="shared" si="151"/>
        <v/>
      </c>
      <c r="U739" s="7" t="str">
        <f t="shared" si="152"/>
        <v/>
      </c>
      <c r="V739" s="7" t="str">
        <f t="shared" si="153"/>
        <v/>
      </c>
      <c r="W739" s="7" t="str">
        <f t="shared" si="154"/>
        <v/>
      </c>
    </row>
    <row r="740" spans="12:23" x14ac:dyDescent="0.25">
      <c r="L740" s="7" t="str">
        <f>IF(G740="","",VLOOKUP(G740,Overview!$A$3:$B$52,2))</f>
        <v/>
      </c>
      <c r="M740" s="7">
        <f t="shared" si="155"/>
        <v>0</v>
      </c>
      <c r="N740" s="7">
        <f t="shared" si="150"/>
        <v>0</v>
      </c>
      <c r="O740" s="7">
        <f t="shared" si="156"/>
        <v>0</v>
      </c>
      <c r="P740" s="8">
        <f t="shared" si="157"/>
        <v>0</v>
      </c>
      <c r="Q740" s="8">
        <f t="shared" si="158"/>
        <v>0</v>
      </c>
      <c r="R740" s="7">
        <f t="shared" si="159"/>
        <v>0</v>
      </c>
      <c r="S740" s="7">
        <f t="shared" si="160"/>
        <v>0</v>
      </c>
      <c r="T740" s="7" t="str">
        <f t="shared" si="151"/>
        <v/>
      </c>
      <c r="U740" s="7" t="str">
        <f t="shared" si="152"/>
        <v/>
      </c>
      <c r="V740" s="7" t="str">
        <f t="shared" si="153"/>
        <v/>
      </c>
      <c r="W740" s="7" t="str">
        <f t="shared" si="154"/>
        <v/>
      </c>
    </row>
    <row r="741" spans="12:23" x14ac:dyDescent="0.25">
      <c r="L741" s="7" t="str">
        <f>IF(G741="","",VLOOKUP(G741,Overview!$A$3:$B$52,2))</f>
        <v/>
      </c>
      <c r="M741" s="7">
        <f t="shared" si="155"/>
        <v>0</v>
      </c>
      <c r="N741" s="7">
        <f t="shared" si="150"/>
        <v>0</v>
      </c>
      <c r="O741" s="7">
        <f t="shared" si="156"/>
        <v>0</v>
      </c>
      <c r="P741" s="8">
        <f t="shared" si="157"/>
        <v>0</v>
      </c>
      <c r="Q741" s="8">
        <f t="shared" si="158"/>
        <v>0</v>
      </c>
      <c r="R741" s="7">
        <f t="shared" si="159"/>
        <v>0</v>
      </c>
      <c r="S741" s="7">
        <f t="shared" si="160"/>
        <v>0</v>
      </c>
      <c r="T741" s="7" t="str">
        <f t="shared" si="151"/>
        <v/>
      </c>
      <c r="U741" s="7" t="str">
        <f t="shared" si="152"/>
        <v/>
      </c>
      <c r="V741" s="7" t="str">
        <f t="shared" si="153"/>
        <v/>
      </c>
      <c r="W741" s="7" t="str">
        <f t="shared" si="154"/>
        <v/>
      </c>
    </row>
    <row r="742" spans="12:23" x14ac:dyDescent="0.25">
      <c r="L742" s="7" t="str">
        <f>IF(G742="","",VLOOKUP(G742,Overview!$A$3:$B$52,2))</f>
        <v/>
      </c>
      <c r="M742" s="7">
        <f t="shared" si="155"/>
        <v>0</v>
      </c>
      <c r="N742" s="7">
        <f t="shared" si="150"/>
        <v>0</v>
      </c>
      <c r="O742" s="7">
        <f t="shared" si="156"/>
        <v>0</v>
      </c>
      <c r="P742" s="8">
        <f t="shared" si="157"/>
        <v>0</v>
      </c>
      <c r="Q742" s="8">
        <f t="shared" si="158"/>
        <v>0</v>
      </c>
      <c r="R742" s="7">
        <f t="shared" si="159"/>
        <v>0</v>
      </c>
      <c r="S742" s="7">
        <f t="shared" si="160"/>
        <v>0</v>
      </c>
      <c r="T742" s="7" t="str">
        <f t="shared" si="151"/>
        <v/>
      </c>
      <c r="U742" s="7" t="str">
        <f t="shared" si="152"/>
        <v/>
      </c>
      <c r="V742" s="7" t="str">
        <f t="shared" si="153"/>
        <v/>
      </c>
      <c r="W742" s="7" t="str">
        <f t="shared" si="154"/>
        <v/>
      </c>
    </row>
    <row r="743" spans="12:23" x14ac:dyDescent="0.25">
      <c r="L743" s="7" t="str">
        <f>IF(G743="","",VLOOKUP(G743,Overview!$A$3:$B$52,2))</f>
        <v/>
      </c>
      <c r="M743" s="7">
        <f t="shared" si="155"/>
        <v>0</v>
      </c>
      <c r="N743" s="7">
        <f t="shared" si="150"/>
        <v>0</v>
      </c>
      <c r="O743" s="7">
        <f t="shared" si="156"/>
        <v>0</v>
      </c>
      <c r="P743" s="8">
        <f t="shared" si="157"/>
        <v>0</v>
      </c>
      <c r="Q743" s="8">
        <f t="shared" si="158"/>
        <v>0</v>
      </c>
      <c r="R743" s="7">
        <f t="shared" si="159"/>
        <v>0</v>
      </c>
      <c r="S743" s="7">
        <f t="shared" si="160"/>
        <v>0</v>
      </c>
      <c r="T743" s="7" t="str">
        <f t="shared" si="151"/>
        <v/>
      </c>
      <c r="U743" s="7" t="str">
        <f t="shared" si="152"/>
        <v/>
      </c>
      <c r="V743" s="7" t="str">
        <f t="shared" si="153"/>
        <v/>
      </c>
      <c r="W743" s="7" t="str">
        <f t="shared" si="154"/>
        <v/>
      </c>
    </row>
    <row r="744" spans="12:23" x14ac:dyDescent="0.25">
      <c r="L744" s="7" t="str">
        <f>IF(G744="","",VLOOKUP(G744,Overview!$A$3:$B$52,2))</f>
        <v/>
      </c>
      <c r="M744" s="7">
        <f t="shared" si="155"/>
        <v>0</v>
      </c>
      <c r="N744" s="7">
        <f t="shared" si="150"/>
        <v>0</v>
      </c>
      <c r="O744" s="7">
        <f t="shared" si="156"/>
        <v>0</v>
      </c>
      <c r="P744" s="8">
        <f t="shared" si="157"/>
        <v>0</v>
      </c>
      <c r="Q744" s="8">
        <f t="shared" si="158"/>
        <v>0</v>
      </c>
      <c r="R744" s="7">
        <f t="shared" si="159"/>
        <v>0</v>
      </c>
      <c r="S744" s="7">
        <f t="shared" si="160"/>
        <v>0</v>
      </c>
      <c r="T744" s="7" t="str">
        <f t="shared" si="151"/>
        <v/>
      </c>
      <c r="U744" s="7" t="str">
        <f t="shared" si="152"/>
        <v/>
      </c>
      <c r="V744" s="7" t="str">
        <f t="shared" si="153"/>
        <v/>
      </c>
      <c r="W744" s="7" t="str">
        <f t="shared" si="154"/>
        <v/>
      </c>
    </row>
    <row r="745" spans="12:23" x14ac:dyDescent="0.25">
      <c r="L745" s="7" t="str">
        <f>IF(G745="","",VLOOKUP(G745,Overview!$A$3:$B$52,2))</f>
        <v/>
      </c>
      <c r="M745" s="7">
        <f t="shared" si="155"/>
        <v>0</v>
      </c>
      <c r="N745" s="7">
        <f t="shared" si="150"/>
        <v>0</v>
      </c>
      <c r="O745" s="7">
        <f t="shared" si="156"/>
        <v>0</v>
      </c>
      <c r="P745" s="8">
        <f t="shared" si="157"/>
        <v>0</v>
      </c>
      <c r="Q745" s="8">
        <f t="shared" si="158"/>
        <v>0</v>
      </c>
      <c r="R745" s="7">
        <f t="shared" si="159"/>
        <v>0</v>
      </c>
      <c r="S745" s="7">
        <f t="shared" si="160"/>
        <v>0</v>
      </c>
      <c r="T745" s="7" t="str">
        <f t="shared" si="151"/>
        <v/>
      </c>
      <c r="U745" s="7" t="str">
        <f t="shared" si="152"/>
        <v/>
      </c>
      <c r="V745" s="7" t="str">
        <f t="shared" si="153"/>
        <v/>
      </c>
      <c r="W745" s="7" t="str">
        <f t="shared" si="154"/>
        <v/>
      </c>
    </row>
    <row r="746" spans="12:23" x14ac:dyDescent="0.25">
      <c r="L746" s="7" t="str">
        <f>IF(G746="","",VLOOKUP(G746,Overview!$A$3:$B$52,2))</f>
        <v/>
      </c>
      <c r="M746" s="7">
        <f t="shared" si="155"/>
        <v>0</v>
      </c>
      <c r="N746" s="7">
        <f t="shared" si="150"/>
        <v>0</v>
      </c>
      <c r="O746" s="7">
        <f t="shared" si="156"/>
        <v>0</v>
      </c>
      <c r="P746" s="8">
        <f t="shared" si="157"/>
        <v>0</v>
      </c>
      <c r="Q746" s="8">
        <f t="shared" si="158"/>
        <v>0</v>
      </c>
      <c r="R746" s="7">
        <f t="shared" si="159"/>
        <v>0</v>
      </c>
      <c r="S746" s="7">
        <f t="shared" si="160"/>
        <v>0</v>
      </c>
      <c r="T746" s="7" t="str">
        <f t="shared" si="151"/>
        <v/>
      </c>
      <c r="U746" s="7" t="str">
        <f t="shared" si="152"/>
        <v/>
      </c>
      <c r="V746" s="7" t="str">
        <f t="shared" si="153"/>
        <v/>
      </c>
      <c r="W746" s="7" t="str">
        <f t="shared" si="154"/>
        <v/>
      </c>
    </row>
    <row r="747" spans="12:23" x14ac:dyDescent="0.25">
      <c r="L747" s="7" t="str">
        <f>IF(G747="","",VLOOKUP(G747,Overview!$A$3:$B$52,2))</f>
        <v/>
      </c>
      <c r="M747" s="7">
        <f t="shared" si="155"/>
        <v>0</v>
      </c>
      <c r="N747" s="7">
        <f t="shared" si="150"/>
        <v>0</v>
      </c>
      <c r="O747" s="7">
        <f t="shared" si="156"/>
        <v>0</v>
      </c>
      <c r="P747" s="8">
        <f t="shared" si="157"/>
        <v>0</v>
      </c>
      <c r="Q747" s="8">
        <f t="shared" si="158"/>
        <v>0</v>
      </c>
      <c r="R747" s="7">
        <f t="shared" si="159"/>
        <v>0</v>
      </c>
      <c r="S747" s="7">
        <f t="shared" si="160"/>
        <v>0</v>
      </c>
      <c r="T747" s="7" t="str">
        <f t="shared" si="151"/>
        <v/>
      </c>
      <c r="U747" s="7" t="str">
        <f t="shared" si="152"/>
        <v/>
      </c>
      <c r="V747" s="7" t="str">
        <f t="shared" si="153"/>
        <v/>
      </c>
      <c r="W747" s="7" t="str">
        <f t="shared" si="154"/>
        <v/>
      </c>
    </row>
    <row r="748" spans="12:23" x14ac:dyDescent="0.25">
      <c r="L748" s="7" t="str">
        <f>IF(G748="","",VLOOKUP(G748,Overview!$A$3:$B$52,2))</f>
        <v/>
      </c>
      <c r="M748" s="7">
        <f t="shared" si="155"/>
        <v>0</v>
      </c>
      <c r="N748" s="7">
        <f t="shared" si="150"/>
        <v>0</v>
      </c>
      <c r="O748" s="7">
        <f t="shared" si="156"/>
        <v>0</v>
      </c>
      <c r="P748" s="8">
        <f t="shared" si="157"/>
        <v>0</v>
      </c>
      <c r="Q748" s="8">
        <f t="shared" si="158"/>
        <v>0</v>
      </c>
      <c r="R748" s="7">
        <f t="shared" si="159"/>
        <v>0</v>
      </c>
      <c r="S748" s="7">
        <f t="shared" si="160"/>
        <v>0</v>
      </c>
      <c r="T748" s="7" t="str">
        <f t="shared" si="151"/>
        <v/>
      </c>
      <c r="U748" s="7" t="str">
        <f t="shared" si="152"/>
        <v/>
      </c>
      <c r="V748" s="7" t="str">
        <f t="shared" si="153"/>
        <v/>
      </c>
      <c r="W748" s="7" t="str">
        <f t="shared" si="154"/>
        <v/>
      </c>
    </row>
    <row r="749" spans="12:23" x14ac:dyDescent="0.25">
      <c r="L749" s="7" t="str">
        <f>IF(G749="","",VLOOKUP(G749,Overview!$A$3:$B$52,2))</f>
        <v/>
      </c>
      <c r="M749" s="7">
        <f t="shared" si="155"/>
        <v>0</v>
      </c>
      <c r="N749" s="7">
        <f t="shared" si="150"/>
        <v>0</v>
      </c>
      <c r="O749" s="7">
        <f t="shared" si="156"/>
        <v>0</v>
      </c>
      <c r="P749" s="8">
        <f t="shared" si="157"/>
        <v>0</v>
      </c>
      <c r="Q749" s="8">
        <f t="shared" si="158"/>
        <v>0</v>
      </c>
      <c r="R749" s="7">
        <f t="shared" si="159"/>
        <v>0</v>
      </c>
      <c r="S749" s="7">
        <f t="shared" si="160"/>
        <v>0</v>
      </c>
      <c r="T749" s="7" t="str">
        <f t="shared" si="151"/>
        <v/>
      </c>
      <c r="U749" s="7" t="str">
        <f t="shared" si="152"/>
        <v/>
      </c>
      <c r="V749" s="7" t="str">
        <f t="shared" si="153"/>
        <v/>
      </c>
      <c r="W749" s="7" t="str">
        <f t="shared" si="154"/>
        <v/>
      </c>
    </row>
    <row r="750" spans="12:23" x14ac:dyDescent="0.25">
      <c r="L750" s="7" t="str">
        <f>IF(G750="","",VLOOKUP(G750,Overview!$A$3:$B$52,2))</f>
        <v/>
      </c>
      <c r="M750" s="7">
        <f t="shared" si="155"/>
        <v>0</v>
      </c>
      <c r="N750" s="7">
        <f t="shared" si="150"/>
        <v>0</v>
      </c>
      <c r="O750" s="7">
        <f t="shared" si="156"/>
        <v>0</v>
      </c>
      <c r="P750" s="8">
        <f t="shared" si="157"/>
        <v>0</v>
      </c>
      <c r="Q750" s="8">
        <f t="shared" si="158"/>
        <v>0</v>
      </c>
      <c r="R750" s="7">
        <f t="shared" si="159"/>
        <v>0</v>
      </c>
      <c r="S750" s="7">
        <f t="shared" si="160"/>
        <v>0</v>
      </c>
      <c r="T750" s="7" t="str">
        <f t="shared" si="151"/>
        <v/>
      </c>
      <c r="U750" s="7" t="str">
        <f t="shared" si="152"/>
        <v/>
      </c>
      <c r="V750" s="7" t="str">
        <f t="shared" si="153"/>
        <v/>
      </c>
      <c r="W750" s="7" t="str">
        <f t="shared" si="154"/>
        <v/>
      </c>
    </row>
    <row r="751" spans="12:23" x14ac:dyDescent="0.25">
      <c r="L751" s="7" t="str">
        <f>IF(G751="","",VLOOKUP(G751,Overview!$A$3:$B$52,2))</f>
        <v/>
      </c>
      <c r="M751" s="7">
        <f t="shared" si="155"/>
        <v>0</v>
      </c>
      <c r="N751" s="7">
        <f t="shared" si="150"/>
        <v>0</v>
      </c>
      <c r="O751" s="7">
        <f t="shared" si="156"/>
        <v>0</v>
      </c>
      <c r="P751" s="8">
        <f t="shared" si="157"/>
        <v>0</v>
      </c>
      <c r="Q751" s="8">
        <f t="shared" si="158"/>
        <v>0</v>
      </c>
      <c r="R751" s="7">
        <f t="shared" si="159"/>
        <v>0</v>
      </c>
      <c r="S751" s="7">
        <f t="shared" si="160"/>
        <v>0</v>
      </c>
      <c r="T751" s="7" t="str">
        <f t="shared" si="151"/>
        <v/>
      </c>
      <c r="U751" s="7" t="str">
        <f t="shared" si="152"/>
        <v/>
      </c>
      <c r="V751" s="7" t="str">
        <f t="shared" si="153"/>
        <v/>
      </c>
      <c r="W751" s="7" t="str">
        <f t="shared" si="154"/>
        <v/>
      </c>
    </row>
  </sheetData>
  <autoFilter ref="A1:K751"/>
  <sortState ref="D626:G632">
    <sortCondition ref="D626:D632"/>
  </sortState>
  <dataConsolidate/>
  <conditionalFormatting sqref="A2:K751">
    <cfRule type="expression" dxfId="11" priority="13">
      <formula>$A3&lt;&gt;$A2</formula>
    </cfRule>
    <cfRule type="expression" dxfId="10" priority="14">
      <formula>OR(AND($A2&lt;1970,$B3&lt;&gt;$B2),AND($A2&gt;=1970,$C3&lt;&gt;$C2))</formula>
    </cfRule>
  </conditionalFormatting>
  <conditionalFormatting sqref="F2:G751">
    <cfRule type="expression" dxfId="9" priority="21">
      <formula>$K2="W"</formula>
    </cfRule>
    <cfRule type="expression" dxfId="8" priority="22">
      <formula>$J2="W"</formula>
    </cfRule>
  </conditionalFormatting>
  <conditionalFormatting sqref="H2:K751">
    <cfRule type="expression" dxfId="4" priority="24">
      <formula>H2="bye"</formula>
    </cfRule>
    <cfRule type="expression" dxfId="7" priority="25">
      <formula>H2="W"</formula>
    </cfRule>
    <cfRule type="expression" dxfId="6" priority="26">
      <formula>H2="L"</formula>
    </cfRule>
  </conditionalFormatting>
  <conditionalFormatting sqref="I2:K751">
    <cfRule type="expression" dxfId="5" priority="27">
      <formula>OR(H2="L",G2="L",F2="L")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0"/>
  <sheetViews>
    <sheetView workbookViewId="0">
      <selection sqref="A1:B1"/>
    </sheetView>
  </sheetViews>
  <sheetFormatPr baseColWidth="10" defaultColWidth="11.42578125" defaultRowHeight="15" x14ac:dyDescent="0.25"/>
  <cols>
    <col min="1" max="2" width="13.7109375" style="1" customWidth="1"/>
    <col min="3" max="3" width="5.7109375" style="1" customWidth="1"/>
    <col min="4" max="4" width="13.7109375" style="1" customWidth="1"/>
    <col min="5" max="5" width="3.7109375" style="1" customWidth="1"/>
    <col min="6" max="6" width="10.7109375" style="1" customWidth="1"/>
    <col min="7" max="7" width="5.7109375" style="1" customWidth="1"/>
    <col min="8" max="8" width="13.7109375" style="1" customWidth="1"/>
    <col min="9" max="9" width="5.7109375" style="1" customWidth="1"/>
    <col min="10" max="10" width="4.85546875" style="1" customWidth="1"/>
    <col min="11" max="11" width="13.7109375" style="1" customWidth="1"/>
    <col min="12" max="23" width="7.7109375" style="1" customWidth="1"/>
    <col min="24" max="24" width="5.7109375" style="1" customWidth="1"/>
    <col min="25" max="29" width="13.7109375" style="1" customWidth="1"/>
    <col min="30" max="16384" width="11.42578125" style="1"/>
  </cols>
  <sheetData>
    <row r="1" spans="1:29" x14ac:dyDescent="0.25">
      <c r="A1" s="32" t="s">
        <v>147</v>
      </c>
      <c r="B1" s="32"/>
      <c r="D1" s="32" t="str">
        <f>"Seasons "&amp;"("&amp;H5-H3+1&amp;")"</f>
        <v>Seasons (58)</v>
      </c>
      <c r="E1" s="32"/>
      <c r="F1" s="32"/>
      <c r="H1" s="4" t="s">
        <v>150</v>
      </c>
      <c r="J1" s="33"/>
      <c r="K1" s="34" t="s">
        <v>93</v>
      </c>
      <c r="L1" s="35" t="s">
        <v>106</v>
      </c>
      <c r="M1" s="35" t="s">
        <v>80</v>
      </c>
      <c r="N1" s="35" t="s">
        <v>127</v>
      </c>
      <c r="O1" s="26" t="s">
        <v>108</v>
      </c>
      <c r="P1" s="26" t="s">
        <v>162</v>
      </c>
      <c r="Q1" s="26" t="s">
        <v>162</v>
      </c>
      <c r="R1" s="35" t="s">
        <v>150</v>
      </c>
      <c r="S1" s="35"/>
      <c r="T1" s="35" t="s">
        <v>154</v>
      </c>
      <c r="U1" s="35"/>
      <c r="V1" s="35"/>
      <c r="W1" s="21" t="s">
        <v>24</v>
      </c>
      <c r="Y1" s="32" t="s">
        <v>144</v>
      </c>
      <c r="Z1" s="32"/>
      <c r="AA1" s="32"/>
      <c r="AB1" s="32"/>
      <c r="AC1" s="32"/>
    </row>
    <row r="2" spans="1:29" x14ac:dyDescent="0.25">
      <c r="A2" s="20" t="s">
        <v>148</v>
      </c>
      <c r="B2" s="21" t="s">
        <v>149</v>
      </c>
      <c r="D2" s="20" t="s">
        <v>93</v>
      </c>
      <c r="E2" s="30" t="s">
        <v>146</v>
      </c>
      <c r="F2" s="31"/>
      <c r="H2" s="4" t="s">
        <v>151</v>
      </c>
      <c r="J2" s="33"/>
      <c r="K2" s="34"/>
      <c r="L2" s="35"/>
      <c r="M2" s="36"/>
      <c r="N2" s="36"/>
      <c r="O2" s="26" t="s">
        <v>152</v>
      </c>
      <c r="P2" s="26" t="s">
        <v>152</v>
      </c>
      <c r="Q2" s="27" t="s">
        <v>163</v>
      </c>
      <c r="R2" s="27" t="s">
        <v>152</v>
      </c>
      <c r="S2" s="27" t="s">
        <v>153</v>
      </c>
      <c r="T2" s="27" t="s">
        <v>155</v>
      </c>
      <c r="U2" s="27" t="s">
        <v>166</v>
      </c>
      <c r="V2" s="27" t="s">
        <v>156</v>
      </c>
      <c r="W2" s="21" t="s">
        <v>156</v>
      </c>
      <c r="X2" s="13"/>
      <c r="Y2" s="32"/>
      <c r="Z2" s="32"/>
      <c r="AA2" s="32"/>
      <c r="AB2" s="32"/>
      <c r="AC2" s="32"/>
    </row>
    <row r="3" spans="1:29" x14ac:dyDescent="0.25">
      <c r="A3" s="1" t="s">
        <v>71</v>
      </c>
      <c r="B3" s="1" t="s">
        <v>71</v>
      </c>
      <c r="D3" s="1" t="s">
        <v>71</v>
      </c>
      <c r="E3" s="1">
        <v>0</v>
      </c>
      <c r="F3" s="1">
        <f t="shared" ref="F3:F34" si="0">$H$5-1965-E3</f>
        <v>58</v>
      </c>
      <c r="H3" s="16">
        <f>MIN(Playoffs!A:A)</f>
        <v>1966</v>
      </c>
      <c r="J3" s="9">
        <v>1</v>
      </c>
      <c r="K3" s="3" t="str">
        <f ca="1">Playoffs!AQ3</f>
        <v>Steelers</v>
      </c>
      <c r="L3" s="5" t="str">
        <f ca="1">"("&amp;VLOOKUP($K3,Playoffs!$Y$3:$AJ$34,4)&amp;" - "&amp;VLOOKUP($K3,Playoffs!$Y$3:$AJ$34,5)&amp;")"</f>
        <v>(36 - 27)</v>
      </c>
      <c r="M3" s="17">
        <f ca="1">VLOOKUP($K3,Playoffs!$Y$3:$AK$34,8)</f>
        <v>0.5714285714285714</v>
      </c>
      <c r="N3" s="18">
        <f ca="1">VLOOKUP($K3,Playoffs!$Y$3:$AK$34,9)</f>
        <v>58</v>
      </c>
      <c r="O3" s="18">
        <f ca="1">VLOOKUP($K3,Playoffs!$Y$3:$AK$34,3)</f>
        <v>2023</v>
      </c>
      <c r="P3" s="18">
        <f ca="1">VLOOKUP($K3,Playoffs!$Y$3:$AK$34,2)</f>
        <v>33</v>
      </c>
      <c r="Q3" s="18">
        <f ca="1">VLOOKUP($K3,Playoffs!$Y$3:$AJ$34,4)+VLOOKUP($K3,Playoffs!$Y$3:$AJ$34,5)</f>
        <v>63</v>
      </c>
      <c r="R3" s="18">
        <f ca="1">VLOOKUP($K3,Playoffs!$Y$3:$AK$34,6)</f>
        <v>8</v>
      </c>
      <c r="S3" s="18">
        <f ca="1">VLOOKUP($K3,Playoffs!$Y$3:$AK$34,7)</f>
        <v>6</v>
      </c>
      <c r="T3" s="17">
        <f ca="1">VLOOKUP($K3,Playoffs!$Y$3:$AK$34,10)</f>
        <v>0.56896551724137934</v>
      </c>
      <c r="U3" s="25">
        <f ca="1">VLOOKUP($K3,Playoffs!$Y$3:$AK$34,11)</f>
        <v>1.9090909090909092</v>
      </c>
      <c r="V3" s="17">
        <f ca="1">VLOOKUP($K3,Playoffs!$Y$3:$AK$34,12)</f>
        <v>0.24242424242424243</v>
      </c>
      <c r="W3" s="17">
        <f ca="1">VLOOKUP($K3,Playoffs!$Y$3:$AK$34,13)</f>
        <v>0.75</v>
      </c>
      <c r="X3" s="13"/>
      <c r="Y3" s="12" t="s">
        <v>135</v>
      </c>
      <c r="Z3" s="1">
        <f ca="1">COUNTIF(R:R,0)</f>
        <v>4</v>
      </c>
    </row>
    <row r="4" spans="1:29" x14ac:dyDescent="0.25">
      <c r="A4" s="1" t="s">
        <v>74</v>
      </c>
      <c r="B4" s="1" t="s">
        <v>74</v>
      </c>
      <c r="D4" s="1" t="s">
        <v>74</v>
      </c>
      <c r="E4" s="1">
        <v>0</v>
      </c>
      <c r="F4" s="1">
        <f t="shared" si="0"/>
        <v>58</v>
      </c>
      <c r="H4" s="5" t="s">
        <v>145</v>
      </c>
      <c r="J4" s="9">
        <v>2</v>
      </c>
      <c r="K4" s="3" t="str">
        <f ca="1">Playoffs!AQ4</f>
        <v>Patriots</v>
      </c>
      <c r="L4" s="5" t="str">
        <f ca="1">"("&amp;VLOOKUP($K4,Playoffs!$Y$3:$AJ$34,4)&amp;" - "&amp;VLOOKUP($K4,Playoffs!$Y$3:$AJ$34,5)&amp;")"</f>
        <v>(36 - 21)</v>
      </c>
      <c r="M4" s="17">
        <f ca="1">VLOOKUP($K4,Playoffs!$Y$3:$AK$34,8)</f>
        <v>0.63157894736842102</v>
      </c>
      <c r="N4" s="18">
        <f ca="1">VLOOKUP($K4,Playoffs!$Y$3:$AK$34,9)</f>
        <v>58</v>
      </c>
      <c r="O4" s="18">
        <f ca="1">VLOOKUP($K4,Playoffs!$Y$3:$AK$34,3)</f>
        <v>2021</v>
      </c>
      <c r="P4" s="18">
        <f ca="1">VLOOKUP($K4,Playoffs!$Y$3:$AK$34,2)</f>
        <v>27</v>
      </c>
      <c r="Q4" s="18">
        <f ca="1">VLOOKUP($K4,Playoffs!$Y$3:$AJ$34,4)+VLOOKUP($K4,Playoffs!$Y$3:$AJ$34,5)</f>
        <v>57</v>
      </c>
      <c r="R4" s="18">
        <f ca="1">VLOOKUP($K4,Playoffs!$Y$3:$AK$34,6)</f>
        <v>11</v>
      </c>
      <c r="S4" s="18">
        <f ca="1">VLOOKUP($K4,Playoffs!$Y$3:$AK$34,7)</f>
        <v>6</v>
      </c>
      <c r="T4" s="17">
        <f ca="1">VLOOKUP($K4,Playoffs!$Y$3:$AK$34,10)</f>
        <v>0.46551724137931033</v>
      </c>
      <c r="U4" s="25">
        <f ca="1">VLOOKUP($K4,Playoffs!$Y$3:$AK$34,11)</f>
        <v>2.1111111111111112</v>
      </c>
      <c r="V4" s="17">
        <f ca="1">VLOOKUP($K4,Playoffs!$Y$3:$AK$34,12)</f>
        <v>0.40740740740740738</v>
      </c>
      <c r="W4" s="17">
        <f ca="1">VLOOKUP($K4,Playoffs!$Y$3:$AK$34,13)</f>
        <v>0.54545454545454541</v>
      </c>
      <c r="X4" s="13"/>
      <c r="Y4" s="12" t="s">
        <v>136</v>
      </c>
      <c r="Z4" s="1">
        <f ca="1">COUNTIF(S:S,0)-Z3</f>
        <v>8</v>
      </c>
    </row>
    <row r="5" spans="1:29" x14ac:dyDescent="0.25">
      <c r="A5" s="1" t="s">
        <v>61</v>
      </c>
      <c r="B5" s="1" t="s">
        <v>61</v>
      </c>
      <c r="D5" s="1" t="s">
        <v>61</v>
      </c>
      <c r="E5" s="1">
        <v>2</v>
      </c>
      <c r="F5" s="1">
        <f t="shared" si="0"/>
        <v>56</v>
      </c>
      <c r="H5" s="16">
        <f>MAX(Playoffs!A:A)</f>
        <v>2023</v>
      </c>
      <c r="J5" s="9">
        <v>3</v>
      </c>
      <c r="K5" s="3" t="str">
        <f ca="1">Playoffs!AQ5</f>
        <v>49ers</v>
      </c>
      <c r="L5" s="5" t="str">
        <f ca="1">"("&amp;VLOOKUP($K5,Playoffs!$Y$3:$AJ$34,4)&amp;" - "&amp;VLOOKUP($K5,Playoffs!$Y$3:$AJ$34,5)&amp;")"</f>
        <v>(36 - 22)</v>
      </c>
      <c r="M5" s="17">
        <f ca="1">VLOOKUP($K5,Playoffs!$Y$3:$AK$34,8)</f>
        <v>0.62068965517241381</v>
      </c>
      <c r="N5" s="18">
        <f ca="1">VLOOKUP($K5,Playoffs!$Y$3:$AK$34,9)</f>
        <v>58</v>
      </c>
      <c r="O5" s="18">
        <f ca="1">VLOOKUP($K5,Playoffs!$Y$3:$AK$34,3)</f>
        <v>2023</v>
      </c>
      <c r="P5" s="18">
        <f ca="1">VLOOKUP($K5,Playoffs!$Y$3:$AK$34,2)</f>
        <v>28</v>
      </c>
      <c r="Q5" s="18">
        <f ca="1">VLOOKUP($K5,Playoffs!$Y$3:$AJ$34,4)+VLOOKUP($K5,Playoffs!$Y$3:$AJ$34,5)</f>
        <v>58</v>
      </c>
      <c r="R5" s="18">
        <f ca="1">VLOOKUP($K5,Playoffs!$Y$3:$AK$34,6)</f>
        <v>7</v>
      </c>
      <c r="S5" s="18">
        <f ca="1">VLOOKUP($K5,Playoffs!$Y$3:$AK$34,7)</f>
        <v>5</v>
      </c>
      <c r="T5" s="17">
        <f ca="1">VLOOKUP($K5,Playoffs!$Y$3:$AK$34,10)</f>
        <v>0.48275862068965519</v>
      </c>
      <c r="U5" s="25">
        <f ca="1">VLOOKUP($K5,Playoffs!$Y$3:$AK$34,11)</f>
        <v>2.0714285714285716</v>
      </c>
      <c r="V5" s="17">
        <f ca="1">VLOOKUP($K5,Playoffs!$Y$3:$AK$34,12)</f>
        <v>0.25</v>
      </c>
      <c r="W5" s="17">
        <f ca="1">VLOOKUP($K5,Playoffs!$Y$3:$AK$34,13)</f>
        <v>0.7142857142857143</v>
      </c>
      <c r="X5" s="13"/>
      <c r="Y5" s="12" t="s">
        <v>137</v>
      </c>
      <c r="Z5" s="1">
        <f ca="1">COUNTIF(S:S,1)</f>
        <v>5</v>
      </c>
    </row>
    <row r="6" spans="1:29" x14ac:dyDescent="0.25">
      <c r="A6" s="1" t="s">
        <v>20</v>
      </c>
      <c r="B6" s="1" t="s">
        <v>20</v>
      </c>
      <c r="D6" s="1" t="s">
        <v>20</v>
      </c>
      <c r="E6" s="1">
        <v>0</v>
      </c>
      <c r="F6" s="1">
        <f t="shared" si="0"/>
        <v>58</v>
      </c>
      <c r="J6" s="9">
        <v>4</v>
      </c>
      <c r="K6" s="3" t="str">
        <f ca="1">Playoffs!AQ6</f>
        <v>Cowboys</v>
      </c>
      <c r="L6" s="5" t="str">
        <f ca="1">"("&amp;VLOOKUP($K6,Playoffs!$Y$3:$AJ$34,4)&amp;" - "&amp;VLOOKUP($K6,Playoffs!$Y$3:$AJ$34,5)&amp;")"</f>
        <v>(36 - 30)</v>
      </c>
      <c r="M6" s="17">
        <f ca="1">VLOOKUP($K6,Playoffs!$Y$3:$AK$34,8)</f>
        <v>0.54545454545454541</v>
      </c>
      <c r="N6" s="18">
        <f ca="1">VLOOKUP($K6,Playoffs!$Y$3:$AK$34,9)</f>
        <v>58</v>
      </c>
      <c r="O6" s="18">
        <f ca="1">VLOOKUP($K6,Playoffs!$Y$3:$AK$34,3)</f>
        <v>2023</v>
      </c>
      <c r="P6" s="18">
        <f ca="1">VLOOKUP($K6,Playoffs!$Y$3:$AK$34,2)</f>
        <v>36</v>
      </c>
      <c r="Q6" s="18">
        <f ca="1">VLOOKUP($K6,Playoffs!$Y$3:$AJ$34,4)+VLOOKUP($K6,Playoffs!$Y$3:$AJ$34,5)</f>
        <v>66</v>
      </c>
      <c r="R6" s="18">
        <f ca="1">VLOOKUP($K6,Playoffs!$Y$3:$AK$34,6)</f>
        <v>8</v>
      </c>
      <c r="S6" s="18">
        <f ca="1">VLOOKUP($K6,Playoffs!$Y$3:$AK$34,7)</f>
        <v>5</v>
      </c>
      <c r="T6" s="17">
        <f ca="1">VLOOKUP($K6,Playoffs!$Y$3:$AK$34,10)</f>
        <v>0.62068965517241381</v>
      </c>
      <c r="U6" s="25">
        <f ca="1">VLOOKUP($K6,Playoffs!$Y$3:$AK$34,11)</f>
        <v>1.8333333333333333</v>
      </c>
      <c r="V6" s="17">
        <f ca="1">VLOOKUP($K6,Playoffs!$Y$3:$AK$34,12)</f>
        <v>0.22222222222222221</v>
      </c>
      <c r="W6" s="17">
        <f ca="1">VLOOKUP($K6,Playoffs!$Y$3:$AK$34,13)</f>
        <v>0.625</v>
      </c>
      <c r="X6" s="13"/>
      <c r="Y6" s="12" t="s">
        <v>138</v>
      </c>
      <c r="Z6" s="1">
        <f ca="1">COUNTIF(S:S,"&gt;1")</f>
        <v>15</v>
      </c>
    </row>
    <row r="7" spans="1:29" x14ac:dyDescent="0.25">
      <c r="A7" s="1" t="s">
        <v>60</v>
      </c>
      <c r="B7" s="1" t="s">
        <v>60</v>
      </c>
      <c r="D7" s="1" t="s">
        <v>60</v>
      </c>
      <c r="E7" s="1">
        <v>0</v>
      </c>
      <c r="F7" s="1">
        <f t="shared" si="0"/>
        <v>58</v>
      </c>
      <c r="J7" s="9">
        <v>5</v>
      </c>
      <c r="K7" s="3" t="str">
        <f ca="1">Playoffs!AQ7</f>
        <v>Giants</v>
      </c>
      <c r="L7" s="5" t="str">
        <f ca="1">"("&amp;VLOOKUP($K7,Playoffs!$Y$3:$AJ$34,4)&amp;" - "&amp;VLOOKUP($K7,Playoffs!$Y$3:$AJ$34,5)&amp;")"</f>
        <v>(21 - 13)</v>
      </c>
      <c r="M7" s="17">
        <f ca="1">VLOOKUP($K7,Playoffs!$Y$3:$AK$34,8)</f>
        <v>0.61764705882352944</v>
      </c>
      <c r="N7" s="18">
        <f ca="1">VLOOKUP($K7,Playoffs!$Y$3:$AK$34,9)</f>
        <v>58</v>
      </c>
      <c r="O7" s="18">
        <f ca="1">VLOOKUP($K7,Playoffs!$Y$3:$AK$34,3)</f>
        <v>2022</v>
      </c>
      <c r="P7" s="18">
        <f ca="1">VLOOKUP($K7,Playoffs!$Y$3:$AK$34,2)</f>
        <v>17</v>
      </c>
      <c r="Q7" s="18">
        <f ca="1">VLOOKUP($K7,Playoffs!$Y$3:$AJ$34,4)+VLOOKUP($K7,Playoffs!$Y$3:$AJ$34,5)</f>
        <v>34</v>
      </c>
      <c r="R7" s="18">
        <f ca="1">VLOOKUP($K7,Playoffs!$Y$3:$AK$34,6)</f>
        <v>5</v>
      </c>
      <c r="S7" s="18">
        <f ca="1">VLOOKUP($K7,Playoffs!$Y$3:$AK$34,7)</f>
        <v>4</v>
      </c>
      <c r="T7" s="17">
        <f ca="1">VLOOKUP($K7,Playoffs!$Y$3:$AK$34,10)</f>
        <v>0.29310344827586204</v>
      </c>
      <c r="U7" s="25">
        <f ca="1">VLOOKUP($K7,Playoffs!$Y$3:$AK$34,11)</f>
        <v>2</v>
      </c>
      <c r="V7" s="17">
        <f ca="1">VLOOKUP($K7,Playoffs!$Y$3:$AK$34,12)</f>
        <v>0.29411764705882354</v>
      </c>
      <c r="W7" s="17">
        <f ca="1">VLOOKUP($K7,Playoffs!$Y$3:$AK$34,13)</f>
        <v>0.8</v>
      </c>
      <c r="X7" s="13"/>
      <c r="Y7" s="12"/>
    </row>
    <row r="8" spans="1:29" x14ac:dyDescent="0.25">
      <c r="A8" s="1" t="s">
        <v>79</v>
      </c>
      <c r="B8" s="1" t="s">
        <v>79</v>
      </c>
      <c r="D8" s="1" t="s">
        <v>79</v>
      </c>
      <c r="E8" s="1">
        <v>3</v>
      </c>
      <c r="F8" s="1">
        <f t="shared" si="0"/>
        <v>55</v>
      </c>
      <c r="J8" s="9">
        <v>6</v>
      </c>
      <c r="K8" s="3" t="str">
        <f ca="1">Playoffs!AQ8</f>
        <v>Packers</v>
      </c>
      <c r="L8" s="5" t="str">
        <f ca="1">"("&amp;VLOOKUP($K8,Playoffs!$Y$3:$AJ$34,4)&amp;" - "&amp;VLOOKUP($K8,Playoffs!$Y$3:$AJ$34,5)&amp;")"</f>
        <v>(29 - 22)</v>
      </c>
      <c r="M8" s="17">
        <f ca="1">VLOOKUP($K8,Playoffs!$Y$3:$AK$34,8)</f>
        <v>0.56862745098039214</v>
      </c>
      <c r="N8" s="18">
        <f ca="1">VLOOKUP($K8,Playoffs!$Y$3:$AK$34,9)</f>
        <v>58</v>
      </c>
      <c r="O8" s="18">
        <f ca="1">VLOOKUP($K8,Playoffs!$Y$3:$AK$34,3)</f>
        <v>2023</v>
      </c>
      <c r="P8" s="18">
        <f ca="1">VLOOKUP($K8,Playoffs!$Y$3:$AK$34,2)</f>
        <v>27</v>
      </c>
      <c r="Q8" s="18">
        <f ca="1">VLOOKUP($K8,Playoffs!$Y$3:$AJ$34,4)+VLOOKUP($K8,Playoffs!$Y$3:$AJ$34,5)</f>
        <v>51</v>
      </c>
      <c r="R8" s="18">
        <f ca="1">VLOOKUP($K8,Playoffs!$Y$3:$AK$34,6)</f>
        <v>5</v>
      </c>
      <c r="S8" s="18">
        <f ca="1">VLOOKUP($K8,Playoffs!$Y$3:$AK$34,7)</f>
        <v>4</v>
      </c>
      <c r="T8" s="17">
        <f ca="1">VLOOKUP($K8,Playoffs!$Y$3:$AK$34,10)</f>
        <v>0.46551724137931033</v>
      </c>
      <c r="U8" s="25">
        <f ca="1">VLOOKUP($K8,Playoffs!$Y$3:$AK$34,11)</f>
        <v>1.8888888888888888</v>
      </c>
      <c r="V8" s="17">
        <f ca="1">VLOOKUP($K8,Playoffs!$Y$3:$AK$34,12)</f>
        <v>0.18518518518518517</v>
      </c>
      <c r="W8" s="17">
        <f ca="1">VLOOKUP($K8,Playoffs!$Y$3:$AK$34,13)</f>
        <v>0.8</v>
      </c>
      <c r="X8" s="13"/>
      <c r="Y8" s="12"/>
    </row>
    <row r="9" spans="1:29" x14ac:dyDescent="0.25">
      <c r="A9" s="1" t="s">
        <v>76</v>
      </c>
      <c r="B9" s="1" t="s">
        <v>76</v>
      </c>
      <c r="D9" s="1" t="s">
        <v>76</v>
      </c>
      <c r="E9" s="1">
        <v>10</v>
      </c>
      <c r="F9" s="1">
        <f t="shared" si="0"/>
        <v>48</v>
      </c>
      <c r="J9" s="9">
        <v>7</v>
      </c>
      <c r="K9" s="3" t="str">
        <f ca="1">Playoffs!AQ9</f>
        <v>Ravens</v>
      </c>
      <c r="L9" s="5" t="str">
        <f ca="1">"("&amp;VLOOKUP($K9,Playoffs!$Y$3:$AJ$34,4)&amp;" - "&amp;VLOOKUP($K9,Playoffs!$Y$3:$AJ$34,5)&amp;")"</f>
        <v>(16 - 12)</v>
      </c>
      <c r="M9" s="17">
        <f ca="1">VLOOKUP($K9,Playoffs!$Y$3:$AK$34,8)</f>
        <v>0.5714285714285714</v>
      </c>
      <c r="N9" s="18">
        <f ca="1">VLOOKUP($K9,Playoffs!$Y$3:$AK$34,9)</f>
        <v>28</v>
      </c>
      <c r="O9" s="18">
        <f ca="1">VLOOKUP($K9,Playoffs!$Y$3:$AK$34,3)</f>
        <v>2023</v>
      </c>
      <c r="P9" s="18">
        <f ca="1">VLOOKUP($K9,Playoffs!$Y$3:$AK$34,2)</f>
        <v>15</v>
      </c>
      <c r="Q9" s="18">
        <f ca="1">VLOOKUP($K9,Playoffs!$Y$3:$AJ$34,4)+VLOOKUP($K9,Playoffs!$Y$3:$AJ$34,5)</f>
        <v>28</v>
      </c>
      <c r="R9" s="18">
        <f ca="1">VLOOKUP($K9,Playoffs!$Y$3:$AK$34,6)</f>
        <v>2</v>
      </c>
      <c r="S9" s="18">
        <f ca="1">VLOOKUP($K9,Playoffs!$Y$3:$AK$34,7)</f>
        <v>2</v>
      </c>
      <c r="T9" s="17">
        <f ca="1">VLOOKUP($K9,Playoffs!$Y$3:$AK$34,10)</f>
        <v>0.5357142857142857</v>
      </c>
      <c r="U9" s="25">
        <f ca="1">VLOOKUP($K9,Playoffs!$Y$3:$AK$34,11)</f>
        <v>1.8666666666666667</v>
      </c>
      <c r="V9" s="17">
        <f ca="1">VLOOKUP($K9,Playoffs!$Y$3:$AK$34,12)</f>
        <v>0.13333333333333333</v>
      </c>
      <c r="W9" s="17">
        <f ca="1">VLOOKUP($K9,Playoffs!$Y$3:$AK$34,13)</f>
        <v>1</v>
      </c>
      <c r="X9" s="13"/>
      <c r="Y9" s="12"/>
    </row>
    <row r="10" spans="1:29" x14ac:dyDescent="0.25">
      <c r="A10" s="1" t="s">
        <v>62</v>
      </c>
      <c r="B10" s="1" t="s">
        <v>62</v>
      </c>
      <c r="D10" s="1" t="s">
        <v>62</v>
      </c>
      <c r="E10" s="1">
        <v>0</v>
      </c>
      <c r="F10" s="1">
        <f t="shared" si="0"/>
        <v>58</v>
      </c>
      <c r="J10" s="9">
        <v>8</v>
      </c>
      <c r="K10" s="3" t="str">
        <f ca="1">Playoffs!AQ10</f>
        <v>Buccaneers</v>
      </c>
      <c r="L10" s="5" t="str">
        <f ca="1">"("&amp;VLOOKUP($K10,Playoffs!$Y$3:$AJ$34,4)&amp;" - "&amp;VLOOKUP($K10,Playoffs!$Y$3:$AJ$34,5)&amp;")"</f>
        <v>(11 - 11)</v>
      </c>
      <c r="M10" s="17">
        <f ca="1">VLOOKUP($K10,Playoffs!$Y$3:$AK$34,8)</f>
        <v>0.5</v>
      </c>
      <c r="N10" s="18">
        <f ca="1">VLOOKUP($K10,Playoffs!$Y$3:$AK$34,9)</f>
        <v>48</v>
      </c>
      <c r="O10" s="18">
        <f ca="1">VLOOKUP($K10,Playoffs!$Y$3:$AK$34,3)</f>
        <v>2023</v>
      </c>
      <c r="P10" s="18">
        <f ca="1">VLOOKUP($K10,Playoffs!$Y$3:$AK$34,2)</f>
        <v>14</v>
      </c>
      <c r="Q10" s="18">
        <f ca="1">VLOOKUP($K10,Playoffs!$Y$3:$AJ$34,4)+VLOOKUP($K10,Playoffs!$Y$3:$AJ$34,5)</f>
        <v>22</v>
      </c>
      <c r="R10" s="18">
        <f ca="1">VLOOKUP($K10,Playoffs!$Y$3:$AK$34,6)</f>
        <v>2</v>
      </c>
      <c r="S10" s="18">
        <f ca="1">VLOOKUP($K10,Playoffs!$Y$3:$AK$34,7)</f>
        <v>2</v>
      </c>
      <c r="T10" s="17">
        <f ca="1">VLOOKUP($K10,Playoffs!$Y$3:$AK$34,10)</f>
        <v>0.29166666666666669</v>
      </c>
      <c r="U10" s="25">
        <f ca="1">VLOOKUP($K10,Playoffs!$Y$3:$AK$34,11)</f>
        <v>1.5714285714285714</v>
      </c>
      <c r="V10" s="17">
        <f ca="1">VLOOKUP($K10,Playoffs!$Y$3:$AK$34,12)</f>
        <v>0.14285714285714285</v>
      </c>
      <c r="W10" s="17">
        <f ca="1">VLOOKUP($K10,Playoffs!$Y$3:$AK$34,13)</f>
        <v>1</v>
      </c>
      <c r="X10" s="13"/>
      <c r="Y10" s="12"/>
    </row>
    <row r="11" spans="1:29" x14ac:dyDescent="0.25">
      <c r="A11" s="1" t="s">
        <v>70</v>
      </c>
      <c r="B11" s="1" t="s">
        <v>70</v>
      </c>
      <c r="D11" s="1" t="s">
        <v>70</v>
      </c>
      <c r="E11" s="1">
        <v>0</v>
      </c>
      <c r="F11" s="1">
        <f t="shared" si="0"/>
        <v>58</v>
      </c>
      <c r="J11" s="9">
        <v>9</v>
      </c>
      <c r="K11" s="3" t="str">
        <f ca="1">Playoffs!AQ11</f>
        <v>Commanders</v>
      </c>
      <c r="L11" s="5" t="str">
        <f ca="1">"("&amp;VLOOKUP($K11,Playoffs!$Y$3:$AJ$34,4)&amp;" - "&amp;VLOOKUP($K11,Playoffs!$Y$3:$AJ$34,5)&amp;")"</f>
        <v>(20 - 16)</v>
      </c>
      <c r="M11" s="17">
        <f ca="1">VLOOKUP($K11,Playoffs!$Y$3:$AK$34,8)</f>
        <v>0.55555555555555558</v>
      </c>
      <c r="N11" s="18">
        <f ca="1">VLOOKUP($K11,Playoffs!$Y$3:$AK$34,9)</f>
        <v>58</v>
      </c>
      <c r="O11" s="18">
        <f ca="1">VLOOKUP($K11,Playoffs!$Y$3:$AK$34,3)</f>
        <v>2020</v>
      </c>
      <c r="P11" s="18">
        <f ca="1">VLOOKUP($K11,Playoffs!$Y$3:$AK$34,2)</f>
        <v>19</v>
      </c>
      <c r="Q11" s="18">
        <f ca="1">VLOOKUP($K11,Playoffs!$Y$3:$AJ$34,4)+VLOOKUP($K11,Playoffs!$Y$3:$AJ$34,5)</f>
        <v>36</v>
      </c>
      <c r="R11" s="18">
        <f ca="1">VLOOKUP($K11,Playoffs!$Y$3:$AK$34,6)</f>
        <v>5</v>
      </c>
      <c r="S11" s="18">
        <f ca="1">VLOOKUP($K11,Playoffs!$Y$3:$AK$34,7)</f>
        <v>3</v>
      </c>
      <c r="T11" s="17">
        <f ca="1">VLOOKUP($K11,Playoffs!$Y$3:$AK$34,10)</f>
        <v>0.32758620689655171</v>
      </c>
      <c r="U11" s="25">
        <f ca="1">VLOOKUP($K11,Playoffs!$Y$3:$AK$34,11)</f>
        <v>1.8947368421052631</v>
      </c>
      <c r="V11" s="17">
        <f ca="1">VLOOKUP($K11,Playoffs!$Y$3:$AK$34,12)</f>
        <v>0.26315789473684209</v>
      </c>
      <c r="W11" s="17">
        <f ca="1">VLOOKUP($K11,Playoffs!$Y$3:$AK$34,13)</f>
        <v>0.6</v>
      </c>
      <c r="X11" s="13"/>
      <c r="Y11" s="12"/>
    </row>
    <row r="12" spans="1:29" x14ac:dyDescent="0.25">
      <c r="A12" s="1" t="s">
        <v>18</v>
      </c>
      <c r="B12" s="1" t="s">
        <v>18</v>
      </c>
      <c r="D12" s="1" t="s">
        <v>18</v>
      </c>
      <c r="E12" s="1">
        <v>0</v>
      </c>
      <c r="F12" s="1">
        <f t="shared" si="0"/>
        <v>58</v>
      </c>
      <c r="J12" s="9">
        <v>10</v>
      </c>
      <c r="K12" s="3" t="str">
        <f ca="1">Playoffs!AQ12</f>
        <v>Raiders</v>
      </c>
      <c r="L12" s="5" t="str">
        <f ca="1">"("&amp;VLOOKUP($K12,Playoffs!$Y$3:$AJ$34,4)&amp;" - "&amp;VLOOKUP($K12,Playoffs!$Y$3:$AJ$34,5)&amp;")"</f>
        <v>(25 - 20)</v>
      </c>
      <c r="M12" s="17">
        <f ca="1">VLOOKUP($K12,Playoffs!$Y$3:$AK$34,8)</f>
        <v>0.55555555555555558</v>
      </c>
      <c r="N12" s="18">
        <f ca="1">VLOOKUP($K12,Playoffs!$Y$3:$AK$34,9)</f>
        <v>58</v>
      </c>
      <c r="O12" s="18">
        <f ca="1">VLOOKUP($K12,Playoffs!$Y$3:$AK$34,3)</f>
        <v>2021</v>
      </c>
      <c r="P12" s="18">
        <f ca="1">VLOOKUP($K12,Playoffs!$Y$3:$AK$34,2)</f>
        <v>23</v>
      </c>
      <c r="Q12" s="18">
        <f ca="1">VLOOKUP($K12,Playoffs!$Y$3:$AJ$34,4)+VLOOKUP($K12,Playoffs!$Y$3:$AJ$34,5)</f>
        <v>45</v>
      </c>
      <c r="R12" s="18">
        <f ca="1">VLOOKUP($K12,Playoffs!$Y$3:$AK$34,6)</f>
        <v>5</v>
      </c>
      <c r="S12" s="18">
        <f ca="1">VLOOKUP($K12,Playoffs!$Y$3:$AK$34,7)</f>
        <v>3</v>
      </c>
      <c r="T12" s="17">
        <f ca="1">VLOOKUP($K12,Playoffs!$Y$3:$AK$34,10)</f>
        <v>0.39655172413793105</v>
      </c>
      <c r="U12" s="25">
        <f ca="1">VLOOKUP($K12,Playoffs!$Y$3:$AK$34,11)</f>
        <v>1.9565217391304348</v>
      </c>
      <c r="V12" s="17">
        <f ca="1">VLOOKUP($K12,Playoffs!$Y$3:$AK$34,12)</f>
        <v>0.21739130434782608</v>
      </c>
      <c r="W12" s="17">
        <f ca="1">VLOOKUP($K12,Playoffs!$Y$3:$AK$34,13)</f>
        <v>0.6</v>
      </c>
      <c r="X12" s="13"/>
      <c r="Y12" s="12"/>
    </row>
    <row r="13" spans="1:29" x14ac:dyDescent="0.25">
      <c r="A13" s="1" t="s">
        <v>66</v>
      </c>
      <c r="B13" s="1" t="s">
        <v>66</v>
      </c>
      <c r="D13" s="1" t="s">
        <v>66</v>
      </c>
      <c r="E13" s="1">
        <v>0</v>
      </c>
      <c r="F13" s="1">
        <f t="shared" si="0"/>
        <v>58</v>
      </c>
      <c r="J13" s="9">
        <v>11</v>
      </c>
      <c r="K13" s="3" t="str">
        <f ca="1">Playoffs!AQ13</f>
        <v>Chiefs</v>
      </c>
      <c r="L13" s="5" t="str">
        <f ca="1">"("&amp;VLOOKUP($K13,Playoffs!$Y$3:$AJ$34,4)&amp;" - "&amp;VLOOKUP($K13,Playoffs!$Y$3:$AJ$34,5)&amp;")"</f>
        <v>(19 - 21)</v>
      </c>
      <c r="M13" s="17">
        <f ca="1">VLOOKUP($K13,Playoffs!$Y$3:$AK$34,8)</f>
        <v>0.47499999999999998</v>
      </c>
      <c r="N13" s="18">
        <f ca="1">VLOOKUP($K13,Playoffs!$Y$3:$AK$34,9)</f>
        <v>58</v>
      </c>
      <c r="O13" s="18">
        <f ca="1">VLOOKUP($K13,Playoffs!$Y$3:$AK$34,3)</f>
        <v>2023</v>
      </c>
      <c r="P13" s="18">
        <f ca="1">VLOOKUP($K13,Playoffs!$Y$3:$AK$34,2)</f>
        <v>25</v>
      </c>
      <c r="Q13" s="18">
        <f ca="1">VLOOKUP($K13,Playoffs!$Y$3:$AJ$34,4)+VLOOKUP($K13,Playoffs!$Y$3:$AJ$34,5)</f>
        <v>40</v>
      </c>
      <c r="R13" s="18">
        <f ca="1">VLOOKUP($K13,Playoffs!$Y$3:$AK$34,6)</f>
        <v>5</v>
      </c>
      <c r="S13" s="18">
        <f ca="1">VLOOKUP($K13,Playoffs!$Y$3:$AK$34,7)</f>
        <v>3</v>
      </c>
      <c r="T13" s="17">
        <f ca="1">VLOOKUP($K13,Playoffs!$Y$3:$AK$34,10)</f>
        <v>0.43103448275862066</v>
      </c>
      <c r="U13" s="25">
        <f ca="1">VLOOKUP($K13,Playoffs!$Y$3:$AK$34,11)</f>
        <v>1.6</v>
      </c>
      <c r="V13" s="17">
        <f ca="1">VLOOKUP($K13,Playoffs!$Y$3:$AK$34,12)</f>
        <v>0.2</v>
      </c>
      <c r="W13" s="17">
        <f ca="1">VLOOKUP($K13,Playoffs!$Y$3:$AK$34,13)</f>
        <v>0.6</v>
      </c>
      <c r="X13" s="13"/>
      <c r="Y13" s="12"/>
    </row>
    <row r="14" spans="1:29" x14ac:dyDescent="0.25">
      <c r="A14" s="1" t="s">
        <v>134</v>
      </c>
      <c r="B14" s="1" t="s">
        <v>134</v>
      </c>
      <c r="D14" s="1" t="s">
        <v>134</v>
      </c>
      <c r="E14" s="1">
        <v>0</v>
      </c>
      <c r="F14" s="1">
        <f t="shared" si="0"/>
        <v>58</v>
      </c>
      <c r="J14" s="9">
        <v>12</v>
      </c>
      <c r="K14" s="3" t="str">
        <f ca="1">Playoffs!AQ14</f>
        <v>Broncos</v>
      </c>
      <c r="L14" s="5" t="str">
        <f ca="1">"("&amp;VLOOKUP($K14,Playoffs!$Y$3:$AJ$34,4)&amp;" - "&amp;VLOOKUP($K14,Playoffs!$Y$3:$AJ$34,5)&amp;")"</f>
        <v>(23 - 19)</v>
      </c>
      <c r="M14" s="17">
        <f ca="1">VLOOKUP($K14,Playoffs!$Y$3:$AK$34,8)</f>
        <v>0.54761904761904767</v>
      </c>
      <c r="N14" s="18">
        <f ca="1">VLOOKUP($K14,Playoffs!$Y$3:$AK$34,9)</f>
        <v>58</v>
      </c>
      <c r="O14" s="18">
        <f ca="1">VLOOKUP($K14,Playoffs!$Y$3:$AK$34,3)</f>
        <v>2015</v>
      </c>
      <c r="P14" s="18">
        <f ca="1">VLOOKUP($K14,Playoffs!$Y$3:$AK$34,2)</f>
        <v>22</v>
      </c>
      <c r="Q14" s="18">
        <f ca="1">VLOOKUP($K14,Playoffs!$Y$3:$AJ$34,4)+VLOOKUP($K14,Playoffs!$Y$3:$AJ$34,5)</f>
        <v>42</v>
      </c>
      <c r="R14" s="18">
        <f ca="1">VLOOKUP($K14,Playoffs!$Y$3:$AK$34,6)</f>
        <v>8</v>
      </c>
      <c r="S14" s="18">
        <f ca="1">VLOOKUP($K14,Playoffs!$Y$3:$AK$34,7)</f>
        <v>3</v>
      </c>
      <c r="T14" s="17">
        <f ca="1">VLOOKUP($K14,Playoffs!$Y$3:$AK$34,10)</f>
        <v>0.37931034482758619</v>
      </c>
      <c r="U14" s="25">
        <f ca="1">VLOOKUP($K14,Playoffs!$Y$3:$AK$34,11)</f>
        <v>1.9090909090909092</v>
      </c>
      <c r="V14" s="17">
        <f ca="1">VLOOKUP($K14,Playoffs!$Y$3:$AK$34,12)</f>
        <v>0.36363636363636365</v>
      </c>
      <c r="W14" s="17">
        <f ca="1">VLOOKUP($K14,Playoffs!$Y$3:$AK$34,13)</f>
        <v>0.375</v>
      </c>
      <c r="X14" s="13"/>
      <c r="Y14" s="12"/>
    </row>
    <row r="15" spans="1:29" x14ac:dyDescent="0.25">
      <c r="A15" s="1" t="s">
        <v>50</v>
      </c>
      <c r="B15" s="1" t="s">
        <v>50</v>
      </c>
      <c r="D15" s="1" t="s">
        <v>50</v>
      </c>
      <c r="E15" s="1">
        <v>0</v>
      </c>
      <c r="F15" s="1">
        <f t="shared" si="0"/>
        <v>58</v>
      </c>
      <c r="J15" s="9">
        <v>13</v>
      </c>
      <c r="K15" s="3" t="str">
        <f ca="1">Playoffs!AQ15</f>
        <v>Colts</v>
      </c>
      <c r="L15" s="5" t="str">
        <f ca="1">"("&amp;VLOOKUP($K15,Playoffs!$Y$3:$AJ$34,4)&amp;" - "&amp;VLOOKUP($K15,Playoffs!$Y$3:$AJ$34,5)&amp;")"</f>
        <v>(21 - 23)</v>
      </c>
      <c r="M15" s="17">
        <f ca="1">VLOOKUP($K15,Playoffs!$Y$3:$AK$34,8)</f>
        <v>0.47727272727272729</v>
      </c>
      <c r="N15" s="18">
        <f ca="1">VLOOKUP($K15,Playoffs!$Y$3:$AK$34,9)</f>
        <v>58</v>
      </c>
      <c r="O15" s="18">
        <f ca="1">VLOOKUP($K15,Playoffs!$Y$3:$AK$34,3)</f>
        <v>2020</v>
      </c>
      <c r="P15" s="18">
        <f ca="1">VLOOKUP($K15,Playoffs!$Y$3:$AK$34,2)</f>
        <v>25</v>
      </c>
      <c r="Q15" s="18">
        <f ca="1">VLOOKUP($K15,Playoffs!$Y$3:$AJ$34,4)+VLOOKUP($K15,Playoffs!$Y$3:$AJ$34,5)</f>
        <v>44</v>
      </c>
      <c r="R15" s="18">
        <f ca="1">VLOOKUP($K15,Playoffs!$Y$3:$AK$34,6)</f>
        <v>4</v>
      </c>
      <c r="S15" s="18">
        <f ca="1">VLOOKUP($K15,Playoffs!$Y$3:$AK$34,7)</f>
        <v>2</v>
      </c>
      <c r="T15" s="17">
        <f ca="1">VLOOKUP($K15,Playoffs!$Y$3:$AK$34,10)</f>
        <v>0.43103448275862066</v>
      </c>
      <c r="U15" s="25">
        <f ca="1">VLOOKUP($K15,Playoffs!$Y$3:$AK$34,11)</f>
        <v>1.76</v>
      </c>
      <c r="V15" s="17">
        <f ca="1">VLOOKUP($K15,Playoffs!$Y$3:$AK$34,12)</f>
        <v>0.16</v>
      </c>
      <c r="W15" s="17">
        <f ca="1">VLOOKUP($K15,Playoffs!$Y$3:$AK$34,13)</f>
        <v>0.5</v>
      </c>
      <c r="X15" s="13"/>
      <c r="Y15" s="12"/>
    </row>
    <row r="16" spans="1:29" x14ac:dyDescent="0.25">
      <c r="A16" s="1" t="s">
        <v>49</v>
      </c>
      <c r="B16" s="1" t="s">
        <v>49</v>
      </c>
      <c r="D16" s="1" t="s">
        <v>49</v>
      </c>
      <c r="E16" s="1">
        <v>0</v>
      </c>
      <c r="F16" s="1">
        <f t="shared" si="0"/>
        <v>58</v>
      </c>
      <c r="J16" s="9">
        <v>14</v>
      </c>
      <c r="K16" s="3" t="str">
        <f ca="1">Playoffs!AQ16</f>
        <v>Rams</v>
      </c>
      <c r="L16" s="5" t="str">
        <f ca="1">"("&amp;VLOOKUP($K16,Playoffs!$Y$3:$AJ$34,4)&amp;" - "&amp;VLOOKUP($K16,Playoffs!$Y$3:$AJ$34,5)&amp;")"</f>
        <v>(23 - 23)</v>
      </c>
      <c r="M16" s="17">
        <f ca="1">VLOOKUP($K16,Playoffs!$Y$3:$AK$34,8)</f>
        <v>0.5</v>
      </c>
      <c r="N16" s="18">
        <f ca="1">VLOOKUP($K16,Playoffs!$Y$3:$AK$34,9)</f>
        <v>58</v>
      </c>
      <c r="O16" s="18">
        <f ca="1">VLOOKUP($K16,Playoffs!$Y$3:$AK$34,3)</f>
        <v>2023</v>
      </c>
      <c r="P16" s="18">
        <f ca="1">VLOOKUP($K16,Playoffs!$Y$3:$AK$34,2)</f>
        <v>26</v>
      </c>
      <c r="Q16" s="18">
        <f ca="1">VLOOKUP($K16,Playoffs!$Y$3:$AJ$34,4)+VLOOKUP($K16,Playoffs!$Y$3:$AJ$34,5)</f>
        <v>46</v>
      </c>
      <c r="R16" s="18">
        <f ca="1">VLOOKUP($K16,Playoffs!$Y$3:$AK$34,6)</f>
        <v>5</v>
      </c>
      <c r="S16" s="18">
        <f ca="1">VLOOKUP($K16,Playoffs!$Y$3:$AK$34,7)</f>
        <v>2</v>
      </c>
      <c r="T16" s="17">
        <f ca="1">VLOOKUP($K16,Playoffs!$Y$3:$AK$34,10)</f>
        <v>0.44827586206896552</v>
      </c>
      <c r="U16" s="25">
        <f ca="1">VLOOKUP($K16,Playoffs!$Y$3:$AK$34,11)</f>
        <v>1.7692307692307692</v>
      </c>
      <c r="V16" s="17">
        <f ca="1">VLOOKUP($K16,Playoffs!$Y$3:$AK$34,12)</f>
        <v>0.19230769230769232</v>
      </c>
      <c r="W16" s="17">
        <f ca="1">VLOOKUP($K16,Playoffs!$Y$3:$AK$34,13)</f>
        <v>0.4</v>
      </c>
      <c r="X16" s="13"/>
      <c r="Y16" s="12"/>
    </row>
    <row r="17" spans="1:29" x14ac:dyDescent="0.25">
      <c r="A17" s="1" t="s">
        <v>32</v>
      </c>
      <c r="B17" s="1" t="s">
        <v>32</v>
      </c>
      <c r="D17" s="1" t="s">
        <v>32</v>
      </c>
      <c r="E17" s="1">
        <v>0</v>
      </c>
      <c r="F17" s="1">
        <f t="shared" si="0"/>
        <v>58</v>
      </c>
      <c r="J17" s="9">
        <v>15</v>
      </c>
      <c r="K17" s="3" t="str">
        <f ca="1">Playoffs!AQ17</f>
        <v>Dolphins</v>
      </c>
      <c r="L17" s="5" t="str">
        <f ca="1">"("&amp;VLOOKUP($K17,Playoffs!$Y$3:$AJ$34,4)&amp;" - "&amp;VLOOKUP($K17,Playoffs!$Y$3:$AJ$34,5)&amp;")"</f>
        <v>(20 - 22)</v>
      </c>
      <c r="M17" s="17">
        <f ca="1">VLOOKUP($K17,Playoffs!$Y$3:$AK$34,8)</f>
        <v>0.47619047619047616</v>
      </c>
      <c r="N17" s="18">
        <f ca="1">VLOOKUP($K17,Playoffs!$Y$3:$AK$34,9)</f>
        <v>58</v>
      </c>
      <c r="O17" s="18">
        <f ca="1">VLOOKUP($K17,Playoffs!$Y$3:$AK$34,3)</f>
        <v>2023</v>
      </c>
      <c r="P17" s="18">
        <f ca="1">VLOOKUP($K17,Playoffs!$Y$3:$AK$34,2)</f>
        <v>25</v>
      </c>
      <c r="Q17" s="18">
        <f ca="1">VLOOKUP($K17,Playoffs!$Y$3:$AJ$34,4)+VLOOKUP($K17,Playoffs!$Y$3:$AJ$34,5)</f>
        <v>42</v>
      </c>
      <c r="R17" s="18">
        <f ca="1">VLOOKUP($K17,Playoffs!$Y$3:$AK$34,6)</f>
        <v>5</v>
      </c>
      <c r="S17" s="18">
        <f ca="1">VLOOKUP($K17,Playoffs!$Y$3:$AK$34,7)</f>
        <v>2</v>
      </c>
      <c r="T17" s="17">
        <f ca="1">VLOOKUP($K17,Playoffs!$Y$3:$AK$34,10)</f>
        <v>0.43103448275862066</v>
      </c>
      <c r="U17" s="25">
        <f ca="1">VLOOKUP($K17,Playoffs!$Y$3:$AK$34,11)</f>
        <v>1.68</v>
      </c>
      <c r="V17" s="17">
        <f ca="1">VLOOKUP($K17,Playoffs!$Y$3:$AK$34,12)</f>
        <v>0.2</v>
      </c>
      <c r="W17" s="17">
        <f ca="1">VLOOKUP($K17,Playoffs!$Y$3:$AK$34,13)</f>
        <v>0.4</v>
      </c>
      <c r="X17" s="13"/>
      <c r="Y17" s="12"/>
    </row>
    <row r="18" spans="1:29" x14ac:dyDescent="0.25">
      <c r="A18" s="1" t="s">
        <v>37</v>
      </c>
      <c r="B18" s="1" t="s">
        <v>37</v>
      </c>
      <c r="D18" s="1" t="s">
        <v>37</v>
      </c>
      <c r="E18" s="1">
        <v>0</v>
      </c>
      <c r="F18" s="1">
        <f t="shared" si="0"/>
        <v>58</v>
      </c>
      <c r="J18" s="9">
        <v>16</v>
      </c>
      <c r="K18" s="3" t="str">
        <f ca="1">Playoffs!AQ18</f>
        <v>Saints</v>
      </c>
      <c r="L18" s="5" t="str">
        <f ca="1">"("&amp;VLOOKUP($K18,Playoffs!$Y$3:$AJ$34,4)&amp;" - "&amp;VLOOKUP($K18,Playoffs!$Y$3:$AJ$34,5)&amp;")"</f>
        <v>(10 - 13)</v>
      </c>
      <c r="M18" s="17">
        <f ca="1">VLOOKUP($K18,Playoffs!$Y$3:$AK$34,8)</f>
        <v>0.43478260869565216</v>
      </c>
      <c r="N18" s="18">
        <f ca="1">VLOOKUP($K18,Playoffs!$Y$3:$AK$34,9)</f>
        <v>57</v>
      </c>
      <c r="O18" s="18">
        <f ca="1">VLOOKUP($K18,Playoffs!$Y$3:$AK$34,3)</f>
        <v>2020</v>
      </c>
      <c r="P18" s="18">
        <f ca="1">VLOOKUP($K18,Playoffs!$Y$3:$AK$34,2)</f>
        <v>14</v>
      </c>
      <c r="Q18" s="18">
        <f ca="1">VLOOKUP($K18,Playoffs!$Y$3:$AJ$34,4)+VLOOKUP($K18,Playoffs!$Y$3:$AJ$34,5)</f>
        <v>23</v>
      </c>
      <c r="R18" s="18">
        <f ca="1">VLOOKUP($K18,Playoffs!$Y$3:$AK$34,6)</f>
        <v>1</v>
      </c>
      <c r="S18" s="18">
        <f ca="1">VLOOKUP($K18,Playoffs!$Y$3:$AK$34,7)</f>
        <v>1</v>
      </c>
      <c r="T18" s="17">
        <f ca="1">VLOOKUP($K18,Playoffs!$Y$3:$AK$34,10)</f>
        <v>0.24561403508771928</v>
      </c>
      <c r="U18" s="25">
        <f ca="1">VLOOKUP($K18,Playoffs!$Y$3:$AK$34,11)</f>
        <v>1.6428571428571428</v>
      </c>
      <c r="V18" s="17">
        <f ca="1">VLOOKUP($K18,Playoffs!$Y$3:$AK$34,12)</f>
        <v>7.1428571428571425E-2</v>
      </c>
      <c r="W18" s="17">
        <f ca="1">VLOOKUP($K18,Playoffs!$Y$3:$AK$34,13)</f>
        <v>1</v>
      </c>
      <c r="X18" s="13"/>
      <c r="Y18" s="29"/>
      <c r="Z18" s="29"/>
      <c r="AA18" s="29"/>
      <c r="AB18" s="29"/>
      <c r="AC18" s="29"/>
    </row>
    <row r="19" spans="1:29" x14ac:dyDescent="0.25">
      <c r="A19" s="1" t="s">
        <v>112</v>
      </c>
      <c r="B19" s="1" t="s">
        <v>134</v>
      </c>
      <c r="D19" s="1" t="s">
        <v>53</v>
      </c>
      <c r="E19" s="1">
        <v>0</v>
      </c>
      <c r="F19" s="1">
        <f t="shared" si="0"/>
        <v>58</v>
      </c>
      <c r="J19" s="9">
        <v>17</v>
      </c>
      <c r="K19" s="3" t="str">
        <f ca="1">Playoffs!AQ19</f>
        <v>Jets</v>
      </c>
      <c r="L19" s="5" t="str">
        <f ca="1">"("&amp;VLOOKUP($K19,Playoffs!$Y$3:$AJ$34,4)&amp;" - "&amp;VLOOKUP($K19,Playoffs!$Y$3:$AJ$34,5)&amp;")"</f>
        <v>(12 - 13)</v>
      </c>
      <c r="M19" s="17">
        <f ca="1">VLOOKUP($K19,Playoffs!$Y$3:$AK$34,8)</f>
        <v>0.48</v>
      </c>
      <c r="N19" s="18">
        <f ca="1">VLOOKUP($K19,Playoffs!$Y$3:$AK$34,9)</f>
        <v>58</v>
      </c>
      <c r="O19" s="18">
        <f ca="1">VLOOKUP($K19,Playoffs!$Y$3:$AK$34,3)</f>
        <v>2010</v>
      </c>
      <c r="P19" s="18">
        <f ca="1">VLOOKUP($K19,Playoffs!$Y$3:$AK$34,2)</f>
        <v>14</v>
      </c>
      <c r="Q19" s="18">
        <f ca="1">VLOOKUP($K19,Playoffs!$Y$3:$AJ$34,4)+VLOOKUP($K19,Playoffs!$Y$3:$AJ$34,5)</f>
        <v>25</v>
      </c>
      <c r="R19" s="18">
        <f ca="1">VLOOKUP($K19,Playoffs!$Y$3:$AK$34,6)</f>
        <v>1</v>
      </c>
      <c r="S19" s="18">
        <f ca="1">VLOOKUP($K19,Playoffs!$Y$3:$AK$34,7)</f>
        <v>1</v>
      </c>
      <c r="T19" s="17">
        <f ca="1">VLOOKUP($K19,Playoffs!$Y$3:$AK$34,10)</f>
        <v>0.2413793103448276</v>
      </c>
      <c r="U19" s="25">
        <f ca="1">VLOOKUP($K19,Playoffs!$Y$3:$AK$34,11)</f>
        <v>1.7857142857142858</v>
      </c>
      <c r="V19" s="17">
        <f ca="1">VLOOKUP($K19,Playoffs!$Y$3:$AK$34,12)</f>
        <v>7.1428571428571425E-2</v>
      </c>
      <c r="W19" s="17">
        <f ca="1">VLOOKUP($K19,Playoffs!$Y$3:$AK$34,13)</f>
        <v>1</v>
      </c>
      <c r="X19" s="13"/>
      <c r="Y19" s="29"/>
      <c r="Z19" s="29"/>
      <c r="AA19" s="29"/>
      <c r="AB19" s="29"/>
      <c r="AC19" s="29"/>
    </row>
    <row r="20" spans="1:29" x14ac:dyDescent="0.25">
      <c r="A20" s="1" t="s">
        <v>53</v>
      </c>
      <c r="B20" s="1" t="s">
        <v>53</v>
      </c>
      <c r="D20" s="1" t="s">
        <v>17</v>
      </c>
      <c r="E20" s="1">
        <v>29</v>
      </c>
      <c r="F20" s="1">
        <f t="shared" si="0"/>
        <v>29</v>
      </c>
      <c r="J20" s="9">
        <v>18</v>
      </c>
      <c r="K20" s="3" t="str">
        <f ca="1">Playoffs!AQ20</f>
        <v>Bears</v>
      </c>
      <c r="L20" s="5" t="str">
        <f ca="1">"("&amp;VLOOKUP($K20,Playoffs!$Y$3:$AJ$34,4)&amp;" - "&amp;VLOOKUP($K20,Playoffs!$Y$3:$AJ$34,5)&amp;")"</f>
        <v>(10 - 15)</v>
      </c>
      <c r="M20" s="17">
        <f ca="1">VLOOKUP($K20,Playoffs!$Y$3:$AK$34,8)</f>
        <v>0.4</v>
      </c>
      <c r="N20" s="18">
        <f ca="1">VLOOKUP($K20,Playoffs!$Y$3:$AK$34,9)</f>
        <v>58</v>
      </c>
      <c r="O20" s="18">
        <f ca="1">VLOOKUP($K20,Playoffs!$Y$3:$AK$34,3)</f>
        <v>2020</v>
      </c>
      <c r="P20" s="18">
        <f ca="1">VLOOKUP($K20,Playoffs!$Y$3:$AK$34,2)</f>
        <v>16</v>
      </c>
      <c r="Q20" s="18">
        <f ca="1">VLOOKUP($K20,Playoffs!$Y$3:$AJ$34,4)+VLOOKUP($K20,Playoffs!$Y$3:$AJ$34,5)</f>
        <v>25</v>
      </c>
      <c r="R20" s="18">
        <f ca="1">VLOOKUP($K20,Playoffs!$Y$3:$AK$34,6)</f>
        <v>2</v>
      </c>
      <c r="S20" s="18">
        <f ca="1">VLOOKUP($K20,Playoffs!$Y$3:$AK$34,7)</f>
        <v>1</v>
      </c>
      <c r="T20" s="17">
        <f ca="1">VLOOKUP($K20,Playoffs!$Y$3:$AK$34,10)</f>
        <v>0.27586206896551724</v>
      </c>
      <c r="U20" s="25">
        <f ca="1">VLOOKUP($K20,Playoffs!$Y$3:$AK$34,11)</f>
        <v>1.5625</v>
      </c>
      <c r="V20" s="17">
        <f ca="1">VLOOKUP($K20,Playoffs!$Y$3:$AK$34,12)</f>
        <v>0.125</v>
      </c>
      <c r="W20" s="17">
        <f ca="1">VLOOKUP($K20,Playoffs!$Y$3:$AK$34,13)</f>
        <v>0.5</v>
      </c>
      <c r="X20" s="13"/>
      <c r="Y20" s="12"/>
    </row>
    <row r="21" spans="1:29" x14ac:dyDescent="0.25">
      <c r="A21" s="1" t="s">
        <v>17</v>
      </c>
      <c r="B21" s="1" t="s">
        <v>17</v>
      </c>
      <c r="D21" s="1" t="s">
        <v>73</v>
      </c>
      <c r="E21" s="1">
        <v>0</v>
      </c>
      <c r="F21" s="1">
        <f t="shared" si="0"/>
        <v>58</v>
      </c>
      <c r="J21" s="9">
        <v>19</v>
      </c>
      <c r="K21" s="3" t="str">
        <f ca="1">Playoffs!AQ21</f>
        <v>Seahawks</v>
      </c>
      <c r="L21" s="5" t="str">
        <f ca="1">"("&amp;VLOOKUP($K21,Playoffs!$Y$3:$AJ$34,4)&amp;" - "&amp;VLOOKUP($K21,Playoffs!$Y$3:$AJ$34,5)&amp;")"</f>
        <v>(17 - 19)</v>
      </c>
      <c r="M21" s="17">
        <f ca="1">VLOOKUP($K21,Playoffs!$Y$3:$AK$34,8)</f>
        <v>0.47222222222222221</v>
      </c>
      <c r="N21" s="18">
        <f ca="1">VLOOKUP($K21,Playoffs!$Y$3:$AK$34,9)</f>
        <v>48</v>
      </c>
      <c r="O21" s="18">
        <f ca="1">VLOOKUP($K21,Playoffs!$Y$3:$AK$34,3)</f>
        <v>2022</v>
      </c>
      <c r="P21" s="18">
        <f ca="1">VLOOKUP($K21,Playoffs!$Y$3:$AK$34,2)</f>
        <v>20</v>
      </c>
      <c r="Q21" s="18">
        <f ca="1">VLOOKUP($K21,Playoffs!$Y$3:$AJ$34,4)+VLOOKUP($K21,Playoffs!$Y$3:$AJ$34,5)</f>
        <v>36</v>
      </c>
      <c r="R21" s="18">
        <f ca="1">VLOOKUP($K21,Playoffs!$Y$3:$AK$34,6)</f>
        <v>3</v>
      </c>
      <c r="S21" s="18">
        <f ca="1">VLOOKUP($K21,Playoffs!$Y$3:$AK$34,7)</f>
        <v>1</v>
      </c>
      <c r="T21" s="17">
        <f ca="1">VLOOKUP($K21,Playoffs!$Y$3:$AK$34,10)</f>
        <v>0.41666666666666669</v>
      </c>
      <c r="U21" s="25">
        <f ca="1">VLOOKUP($K21,Playoffs!$Y$3:$AK$34,11)</f>
        <v>1.8</v>
      </c>
      <c r="V21" s="17">
        <f ca="1">VLOOKUP($K21,Playoffs!$Y$3:$AK$34,12)</f>
        <v>0.15</v>
      </c>
      <c r="W21" s="17">
        <f ca="1">VLOOKUP($K21,Playoffs!$Y$3:$AK$34,13)</f>
        <v>0.33333333333333331</v>
      </c>
      <c r="X21" s="13"/>
      <c r="Y21" s="12"/>
    </row>
    <row r="22" spans="1:29" x14ac:dyDescent="0.25">
      <c r="A22" s="1" t="s">
        <v>73</v>
      </c>
      <c r="B22" s="1" t="s">
        <v>73</v>
      </c>
      <c r="D22" s="1" t="s">
        <v>54</v>
      </c>
      <c r="E22" s="1">
        <v>0</v>
      </c>
      <c r="F22" s="1">
        <f t="shared" si="0"/>
        <v>58</v>
      </c>
      <c r="J22" s="9">
        <v>20</v>
      </c>
      <c r="K22" s="3" t="str">
        <f ca="1">Playoffs!AQ22</f>
        <v>Eagles</v>
      </c>
      <c r="L22" s="5" t="str">
        <f ca="1">"("&amp;VLOOKUP($K22,Playoffs!$Y$3:$AJ$34,4)&amp;" - "&amp;VLOOKUP($K22,Playoffs!$Y$3:$AJ$34,5)&amp;")"</f>
        <v>(21 - 24)</v>
      </c>
      <c r="M22" s="17">
        <f ca="1">VLOOKUP($K22,Playoffs!$Y$3:$AK$34,8)</f>
        <v>0.46666666666666667</v>
      </c>
      <c r="N22" s="18">
        <f ca="1">VLOOKUP($K22,Playoffs!$Y$3:$AK$34,9)</f>
        <v>58</v>
      </c>
      <c r="O22" s="18">
        <f ca="1">VLOOKUP($K22,Playoffs!$Y$3:$AK$34,3)</f>
        <v>2023</v>
      </c>
      <c r="P22" s="18">
        <f ca="1">VLOOKUP($K22,Playoffs!$Y$3:$AK$34,2)</f>
        <v>26</v>
      </c>
      <c r="Q22" s="18">
        <f ca="1">VLOOKUP($K22,Playoffs!$Y$3:$AJ$34,4)+VLOOKUP($K22,Playoffs!$Y$3:$AJ$34,5)</f>
        <v>45</v>
      </c>
      <c r="R22" s="18">
        <f ca="1">VLOOKUP($K22,Playoffs!$Y$3:$AK$34,6)</f>
        <v>4</v>
      </c>
      <c r="S22" s="18">
        <f ca="1">VLOOKUP($K22,Playoffs!$Y$3:$AK$34,7)</f>
        <v>1</v>
      </c>
      <c r="T22" s="17">
        <f ca="1">VLOOKUP($K22,Playoffs!$Y$3:$AK$34,10)</f>
        <v>0.44827586206896552</v>
      </c>
      <c r="U22" s="25">
        <f ca="1">VLOOKUP($K22,Playoffs!$Y$3:$AK$34,11)</f>
        <v>1.7307692307692308</v>
      </c>
      <c r="V22" s="17">
        <f ca="1">VLOOKUP($K22,Playoffs!$Y$3:$AK$34,12)</f>
        <v>0.15384615384615385</v>
      </c>
      <c r="W22" s="17">
        <f ca="1">VLOOKUP($K22,Playoffs!$Y$3:$AK$34,13)</f>
        <v>0.25</v>
      </c>
      <c r="X22" s="13"/>
      <c r="Y22" s="12"/>
    </row>
    <row r="23" spans="1:29" x14ac:dyDescent="0.25">
      <c r="A23" s="1" t="s">
        <v>54</v>
      </c>
      <c r="B23" s="1" t="s">
        <v>54</v>
      </c>
      <c r="D23" s="1" t="s">
        <v>52</v>
      </c>
      <c r="E23" s="1">
        <v>0</v>
      </c>
      <c r="F23" s="1">
        <f t="shared" si="0"/>
        <v>58</v>
      </c>
      <c r="J23" s="9">
        <v>21</v>
      </c>
      <c r="K23" s="3" t="str">
        <f ca="1">Playoffs!AQ23</f>
        <v>Vikings</v>
      </c>
      <c r="L23" s="5" t="str">
        <f ca="1">"("&amp;VLOOKUP($K23,Playoffs!$Y$3:$AJ$34,4)&amp;" - "&amp;VLOOKUP($K23,Playoffs!$Y$3:$AJ$34,5)&amp;")"</f>
        <v>(21 - 31)</v>
      </c>
      <c r="M23" s="17">
        <f ca="1">VLOOKUP($K23,Playoffs!$Y$3:$AK$34,8)</f>
        <v>0.40384615384615385</v>
      </c>
      <c r="N23" s="18">
        <f ca="1">VLOOKUP($K23,Playoffs!$Y$3:$AK$34,9)</f>
        <v>58</v>
      </c>
      <c r="O23" s="18">
        <f ca="1">VLOOKUP($K23,Playoffs!$Y$3:$AK$34,3)</f>
        <v>2022</v>
      </c>
      <c r="P23" s="18">
        <f ca="1">VLOOKUP($K23,Playoffs!$Y$3:$AK$34,2)</f>
        <v>31</v>
      </c>
      <c r="Q23" s="18">
        <f ca="1">VLOOKUP($K23,Playoffs!$Y$3:$AJ$34,4)+VLOOKUP($K23,Playoffs!$Y$3:$AJ$34,5)</f>
        <v>52</v>
      </c>
      <c r="R23" s="18">
        <f ca="1">VLOOKUP($K23,Playoffs!$Y$3:$AK$34,6)</f>
        <v>4</v>
      </c>
      <c r="S23" s="18">
        <f ca="1">VLOOKUP($K23,Playoffs!$Y$3:$AK$34,7)</f>
        <v>0</v>
      </c>
      <c r="T23" s="17">
        <f ca="1">VLOOKUP($K23,Playoffs!$Y$3:$AK$34,10)</f>
        <v>0.53448275862068961</v>
      </c>
      <c r="U23" s="25">
        <f ca="1">VLOOKUP($K23,Playoffs!$Y$3:$AK$34,11)</f>
        <v>1.6774193548387097</v>
      </c>
      <c r="V23" s="17">
        <f ca="1">VLOOKUP($K23,Playoffs!$Y$3:$AK$34,12)</f>
        <v>0.12903225806451613</v>
      </c>
      <c r="W23" s="17">
        <f ca="1">VLOOKUP($K23,Playoffs!$Y$3:$AK$34,13)</f>
        <v>0</v>
      </c>
      <c r="X23" s="13"/>
      <c r="Y23" s="12"/>
    </row>
    <row r="24" spans="1:29" x14ac:dyDescent="0.25">
      <c r="A24" s="1" t="s">
        <v>82</v>
      </c>
      <c r="B24" s="1" t="s">
        <v>19</v>
      </c>
      <c r="D24" s="1" t="s">
        <v>36</v>
      </c>
      <c r="E24" s="1">
        <v>29</v>
      </c>
      <c r="F24" s="1">
        <f t="shared" si="0"/>
        <v>29</v>
      </c>
      <c r="J24" s="9">
        <v>22</v>
      </c>
      <c r="K24" s="3" t="str">
        <f ca="1">Playoffs!AQ24</f>
        <v>Panthers</v>
      </c>
      <c r="L24" s="5" t="str">
        <f ca="1">"("&amp;VLOOKUP($K24,Playoffs!$Y$3:$AJ$34,4)&amp;" - "&amp;VLOOKUP($K24,Playoffs!$Y$3:$AJ$34,5)&amp;")"</f>
        <v>(9 - 8)</v>
      </c>
      <c r="M24" s="17">
        <f ca="1">VLOOKUP($K24,Playoffs!$Y$3:$AK$34,8)</f>
        <v>0.52941176470588236</v>
      </c>
      <c r="N24" s="18">
        <f ca="1">VLOOKUP($K24,Playoffs!$Y$3:$AK$34,9)</f>
        <v>29</v>
      </c>
      <c r="O24" s="18">
        <f ca="1">VLOOKUP($K24,Playoffs!$Y$3:$AK$34,3)</f>
        <v>2017</v>
      </c>
      <c r="P24" s="18">
        <f ca="1">VLOOKUP($K24,Playoffs!$Y$3:$AK$34,2)</f>
        <v>8</v>
      </c>
      <c r="Q24" s="18">
        <f ca="1">VLOOKUP($K24,Playoffs!$Y$3:$AJ$34,4)+VLOOKUP($K24,Playoffs!$Y$3:$AJ$34,5)</f>
        <v>17</v>
      </c>
      <c r="R24" s="18">
        <f ca="1">VLOOKUP($K24,Playoffs!$Y$3:$AK$34,6)</f>
        <v>2</v>
      </c>
      <c r="S24" s="18">
        <f ca="1">VLOOKUP($K24,Playoffs!$Y$3:$AK$34,7)</f>
        <v>0</v>
      </c>
      <c r="T24" s="17">
        <f ca="1">VLOOKUP($K24,Playoffs!$Y$3:$AK$34,10)</f>
        <v>0.27586206896551724</v>
      </c>
      <c r="U24" s="25">
        <f ca="1">VLOOKUP($K24,Playoffs!$Y$3:$AK$34,11)</f>
        <v>2.125</v>
      </c>
      <c r="V24" s="17">
        <f ca="1">VLOOKUP($K24,Playoffs!$Y$3:$AK$34,12)</f>
        <v>0.25</v>
      </c>
      <c r="W24" s="17">
        <f ca="1">VLOOKUP($K24,Playoffs!$Y$3:$AK$34,13)</f>
        <v>0</v>
      </c>
      <c r="X24" s="13"/>
      <c r="Y24" s="12"/>
    </row>
    <row r="25" spans="1:29" x14ac:dyDescent="0.25">
      <c r="A25" s="1" t="s">
        <v>52</v>
      </c>
      <c r="B25" s="1" t="s">
        <v>52</v>
      </c>
      <c r="D25" s="1" t="s">
        <v>15</v>
      </c>
      <c r="E25" s="1">
        <v>0</v>
      </c>
      <c r="F25" s="1">
        <f t="shared" si="0"/>
        <v>58</v>
      </c>
      <c r="J25" s="9">
        <v>23</v>
      </c>
      <c r="K25" s="3" t="str">
        <f ca="1">Playoffs!AQ25</f>
        <v>Bills</v>
      </c>
      <c r="L25" s="5" t="str">
        <f ca="1">"("&amp;VLOOKUP($K25,Playoffs!$Y$3:$AJ$34,4)&amp;" - "&amp;VLOOKUP($K25,Playoffs!$Y$3:$AJ$34,5)&amp;")"</f>
        <v>(16 - 19)</v>
      </c>
      <c r="M25" s="17">
        <f ca="1">VLOOKUP($K25,Playoffs!$Y$3:$AK$34,8)</f>
        <v>0.45714285714285713</v>
      </c>
      <c r="N25" s="18">
        <f ca="1">VLOOKUP($K25,Playoffs!$Y$3:$AK$34,9)</f>
        <v>58</v>
      </c>
      <c r="O25" s="18">
        <f ca="1">VLOOKUP($K25,Playoffs!$Y$3:$AK$34,3)</f>
        <v>2023</v>
      </c>
      <c r="P25" s="18">
        <f ca="1">VLOOKUP($K25,Playoffs!$Y$3:$AK$34,2)</f>
        <v>20</v>
      </c>
      <c r="Q25" s="18">
        <f ca="1">VLOOKUP($K25,Playoffs!$Y$3:$AJ$34,4)+VLOOKUP($K25,Playoffs!$Y$3:$AJ$34,5)</f>
        <v>35</v>
      </c>
      <c r="R25" s="18">
        <f ca="1">VLOOKUP($K25,Playoffs!$Y$3:$AK$34,6)</f>
        <v>4</v>
      </c>
      <c r="S25" s="18">
        <f ca="1">VLOOKUP($K25,Playoffs!$Y$3:$AK$34,7)</f>
        <v>0</v>
      </c>
      <c r="T25" s="17">
        <f ca="1">VLOOKUP($K25,Playoffs!$Y$3:$AK$34,10)</f>
        <v>0.34482758620689657</v>
      </c>
      <c r="U25" s="25">
        <f ca="1">VLOOKUP($K25,Playoffs!$Y$3:$AK$34,11)</f>
        <v>1.75</v>
      </c>
      <c r="V25" s="17">
        <f ca="1">VLOOKUP($K25,Playoffs!$Y$3:$AK$34,12)</f>
        <v>0.2</v>
      </c>
      <c r="W25" s="17">
        <f ca="1">VLOOKUP($K25,Playoffs!$Y$3:$AK$34,13)</f>
        <v>0</v>
      </c>
      <c r="X25" s="13"/>
      <c r="Y25" s="12"/>
    </row>
    <row r="26" spans="1:29" x14ac:dyDescent="0.25">
      <c r="A26" s="1" t="s">
        <v>36</v>
      </c>
      <c r="B26" s="1" t="s">
        <v>36</v>
      </c>
      <c r="D26" s="1" t="s">
        <v>48</v>
      </c>
      <c r="E26" s="1">
        <v>0</v>
      </c>
      <c r="F26" s="1">
        <f t="shared" si="0"/>
        <v>58</v>
      </c>
      <c r="J26" s="9">
        <v>24</v>
      </c>
      <c r="K26" s="3" t="str">
        <f ca="1">Playoffs!AQ26</f>
        <v>Bengals</v>
      </c>
      <c r="L26" s="5" t="str">
        <f ca="1">"("&amp;VLOOKUP($K26,Playoffs!$Y$3:$AJ$34,4)&amp;" - "&amp;VLOOKUP($K26,Playoffs!$Y$3:$AJ$34,5)&amp;")"</f>
        <v>(10 - 16)</v>
      </c>
      <c r="M26" s="17">
        <f ca="1">VLOOKUP($K26,Playoffs!$Y$3:$AK$34,8)</f>
        <v>0.38461538461538464</v>
      </c>
      <c r="N26" s="18">
        <f ca="1">VLOOKUP($K26,Playoffs!$Y$3:$AK$34,9)</f>
        <v>56</v>
      </c>
      <c r="O26" s="18">
        <f ca="1">VLOOKUP($K26,Playoffs!$Y$3:$AK$34,3)</f>
        <v>2022</v>
      </c>
      <c r="P26" s="18">
        <f ca="1">VLOOKUP($K26,Playoffs!$Y$3:$AK$34,2)</f>
        <v>16</v>
      </c>
      <c r="Q26" s="18">
        <f ca="1">VLOOKUP($K26,Playoffs!$Y$3:$AJ$34,4)+VLOOKUP($K26,Playoffs!$Y$3:$AJ$34,5)</f>
        <v>26</v>
      </c>
      <c r="R26" s="18">
        <f ca="1">VLOOKUP($K26,Playoffs!$Y$3:$AK$34,6)</f>
        <v>3</v>
      </c>
      <c r="S26" s="18">
        <f ca="1">VLOOKUP($K26,Playoffs!$Y$3:$AK$34,7)</f>
        <v>0</v>
      </c>
      <c r="T26" s="17">
        <f ca="1">VLOOKUP($K26,Playoffs!$Y$3:$AK$34,10)</f>
        <v>0.2857142857142857</v>
      </c>
      <c r="U26" s="25">
        <f ca="1">VLOOKUP($K26,Playoffs!$Y$3:$AK$34,11)</f>
        <v>1.625</v>
      </c>
      <c r="V26" s="17">
        <f ca="1">VLOOKUP($K26,Playoffs!$Y$3:$AK$34,12)</f>
        <v>0.1875</v>
      </c>
      <c r="W26" s="17">
        <f ca="1">VLOOKUP($K26,Playoffs!$Y$3:$AK$34,13)</f>
        <v>0</v>
      </c>
      <c r="X26" s="13"/>
      <c r="Y26" s="12"/>
    </row>
    <row r="27" spans="1:29" x14ac:dyDescent="0.25">
      <c r="A27" s="1" t="s">
        <v>15</v>
      </c>
      <c r="B27" s="1" t="s">
        <v>15</v>
      </c>
      <c r="D27" s="1" t="s">
        <v>34</v>
      </c>
      <c r="E27" s="1">
        <v>0</v>
      </c>
      <c r="F27" s="1">
        <f t="shared" si="0"/>
        <v>58</v>
      </c>
      <c r="J27" s="9">
        <v>25</v>
      </c>
      <c r="K27" s="3" t="str">
        <f ca="1">Playoffs!AQ27</f>
        <v>Falcons</v>
      </c>
      <c r="L27" s="5" t="str">
        <f ca="1">"("&amp;VLOOKUP($K27,Playoffs!$Y$3:$AJ$34,4)&amp;" - "&amp;VLOOKUP($K27,Playoffs!$Y$3:$AJ$34,5)&amp;")"</f>
        <v>(10 - 14)</v>
      </c>
      <c r="M27" s="17">
        <f ca="1">VLOOKUP($K27,Playoffs!$Y$3:$AK$34,8)</f>
        <v>0.41666666666666669</v>
      </c>
      <c r="N27" s="18">
        <f ca="1">VLOOKUP($K27,Playoffs!$Y$3:$AK$34,9)</f>
        <v>58</v>
      </c>
      <c r="O27" s="18">
        <f ca="1">VLOOKUP($K27,Playoffs!$Y$3:$AK$34,3)</f>
        <v>2017</v>
      </c>
      <c r="P27" s="18">
        <f ca="1">VLOOKUP($K27,Playoffs!$Y$3:$AK$34,2)</f>
        <v>14</v>
      </c>
      <c r="Q27" s="18">
        <f ca="1">VLOOKUP($K27,Playoffs!$Y$3:$AJ$34,4)+VLOOKUP($K27,Playoffs!$Y$3:$AJ$34,5)</f>
        <v>24</v>
      </c>
      <c r="R27" s="18">
        <f ca="1">VLOOKUP($K27,Playoffs!$Y$3:$AK$34,6)</f>
        <v>2</v>
      </c>
      <c r="S27" s="18">
        <f ca="1">VLOOKUP($K27,Playoffs!$Y$3:$AK$34,7)</f>
        <v>0</v>
      </c>
      <c r="T27" s="17">
        <f ca="1">VLOOKUP($K27,Playoffs!$Y$3:$AK$34,10)</f>
        <v>0.2413793103448276</v>
      </c>
      <c r="U27" s="25">
        <f ca="1">VLOOKUP($K27,Playoffs!$Y$3:$AK$34,11)</f>
        <v>1.7142857142857142</v>
      </c>
      <c r="V27" s="17">
        <f ca="1">VLOOKUP($K27,Playoffs!$Y$3:$AK$34,12)</f>
        <v>0.14285714285714285</v>
      </c>
      <c r="W27" s="17">
        <f ca="1">VLOOKUP($K27,Playoffs!$Y$3:$AK$34,13)</f>
        <v>0</v>
      </c>
      <c r="X27" s="13"/>
      <c r="Y27" s="12"/>
    </row>
    <row r="28" spans="1:29" x14ac:dyDescent="0.25">
      <c r="A28" s="1" t="s">
        <v>48</v>
      </c>
      <c r="B28" s="1" t="s">
        <v>48</v>
      </c>
      <c r="D28" s="1" t="s">
        <v>67</v>
      </c>
      <c r="E28" s="1">
        <v>30</v>
      </c>
      <c r="F28" s="1">
        <f t="shared" si="0"/>
        <v>28</v>
      </c>
      <c r="J28" s="9">
        <v>26</v>
      </c>
      <c r="K28" s="3" t="str">
        <f ca="1">Playoffs!AQ28</f>
        <v>Titans</v>
      </c>
      <c r="L28" s="5" t="str">
        <f ca="1">"("&amp;VLOOKUP($K28,Playoffs!$Y$3:$AJ$34,4)&amp;" - "&amp;VLOOKUP($K28,Playoffs!$Y$3:$AJ$34,5)&amp;")"</f>
        <v>(15 - 22)</v>
      </c>
      <c r="M28" s="17">
        <f ca="1">VLOOKUP($K28,Playoffs!$Y$3:$AK$34,8)</f>
        <v>0.40540540540540543</v>
      </c>
      <c r="N28" s="18">
        <f ca="1">VLOOKUP($K28,Playoffs!$Y$3:$AK$34,9)</f>
        <v>58</v>
      </c>
      <c r="O28" s="18">
        <f ca="1">VLOOKUP($K28,Playoffs!$Y$3:$AK$34,3)</f>
        <v>2021</v>
      </c>
      <c r="P28" s="18">
        <f ca="1">VLOOKUP($K28,Playoffs!$Y$3:$AK$34,2)</f>
        <v>22</v>
      </c>
      <c r="Q28" s="18">
        <f ca="1">VLOOKUP($K28,Playoffs!$Y$3:$AJ$34,4)+VLOOKUP($K28,Playoffs!$Y$3:$AJ$34,5)</f>
        <v>37</v>
      </c>
      <c r="R28" s="18">
        <f ca="1">VLOOKUP($K28,Playoffs!$Y$3:$AK$34,6)</f>
        <v>1</v>
      </c>
      <c r="S28" s="18">
        <f ca="1">VLOOKUP($K28,Playoffs!$Y$3:$AK$34,7)</f>
        <v>0</v>
      </c>
      <c r="T28" s="17">
        <f ca="1">VLOOKUP($K28,Playoffs!$Y$3:$AK$34,10)</f>
        <v>0.37931034482758619</v>
      </c>
      <c r="U28" s="25">
        <f ca="1">VLOOKUP($K28,Playoffs!$Y$3:$AK$34,11)</f>
        <v>1.6818181818181819</v>
      </c>
      <c r="V28" s="17">
        <f ca="1">VLOOKUP($K28,Playoffs!$Y$3:$AK$34,12)</f>
        <v>4.5454545454545456E-2</v>
      </c>
      <c r="W28" s="17">
        <f ca="1">VLOOKUP($K28,Playoffs!$Y$3:$AK$34,13)</f>
        <v>0</v>
      </c>
      <c r="X28" s="13"/>
      <c r="Y28" s="12"/>
    </row>
    <row r="29" spans="1:29" x14ac:dyDescent="0.25">
      <c r="A29" s="1" t="s">
        <v>34</v>
      </c>
      <c r="B29" s="1" t="s">
        <v>34</v>
      </c>
      <c r="D29" s="1" t="s">
        <v>35</v>
      </c>
      <c r="E29" s="1">
        <v>1</v>
      </c>
      <c r="F29" s="1">
        <f t="shared" si="0"/>
        <v>57</v>
      </c>
      <c r="J29" s="9">
        <v>27</v>
      </c>
      <c r="K29" s="3" t="str">
        <f ca="1">Playoffs!AQ29</f>
        <v>Chargers</v>
      </c>
      <c r="L29" s="5" t="str">
        <f ca="1">"("&amp;VLOOKUP($K29,Playoffs!$Y$3:$AJ$34,4)&amp;" - "&amp;VLOOKUP($K29,Playoffs!$Y$3:$AJ$34,5)&amp;")"</f>
        <v>(11 - 15)</v>
      </c>
      <c r="M29" s="17">
        <f ca="1">VLOOKUP($K29,Playoffs!$Y$3:$AK$34,8)</f>
        <v>0.42307692307692307</v>
      </c>
      <c r="N29" s="18">
        <f ca="1">VLOOKUP($K29,Playoffs!$Y$3:$AK$34,9)</f>
        <v>58</v>
      </c>
      <c r="O29" s="18">
        <f ca="1">VLOOKUP($K29,Playoffs!$Y$3:$AK$34,3)</f>
        <v>2022</v>
      </c>
      <c r="P29" s="18">
        <f ca="1">VLOOKUP($K29,Playoffs!$Y$3:$AK$34,2)</f>
        <v>15</v>
      </c>
      <c r="Q29" s="18">
        <f ca="1">VLOOKUP($K29,Playoffs!$Y$3:$AJ$34,4)+VLOOKUP($K29,Playoffs!$Y$3:$AJ$34,5)</f>
        <v>26</v>
      </c>
      <c r="R29" s="18">
        <f ca="1">VLOOKUP($K29,Playoffs!$Y$3:$AK$34,6)</f>
        <v>1</v>
      </c>
      <c r="S29" s="18">
        <f ca="1">VLOOKUP($K29,Playoffs!$Y$3:$AK$34,7)</f>
        <v>0</v>
      </c>
      <c r="T29" s="17">
        <f ca="1">VLOOKUP($K29,Playoffs!$Y$3:$AK$34,10)</f>
        <v>0.25862068965517243</v>
      </c>
      <c r="U29" s="25">
        <f ca="1">VLOOKUP($K29,Playoffs!$Y$3:$AK$34,11)</f>
        <v>1.7333333333333334</v>
      </c>
      <c r="V29" s="17">
        <f ca="1">VLOOKUP($K29,Playoffs!$Y$3:$AK$34,12)</f>
        <v>6.6666666666666666E-2</v>
      </c>
      <c r="W29" s="17">
        <f ca="1">VLOOKUP($K29,Playoffs!$Y$3:$AK$34,13)</f>
        <v>0</v>
      </c>
      <c r="X29" s="13"/>
      <c r="Y29" s="12"/>
    </row>
    <row r="30" spans="1:29" x14ac:dyDescent="0.25">
      <c r="A30" s="1" t="s">
        <v>67</v>
      </c>
      <c r="B30" s="1" t="s">
        <v>67</v>
      </c>
      <c r="D30" s="1" t="s">
        <v>51</v>
      </c>
      <c r="E30" s="1">
        <v>10</v>
      </c>
      <c r="F30" s="1">
        <f t="shared" si="0"/>
        <v>48</v>
      </c>
      <c r="J30" s="9">
        <v>28</v>
      </c>
      <c r="K30" s="3" t="str">
        <f ca="1">Playoffs!AQ30</f>
        <v>Cardinals</v>
      </c>
      <c r="L30" s="5" t="str">
        <f ca="1">"("&amp;VLOOKUP($K30,Playoffs!$Y$3:$AJ$34,4)&amp;" - "&amp;VLOOKUP($K30,Playoffs!$Y$3:$AJ$34,5)&amp;")"</f>
        <v>(6 - 9)</v>
      </c>
      <c r="M30" s="17">
        <f ca="1">VLOOKUP($K30,Playoffs!$Y$3:$AK$34,8)</f>
        <v>0.4</v>
      </c>
      <c r="N30" s="18">
        <f ca="1">VLOOKUP($K30,Playoffs!$Y$3:$AK$34,9)</f>
        <v>58</v>
      </c>
      <c r="O30" s="18">
        <f ca="1">VLOOKUP($K30,Playoffs!$Y$3:$AK$34,3)</f>
        <v>2021</v>
      </c>
      <c r="P30" s="18">
        <f ca="1">VLOOKUP($K30,Playoffs!$Y$3:$AK$34,2)</f>
        <v>9</v>
      </c>
      <c r="Q30" s="18">
        <f ca="1">VLOOKUP($K30,Playoffs!$Y$3:$AJ$34,4)+VLOOKUP($K30,Playoffs!$Y$3:$AJ$34,5)</f>
        <v>15</v>
      </c>
      <c r="R30" s="18">
        <f ca="1">VLOOKUP($K30,Playoffs!$Y$3:$AK$34,6)</f>
        <v>1</v>
      </c>
      <c r="S30" s="18">
        <f ca="1">VLOOKUP($K30,Playoffs!$Y$3:$AK$34,7)</f>
        <v>0</v>
      </c>
      <c r="T30" s="17">
        <f ca="1">VLOOKUP($K30,Playoffs!$Y$3:$AK$34,10)</f>
        <v>0.15517241379310345</v>
      </c>
      <c r="U30" s="25">
        <f ca="1">VLOOKUP($K30,Playoffs!$Y$3:$AK$34,11)</f>
        <v>1.6666666666666667</v>
      </c>
      <c r="V30" s="17">
        <f ca="1">VLOOKUP($K30,Playoffs!$Y$3:$AK$34,12)</f>
        <v>0.1111111111111111</v>
      </c>
      <c r="W30" s="17">
        <f ca="1">VLOOKUP($K30,Playoffs!$Y$3:$AK$34,13)</f>
        <v>0</v>
      </c>
      <c r="X30" s="13"/>
      <c r="Y30" s="12"/>
    </row>
    <row r="31" spans="1:29" x14ac:dyDescent="0.25">
      <c r="A31" s="1" t="s">
        <v>63</v>
      </c>
      <c r="B31" s="1" t="s">
        <v>134</v>
      </c>
      <c r="D31" s="1" t="s">
        <v>16</v>
      </c>
      <c r="E31" s="1">
        <v>0</v>
      </c>
      <c r="F31" s="1">
        <f t="shared" si="0"/>
        <v>58</v>
      </c>
      <c r="J31" s="9">
        <v>29</v>
      </c>
      <c r="K31" s="3" t="str">
        <f ca="1">Playoffs!AQ31</f>
        <v>Texans</v>
      </c>
      <c r="L31" s="5" t="str">
        <f ca="1">"("&amp;VLOOKUP($K31,Playoffs!$Y$3:$AJ$34,4)&amp;" - "&amp;VLOOKUP($K31,Playoffs!$Y$3:$AJ$34,5)&amp;")"</f>
        <v>(4 - 6)</v>
      </c>
      <c r="M31" s="17">
        <f ca="1">VLOOKUP($K31,Playoffs!$Y$3:$AK$34,8)</f>
        <v>0.4</v>
      </c>
      <c r="N31" s="18">
        <f ca="1">VLOOKUP($K31,Playoffs!$Y$3:$AK$34,9)</f>
        <v>22</v>
      </c>
      <c r="O31" s="18">
        <f ca="1">VLOOKUP($K31,Playoffs!$Y$3:$AK$34,3)</f>
        <v>2023</v>
      </c>
      <c r="P31" s="18">
        <f ca="1">VLOOKUP($K31,Playoffs!$Y$3:$AK$34,2)</f>
        <v>7</v>
      </c>
      <c r="Q31" s="18">
        <f ca="1">VLOOKUP($K31,Playoffs!$Y$3:$AJ$34,4)+VLOOKUP($K31,Playoffs!$Y$3:$AJ$34,5)</f>
        <v>10</v>
      </c>
      <c r="R31" s="18">
        <f ca="1">VLOOKUP($K31,Playoffs!$Y$3:$AK$34,6)</f>
        <v>0</v>
      </c>
      <c r="S31" s="18">
        <f ca="1">VLOOKUP($K31,Playoffs!$Y$3:$AK$34,7)</f>
        <v>0</v>
      </c>
      <c r="T31" s="17">
        <f ca="1">VLOOKUP($K31,Playoffs!$Y$3:$AK$34,10)</f>
        <v>0.31818181818181818</v>
      </c>
      <c r="U31" s="25">
        <f ca="1">VLOOKUP($K31,Playoffs!$Y$3:$AK$34,11)</f>
        <v>1.4285714285714286</v>
      </c>
      <c r="V31" s="17">
        <f ca="1">VLOOKUP($K31,Playoffs!$Y$3:$AK$34,12)</f>
        <v>0</v>
      </c>
      <c r="W31" s="17">
        <f ca="1">VLOOKUP($K31,Playoffs!$Y$3:$AK$34,13)</f>
        <v>0</v>
      </c>
      <c r="X31" s="13"/>
      <c r="Y31" s="12"/>
    </row>
    <row r="32" spans="1:29" x14ac:dyDescent="0.25">
      <c r="A32" s="1" t="s">
        <v>35</v>
      </c>
      <c r="B32" s="1" t="s">
        <v>35</v>
      </c>
      <c r="D32" s="1" t="s">
        <v>47</v>
      </c>
      <c r="E32" s="1">
        <v>36</v>
      </c>
      <c r="F32" s="1">
        <f t="shared" si="0"/>
        <v>22</v>
      </c>
      <c r="J32" s="9">
        <v>30</v>
      </c>
      <c r="K32" s="3" t="str">
        <f ca="1">Playoffs!AQ32</f>
        <v>Browns</v>
      </c>
      <c r="L32" s="5" t="str">
        <f ca="1">"("&amp;VLOOKUP($K32,Playoffs!$Y$3:$AJ$34,4)&amp;" - "&amp;VLOOKUP($K32,Playoffs!$Y$3:$AJ$34,5)&amp;")"</f>
        <v>(7 - 15)</v>
      </c>
      <c r="M32" s="17">
        <f ca="1">VLOOKUP($K32,Playoffs!$Y$3:$AK$34,8)</f>
        <v>0.31818181818181818</v>
      </c>
      <c r="N32" s="18">
        <f ca="1">VLOOKUP($K32,Playoffs!$Y$3:$AK$34,9)</f>
        <v>55</v>
      </c>
      <c r="O32" s="18">
        <f ca="1">VLOOKUP($K32,Playoffs!$Y$3:$AK$34,3)</f>
        <v>2023</v>
      </c>
      <c r="P32" s="18">
        <f ca="1">VLOOKUP($K32,Playoffs!$Y$3:$AK$34,2)</f>
        <v>16</v>
      </c>
      <c r="Q32" s="18">
        <f ca="1">VLOOKUP($K32,Playoffs!$Y$3:$AJ$34,4)+VLOOKUP($K32,Playoffs!$Y$3:$AJ$34,5)</f>
        <v>22</v>
      </c>
      <c r="R32" s="18">
        <f ca="1">VLOOKUP($K32,Playoffs!$Y$3:$AK$34,6)</f>
        <v>0</v>
      </c>
      <c r="S32" s="18">
        <f ca="1">VLOOKUP($K32,Playoffs!$Y$3:$AK$34,7)</f>
        <v>0</v>
      </c>
      <c r="T32" s="17">
        <f ca="1">VLOOKUP($K32,Playoffs!$Y$3:$AK$34,10)</f>
        <v>0.29090909090909089</v>
      </c>
      <c r="U32" s="25">
        <f ca="1">VLOOKUP($K32,Playoffs!$Y$3:$AK$34,11)</f>
        <v>1.375</v>
      </c>
      <c r="V32" s="17">
        <f ca="1">VLOOKUP($K32,Playoffs!$Y$3:$AK$34,12)</f>
        <v>0</v>
      </c>
      <c r="W32" s="17">
        <f ca="1">VLOOKUP($K32,Playoffs!$Y$3:$AK$34,13)</f>
        <v>0</v>
      </c>
      <c r="X32" s="13"/>
      <c r="Y32" s="12"/>
    </row>
    <row r="33" spans="1:25" x14ac:dyDescent="0.25">
      <c r="A33" s="1" t="s">
        <v>51</v>
      </c>
      <c r="B33" s="1" t="s">
        <v>51</v>
      </c>
      <c r="D33" s="1" t="s">
        <v>19</v>
      </c>
      <c r="E33" s="1">
        <v>0</v>
      </c>
      <c r="F33" s="1">
        <f t="shared" si="0"/>
        <v>58</v>
      </c>
      <c r="J33" s="9">
        <v>31</v>
      </c>
      <c r="K33" s="3" t="str">
        <f ca="1">Playoffs!AQ33</f>
        <v>Jaguars</v>
      </c>
      <c r="L33" s="5" t="str">
        <f ca="1">"("&amp;VLOOKUP($K33,Playoffs!$Y$3:$AJ$34,4)&amp;" - "&amp;VLOOKUP($K33,Playoffs!$Y$3:$AJ$34,5)&amp;")"</f>
        <v>(8 - 8)</v>
      </c>
      <c r="M33" s="17">
        <f ca="1">VLOOKUP($K33,Playoffs!$Y$3:$AK$34,8)</f>
        <v>0.5</v>
      </c>
      <c r="N33" s="18">
        <f ca="1">VLOOKUP($K33,Playoffs!$Y$3:$AK$34,9)</f>
        <v>29</v>
      </c>
      <c r="O33" s="18">
        <f ca="1">VLOOKUP($K33,Playoffs!$Y$3:$AK$34,3)</f>
        <v>2022</v>
      </c>
      <c r="P33" s="18">
        <f ca="1">VLOOKUP($K33,Playoffs!$Y$3:$AK$34,2)</f>
        <v>8</v>
      </c>
      <c r="Q33" s="18">
        <f ca="1">VLOOKUP($K33,Playoffs!$Y$3:$AJ$34,4)+VLOOKUP($K33,Playoffs!$Y$3:$AJ$34,5)</f>
        <v>16</v>
      </c>
      <c r="R33" s="18">
        <f ca="1">VLOOKUP($K33,Playoffs!$Y$3:$AK$34,6)</f>
        <v>0</v>
      </c>
      <c r="S33" s="18">
        <f ca="1">VLOOKUP($K33,Playoffs!$Y$3:$AK$34,7)</f>
        <v>0</v>
      </c>
      <c r="T33" s="17">
        <f ca="1">VLOOKUP($K33,Playoffs!$Y$3:$AK$34,10)</f>
        <v>0.27586206896551724</v>
      </c>
      <c r="U33" s="25">
        <f ca="1">VLOOKUP($K33,Playoffs!$Y$3:$AK$34,11)</f>
        <v>2</v>
      </c>
      <c r="V33" s="17">
        <f ca="1">VLOOKUP($K33,Playoffs!$Y$3:$AK$34,12)</f>
        <v>0</v>
      </c>
      <c r="W33" s="17">
        <f ca="1">VLOOKUP($K33,Playoffs!$Y$3:$AK$34,13)</f>
        <v>0</v>
      </c>
      <c r="X33" s="13"/>
      <c r="Y33" s="12"/>
    </row>
    <row r="34" spans="1:25" x14ac:dyDescent="0.25">
      <c r="A34" s="1" t="s">
        <v>16</v>
      </c>
      <c r="B34" s="1" t="s">
        <v>16</v>
      </c>
      <c r="D34" s="1" t="s">
        <v>33</v>
      </c>
      <c r="E34" s="1">
        <v>0</v>
      </c>
      <c r="F34" s="1">
        <f t="shared" si="0"/>
        <v>58</v>
      </c>
      <c r="J34" s="9">
        <v>32</v>
      </c>
      <c r="K34" s="3" t="str">
        <f ca="1">Playoffs!AQ34</f>
        <v>Lions</v>
      </c>
      <c r="L34" s="5" t="str">
        <f ca="1">"("&amp;VLOOKUP($K34,Playoffs!$Y$3:$AJ$34,4)&amp;" - "&amp;VLOOKUP($K34,Playoffs!$Y$3:$AJ$34,5)&amp;")"</f>
        <v>(1 - 12)</v>
      </c>
      <c r="M34" s="17">
        <f ca="1">VLOOKUP($K34,Playoffs!$Y$3:$AK$34,8)</f>
        <v>7.6923076923076927E-2</v>
      </c>
      <c r="N34" s="18">
        <f ca="1">VLOOKUP($K34,Playoffs!$Y$3:$AK$34,9)</f>
        <v>58</v>
      </c>
      <c r="O34" s="18">
        <f ca="1">VLOOKUP($K34,Playoffs!$Y$3:$AK$34,3)</f>
        <v>2023</v>
      </c>
      <c r="P34" s="18">
        <f ca="1">VLOOKUP($K34,Playoffs!$Y$3:$AK$34,2)</f>
        <v>13</v>
      </c>
      <c r="Q34" s="18">
        <f ca="1">VLOOKUP($K34,Playoffs!$Y$3:$AJ$34,4)+VLOOKUP($K34,Playoffs!$Y$3:$AJ$34,5)</f>
        <v>13</v>
      </c>
      <c r="R34" s="18">
        <f ca="1">VLOOKUP($K34,Playoffs!$Y$3:$AK$34,6)</f>
        <v>0</v>
      </c>
      <c r="S34" s="18">
        <f ca="1">VLOOKUP($K34,Playoffs!$Y$3:$AK$34,7)</f>
        <v>0</v>
      </c>
      <c r="T34" s="17">
        <f ca="1">VLOOKUP($K34,Playoffs!$Y$3:$AK$34,10)</f>
        <v>0.22413793103448276</v>
      </c>
      <c r="U34" s="25">
        <f ca="1">VLOOKUP($K34,Playoffs!$Y$3:$AK$34,11)</f>
        <v>1</v>
      </c>
      <c r="V34" s="17">
        <f ca="1">VLOOKUP($K34,Playoffs!$Y$3:$AK$34,12)</f>
        <v>0</v>
      </c>
      <c r="W34" s="17">
        <f ca="1">VLOOKUP($K34,Playoffs!$Y$3:$AK$34,13)</f>
        <v>0</v>
      </c>
    </row>
    <row r="35" spans="1:25" x14ac:dyDescent="0.25">
      <c r="A35" s="1" t="s">
        <v>47</v>
      </c>
      <c r="B35" s="1" t="s">
        <v>47</v>
      </c>
      <c r="J35" s="28" t="s">
        <v>167</v>
      </c>
    </row>
    <row r="36" spans="1:25" x14ac:dyDescent="0.25">
      <c r="A36" s="1" t="s">
        <v>19</v>
      </c>
      <c r="B36" s="1" t="s">
        <v>19</v>
      </c>
    </row>
    <row r="37" spans="1:25" x14ac:dyDescent="0.25">
      <c r="A37" s="1" t="s">
        <v>33</v>
      </c>
      <c r="B37" s="1" t="s">
        <v>33</v>
      </c>
    </row>
    <row r="38" spans="1:25" x14ac:dyDescent="0.25">
      <c r="J38" s="19" t="s">
        <v>115</v>
      </c>
    </row>
    <row r="39" spans="1:25" x14ac:dyDescent="0.25">
      <c r="J39" s="19" t="s">
        <v>116</v>
      </c>
    </row>
    <row r="40" spans="1:25" x14ac:dyDescent="0.25">
      <c r="J40" s="19" t="s">
        <v>117</v>
      </c>
    </row>
    <row r="41" spans="1:25" x14ac:dyDescent="0.25">
      <c r="J41" s="19" t="s">
        <v>118</v>
      </c>
    </row>
    <row r="42" spans="1:25" x14ac:dyDescent="0.25">
      <c r="J42" s="19" t="s">
        <v>128</v>
      </c>
    </row>
    <row r="43" spans="1:25" x14ac:dyDescent="0.25">
      <c r="J43" s="19" t="s">
        <v>119</v>
      </c>
    </row>
    <row r="44" spans="1:25" x14ac:dyDescent="0.25">
      <c r="J44" s="19" t="s">
        <v>129</v>
      </c>
    </row>
    <row r="45" spans="1:25" x14ac:dyDescent="0.25">
      <c r="J45" s="19" t="s">
        <v>120</v>
      </c>
    </row>
    <row r="46" spans="1:25" x14ac:dyDescent="0.25">
      <c r="J46" s="19" t="s">
        <v>121</v>
      </c>
    </row>
    <row r="47" spans="1:25" x14ac:dyDescent="0.25">
      <c r="J47" s="19" t="s">
        <v>125</v>
      </c>
    </row>
    <row r="48" spans="1:25" x14ac:dyDescent="0.25">
      <c r="J48" s="19" t="s">
        <v>130</v>
      </c>
    </row>
    <row r="49" spans="10:10" x14ac:dyDescent="0.25">
      <c r="J49" s="19" t="s">
        <v>131</v>
      </c>
    </row>
    <row r="50" spans="10:10" x14ac:dyDescent="0.25">
      <c r="J50" s="19" t="s">
        <v>122</v>
      </c>
    </row>
    <row r="51" spans="10:10" x14ac:dyDescent="0.25">
      <c r="J51" s="19" t="s">
        <v>132</v>
      </c>
    </row>
    <row r="52" spans="10:10" x14ac:dyDescent="0.25">
      <c r="J52" s="19" t="s">
        <v>139</v>
      </c>
    </row>
    <row r="53" spans="10:10" x14ac:dyDescent="0.25">
      <c r="J53" s="19" t="s">
        <v>140</v>
      </c>
    </row>
    <row r="54" spans="10:10" x14ac:dyDescent="0.25">
      <c r="J54" s="19" t="s">
        <v>141</v>
      </c>
    </row>
    <row r="55" spans="10:10" x14ac:dyDescent="0.25">
      <c r="J55" s="19" t="s">
        <v>142</v>
      </c>
    </row>
    <row r="56" spans="10:10" x14ac:dyDescent="0.25">
      <c r="J56" s="19" t="s">
        <v>133</v>
      </c>
    </row>
    <row r="57" spans="10:10" x14ac:dyDescent="0.25">
      <c r="J57" s="19" t="s">
        <v>143</v>
      </c>
    </row>
    <row r="58" spans="10:10" x14ac:dyDescent="0.25">
      <c r="J58" s="19" t="s">
        <v>123</v>
      </c>
    </row>
    <row r="59" spans="10:10" x14ac:dyDescent="0.25">
      <c r="J59" s="19" t="s">
        <v>126</v>
      </c>
    </row>
    <row r="60" spans="10:10" x14ac:dyDescent="0.25">
      <c r="J60" s="19" t="s">
        <v>124</v>
      </c>
    </row>
  </sheetData>
  <sortState ref="A3:B37">
    <sortCondition ref="A3"/>
  </sortState>
  <mergeCells count="12">
    <mergeCell ref="Y18:AC19"/>
    <mergeCell ref="E2:F2"/>
    <mergeCell ref="A1:B1"/>
    <mergeCell ref="D1:F1"/>
    <mergeCell ref="J1:J2"/>
    <mergeCell ref="K1:K2"/>
    <mergeCell ref="L1:L2"/>
    <mergeCell ref="M1:M2"/>
    <mergeCell ref="N1:N2"/>
    <mergeCell ref="R1:S1"/>
    <mergeCell ref="T1:V1"/>
    <mergeCell ref="Y1:AC2"/>
  </mergeCells>
  <conditionalFormatting sqref="A3:B52">
    <cfRule type="expression" dxfId="14" priority="38">
      <formula>$A3&lt;&gt;$B3</formula>
    </cfRule>
  </conditionalFormatting>
  <conditionalFormatting sqref="F3:F34">
    <cfRule type="dataBar" priority="31">
      <dataBar showValue="0">
        <cfvo type="min"/>
        <cfvo type="max"/>
        <color rgb="FF92D050"/>
      </dataBar>
      <extLst>
        <ext xmlns:x14="http://schemas.microsoft.com/office/spreadsheetml/2009/9/main" uri="{B025F937-C7B1-47D3-B67F-A62EFF666E3E}">
          <x14:id>{AB9876B3-4173-434D-97A7-B7B0799F2BB5}</x14:id>
        </ext>
      </extLst>
    </cfRule>
  </conditionalFormatting>
  <conditionalFormatting sqref="J3:L34">
    <cfRule type="expression" dxfId="13" priority="2">
      <formula>$K3="Rams"</formula>
    </cfRule>
  </conditionalFormatting>
  <conditionalFormatting sqref="M3:M34">
    <cfRule type="colorScale" priority="16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M3:W34">
    <cfRule type="expression" dxfId="12" priority="1">
      <formula>$K3="Rams"</formula>
    </cfRule>
  </conditionalFormatting>
  <conditionalFormatting sqref="O3:O34">
    <cfRule type="colorScale" priority="13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P3:P34">
    <cfRule type="colorScale" priority="12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R3:R34">
    <cfRule type="colorScale" priority="10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S3:S34">
    <cfRule type="colorScale" priority="9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T3:T34">
    <cfRule type="colorScale" priority="8">
      <colorScale>
        <cfvo type="min"/>
        <cfvo type="max"/>
        <color rgb="FFFFFF00"/>
        <color rgb="FF00B050"/>
      </colorScale>
    </cfRule>
  </conditionalFormatting>
  <conditionalFormatting sqref="V3:V34">
    <cfRule type="colorScale" priority="6">
      <colorScale>
        <cfvo type="min"/>
        <cfvo type="max"/>
        <color rgb="FFFFFF00"/>
        <color rgb="FF00B050"/>
      </colorScale>
    </cfRule>
  </conditionalFormatting>
  <conditionalFormatting sqref="W3:W34">
    <cfRule type="colorScale" priority="3">
      <colorScale>
        <cfvo type="min"/>
        <cfvo type="max"/>
        <color rgb="FFFFFF00"/>
        <color rgb="FF00B050"/>
      </colorScale>
    </cfRule>
  </conditionalFormatting>
  <conditionalFormatting sqref="N3:N34">
    <cfRule type="colorScale" priority="14">
      <colorScale>
        <cfvo type="min"/>
        <cfvo type="max"/>
        <color rgb="FFFFFF00"/>
        <color rgb="FF00B050"/>
      </colorScale>
    </cfRule>
  </conditionalFormatting>
  <conditionalFormatting sqref="Q3:Q34">
    <cfRule type="colorScale" priority="11">
      <colorScale>
        <cfvo type="min"/>
        <cfvo type="percentile" val="5"/>
        <cfvo type="max"/>
        <color rgb="FFFFC000"/>
        <color rgb="FFFFFF00"/>
        <color rgb="FF00B050"/>
      </colorScale>
    </cfRule>
  </conditionalFormatting>
  <conditionalFormatting sqref="U3:U34">
    <cfRule type="colorScale" priority="7">
      <colorScale>
        <cfvo type="min"/>
        <cfvo type="max"/>
        <color rgb="FFFFFF00"/>
        <color rgb="FF00B050"/>
      </colorScale>
    </cfRule>
  </conditionalFormatting>
  <pageMargins left="0.7" right="0.7" top="0.78740157499999996" bottom="0.78740157499999996" header="0.3" footer="0.3"/>
  <pageSetup paperSize="9" orientation="portrait" verticalDpi="598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9876B3-4173-434D-97A7-B7B0799F2BB5}">
            <x14:dataBar minLength="0" maxLength="100" border="1" direction="rightToLeft" negativeBarBorderColorSameAsPositive="0">
              <x14:cfvo type="autoMin"/>
              <x14:cfvo type="autoMax"/>
              <x14:borderColor rgb="FF00B050"/>
              <x14:negativeFillColor rgb="FFFF0000"/>
              <x14:negativeBorderColor rgb="FFFF0000"/>
              <x14:axisColor rgb="FF000000"/>
            </x14:dataBar>
          </x14:cfRule>
          <xm:sqref>F3:F34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pane ySplit="1" topLeftCell="A38" activePane="bottomLeft" state="frozen"/>
      <selection pane="bottomLeft" activeCell="A59" sqref="A59"/>
    </sheetView>
  </sheetViews>
  <sheetFormatPr baseColWidth="10" defaultColWidth="10.7109375" defaultRowHeight="15" x14ac:dyDescent="0.25"/>
  <cols>
    <col min="1" max="1" width="7.7109375" customWidth="1"/>
    <col min="2" max="2" width="12.7109375" customWidth="1"/>
    <col min="3" max="3" width="15.7109375" customWidth="1"/>
    <col min="4" max="4" width="4.7109375" customWidth="1"/>
    <col min="5" max="5" width="15.7109375" customWidth="1"/>
    <col min="6" max="6" width="4.7109375" customWidth="1"/>
    <col min="7" max="12" width="5.7109375" customWidth="1"/>
  </cols>
  <sheetData>
    <row r="1" spans="1:12" x14ac:dyDescent="0.25">
      <c r="A1" s="24" t="s">
        <v>0</v>
      </c>
      <c r="B1" s="24" t="s">
        <v>150</v>
      </c>
      <c r="C1" s="24" t="s">
        <v>8</v>
      </c>
      <c r="D1" s="37" t="s">
        <v>93</v>
      </c>
      <c r="E1" s="37"/>
      <c r="F1" s="37" t="s">
        <v>6</v>
      </c>
      <c r="G1" s="37"/>
    </row>
    <row r="2" spans="1:12" x14ac:dyDescent="0.25">
      <c r="A2">
        <v>1966</v>
      </c>
      <c r="B2" t="str">
        <f>IF(A2="","",ROMAN(A2-1965))</f>
        <v>I</v>
      </c>
      <c r="C2" t="str">
        <f>IF(A2="","",VLOOKUP(A2,Playoffs!$T$2:$U$751,2))</f>
        <v>Green Bay</v>
      </c>
      <c r="D2" s="22">
        <f>IF(A2="","",COUNTIF($J$2:J2,J2))</f>
        <v>1</v>
      </c>
      <c r="E2" t="str">
        <f>IF(A2="","",VLOOKUP(A2,Playoffs!$T$2:$V$751,3))</f>
        <v>Packers</v>
      </c>
      <c r="F2" s="22">
        <f>IF(A2="","",COUNTIF($L$2:L2,L2))</f>
        <v>1</v>
      </c>
      <c r="G2" s="22" t="str">
        <f>IF(A2="","",VLOOKUP(A2,Playoffs!$T$2:$W$751,4))</f>
        <v>NFL</v>
      </c>
      <c r="I2" s="23" t="str">
        <f>E2</f>
        <v>Packers</v>
      </c>
      <c r="J2" s="23" t="str">
        <f>IF(A2="","",VLOOKUP(I2,Overview!$A$3:$B$37,2))</f>
        <v>Packers</v>
      </c>
      <c r="K2" s="23">
        <f>IF(A2="","",VLOOKUP(J2,Playoffs!$Y$3:$AE$34,7))</f>
        <v>4</v>
      </c>
      <c r="L2" s="23" t="str">
        <f t="shared" ref="L2:L33" si="0">LEFT(G2,1)</f>
        <v>N</v>
      </c>
    </row>
    <row r="3" spans="1:12" x14ac:dyDescent="0.25">
      <c r="A3">
        <v>1967</v>
      </c>
      <c r="B3" t="str">
        <f t="shared" ref="B3:B66" si="1">IF(A3="","",ROMAN(A3-1965))</f>
        <v>II</v>
      </c>
      <c r="C3" t="str">
        <f>IF(A3="","",VLOOKUP(A3,Playoffs!$T$2:$U$751,2))</f>
        <v>Green Bay</v>
      </c>
      <c r="D3" s="22">
        <f>IF(A3="","",COUNTIF($J$2:J3,J3))</f>
        <v>2</v>
      </c>
      <c r="E3" t="str">
        <f>IF(A3="","",VLOOKUP(A3,Playoffs!$T$2:$V$751,3))</f>
        <v>Packers</v>
      </c>
      <c r="F3" s="22">
        <f>IF(A3="","",COUNTIF($L$2:L3,L3))</f>
        <v>2</v>
      </c>
      <c r="G3" s="22" t="str">
        <f>IF(A3="","",VLOOKUP(A3,Playoffs!$T$2:$W$751,4))</f>
        <v>NFL</v>
      </c>
      <c r="I3" s="23" t="str">
        <f t="shared" ref="I3:I66" si="2">E3</f>
        <v>Packers</v>
      </c>
      <c r="J3" s="23" t="str">
        <f>IF(A3="","",VLOOKUP(I3,Overview!$A$3:$B$37,2))</f>
        <v>Packers</v>
      </c>
      <c r="K3" s="23">
        <f>IF(A3="","",VLOOKUP(J3,Playoffs!$Y$3:$AE$34,7))</f>
        <v>4</v>
      </c>
      <c r="L3" s="23" t="str">
        <f t="shared" si="0"/>
        <v>N</v>
      </c>
    </row>
    <row r="4" spans="1:12" x14ac:dyDescent="0.25">
      <c r="A4">
        <v>1968</v>
      </c>
      <c r="B4" t="str">
        <f t="shared" si="1"/>
        <v>III</v>
      </c>
      <c r="C4" t="str">
        <f>IF(A4="","",VLOOKUP(A4,Playoffs!$T$2:$U$751,2))</f>
        <v>New York</v>
      </c>
      <c r="D4" s="22">
        <f>IF(A4="","",COUNTIF($J$2:J4,J4))</f>
        <v>1</v>
      </c>
      <c r="E4" t="str">
        <f>IF(A4="","",VLOOKUP(A4,Playoffs!$T$2:$V$751,3))</f>
        <v>Jets</v>
      </c>
      <c r="F4" s="22">
        <f>IF(A4="","",COUNTIF($L$2:L4,L4))</f>
        <v>1</v>
      </c>
      <c r="G4" s="22" t="str">
        <f>IF(A4="","",VLOOKUP(A4,Playoffs!$T$2:$W$751,4))</f>
        <v>AFL</v>
      </c>
      <c r="I4" s="23" t="str">
        <f t="shared" si="2"/>
        <v>Jets</v>
      </c>
      <c r="J4" s="23" t="str">
        <f>IF(A4="","",VLOOKUP(I4,Overview!$A$3:$B$37,2))</f>
        <v>Jets</v>
      </c>
      <c r="K4" s="23">
        <f>IF(A4="","",VLOOKUP(J4,Playoffs!$Y$3:$AE$34,7))</f>
        <v>1</v>
      </c>
      <c r="L4" s="23" t="str">
        <f t="shared" si="0"/>
        <v>A</v>
      </c>
    </row>
    <row r="5" spans="1:12" x14ac:dyDescent="0.25">
      <c r="A5">
        <v>1969</v>
      </c>
      <c r="B5" t="str">
        <f t="shared" si="1"/>
        <v>IV</v>
      </c>
      <c r="C5" t="str">
        <f>IF(A5="","",VLOOKUP(A5,Playoffs!$T$2:$U$751,2))</f>
        <v>Kansas City</v>
      </c>
      <c r="D5" s="22">
        <f>IF(A5="","",COUNTIF($J$2:J5,J5))</f>
        <v>1</v>
      </c>
      <c r="E5" t="str">
        <f>IF(A5="","",VLOOKUP(A5,Playoffs!$T$2:$V$751,3))</f>
        <v>Chiefs</v>
      </c>
      <c r="F5" s="22">
        <f>IF(A5="","",COUNTIF($L$2:L5,L5))</f>
        <v>2</v>
      </c>
      <c r="G5" s="22" t="str">
        <f>IF(A5="","",VLOOKUP(A5,Playoffs!$T$2:$W$751,4))</f>
        <v>AFL</v>
      </c>
      <c r="I5" s="23" t="str">
        <f t="shared" si="2"/>
        <v>Chiefs</v>
      </c>
      <c r="J5" s="23" t="str">
        <f>IF(A5="","",VLOOKUP(I5,Overview!$A$3:$B$37,2))</f>
        <v>Chiefs</v>
      </c>
      <c r="K5" s="23">
        <f>IF(A5="","",VLOOKUP(J5,Playoffs!$Y$3:$AE$34,7))</f>
        <v>3</v>
      </c>
      <c r="L5" s="23" t="str">
        <f t="shared" si="0"/>
        <v>A</v>
      </c>
    </row>
    <row r="6" spans="1:12" x14ac:dyDescent="0.25">
      <c r="A6">
        <v>1970</v>
      </c>
      <c r="B6" t="str">
        <f t="shared" si="1"/>
        <v>V</v>
      </c>
      <c r="C6" t="str">
        <f>IF(A6="","",VLOOKUP(A6,Playoffs!$T$2:$U$751,2))</f>
        <v>Baltimore</v>
      </c>
      <c r="D6" s="22">
        <f>IF(A6="","",COUNTIF($J$2:J6,J6))</f>
        <v>1</v>
      </c>
      <c r="E6" t="str">
        <f>IF(A6="","",VLOOKUP(A6,Playoffs!$T$2:$V$751,3))</f>
        <v>Colts</v>
      </c>
      <c r="F6" s="22">
        <f>IF(A6="","",COUNTIF($L$2:L6,L6))</f>
        <v>3</v>
      </c>
      <c r="G6" s="22" t="str">
        <f>IF(A6="","",VLOOKUP(A6,Playoffs!$T$2:$W$751,4))</f>
        <v>AFC</v>
      </c>
      <c r="I6" s="23" t="str">
        <f t="shared" si="2"/>
        <v>Colts</v>
      </c>
      <c r="J6" s="23" t="str">
        <f>IF(A6="","",VLOOKUP(I6,Overview!$A$3:$B$37,2))</f>
        <v>Colts</v>
      </c>
      <c r="K6" s="23">
        <f>IF(A6="","",VLOOKUP(J6,Playoffs!$Y$3:$AE$34,7))</f>
        <v>2</v>
      </c>
      <c r="L6" s="23" t="str">
        <f t="shared" si="0"/>
        <v>A</v>
      </c>
    </row>
    <row r="7" spans="1:12" x14ac:dyDescent="0.25">
      <c r="A7">
        <v>1971</v>
      </c>
      <c r="B7" t="str">
        <f t="shared" si="1"/>
        <v>VI</v>
      </c>
      <c r="C7" t="str">
        <f>IF(A7="","",VLOOKUP(A7,Playoffs!$T$2:$U$751,2))</f>
        <v>Dallas</v>
      </c>
      <c r="D7" s="22">
        <f>IF(A7="","",COUNTIF($J$2:J7,J7))</f>
        <v>1</v>
      </c>
      <c r="E7" t="str">
        <f>IF(A7="","",VLOOKUP(A7,Playoffs!$T$2:$V$751,3))</f>
        <v>Cowboys</v>
      </c>
      <c r="F7" s="22">
        <f>IF(A7="","",COUNTIF($L$2:L7,L7))</f>
        <v>3</v>
      </c>
      <c r="G7" s="22" t="str">
        <f>IF(A7="","",VLOOKUP(A7,Playoffs!$T$2:$W$751,4))</f>
        <v>NFC</v>
      </c>
      <c r="I7" s="23" t="str">
        <f t="shared" si="2"/>
        <v>Cowboys</v>
      </c>
      <c r="J7" s="23" t="str">
        <f>IF(A7="","",VLOOKUP(I7,Overview!$A$3:$B$37,2))</f>
        <v>Cowboys</v>
      </c>
      <c r="K7" s="23">
        <f>IF(A7="","",VLOOKUP(J7,Playoffs!$Y$3:$AE$34,7))</f>
        <v>5</v>
      </c>
      <c r="L7" s="23" t="str">
        <f t="shared" si="0"/>
        <v>N</v>
      </c>
    </row>
    <row r="8" spans="1:12" x14ac:dyDescent="0.25">
      <c r="A8">
        <v>1972</v>
      </c>
      <c r="B8" t="str">
        <f t="shared" si="1"/>
        <v>VII</v>
      </c>
      <c r="C8" t="str">
        <f>IF(A8="","",VLOOKUP(A8,Playoffs!$T$2:$U$751,2))</f>
        <v>Miami</v>
      </c>
      <c r="D8" s="22">
        <f>IF(A8="","",COUNTIF($J$2:J8,J8))</f>
        <v>1</v>
      </c>
      <c r="E8" t="str">
        <f>IF(A8="","",VLOOKUP(A8,Playoffs!$T$2:$V$751,3))</f>
        <v>Dolphins</v>
      </c>
      <c r="F8" s="22">
        <f>IF(A8="","",COUNTIF($L$2:L8,L8))</f>
        <v>4</v>
      </c>
      <c r="G8" s="22" t="str">
        <f>IF(A8="","",VLOOKUP(A8,Playoffs!$T$2:$W$751,4))</f>
        <v>AFC</v>
      </c>
      <c r="I8" s="23" t="str">
        <f t="shared" si="2"/>
        <v>Dolphins</v>
      </c>
      <c r="J8" s="23" t="str">
        <f>IF(A8="","",VLOOKUP(I8,Overview!$A$3:$B$37,2))</f>
        <v>Dolphins</v>
      </c>
      <c r="K8" s="23">
        <f>IF(A8="","",VLOOKUP(J8,Playoffs!$Y$3:$AE$34,7))</f>
        <v>2</v>
      </c>
      <c r="L8" s="23" t="str">
        <f t="shared" si="0"/>
        <v>A</v>
      </c>
    </row>
    <row r="9" spans="1:12" x14ac:dyDescent="0.25">
      <c r="A9">
        <v>1973</v>
      </c>
      <c r="B9" t="str">
        <f t="shared" si="1"/>
        <v>VIII</v>
      </c>
      <c r="C9" t="str">
        <f>IF(A9="","",VLOOKUP(A9,Playoffs!$T$2:$U$751,2))</f>
        <v>Miami</v>
      </c>
      <c r="D9" s="22">
        <f>IF(A9="","",COUNTIF($J$2:J9,J9))</f>
        <v>2</v>
      </c>
      <c r="E9" t="str">
        <f>IF(A9="","",VLOOKUP(A9,Playoffs!$T$2:$V$751,3))</f>
        <v>Dolphins</v>
      </c>
      <c r="F9" s="22">
        <f>IF(A9="","",COUNTIF($L$2:L9,L9))</f>
        <v>5</v>
      </c>
      <c r="G9" s="22" t="str">
        <f>IF(A9="","",VLOOKUP(A9,Playoffs!$T$2:$W$751,4))</f>
        <v>AFC</v>
      </c>
      <c r="I9" s="23" t="str">
        <f t="shared" si="2"/>
        <v>Dolphins</v>
      </c>
      <c r="J9" s="23" t="str">
        <f>IF(A9="","",VLOOKUP(I9,Overview!$A$3:$B$37,2))</f>
        <v>Dolphins</v>
      </c>
      <c r="K9" s="23">
        <f>IF(A9="","",VLOOKUP(J9,Playoffs!$Y$3:$AE$34,7))</f>
        <v>2</v>
      </c>
      <c r="L9" s="23" t="str">
        <f t="shared" si="0"/>
        <v>A</v>
      </c>
    </row>
    <row r="10" spans="1:12" x14ac:dyDescent="0.25">
      <c r="A10">
        <v>1974</v>
      </c>
      <c r="B10" t="str">
        <f t="shared" si="1"/>
        <v>IX</v>
      </c>
      <c r="C10" t="str">
        <f>IF(A10="","",VLOOKUP(A10,Playoffs!$T$2:$U$751,2))</f>
        <v>Pittsburgh</v>
      </c>
      <c r="D10" s="22">
        <f>IF(A10="","",COUNTIF($J$2:J10,J10))</f>
        <v>1</v>
      </c>
      <c r="E10" t="str">
        <f>IF(A10="","",VLOOKUP(A10,Playoffs!$T$2:$V$751,3))</f>
        <v>Steelers</v>
      </c>
      <c r="F10" s="22">
        <f>IF(A10="","",COUNTIF($L$2:L10,L10))</f>
        <v>6</v>
      </c>
      <c r="G10" s="22" t="str">
        <f>IF(A10="","",VLOOKUP(A10,Playoffs!$T$2:$W$751,4))</f>
        <v>AFC</v>
      </c>
      <c r="I10" s="23" t="str">
        <f t="shared" si="2"/>
        <v>Steelers</v>
      </c>
      <c r="J10" s="23" t="str">
        <f>IF(A10="","",VLOOKUP(I10,Overview!$A$3:$B$37,2))</f>
        <v>Steelers</v>
      </c>
      <c r="K10" s="23">
        <f>IF(A10="","",VLOOKUP(J10,Playoffs!$Y$3:$AE$34,7))</f>
        <v>6</v>
      </c>
      <c r="L10" s="23" t="str">
        <f t="shared" si="0"/>
        <v>A</v>
      </c>
    </row>
    <row r="11" spans="1:12" x14ac:dyDescent="0.25">
      <c r="A11">
        <v>1975</v>
      </c>
      <c r="B11" t="str">
        <f t="shared" si="1"/>
        <v>X</v>
      </c>
      <c r="C11" t="str">
        <f>IF(A11="","",VLOOKUP(A11,Playoffs!$T$2:$U$751,2))</f>
        <v>Pittsburgh</v>
      </c>
      <c r="D11" s="22">
        <f>IF(A11="","",COUNTIF($J$2:J11,J11))</f>
        <v>2</v>
      </c>
      <c r="E11" t="str">
        <f>IF(A11="","",VLOOKUP(A11,Playoffs!$T$2:$V$751,3))</f>
        <v>Steelers</v>
      </c>
      <c r="F11" s="22">
        <f>IF(A11="","",COUNTIF($L$2:L11,L11))</f>
        <v>7</v>
      </c>
      <c r="G11" s="22" t="str">
        <f>IF(A11="","",VLOOKUP(A11,Playoffs!$T$2:$W$751,4))</f>
        <v>AFC</v>
      </c>
      <c r="I11" s="23" t="str">
        <f t="shared" si="2"/>
        <v>Steelers</v>
      </c>
      <c r="J11" s="23" t="str">
        <f>IF(A11="","",VLOOKUP(I11,Overview!$A$3:$B$37,2))</f>
        <v>Steelers</v>
      </c>
      <c r="K11" s="23">
        <f>IF(A11="","",VLOOKUP(J11,Playoffs!$Y$3:$AE$34,7))</f>
        <v>6</v>
      </c>
      <c r="L11" s="23" t="str">
        <f t="shared" si="0"/>
        <v>A</v>
      </c>
    </row>
    <row r="12" spans="1:12" x14ac:dyDescent="0.25">
      <c r="A12">
        <v>1976</v>
      </c>
      <c r="B12" t="str">
        <f t="shared" si="1"/>
        <v>XI</v>
      </c>
      <c r="C12" t="str">
        <f>IF(A12="","",VLOOKUP(A12,Playoffs!$T$2:$U$751,2))</f>
        <v>Oakland</v>
      </c>
      <c r="D12" s="22">
        <f>IF(A12="","",COUNTIF($J$2:J12,J12))</f>
        <v>1</v>
      </c>
      <c r="E12" t="str">
        <f>IF(A12="","",VLOOKUP(A12,Playoffs!$T$2:$V$751,3))</f>
        <v>Raiders</v>
      </c>
      <c r="F12" s="22">
        <f>IF(A12="","",COUNTIF($L$2:L12,L12))</f>
        <v>8</v>
      </c>
      <c r="G12" s="22" t="str">
        <f>IF(A12="","",VLOOKUP(A12,Playoffs!$T$2:$W$751,4))</f>
        <v>AFC</v>
      </c>
      <c r="I12" s="23" t="str">
        <f t="shared" si="2"/>
        <v>Raiders</v>
      </c>
      <c r="J12" s="23" t="str">
        <f>IF(A12="","",VLOOKUP(I12,Overview!$A$3:$B$37,2))</f>
        <v>Raiders</v>
      </c>
      <c r="K12" s="23">
        <f>IF(A12="","",VLOOKUP(J12,Playoffs!$Y$3:$AE$34,7))</f>
        <v>3</v>
      </c>
      <c r="L12" s="23" t="str">
        <f t="shared" si="0"/>
        <v>A</v>
      </c>
    </row>
    <row r="13" spans="1:12" x14ac:dyDescent="0.25">
      <c r="A13">
        <v>1977</v>
      </c>
      <c r="B13" t="str">
        <f t="shared" si="1"/>
        <v>XII</v>
      </c>
      <c r="C13" t="str">
        <f>IF(A13="","",VLOOKUP(A13,Playoffs!$T$2:$U$751,2))</f>
        <v>Dallas</v>
      </c>
      <c r="D13" s="22">
        <f>IF(A13="","",COUNTIF($J$2:J13,J13))</f>
        <v>2</v>
      </c>
      <c r="E13" t="str">
        <f>IF(A13="","",VLOOKUP(A13,Playoffs!$T$2:$V$751,3))</f>
        <v>Cowboys</v>
      </c>
      <c r="F13" s="22">
        <f>IF(A13="","",COUNTIF($L$2:L13,L13))</f>
        <v>4</v>
      </c>
      <c r="G13" s="22" t="str">
        <f>IF(A13="","",VLOOKUP(A13,Playoffs!$T$2:$W$751,4))</f>
        <v>NFC</v>
      </c>
      <c r="I13" s="23" t="str">
        <f t="shared" si="2"/>
        <v>Cowboys</v>
      </c>
      <c r="J13" s="23" t="str">
        <f>IF(A13="","",VLOOKUP(I13,Overview!$A$3:$B$37,2))</f>
        <v>Cowboys</v>
      </c>
      <c r="K13" s="23">
        <f>IF(A13="","",VLOOKUP(J13,Playoffs!$Y$3:$AE$34,7))</f>
        <v>5</v>
      </c>
      <c r="L13" s="23" t="str">
        <f t="shared" si="0"/>
        <v>N</v>
      </c>
    </row>
    <row r="14" spans="1:12" x14ac:dyDescent="0.25">
      <c r="A14">
        <v>1978</v>
      </c>
      <c r="B14" t="str">
        <f t="shared" si="1"/>
        <v>XIII</v>
      </c>
      <c r="C14" t="str">
        <f>IF(A14="","",VLOOKUP(A14,Playoffs!$T$2:$U$751,2))</f>
        <v>Pittsburgh</v>
      </c>
      <c r="D14" s="22">
        <f>IF(A14="","",COUNTIF($J$2:J14,J14))</f>
        <v>3</v>
      </c>
      <c r="E14" t="str">
        <f>IF(A14="","",VLOOKUP(A14,Playoffs!$T$2:$V$751,3))</f>
        <v>Steelers</v>
      </c>
      <c r="F14" s="22">
        <f>IF(A14="","",COUNTIF($L$2:L14,L14))</f>
        <v>9</v>
      </c>
      <c r="G14" s="22" t="str">
        <f>IF(A14="","",VLOOKUP(A14,Playoffs!$T$2:$W$751,4))</f>
        <v>AFC</v>
      </c>
      <c r="I14" s="23" t="str">
        <f t="shared" si="2"/>
        <v>Steelers</v>
      </c>
      <c r="J14" s="23" t="str">
        <f>IF(A14="","",VLOOKUP(I14,Overview!$A$3:$B$37,2))</f>
        <v>Steelers</v>
      </c>
      <c r="K14" s="23">
        <f>IF(A14="","",VLOOKUP(J14,Playoffs!$Y$3:$AE$34,7))</f>
        <v>6</v>
      </c>
      <c r="L14" s="23" t="str">
        <f t="shared" si="0"/>
        <v>A</v>
      </c>
    </row>
    <row r="15" spans="1:12" x14ac:dyDescent="0.25">
      <c r="A15">
        <v>1979</v>
      </c>
      <c r="B15" t="str">
        <f t="shared" si="1"/>
        <v>XIV</v>
      </c>
      <c r="C15" t="str">
        <f>IF(A15="","",VLOOKUP(A15,Playoffs!$T$2:$U$751,2))</f>
        <v>Pittsburgh</v>
      </c>
      <c r="D15" s="22">
        <f>IF(A15="","",COUNTIF($J$2:J15,J15))</f>
        <v>4</v>
      </c>
      <c r="E15" t="str">
        <f>IF(A15="","",VLOOKUP(A15,Playoffs!$T$2:$V$751,3))</f>
        <v>Steelers</v>
      </c>
      <c r="F15" s="22">
        <f>IF(A15="","",COUNTIF($L$2:L15,L15))</f>
        <v>10</v>
      </c>
      <c r="G15" s="22" t="str">
        <f>IF(A15="","",VLOOKUP(A15,Playoffs!$T$2:$W$751,4))</f>
        <v>AFC</v>
      </c>
      <c r="I15" s="23" t="str">
        <f t="shared" si="2"/>
        <v>Steelers</v>
      </c>
      <c r="J15" s="23" t="str">
        <f>IF(A15="","",VLOOKUP(I15,Overview!$A$3:$B$37,2))</f>
        <v>Steelers</v>
      </c>
      <c r="K15" s="23">
        <f>IF(A15="","",VLOOKUP(J15,Playoffs!$Y$3:$AE$34,7))</f>
        <v>6</v>
      </c>
      <c r="L15" s="23" t="str">
        <f t="shared" si="0"/>
        <v>A</v>
      </c>
    </row>
    <row r="16" spans="1:12" x14ac:dyDescent="0.25">
      <c r="A16">
        <v>1980</v>
      </c>
      <c r="B16" t="str">
        <f t="shared" si="1"/>
        <v>XV</v>
      </c>
      <c r="C16" t="str">
        <f>IF(A16="","",VLOOKUP(A16,Playoffs!$T$2:$U$751,2))</f>
        <v>Oakland</v>
      </c>
      <c r="D16" s="22">
        <f>IF(A16="","",COUNTIF($J$2:J16,J16))</f>
        <v>2</v>
      </c>
      <c r="E16" t="str">
        <f>IF(A16="","",VLOOKUP(A16,Playoffs!$T$2:$V$751,3))</f>
        <v>Raiders</v>
      </c>
      <c r="F16" s="22">
        <f>IF(A16="","",COUNTIF($L$2:L16,L16))</f>
        <v>11</v>
      </c>
      <c r="G16" s="22" t="str">
        <f>IF(A16="","",VLOOKUP(A16,Playoffs!$T$2:$W$751,4))</f>
        <v>AFC</v>
      </c>
      <c r="I16" s="23" t="str">
        <f t="shared" si="2"/>
        <v>Raiders</v>
      </c>
      <c r="J16" s="23" t="str">
        <f>IF(A16="","",VLOOKUP(I16,Overview!$A$3:$B$37,2))</f>
        <v>Raiders</v>
      </c>
      <c r="K16" s="23">
        <f>IF(A16="","",VLOOKUP(J16,Playoffs!$Y$3:$AE$34,7))</f>
        <v>3</v>
      </c>
      <c r="L16" s="23" t="str">
        <f t="shared" si="0"/>
        <v>A</v>
      </c>
    </row>
    <row r="17" spans="1:12" x14ac:dyDescent="0.25">
      <c r="A17">
        <v>1981</v>
      </c>
      <c r="B17" t="str">
        <f t="shared" si="1"/>
        <v>XVI</v>
      </c>
      <c r="C17" t="str">
        <f>IF(A17="","",VLOOKUP(A17,Playoffs!$T$2:$U$751,2))</f>
        <v>San Francisco</v>
      </c>
      <c r="D17" s="22">
        <f>IF(A17="","",COUNTIF($J$2:J17,J17))</f>
        <v>1</v>
      </c>
      <c r="E17" t="str">
        <f>IF(A17="","",VLOOKUP(A17,Playoffs!$T$2:$V$751,3))</f>
        <v>49ers</v>
      </c>
      <c r="F17" s="22">
        <f>IF(A17="","",COUNTIF($L$2:L17,L17))</f>
        <v>5</v>
      </c>
      <c r="G17" s="22" t="str">
        <f>IF(A17="","",VLOOKUP(A17,Playoffs!$T$2:$W$751,4))</f>
        <v>NFC</v>
      </c>
      <c r="I17" s="23" t="str">
        <f t="shared" si="2"/>
        <v>49ers</v>
      </c>
      <c r="J17" s="23" t="str">
        <f>IF(A17="","",VLOOKUP(I17,Overview!$A$3:$B$37,2))</f>
        <v>49ers</v>
      </c>
      <c r="K17" s="23">
        <f>IF(A17="","",VLOOKUP(J17,Playoffs!$Y$3:$AE$34,7))</f>
        <v>5</v>
      </c>
      <c r="L17" s="23" t="str">
        <f t="shared" si="0"/>
        <v>N</v>
      </c>
    </row>
    <row r="18" spans="1:12" x14ac:dyDescent="0.25">
      <c r="A18">
        <v>1982</v>
      </c>
      <c r="B18" t="str">
        <f t="shared" si="1"/>
        <v>XVII</v>
      </c>
      <c r="C18" t="str">
        <f>IF(A18="","",VLOOKUP(A18,Playoffs!$T$2:$U$751,2))</f>
        <v>Washington</v>
      </c>
      <c r="D18" s="22">
        <f>IF(A18="","",COUNTIF($J$2:J18,J18))</f>
        <v>1</v>
      </c>
      <c r="E18" t="str">
        <f>IF(A18="","",VLOOKUP(A18,Playoffs!$T$2:$V$751,3))</f>
        <v>Redskins</v>
      </c>
      <c r="F18" s="22">
        <f>IF(A18="","",COUNTIF($L$2:L18,L18))</f>
        <v>6</v>
      </c>
      <c r="G18" s="22" t="str">
        <f>IF(A18="","",VLOOKUP(A18,Playoffs!$T$2:$W$751,4))</f>
        <v>NFC</v>
      </c>
      <c r="I18" s="23" t="str">
        <f t="shared" si="2"/>
        <v>Redskins</v>
      </c>
      <c r="J18" s="23" t="str">
        <f>IF(A18="","",VLOOKUP(I18,Overview!$A$3:$B$37,2))</f>
        <v>Commanders</v>
      </c>
      <c r="K18" s="23">
        <f>IF(A18="","",VLOOKUP(J18,Playoffs!$Y$3:$AE$34,7))</f>
        <v>3</v>
      </c>
      <c r="L18" s="23" t="str">
        <f t="shared" si="0"/>
        <v>N</v>
      </c>
    </row>
    <row r="19" spans="1:12" x14ac:dyDescent="0.25">
      <c r="A19">
        <v>1983</v>
      </c>
      <c r="B19" t="str">
        <f t="shared" si="1"/>
        <v>XVIII</v>
      </c>
      <c r="C19" t="str">
        <f>IF(A19="","",VLOOKUP(A19,Playoffs!$T$2:$U$751,2))</f>
        <v>Los Angeles</v>
      </c>
      <c r="D19" s="22">
        <f>IF(A19="","",COUNTIF($J$2:J19,J19))</f>
        <v>3</v>
      </c>
      <c r="E19" t="str">
        <f>IF(A19="","",VLOOKUP(A19,Playoffs!$T$2:$V$751,3))</f>
        <v>Raiders</v>
      </c>
      <c r="F19" s="22">
        <f>IF(A19="","",COUNTIF($L$2:L19,L19))</f>
        <v>12</v>
      </c>
      <c r="G19" s="22" t="str">
        <f>IF(A19="","",VLOOKUP(A19,Playoffs!$T$2:$W$751,4))</f>
        <v>AFC</v>
      </c>
      <c r="I19" s="23" t="str">
        <f t="shared" si="2"/>
        <v>Raiders</v>
      </c>
      <c r="J19" s="23" t="str">
        <f>IF(A19="","",VLOOKUP(I19,Overview!$A$3:$B$37,2))</f>
        <v>Raiders</v>
      </c>
      <c r="K19" s="23">
        <f>IF(A19="","",VLOOKUP(J19,Playoffs!$Y$3:$AE$34,7))</f>
        <v>3</v>
      </c>
      <c r="L19" s="23" t="str">
        <f t="shared" si="0"/>
        <v>A</v>
      </c>
    </row>
    <row r="20" spans="1:12" x14ac:dyDescent="0.25">
      <c r="A20">
        <v>1984</v>
      </c>
      <c r="B20" t="str">
        <f t="shared" si="1"/>
        <v>XIX</v>
      </c>
      <c r="C20" t="str">
        <f>IF(A20="","",VLOOKUP(A20,Playoffs!$T$2:$U$751,2))</f>
        <v>San Francisco</v>
      </c>
      <c r="D20" s="22">
        <f>IF(A20="","",COUNTIF($J$2:J20,J20))</f>
        <v>2</v>
      </c>
      <c r="E20" t="str">
        <f>IF(A20="","",VLOOKUP(A20,Playoffs!$T$2:$V$751,3))</f>
        <v>49ers</v>
      </c>
      <c r="F20" s="22">
        <f>IF(A20="","",COUNTIF($L$2:L20,L20))</f>
        <v>7</v>
      </c>
      <c r="G20" s="22" t="str">
        <f>IF(A20="","",VLOOKUP(A20,Playoffs!$T$2:$W$751,4))</f>
        <v>NFC</v>
      </c>
      <c r="I20" s="23" t="str">
        <f t="shared" si="2"/>
        <v>49ers</v>
      </c>
      <c r="J20" s="23" t="str">
        <f>IF(A20="","",VLOOKUP(I20,Overview!$A$3:$B$37,2))</f>
        <v>49ers</v>
      </c>
      <c r="K20" s="23">
        <f>IF(A20="","",VLOOKUP(J20,Playoffs!$Y$3:$AE$34,7))</f>
        <v>5</v>
      </c>
      <c r="L20" s="23" t="str">
        <f t="shared" si="0"/>
        <v>N</v>
      </c>
    </row>
    <row r="21" spans="1:12" x14ac:dyDescent="0.25">
      <c r="A21">
        <v>1985</v>
      </c>
      <c r="B21" t="str">
        <f t="shared" si="1"/>
        <v>XX</v>
      </c>
      <c r="C21" t="str">
        <f>IF(A21="","",VLOOKUP(A21,Playoffs!$T$2:$U$751,2))</f>
        <v>Chicago</v>
      </c>
      <c r="D21" s="22">
        <f>IF(A21="","",COUNTIF($J$2:J21,J21))</f>
        <v>1</v>
      </c>
      <c r="E21" t="str">
        <f>IF(A21="","",VLOOKUP(A21,Playoffs!$T$2:$V$751,3))</f>
        <v>Bears</v>
      </c>
      <c r="F21" s="22">
        <f>IF(A21="","",COUNTIF($L$2:L21,L21))</f>
        <v>8</v>
      </c>
      <c r="G21" s="22" t="str">
        <f>IF(A21="","",VLOOKUP(A21,Playoffs!$T$2:$W$751,4))</f>
        <v>NFC</v>
      </c>
      <c r="I21" s="23" t="str">
        <f t="shared" si="2"/>
        <v>Bears</v>
      </c>
      <c r="J21" s="23" t="str">
        <f>IF(A21="","",VLOOKUP(I21,Overview!$A$3:$B$37,2))</f>
        <v>Bears</v>
      </c>
      <c r="K21" s="23">
        <f>IF(A21="","",VLOOKUP(J21,Playoffs!$Y$3:$AE$34,7))</f>
        <v>1</v>
      </c>
      <c r="L21" s="23" t="str">
        <f t="shared" si="0"/>
        <v>N</v>
      </c>
    </row>
    <row r="22" spans="1:12" x14ac:dyDescent="0.25">
      <c r="A22">
        <v>1986</v>
      </c>
      <c r="B22" t="str">
        <f t="shared" si="1"/>
        <v>XXI</v>
      </c>
      <c r="C22" t="str">
        <f>IF(A22="","",VLOOKUP(A22,Playoffs!$T$2:$U$751,2))</f>
        <v>New York</v>
      </c>
      <c r="D22" s="22">
        <f>IF(A22="","",COUNTIF($J$2:J22,J22))</f>
        <v>1</v>
      </c>
      <c r="E22" t="str">
        <f>IF(A22="","",VLOOKUP(A22,Playoffs!$T$2:$V$751,3))</f>
        <v>Giants</v>
      </c>
      <c r="F22" s="22">
        <f>IF(A22="","",COUNTIF($L$2:L22,L22))</f>
        <v>9</v>
      </c>
      <c r="G22" s="22" t="str">
        <f>IF(A22="","",VLOOKUP(A22,Playoffs!$T$2:$W$751,4))</f>
        <v>NFC</v>
      </c>
      <c r="I22" s="23" t="str">
        <f t="shared" si="2"/>
        <v>Giants</v>
      </c>
      <c r="J22" s="23" t="str">
        <f>IF(A22="","",VLOOKUP(I22,Overview!$A$3:$B$37,2))</f>
        <v>Giants</v>
      </c>
      <c r="K22" s="23">
        <f>IF(A22="","",VLOOKUP(J22,Playoffs!$Y$3:$AE$34,7))</f>
        <v>4</v>
      </c>
      <c r="L22" s="23" t="str">
        <f t="shared" si="0"/>
        <v>N</v>
      </c>
    </row>
    <row r="23" spans="1:12" x14ac:dyDescent="0.25">
      <c r="A23">
        <v>1987</v>
      </c>
      <c r="B23" t="str">
        <f t="shared" si="1"/>
        <v>XXII</v>
      </c>
      <c r="C23" t="str">
        <f>IF(A23="","",VLOOKUP(A23,Playoffs!$T$2:$U$751,2))</f>
        <v>Washington</v>
      </c>
      <c r="D23" s="22">
        <f>IF(A23="","",COUNTIF($J$2:J23,J23))</f>
        <v>2</v>
      </c>
      <c r="E23" t="str">
        <f>IF(A23="","",VLOOKUP(A23,Playoffs!$T$2:$V$751,3))</f>
        <v>Redskins</v>
      </c>
      <c r="F23" s="22">
        <f>IF(A23="","",COUNTIF($L$2:L23,L23))</f>
        <v>10</v>
      </c>
      <c r="G23" s="22" t="str">
        <f>IF(A23="","",VLOOKUP(A23,Playoffs!$T$2:$W$751,4))</f>
        <v>NFC</v>
      </c>
      <c r="I23" s="23" t="str">
        <f t="shared" si="2"/>
        <v>Redskins</v>
      </c>
      <c r="J23" s="23" t="str">
        <f>IF(A23="","",VLOOKUP(I23,Overview!$A$3:$B$37,2))</f>
        <v>Commanders</v>
      </c>
      <c r="K23" s="23">
        <f>IF(A23="","",VLOOKUP(J23,Playoffs!$Y$3:$AE$34,7))</f>
        <v>3</v>
      </c>
      <c r="L23" s="23" t="str">
        <f t="shared" si="0"/>
        <v>N</v>
      </c>
    </row>
    <row r="24" spans="1:12" x14ac:dyDescent="0.25">
      <c r="A24">
        <v>1988</v>
      </c>
      <c r="B24" t="str">
        <f t="shared" si="1"/>
        <v>XXIII</v>
      </c>
      <c r="C24" t="str">
        <f>IF(A24="","",VLOOKUP(A24,Playoffs!$T$2:$U$751,2))</f>
        <v>San Francisco</v>
      </c>
      <c r="D24" s="22">
        <f>IF(A24="","",COUNTIF($J$2:J24,J24))</f>
        <v>3</v>
      </c>
      <c r="E24" t="str">
        <f>IF(A24="","",VLOOKUP(A24,Playoffs!$T$2:$V$751,3))</f>
        <v>49ers</v>
      </c>
      <c r="F24" s="22">
        <f>IF(A24="","",COUNTIF($L$2:L24,L24))</f>
        <v>11</v>
      </c>
      <c r="G24" s="22" t="str">
        <f>IF(A24="","",VLOOKUP(A24,Playoffs!$T$2:$W$751,4))</f>
        <v>NFC</v>
      </c>
      <c r="I24" s="23" t="str">
        <f t="shared" si="2"/>
        <v>49ers</v>
      </c>
      <c r="J24" s="23" t="str">
        <f>IF(A24="","",VLOOKUP(I24,Overview!$A$3:$B$37,2))</f>
        <v>49ers</v>
      </c>
      <c r="K24" s="23">
        <f>IF(A24="","",VLOOKUP(J24,Playoffs!$Y$3:$AE$34,7))</f>
        <v>5</v>
      </c>
      <c r="L24" s="23" t="str">
        <f t="shared" si="0"/>
        <v>N</v>
      </c>
    </row>
    <row r="25" spans="1:12" x14ac:dyDescent="0.25">
      <c r="A25">
        <v>1989</v>
      </c>
      <c r="B25" t="str">
        <f t="shared" si="1"/>
        <v>XXIV</v>
      </c>
      <c r="C25" t="str">
        <f>IF(A25="","",VLOOKUP(A25,Playoffs!$T$2:$U$751,2))</f>
        <v>San Francisco</v>
      </c>
      <c r="D25" s="22">
        <f>IF(A25="","",COUNTIF($J$2:J25,J25))</f>
        <v>4</v>
      </c>
      <c r="E25" t="str">
        <f>IF(A25="","",VLOOKUP(A25,Playoffs!$T$2:$V$751,3))</f>
        <v>49ers</v>
      </c>
      <c r="F25" s="22">
        <f>IF(A25="","",COUNTIF($L$2:L25,L25))</f>
        <v>12</v>
      </c>
      <c r="G25" s="22" t="str">
        <f>IF(A25="","",VLOOKUP(A25,Playoffs!$T$2:$W$751,4))</f>
        <v>NFC</v>
      </c>
      <c r="I25" s="23" t="str">
        <f t="shared" si="2"/>
        <v>49ers</v>
      </c>
      <c r="J25" s="23" t="str">
        <f>IF(A25="","",VLOOKUP(I25,Overview!$A$3:$B$37,2))</f>
        <v>49ers</v>
      </c>
      <c r="K25" s="23">
        <f>IF(A25="","",VLOOKUP(J25,Playoffs!$Y$3:$AE$34,7))</f>
        <v>5</v>
      </c>
      <c r="L25" s="23" t="str">
        <f t="shared" si="0"/>
        <v>N</v>
      </c>
    </row>
    <row r="26" spans="1:12" x14ac:dyDescent="0.25">
      <c r="A26">
        <v>1990</v>
      </c>
      <c r="B26" t="str">
        <f t="shared" si="1"/>
        <v>XXV</v>
      </c>
      <c r="C26" t="str">
        <f>IF(A26="","",VLOOKUP(A26,Playoffs!$T$2:$U$751,2))</f>
        <v>New York</v>
      </c>
      <c r="D26" s="22">
        <f>IF(A26="","",COUNTIF($J$2:J26,J26))</f>
        <v>2</v>
      </c>
      <c r="E26" t="str">
        <f>IF(A26="","",VLOOKUP(A26,Playoffs!$T$2:$V$751,3))</f>
        <v>Giants</v>
      </c>
      <c r="F26" s="22">
        <f>IF(A26="","",COUNTIF($L$2:L26,L26))</f>
        <v>13</v>
      </c>
      <c r="G26" s="22" t="str">
        <f>IF(A26="","",VLOOKUP(A26,Playoffs!$T$2:$W$751,4))</f>
        <v>NFC</v>
      </c>
      <c r="I26" s="23" t="str">
        <f t="shared" si="2"/>
        <v>Giants</v>
      </c>
      <c r="J26" s="23" t="str">
        <f>IF(A26="","",VLOOKUP(I26,Overview!$A$3:$B$37,2))</f>
        <v>Giants</v>
      </c>
      <c r="K26" s="23">
        <f>IF(A26="","",VLOOKUP(J26,Playoffs!$Y$3:$AE$34,7))</f>
        <v>4</v>
      </c>
      <c r="L26" s="23" t="str">
        <f t="shared" si="0"/>
        <v>N</v>
      </c>
    </row>
    <row r="27" spans="1:12" x14ac:dyDescent="0.25">
      <c r="A27">
        <v>1991</v>
      </c>
      <c r="B27" t="str">
        <f t="shared" si="1"/>
        <v>XXVI</v>
      </c>
      <c r="C27" t="str">
        <f>IF(A27="","",VLOOKUP(A27,Playoffs!$T$2:$U$751,2))</f>
        <v>Washington</v>
      </c>
      <c r="D27" s="22">
        <f>IF(A27="","",COUNTIF($J$2:J27,J27))</f>
        <v>3</v>
      </c>
      <c r="E27" t="str">
        <f>IF(A27="","",VLOOKUP(A27,Playoffs!$T$2:$V$751,3))</f>
        <v>Redskins</v>
      </c>
      <c r="F27" s="22">
        <f>IF(A27="","",COUNTIF($L$2:L27,L27))</f>
        <v>14</v>
      </c>
      <c r="G27" s="22" t="str">
        <f>IF(A27="","",VLOOKUP(A27,Playoffs!$T$2:$W$751,4))</f>
        <v>NFC</v>
      </c>
      <c r="I27" s="23" t="str">
        <f t="shared" si="2"/>
        <v>Redskins</v>
      </c>
      <c r="J27" s="23" t="str">
        <f>IF(A27="","",VLOOKUP(I27,Overview!$A$3:$B$37,2))</f>
        <v>Commanders</v>
      </c>
      <c r="K27" s="23">
        <f>IF(A27="","",VLOOKUP(J27,Playoffs!$Y$3:$AE$34,7))</f>
        <v>3</v>
      </c>
      <c r="L27" s="23" t="str">
        <f t="shared" si="0"/>
        <v>N</v>
      </c>
    </row>
    <row r="28" spans="1:12" x14ac:dyDescent="0.25">
      <c r="A28">
        <v>1992</v>
      </c>
      <c r="B28" t="str">
        <f t="shared" si="1"/>
        <v>XXVII</v>
      </c>
      <c r="C28" t="str">
        <f>IF(A28="","",VLOOKUP(A28,Playoffs!$T$2:$U$751,2))</f>
        <v>Dallas</v>
      </c>
      <c r="D28" s="22">
        <f>IF(A28="","",COUNTIF($J$2:J28,J28))</f>
        <v>3</v>
      </c>
      <c r="E28" t="str">
        <f>IF(A28="","",VLOOKUP(A28,Playoffs!$T$2:$V$751,3))</f>
        <v>Cowboys</v>
      </c>
      <c r="F28" s="22">
        <f>IF(A28="","",COUNTIF($L$2:L28,L28))</f>
        <v>15</v>
      </c>
      <c r="G28" s="22" t="str">
        <f>IF(A28="","",VLOOKUP(A28,Playoffs!$T$2:$W$751,4))</f>
        <v>NFC</v>
      </c>
      <c r="I28" s="23" t="str">
        <f t="shared" si="2"/>
        <v>Cowboys</v>
      </c>
      <c r="J28" s="23" t="str">
        <f>IF(A28="","",VLOOKUP(I28,Overview!$A$3:$B$37,2))</f>
        <v>Cowboys</v>
      </c>
      <c r="K28" s="23">
        <f>IF(A28="","",VLOOKUP(J28,Playoffs!$Y$3:$AE$34,7))</f>
        <v>5</v>
      </c>
      <c r="L28" s="23" t="str">
        <f t="shared" si="0"/>
        <v>N</v>
      </c>
    </row>
    <row r="29" spans="1:12" x14ac:dyDescent="0.25">
      <c r="A29">
        <v>1993</v>
      </c>
      <c r="B29" t="str">
        <f t="shared" si="1"/>
        <v>XXVIII</v>
      </c>
      <c r="C29" t="str">
        <f>IF(A29="","",VLOOKUP(A29,Playoffs!$T$2:$U$751,2))</f>
        <v>Dallas</v>
      </c>
      <c r="D29" s="22">
        <f>IF(A29="","",COUNTIF($J$2:J29,J29))</f>
        <v>4</v>
      </c>
      <c r="E29" t="str">
        <f>IF(A29="","",VLOOKUP(A29,Playoffs!$T$2:$V$751,3))</f>
        <v>Cowboys</v>
      </c>
      <c r="F29" s="22">
        <f>IF(A29="","",COUNTIF($L$2:L29,L29))</f>
        <v>16</v>
      </c>
      <c r="G29" s="22" t="str">
        <f>IF(A29="","",VLOOKUP(A29,Playoffs!$T$2:$W$751,4))</f>
        <v>NFC</v>
      </c>
      <c r="I29" s="23" t="str">
        <f t="shared" si="2"/>
        <v>Cowboys</v>
      </c>
      <c r="J29" s="23" t="str">
        <f>IF(A29="","",VLOOKUP(I29,Overview!$A$3:$B$37,2))</f>
        <v>Cowboys</v>
      </c>
      <c r="K29" s="23">
        <f>IF(A29="","",VLOOKUP(J29,Playoffs!$Y$3:$AE$34,7))</f>
        <v>5</v>
      </c>
      <c r="L29" s="23" t="str">
        <f t="shared" si="0"/>
        <v>N</v>
      </c>
    </row>
    <row r="30" spans="1:12" x14ac:dyDescent="0.25">
      <c r="A30">
        <v>1994</v>
      </c>
      <c r="B30" t="str">
        <f t="shared" si="1"/>
        <v>XXIX</v>
      </c>
      <c r="C30" t="str">
        <f>IF(A30="","",VLOOKUP(A30,Playoffs!$T$2:$U$751,2))</f>
        <v>San Francisco</v>
      </c>
      <c r="D30" s="22">
        <f>IF(A30="","",COUNTIF($J$2:J30,J30))</f>
        <v>5</v>
      </c>
      <c r="E30" t="str">
        <f>IF(A30="","",VLOOKUP(A30,Playoffs!$T$2:$V$751,3))</f>
        <v>49ers</v>
      </c>
      <c r="F30" s="22">
        <f>IF(A30="","",COUNTIF($L$2:L30,L30))</f>
        <v>17</v>
      </c>
      <c r="G30" s="22" t="str">
        <f>IF(A30="","",VLOOKUP(A30,Playoffs!$T$2:$W$751,4))</f>
        <v>NFC</v>
      </c>
      <c r="I30" s="23" t="str">
        <f t="shared" si="2"/>
        <v>49ers</v>
      </c>
      <c r="J30" s="23" t="str">
        <f>IF(A30="","",VLOOKUP(I30,Overview!$A$3:$B$37,2))</f>
        <v>49ers</v>
      </c>
      <c r="K30" s="23">
        <f>IF(A30="","",VLOOKUP(J30,Playoffs!$Y$3:$AE$34,7))</f>
        <v>5</v>
      </c>
      <c r="L30" s="23" t="str">
        <f t="shared" si="0"/>
        <v>N</v>
      </c>
    </row>
    <row r="31" spans="1:12" x14ac:dyDescent="0.25">
      <c r="A31">
        <v>1995</v>
      </c>
      <c r="B31" t="str">
        <f t="shared" si="1"/>
        <v>XXX</v>
      </c>
      <c r="C31" t="str">
        <f>IF(A31="","",VLOOKUP(A31,Playoffs!$T$2:$U$751,2))</f>
        <v>Dallas</v>
      </c>
      <c r="D31" s="22">
        <f>IF(A31="","",COUNTIF($J$2:J31,J31))</f>
        <v>5</v>
      </c>
      <c r="E31" t="str">
        <f>IF(A31="","",VLOOKUP(A31,Playoffs!$T$2:$V$751,3))</f>
        <v>Cowboys</v>
      </c>
      <c r="F31" s="22">
        <f>IF(A31="","",COUNTIF($L$2:L31,L31))</f>
        <v>18</v>
      </c>
      <c r="G31" s="22" t="str">
        <f>IF(A31="","",VLOOKUP(A31,Playoffs!$T$2:$W$751,4))</f>
        <v>NFC</v>
      </c>
      <c r="I31" s="23" t="str">
        <f t="shared" si="2"/>
        <v>Cowboys</v>
      </c>
      <c r="J31" s="23" t="str">
        <f>IF(A31="","",VLOOKUP(I31,Overview!$A$3:$B$37,2))</f>
        <v>Cowboys</v>
      </c>
      <c r="K31" s="23">
        <f>IF(A31="","",VLOOKUP(J31,Playoffs!$Y$3:$AE$34,7))</f>
        <v>5</v>
      </c>
      <c r="L31" s="23" t="str">
        <f t="shared" si="0"/>
        <v>N</v>
      </c>
    </row>
    <row r="32" spans="1:12" x14ac:dyDescent="0.25">
      <c r="A32">
        <v>1996</v>
      </c>
      <c r="B32" t="str">
        <f t="shared" si="1"/>
        <v>XXXI</v>
      </c>
      <c r="C32" t="str">
        <f>IF(A32="","",VLOOKUP(A32,Playoffs!$T$2:$U$751,2))</f>
        <v>Green Bay</v>
      </c>
      <c r="D32" s="22">
        <f>IF(A32="","",COUNTIF($J$2:J32,J32))</f>
        <v>3</v>
      </c>
      <c r="E32" t="str">
        <f>IF(A32="","",VLOOKUP(A32,Playoffs!$T$2:$V$751,3))</f>
        <v>Packers</v>
      </c>
      <c r="F32" s="22">
        <f>IF(A32="","",COUNTIF($L$2:L32,L32))</f>
        <v>19</v>
      </c>
      <c r="G32" s="22" t="str">
        <f>IF(A32="","",VLOOKUP(A32,Playoffs!$T$2:$W$751,4))</f>
        <v>NFC</v>
      </c>
      <c r="I32" s="23" t="str">
        <f t="shared" si="2"/>
        <v>Packers</v>
      </c>
      <c r="J32" s="23" t="str">
        <f>IF(A32="","",VLOOKUP(I32,Overview!$A$3:$B$37,2))</f>
        <v>Packers</v>
      </c>
      <c r="K32" s="23">
        <f>IF(A32="","",VLOOKUP(J32,Playoffs!$Y$3:$AE$34,7))</f>
        <v>4</v>
      </c>
      <c r="L32" s="23" t="str">
        <f t="shared" si="0"/>
        <v>N</v>
      </c>
    </row>
    <row r="33" spans="1:12" x14ac:dyDescent="0.25">
      <c r="A33">
        <v>1997</v>
      </c>
      <c r="B33" t="str">
        <f t="shared" si="1"/>
        <v>XXXII</v>
      </c>
      <c r="C33" t="str">
        <f>IF(A33="","",VLOOKUP(A33,Playoffs!$T$2:$U$751,2))</f>
        <v>Denver</v>
      </c>
      <c r="D33" s="22">
        <f>IF(A33="","",COUNTIF($J$2:J33,J33))</f>
        <v>1</v>
      </c>
      <c r="E33" t="str">
        <f>IF(A33="","",VLOOKUP(A33,Playoffs!$T$2:$V$751,3))</f>
        <v>Broncos</v>
      </c>
      <c r="F33" s="22">
        <f>IF(A33="","",COUNTIF($L$2:L33,L33))</f>
        <v>13</v>
      </c>
      <c r="G33" s="22" t="str">
        <f>IF(A33="","",VLOOKUP(A33,Playoffs!$T$2:$W$751,4))</f>
        <v>AFC</v>
      </c>
      <c r="I33" s="23" t="str">
        <f t="shared" si="2"/>
        <v>Broncos</v>
      </c>
      <c r="J33" s="23" t="str">
        <f>IF(A33="","",VLOOKUP(I33,Overview!$A$3:$B$37,2))</f>
        <v>Broncos</v>
      </c>
      <c r="K33" s="23">
        <f>IF(A33="","",VLOOKUP(J33,Playoffs!$Y$3:$AE$34,7))</f>
        <v>3</v>
      </c>
      <c r="L33" s="23" t="str">
        <f t="shared" si="0"/>
        <v>A</v>
      </c>
    </row>
    <row r="34" spans="1:12" x14ac:dyDescent="0.25">
      <c r="A34">
        <v>1998</v>
      </c>
      <c r="B34" t="str">
        <f t="shared" si="1"/>
        <v>XXXIII</v>
      </c>
      <c r="C34" t="str">
        <f>IF(A34="","",VLOOKUP(A34,Playoffs!$T$2:$U$751,2))</f>
        <v>Denver</v>
      </c>
      <c r="D34" s="22">
        <f>IF(A34="","",COUNTIF($J$2:J34,J34))</f>
        <v>2</v>
      </c>
      <c r="E34" t="str">
        <f>IF(A34="","",VLOOKUP(A34,Playoffs!$T$2:$V$751,3))</f>
        <v>Broncos</v>
      </c>
      <c r="F34" s="22">
        <f>IF(A34="","",COUNTIF($L$2:L34,L34))</f>
        <v>14</v>
      </c>
      <c r="G34" s="22" t="str">
        <f>IF(A34="","",VLOOKUP(A34,Playoffs!$T$2:$W$751,4))</f>
        <v>AFC</v>
      </c>
      <c r="I34" s="23" t="str">
        <f t="shared" si="2"/>
        <v>Broncos</v>
      </c>
      <c r="J34" s="23" t="str">
        <f>IF(A34="","",VLOOKUP(I34,Overview!$A$3:$B$37,2))</f>
        <v>Broncos</v>
      </c>
      <c r="K34" s="23">
        <f>IF(A34="","",VLOOKUP(J34,Playoffs!$Y$3:$AE$34,7))</f>
        <v>3</v>
      </c>
      <c r="L34" s="23" t="str">
        <f t="shared" ref="L34:L65" si="3">LEFT(G34,1)</f>
        <v>A</v>
      </c>
    </row>
    <row r="35" spans="1:12" x14ac:dyDescent="0.25">
      <c r="A35">
        <v>1999</v>
      </c>
      <c r="B35" t="str">
        <f t="shared" si="1"/>
        <v>XXXIV</v>
      </c>
      <c r="C35" t="str">
        <f>IF(A35="","",VLOOKUP(A35,Playoffs!$T$2:$U$751,2))</f>
        <v>St. Louis</v>
      </c>
      <c r="D35" s="22">
        <f>IF(A35="","",COUNTIF($J$2:J35,J35))</f>
        <v>1</v>
      </c>
      <c r="E35" t="str">
        <f>IF(A35="","",VLOOKUP(A35,Playoffs!$T$2:$V$751,3))</f>
        <v>Rams</v>
      </c>
      <c r="F35" s="22">
        <f>IF(A35="","",COUNTIF($L$2:L35,L35))</f>
        <v>20</v>
      </c>
      <c r="G35" s="22" t="str">
        <f>IF(A35="","",VLOOKUP(A35,Playoffs!$T$2:$W$751,4))</f>
        <v>NFC</v>
      </c>
      <c r="I35" s="23" t="str">
        <f t="shared" si="2"/>
        <v>Rams</v>
      </c>
      <c r="J35" s="23" t="str">
        <f>IF(A35="","",VLOOKUP(I35,Overview!$A$3:$B$37,2))</f>
        <v>Rams</v>
      </c>
      <c r="K35" s="23">
        <f>IF(A35="","",VLOOKUP(J35,Playoffs!$Y$3:$AE$34,7))</f>
        <v>2</v>
      </c>
      <c r="L35" s="23" t="str">
        <f t="shared" si="3"/>
        <v>N</v>
      </c>
    </row>
    <row r="36" spans="1:12" x14ac:dyDescent="0.25">
      <c r="A36">
        <v>2000</v>
      </c>
      <c r="B36" t="str">
        <f t="shared" si="1"/>
        <v>XXXV</v>
      </c>
      <c r="C36" t="str">
        <f>IF(A36="","",VLOOKUP(A36,Playoffs!$T$2:$U$751,2))</f>
        <v>Baltimore</v>
      </c>
      <c r="D36" s="22">
        <f>IF(A36="","",COUNTIF($J$2:J36,J36))</f>
        <v>1</v>
      </c>
      <c r="E36" t="str">
        <f>IF(A36="","",VLOOKUP(A36,Playoffs!$T$2:$V$751,3))</f>
        <v>Ravens</v>
      </c>
      <c r="F36" s="22">
        <f>IF(A36="","",COUNTIF($L$2:L36,L36))</f>
        <v>15</v>
      </c>
      <c r="G36" s="22" t="str">
        <f>IF(A36="","",VLOOKUP(A36,Playoffs!$T$2:$W$751,4))</f>
        <v>AFC</v>
      </c>
      <c r="I36" s="23" t="str">
        <f t="shared" si="2"/>
        <v>Ravens</v>
      </c>
      <c r="J36" s="23" t="str">
        <f>IF(A36="","",VLOOKUP(I36,Overview!$A$3:$B$37,2))</f>
        <v>Ravens</v>
      </c>
      <c r="K36" s="23">
        <f>IF(A36="","",VLOOKUP(J36,Playoffs!$Y$3:$AE$34,7))</f>
        <v>2</v>
      </c>
      <c r="L36" s="23" t="str">
        <f t="shared" si="3"/>
        <v>A</v>
      </c>
    </row>
    <row r="37" spans="1:12" x14ac:dyDescent="0.25">
      <c r="A37">
        <v>2001</v>
      </c>
      <c r="B37" t="str">
        <f t="shared" si="1"/>
        <v>XXXVI</v>
      </c>
      <c r="C37" t="str">
        <f>IF(A37="","",VLOOKUP(A37,Playoffs!$T$2:$U$751,2))</f>
        <v>New England</v>
      </c>
      <c r="D37" s="22">
        <f>IF(A37="","",COUNTIF($J$2:J37,J37))</f>
        <v>1</v>
      </c>
      <c r="E37" t="str">
        <f>IF(A37="","",VLOOKUP(A37,Playoffs!$T$2:$V$751,3))</f>
        <v>Patriots</v>
      </c>
      <c r="F37" s="22">
        <f>IF(A37="","",COUNTIF($L$2:L37,L37))</f>
        <v>16</v>
      </c>
      <c r="G37" s="22" t="str">
        <f>IF(A37="","",VLOOKUP(A37,Playoffs!$T$2:$W$751,4))</f>
        <v>AFC</v>
      </c>
      <c r="I37" s="23" t="str">
        <f t="shared" si="2"/>
        <v>Patriots</v>
      </c>
      <c r="J37" s="23" t="str">
        <f>IF(A37="","",VLOOKUP(I37,Overview!$A$3:$B$37,2))</f>
        <v>Patriots</v>
      </c>
      <c r="K37" s="23">
        <f>IF(A37="","",VLOOKUP(J37,Playoffs!$Y$3:$AE$34,7))</f>
        <v>6</v>
      </c>
      <c r="L37" s="23" t="str">
        <f t="shared" si="3"/>
        <v>A</v>
      </c>
    </row>
    <row r="38" spans="1:12" x14ac:dyDescent="0.25">
      <c r="A38">
        <v>2002</v>
      </c>
      <c r="B38" t="str">
        <f t="shared" si="1"/>
        <v>XXXVII</v>
      </c>
      <c r="C38" t="str">
        <f>IF(A38="","",VLOOKUP(A38,Playoffs!$T$2:$U$751,2))</f>
        <v>Tampa Bay</v>
      </c>
      <c r="D38" s="22">
        <f>IF(A38="","",COUNTIF($J$2:J38,J38))</f>
        <v>1</v>
      </c>
      <c r="E38" t="str">
        <f>IF(A38="","",VLOOKUP(A38,Playoffs!$T$2:$V$751,3))</f>
        <v>Buccaneers</v>
      </c>
      <c r="F38" s="22">
        <f>IF(A38="","",COUNTIF($L$2:L38,L38))</f>
        <v>21</v>
      </c>
      <c r="G38" s="22" t="str">
        <f>IF(A38="","",VLOOKUP(A38,Playoffs!$T$2:$W$751,4))</f>
        <v>NFC</v>
      </c>
      <c r="I38" s="23" t="str">
        <f t="shared" si="2"/>
        <v>Buccaneers</v>
      </c>
      <c r="J38" s="23" t="str">
        <f>IF(A38="","",VLOOKUP(I38,Overview!$A$3:$B$37,2))</f>
        <v>Buccaneers</v>
      </c>
      <c r="K38" s="23">
        <f>IF(A38="","",VLOOKUP(J38,Playoffs!$Y$3:$AE$34,7))</f>
        <v>2</v>
      </c>
      <c r="L38" s="23" t="str">
        <f t="shared" si="3"/>
        <v>N</v>
      </c>
    </row>
    <row r="39" spans="1:12" x14ac:dyDescent="0.25">
      <c r="A39">
        <v>2003</v>
      </c>
      <c r="B39" t="str">
        <f t="shared" si="1"/>
        <v>XXXVIII</v>
      </c>
      <c r="C39" t="str">
        <f>IF(A39="","",VLOOKUP(A39,Playoffs!$T$2:$U$751,2))</f>
        <v>New England</v>
      </c>
      <c r="D39" s="22">
        <f>IF(A39="","",COUNTIF($J$2:J39,J39))</f>
        <v>2</v>
      </c>
      <c r="E39" t="str">
        <f>IF(A39="","",VLOOKUP(A39,Playoffs!$T$2:$V$751,3))</f>
        <v>Patriots</v>
      </c>
      <c r="F39" s="22">
        <f>IF(A39="","",COUNTIF($L$2:L39,L39))</f>
        <v>17</v>
      </c>
      <c r="G39" s="22" t="str">
        <f>IF(A39="","",VLOOKUP(A39,Playoffs!$T$2:$W$751,4))</f>
        <v>AFC</v>
      </c>
      <c r="I39" s="23" t="str">
        <f t="shared" si="2"/>
        <v>Patriots</v>
      </c>
      <c r="J39" s="23" t="str">
        <f>IF(A39="","",VLOOKUP(I39,Overview!$A$3:$B$37,2))</f>
        <v>Patriots</v>
      </c>
      <c r="K39" s="23">
        <f>IF(A39="","",VLOOKUP(J39,Playoffs!$Y$3:$AE$34,7))</f>
        <v>6</v>
      </c>
      <c r="L39" s="23" t="str">
        <f t="shared" si="3"/>
        <v>A</v>
      </c>
    </row>
    <row r="40" spans="1:12" x14ac:dyDescent="0.25">
      <c r="A40">
        <v>2004</v>
      </c>
      <c r="B40" t="str">
        <f t="shared" si="1"/>
        <v>XXXIX</v>
      </c>
      <c r="C40" t="str">
        <f>IF(A40="","",VLOOKUP(A40,Playoffs!$T$2:$U$751,2))</f>
        <v>New England</v>
      </c>
      <c r="D40" s="22">
        <f>IF(A40="","",COUNTIF($J$2:J40,J40))</f>
        <v>3</v>
      </c>
      <c r="E40" t="str">
        <f>IF(A40="","",VLOOKUP(A40,Playoffs!$T$2:$V$751,3))</f>
        <v>Patriots</v>
      </c>
      <c r="F40" s="22">
        <f>IF(A40="","",COUNTIF($L$2:L40,L40))</f>
        <v>18</v>
      </c>
      <c r="G40" s="22" t="str">
        <f>IF(A40="","",VLOOKUP(A40,Playoffs!$T$2:$W$751,4))</f>
        <v>AFC</v>
      </c>
      <c r="I40" s="23" t="str">
        <f t="shared" si="2"/>
        <v>Patriots</v>
      </c>
      <c r="J40" s="23" t="str">
        <f>IF(A40="","",VLOOKUP(I40,Overview!$A$3:$B$37,2))</f>
        <v>Patriots</v>
      </c>
      <c r="K40" s="23">
        <f>IF(A40="","",VLOOKUP(J40,Playoffs!$Y$3:$AE$34,7))</f>
        <v>6</v>
      </c>
      <c r="L40" s="23" t="str">
        <f t="shared" si="3"/>
        <v>A</v>
      </c>
    </row>
    <row r="41" spans="1:12" x14ac:dyDescent="0.25">
      <c r="A41">
        <v>2005</v>
      </c>
      <c r="B41" t="str">
        <f t="shared" si="1"/>
        <v>XL</v>
      </c>
      <c r="C41" t="str">
        <f>IF(A41="","",VLOOKUP(A41,Playoffs!$T$2:$U$751,2))</f>
        <v>Pittsburgh</v>
      </c>
      <c r="D41" s="22">
        <f>IF(A41="","",COUNTIF($J$2:J41,J41))</f>
        <v>5</v>
      </c>
      <c r="E41" t="str">
        <f>IF(A41="","",VLOOKUP(A41,Playoffs!$T$2:$V$751,3))</f>
        <v>Steelers</v>
      </c>
      <c r="F41" s="22">
        <f>IF(A41="","",COUNTIF($L$2:L41,L41))</f>
        <v>19</v>
      </c>
      <c r="G41" s="22" t="str">
        <f>IF(A41="","",VLOOKUP(A41,Playoffs!$T$2:$W$751,4))</f>
        <v>AFC</v>
      </c>
      <c r="I41" s="23" t="str">
        <f t="shared" si="2"/>
        <v>Steelers</v>
      </c>
      <c r="J41" s="23" t="str">
        <f>IF(A41="","",VLOOKUP(I41,Overview!$A$3:$B$37,2))</f>
        <v>Steelers</v>
      </c>
      <c r="K41" s="23">
        <f>IF(A41="","",VLOOKUP(J41,Playoffs!$Y$3:$AE$34,7))</f>
        <v>6</v>
      </c>
      <c r="L41" s="23" t="str">
        <f t="shared" si="3"/>
        <v>A</v>
      </c>
    </row>
    <row r="42" spans="1:12" x14ac:dyDescent="0.25">
      <c r="A42">
        <v>2006</v>
      </c>
      <c r="B42" t="str">
        <f t="shared" si="1"/>
        <v>XLI</v>
      </c>
      <c r="C42" t="str">
        <f>IF(A42="","",VLOOKUP(A42,Playoffs!$T$2:$U$751,2))</f>
        <v>Indianapolis</v>
      </c>
      <c r="D42" s="22">
        <f>IF(A42="","",COUNTIF($J$2:J42,J42))</f>
        <v>2</v>
      </c>
      <c r="E42" t="str">
        <f>IF(A42="","",VLOOKUP(A42,Playoffs!$T$2:$V$751,3))</f>
        <v>Colts</v>
      </c>
      <c r="F42" s="22">
        <f>IF(A42="","",COUNTIF($L$2:L42,L42))</f>
        <v>20</v>
      </c>
      <c r="G42" s="22" t="str">
        <f>IF(A42="","",VLOOKUP(A42,Playoffs!$T$2:$W$751,4))</f>
        <v>AFC</v>
      </c>
      <c r="I42" s="23" t="str">
        <f t="shared" si="2"/>
        <v>Colts</v>
      </c>
      <c r="J42" s="23" t="str">
        <f>IF(A42="","",VLOOKUP(I42,Overview!$A$3:$B$37,2))</f>
        <v>Colts</v>
      </c>
      <c r="K42" s="23">
        <f>IF(A42="","",VLOOKUP(J42,Playoffs!$Y$3:$AE$34,7))</f>
        <v>2</v>
      </c>
      <c r="L42" s="23" t="str">
        <f t="shared" si="3"/>
        <v>A</v>
      </c>
    </row>
    <row r="43" spans="1:12" x14ac:dyDescent="0.25">
      <c r="A43">
        <v>2007</v>
      </c>
      <c r="B43" t="str">
        <f t="shared" si="1"/>
        <v>XLII</v>
      </c>
      <c r="C43" t="str">
        <f>IF(A43="","",VLOOKUP(A43,Playoffs!$T$2:$U$751,2))</f>
        <v>New York</v>
      </c>
      <c r="D43" s="22">
        <f>IF(A43="","",COUNTIF($J$2:J43,J43))</f>
        <v>3</v>
      </c>
      <c r="E43" t="str">
        <f>IF(A43="","",VLOOKUP(A43,Playoffs!$T$2:$V$751,3))</f>
        <v>Giants</v>
      </c>
      <c r="F43" s="22">
        <f>IF(A43="","",COUNTIF($L$2:L43,L43))</f>
        <v>22</v>
      </c>
      <c r="G43" s="22" t="str">
        <f>IF(A43="","",VLOOKUP(A43,Playoffs!$T$2:$W$751,4))</f>
        <v>NFC</v>
      </c>
      <c r="I43" s="23" t="str">
        <f t="shared" si="2"/>
        <v>Giants</v>
      </c>
      <c r="J43" s="23" t="str">
        <f>IF(A43="","",VLOOKUP(I43,Overview!$A$3:$B$37,2))</f>
        <v>Giants</v>
      </c>
      <c r="K43" s="23">
        <f>IF(A43="","",VLOOKUP(J43,Playoffs!$Y$3:$AE$34,7))</f>
        <v>4</v>
      </c>
      <c r="L43" s="23" t="str">
        <f t="shared" si="3"/>
        <v>N</v>
      </c>
    </row>
    <row r="44" spans="1:12" x14ac:dyDescent="0.25">
      <c r="A44">
        <v>2008</v>
      </c>
      <c r="B44" t="str">
        <f t="shared" si="1"/>
        <v>XLIII</v>
      </c>
      <c r="C44" t="str">
        <f>IF(A44="","",VLOOKUP(A44,Playoffs!$T$2:$U$751,2))</f>
        <v>Pittsburgh</v>
      </c>
      <c r="D44" s="22">
        <f>IF(A44="","",COUNTIF($J$2:J44,J44))</f>
        <v>6</v>
      </c>
      <c r="E44" t="str">
        <f>IF(A44="","",VLOOKUP(A44,Playoffs!$T$2:$V$751,3))</f>
        <v>Steelers</v>
      </c>
      <c r="F44" s="22">
        <f>IF(A44="","",COUNTIF($L$2:L44,L44))</f>
        <v>21</v>
      </c>
      <c r="G44" s="22" t="str">
        <f>IF(A44="","",VLOOKUP(A44,Playoffs!$T$2:$W$751,4))</f>
        <v>AFC</v>
      </c>
      <c r="I44" s="23" t="str">
        <f t="shared" si="2"/>
        <v>Steelers</v>
      </c>
      <c r="J44" s="23" t="str">
        <f>IF(A44="","",VLOOKUP(I44,Overview!$A$3:$B$37,2))</f>
        <v>Steelers</v>
      </c>
      <c r="K44" s="23">
        <f>IF(A44="","",VLOOKUP(J44,Playoffs!$Y$3:$AE$34,7))</f>
        <v>6</v>
      </c>
      <c r="L44" s="23" t="str">
        <f t="shared" si="3"/>
        <v>A</v>
      </c>
    </row>
    <row r="45" spans="1:12" x14ac:dyDescent="0.25">
      <c r="A45">
        <v>2009</v>
      </c>
      <c r="B45" t="str">
        <f t="shared" si="1"/>
        <v>XLIV</v>
      </c>
      <c r="C45" t="str">
        <f>IF(A45="","",VLOOKUP(A45,Playoffs!$T$2:$U$751,2))</f>
        <v>New Orleans</v>
      </c>
      <c r="D45" s="22">
        <f>IF(A45="","",COUNTIF($J$2:J45,J45))</f>
        <v>1</v>
      </c>
      <c r="E45" t="str">
        <f>IF(A45="","",VLOOKUP(A45,Playoffs!$T$2:$V$751,3))</f>
        <v>Saints</v>
      </c>
      <c r="F45" s="22">
        <f>IF(A45="","",COUNTIF($L$2:L45,L45))</f>
        <v>23</v>
      </c>
      <c r="G45" s="22" t="str">
        <f>IF(A45="","",VLOOKUP(A45,Playoffs!$T$2:$W$751,4))</f>
        <v>NFC</v>
      </c>
      <c r="I45" s="23" t="str">
        <f t="shared" si="2"/>
        <v>Saints</v>
      </c>
      <c r="J45" s="23" t="str">
        <f>IF(A45="","",VLOOKUP(I45,Overview!$A$3:$B$37,2))</f>
        <v>Saints</v>
      </c>
      <c r="K45" s="23">
        <f>IF(A45="","",VLOOKUP(J45,Playoffs!$Y$3:$AE$34,7))</f>
        <v>1</v>
      </c>
      <c r="L45" s="23" t="str">
        <f t="shared" si="3"/>
        <v>N</v>
      </c>
    </row>
    <row r="46" spans="1:12" x14ac:dyDescent="0.25">
      <c r="A46">
        <v>2010</v>
      </c>
      <c r="B46" t="str">
        <f t="shared" si="1"/>
        <v>XLV</v>
      </c>
      <c r="C46" t="str">
        <f>IF(A46="","",VLOOKUP(A46,Playoffs!$T$2:$U$751,2))</f>
        <v>Green Bay</v>
      </c>
      <c r="D46" s="22">
        <f>IF(A46="","",COUNTIF($J$2:J46,J46))</f>
        <v>4</v>
      </c>
      <c r="E46" t="str">
        <f>IF(A46="","",VLOOKUP(A46,Playoffs!$T$2:$V$751,3))</f>
        <v>Packers</v>
      </c>
      <c r="F46" s="22">
        <f>IF(A46="","",COUNTIF($L$2:L46,L46))</f>
        <v>24</v>
      </c>
      <c r="G46" s="22" t="str">
        <f>IF(A46="","",VLOOKUP(A46,Playoffs!$T$2:$W$751,4))</f>
        <v>NFC</v>
      </c>
      <c r="I46" s="23" t="str">
        <f t="shared" si="2"/>
        <v>Packers</v>
      </c>
      <c r="J46" s="23" t="str">
        <f>IF(A46="","",VLOOKUP(I46,Overview!$A$3:$B$37,2))</f>
        <v>Packers</v>
      </c>
      <c r="K46" s="23">
        <f>IF(A46="","",VLOOKUP(J46,Playoffs!$Y$3:$AE$34,7))</f>
        <v>4</v>
      </c>
      <c r="L46" s="23" t="str">
        <f t="shared" si="3"/>
        <v>N</v>
      </c>
    </row>
    <row r="47" spans="1:12" x14ac:dyDescent="0.25">
      <c r="A47">
        <v>2011</v>
      </c>
      <c r="B47" t="str">
        <f t="shared" si="1"/>
        <v>XLVI</v>
      </c>
      <c r="C47" t="str">
        <f>IF(A47="","",VLOOKUP(A47,Playoffs!$T$2:$U$751,2))</f>
        <v>New York</v>
      </c>
      <c r="D47" s="22">
        <f>IF(A47="","",COUNTIF($J$2:J47,J47))</f>
        <v>4</v>
      </c>
      <c r="E47" t="str">
        <f>IF(A47="","",VLOOKUP(A47,Playoffs!$T$2:$V$751,3))</f>
        <v>Giants</v>
      </c>
      <c r="F47" s="22">
        <f>IF(A47="","",COUNTIF($L$2:L47,L47))</f>
        <v>25</v>
      </c>
      <c r="G47" s="22" t="str">
        <f>IF(A47="","",VLOOKUP(A47,Playoffs!$T$2:$W$751,4))</f>
        <v>NFC</v>
      </c>
      <c r="I47" s="23" t="str">
        <f t="shared" si="2"/>
        <v>Giants</v>
      </c>
      <c r="J47" s="23" t="str">
        <f>IF(A47="","",VLOOKUP(I47,Overview!$A$3:$B$37,2))</f>
        <v>Giants</v>
      </c>
      <c r="K47" s="23">
        <f>IF(A47="","",VLOOKUP(J47,Playoffs!$Y$3:$AE$34,7))</f>
        <v>4</v>
      </c>
      <c r="L47" s="23" t="str">
        <f t="shared" si="3"/>
        <v>N</v>
      </c>
    </row>
    <row r="48" spans="1:12" x14ac:dyDescent="0.25">
      <c r="A48">
        <v>2012</v>
      </c>
      <c r="B48" t="str">
        <f t="shared" si="1"/>
        <v>XLVII</v>
      </c>
      <c r="C48" t="str">
        <f>IF(A48="","",VLOOKUP(A48,Playoffs!$T$2:$U$751,2))</f>
        <v>Baltimore</v>
      </c>
      <c r="D48" s="22">
        <f>IF(A48="","",COUNTIF($J$2:J48,J48))</f>
        <v>2</v>
      </c>
      <c r="E48" t="str">
        <f>IF(A48="","",VLOOKUP(A48,Playoffs!$T$2:$V$751,3))</f>
        <v>Ravens</v>
      </c>
      <c r="F48" s="22">
        <f>IF(A48="","",COUNTIF($L$2:L48,L48))</f>
        <v>22</v>
      </c>
      <c r="G48" s="22" t="str">
        <f>IF(A48="","",VLOOKUP(A48,Playoffs!$T$2:$W$751,4))</f>
        <v>AFC</v>
      </c>
      <c r="I48" s="23" t="str">
        <f t="shared" si="2"/>
        <v>Ravens</v>
      </c>
      <c r="J48" s="23" t="str">
        <f>IF(A48="","",VLOOKUP(I48,Overview!$A$3:$B$37,2))</f>
        <v>Ravens</v>
      </c>
      <c r="K48" s="23">
        <f>IF(A48="","",VLOOKUP(J48,Playoffs!$Y$3:$AE$34,7))</f>
        <v>2</v>
      </c>
      <c r="L48" s="23" t="str">
        <f t="shared" si="3"/>
        <v>A</v>
      </c>
    </row>
    <row r="49" spans="1:12" x14ac:dyDescent="0.25">
      <c r="A49">
        <v>2013</v>
      </c>
      <c r="B49" t="str">
        <f t="shared" si="1"/>
        <v>XLVIII</v>
      </c>
      <c r="C49" t="str">
        <f>IF(A49="","",VLOOKUP(A49,Playoffs!$T$2:$U$751,2))</f>
        <v>Seattle</v>
      </c>
      <c r="D49" s="22">
        <f>IF(A49="","",COUNTIF($J$2:J49,J49))</f>
        <v>1</v>
      </c>
      <c r="E49" t="str">
        <f>IF(A49="","",VLOOKUP(A49,Playoffs!$T$2:$V$751,3))</f>
        <v>Seahawks</v>
      </c>
      <c r="F49" s="22">
        <f>IF(A49="","",COUNTIF($L$2:L49,L49))</f>
        <v>26</v>
      </c>
      <c r="G49" s="22" t="str">
        <f>IF(A49="","",VLOOKUP(A49,Playoffs!$T$2:$W$751,4))</f>
        <v>NFC</v>
      </c>
      <c r="I49" s="23" t="str">
        <f t="shared" si="2"/>
        <v>Seahawks</v>
      </c>
      <c r="J49" s="23" t="str">
        <f>IF(A49="","",VLOOKUP(I49,Overview!$A$3:$B$37,2))</f>
        <v>Seahawks</v>
      </c>
      <c r="K49" s="23">
        <f>IF(A49="","",VLOOKUP(J49,Playoffs!$Y$3:$AE$34,7))</f>
        <v>1</v>
      </c>
      <c r="L49" s="23" t="str">
        <f t="shared" si="3"/>
        <v>N</v>
      </c>
    </row>
    <row r="50" spans="1:12" x14ac:dyDescent="0.25">
      <c r="A50">
        <v>2014</v>
      </c>
      <c r="B50" t="str">
        <f t="shared" si="1"/>
        <v>XLIX</v>
      </c>
      <c r="C50" t="str">
        <f>IF(A50="","",VLOOKUP(A50,Playoffs!$T$2:$U$751,2))</f>
        <v>New England</v>
      </c>
      <c r="D50" s="22">
        <f>IF(A50="","",COUNTIF($J$2:J50,J50))</f>
        <v>4</v>
      </c>
      <c r="E50" t="str">
        <f>IF(A50="","",VLOOKUP(A50,Playoffs!$T$2:$V$751,3))</f>
        <v>Patriots</v>
      </c>
      <c r="F50" s="22">
        <f>IF(A50="","",COUNTIF($L$2:L50,L50))</f>
        <v>23</v>
      </c>
      <c r="G50" s="22" t="str">
        <f>IF(A50="","",VLOOKUP(A50,Playoffs!$T$2:$W$751,4))</f>
        <v>AFC</v>
      </c>
      <c r="I50" s="23" t="str">
        <f t="shared" si="2"/>
        <v>Patriots</v>
      </c>
      <c r="J50" s="23" t="str">
        <f>IF(A50="","",VLOOKUP(I50,Overview!$A$3:$B$37,2))</f>
        <v>Patriots</v>
      </c>
      <c r="K50" s="23">
        <f>IF(A50="","",VLOOKUP(J50,Playoffs!$Y$3:$AE$34,7))</f>
        <v>6</v>
      </c>
      <c r="L50" s="23" t="str">
        <f t="shared" si="3"/>
        <v>A</v>
      </c>
    </row>
    <row r="51" spans="1:12" x14ac:dyDescent="0.25">
      <c r="A51">
        <v>2015</v>
      </c>
      <c r="B51" t="str">
        <f t="shared" si="1"/>
        <v>L</v>
      </c>
      <c r="C51" t="str">
        <f>IF(A51="","",VLOOKUP(A51,Playoffs!$T$2:$U$751,2))</f>
        <v>Denver</v>
      </c>
      <c r="D51" s="22">
        <f>IF(A51="","",COUNTIF($J$2:J51,J51))</f>
        <v>3</v>
      </c>
      <c r="E51" t="str">
        <f>IF(A51="","",VLOOKUP(A51,Playoffs!$T$2:$V$751,3))</f>
        <v>Broncos</v>
      </c>
      <c r="F51" s="22">
        <f>IF(A51="","",COUNTIF($L$2:L51,L51))</f>
        <v>24</v>
      </c>
      <c r="G51" s="22" t="str">
        <f>IF(A51="","",VLOOKUP(A51,Playoffs!$T$2:$W$751,4))</f>
        <v>AFC</v>
      </c>
      <c r="I51" s="23" t="str">
        <f t="shared" si="2"/>
        <v>Broncos</v>
      </c>
      <c r="J51" s="23" t="str">
        <f>IF(A51="","",VLOOKUP(I51,Overview!$A$3:$B$37,2))</f>
        <v>Broncos</v>
      </c>
      <c r="K51" s="23">
        <f>IF(A51="","",VLOOKUP(J51,Playoffs!$Y$3:$AE$34,7))</f>
        <v>3</v>
      </c>
      <c r="L51" s="23" t="str">
        <f t="shared" si="3"/>
        <v>A</v>
      </c>
    </row>
    <row r="52" spans="1:12" x14ac:dyDescent="0.25">
      <c r="A52">
        <v>2016</v>
      </c>
      <c r="B52" t="str">
        <f t="shared" si="1"/>
        <v>LI</v>
      </c>
      <c r="C52" t="str">
        <f>IF(A52="","",VLOOKUP(A52,Playoffs!$T$2:$U$751,2))</f>
        <v>New England</v>
      </c>
      <c r="D52" s="22">
        <f>IF(A52="","",COUNTIF($J$2:J52,J52))</f>
        <v>5</v>
      </c>
      <c r="E52" t="str">
        <f>IF(A52="","",VLOOKUP(A52,Playoffs!$T$2:$V$751,3))</f>
        <v>Patriots</v>
      </c>
      <c r="F52" s="22">
        <f>IF(A52="","",COUNTIF($L$2:L52,L52))</f>
        <v>25</v>
      </c>
      <c r="G52" s="22" t="str">
        <f>IF(A52="","",VLOOKUP(A52,Playoffs!$T$2:$W$751,4))</f>
        <v>AFC</v>
      </c>
      <c r="I52" s="23" t="str">
        <f t="shared" si="2"/>
        <v>Patriots</v>
      </c>
      <c r="J52" s="23" t="str">
        <f>IF(A52="","",VLOOKUP(I52,Overview!$A$3:$B$37,2))</f>
        <v>Patriots</v>
      </c>
      <c r="K52" s="23">
        <f>IF(A52="","",VLOOKUP(J52,Playoffs!$Y$3:$AE$34,7))</f>
        <v>6</v>
      </c>
      <c r="L52" s="23" t="str">
        <f t="shared" si="3"/>
        <v>A</v>
      </c>
    </row>
    <row r="53" spans="1:12" x14ac:dyDescent="0.25">
      <c r="A53">
        <v>2017</v>
      </c>
      <c r="B53" t="str">
        <f t="shared" si="1"/>
        <v>LII</v>
      </c>
      <c r="C53" t="str">
        <f>IF(A53="","",VLOOKUP(A53,Playoffs!$T$2:$U$751,2))</f>
        <v>Philadelphia</v>
      </c>
      <c r="D53" s="22">
        <f>IF(A53="","",COUNTIF($J$2:J53,J53))</f>
        <v>1</v>
      </c>
      <c r="E53" t="str">
        <f>IF(A53="","",VLOOKUP(A53,Playoffs!$T$2:$V$751,3))</f>
        <v>Eagles</v>
      </c>
      <c r="F53" s="22">
        <f>IF(A53="","",COUNTIF($L$2:L53,L53))</f>
        <v>27</v>
      </c>
      <c r="G53" s="22" t="str">
        <f>IF(A53="","",VLOOKUP(A53,Playoffs!$T$2:$W$751,4))</f>
        <v>NFC</v>
      </c>
      <c r="I53" s="23" t="str">
        <f t="shared" si="2"/>
        <v>Eagles</v>
      </c>
      <c r="J53" s="23" t="str">
        <f>IF(A53="","",VLOOKUP(I53,Overview!$A$3:$B$37,2))</f>
        <v>Eagles</v>
      </c>
      <c r="K53" s="23">
        <f>IF(A53="","",VLOOKUP(J53,Playoffs!$Y$3:$AE$34,7))</f>
        <v>1</v>
      </c>
      <c r="L53" s="23" t="str">
        <f t="shared" si="3"/>
        <v>N</v>
      </c>
    </row>
    <row r="54" spans="1:12" x14ac:dyDescent="0.25">
      <c r="A54">
        <v>2018</v>
      </c>
      <c r="B54" t="str">
        <f t="shared" si="1"/>
        <v>LIII</v>
      </c>
      <c r="C54" t="str">
        <f>IF(A54="","",VLOOKUP(A54,Playoffs!$T$2:$U$751,2))</f>
        <v>New England</v>
      </c>
      <c r="D54" s="22">
        <f>IF(A54="","",COUNTIF($J$2:J54,J54))</f>
        <v>6</v>
      </c>
      <c r="E54" t="str">
        <f>IF(A54="","",VLOOKUP(A54,Playoffs!$T$2:$V$751,3))</f>
        <v>Patriots</v>
      </c>
      <c r="F54" s="22">
        <f>IF(A54="","",COUNTIF($L$2:L54,L54))</f>
        <v>26</v>
      </c>
      <c r="G54" s="22" t="str">
        <f>IF(A54="","",VLOOKUP(A54,Playoffs!$T$2:$W$751,4))</f>
        <v>AFC</v>
      </c>
      <c r="I54" s="23" t="str">
        <f t="shared" si="2"/>
        <v>Patriots</v>
      </c>
      <c r="J54" s="23" t="str">
        <f>IF(A54="","",VLOOKUP(I54,Overview!$A$3:$B$37,2))</f>
        <v>Patriots</v>
      </c>
      <c r="K54" s="23">
        <f>IF(A54="","",VLOOKUP(J54,Playoffs!$Y$3:$AE$34,7))</f>
        <v>6</v>
      </c>
      <c r="L54" s="23" t="str">
        <f t="shared" si="3"/>
        <v>A</v>
      </c>
    </row>
    <row r="55" spans="1:12" x14ac:dyDescent="0.25">
      <c r="A55">
        <v>2019</v>
      </c>
      <c r="B55" t="str">
        <f t="shared" si="1"/>
        <v>LIV</v>
      </c>
      <c r="C55" t="str">
        <f>IF(A55="","",VLOOKUP(A55,Playoffs!$T$2:$U$751,2))</f>
        <v>Kansas City</v>
      </c>
      <c r="D55" s="22">
        <f>IF(A55="","",COUNTIF($J$2:J55,J55))</f>
        <v>2</v>
      </c>
      <c r="E55" t="str">
        <f>IF(A55="","",VLOOKUP(A55,Playoffs!$T$2:$V$751,3))</f>
        <v>Chiefs</v>
      </c>
      <c r="F55" s="22">
        <f>IF(A55="","",COUNTIF($L$2:L55,L55))</f>
        <v>27</v>
      </c>
      <c r="G55" s="22" t="str">
        <f>IF(A55="","",VLOOKUP(A55,Playoffs!$T$2:$W$751,4))</f>
        <v>AFC</v>
      </c>
      <c r="I55" s="23" t="str">
        <f t="shared" si="2"/>
        <v>Chiefs</v>
      </c>
      <c r="J55" s="23" t="str">
        <f>IF(A55="","",VLOOKUP(I55,Overview!$A$3:$B$37,2))</f>
        <v>Chiefs</v>
      </c>
      <c r="K55" s="23">
        <f>IF(A55="","",VLOOKUP(J55,Playoffs!$Y$3:$AE$34,7))</f>
        <v>3</v>
      </c>
      <c r="L55" s="23" t="str">
        <f t="shared" si="3"/>
        <v>A</v>
      </c>
    </row>
    <row r="56" spans="1:12" x14ac:dyDescent="0.25">
      <c r="A56">
        <v>2020</v>
      </c>
      <c r="B56" t="str">
        <f t="shared" si="1"/>
        <v>LV</v>
      </c>
      <c r="C56" t="str">
        <f>IF(A56="","",VLOOKUP(A56,Playoffs!$T$2:$U$751,2))</f>
        <v>Tampa Bay</v>
      </c>
      <c r="D56" s="22">
        <f>IF(A56="","",COUNTIF($J$2:J56,J56))</f>
        <v>2</v>
      </c>
      <c r="E56" t="str">
        <f>IF(A56="","",VLOOKUP(A56,Playoffs!$T$2:$V$751,3))</f>
        <v>Buccaneers</v>
      </c>
      <c r="F56" s="22">
        <f>IF(A56="","",COUNTIF($L$2:L56,L56))</f>
        <v>28</v>
      </c>
      <c r="G56" s="22" t="str">
        <f>IF(A56="","",VLOOKUP(A56,Playoffs!$T$2:$W$751,4))</f>
        <v>NFC</v>
      </c>
      <c r="I56" s="23" t="str">
        <f t="shared" si="2"/>
        <v>Buccaneers</v>
      </c>
      <c r="J56" s="23" t="str">
        <f>IF(A56="","",VLOOKUP(I56,Overview!$A$3:$B$37,2))</f>
        <v>Buccaneers</v>
      </c>
      <c r="K56" s="23">
        <f>IF(A56="","",VLOOKUP(J56,Playoffs!$Y$3:$AE$34,7))</f>
        <v>2</v>
      </c>
      <c r="L56" s="23" t="str">
        <f t="shared" si="3"/>
        <v>N</v>
      </c>
    </row>
    <row r="57" spans="1:12" x14ac:dyDescent="0.25">
      <c r="A57">
        <v>2021</v>
      </c>
      <c r="B57" t="str">
        <f t="shared" si="1"/>
        <v>LVI</v>
      </c>
      <c r="C57" t="str">
        <f>IF(A57="","",VLOOKUP(A57,Playoffs!$T$2:$U$751,2))</f>
        <v>Los Angeles</v>
      </c>
      <c r="D57" s="22">
        <f>IF(A57="","",COUNTIF($J$2:J57,J57))</f>
        <v>2</v>
      </c>
      <c r="E57" t="str">
        <f>IF(A57="","",VLOOKUP(A57,Playoffs!$T$2:$V$751,3))</f>
        <v>Rams</v>
      </c>
      <c r="F57" s="22">
        <f>IF(A57="","",COUNTIF($L$2:L57,L57))</f>
        <v>29</v>
      </c>
      <c r="G57" s="22" t="str">
        <f>IF(A57="","",VLOOKUP(A57,Playoffs!$T$2:$W$751,4))</f>
        <v>NFC</v>
      </c>
      <c r="I57" s="23" t="str">
        <f t="shared" si="2"/>
        <v>Rams</v>
      </c>
      <c r="J57" s="23" t="str">
        <f>IF(A57="","",VLOOKUP(I57,Overview!$A$3:$B$37,2))</f>
        <v>Rams</v>
      </c>
      <c r="K57" s="23">
        <f>IF(A57="","",VLOOKUP(J57,Playoffs!$Y$3:$AE$34,7))</f>
        <v>2</v>
      </c>
      <c r="L57" s="23" t="str">
        <f t="shared" si="3"/>
        <v>N</v>
      </c>
    </row>
    <row r="58" spans="1:12" x14ac:dyDescent="0.25">
      <c r="A58">
        <v>2022</v>
      </c>
      <c r="B58" t="str">
        <f t="shared" si="1"/>
        <v>LVII</v>
      </c>
      <c r="C58" t="str">
        <f>IF(A58="","",VLOOKUP(A58,Playoffs!$T$2:$U$751,2))</f>
        <v>Kansas City</v>
      </c>
      <c r="D58" s="22">
        <f>IF(A58="","",COUNTIF($J$2:J58,J58))</f>
        <v>3</v>
      </c>
      <c r="E58" t="str">
        <f>IF(A58="","",VLOOKUP(A58,Playoffs!$T$2:$V$751,3))</f>
        <v>Chiefs</v>
      </c>
      <c r="F58" s="22">
        <f>IF(A58="","",COUNTIF($L$2:L58,L58))</f>
        <v>28</v>
      </c>
      <c r="G58" s="22" t="str">
        <f>IF(A58="","",VLOOKUP(A58,Playoffs!$T$2:$W$751,4))</f>
        <v>AFC</v>
      </c>
      <c r="I58" s="23" t="str">
        <f t="shared" si="2"/>
        <v>Chiefs</v>
      </c>
      <c r="J58" s="23" t="str">
        <f>IF(A58="","",VLOOKUP(I58,Overview!$A$3:$B$37,2))</f>
        <v>Chiefs</v>
      </c>
      <c r="K58" s="23">
        <f>IF(A58="","",VLOOKUP(J58,Playoffs!$Y$3:$AE$34,7))</f>
        <v>3</v>
      </c>
      <c r="L58" s="23" t="str">
        <f t="shared" si="3"/>
        <v>A</v>
      </c>
    </row>
    <row r="59" spans="1:12" x14ac:dyDescent="0.25">
      <c r="B59" t="str">
        <f t="shared" si="1"/>
        <v/>
      </c>
      <c r="C59" t="str">
        <f>IF(A59="","",VLOOKUP(A59,Playoffs!$T$2:$U$751,2))</f>
        <v/>
      </c>
      <c r="D59" s="22" t="str">
        <f>IF(A59="","",COUNTIF($J$2:J59,J59))</f>
        <v/>
      </c>
      <c r="E59" t="str">
        <f>IF(A59="","",VLOOKUP(A59,Playoffs!$T$2:$V$751,3))</f>
        <v/>
      </c>
      <c r="F59" s="22" t="str">
        <f>IF(A59="","",COUNTIF($L$2:L59,L59))</f>
        <v/>
      </c>
      <c r="G59" s="22" t="str">
        <f>IF(A59="","",VLOOKUP(A59,Playoffs!$T$2:$W$751,4))</f>
        <v/>
      </c>
      <c r="I59" s="23" t="str">
        <f t="shared" si="2"/>
        <v/>
      </c>
      <c r="J59" s="23" t="str">
        <f>IF(A59="","",VLOOKUP(I59,Overview!$A$3:$B$37,2))</f>
        <v/>
      </c>
      <c r="K59" s="23" t="str">
        <f>IF(A59="","",VLOOKUP(J59,Playoffs!$Y$3:$AE$34,7))</f>
        <v/>
      </c>
      <c r="L59" s="23" t="str">
        <f t="shared" si="3"/>
        <v/>
      </c>
    </row>
    <row r="60" spans="1:12" x14ac:dyDescent="0.25">
      <c r="B60" t="str">
        <f t="shared" si="1"/>
        <v/>
      </c>
      <c r="C60" t="str">
        <f>IF(A60="","",VLOOKUP(A60,Playoffs!$T$2:$U$751,2))</f>
        <v/>
      </c>
      <c r="D60" s="22" t="str">
        <f>IF(A60="","",COUNTIF($J$2:J60,J60))</f>
        <v/>
      </c>
      <c r="E60" t="str">
        <f>IF(A60="","",VLOOKUP(A60,Playoffs!$T$2:$V$751,3))</f>
        <v/>
      </c>
      <c r="F60" s="22" t="str">
        <f>IF(A60="","",COUNTIF($L$2:L60,L60))</f>
        <v/>
      </c>
      <c r="G60" s="22" t="str">
        <f>IF(A60="","",VLOOKUP(A60,Playoffs!$T$2:$W$751,4))</f>
        <v/>
      </c>
      <c r="I60" s="23" t="str">
        <f t="shared" si="2"/>
        <v/>
      </c>
      <c r="J60" s="23" t="str">
        <f>IF(A60="","",VLOOKUP(I60,Overview!$A$3:$B$37,2))</f>
        <v/>
      </c>
      <c r="K60" s="23" t="str">
        <f>IF(A60="","",VLOOKUP(J60,Playoffs!$Y$3:$AE$34,7))</f>
        <v/>
      </c>
      <c r="L60" s="23" t="str">
        <f t="shared" si="3"/>
        <v/>
      </c>
    </row>
    <row r="61" spans="1:12" x14ac:dyDescent="0.25">
      <c r="B61" t="str">
        <f t="shared" si="1"/>
        <v/>
      </c>
      <c r="C61" t="str">
        <f>IF(A61="","",VLOOKUP(A61,Playoffs!$T$2:$U$751,2))</f>
        <v/>
      </c>
      <c r="D61" s="22" t="str">
        <f>IF(A61="","",COUNTIF($J$2:J61,J61))</f>
        <v/>
      </c>
      <c r="E61" t="str">
        <f>IF(A61="","",VLOOKUP(A61,Playoffs!$T$2:$V$751,3))</f>
        <v/>
      </c>
      <c r="F61" s="22" t="str">
        <f>IF(A61="","",COUNTIF($L$2:L61,L61))</f>
        <v/>
      </c>
      <c r="G61" s="22" t="str">
        <f>IF(A61="","",VLOOKUP(A61,Playoffs!$T$2:$W$751,4))</f>
        <v/>
      </c>
      <c r="I61" s="23" t="str">
        <f t="shared" si="2"/>
        <v/>
      </c>
      <c r="J61" s="23" t="str">
        <f>IF(A61="","",VLOOKUP(I61,Overview!$A$3:$B$37,2))</f>
        <v/>
      </c>
      <c r="K61" s="23" t="str">
        <f>IF(A61="","",VLOOKUP(J61,Playoffs!$Y$3:$AE$34,7))</f>
        <v/>
      </c>
      <c r="L61" s="23" t="str">
        <f t="shared" si="3"/>
        <v/>
      </c>
    </row>
    <row r="62" spans="1:12" x14ac:dyDescent="0.25">
      <c r="B62" t="str">
        <f t="shared" si="1"/>
        <v/>
      </c>
      <c r="C62" t="str">
        <f>IF(A62="","",VLOOKUP(A62,Playoffs!$T$2:$U$751,2))</f>
        <v/>
      </c>
      <c r="D62" s="22" t="str">
        <f>IF(A62="","",COUNTIF($J$2:J62,J62))</f>
        <v/>
      </c>
      <c r="E62" t="str">
        <f>IF(A62="","",VLOOKUP(A62,Playoffs!$T$2:$V$751,3))</f>
        <v/>
      </c>
      <c r="F62" s="22" t="str">
        <f>IF(A62="","",COUNTIF($L$2:L62,L62))</f>
        <v/>
      </c>
      <c r="G62" s="22" t="str">
        <f>IF(A62="","",VLOOKUP(A62,Playoffs!$T$2:$W$751,4))</f>
        <v/>
      </c>
      <c r="I62" s="23" t="str">
        <f t="shared" si="2"/>
        <v/>
      </c>
      <c r="J62" s="23" t="str">
        <f>IF(A62="","",VLOOKUP(I62,Overview!$A$3:$B$37,2))</f>
        <v/>
      </c>
      <c r="K62" s="23" t="str">
        <f>IF(A62="","",VLOOKUP(J62,Playoffs!$Y$3:$AE$34,7))</f>
        <v/>
      </c>
      <c r="L62" s="23" t="str">
        <f t="shared" si="3"/>
        <v/>
      </c>
    </row>
    <row r="63" spans="1:12" x14ac:dyDescent="0.25">
      <c r="B63" t="str">
        <f t="shared" si="1"/>
        <v/>
      </c>
      <c r="C63" t="str">
        <f>IF(A63="","",VLOOKUP(A63,Playoffs!$T$2:$U$751,2))</f>
        <v/>
      </c>
      <c r="D63" s="22" t="str">
        <f>IF(A63="","",COUNTIF($J$2:J63,J63))</f>
        <v/>
      </c>
      <c r="E63" t="str">
        <f>IF(A63="","",VLOOKUP(A63,Playoffs!$T$2:$V$751,3))</f>
        <v/>
      </c>
      <c r="F63" s="22" t="str">
        <f>IF(A63="","",COUNTIF($L$2:L63,L63))</f>
        <v/>
      </c>
      <c r="G63" s="22" t="str">
        <f>IF(A63="","",VLOOKUP(A63,Playoffs!$T$2:$W$751,4))</f>
        <v/>
      </c>
      <c r="I63" s="23" t="str">
        <f t="shared" si="2"/>
        <v/>
      </c>
      <c r="J63" s="23" t="str">
        <f>IF(A63="","",VLOOKUP(I63,Overview!$A$3:$B$37,2))</f>
        <v/>
      </c>
      <c r="K63" s="23" t="str">
        <f>IF(A63="","",VLOOKUP(J63,Playoffs!$Y$3:$AE$34,7))</f>
        <v/>
      </c>
      <c r="L63" s="23" t="str">
        <f t="shared" si="3"/>
        <v/>
      </c>
    </row>
    <row r="64" spans="1:12" x14ac:dyDescent="0.25">
      <c r="B64" t="str">
        <f t="shared" si="1"/>
        <v/>
      </c>
      <c r="C64" t="str">
        <f>IF(A64="","",VLOOKUP(A64,Playoffs!$T$2:$U$751,2))</f>
        <v/>
      </c>
      <c r="D64" s="22" t="str">
        <f>IF(A64="","",COUNTIF($J$2:J64,J64))</f>
        <v/>
      </c>
      <c r="E64" t="str">
        <f>IF(A64="","",VLOOKUP(A64,Playoffs!$T$2:$V$751,3))</f>
        <v/>
      </c>
      <c r="F64" s="22" t="str">
        <f>IF(A64="","",COUNTIF($L$2:L64,L64))</f>
        <v/>
      </c>
      <c r="G64" s="22" t="str">
        <f>IF(A64="","",VLOOKUP(A64,Playoffs!$T$2:$W$751,4))</f>
        <v/>
      </c>
      <c r="I64" s="23" t="str">
        <f t="shared" si="2"/>
        <v/>
      </c>
      <c r="J64" s="23" t="str">
        <f>IF(A64="","",VLOOKUP(I64,Overview!$A$3:$B$37,2))</f>
        <v/>
      </c>
      <c r="K64" s="23" t="str">
        <f>IF(A64="","",VLOOKUP(J64,Playoffs!$Y$3:$AE$34,7))</f>
        <v/>
      </c>
      <c r="L64" s="23" t="str">
        <f t="shared" si="3"/>
        <v/>
      </c>
    </row>
    <row r="65" spans="2:12" x14ac:dyDescent="0.25">
      <c r="B65" t="str">
        <f t="shared" si="1"/>
        <v/>
      </c>
      <c r="C65" t="str">
        <f>IF(A65="","",VLOOKUP(A65,Playoffs!$T$2:$U$751,2))</f>
        <v/>
      </c>
      <c r="D65" s="22" t="str">
        <f>IF(A65="","",COUNTIF($J$2:J65,J65))</f>
        <v/>
      </c>
      <c r="E65" t="str">
        <f>IF(A65="","",VLOOKUP(A65,Playoffs!$T$2:$V$751,3))</f>
        <v/>
      </c>
      <c r="F65" s="22" t="str">
        <f>IF(A65="","",COUNTIF($L$2:L65,L65))</f>
        <v/>
      </c>
      <c r="G65" s="22" t="str">
        <f>IF(A65="","",VLOOKUP(A65,Playoffs!$T$2:$W$751,4))</f>
        <v/>
      </c>
      <c r="I65" s="23" t="str">
        <f t="shared" si="2"/>
        <v/>
      </c>
      <c r="J65" s="23" t="str">
        <f>IF(A65="","",VLOOKUP(I65,Overview!$A$3:$B$37,2))</f>
        <v/>
      </c>
      <c r="K65" s="23" t="str">
        <f>IF(A65="","",VLOOKUP(J65,Playoffs!$Y$3:$AE$34,7))</f>
        <v/>
      </c>
      <c r="L65" s="23" t="str">
        <f t="shared" si="3"/>
        <v/>
      </c>
    </row>
    <row r="66" spans="2:12" x14ac:dyDescent="0.25">
      <c r="B66" t="str">
        <f t="shared" si="1"/>
        <v/>
      </c>
      <c r="C66" t="str">
        <f>IF(A66="","",VLOOKUP(A66,Playoffs!$T$2:$U$751,2))</f>
        <v/>
      </c>
      <c r="D66" s="22" t="str">
        <f>IF(A66="","",COUNTIF($J$2:J66,J66))</f>
        <v/>
      </c>
      <c r="E66" t="str">
        <f>IF(A66="","",VLOOKUP(A66,Playoffs!$T$2:$V$751,3))</f>
        <v/>
      </c>
      <c r="F66" s="22" t="str">
        <f>IF(A66="","",COUNTIF($L$2:L66,L66))</f>
        <v/>
      </c>
      <c r="G66" s="22" t="str">
        <f>IF(A66="","",VLOOKUP(A66,Playoffs!$T$2:$W$751,4))</f>
        <v/>
      </c>
      <c r="I66" s="23" t="str">
        <f t="shared" si="2"/>
        <v/>
      </c>
      <c r="J66" s="23" t="str">
        <f>IF(A66="","",VLOOKUP(I66,Overview!$A$3:$B$37,2))</f>
        <v/>
      </c>
      <c r="K66" s="23" t="str">
        <f>IF(A66="","",VLOOKUP(J66,Playoffs!$Y$3:$AE$34,7))</f>
        <v/>
      </c>
      <c r="L66" s="23" t="str">
        <f t="shared" ref="L66:L76" si="4">LEFT(G66,1)</f>
        <v/>
      </c>
    </row>
    <row r="67" spans="2:12" x14ac:dyDescent="0.25">
      <c r="B67" t="str">
        <f t="shared" ref="B67:B76" si="5">IF(A67="","",ROMAN(A67-1965))</f>
        <v/>
      </c>
      <c r="C67" t="str">
        <f>IF(A67="","",VLOOKUP(A67,Playoffs!$T$2:$U$751,2))</f>
        <v/>
      </c>
      <c r="D67" s="22" t="str">
        <f>IF(A67="","",COUNTIF($J$2:J67,J67))</f>
        <v/>
      </c>
      <c r="E67" t="str">
        <f>IF(A67="","",VLOOKUP(A67,Playoffs!$T$2:$V$751,3))</f>
        <v/>
      </c>
      <c r="F67" s="22" t="str">
        <f>IF(A67="","",COUNTIF($L$2:L67,L67))</f>
        <v/>
      </c>
      <c r="G67" s="22" t="str">
        <f>IF(A67="","",VLOOKUP(A67,Playoffs!$T$2:$W$751,4))</f>
        <v/>
      </c>
      <c r="I67" s="23" t="str">
        <f t="shared" ref="I67:I76" si="6">E67</f>
        <v/>
      </c>
      <c r="J67" s="23" t="str">
        <f>IF(A67="","",VLOOKUP(I67,Overview!$A$3:$B$37,2))</f>
        <v/>
      </c>
      <c r="K67" s="23" t="str">
        <f>IF(A67="","",VLOOKUP(J67,Playoffs!$Y$3:$AE$34,7))</f>
        <v/>
      </c>
      <c r="L67" s="23" t="str">
        <f t="shared" si="4"/>
        <v/>
      </c>
    </row>
    <row r="68" spans="2:12" x14ac:dyDescent="0.25">
      <c r="B68" t="str">
        <f t="shared" si="5"/>
        <v/>
      </c>
      <c r="C68" t="str">
        <f>IF(A68="","",VLOOKUP(A68,Playoffs!$T$2:$U$751,2))</f>
        <v/>
      </c>
      <c r="D68" s="22" t="str">
        <f>IF(A68="","",COUNTIF($J$2:J68,J68))</f>
        <v/>
      </c>
      <c r="E68" t="str">
        <f>IF(A68="","",VLOOKUP(A68,Playoffs!$T$2:$V$751,3))</f>
        <v/>
      </c>
      <c r="F68" s="22" t="str">
        <f>IF(A68="","",COUNTIF($L$2:L68,L68))</f>
        <v/>
      </c>
      <c r="G68" s="22" t="str">
        <f>IF(A68="","",VLOOKUP(A68,Playoffs!$T$2:$W$751,4))</f>
        <v/>
      </c>
      <c r="I68" s="23" t="str">
        <f t="shared" si="6"/>
        <v/>
      </c>
      <c r="J68" s="23" t="str">
        <f>IF(A68="","",VLOOKUP(I68,Overview!$A$3:$B$37,2))</f>
        <v/>
      </c>
      <c r="K68" s="23" t="str">
        <f>IF(A68="","",VLOOKUP(J68,Playoffs!$Y$3:$AE$34,7))</f>
        <v/>
      </c>
      <c r="L68" s="23" t="str">
        <f t="shared" si="4"/>
        <v/>
      </c>
    </row>
    <row r="69" spans="2:12" x14ac:dyDescent="0.25">
      <c r="B69" t="str">
        <f t="shared" si="5"/>
        <v/>
      </c>
      <c r="C69" t="str">
        <f>IF(A69="","",VLOOKUP(A69,Playoffs!$T$2:$U$751,2))</f>
        <v/>
      </c>
      <c r="D69" s="22" t="str">
        <f>IF(A69="","",COUNTIF($J$2:J69,J69))</f>
        <v/>
      </c>
      <c r="E69" t="str">
        <f>IF(A69="","",VLOOKUP(A69,Playoffs!$T$2:$V$751,3))</f>
        <v/>
      </c>
      <c r="F69" s="22" t="str">
        <f>IF(A69="","",COUNTIF($L$2:L69,L69))</f>
        <v/>
      </c>
      <c r="G69" s="22" t="str">
        <f>IF(A69="","",VLOOKUP(A69,Playoffs!$T$2:$W$751,4))</f>
        <v/>
      </c>
      <c r="I69" s="23" t="str">
        <f t="shared" si="6"/>
        <v/>
      </c>
      <c r="J69" s="23" t="str">
        <f>IF(A69="","",VLOOKUP(I69,Overview!$A$3:$B$37,2))</f>
        <v/>
      </c>
      <c r="K69" s="23" t="str">
        <f>IF(A69="","",VLOOKUP(J69,Playoffs!$Y$3:$AE$34,7))</f>
        <v/>
      </c>
      <c r="L69" s="23" t="str">
        <f t="shared" si="4"/>
        <v/>
      </c>
    </row>
    <row r="70" spans="2:12" x14ac:dyDescent="0.25">
      <c r="B70" t="str">
        <f t="shared" si="5"/>
        <v/>
      </c>
      <c r="C70" t="str">
        <f>IF(A70="","",VLOOKUP(A70,Playoffs!$T$2:$U$751,2))</f>
        <v/>
      </c>
      <c r="D70" s="22" t="str">
        <f>IF(A70="","",COUNTIF($J$2:J70,J70))</f>
        <v/>
      </c>
      <c r="E70" t="str">
        <f>IF(A70="","",VLOOKUP(A70,Playoffs!$T$2:$V$751,3))</f>
        <v/>
      </c>
      <c r="F70" s="22" t="str">
        <f>IF(A70="","",COUNTIF($L$2:L70,L70))</f>
        <v/>
      </c>
      <c r="G70" s="22" t="str">
        <f>IF(A70="","",VLOOKUP(A70,Playoffs!$T$2:$W$751,4))</f>
        <v/>
      </c>
      <c r="I70" s="23" t="str">
        <f t="shared" si="6"/>
        <v/>
      </c>
      <c r="J70" s="23" t="str">
        <f>IF(A70="","",VLOOKUP(I70,Overview!$A$3:$B$37,2))</f>
        <v/>
      </c>
      <c r="K70" s="23" t="str">
        <f>IF(A70="","",VLOOKUP(J70,Playoffs!$Y$3:$AE$34,7))</f>
        <v/>
      </c>
      <c r="L70" s="23" t="str">
        <f t="shared" si="4"/>
        <v/>
      </c>
    </row>
    <row r="71" spans="2:12" x14ac:dyDescent="0.25">
      <c r="B71" t="str">
        <f t="shared" si="5"/>
        <v/>
      </c>
      <c r="C71" t="str">
        <f>IF(A71="","",VLOOKUP(A71,Playoffs!$T$2:$U$751,2))</f>
        <v/>
      </c>
      <c r="D71" s="22" t="str">
        <f>IF(A71="","",COUNTIF($J$2:J71,J71))</f>
        <v/>
      </c>
      <c r="E71" t="str">
        <f>IF(A71="","",VLOOKUP(A71,Playoffs!$T$2:$V$751,3))</f>
        <v/>
      </c>
      <c r="F71" s="22" t="str">
        <f>IF(A71="","",COUNTIF($L$2:L71,L71))</f>
        <v/>
      </c>
      <c r="G71" s="22" t="str">
        <f>IF(A71="","",VLOOKUP(A71,Playoffs!$T$2:$W$751,4))</f>
        <v/>
      </c>
      <c r="I71" s="23" t="str">
        <f t="shared" si="6"/>
        <v/>
      </c>
      <c r="J71" s="23" t="str">
        <f>IF(A71="","",VLOOKUP(I71,Overview!$A$3:$B$37,2))</f>
        <v/>
      </c>
      <c r="K71" s="23" t="str">
        <f>IF(A71="","",VLOOKUP(J71,Playoffs!$Y$3:$AE$34,7))</f>
        <v/>
      </c>
      <c r="L71" s="23" t="str">
        <f t="shared" si="4"/>
        <v/>
      </c>
    </row>
    <row r="72" spans="2:12" x14ac:dyDescent="0.25">
      <c r="B72" t="str">
        <f t="shared" si="5"/>
        <v/>
      </c>
      <c r="C72" t="str">
        <f>IF(A72="","",VLOOKUP(A72,Playoffs!$T$2:$U$751,2))</f>
        <v/>
      </c>
      <c r="D72" s="22" t="str">
        <f>IF(A72="","",COUNTIF($J$2:J72,J72))</f>
        <v/>
      </c>
      <c r="E72" t="str">
        <f>IF(A72="","",VLOOKUP(A72,Playoffs!$T$2:$V$751,3))</f>
        <v/>
      </c>
      <c r="F72" s="22" t="str">
        <f>IF(A72="","",COUNTIF($L$2:L72,L72))</f>
        <v/>
      </c>
      <c r="G72" s="22" t="str">
        <f>IF(A72="","",VLOOKUP(A72,Playoffs!$T$2:$W$751,4))</f>
        <v/>
      </c>
      <c r="I72" s="23" t="str">
        <f t="shared" si="6"/>
        <v/>
      </c>
      <c r="J72" s="23" t="str">
        <f>IF(A72="","",VLOOKUP(I72,Overview!$A$3:$B$37,2))</f>
        <v/>
      </c>
      <c r="K72" s="23" t="str">
        <f>IF(A72="","",VLOOKUP(J72,Playoffs!$Y$3:$AE$34,7))</f>
        <v/>
      </c>
      <c r="L72" s="23" t="str">
        <f t="shared" si="4"/>
        <v/>
      </c>
    </row>
    <row r="73" spans="2:12" x14ac:dyDescent="0.25">
      <c r="B73" t="str">
        <f t="shared" si="5"/>
        <v/>
      </c>
      <c r="C73" t="str">
        <f>IF(A73="","",VLOOKUP(A73,Playoffs!$T$2:$U$751,2))</f>
        <v/>
      </c>
      <c r="D73" s="22" t="str">
        <f>IF(A73="","",COUNTIF($J$2:J73,J73))</f>
        <v/>
      </c>
      <c r="E73" t="str">
        <f>IF(A73="","",VLOOKUP(A73,Playoffs!$T$2:$V$751,3))</f>
        <v/>
      </c>
      <c r="F73" s="22" t="str">
        <f>IF(A73="","",COUNTIF($L$2:L73,L73))</f>
        <v/>
      </c>
      <c r="G73" s="22" t="str">
        <f>IF(A73="","",VLOOKUP(A73,Playoffs!$T$2:$W$751,4))</f>
        <v/>
      </c>
      <c r="I73" s="23" t="str">
        <f t="shared" si="6"/>
        <v/>
      </c>
      <c r="J73" s="23" t="str">
        <f>IF(A73="","",VLOOKUP(I73,Overview!$A$3:$B$37,2))</f>
        <v/>
      </c>
      <c r="K73" s="23" t="str">
        <f>IF(A73="","",VLOOKUP(J73,Playoffs!$Y$3:$AE$34,7))</f>
        <v/>
      </c>
      <c r="L73" s="23" t="str">
        <f t="shared" si="4"/>
        <v/>
      </c>
    </row>
    <row r="74" spans="2:12" x14ac:dyDescent="0.25">
      <c r="B74" t="str">
        <f t="shared" si="5"/>
        <v/>
      </c>
      <c r="C74" t="str">
        <f>IF(A74="","",VLOOKUP(A74,Playoffs!$T$2:$U$751,2))</f>
        <v/>
      </c>
      <c r="D74" s="22" t="str">
        <f>IF(A74="","",COUNTIF($J$2:J74,J74))</f>
        <v/>
      </c>
      <c r="E74" t="str">
        <f>IF(A74="","",VLOOKUP(A74,Playoffs!$T$2:$V$751,3))</f>
        <v/>
      </c>
      <c r="F74" s="22" t="str">
        <f>IF(A74="","",COUNTIF($L$2:L74,L74))</f>
        <v/>
      </c>
      <c r="G74" s="22" t="str">
        <f>IF(A74="","",VLOOKUP(A74,Playoffs!$T$2:$W$751,4))</f>
        <v/>
      </c>
      <c r="I74" s="23" t="str">
        <f t="shared" si="6"/>
        <v/>
      </c>
      <c r="J74" s="23" t="str">
        <f>IF(A74="","",VLOOKUP(I74,Overview!$A$3:$B$37,2))</f>
        <v/>
      </c>
      <c r="K74" s="23" t="str">
        <f>IF(A74="","",VLOOKUP(J74,Playoffs!$Y$3:$AE$34,7))</f>
        <v/>
      </c>
      <c r="L74" s="23" t="str">
        <f t="shared" si="4"/>
        <v/>
      </c>
    </row>
    <row r="75" spans="2:12" x14ac:dyDescent="0.25">
      <c r="B75" t="str">
        <f t="shared" si="5"/>
        <v/>
      </c>
      <c r="C75" t="str">
        <f>IF(A75="","",VLOOKUP(A75,Playoffs!$T$2:$U$751,2))</f>
        <v/>
      </c>
      <c r="D75" s="22" t="str">
        <f>IF(A75="","",COUNTIF($J$2:J75,J75))</f>
        <v/>
      </c>
      <c r="E75" t="str">
        <f>IF(A75="","",VLOOKUP(A75,Playoffs!$T$2:$V$751,3))</f>
        <v/>
      </c>
      <c r="F75" s="22" t="str">
        <f>IF(A75="","",COUNTIF($L$2:L75,L75))</f>
        <v/>
      </c>
      <c r="G75" s="22" t="str">
        <f>IF(A75="","",VLOOKUP(A75,Playoffs!$T$2:$W$751,4))</f>
        <v/>
      </c>
      <c r="I75" s="23" t="str">
        <f t="shared" si="6"/>
        <v/>
      </c>
      <c r="J75" s="23" t="str">
        <f>IF(A75="","",VLOOKUP(I75,Overview!$A$3:$B$37,2))</f>
        <v/>
      </c>
      <c r="K75" s="23" t="str">
        <f>IF(A75="","",VLOOKUP(J75,Playoffs!$Y$3:$AE$34,7))</f>
        <v/>
      </c>
      <c r="L75" s="23" t="str">
        <f t="shared" si="4"/>
        <v/>
      </c>
    </row>
    <row r="76" spans="2:12" x14ac:dyDescent="0.25">
      <c r="B76" t="str">
        <f t="shared" si="5"/>
        <v/>
      </c>
      <c r="C76" t="str">
        <f>IF(A76="","",VLOOKUP(A76,Playoffs!$T$2:$U$751,2))</f>
        <v/>
      </c>
      <c r="D76" s="22" t="str">
        <f>IF(A76="","",COUNTIF($J$2:J76,J76))</f>
        <v/>
      </c>
      <c r="E76" t="str">
        <f>IF(A76="","",VLOOKUP(A76,Playoffs!$T$2:$V$751,3))</f>
        <v/>
      </c>
      <c r="F76" s="22" t="str">
        <f>IF(A76="","",COUNTIF($L$2:L76,L76))</f>
        <v/>
      </c>
      <c r="G76" s="22" t="str">
        <f>IF(A76="","",VLOOKUP(A76,Playoffs!$T$2:$W$751,4))</f>
        <v/>
      </c>
      <c r="I76" s="23" t="str">
        <f t="shared" si="6"/>
        <v/>
      </c>
      <c r="J76" s="23" t="str">
        <f>IF(A76="","",VLOOKUP(I76,Overview!$A$3:$B$37,2))</f>
        <v/>
      </c>
      <c r="K76" s="23" t="str">
        <f>IF(A76="","",VLOOKUP(J76,Playoffs!$Y$3:$AE$34,7))</f>
        <v/>
      </c>
      <c r="L76" s="23" t="str">
        <f t="shared" si="4"/>
        <v/>
      </c>
    </row>
  </sheetData>
  <mergeCells count="2">
    <mergeCell ref="D1:E1"/>
    <mergeCell ref="F1:G1"/>
  </mergeCells>
  <conditionalFormatting sqref="A2:E76">
    <cfRule type="expression" dxfId="0" priority="32">
      <formula>$J2="Rams"</formula>
    </cfRule>
    <cfRule type="expression" dxfId="1" priority="33">
      <formula>AND($A2&lt;&gt;"",$E2=$I2,$D2=$K2)</formula>
    </cfRule>
  </conditionalFormatting>
  <conditionalFormatting sqref="F2:G76">
    <cfRule type="expression" dxfId="3" priority="1">
      <formula>$L2="N"</formula>
    </cfRule>
    <cfRule type="expression" dxfId="2" priority="2">
      <formula>$L2="A"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Playoffs</vt:lpstr>
      <vt:lpstr>Overview</vt:lpstr>
      <vt:lpstr>Champion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2018-01-15T05:43:20Z</dcterms:created>
  <dcterms:modified xsi:type="dcterms:W3CDTF">2024-01-11T08:13:37Z</dcterms:modified>
</cp:coreProperties>
</file>