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0" yWindow="0" windowWidth="28800" windowHeight="123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/>
  <c r="B12" i="1"/>
  <c r="B9" i="1"/>
  <c r="H3" i="1"/>
  <c r="H4" i="1"/>
  <c r="H5" i="1"/>
  <c r="H2" i="1"/>
  <c r="AB12" i="1"/>
  <c r="Y12" i="1"/>
  <c r="AB11" i="1"/>
  <c r="Y11" i="1"/>
  <c r="AB10" i="1"/>
  <c r="Y10" i="1"/>
  <c r="AB9" i="1"/>
  <c r="Y9" i="1"/>
  <c r="AB8" i="1"/>
  <c r="Y8" i="1"/>
  <c r="AB7" i="1"/>
  <c r="Y7" i="1"/>
  <c r="AB6" i="1"/>
  <c r="Y6" i="1"/>
  <c r="AB5" i="1"/>
  <c r="Y5" i="1"/>
  <c r="AB4" i="1"/>
  <c r="Y4" i="1"/>
  <c r="AB3" i="1"/>
  <c r="Y3" i="1"/>
  <c r="AB2" i="1"/>
  <c r="Y2" i="1"/>
  <c r="C10" i="1" l="1"/>
  <c r="C11" i="1" s="1"/>
  <c r="C12" i="1" s="1"/>
  <c r="Z3" i="1"/>
  <c r="AA3" i="1" s="1"/>
  <c r="V3" i="1" s="1"/>
  <c r="Z11" i="1"/>
  <c r="Z7" i="1"/>
  <c r="AA7" i="1" s="1"/>
  <c r="V7" i="1" s="1"/>
  <c r="Z10" i="1"/>
  <c r="AA10" i="1" s="1"/>
  <c r="V10" i="1" s="1"/>
  <c r="Z4" i="1"/>
  <c r="AA4" i="1" s="1"/>
  <c r="V4" i="1" s="1"/>
  <c r="Z6" i="1"/>
  <c r="Z9" i="1"/>
  <c r="Z12" i="1"/>
  <c r="Z8" i="1"/>
  <c r="Z2" i="1"/>
  <c r="Z5" i="1"/>
  <c r="U3" i="1" l="1"/>
  <c r="Y17" i="1" s="1"/>
  <c r="U7" i="1"/>
  <c r="Y21" i="1" s="1"/>
  <c r="U10" i="1"/>
  <c r="Y24" i="1" s="1"/>
  <c r="U4" i="1"/>
  <c r="Y18" i="1" s="1"/>
  <c r="AA11" i="1"/>
  <c r="V11" i="1" s="1"/>
  <c r="U11" i="1"/>
  <c r="Y25" i="1" s="1"/>
  <c r="AA12" i="1"/>
  <c r="V12" i="1" s="1"/>
  <c r="U12" i="1"/>
  <c r="Y26" i="1" s="1"/>
  <c r="AA9" i="1"/>
  <c r="V9" i="1" s="1"/>
  <c r="U9" i="1"/>
  <c r="Y23" i="1" s="1"/>
  <c r="AA6" i="1"/>
  <c r="V6" i="1" s="1"/>
  <c r="U6" i="1"/>
  <c r="Y20" i="1" s="1"/>
  <c r="AA5" i="1"/>
  <c r="V5" i="1" s="1"/>
  <c r="U5" i="1"/>
  <c r="Y19" i="1" s="1"/>
  <c r="AA2" i="1"/>
  <c r="V2" i="1" s="1"/>
  <c r="U2" i="1"/>
  <c r="Y16" i="1" s="1"/>
  <c r="AA8" i="1"/>
  <c r="V8" i="1" s="1"/>
  <c r="U8" i="1"/>
  <c r="Y22" i="1" s="1"/>
  <c r="Z17" i="1" l="1"/>
  <c r="AA17" i="1" s="1"/>
  <c r="Z22" i="1"/>
  <c r="AA22" i="1" s="1"/>
  <c r="Z20" i="1"/>
  <c r="AA20" i="1" s="1"/>
  <c r="Z16" i="1"/>
  <c r="AA16" i="1" s="1"/>
  <c r="Z19" i="1"/>
  <c r="AA19" i="1" s="1"/>
  <c r="Z26" i="1"/>
  <c r="AA26" i="1" s="1"/>
  <c r="Z21" i="1"/>
  <c r="AA21" i="1" s="1"/>
  <c r="Z25" i="1"/>
  <c r="AA25" i="1" s="1"/>
  <c r="AB25" i="1" s="1"/>
  <c r="Z23" i="1"/>
  <c r="AA23" i="1" s="1"/>
  <c r="Z18" i="1"/>
  <c r="AA18" i="1" s="1"/>
  <c r="Z24" i="1"/>
  <c r="AA24" i="1" s="1"/>
  <c r="P3" i="1"/>
  <c r="P4" i="1"/>
  <c r="P5" i="1"/>
  <c r="P6" i="1"/>
  <c r="P7" i="1"/>
  <c r="P8" i="1"/>
  <c r="P9" i="1"/>
  <c r="P10" i="1"/>
  <c r="P11" i="1"/>
  <c r="P12" i="1"/>
  <c r="P2" i="1"/>
  <c r="S3" i="1"/>
  <c r="S4" i="1"/>
  <c r="S5" i="1"/>
  <c r="S6" i="1"/>
  <c r="S7" i="1"/>
  <c r="S8" i="1"/>
  <c r="S9" i="1"/>
  <c r="S10" i="1"/>
  <c r="S11" i="1"/>
  <c r="S12" i="1"/>
  <c r="S2" i="1"/>
  <c r="AB22" i="1" l="1"/>
  <c r="AB21" i="1"/>
  <c r="AB17" i="1"/>
  <c r="AB26" i="1"/>
  <c r="AB24" i="1"/>
  <c r="AB19" i="1"/>
  <c r="AB18" i="1"/>
  <c r="AB16" i="1"/>
  <c r="AB28" i="1" s="1"/>
  <c r="J1" i="1" s="1"/>
  <c r="AB23" i="1"/>
  <c r="AB20" i="1"/>
  <c r="Q3" i="1"/>
  <c r="Q9" i="1"/>
  <c r="Q11" i="1"/>
  <c r="Q12" i="1"/>
  <c r="Q2" i="1"/>
  <c r="Q4" i="1"/>
  <c r="Q10" i="1"/>
  <c r="Q5" i="1"/>
  <c r="Q6" i="1"/>
  <c r="Q7" i="1"/>
  <c r="Q8" i="1"/>
  <c r="I3" i="1"/>
  <c r="I4" i="1"/>
  <c r="I5" i="1"/>
  <c r="I2" i="1"/>
  <c r="F3" i="1"/>
  <c r="F4" i="1"/>
  <c r="F5" i="1"/>
  <c r="F2" i="1"/>
  <c r="R4" i="1" l="1"/>
  <c r="M4" i="1" s="1"/>
  <c r="L4" i="1"/>
  <c r="P18" i="1" s="1"/>
  <c r="R7" i="1"/>
  <c r="L7" i="1"/>
  <c r="P21" i="1" s="1"/>
  <c r="R11" i="1"/>
  <c r="M11" i="1" s="1"/>
  <c r="L11" i="1"/>
  <c r="P25" i="1" s="1"/>
  <c r="R2" i="1"/>
  <c r="M2" i="1" s="1"/>
  <c r="L2" i="1"/>
  <c r="R12" i="1"/>
  <c r="M12" i="1" s="1"/>
  <c r="L12" i="1"/>
  <c r="P26" i="1" s="1"/>
  <c r="R5" i="1"/>
  <c r="M5" i="1" s="1"/>
  <c r="L5" i="1"/>
  <c r="P19" i="1" s="1"/>
  <c r="R9" i="1"/>
  <c r="M9" i="1" s="1"/>
  <c r="L9" i="1"/>
  <c r="P23" i="1" s="1"/>
  <c r="R8" i="1"/>
  <c r="M8" i="1" s="1"/>
  <c r="L8" i="1"/>
  <c r="P22" i="1" s="1"/>
  <c r="R6" i="1"/>
  <c r="M6" i="1" s="1"/>
  <c r="L6" i="1"/>
  <c r="P20" i="1" s="1"/>
  <c r="R10" i="1"/>
  <c r="M10" i="1" s="1"/>
  <c r="L10" i="1"/>
  <c r="P24" i="1" s="1"/>
  <c r="R3" i="1"/>
  <c r="M3" i="1" s="1"/>
  <c r="L3" i="1"/>
  <c r="P17" i="1" s="1"/>
  <c r="M7" i="1"/>
  <c r="E3" i="1"/>
  <c r="E4" i="1"/>
  <c r="E5" i="1"/>
  <c r="E2" i="1"/>
  <c r="P16" i="1" l="1"/>
  <c r="Q16" i="1" s="1"/>
  <c r="R16" i="1" s="1"/>
  <c r="Q17" i="1" l="1"/>
  <c r="R17" i="1" s="1"/>
  <c r="Q21" i="1"/>
  <c r="R21" i="1" s="1"/>
  <c r="Q20" i="1"/>
  <c r="R20" i="1" s="1"/>
  <c r="Q18" i="1"/>
  <c r="R18" i="1" s="1"/>
  <c r="Q22" i="1"/>
  <c r="R22" i="1" s="1"/>
  <c r="Q23" i="1"/>
  <c r="R23" i="1" s="1"/>
  <c r="Q25" i="1"/>
  <c r="R25" i="1" s="1"/>
  <c r="Q26" i="1"/>
  <c r="R26" i="1" s="1"/>
  <c r="Q24" i="1"/>
  <c r="R24" i="1" s="1"/>
  <c r="Q19" i="1"/>
  <c r="R19" i="1" s="1"/>
  <c r="S23" i="1" l="1"/>
  <c r="S21" i="1"/>
  <c r="S26" i="1"/>
  <c r="S25" i="1"/>
  <c r="S19" i="1"/>
  <c r="S16" i="1"/>
  <c r="S24" i="1"/>
  <c r="S22" i="1"/>
  <c r="S18" i="1"/>
  <c r="S17" i="1"/>
  <c r="S20" i="1"/>
  <c r="S28" i="1" l="1"/>
  <c r="G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b/>
            <sz val="9"/>
            <color indexed="81"/>
            <rFont val="Segoe UI"/>
            <family val="2"/>
          </rPr>
          <t xml:space="preserve">Burkhardt Thomas:
</t>
        </r>
        <r>
          <rPr>
            <sz val="9"/>
            <color indexed="81"/>
            <rFont val="Segoe UI"/>
            <family val="2"/>
          </rPr>
          <t>Die elf häufigsten W scores der letzten 500 non tied RS games</t>
        </r>
        <r>
          <rPr>
            <b/>
            <sz val="9"/>
            <color indexed="81"/>
            <rFont val="Segoe UI"/>
            <family val="2"/>
          </rPr>
          <t xml:space="preserve">
</t>
        </r>
        <r>
          <rPr>
            <sz val="9"/>
            <color indexed="81"/>
            <rFont val="Segoe UI"/>
            <family val="2"/>
          </rPr>
          <t xml:space="preserve">
results |&gt; filter(Result == "W", Week &lt; 30) |&gt; tail(500)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<sst xmlns="http://schemas.openxmlformats.org/spreadsheetml/2006/main" count="50" uniqueCount="42">
  <si>
    <t>vegas</t>
  </si>
  <si>
    <t>over/under</t>
  </si>
  <si>
    <t>W scores</t>
  </si>
  <si>
    <t>L scores</t>
  </si>
  <si>
    <t>Hfgkt</t>
  </si>
  <si>
    <t>W aus R</t>
  </si>
  <si>
    <t>L aus R</t>
  </si>
  <si>
    <t>TEAM</t>
  </si>
  <si>
    <t xml:space="preserve">NE </t>
  </si>
  <si>
    <t xml:space="preserve">KC </t>
  </si>
  <si>
    <t>MIN</t>
  </si>
  <si>
    <t>LAR</t>
  </si>
  <si>
    <t>BUF</t>
  </si>
  <si>
    <t xml:space="preserve">SF </t>
  </si>
  <si>
    <t xml:space="preserve">  10   57</t>
  </si>
  <si>
    <t xml:space="preserve">  17   50</t>
  </si>
  <si>
    <t xml:space="preserve">  16   39</t>
  </si>
  <si>
    <t xml:space="preserve">  20   35</t>
  </si>
  <si>
    <t xml:space="preserve">  13   33</t>
  </si>
  <si>
    <t xml:space="preserve">  24   26</t>
  </si>
  <si>
    <t xml:space="preserve">  3    22</t>
  </si>
  <si>
    <t xml:space="preserve">  14   22</t>
  </si>
  <si>
    <t xml:space="preserve">  9    20</t>
  </si>
  <si>
    <t xml:space="preserve">  23   18</t>
  </si>
  <si>
    <t xml:space="preserve">  21   17</t>
  </si>
  <si>
    <t xml:space="preserve">  27   45</t>
  </si>
  <si>
    <t xml:space="preserve">  20   39</t>
  </si>
  <si>
    <t xml:space="preserve">  24   33</t>
  </si>
  <si>
    <t xml:space="preserve">  31   30</t>
  </si>
  <si>
    <t xml:space="preserve">  30   27</t>
  </si>
  <si>
    <t xml:space="preserve">  23   26</t>
  </si>
  <si>
    <t xml:space="preserve">  17   21</t>
  </si>
  <si>
    <t xml:space="preserve">  19   19</t>
  </si>
  <si>
    <t xml:space="preserve">  34   19</t>
  </si>
  <si>
    <t xml:space="preserve">  28   17</t>
  </si>
  <si>
    <t>P</t>
  </si>
  <si>
    <t>H</t>
  </si>
  <si>
    <t>sP</t>
  </si>
  <si>
    <t>IP</t>
  </si>
  <si>
    <t>Favorit</t>
  </si>
  <si>
    <t>calc&gt;cosco</t>
  </si>
  <si>
    <t>calc-&gt;cosco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</si>
</sst>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Lucida Console"/>
      <family val="3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rgb="FF3F3F3F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8" fillId="3" borderId="2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1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2" borderId="1" xfId="1"/>
    <xf numFmtId="0" fontId="3" fillId="0" borderId="0" xfId="0" applyFont="1"/>
    <xf numFmtId="0" fontId="8" fillId="3" borderId="2" xfId="2"/>
    <xf numFmtId="0" fontId="9" fillId="0" borderId="0" xfId="0" applyFont="1"/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"/>
  <sheetViews>
    <sheetView tabSelected="1" workbookViewId="0"/>
  </sheetViews>
  <sheetFormatPr baseColWidth="10" defaultRowHeight="14.25" x14ac:dyDescent="0.2"/>
  <cols>
    <col min="1" max="10" width="9.625" style="1" customWidth="1"/>
    <col min="11" max="11" width="3.625" style="1" customWidth="1"/>
    <col min="12" max="12" width="9.625" style="1" customWidth="1"/>
    <col min="13" max="13" width="5.625" style="1" customWidth="1"/>
    <col min="14" max="14" width="3.625" style="1" customWidth="1"/>
    <col min="15" max="15" width="9.625" style="1" customWidth="1"/>
    <col min="16" max="20" width="3.625" style="1" customWidth="1"/>
    <col min="21" max="21" width="9.625" style="1" customWidth="1"/>
    <col min="22" max="22" width="5.625" style="1" customWidth="1"/>
    <col min="23" max="23" width="3.625" style="1" customWidth="1"/>
    <col min="24" max="24" width="9.625" style="1" customWidth="1"/>
    <col min="25" max="28" width="3.625" style="1" customWidth="1"/>
    <col min="29" max="16384" width="11" style="1"/>
  </cols>
  <sheetData>
    <row r="1" spans="1:28" ht="15" x14ac:dyDescent="0.25">
      <c r="A1" s="2" t="s">
        <v>7</v>
      </c>
      <c r="B1" s="2" t="s">
        <v>39</v>
      </c>
      <c r="C1" s="2" t="s">
        <v>0</v>
      </c>
      <c r="D1" s="2" t="s">
        <v>1</v>
      </c>
      <c r="F1" s="1" t="s">
        <v>40</v>
      </c>
      <c r="G1" s="6">
        <f>S28</f>
        <v>24</v>
      </c>
      <c r="I1" s="1" t="s">
        <v>41</v>
      </c>
      <c r="J1" s="6">
        <f>AB28</f>
        <v>16</v>
      </c>
      <c r="L1" s="1" t="s">
        <v>2</v>
      </c>
      <c r="M1" s="1" t="s">
        <v>4</v>
      </c>
      <c r="O1" s="1" t="s">
        <v>5</v>
      </c>
      <c r="P1" s="1" t="s">
        <v>35</v>
      </c>
      <c r="Q1" s="1" t="s">
        <v>37</v>
      </c>
      <c r="R1" s="1" t="s">
        <v>38</v>
      </c>
      <c r="S1" s="1" t="s">
        <v>36</v>
      </c>
      <c r="U1" s="1" t="s">
        <v>3</v>
      </c>
      <c r="V1" s="1" t="s">
        <v>4</v>
      </c>
      <c r="X1" s="1" t="s">
        <v>6</v>
      </c>
      <c r="Y1" s="1" t="s">
        <v>35</v>
      </c>
      <c r="Z1" s="1" t="s">
        <v>37</v>
      </c>
      <c r="AA1" s="1" t="s">
        <v>38</v>
      </c>
      <c r="AB1" s="1" t="s">
        <v>36</v>
      </c>
    </row>
    <row r="2" spans="1:28" ht="15" x14ac:dyDescent="0.25">
      <c r="A2" s="8" t="s">
        <v>8</v>
      </c>
      <c r="B2" s="3" t="s">
        <v>12</v>
      </c>
      <c r="C2" s="3">
        <v>-9</v>
      </c>
      <c r="D2" s="3">
        <v>41</v>
      </c>
      <c r="E2" s="4" t="str">
        <f>B2</f>
        <v>BUF</v>
      </c>
      <c r="F2" s="6">
        <f>(D2+C2)/2-C2</f>
        <v>25</v>
      </c>
      <c r="G2">
        <f t="dataTable" ref="G2:G5" dt2D="0" dtr="0" r1="P14"/>
        <v>24</v>
      </c>
      <c r="H2" s="4" t="str">
        <f>IF(B2=A2,"Opp",A2)</f>
        <v xml:space="preserve">NE </v>
      </c>
      <c r="I2" s="6">
        <f>(D2+C2)/2</f>
        <v>16</v>
      </c>
      <c r="J2">
        <f t="dataTable" ref="J2:J5" dt2D="0" dtr="0" r1="Y14"/>
        <v>16</v>
      </c>
      <c r="L2" s="1">
        <f>Q2</f>
        <v>17</v>
      </c>
      <c r="M2" s="10">
        <f>INDEX(S$2:S$12,$R2)</f>
        <v>21</v>
      </c>
      <c r="O2" s="7" t="s">
        <v>25</v>
      </c>
      <c r="P2" s="1">
        <f>VALUE(LEFT(O2,5))</f>
        <v>27</v>
      </c>
      <c r="Q2" s="1">
        <f>SMALL(P$2:P$12,ROW()-1)</f>
        <v>17</v>
      </c>
      <c r="R2" s="1">
        <f>MATCH(Q2,P$2:P$12,0)</f>
        <v>7</v>
      </c>
      <c r="S2" s="1">
        <f>VALUE(RIGHT(O2,2))</f>
        <v>45</v>
      </c>
      <c r="U2" s="1">
        <f>Z2</f>
        <v>3</v>
      </c>
      <c r="V2" s="10">
        <f>INDEX(AB$2:AB$12,$AA2)</f>
        <v>22</v>
      </c>
      <c r="X2" s="7" t="s">
        <v>14</v>
      </c>
      <c r="Y2" s="1">
        <f>VALUE(LEFT(X2,5))</f>
        <v>10</v>
      </c>
      <c r="Z2" s="1">
        <f>SMALL(Y$2:Y$12,ROW()-1)</f>
        <v>3</v>
      </c>
      <c r="AA2" s="1">
        <f>MATCH(Z2,Y$2:Y$12,0)</f>
        <v>7</v>
      </c>
      <c r="AB2" s="1">
        <f>VALUE(RIGHT(X2,2))</f>
        <v>57</v>
      </c>
    </row>
    <row r="3" spans="1:28" ht="15" x14ac:dyDescent="0.25">
      <c r="A3" s="8" t="s">
        <v>9</v>
      </c>
      <c r="B3" s="3" t="s">
        <v>9</v>
      </c>
      <c r="C3" s="3">
        <v>-6</v>
      </c>
      <c r="D3" s="3">
        <v>48</v>
      </c>
      <c r="E3" s="4" t="str">
        <f t="shared" ref="E3:E5" si="0">B3</f>
        <v xml:space="preserve">KC </v>
      </c>
      <c r="F3" s="6">
        <f t="shared" ref="F3:F5" si="1">(D3+C3)/2-C3</f>
        <v>27</v>
      </c>
      <c r="G3">
        <v>27</v>
      </c>
      <c r="H3" s="4" t="str">
        <f t="shared" ref="H3:H5" si="2">IF(B3=A3,"Opp",A3)</f>
        <v>Opp</v>
      </c>
      <c r="I3" s="6">
        <f t="shared" ref="I3:I5" si="3">(D3+C3)/2</f>
        <v>21</v>
      </c>
      <c r="J3">
        <v>21</v>
      </c>
      <c r="L3" s="1">
        <f>Q3</f>
        <v>19</v>
      </c>
      <c r="M3" s="10">
        <f>INDEX(S$2:S$12,$R3)</f>
        <v>19</v>
      </c>
      <c r="O3" s="7" t="s">
        <v>26</v>
      </c>
      <c r="P3" s="1">
        <f t="shared" ref="P3:P12" si="4">VALUE(LEFT(O3,5))</f>
        <v>20</v>
      </c>
      <c r="Q3" s="1">
        <f>SMALL(P$2:P$12,ROW()-1)</f>
        <v>19</v>
      </c>
      <c r="R3" s="1">
        <f>MATCH(Q3,P$2:P$12,0)</f>
        <v>8</v>
      </c>
      <c r="S3" s="1">
        <f t="shared" ref="S3:S12" si="5">VALUE(RIGHT(O3,2))</f>
        <v>39</v>
      </c>
      <c r="U3" s="1">
        <f>Z3</f>
        <v>9</v>
      </c>
      <c r="V3" s="10">
        <f>INDEX(AB$2:AB$12,$AA3)</f>
        <v>20</v>
      </c>
      <c r="X3" s="7" t="s">
        <v>15</v>
      </c>
      <c r="Y3" s="1">
        <f t="shared" ref="Y3:Y12" si="6">VALUE(LEFT(X3,5))</f>
        <v>17</v>
      </c>
      <c r="Z3" s="1">
        <f>SMALL(Y$2:Y$12,ROW()-1)</f>
        <v>9</v>
      </c>
      <c r="AA3" s="1">
        <f>MATCH(Z3,Y$2:Y$12,0)</f>
        <v>9</v>
      </c>
      <c r="AB3" s="1">
        <f t="shared" ref="AB3:AB12" si="7">VALUE(RIGHT(X3,2))</f>
        <v>50</v>
      </c>
    </row>
    <row r="4" spans="1:28" ht="15" x14ac:dyDescent="0.25">
      <c r="A4" s="8" t="s">
        <v>10</v>
      </c>
      <c r="B4" s="3" t="s">
        <v>13</v>
      </c>
      <c r="C4" s="3">
        <v>-7</v>
      </c>
      <c r="D4" s="3">
        <v>44</v>
      </c>
      <c r="E4" s="4" t="str">
        <f t="shared" si="0"/>
        <v xml:space="preserve">SF </v>
      </c>
      <c r="F4" s="6">
        <f t="shared" si="1"/>
        <v>25.5</v>
      </c>
      <c r="G4">
        <v>27</v>
      </c>
      <c r="H4" s="4" t="str">
        <f t="shared" si="2"/>
        <v>MIN</v>
      </c>
      <c r="I4" s="6">
        <f t="shared" si="3"/>
        <v>18.5</v>
      </c>
      <c r="J4">
        <v>17</v>
      </c>
      <c r="L4" s="1">
        <f>Q4</f>
        <v>20</v>
      </c>
      <c r="M4" s="10">
        <f>INDEX(S$2:S$12,$R4)</f>
        <v>39</v>
      </c>
      <c r="O4" s="7" t="s">
        <v>27</v>
      </c>
      <c r="P4" s="1">
        <f t="shared" si="4"/>
        <v>24</v>
      </c>
      <c r="Q4" s="1">
        <f>SMALL(P$2:P$12,ROW()-1)</f>
        <v>20</v>
      </c>
      <c r="R4" s="1">
        <f>MATCH(Q4,P$2:P$12,0)</f>
        <v>2</v>
      </c>
      <c r="S4" s="1">
        <f t="shared" si="5"/>
        <v>33</v>
      </c>
      <c r="U4" s="1">
        <f>Z4</f>
        <v>10</v>
      </c>
      <c r="V4" s="10">
        <f>INDEX(AB$2:AB$12,$AA4)</f>
        <v>57</v>
      </c>
      <c r="X4" s="7" t="s">
        <v>16</v>
      </c>
      <c r="Y4" s="1">
        <f t="shared" si="6"/>
        <v>16</v>
      </c>
      <c r="Z4" s="1">
        <f>SMALL(Y$2:Y$12,ROW()-1)</f>
        <v>10</v>
      </c>
      <c r="AA4" s="1">
        <f>MATCH(Z4,Y$2:Y$12,0)</f>
        <v>1</v>
      </c>
      <c r="AB4" s="1">
        <f t="shared" si="7"/>
        <v>39</v>
      </c>
    </row>
    <row r="5" spans="1:28" ht="15" x14ac:dyDescent="0.25">
      <c r="A5" s="8" t="s">
        <v>11</v>
      </c>
      <c r="B5" s="3" t="s">
        <v>11</v>
      </c>
      <c r="C5" s="3">
        <v>-3</v>
      </c>
      <c r="D5" s="3">
        <v>45</v>
      </c>
      <c r="E5" s="4" t="str">
        <f t="shared" si="0"/>
        <v>LAR</v>
      </c>
      <c r="F5" s="6">
        <f t="shared" si="1"/>
        <v>24</v>
      </c>
      <c r="G5">
        <v>24</v>
      </c>
      <c r="H5" s="4" t="str">
        <f t="shared" si="2"/>
        <v>Opp</v>
      </c>
      <c r="I5" s="6">
        <f t="shared" si="3"/>
        <v>21</v>
      </c>
      <c r="J5">
        <v>21</v>
      </c>
      <c r="L5" s="1">
        <f>Q5</f>
        <v>21</v>
      </c>
      <c r="M5" s="10">
        <f>INDEX(S$2:S$12,$R5)</f>
        <v>17</v>
      </c>
      <c r="O5" s="7" t="s">
        <v>28</v>
      </c>
      <c r="P5" s="1">
        <f t="shared" si="4"/>
        <v>31</v>
      </c>
      <c r="Q5" s="1">
        <f>SMALL(P$2:P$12,ROW()-1)</f>
        <v>21</v>
      </c>
      <c r="R5" s="1">
        <f>MATCH(Q5,P$2:P$12,0)</f>
        <v>10</v>
      </c>
      <c r="S5" s="1">
        <f t="shared" si="5"/>
        <v>30</v>
      </c>
      <c r="U5" s="1">
        <f>Z5</f>
        <v>13</v>
      </c>
      <c r="V5" s="10">
        <f>INDEX(AB$2:AB$12,$AA5)</f>
        <v>33</v>
      </c>
      <c r="X5" s="7" t="s">
        <v>17</v>
      </c>
      <c r="Y5" s="1">
        <f t="shared" si="6"/>
        <v>20</v>
      </c>
      <c r="Z5" s="1">
        <f>SMALL(Y$2:Y$12,ROW()-1)</f>
        <v>13</v>
      </c>
      <c r="AA5" s="1">
        <f>MATCH(Z5,Y$2:Y$12,0)</f>
        <v>5</v>
      </c>
      <c r="AB5" s="1">
        <f t="shared" si="7"/>
        <v>35</v>
      </c>
    </row>
    <row r="6" spans="1:28" x14ac:dyDescent="0.2">
      <c r="L6" s="1">
        <f>Q6</f>
        <v>23</v>
      </c>
      <c r="M6" s="10">
        <f>INDEX(S$2:S$12,$R6)</f>
        <v>26</v>
      </c>
      <c r="O6" s="7" t="s">
        <v>29</v>
      </c>
      <c r="P6" s="1">
        <f t="shared" si="4"/>
        <v>30</v>
      </c>
      <c r="Q6" s="1">
        <f>SMALL(P$2:P$12,ROW()-1)</f>
        <v>23</v>
      </c>
      <c r="R6" s="1">
        <f>MATCH(Q6,P$2:P$12,0)</f>
        <v>6</v>
      </c>
      <c r="S6" s="1">
        <f t="shared" si="5"/>
        <v>27</v>
      </c>
      <c r="U6" s="1">
        <f>Z6</f>
        <v>14</v>
      </c>
      <c r="V6" s="10">
        <f>INDEX(AB$2:AB$12,$AA6)</f>
        <v>22</v>
      </c>
      <c r="X6" s="7" t="s">
        <v>18</v>
      </c>
      <c r="Y6" s="1">
        <f t="shared" si="6"/>
        <v>13</v>
      </c>
      <c r="Z6" s="1">
        <f>SMALL(Y$2:Y$12,ROW()-1)</f>
        <v>14</v>
      </c>
      <c r="AA6" s="1">
        <f>MATCH(Z6,Y$2:Y$12,0)</f>
        <v>8</v>
      </c>
      <c r="AB6" s="1">
        <f t="shared" si="7"/>
        <v>33</v>
      </c>
    </row>
    <row r="7" spans="1:28" x14ac:dyDescent="0.2">
      <c r="L7" s="1">
        <f>Q7</f>
        <v>24</v>
      </c>
      <c r="M7" s="10">
        <f>INDEX(S$2:S$12,$R7)</f>
        <v>33</v>
      </c>
      <c r="O7" s="7" t="s">
        <v>30</v>
      </c>
      <c r="P7" s="1">
        <f t="shared" si="4"/>
        <v>23</v>
      </c>
      <c r="Q7" s="1">
        <f>SMALL(P$2:P$12,ROW()-1)</f>
        <v>24</v>
      </c>
      <c r="R7" s="1">
        <f>MATCH(Q7,P$2:P$12,0)</f>
        <v>3</v>
      </c>
      <c r="S7" s="1">
        <f t="shared" si="5"/>
        <v>26</v>
      </c>
      <c r="U7" s="1">
        <f>Z7</f>
        <v>16</v>
      </c>
      <c r="V7" s="10">
        <f>INDEX(AB$2:AB$12,$AA7)</f>
        <v>39</v>
      </c>
      <c r="X7" s="7" t="s">
        <v>19</v>
      </c>
      <c r="Y7" s="1">
        <f t="shared" si="6"/>
        <v>24</v>
      </c>
      <c r="Z7" s="1">
        <f>SMALL(Y$2:Y$12,ROW()-1)</f>
        <v>16</v>
      </c>
      <c r="AA7" s="1">
        <f>MATCH(Z7,Y$2:Y$12,0)</f>
        <v>3</v>
      </c>
      <c r="AB7" s="1">
        <f t="shared" si="7"/>
        <v>26</v>
      </c>
    </row>
    <row r="8" spans="1:28" x14ac:dyDescent="0.2">
      <c r="L8" s="1">
        <f>Q8</f>
        <v>27</v>
      </c>
      <c r="M8" s="10">
        <f>INDEX(S$2:S$12,$R8)</f>
        <v>45</v>
      </c>
      <c r="O8" s="7" t="s">
        <v>31</v>
      </c>
      <c r="P8" s="1">
        <f t="shared" si="4"/>
        <v>17</v>
      </c>
      <c r="Q8" s="1">
        <f>SMALL(P$2:P$12,ROW()-1)</f>
        <v>27</v>
      </c>
      <c r="R8" s="1">
        <f>MATCH(Q8,P$2:P$12,0)</f>
        <v>1</v>
      </c>
      <c r="S8" s="1">
        <f t="shared" si="5"/>
        <v>21</v>
      </c>
      <c r="U8" s="1">
        <f>Z8</f>
        <v>17</v>
      </c>
      <c r="V8" s="10">
        <f>INDEX(AB$2:AB$12,$AA8)</f>
        <v>50</v>
      </c>
      <c r="X8" s="7" t="s">
        <v>20</v>
      </c>
      <c r="Y8" s="1">
        <f t="shared" si="6"/>
        <v>3</v>
      </c>
      <c r="Z8" s="1">
        <f>SMALL(Y$2:Y$12,ROW()-1)</f>
        <v>17</v>
      </c>
      <c r="AA8" s="1">
        <f>MATCH(Z8,Y$2:Y$12,0)</f>
        <v>2</v>
      </c>
      <c r="AB8" s="1">
        <f t="shared" si="7"/>
        <v>22</v>
      </c>
    </row>
    <row r="9" spans="1:28" x14ac:dyDescent="0.2">
      <c r="B9" s="1" t="str">
        <f>B2&amp;" "&amp;G2&amp;"-"&amp;J2</f>
        <v>BUF 24-16</v>
      </c>
      <c r="K9" s="5"/>
      <c r="L9" s="1">
        <f>Q9</f>
        <v>28</v>
      </c>
      <c r="M9" s="10">
        <f>INDEX(S$2:S$12,$R9)</f>
        <v>17</v>
      </c>
      <c r="O9" s="7" t="s">
        <v>32</v>
      </c>
      <c r="P9" s="1">
        <f t="shared" si="4"/>
        <v>19</v>
      </c>
      <c r="Q9" s="1">
        <f>SMALL(P$2:P$12,ROW()-1)</f>
        <v>28</v>
      </c>
      <c r="R9" s="1">
        <f>MATCH(Q9,P$2:P$12,0)</f>
        <v>11</v>
      </c>
      <c r="S9" s="1">
        <f t="shared" si="5"/>
        <v>19</v>
      </c>
      <c r="U9" s="1">
        <f>Z9</f>
        <v>20</v>
      </c>
      <c r="V9" s="10">
        <f>INDEX(AB$2:AB$12,$AA9)</f>
        <v>35</v>
      </c>
      <c r="X9" s="7" t="s">
        <v>21</v>
      </c>
      <c r="Y9" s="1">
        <f t="shared" si="6"/>
        <v>14</v>
      </c>
      <c r="Z9" s="1">
        <f>SMALL(Y$2:Y$12,ROW()-1)</f>
        <v>20</v>
      </c>
      <c r="AA9" s="1">
        <f>MATCH(Z9,Y$2:Y$12,0)</f>
        <v>4</v>
      </c>
      <c r="AB9" s="1">
        <f t="shared" si="7"/>
        <v>22</v>
      </c>
    </row>
    <row r="10" spans="1:28" ht="15" x14ac:dyDescent="0.25">
      <c r="B10" s="1" t="str">
        <f t="shared" ref="B10:B12" si="8">B3&amp;" "&amp;G3&amp;"-"&amp;J3</f>
        <v>KC  27-21</v>
      </c>
      <c r="C10" s="9" t="str">
        <f>B9&amp;", "&amp;B10</f>
        <v>BUF 24-16, KC  27-21</v>
      </c>
      <c r="L10" s="1">
        <f>Q10</f>
        <v>30</v>
      </c>
      <c r="M10" s="10">
        <f>INDEX(S$2:S$12,$R10)</f>
        <v>27</v>
      </c>
      <c r="O10" s="7" t="s">
        <v>33</v>
      </c>
      <c r="P10" s="1">
        <f t="shared" si="4"/>
        <v>34</v>
      </c>
      <c r="Q10" s="1">
        <f>SMALL(P$2:P$12,ROW()-1)</f>
        <v>30</v>
      </c>
      <c r="R10" s="1">
        <f>MATCH(Q10,P$2:P$12,0)</f>
        <v>5</v>
      </c>
      <c r="S10" s="1">
        <f t="shared" si="5"/>
        <v>19</v>
      </c>
      <c r="U10" s="1">
        <f>Z10</f>
        <v>21</v>
      </c>
      <c r="V10" s="10">
        <f>INDEX(AB$2:AB$12,$AA10)</f>
        <v>17</v>
      </c>
      <c r="X10" s="7" t="s">
        <v>22</v>
      </c>
      <c r="Y10" s="1">
        <f t="shared" si="6"/>
        <v>9</v>
      </c>
      <c r="Z10" s="1">
        <f>SMALL(Y$2:Y$12,ROW()-1)</f>
        <v>21</v>
      </c>
      <c r="AA10" s="1">
        <f>MATCH(Z10,Y$2:Y$12,0)</f>
        <v>11</v>
      </c>
      <c r="AB10" s="1">
        <f t="shared" si="7"/>
        <v>20</v>
      </c>
    </row>
    <row r="11" spans="1:28" ht="15" x14ac:dyDescent="0.25">
      <c r="B11" s="1" t="str">
        <f t="shared" si="8"/>
        <v>SF  27-17</v>
      </c>
      <c r="C11" s="9" t="str">
        <f>C10&amp;", "&amp;B11</f>
        <v>BUF 24-16, KC  27-21, SF  27-17</v>
      </c>
      <c r="L11" s="1">
        <f>Q11</f>
        <v>31</v>
      </c>
      <c r="M11" s="10">
        <f>INDEX(S$2:S$12,$R11)</f>
        <v>30</v>
      </c>
      <c r="O11" s="7" t="s">
        <v>24</v>
      </c>
      <c r="P11" s="1">
        <f t="shared" si="4"/>
        <v>21</v>
      </c>
      <c r="Q11" s="1">
        <f>SMALL(P$2:P$12,ROW()-1)</f>
        <v>31</v>
      </c>
      <c r="R11" s="1">
        <f>MATCH(Q11,P$2:P$12,0)</f>
        <v>4</v>
      </c>
      <c r="S11" s="1">
        <f t="shared" si="5"/>
        <v>17</v>
      </c>
      <c r="U11" s="1">
        <f>Z11</f>
        <v>23</v>
      </c>
      <c r="V11" s="10">
        <f>INDEX(AB$2:AB$12,$AA11)</f>
        <v>18</v>
      </c>
      <c r="X11" s="7" t="s">
        <v>23</v>
      </c>
      <c r="Y11" s="1">
        <f t="shared" si="6"/>
        <v>23</v>
      </c>
      <c r="Z11" s="1">
        <f>SMALL(Y$2:Y$12,ROW()-1)</f>
        <v>23</v>
      </c>
      <c r="AA11" s="1">
        <f>MATCH(Z11,Y$2:Y$12,0)</f>
        <v>10</v>
      </c>
      <c r="AB11" s="1">
        <f t="shared" si="7"/>
        <v>18</v>
      </c>
    </row>
    <row r="12" spans="1:28" ht="15" x14ac:dyDescent="0.25">
      <c r="B12" s="1" t="str">
        <f t="shared" si="8"/>
        <v>LAR 24-21</v>
      </c>
      <c r="C12" s="9" t="str">
        <f>C11&amp;", "&amp;B12</f>
        <v>BUF 24-16, KC  27-21, SF  27-17, LAR 24-21</v>
      </c>
      <c r="L12" s="1">
        <f>Q12</f>
        <v>34</v>
      </c>
      <c r="M12" s="10">
        <f>INDEX(S$2:S$12,$R12)</f>
        <v>19</v>
      </c>
      <c r="O12" s="7" t="s">
        <v>34</v>
      </c>
      <c r="P12" s="1">
        <f t="shared" si="4"/>
        <v>28</v>
      </c>
      <c r="Q12" s="1">
        <f>SMALL(P$2:P$12,ROW()-1)</f>
        <v>34</v>
      </c>
      <c r="R12" s="1">
        <f>MATCH(Q12,P$2:P$12,0)</f>
        <v>9</v>
      </c>
      <c r="S12" s="1">
        <f t="shared" si="5"/>
        <v>17</v>
      </c>
      <c r="U12" s="1">
        <f>Z12</f>
        <v>24</v>
      </c>
      <c r="V12" s="10">
        <f>INDEX(AB$2:AB$12,$AA12)</f>
        <v>26</v>
      </c>
      <c r="X12" s="7" t="s">
        <v>24</v>
      </c>
      <c r="Y12" s="1">
        <f t="shared" si="6"/>
        <v>21</v>
      </c>
      <c r="Z12" s="1">
        <f>SMALL(Y$2:Y$12,ROW()-1)</f>
        <v>24</v>
      </c>
      <c r="AA12" s="1">
        <f>MATCH(Z12,Y$2:Y$12,0)</f>
        <v>6</v>
      </c>
      <c r="AB12" s="1">
        <f t="shared" si="7"/>
        <v>17</v>
      </c>
    </row>
    <row r="14" spans="1:28" x14ac:dyDescent="0.2">
      <c r="P14" s="1">
        <v>24</v>
      </c>
      <c r="Y14" s="1">
        <v>16</v>
      </c>
    </row>
    <row r="16" spans="1:28" x14ac:dyDescent="0.2">
      <c r="P16" s="1">
        <f>ABS(L2-P$14)</f>
        <v>7</v>
      </c>
      <c r="Q16" s="1">
        <f>(P16=MIN(P$16:P$26))*1</f>
        <v>0</v>
      </c>
      <c r="R16" s="1">
        <f>Q16*M2</f>
        <v>0</v>
      </c>
      <c r="S16" s="1">
        <f>(R16=MAX(R$16:R$26))*1</f>
        <v>0</v>
      </c>
      <c r="Y16" s="1">
        <f>ABS(U2-Y$14)</f>
        <v>13</v>
      </c>
      <c r="Z16" s="1">
        <f>(Y16=MIN(Y$16:Y$26))*1</f>
        <v>0</v>
      </c>
      <c r="AA16" s="1">
        <f>Z16*V2</f>
        <v>0</v>
      </c>
      <c r="AB16" s="1">
        <f>(AA16=MAX(AA$16:AA$26))*1</f>
        <v>0</v>
      </c>
    </row>
    <row r="17" spans="16:28" x14ac:dyDescent="0.2">
      <c r="P17" s="1">
        <f>ABS(L3-P$14)</f>
        <v>5</v>
      </c>
      <c r="Q17" s="1">
        <f>(P17=MIN(P$16:P$26))*1</f>
        <v>0</v>
      </c>
      <c r="R17" s="1">
        <f>Q17*M3</f>
        <v>0</v>
      </c>
      <c r="S17" s="1">
        <f>(R17=MAX(R$16:R$26))*1</f>
        <v>0</v>
      </c>
      <c r="Y17" s="1">
        <f>ABS(U3-Y$14)</f>
        <v>7</v>
      </c>
      <c r="Z17" s="1">
        <f>(Y17=MIN(Y$16:Y$26))*1</f>
        <v>0</v>
      </c>
      <c r="AA17" s="1">
        <f>Z17*V3</f>
        <v>0</v>
      </c>
      <c r="AB17" s="1">
        <f>(AA17=MAX(AA$16:AA$26))*1</f>
        <v>0</v>
      </c>
    </row>
    <row r="18" spans="16:28" x14ac:dyDescent="0.2">
      <c r="P18" s="1">
        <f>ABS(L4-P$14)</f>
        <v>4</v>
      </c>
      <c r="Q18" s="1">
        <f>(P18=MIN(P$16:P$26))*1</f>
        <v>0</v>
      </c>
      <c r="R18" s="1">
        <f>Q18*M4</f>
        <v>0</v>
      </c>
      <c r="S18" s="1">
        <f>(R18=MAX(R$16:R$26))*1</f>
        <v>0</v>
      </c>
      <c r="Y18" s="1">
        <f>ABS(U4-Y$14)</f>
        <v>6</v>
      </c>
      <c r="Z18" s="1">
        <f>(Y18=MIN(Y$16:Y$26))*1</f>
        <v>0</v>
      </c>
      <c r="AA18" s="1">
        <f>Z18*V4</f>
        <v>0</v>
      </c>
      <c r="AB18" s="1">
        <f>(AA18=MAX(AA$16:AA$26))*1</f>
        <v>0</v>
      </c>
    </row>
    <row r="19" spans="16:28" x14ac:dyDescent="0.2">
      <c r="P19" s="1">
        <f>ABS(L5-P$14)</f>
        <v>3</v>
      </c>
      <c r="Q19" s="1">
        <f>(P19=MIN(P$16:P$26))*1</f>
        <v>0</v>
      </c>
      <c r="R19" s="1">
        <f>Q19*M5</f>
        <v>0</v>
      </c>
      <c r="S19" s="1">
        <f>(R19=MAX(R$16:R$26))*1</f>
        <v>0</v>
      </c>
      <c r="Y19" s="1">
        <f>ABS(U5-Y$14)</f>
        <v>3</v>
      </c>
      <c r="Z19" s="1">
        <f>(Y19=MIN(Y$16:Y$26))*1</f>
        <v>0</v>
      </c>
      <c r="AA19" s="1">
        <f>Z19*V5</f>
        <v>0</v>
      </c>
      <c r="AB19" s="1">
        <f>(AA19=MAX(AA$16:AA$26))*1</f>
        <v>0</v>
      </c>
    </row>
    <row r="20" spans="16:28" x14ac:dyDescent="0.2">
      <c r="P20" s="1">
        <f>ABS(L6-P$14)</f>
        <v>1</v>
      </c>
      <c r="Q20" s="1">
        <f>(P20=MIN(P$16:P$26))*1</f>
        <v>0</v>
      </c>
      <c r="R20" s="1">
        <f>Q20*M6</f>
        <v>0</v>
      </c>
      <c r="S20" s="1">
        <f>(R20=MAX(R$16:R$26))*1</f>
        <v>0</v>
      </c>
      <c r="Y20" s="1">
        <f>ABS(U6-Y$14)</f>
        <v>2</v>
      </c>
      <c r="Z20" s="1">
        <f>(Y20=MIN(Y$16:Y$26))*1</f>
        <v>0</v>
      </c>
      <c r="AA20" s="1">
        <f>Z20*V6</f>
        <v>0</v>
      </c>
      <c r="AB20" s="1">
        <f>(AA20=MAX(AA$16:AA$26))*1</f>
        <v>0</v>
      </c>
    </row>
    <row r="21" spans="16:28" x14ac:dyDescent="0.2">
      <c r="P21" s="1">
        <f>ABS(L7-P$14)</f>
        <v>0</v>
      </c>
      <c r="Q21" s="1">
        <f>(P21=MIN(P$16:P$26))*1</f>
        <v>1</v>
      </c>
      <c r="R21" s="1">
        <f>Q21*M7</f>
        <v>33</v>
      </c>
      <c r="S21" s="1">
        <f>(R21=MAX(R$16:R$26))*1</f>
        <v>1</v>
      </c>
      <c r="Y21" s="1">
        <f>ABS(U7-Y$14)</f>
        <v>0</v>
      </c>
      <c r="Z21" s="1">
        <f>(Y21=MIN(Y$16:Y$26))*1</f>
        <v>1</v>
      </c>
      <c r="AA21" s="1">
        <f>Z21*V7</f>
        <v>39</v>
      </c>
      <c r="AB21" s="1">
        <f>(AA21=MAX(AA$16:AA$26))*1</f>
        <v>1</v>
      </c>
    </row>
    <row r="22" spans="16:28" x14ac:dyDescent="0.2">
      <c r="P22" s="1">
        <f>ABS(L8-P$14)</f>
        <v>3</v>
      </c>
      <c r="Q22" s="1">
        <f>(P22=MIN(P$16:P$26))*1</f>
        <v>0</v>
      </c>
      <c r="R22" s="1">
        <f>Q22*M8</f>
        <v>0</v>
      </c>
      <c r="S22" s="1">
        <f>(R22=MAX(R$16:R$26))*1</f>
        <v>0</v>
      </c>
      <c r="Y22" s="1">
        <f>ABS(U8-Y$14)</f>
        <v>1</v>
      </c>
      <c r="Z22" s="1">
        <f>(Y22=MIN(Y$16:Y$26))*1</f>
        <v>0</v>
      </c>
      <c r="AA22" s="1">
        <f>Z22*V8</f>
        <v>0</v>
      </c>
      <c r="AB22" s="1">
        <f>(AA22=MAX(AA$16:AA$26))*1</f>
        <v>0</v>
      </c>
    </row>
    <row r="23" spans="16:28" x14ac:dyDescent="0.2">
      <c r="P23" s="1">
        <f>ABS(L9-P$14)</f>
        <v>4</v>
      </c>
      <c r="Q23" s="1">
        <f>(P23=MIN(P$16:P$26))*1</f>
        <v>0</v>
      </c>
      <c r="R23" s="1">
        <f>Q23*M9</f>
        <v>0</v>
      </c>
      <c r="S23" s="1">
        <f>(R23=MAX(R$16:R$26))*1</f>
        <v>0</v>
      </c>
      <c r="Y23" s="1">
        <f>ABS(U9-Y$14)</f>
        <v>4</v>
      </c>
      <c r="Z23" s="1">
        <f>(Y23=MIN(Y$16:Y$26))*1</f>
        <v>0</v>
      </c>
      <c r="AA23" s="1">
        <f>Z23*V9</f>
        <v>0</v>
      </c>
      <c r="AB23" s="1">
        <f>(AA23=MAX(AA$16:AA$26))*1</f>
        <v>0</v>
      </c>
    </row>
    <row r="24" spans="16:28" x14ac:dyDescent="0.2">
      <c r="P24" s="1">
        <f>ABS(L10-P$14)</f>
        <v>6</v>
      </c>
      <c r="Q24" s="1">
        <f>(P24=MIN(P$16:P$26))*1</f>
        <v>0</v>
      </c>
      <c r="R24" s="1">
        <f>Q24*M10</f>
        <v>0</v>
      </c>
      <c r="S24" s="1">
        <f>(R24=MAX(R$16:R$26))*1</f>
        <v>0</v>
      </c>
      <c r="Y24" s="1">
        <f>ABS(U10-Y$14)</f>
        <v>5</v>
      </c>
      <c r="Z24" s="1">
        <f>(Y24=MIN(Y$16:Y$26))*1</f>
        <v>0</v>
      </c>
      <c r="AA24" s="1">
        <f>Z24*V10</f>
        <v>0</v>
      </c>
      <c r="AB24" s="1">
        <f>(AA24=MAX(AA$16:AA$26))*1</f>
        <v>0</v>
      </c>
    </row>
    <row r="25" spans="16:28" x14ac:dyDescent="0.2">
      <c r="P25" s="1">
        <f>ABS(L11-P$14)</f>
        <v>7</v>
      </c>
      <c r="Q25" s="1">
        <f>(P25=MIN(P$16:P$26))*1</f>
        <v>0</v>
      </c>
      <c r="R25" s="1">
        <f>Q25*M11</f>
        <v>0</v>
      </c>
      <c r="S25" s="1">
        <f>(R25=MAX(R$16:R$26))*1</f>
        <v>0</v>
      </c>
      <c r="Y25" s="1">
        <f>ABS(U11-Y$14)</f>
        <v>7</v>
      </c>
      <c r="Z25" s="1">
        <f>(Y25=MIN(Y$16:Y$26))*1</f>
        <v>0</v>
      </c>
      <c r="AA25" s="1">
        <f>Z25*V11</f>
        <v>0</v>
      </c>
      <c r="AB25" s="1">
        <f>(AA25=MAX(AA$16:AA$26))*1</f>
        <v>0</v>
      </c>
    </row>
    <row r="26" spans="16:28" x14ac:dyDescent="0.2">
      <c r="P26" s="1">
        <f>ABS(L12-P$14)</f>
        <v>10</v>
      </c>
      <c r="Q26" s="1">
        <f>(P26=MIN(P$16:P$26))*1</f>
        <v>0</v>
      </c>
      <c r="R26" s="1">
        <f>Q26*M12</f>
        <v>0</v>
      </c>
      <c r="S26" s="1">
        <f>(R26=MAX(R$16:R$26))*1</f>
        <v>0</v>
      </c>
      <c r="Y26" s="1">
        <f>ABS(U12-Y$14)</f>
        <v>8</v>
      </c>
      <c r="Z26" s="1">
        <f>(Y26=MIN(Y$16:Y$26))*1</f>
        <v>0</v>
      </c>
      <c r="AA26" s="1">
        <f>Z26*V12</f>
        <v>0</v>
      </c>
      <c r="AB26" s="1">
        <f>(AA26=MAX(AA$16:AA$26))*1</f>
        <v>0</v>
      </c>
    </row>
    <row r="28" spans="16:28" x14ac:dyDescent="0.2">
      <c r="S28" s="1">
        <f>SUMPRODUCT(L2:L12,S16:S26)</f>
        <v>24</v>
      </c>
      <c r="AB28" s="1">
        <f>SUMPRODUCT(U2:U12,AB16:AB26)</f>
        <v>16</v>
      </c>
    </row>
  </sheetData>
  <sortState ref="U2:U12">
    <sortCondition ref="U2"/>
  </sortState>
  <conditionalFormatting sqref="M2:M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2023-10-20T09:31:33Z</dcterms:modified>
</cp:coreProperties>
</file>