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ape\Desktop\Project Lab 3\Main Project\Budget\"/>
    </mc:Choice>
  </mc:AlternateContent>
  <xr:revisionPtr revIDLastSave="0" documentId="8_{3F953588-2BD1-45A2-B0B5-68D347BAF78D}" xr6:coauthVersionLast="32" xr6:coauthVersionMax="32" xr10:uidLastSave="{00000000-0000-0000-0000-000000000000}"/>
  <bookViews>
    <workbookView xWindow="0" yWindow="0" windowWidth="12660" windowHeight="750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3" l="1"/>
  <c r="E21" i="3"/>
  <c r="E20" i="3"/>
  <c r="E19" i="3"/>
  <c r="E18" i="3"/>
  <c r="E17" i="3"/>
  <c r="E16" i="3"/>
  <c r="E15" i="3"/>
  <c r="E14" i="3"/>
  <c r="E13" i="3"/>
  <c r="E12" i="3"/>
  <c r="E11" i="3"/>
  <c r="E10" i="3"/>
  <c r="E6" i="2"/>
  <c r="L11" i="1"/>
  <c r="M16" i="1" l="1"/>
  <c r="F7" i="1"/>
  <c r="E13" i="1" l="1"/>
  <c r="E9" i="3" l="1"/>
  <c r="E8" i="3"/>
  <c r="E7" i="3"/>
  <c r="E6" i="3"/>
  <c r="E5" i="3"/>
  <c r="E4" i="3"/>
  <c r="E25" i="3" s="1"/>
  <c r="E18" i="2" l="1"/>
  <c r="E15" i="2" l="1"/>
  <c r="E14" i="2"/>
  <c r="E13" i="2"/>
  <c r="E12" i="2"/>
  <c r="E11" i="2"/>
  <c r="E10" i="2"/>
  <c r="E9" i="2"/>
  <c r="E8" i="2"/>
  <c r="E7" i="2"/>
  <c r="E5" i="2"/>
  <c r="E4" i="2"/>
  <c r="E19" i="2" l="1"/>
  <c r="U19" i="1"/>
  <c r="K6" i="1" l="1"/>
  <c r="E12" i="1"/>
  <c r="E11" i="1"/>
  <c r="S3" i="1" l="1"/>
  <c r="P16" i="1"/>
  <c r="E14" i="1"/>
  <c r="P4" i="1" s="1"/>
  <c r="L15" i="1"/>
  <c r="L14" i="1"/>
  <c r="L13" i="1"/>
  <c r="L12" i="1"/>
  <c r="E6" i="1"/>
  <c r="E5" i="1"/>
  <c r="E4" i="1"/>
  <c r="L16" i="1" l="1"/>
  <c r="E7" i="1"/>
  <c r="P3" i="1" l="1"/>
  <c r="P5" i="1" s="1"/>
  <c r="S4" i="1"/>
  <c r="S5" i="1" s="1"/>
  <c r="P9" i="1" l="1"/>
  <c r="P10" i="1"/>
  <c r="P11" i="1" l="1"/>
  <c r="P15" i="1" s="1"/>
  <c r="P17" i="1" s="1"/>
  <c r="T9" i="1" s="1"/>
  <c r="U14" i="1" l="1"/>
  <c r="U15" i="1"/>
  <c r="U16" i="1" l="1"/>
</calcChain>
</file>

<file path=xl/sharedStrings.xml><?xml version="1.0" encoding="utf-8"?>
<sst xmlns="http://schemas.openxmlformats.org/spreadsheetml/2006/main" count="118" uniqueCount="63">
  <si>
    <t>Labor Cost</t>
  </si>
  <si>
    <t>Team Member</t>
  </si>
  <si>
    <t>Total Hours</t>
  </si>
  <si>
    <t>Hourly Rate</t>
  </si>
  <si>
    <t>Total</t>
  </si>
  <si>
    <t>Michael Bates</t>
  </si>
  <si>
    <t>Consulting Fees</t>
  </si>
  <si>
    <t>Total Labor</t>
  </si>
  <si>
    <t>Direct Labor Cost (DLC)</t>
  </si>
  <si>
    <t>Indirect Labor Cost (100% DLC)</t>
  </si>
  <si>
    <t>Supplies/Materials</t>
  </si>
  <si>
    <t>Part</t>
  </si>
  <si>
    <t>Quantity</t>
  </si>
  <si>
    <t>Cost Per Item</t>
  </si>
  <si>
    <t>Equipment Rental</t>
  </si>
  <si>
    <t>Equipment</t>
  </si>
  <si>
    <t>Total Cost</t>
  </si>
  <si>
    <t>Daily Rental Cost</t>
  </si>
  <si>
    <t>Days Rented</t>
  </si>
  <si>
    <t>Oscilloscope</t>
  </si>
  <si>
    <t>Function Generator</t>
  </si>
  <si>
    <t>Power Supply</t>
  </si>
  <si>
    <t>Digital Multimeter</t>
  </si>
  <si>
    <t>Soldering Station</t>
  </si>
  <si>
    <t xml:space="preserve">Total Supplies, Materials and Equipment </t>
  </si>
  <si>
    <t>Consultant</t>
  </si>
  <si>
    <t>Subtotal</t>
  </si>
  <si>
    <t>Total Supplies</t>
  </si>
  <si>
    <t>Business Overhead and Profit</t>
  </si>
  <si>
    <t>Total Contract Fee</t>
  </si>
  <si>
    <t>To Date</t>
  </si>
  <si>
    <t>To Date Total</t>
  </si>
  <si>
    <t>Lab Tutor</t>
  </si>
  <si>
    <t>Faculty</t>
  </si>
  <si>
    <t>Quoted Contract Fee</t>
  </si>
  <si>
    <t>Jeremiah McCutcheon</t>
  </si>
  <si>
    <t>David Koblah</t>
  </si>
  <si>
    <t>Lab 4 Student</t>
  </si>
  <si>
    <t>100% of Subtotal</t>
  </si>
  <si>
    <t>Direct/Indirect Labor Cost</t>
  </si>
  <si>
    <t>Budget % Spent</t>
  </si>
  <si>
    <t>HS-785HB Servo</t>
  </si>
  <si>
    <t>Electromagnet 713-101020073</t>
  </si>
  <si>
    <t>3" Styrofoam Balls</t>
  </si>
  <si>
    <t>Styrofoam Blocks</t>
  </si>
  <si>
    <t>12" Bamboo Skewers</t>
  </si>
  <si>
    <t>1" Chrome Steel Ball Bearings</t>
  </si>
  <si>
    <t>MAGENDARA WIFI Camera</t>
  </si>
  <si>
    <t>Rover 5 Robot Chassis</t>
  </si>
  <si>
    <t>HS-422 Servo Motor</t>
  </si>
  <si>
    <t>H-Bridge</t>
  </si>
  <si>
    <t>MSP430G2553</t>
  </si>
  <si>
    <t>TOTAL</t>
  </si>
  <si>
    <t>Mass Production</t>
  </si>
  <si>
    <t>Price</t>
  </si>
  <si>
    <r>
      <t xml:space="preserve">.1 </t>
    </r>
    <r>
      <rPr>
        <sz val="11"/>
        <color theme="1"/>
        <rFont val="Calibri"/>
        <family val="2"/>
      </rPr>
      <t>μF Capacitor</t>
    </r>
  </si>
  <si>
    <t>47 kOhm Resistor</t>
  </si>
  <si>
    <t>5V Regulator</t>
  </si>
  <si>
    <t>PCB</t>
  </si>
  <si>
    <t>Pheonix Contact</t>
  </si>
  <si>
    <t>3.3V Regulator</t>
  </si>
  <si>
    <t>BLUESMiRF Silver</t>
  </si>
  <si>
    <t>Pololu Carrier with Sharp GP2Y0A21YKOF Analog Distance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</si>
</sst>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&quot;$&quot;#,##0.0000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>
      <alignment horizontal="right" vertical="center"/>
    </xf>
    <xf numFmtId="165" fontId="2" fillId="0" borderId="1" xfId="0" applyNumberFormat="1" applyFont="1" applyBorder="1" applyAlignment="1">
      <alignment horizontal="right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2" borderId="1" xfId="0" applyFont="1" applyFill="1" applyBorder="1"/>
    <xf numFmtId="165" fontId="3" fillId="2" borderId="1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 shrinkToFit="1"/>
    </xf>
    <xf numFmtId="0" fontId="2" fillId="0" borderId="0" xfId="0" applyFont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3" fillId="2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165" fontId="3" fillId="3" borderId="0" xfId="0" applyNumberFormat="1" applyFont="1" applyFill="1" applyBorder="1" applyAlignment="1">
      <alignment horizontal="right" vertical="center"/>
    </xf>
    <xf numFmtId="165" fontId="2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3" borderId="0" xfId="0" applyFont="1" applyFill="1" applyBorder="1" applyAlignment="1">
      <alignment vertical="center"/>
    </xf>
    <xf numFmtId="165" fontId="3" fillId="3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65" fontId="2" fillId="0" borderId="0" xfId="0" applyNumberFormat="1" applyFont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165" fontId="5" fillId="2" borderId="1" xfId="0" applyNumberFormat="1" applyFont="1" applyFill="1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left"/>
    </xf>
    <xf numFmtId="166" fontId="5" fillId="0" borderId="1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/>
    </xf>
    <xf numFmtId="166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vertical="center"/>
    </xf>
    <xf numFmtId="0" fontId="5" fillId="2" borderId="4" xfId="0" applyFont="1" applyFill="1" applyBorder="1" applyAlignment="1"/>
    <xf numFmtId="165" fontId="0" fillId="2" borderId="1" xfId="0" applyNumberFormat="1" applyFill="1" applyBorder="1" applyAlignment="1">
      <alignment horizontal="center"/>
    </xf>
    <xf numFmtId="165" fontId="3" fillId="5" borderId="1" xfId="0" applyNumberFormat="1" applyFont="1" applyFill="1" applyBorder="1" applyAlignment="1">
      <alignment horizontal="left"/>
    </xf>
    <xf numFmtId="165" fontId="2" fillId="5" borderId="1" xfId="0" applyNumberFormat="1" applyFont="1" applyFill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/>
    <xf numFmtId="0" fontId="0" fillId="0" borderId="3" xfId="0" applyBorder="1" applyAlignment="1"/>
    <xf numFmtId="0" fontId="0" fillId="0" borderId="4" xfId="0" applyBorder="1" applyAlignment="1"/>
    <xf numFmtId="0" fontId="3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5" fillId="2" borderId="3" xfId="0" applyFont="1" applyFill="1" applyBorder="1" applyAlignment="1"/>
    <xf numFmtId="0" fontId="5" fillId="2" borderId="4" xfId="0" applyFont="1" applyFill="1" applyBorder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39"/>
  <sheetViews>
    <sheetView showGridLines="0" tabSelected="1" topLeftCell="A31" zoomScale="90" zoomScaleNormal="90" workbookViewId="0">
      <selection activeCell="R24" sqref="R24"/>
    </sheetView>
  </sheetViews>
  <sheetFormatPr defaultRowHeight="15" x14ac:dyDescent="0.25"/>
  <cols>
    <col min="2" max="2" width="28.140625" bestFit="1" customWidth="1"/>
    <col min="3" max="3" width="14.42578125" bestFit="1" customWidth="1"/>
    <col min="4" max="4" width="14.85546875" bestFit="1" customWidth="1"/>
    <col min="5" max="5" width="22.140625" customWidth="1"/>
    <col min="6" max="6" width="10.140625" bestFit="1" customWidth="1"/>
    <col min="7" max="7" width="10.42578125" customWidth="1"/>
    <col min="8" max="8" width="28.7109375" customWidth="1"/>
    <col min="9" max="9" width="12" style="2" bestFit="1" customWidth="1"/>
    <col min="10" max="10" width="19.5703125" style="2" customWidth="1"/>
    <col min="11" max="11" width="13.28515625" style="2" customWidth="1"/>
    <col min="12" max="12" width="9.140625" style="1"/>
    <col min="13" max="14" width="10.85546875" customWidth="1"/>
    <col min="15" max="15" width="30.5703125" bestFit="1" customWidth="1"/>
    <col min="16" max="16" width="11.28515625" bestFit="1" customWidth="1"/>
    <col min="17" max="17" width="3.28515625" customWidth="1"/>
    <col min="18" max="18" width="28.140625" customWidth="1"/>
    <col min="19" max="19" width="11.28515625" customWidth="1"/>
    <col min="20" max="20" width="12" customWidth="1"/>
    <col min="21" max="21" width="13.42578125" customWidth="1"/>
  </cols>
  <sheetData>
    <row r="2" spans="2:21" ht="20.25" x14ac:dyDescent="0.3">
      <c r="B2" s="3" t="s">
        <v>0</v>
      </c>
      <c r="C2" s="4"/>
      <c r="D2" s="4"/>
      <c r="E2" s="5"/>
      <c r="F2" s="5"/>
      <c r="G2" s="6"/>
      <c r="H2" s="3" t="s">
        <v>10</v>
      </c>
      <c r="I2" s="5"/>
      <c r="J2" s="5"/>
      <c r="K2" s="5"/>
      <c r="L2" s="5"/>
      <c r="O2" s="52" t="s">
        <v>39</v>
      </c>
      <c r="P2" s="53"/>
      <c r="Q2" s="53"/>
      <c r="R2" s="23" t="s">
        <v>24</v>
      </c>
      <c r="S2" s="23"/>
      <c r="T2" s="23"/>
      <c r="U2" s="27"/>
    </row>
    <row r="3" spans="2:21" x14ac:dyDescent="0.25">
      <c r="B3" s="7" t="s">
        <v>1</v>
      </c>
      <c r="C3" s="7" t="s">
        <v>2</v>
      </c>
      <c r="D3" s="7" t="s">
        <v>3</v>
      </c>
      <c r="E3" s="8" t="s">
        <v>4</v>
      </c>
      <c r="F3" s="8" t="s">
        <v>30</v>
      </c>
      <c r="G3" s="9"/>
      <c r="H3" s="7" t="s">
        <v>11</v>
      </c>
      <c r="I3" s="8" t="s">
        <v>12</v>
      </c>
      <c r="J3" s="8" t="s">
        <v>13</v>
      </c>
      <c r="K3" s="8" t="s">
        <v>4</v>
      </c>
      <c r="L3" s="10"/>
      <c r="O3" s="43" t="s">
        <v>0</v>
      </c>
      <c r="P3" s="44">
        <f>E7</f>
        <v>1728</v>
      </c>
      <c r="Q3" s="53"/>
      <c r="R3" s="17" t="s">
        <v>10</v>
      </c>
      <c r="S3" s="19">
        <f>K6</f>
        <v>0</v>
      </c>
      <c r="T3" s="15"/>
      <c r="U3" s="15"/>
    </row>
    <row r="4" spans="2:21" x14ac:dyDescent="0.25">
      <c r="B4" s="33" t="s">
        <v>35</v>
      </c>
      <c r="C4" s="12">
        <v>32</v>
      </c>
      <c r="D4" s="41">
        <v>18</v>
      </c>
      <c r="E4" s="41">
        <f>C4*D4</f>
        <v>576</v>
      </c>
      <c r="F4" s="41">
        <v>2520</v>
      </c>
      <c r="G4" s="6"/>
      <c r="H4" s="56"/>
      <c r="I4" s="46"/>
      <c r="J4" s="44"/>
      <c r="K4" s="44"/>
      <c r="L4" s="5"/>
      <c r="O4" s="43" t="s">
        <v>6</v>
      </c>
      <c r="P4" s="44">
        <f>E14</f>
        <v>200</v>
      </c>
      <c r="Q4" s="53"/>
      <c r="R4" s="17" t="s">
        <v>14</v>
      </c>
      <c r="S4" s="19">
        <f>L16</f>
        <v>117.03999999999999</v>
      </c>
      <c r="T4" s="15"/>
      <c r="U4" s="15"/>
    </row>
    <row r="5" spans="2:21" x14ac:dyDescent="0.25">
      <c r="B5" s="33" t="s">
        <v>36</v>
      </c>
      <c r="C5" s="12">
        <v>32</v>
      </c>
      <c r="D5" s="41">
        <v>18</v>
      </c>
      <c r="E5" s="41">
        <f>C5*D5</f>
        <v>576</v>
      </c>
      <c r="F5" s="41">
        <v>2520</v>
      </c>
      <c r="G5" s="6"/>
      <c r="H5" s="56"/>
      <c r="I5" s="46"/>
      <c r="J5" s="44"/>
      <c r="K5" s="44"/>
      <c r="L5" s="5"/>
      <c r="O5" s="51" t="s">
        <v>4</v>
      </c>
      <c r="P5" s="26">
        <f>SUM(P3:P4)</f>
        <v>1928</v>
      </c>
      <c r="Q5" s="53"/>
      <c r="R5" s="28" t="s">
        <v>4</v>
      </c>
      <c r="S5" s="29">
        <f>SUM(S3:S4)</f>
        <v>117.03999999999999</v>
      </c>
      <c r="T5" s="15"/>
      <c r="U5" s="15"/>
    </row>
    <row r="6" spans="2:21" x14ac:dyDescent="0.25">
      <c r="B6" s="33" t="s">
        <v>5</v>
      </c>
      <c r="C6" s="12">
        <v>32</v>
      </c>
      <c r="D6" s="41">
        <v>18</v>
      </c>
      <c r="E6" s="41">
        <f>C6*D6</f>
        <v>576</v>
      </c>
      <c r="F6" s="41">
        <v>2520</v>
      </c>
      <c r="G6" s="6"/>
      <c r="H6" s="93" t="s">
        <v>4</v>
      </c>
      <c r="I6" s="93"/>
      <c r="J6" s="93"/>
      <c r="K6" s="26">
        <f>SUM(K4:K5)</f>
        <v>0</v>
      </c>
      <c r="L6" s="5"/>
      <c r="O6" s="51" t="s">
        <v>31</v>
      </c>
      <c r="P6" s="26">
        <v>8410</v>
      </c>
      <c r="Q6" s="53"/>
      <c r="R6" s="28" t="s">
        <v>31</v>
      </c>
      <c r="S6" s="29">
        <v>1064.03</v>
      </c>
      <c r="T6" s="15"/>
      <c r="U6" s="15"/>
    </row>
    <row r="7" spans="2:21" x14ac:dyDescent="0.25">
      <c r="B7" s="93" t="s">
        <v>4</v>
      </c>
      <c r="C7" s="93"/>
      <c r="D7" s="93"/>
      <c r="E7" s="26">
        <f>SUM(E4:E6)</f>
        <v>1728</v>
      </c>
      <c r="F7" s="26">
        <f>F4+F5+F6</f>
        <v>7560</v>
      </c>
      <c r="G7" s="6"/>
      <c r="H7" s="97" t="s">
        <v>31</v>
      </c>
      <c r="I7" s="98"/>
      <c r="J7" s="99"/>
      <c r="K7" s="26">
        <v>357.02</v>
      </c>
      <c r="L7" s="5"/>
      <c r="O7" s="53"/>
      <c r="P7" s="53"/>
      <c r="Q7" s="53"/>
      <c r="R7" s="2"/>
      <c r="S7" s="2"/>
      <c r="T7" s="1"/>
    </row>
    <row r="8" spans="2:21" ht="20.25" x14ac:dyDescent="0.3">
      <c r="B8" s="4"/>
      <c r="C8" s="4"/>
      <c r="D8" s="4"/>
      <c r="E8" s="5"/>
      <c r="F8" s="5"/>
      <c r="G8" s="6"/>
      <c r="H8" s="30"/>
      <c r="I8" s="31"/>
      <c r="J8" s="32"/>
      <c r="K8" s="32"/>
      <c r="L8" s="5"/>
      <c r="O8" s="23" t="s">
        <v>7</v>
      </c>
      <c r="P8" s="53"/>
      <c r="Q8" s="53"/>
      <c r="R8" s="52" t="s">
        <v>28</v>
      </c>
      <c r="S8" s="52"/>
      <c r="T8" s="52"/>
      <c r="U8" s="52"/>
    </row>
    <row r="9" spans="2:21" ht="20.25" x14ac:dyDescent="0.3">
      <c r="B9" s="14" t="s">
        <v>6</v>
      </c>
      <c r="C9" s="4"/>
      <c r="D9" s="4"/>
      <c r="E9" s="5"/>
      <c r="F9" s="5"/>
      <c r="G9" s="6"/>
      <c r="H9" s="23" t="s">
        <v>14</v>
      </c>
      <c r="I9" s="15"/>
      <c r="J9" s="15"/>
      <c r="K9" s="15"/>
      <c r="L9" s="5"/>
      <c r="O9" s="43" t="s">
        <v>8</v>
      </c>
      <c r="P9" s="44">
        <f>P5</f>
        <v>1928</v>
      </c>
      <c r="Q9" s="53"/>
      <c r="R9" s="48" t="s">
        <v>38</v>
      </c>
      <c r="S9" s="47"/>
      <c r="T9" s="34">
        <f>P17</f>
        <v>3856</v>
      </c>
      <c r="U9" s="5"/>
    </row>
    <row r="10" spans="2:21" x14ac:dyDescent="0.25">
      <c r="B10" s="7" t="s">
        <v>25</v>
      </c>
      <c r="C10" s="8" t="s">
        <v>2</v>
      </c>
      <c r="D10" s="7" t="s">
        <v>3</v>
      </c>
      <c r="E10" s="8" t="s">
        <v>4</v>
      </c>
      <c r="F10" s="8" t="s">
        <v>30</v>
      </c>
      <c r="G10" s="6"/>
      <c r="H10" s="16" t="s">
        <v>15</v>
      </c>
      <c r="I10" s="8" t="s">
        <v>16</v>
      </c>
      <c r="J10" s="8" t="s">
        <v>17</v>
      </c>
      <c r="K10" s="8" t="s">
        <v>18</v>
      </c>
      <c r="L10" s="8" t="s">
        <v>4</v>
      </c>
      <c r="M10" s="38" t="s">
        <v>30</v>
      </c>
      <c r="O10" s="43" t="s">
        <v>9</v>
      </c>
      <c r="P10" s="44">
        <f>P5</f>
        <v>1928</v>
      </c>
      <c r="Q10" s="53"/>
      <c r="R10" s="48" t="s">
        <v>31</v>
      </c>
      <c r="S10" s="47"/>
      <c r="T10" s="34">
        <v>20546.2</v>
      </c>
      <c r="U10" s="5"/>
    </row>
    <row r="11" spans="2:21" x14ac:dyDescent="0.25">
      <c r="B11" s="33" t="s">
        <v>37</v>
      </c>
      <c r="C11" s="12">
        <v>0</v>
      </c>
      <c r="D11" s="41">
        <v>25</v>
      </c>
      <c r="E11" s="41">
        <f>C11*D11</f>
        <v>0</v>
      </c>
      <c r="F11" s="41">
        <v>50</v>
      </c>
      <c r="G11" s="6"/>
      <c r="H11" s="17" t="s">
        <v>19</v>
      </c>
      <c r="I11" s="18">
        <v>2851</v>
      </c>
      <c r="J11" s="19">
        <v>5.7</v>
      </c>
      <c r="K11" s="20">
        <v>14</v>
      </c>
      <c r="L11" s="21">
        <f>J11*K11</f>
        <v>79.8</v>
      </c>
      <c r="M11" s="19">
        <v>319.2</v>
      </c>
      <c r="O11" s="51" t="s">
        <v>4</v>
      </c>
      <c r="P11" s="26">
        <f>SUM(P9:P10)</f>
        <v>3856</v>
      </c>
      <c r="Q11" s="53"/>
      <c r="R11" s="54"/>
      <c r="S11" s="54"/>
      <c r="T11" s="36"/>
      <c r="U11" s="5"/>
    </row>
    <row r="12" spans="2:21" x14ac:dyDescent="0.25">
      <c r="B12" s="33" t="s">
        <v>32</v>
      </c>
      <c r="C12" s="12">
        <v>0</v>
      </c>
      <c r="D12" s="41">
        <v>40</v>
      </c>
      <c r="E12" s="41">
        <f>C12*D12</f>
        <v>0</v>
      </c>
      <c r="F12" s="40">
        <v>0</v>
      </c>
      <c r="G12" s="6"/>
      <c r="H12" s="17" t="s">
        <v>20</v>
      </c>
      <c r="I12" s="18">
        <v>293</v>
      </c>
      <c r="J12" s="19">
        <v>0.59</v>
      </c>
      <c r="K12" s="20">
        <v>14</v>
      </c>
      <c r="L12" s="22">
        <f>J12*K12</f>
        <v>8.26</v>
      </c>
      <c r="M12" s="19">
        <v>33.04</v>
      </c>
      <c r="O12" s="51" t="s">
        <v>31</v>
      </c>
      <c r="P12" s="26">
        <v>16620</v>
      </c>
      <c r="Q12" s="53"/>
      <c r="R12" s="5"/>
      <c r="S12" s="5"/>
      <c r="T12" s="2"/>
      <c r="U12" s="2"/>
    </row>
    <row r="13" spans="2:21" ht="20.25" x14ac:dyDescent="0.25">
      <c r="B13" s="11" t="s">
        <v>33</v>
      </c>
      <c r="C13" s="12">
        <v>2</v>
      </c>
      <c r="D13" s="41">
        <v>100</v>
      </c>
      <c r="E13" s="41">
        <f>C13*D13</f>
        <v>200</v>
      </c>
      <c r="F13" s="41">
        <v>700</v>
      </c>
      <c r="G13" s="6"/>
      <c r="H13" s="17" t="s">
        <v>21</v>
      </c>
      <c r="I13" s="18">
        <v>699</v>
      </c>
      <c r="J13" s="19">
        <v>1.4</v>
      </c>
      <c r="K13" s="20">
        <v>14</v>
      </c>
      <c r="L13" s="22">
        <f>J13*K13</f>
        <v>19.599999999999998</v>
      </c>
      <c r="M13" s="19">
        <v>78.400000000000006</v>
      </c>
      <c r="O13" s="53"/>
      <c r="P13" s="53"/>
      <c r="Q13" s="53"/>
      <c r="R13" s="52" t="s">
        <v>29</v>
      </c>
      <c r="S13" s="52"/>
      <c r="T13" s="52"/>
      <c r="U13" s="5"/>
    </row>
    <row r="14" spans="2:21" ht="20.25" x14ac:dyDescent="0.25">
      <c r="B14" s="93" t="s">
        <v>4</v>
      </c>
      <c r="C14" s="93"/>
      <c r="D14" s="93"/>
      <c r="E14" s="26">
        <f>E11+E12+E13</f>
        <v>200</v>
      </c>
      <c r="F14" s="26">
        <v>850</v>
      </c>
      <c r="G14" s="6"/>
      <c r="H14" s="35" t="s">
        <v>22</v>
      </c>
      <c r="I14" s="13">
        <v>259</v>
      </c>
      <c r="J14" s="37">
        <v>0.52</v>
      </c>
      <c r="K14" s="42">
        <v>14</v>
      </c>
      <c r="L14" s="37">
        <f>J14*K14</f>
        <v>7.28</v>
      </c>
      <c r="M14" s="37">
        <v>29.13</v>
      </c>
      <c r="N14" s="57"/>
      <c r="O14" s="52" t="s">
        <v>26</v>
      </c>
      <c r="P14" s="24"/>
      <c r="R14" s="45" t="s">
        <v>26</v>
      </c>
      <c r="S14" s="49"/>
      <c r="T14" s="50"/>
      <c r="U14" s="44">
        <f>P17</f>
        <v>3856</v>
      </c>
    </row>
    <row r="15" spans="2:21" x14ac:dyDescent="0.25">
      <c r="B15" s="54"/>
      <c r="C15" s="54"/>
      <c r="D15" s="54"/>
      <c r="E15" s="55"/>
      <c r="F15" s="55"/>
      <c r="G15" s="6"/>
      <c r="H15" s="17" t="s">
        <v>23</v>
      </c>
      <c r="I15" s="18">
        <v>77</v>
      </c>
      <c r="J15" s="19">
        <v>0.15</v>
      </c>
      <c r="K15" s="20">
        <v>14</v>
      </c>
      <c r="L15" s="22">
        <f>J15*K15</f>
        <v>2.1</v>
      </c>
      <c r="M15" s="19">
        <v>8.4</v>
      </c>
      <c r="N15" s="58"/>
      <c r="O15" s="43" t="s">
        <v>7</v>
      </c>
      <c r="P15" s="25">
        <f>P11</f>
        <v>3856</v>
      </c>
      <c r="R15" s="81" t="s">
        <v>28</v>
      </c>
      <c r="S15" s="82"/>
      <c r="T15" s="83"/>
      <c r="U15" s="44">
        <f>T9</f>
        <v>3856</v>
      </c>
    </row>
    <row r="16" spans="2:21" x14ac:dyDescent="0.25">
      <c r="B16" s="54"/>
      <c r="C16" s="54"/>
      <c r="D16" s="54"/>
      <c r="E16" s="55"/>
      <c r="F16" s="55"/>
      <c r="G16" s="6"/>
      <c r="H16" s="94" t="s">
        <v>4</v>
      </c>
      <c r="I16" s="95"/>
      <c r="J16" s="95"/>
      <c r="K16" s="96"/>
      <c r="L16" s="26">
        <f>SUM(L11:L15)</f>
        <v>117.03999999999999</v>
      </c>
      <c r="M16" s="29">
        <f>M11+M12+M13+M14+M15</f>
        <v>468.16999999999996</v>
      </c>
      <c r="N16" s="58"/>
      <c r="O16" s="43" t="s">
        <v>27</v>
      </c>
      <c r="P16" s="25">
        <f>K6</f>
        <v>0</v>
      </c>
      <c r="R16" s="84" t="s">
        <v>4</v>
      </c>
      <c r="S16" s="85"/>
      <c r="T16" s="86"/>
      <c r="U16" s="26">
        <f>SUM(U14:U15)</f>
        <v>7712</v>
      </c>
    </row>
    <row r="17" spans="1:21" x14ac:dyDescent="0.25">
      <c r="B17" s="54"/>
      <c r="C17" s="54"/>
      <c r="D17" s="54"/>
      <c r="E17" s="55"/>
      <c r="F17" s="55"/>
      <c r="G17" s="6"/>
      <c r="I17"/>
      <c r="J17"/>
      <c r="K17"/>
      <c r="L17"/>
      <c r="N17" s="58"/>
      <c r="O17" s="51" t="s">
        <v>4</v>
      </c>
      <c r="P17" s="34">
        <f>SUM(P15:P16)</f>
        <v>3856</v>
      </c>
      <c r="R17" s="87" t="s">
        <v>31</v>
      </c>
      <c r="S17" s="88"/>
      <c r="T17" s="89"/>
      <c r="U17" s="29">
        <v>34770.199999999997</v>
      </c>
    </row>
    <row r="18" spans="1:21" x14ac:dyDescent="0.25">
      <c r="B18" s="54"/>
      <c r="C18" s="54"/>
      <c r="D18" s="54"/>
      <c r="E18" s="55"/>
      <c r="F18" s="55"/>
      <c r="G18" s="6"/>
      <c r="I18"/>
      <c r="J18"/>
      <c r="K18"/>
      <c r="L18"/>
      <c r="N18" s="32"/>
      <c r="O18" s="28" t="s">
        <v>31</v>
      </c>
      <c r="P18" s="39">
        <v>16690.2</v>
      </c>
      <c r="R18" s="90" t="s">
        <v>34</v>
      </c>
      <c r="S18" s="91"/>
      <c r="T18" s="92"/>
      <c r="U18" s="61">
        <v>48000</v>
      </c>
    </row>
    <row r="19" spans="1:21" x14ac:dyDescent="0.25">
      <c r="B19" s="54"/>
      <c r="C19" s="54"/>
      <c r="D19" s="54"/>
      <c r="E19" s="55"/>
      <c r="F19" s="55"/>
      <c r="G19" s="6"/>
      <c r="I19"/>
      <c r="J19"/>
      <c r="K19"/>
      <c r="L19"/>
      <c r="N19" s="58"/>
      <c r="O19" s="58"/>
      <c r="P19" s="58"/>
      <c r="Q19" s="58"/>
      <c r="R19" s="79" t="s">
        <v>40</v>
      </c>
      <c r="S19" s="80"/>
      <c r="T19" s="80"/>
      <c r="U19" s="60">
        <f>(U17/U18)</f>
        <v>0.72437916666666657</v>
      </c>
    </row>
    <row r="20" spans="1:21" x14ac:dyDescent="0.25">
      <c r="B20" s="4"/>
      <c r="C20" s="4"/>
      <c r="D20" s="4"/>
      <c r="E20" s="5"/>
      <c r="F20" s="5"/>
      <c r="G20" s="6"/>
      <c r="I20"/>
      <c r="J20"/>
      <c r="K20"/>
      <c r="L20"/>
      <c r="N20" s="59"/>
      <c r="O20" s="59"/>
      <c r="P20" s="59"/>
      <c r="Q20" s="59"/>
      <c r="R20" s="59"/>
    </row>
    <row r="21" spans="1:21" x14ac:dyDescent="0.25">
      <c r="A21" s="15"/>
      <c r="B21" s="15"/>
      <c r="C21" s="15"/>
      <c r="D21" s="5"/>
      <c r="I21"/>
      <c r="J21"/>
      <c r="K21"/>
      <c r="L21"/>
    </row>
    <row r="22" spans="1:21" x14ac:dyDescent="0.25">
      <c r="I22"/>
      <c r="J22"/>
      <c r="K22"/>
      <c r="L22"/>
    </row>
    <row r="23" spans="1:21" x14ac:dyDescent="0.25">
      <c r="I23"/>
      <c r="J23"/>
      <c r="K23"/>
      <c r="L23"/>
    </row>
    <row r="24" spans="1:21" x14ac:dyDescent="0.25">
      <c r="I24"/>
      <c r="J24"/>
      <c r="K24"/>
      <c r="L24"/>
    </row>
    <row r="25" spans="1:21" x14ac:dyDescent="0.25">
      <c r="I25"/>
      <c r="J25"/>
      <c r="K25"/>
      <c r="L25"/>
    </row>
    <row r="26" spans="1:21" x14ac:dyDescent="0.25">
      <c r="I26"/>
      <c r="J26"/>
      <c r="K26"/>
      <c r="L26"/>
    </row>
    <row r="27" spans="1:21" x14ac:dyDescent="0.25">
      <c r="I27"/>
      <c r="J27"/>
      <c r="K27"/>
      <c r="L27"/>
    </row>
    <row r="28" spans="1:21" x14ac:dyDescent="0.25">
      <c r="A28" s="2"/>
      <c r="B28" s="1"/>
      <c r="C28" s="2"/>
      <c r="I28"/>
      <c r="J28"/>
      <c r="K28"/>
      <c r="L28"/>
    </row>
    <row r="29" spans="1:21" x14ac:dyDescent="0.25">
      <c r="A29" s="2"/>
      <c r="B29" s="1"/>
      <c r="C29" s="2"/>
      <c r="D29" s="1"/>
      <c r="I29"/>
      <c r="J29"/>
      <c r="K29"/>
      <c r="L29"/>
    </row>
    <row r="30" spans="1:21" x14ac:dyDescent="0.25">
      <c r="A30" s="2"/>
      <c r="B30" s="1"/>
      <c r="C30" s="2"/>
      <c r="D30" s="1"/>
      <c r="I30"/>
      <c r="J30"/>
      <c r="K30"/>
      <c r="L30"/>
    </row>
    <row r="31" spans="1:21" x14ac:dyDescent="0.25">
      <c r="A31" s="2"/>
      <c r="B31" s="2"/>
      <c r="C31" s="2"/>
      <c r="D31" s="1"/>
      <c r="I31"/>
      <c r="J31"/>
      <c r="K31"/>
      <c r="L31"/>
    </row>
    <row r="32" spans="1:21" x14ac:dyDescent="0.25">
      <c r="A32" s="2"/>
      <c r="B32" s="2"/>
      <c r="D32" s="1"/>
      <c r="I32"/>
      <c r="J32"/>
      <c r="K32"/>
      <c r="L32"/>
    </row>
    <row r="33" spans="1:12" x14ac:dyDescent="0.25">
      <c r="A33" s="2"/>
      <c r="B33" s="2"/>
      <c r="I33"/>
      <c r="J33"/>
      <c r="K33"/>
      <c r="L33"/>
    </row>
    <row r="34" spans="1:12" x14ac:dyDescent="0.25">
      <c r="A34" s="2"/>
      <c r="H34" s="2"/>
      <c r="J34" s="1"/>
      <c r="K34"/>
      <c r="L34"/>
    </row>
    <row r="35" spans="1:12" x14ac:dyDescent="0.25">
      <c r="A35" s="2"/>
      <c r="H35" s="2"/>
      <c r="J35" s="1"/>
      <c r="K35"/>
      <c r="L35"/>
    </row>
    <row r="36" spans="1:12" x14ac:dyDescent="0.25">
      <c r="A36" s="1"/>
    </row>
    <row r="37" spans="1:12" x14ac:dyDescent="0.25">
      <c r="A37" s="1"/>
    </row>
    <row r="38" spans="1:12" x14ac:dyDescent="0.25">
      <c r="G38" s="2"/>
    </row>
    <row r="39" spans="1:12" x14ac:dyDescent="0.25">
      <c r="G39" s="2"/>
    </row>
  </sheetData>
  <mergeCells count="10">
    <mergeCell ref="B7:D7"/>
    <mergeCell ref="B14:D14"/>
    <mergeCell ref="H6:J6"/>
    <mergeCell ref="H16:K16"/>
    <mergeCell ref="H7:J7"/>
    <mergeCell ref="R19:T19"/>
    <mergeCell ref="R15:T15"/>
    <mergeCell ref="R16:T16"/>
    <mergeCell ref="R17:T17"/>
    <mergeCell ref="R18:T18"/>
  </mergeCell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04CC-DEFC-4BF6-BF8F-487F3725B1F9}">
  <dimension ref="B2:E19"/>
  <sheetViews>
    <sheetView showGridLines="0" zoomScale="90" zoomScaleNormal="90" workbookViewId="0">
      <selection activeCell="L15" sqref="L15"/>
    </sheetView>
  </sheetViews>
  <sheetFormatPr defaultRowHeight="15" x14ac:dyDescent="0.25"/>
  <cols>
    <col min="2" max="2" width="27" bestFit="1" customWidth="1"/>
    <col min="3" max="3" width="9" bestFit="1" customWidth="1"/>
    <col min="4" max="4" width="14.42578125" bestFit="1" customWidth="1"/>
  </cols>
  <sheetData>
    <row r="2" spans="2:5" ht="20.25" x14ac:dyDescent="0.25">
      <c r="B2" s="62" t="s">
        <v>10</v>
      </c>
      <c r="C2" s="46"/>
      <c r="D2" s="46"/>
      <c r="E2" s="46"/>
    </row>
    <row r="3" spans="2:5" x14ac:dyDescent="0.25">
      <c r="B3" s="7" t="s">
        <v>11</v>
      </c>
      <c r="C3" s="8" t="s">
        <v>12</v>
      </c>
      <c r="D3" s="8" t="s">
        <v>13</v>
      </c>
      <c r="E3" s="8" t="s">
        <v>4</v>
      </c>
    </row>
    <row r="4" spans="2:5" x14ac:dyDescent="0.25">
      <c r="B4" s="43" t="s">
        <v>41</v>
      </c>
      <c r="C4" s="46">
        <v>1</v>
      </c>
      <c r="D4" s="44">
        <v>41.99</v>
      </c>
      <c r="E4" s="44">
        <f t="shared" ref="E4:E10" si="0">C4*D4</f>
        <v>41.99</v>
      </c>
    </row>
    <row r="5" spans="2:5" x14ac:dyDescent="0.25">
      <c r="B5" s="43" t="s">
        <v>42</v>
      </c>
      <c r="C5" s="46">
        <v>1</v>
      </c>
      <c r="D5" s="44">
        <v>8.9</v>
      </c>
      <c r="E5" s="44">
        <f t="shared" si="0"/>
        <v>8.9</v>
      </c>
    </row>
    <row r="6" spans="2:5" x14ac:dyDescent="0.25">
      <c r="B6" s="43" t="s">
        <v>61</v>
      </c>
      <c r="C6" s="46">
        <v>1</v>
      </c>
      <c r="D6" s="44">
        <v>24.95</v>
      </c>
      <c r="E6" s="44">
        <f t="shared" si="0"/>
        <v>24.95</v>
      </c>
    </row>
    <row r="7" spans="2:5" x14ac:dyDescent="0.25">
      <c r="B7" s="43" t="s">
        <v>43</v>
      </c>
      <c r="C7" s="46">
        <v>1</v>
      </c>
      <c r="D7" s="44">
        <v>7.86</v>
      </c>
      <c r="E7" s="44">
        <f t="shared" si="0"/>
        <v>7.86</v>
      </c>
    </row>
    <row r="8" spans="2:5" x14ac:dyDescent="0.25">
      <c r="B8" s="43" t="s">
        <v>44</v>
      </c>
      <c r="C8" s="46">
        <v>3</v>
      </c>
      <c r="D8" s="44">
        <v>1.97</v>
      </c>
      <c r="E8" s="44">
        <f t="shared" si="0"/>
        <v>5.91</v>
      </c>
    </row>
    <row r="9" spans="2:5" x14ac:dyDescent="0.25">
      <c r="B9" s="43" t="s">
        <v>45</v>
      </c>
      <c r="C9" s="46">
        <v>1</v>
      </c>
      <c r="D9" s="44">
        <v>2.84</v>
      </c>
      <c r="E9" s="44">
        <f t="shared" si="0"/>
        <v>2.84</v>
      </c>
    </row>
    <row r="10" spans="2:5" ht="30" x14ac:dyDescent="0.25">
      <c r="B10" s="56" t="s">
        <v>46</v>
      </c>
      <c r="C10" s="46">
        <v>1</v>
      </c>
      <c r="D10" s="44">
        <v>8.99</v>
      </c>
      <c r="E10" s="44">
        <f t="shared" si="0"/>
        <v>8.99</v>
      </c>
    </row>
    <row r="11" spans="2:5" x14ac:dyDescent="0.25">
      <c r="B11" s="43" t="s">
        <v>47</v>
      </c>
      <c r="C11" s="46">
        <v>1</v>
      </c>
      <c r="D11" s="44">
        <v>34.99</v>
      </c>
      <c r="E11" s="44">
        <f t="shared" ref="E11:E15" si="1">C11*D11</f>
        <v>34.99</v>
      </c>
    </row>
    <row r="12" spans="2:5" ht="18" customHeight="1" x14ac:dyDescent="0.25">
      <c r="B12" s="43" t="s">
        <v>48</v>
      </c>
      <c r="C12" s="46">
        <v>1</v>
      </c>
      <c r="D12" s="44">
        <v>44.2</v>
      </c>
      <c r="E12" s="44">
        <f t="shared" si="1"/>
        <v>44.2</v>
      </c>
    </row>
    <row r="13" spans="2:5" x14ac:dyDescent="0.25">
      <c r="B13" s="43" t="s">
        <v>49</v>
      </c>
      <c r="C13" s="46">
        <v>1</v>
      </c>
      <c r="D13" s="44">
        <v>11.49</v>
      </c>
      <c r="E13" s="44">
        <f t="shared" si="1"/>
        <v>11.49</v>
      </c>
    </row>
    <row r="14" spans="2:5" x14ac:dyDescent="0.25">
      <c r="B14" s="43" t="s">
        <v>50</v>
      </c>
      <c r="C14" s="46">
        <v>1</v>
      </c>
      <c r="D14" s="44">
        <v>5.71</v>
      </c>
      <c r="E14" s="44">
        <f t="shared" si="1"/>
        <v>5.71</v>
      </c>
    </row>
    <row r="15" spans="2:5" ht="45" x14ac:dyDescent="0.25">
      <c r="B15" s="56" t="s">
        <v>62</v>
      </c>
      <c r="C15" s="46">
        <v>3</v>
      </c>
      <c r="D15" s="44">
        <v>10.95</v>
      </c>
      <c r="E15" s="44">
        <f t="shared" si="1"/>
        <v>32.849999999999994</v>
      </c>
    </row>
    <row r="16" spans="2:5" x14ac:dyDescent="0.25">
      <c r="B16" s="43" t="s">
        <v>50</v>
      </c>
      <c r="C16" s="46">
        <v>1</v>
      </c>
      <c r="D16" s="44">
        <v>5.71</v>
      </c>
      <c r="E16" s="44">
        <v>5.71</v>
      </c>
    </row>
    <row r="17" spans="2:5" x14ac:dyDescent="0.25">
      <c r="B17" s="43" t="s">
        <v>58</v>
      </c>
      <c r="C17" s="46">
        <v>1</v>
      </c>
      <c r="D17" s="44">
        <v>35</v>
      </c>
      <c r="E17" s="44">
        <v>35</v>
      </c>
    </row>
    <row r="18" spans="2:5" x14ac:dyDescent="0.25">
      <c r="B18" s="43" t="s">
        <v>51</v>
      </c>
      <c r="C18" s="46">
        <v>2</v>
      </c>
      <c r="D18" s="44">
        <v>15</v>
      </c>
      <c r="E18" s="44">
        <f>C18*D18</f>
        <v>30</v>
      </c>
    </row>
    <row r="19" spans="2:5" x14ac:dyDescent="0.25">
      <c r="B19" s="97" t="s">
        <v>52</v>
      </c>
      <c r="C19" s="100"/>
      <c r="D19" s="101"/>
      <c r="E19" s="63">
        <f>SUM(E4:E18)</f>
        <v>301.39</v>
      </c>
    </row>
  </sheetData>
  <mergeCells count="1">
    <mergeCell ref="B19:D19"/>
  </mergeCells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532E7-526B-498D-99A9-1A5F503821F0}">
  <dimension ref="B2:M27"/>
  <sheetViews>
    <sheetView showGridLines="0" zoomScale="77" zoomScaleNormal="77" workbookViewId="0">
      <selection activeCell="S18" sqref="S18"/>
    </sheetView>
  </sheetViews>
  <sheetFormatPr defaultRowHeight="15" x14ac:dyDescent="0.25"/>
  <cols>
    <col min="2" max="2" width="34.7109375" style="64" customWidth="1"/>
    <col min="3" max="3" width="10.5703125" style="67" bestFit="1" customWidth="1"/>
    <col min="4" max="4" width="9.140625" style="66"/>
    <col min="5" max="5" width="13.140625" style="65" bestFit="1" customWidth="1"/>
    <col min="10" max="10" width="27.85546875" bestFit="1" customWidth="1"/>
    <col min="11" max="12" width="14.42578125" bestFit="1" customWidth="1"/>
  </cols>
  <sheetData>
    <row r="2" spans="2:13" x14ac:dyDescent="0.25">
      <c r="B2" s="102" t="s">
        <v>53</v>
      </c>
      <c r="C2" s="102"/>
      <c r="D2" s="102"/>
      <c r="E2" s="102"/>
    </row>
    <row r="3" spans="2:13" x14ac:dyDescent="0.25">
      <c r="B3" s="68" t="s">
        <v>11</v>
      </c>
      <c r="C3" s="69" t="s">
        <v>54</v>
      </c>
      <c r="D3" s="70" t="s">
        <v>12</v>
      </c>
      <c r="E3" s="71" t="s">
        <v>4</v>
      </c>
    </row>
    <row r="4" spans="2:13" x14ac:dyDescent="0.25">
      <c r="B4" s="72" t="s">
        <v>55</v>
      </c>
      <c r="C4" s="73">
        <v>1E-3</v>
      </c>
      <c r="D4" s="74">
        <v>2000</v>
      </c>
      <c r="E4" s="75">
        <f t="shared" ref="E4:E9" si="0">C4*D4</f>
        <v>2</v>
      </c>
    </row>
    <row r="5" spans="2:13" x14ac:dyDescent="0.25">
      <c r="B5" s="72" t="s">
        <v>60</v>
      </c>
      <c r="C5" s="73">
        <v>0.46800000000000003</v>
      </c>
      <c r="D5" s="74">
        <v>1000</v>
      </c>
      <c r="E5" s="75">
        <f t="shared" si="0"/>
        <v>468</v>
      </c>
    </row>
    <row r="6" spans="2:13" x14ac:dyDescent="0.25">
      <c r="B6" s="72" t="s">
        <v>56</v>
      </c>
      <c r="C6" s="73">
        <v>0.107</v>
      </c>
      <c r="D6" s="74">
        <v>1000</v>
      </c>
      <c r="E6" s="75">
        <f t="shared" si="0"/>
        <v>107</v>
      </c>
    </row>
    <row r="7" spans="2:13" x14ac:dyDescent="0.25">
      <c r="B7" s="72" t="s">
        <v>57</v>
      </c>
      <c r="C7" s="73">
        <v>0.61</v>
      </c>
      <c r="D7" s="74">
        <v>1000</v>
      </c>
      <c r="E7" s="75">
        <f t="shared" si="0"/>
        <v>610</v>
      </c>
    </row>
    <row r="8" spans="2:13" ht="20.25" x14ac:dyDescent="0.25">
      <c r="B8" s="72" t="s">
        <v>58</v>
      </c>
      <c r="C8" s="73">
        <v>35</v>
      </c>
      <c r="D8" s="74">
        <v>1000</v>
      </c>
      <c r="E8" s="75">
        <f t="shared" si="0"/>
        <v>35000</v>
      </c>
      <c r="J8" s="62"/>
      <c r="K8" s="46"/>
      <c r="L8" s="46"/>
      <c r="M8" s="46"/>
    </row>
    <row r="9" spans="2:13" x14ac:dyDescent="0.25">
      <c r="B9" s="72" t="s">
        <v>59</v>
      </c>
      <c r="C9" s="73">
        <v>1.57</v>
      </c>
      <c r="D9" s="74">
        <v>1000</v>
      </c>
      <c r="E9" s="75">
        <f t="shared" si="0"/>
        <v>1570</v>
      </c>
      <c r="J9" s="7"/>
      <c r="K9" s="8"/>
      <c r="L9" s="8"/>
      <c r="M9" s="8"/>
    </row>
    <row r="10" spans="2:13" x14ac:dyDescent="0.25">
      <c r="B10" s="43" t="s">
        <v>41</v>
      </c>
      <c r="C10" s="44">
        <v>41.99</v>
      </c>
      <c r="D10" s="46">
        <v>1000</v>
      </c>
      <c r="E10" s="44">
        <f t="shared" ref="E10:E21" si="1">D10*C10</f>
        <v>41990</v>
      </c>
      <c r="J10" s="43"/>
      <c r="K10" s="44"/>
      <c r="L10" s="46"/>
      <c r="M10" s="44"/>
    </row>
    <row r="11" spans="2:13" x14ac:dyDescent="0.25">
      <c r="B11" s="43" t="s">
        <v>42</v>
      </c>
      <c r="C11" s="44">
        <v>8.9</v>
      </c>
      <c r="D11" s="46">
        <v>1000</v>
      </c>
      <c r="E11" s="44">
        <f t="shared" si="1"/>
        <v>8900</v>
      </c>
      <c r="J11" s="43"/>
      <c r="K11" s="44"/>
      <c r="L11" s="46"/>
      <c r="M11" s="44"/>
    </row>
    <row r="12" spans="2:13" x14ac:dyDescent="0.25">
      <c r="B12" s="43" t="s">
        <v>61</v>
      </c>
      <c r="C12" s="44">
        <v>24.95</v>
      </c>
      <c r="D12" s="46">
        <v>1000</v>
      </c>
      <c r="E12" s="44">
        <f t="shared" si="1"/>
        <v>24950</v>
      </c>
      <c r="J12" s="43"/>
      <c r="K12" s="44"/>
      <c r="L12" s="46"/>
      <c r="M12" s="44"/>
    </row>
    <row r="13" spans="2:13" x14ac:dyDescent="0.25">
      <c r="B13" s="43" t="s">
        <v>43</v>
      </c>
      <c r="C13" s="44">
        <v>7.86</v>
      </c>
      <c r="D13" s="46">
        <v>1000</v>
      </c>
      <c r="E13" s="44">
        <f t="shared" si="1"/>
        <v>7860</v>
      </c>
      <c r="J13" s="43"/>
      <c r="K13" s="44"/>
      <c r="L13" s="46"/>
      <c r="M13" s="44"/>
    </row>
    <row r="14" spans="2:13" x14ac:dyDescent="0.25">
      <c r="B14" s="43" t="s">
        <v>44</v>
      </c>
      <c r="C14" s="44">
        <v>1.97</v>
      </c>
      <c r="D14" s="46">
        <v>1000</v>
      </c>
      <c r="E14" s="44">
        <f t="shared" si="1"/>
        <v>1970</v>
      </c>
      <c r="J14" s="43"/>
      <c r="K14" s="44"/>
      <c r="L14" s="46"/>
      <c r="M14" s="44"/>
    </row>
    <row r="15" spans="2:13" x14ac:dyDescent="0.25">
      <c r="B15" s="43" t="s">
        <v>45</v>
      </c>
      <c r="C15" s="44">
        <v>2.84</v>
      </c>
      <c r="D15" s="46">
        <v>1000</v>
      </c>
      <c r="E15" s="44">
        <f t="shared" si="1"/>
        <v>2840</v>
      </c>
      <c r="J15" s="43"/>
      <c r="K15" s="44"/>
      <c r="L15" s="46"/>
      <c r="M15" s="44"/>
    </row>
    <row r="16" spans="2:13" x14ac:dyDescent="0.25">
      <c r="B16" s="56" t="s">
        <v>46</v>
      </c>
      <c r="C16" s="44">
        <v>8.99</v>
      </c>
      <c r="D16" s="46">
        <v>1000</v>
      </c>
      <c r="E16" s="44">
        <f t="shared" si="1"/>
        <v>8990</v>
      </c>
      <c r="J16" s="43"/>
      <c r="K16" s="44"/>
      <c r="L16" s="46"/>
      <c r="M16" s="44"/>
    </row>
    <row r="17" spans="2:13" x14ac:dyDescent="0.25">
      <c r="B17" s="43" t="s">
        <v>47</v>
      </c>
      <c r="C17" s="44">
        <v>34.99</v>
      </c>
      <c r="D17" s="46">
        <v>1000</v>
      </c>
      <c r="E17" s="44">
        <f t="shared" si="1"/>
        <v>34990</v>
      </c>
      <c r="J17" s="43"/>
      <c r="K17" s="44"/>
      <c r="L17" s="46"/>
      <c r="M17" s="44"/>
    </row>
    <row r="18" spans="2:13" x14ac:dyDescent="0.25">
      <c r="B18" s="43" t="s">
        <v>48</v>
      </c>
      <c r="C18" s="44">
        <v>44.2</v>
      </c>
      <c r="D18" s="46">
        <v>1000</v>
      </c>
      <c r="E18" s="44">
        <f t="shared" si="1"/>
        <v>44200</v>
      </c>
      <c r="J18" s="56"/>
      <c r="K18" s="44"/>
      <c r="L18" s="46"/>
      <c r="M18" s="44"/>
    </row>
    <row r="19" spans="2:13" x14ac:dyDescent="0.25">
      <c r="B19" s="43" t="s">
        <v>49</v>
      </c>
      <c r="C19" s="44">
        <v>11.49</v>
      </c>
      <c r="D19" s="46">
        <v>1000</v>
      </c>
      <c r="E19" s="44">
        <f t="shared" si="1"/>
        <v>11490</v>
      </c>
      <c r="J19" s="43"/>
      <c r="K19" s="44"/>
      <c r="L19" s="46"/>
      <c r="M19" s="44"/>
    </row>
    <row r="20" spans="2:13" x14ac:dyDescent="0.25">
      <c r="B20" s="43" t="s">
        <v>50</v>
      </c>
      <c r="C20" s="44">
        <v>5.71</v>
      </c>
      <c r="D20" s="46">
        <v>1000</v>
      </c>
      <c r="E20" s="44">
        <f t="shared" si="1"/>
        <v>5710</v>
      </c>
      <c r="J20" s="43"/>
      <c r="K20" s="44"/>
      <c r="L20" s="46"/>
      <c r="M20" s="44"/>
    </row>
    <row r="21" spans="2:13" ht="45" x14ac:dyDescent="0.25">
      <c r="B21" s="56" t="s">
        <v>62</v>
      </c>
      <c r="C21" s="44">
        <v>10.95</v>
      </c>
      <c r="D21" s="46">
        <v>2000</v>
      </c>
      <c r="E21" s="44">
        <f t="shared" si="1"/>
        <v>21900</v>
      </c>
      <c r="J21" s="43"/>
      <c r="K21" s="44"/>
      <c r="L21" s="46"/>
      <c r="M21" s="44"/>
    </row>
    <row r="22" spans="2:13" x14ac:dyDescent="0.25">
      <c r="B22" s="43" t="s">
        <v>50</v>
      </c>
      <c r="C22" s="44">
        <v>5.71</v>
      </c>
      <c r="D22" s="46">
        <v>1000</v>
      </c>
      <c r="E22" s="44">
        <v>5.71</v>
      </c>
      <c r="J22" s="43"/>
      <c r="K22" s="44"/>
      <c r="L22" s="46"/>
      <c r="M22" s="44"/>
    </row>
    <row r="23" spans="2:13" ht="50.25" customHeight="1" x14ac:dyDescent="0.25">
      <c r="B23" s="43" t="s">
        <v>58</v>
      </c>
      <c r="C23" s="44">
        <v>35</v>
      </c>
      <c r="D23" s="46">
        <v>1000</v>
      </c>
      <c r="E23" s="44">
        <v>35</v>
      </c>
      <c r="J23" s="56"/>
      <c r="K23" s="44"/>
      <c r="L23" s="46"/>
      <c r="M23" s="44"/>
    </row>
    <row r="24" spans="2:13" x14ac:dyDescent="0.25">
      <c r="B24" s="43" t="s">
        <v>51</v>
      </c>
      <c r="C24" s="44">
        <v>15</v>
      </c>
      <c r="D24" s="46">
        <v>2000</v>
      </c>
      <c r="E24" s="44">
        <f>D24*C24</f>
        <v>30000</v>
      </c>
      <c r="J24" s="43"/>
      <c r="K24" s="44"/>
      <c r="L24" s="46"/>
      <c r="M24" s="44"/>
    </row>
    <row r="25" spans="2:13" x14ac:dyDescent="0.25">
      <c r="B25" s="103" t="s">
        <v>4</v>
      </c>
      <c r="C25" s="104"/>
      <c r="D25" s="104"/>
      <c r="E25" s="78">
        <f>SUM(E4:E24)</f>
        <v>283587.70999999996</v>
      </c>
      <c r="J25" s="43"/>
      <c r="K25" s="44"/>
      <c r="L25" s="46"/>
      <c r="M25" s="44"/>
    </row>
    <row r="26" spans="2:13" x14ac:dyDescent="0.25">
      <c r="J26" s="43"/>
      <c r="K26" s="44"/>
      <c r="L26" s="46"/>
      <c r="M26" s="44"/>
    </row>
    <row r="27" spans="2:13" x14ac:dyDescent="0.25">
      <c r="J27" s="76"/>
      <c r="K27" s="63"/>
      <c r="L27" s="77"/>
    </row>
  </sheetData>
  <mergeCells count="2">
    <mergeCell ref="B2:E2"/>
    <mergeCell ref="B25:D25"/>
  </mergeCell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Bates</dc:creator>
  <cp:lastModifiedBy>Michael Bates</cp:lastModifiedBy>
  <dcterms:created xsi:type="dcterms:W3CDTF">2017-06-12T11:46:05Z</dcterms:created>
  <dcterms:modified xsi:type="dcterms:W3CDTF">2018-05-03T05:11:10Z</dcterms:modified>
</cp:coreProperties>
</file>