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6" i="1" l="1"/>
  <c r="J30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12" i="1"/>
  <c r="E12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C4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 l="1"/>
  <c r="B41" i="1"/>
  <c r="H7" i="1" l="1"/>
  <c r="H8" i="1"/>
  <c r="H9" i="1"/>
  <c r="H10" i="1"/>
  <c r="H11" i="1"/>
  <c r="H12" i="1"/>
  <c r="H13" i="1"/>
  <c r="K13" i="1" s="1"/>
  <c r="H14" i="1"/>
  <c r="H15" i="1"/>
  <c r="H16" i="1"/>
  <c r="H17" i="1"/>
  <c r="K17" i="1" s="1"/>
  <c r="H18" i="1"/>
  <c r="H19" i="1"/>
  <c r="H20" i="1"/>
  <c r="H21" i="1"/>
  <c r="K21" i="1" s="1"/>
  <c r="H22" i="1"/>
  <c r="H23" i="1"/>
  <c r="H24" i="1"/>
  <c r="H25" i="1"/>
  <c r="K25" i="1" s="1"/>
  <c r="H26" i="1"/>
  <c r="H27" i="1"/>
  <c r="H28" i="1"/>
  <c r="H29" i="1"/>
  <c r="K29" i="1" s="1"/>
  <c r="H30" i="1"/>
  <c r="H31" i="1"/>
  <c r="H32" i="1"/>
  <c r="H33" i="1"/>
  <c r="K33" i="1" s="1"/>
  <c r="H34" i="1"/>
  <c r="H35" i="1"/>
  <c r="H36" i="1"/>
  <c r="H37" i="1"/>
  <c r="K37" i="1" s="1"/>
  <c r="H38" i="1"/>
  <c r="H39" i="1"/>
  <c r="H40" i="1"/>
  <c r="K7" i="1"/>
  <c r="K8" i="1"/>
  <c r="K16" i="1"/>
  <c r="K20" i="1"/>
  <c r="K24" i="1"/>
  <c r="K28" i="1"/>
  <c r="K32" i="1"/>
  <c r="K36" i="1"/>
  <c r="K40" i="1"/>
  <c r="H6" i="1"/>
  <c r="M11" i="1" s="1"/>
  <c r="K12" i="1" l="1"/>
  <c r="K39" i="1"/>
  <c r="K35" i="1"/>
  <c r="K31" i="1"/>
  <c r="K27" i="1"/>
  <c r="K23" i="1"/>
  <c r="K19" i="1"/>
  <c r="K15" i="1"/>
  <c r="K11" i="1"/>
  <c r="K38" i="1"/>
  <c r="K34" i="1"/>
  <c r="K30" i="1"/>
  <c r="K26" i="1"/>
  <c r="K22" i="1"/>
  <c r="K18" i="1"/>
  <c r="K14" i="1"/>
  <c r="K10" i="1"/>
  <c r="K9" i="1"/>
</calcChain>
</file>

<file path=xl/sharedStrings.xml><?xml version="1.0" encoding="utf-8"?>
<sst xmlns="http://schemas.openxmlformats.org/spreadsheetml/2006/main" count="56" uniqueCount="52">
  <si>
    <t>Employee Name</t>
  </si>
  <si>
    <t>Basic Salary</t>
  </si>
  <si>
    <t>Days Worked</t>
  </si>
  <si>
    <t>Per Day Salary</t>
  </si>
  <si>
    <t>Overtime Hours</t>
  </si>
  <si>
    <t>Overtime Rate</t>
  </si>
  <si>
    <t>Bonus</t>
  </si>
  <si>
    <t>Deductions</t>
  </si>
  <si>
    <t>Net Pay</t>
  </si>
  <si>
    <t>Ahmed Khan</t>
  </si>
  <si>
    <t>Ahmed Noor</t>
  </si>
  <si>
    <t>Nida Malik</t>
  </si>
  <si>
    <t>Ayesha Raza</t>
  </si>
  <si>
    <t>Sana Noor</t>
  </si>
  <si>
    <t>Imran Fatima</t>
  </si>
  <si>
    <t>Anum Ijaz</t>
  </si>
  <si>
    <t>Farah Butt</t>
  </si>
  <si>
    <t>Kiran Fatima</t>
  </si>
  <si>
    <t>Sara Sheikh</t>
  </si>
  <si>
    <t>Tariq Fatima</t>
  </si>
  <si>
    <t>Farah Saeed</t>
  </si>
  <si>
    <t>Kiran Sheikh</t>
  </si>
  <si>
    <t>Sana Sheikh</t>
  </si>
  <si>
    <t>Zain Fatima</t>
  </si>
  <si>
    <t>Usman Fatima</t>
  </si>
  <si>
    <t>Usman Noor</t>
  </si>
  <si>
    <t>Hira Noor</t>
  </si>
  <si>
    <t>Mehak Rehman</t>
  </si>
  <si>
    <t>Usman Raza</t>
  </si>
  <si>
    <t>Danish Khan</t>
  </si>
  <si>
    <t>Ahmed Saeed</t>
  </si>
  <si>
    <t>Omar Ijaz</t>
  </si>
  <si>
    <t>Rabia Butt</t>
  </si>
  <si>
    <t>Omar Rehman</t>
  </si>
  <si>
    <t>Hassan Raza</t>
  </si>
  <si>
    <t>Farah Ijaz</t>
  </si>
  <si>
    <t>Anum Saeed</t>
  </si>
  <si>
    <t>Nida Fatima</t>
  </si>
  <si>
    <t>Hassan Sheikh</t>
  </si>
  <si>
    <t>Farah Khan</t>
  </si>
  <si>
    <t>Farah Raza</t>
  </si>
  <si>
    <t>Overtime Pay</t>
  </si>
  <si>
    <t>S. No.</t>
  </si>
  <si>
    <t>Payroll Report – August 2025</t>
  </si>
  <si>
    <t>Created by Bushra Sikandar</t>
  </si>
  <si>
    <t>Select Employee</t>
  </si>
  <si>
    <t>Total</t>
  </si>
  <si>
    <t xml:space="preserve">Most Paid Employee </t>
  </si>
  <si>
    <t>Bonus %</t>
  </si>
  <si>
    <t>10% if salary ≥ 60,000</t>
  </si>
  <si>
    <t>5% if salary &lt;  60,000</t>
  </si>
  <si>
    <t>Months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</si>
</sst>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Rs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164" fontId="4" fillId="0" borderId="0" xfId="1" applyNumberFormat="1" applyFont="1"/>
    <xf numFmtId="164" fontId="4" fillId="0" borderId="2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4" fillId="0" borderId="0" xfId="2" applyFont="1"/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/>
    <xf numFmtId="0" fontId="2" fillId="0" borderId="5" xfId="0" applyNumberFormat="1" applyFont="1" applyBorder="1"/>
    <xf numFmtId="164" fontId="2" fillId="0" borderId="6" xfId="0" applyNumberFormat="1" applyFont="1" applyBorder="1"/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4" fillId="0" borderId="7" xfId="0" applyFont="1" applyBorder="1"/>
    <xf numFmtId="0" fontId="4" fillId="0" borderId="8" xfId="0" applyFont="1" applyBorder="1"/>
    <xf numFmtId="164" fontId="4" fillId="0" borderId="8" xfId="1" applyNumberFormat="1" applyFont="1" applyBorder="1"/>
    <xf numFmtId="164" fontId="4" fillId="0" borderId="9" xfId="1" applyNumberFormat="1" applyFont="1" applyBorder="1"/>
    <xf numFmtId="0" fontId="4" fillId="0" borderId="10" xfId="0" applyFont="1" applyBorder="1"/>
    <xf numFmtId="164" fontId="4" fillId="0" borderId="11" xfId="1" applyNumberFormat="1" applyFont="1" applyBorder="1"/>
    <xf numFmtId="0" fontId="4" fillId="0" borderId="12" xfId="0" applyFont="1" applyBorder="1"/>
    <xf numFmtId="0" fontId="4" fillId="0" borderId="13" xfId="0" applyFont="1" applyBorder="1"/>
    <xf numFmtId="164" fontId="4" fillId="0" borderId="13" xfId="1" applyNumberFormat="1" applyFont="1" applyBorder="1"/>
    <xf numFmtId="164" fontId="4" fillId="0" borderId="3" xfId="1" applyNumberFormat="1" applyFont="1" applyBorder="1"/>
    <xf numFmtId="164" fontId="4" fillId="0" borderId="1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Rs&quot;#,##0.0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Rs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Rs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Rs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Rs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Rs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>
        <bottom style="medium">
          <color indexed="64"/>
        </bottom>
      </border>
    </dxf>
    <dxf>
      <font>
        <b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Rs&quot;#,##0.00"/>
      <border diagonalUp="0" diagonalDown="0" outline="0">
        <left style="thin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Rs&quot;#,##0.0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Rs&quot;#,##0.0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Rs&quot;#,##0.0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auto="1"/>
        </right>
        <top/>
        <bottom/>
      </border>
    </dxf>
    <dxf>
      <border>
        <top style="medium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outline="0">
        <top style="medium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K41" totalsRowCount="1" headerRowDxfId="11" dataDxfId="33" totalsRowDxfId="13" headerRowBorderDxfId="12" tableBorderDxfId="32" totalsRowBorderDxfId="25" dataCellStyle="Comma">
  <autoFilter ref="A5:K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S. No." totalsRowLabel="Total" dataDxfId="10" totalsRowDxfId="24"/>
    <tableColumn id="2" name="Employee Name" totalsRowFunction="count" dataDxfId="9" totalsRowDxfId="23"/>
    <tableColumn id="3" name="Basic Salary" totalsRowFunction="max" dataDxfId="8" totalsRowDxfId="22" dataCellStyle="Comma"/>
    <tableColumn id="4" name="Days Worked" dataDxfId="7" totalsRowDxfId="21"/>
    <tableColumn id="5" name="Per Day Salary" dataDxfId="6" totalsRowDxfId="20" dataCellStyle="Comma">
      <calculatedColumnFormula>C6/$N$17</calculatedColumnFormula>
    </tableColumn>
    <tableColumn id="6" name="Overtime Hours" dataDxfId="5" totalsRowDxfId="19"/>
    <tableColumn id="7" name="Overtime Rate" dataDxfId="4" totalsRowDxfId="18"/>
    <tableColumn id="8" name="Overtime Pay" dataDxfId="3" totalsRowDxfId="17" dataCellStyle="Comma">
      <calculatedColumnFormula>F6*G6</calculatedColumnFormula>
    </tableColumn>
    <tableColumn id="9" name="Bonus" totalsRowFunction="max" dataDxfId="2" totalsRowDxfId="16" dataCellStyle="Comma">
      <calculatedColumnFormula>IF(Table1[Basic Salary]&gt;=$N$13,Table1[Basic Salary]*$N$14,Table1[Basic Salary]*$N$15)</calculatedColumnFormula>
    </tableColumn>
    <tableColumn id="10" name="Deductions" dataDxfId="1" totalsRowDxfId="15" dataCellStyle="Comma"/>
    <tableColumn id="11" name="Net Pay" dataDxfId="0" totalsRowDxfId="14" dataCellStyle="Comma">
      <calculatedColumnFormula>(E6*D6)+H6+I6-J6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showGridLines="0" tabSelected="1" zoomScale="60" zoomScaleNormal="60" workbookViewId="0">
      <pane ySplit="5" topLeftCell="A6" activePane="bottomLeft" state="frozen"/>
      <selection pane="bottomLeft" activeCell="P31" sqref="P31"/>
    </sheetView>
  </sheetViews>
  <sheetFormatPr defaultRowHeight="14.25" x14ac:dyDescent="0.2"/>
  <cols>
    <col min="1" max="1" width="9.140625" style="1"/>
    <col min="2" max="2" width="19.28515625" style="1" customWidth="1"/>
    <col min="3" max="3" width="16.7109375" style="2" customWidth="1"/>
    <col min="4" max="4" width="16.7109375" style="1" customWidth="1"/>
    <col min="5" max="5" width="17.7109375" style="2" customWidth="1"/>
    <col min="6" max="6" width="19.28515625" style="1" customWidth="1"/>
    <col min="7" max="7" width="17.85546875" style="1" customWidth="1"/>
    <col min="8" max="11" width="16.7109375" style="2" customWidth="1"/>
    <col min="12" max="12" width="9.140625" style="1"/>
    <col min="13" max="13" width="21.85546875" style="1" bestFit="1" customWidth="1"/>
    <col min="14" max="16384" width="9.140625" style="1"/>
  </cols>
  <sheetData>
    <row r="1" spans="1:14" x14ac:dyDescent="0.2">
      <c r="A1" s="6" t="s">
        <v>43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4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4" ht="15" x14ac:dyDescent="0.2">
      <c r="A3" s="7" t="s">
        <v>44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4" ht="15" thickBot="1" x14ac:dyDescent="0.25"/>
    <row r="5" spans="1:14" ht="15.75" thickBot="1" x14ac:dyDescent="0.3">
      <c r="A5" s="9" t="s">
        <v>42</v>
      </c>
      <c r="B5" s="14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41</v>
      </c>
      <c r="I5" s="14" t="s">
        <v>6</v>
      </c>
      <c r="J5" s="14" t="s">
        <v>7</v>
      </c>
      <c r="K5" s="15" t="s">
        <v>8</v>
      </c>
    </row>
    <row r="6" spans="1:14" x14ac:dyDescent="0.2">
      <c r="A6" s="16">
        <v>1</v>
      </c>
      <c r="B6" s="17" t="s">
        <v>9</v>
      </c>
      <c r="C6" s="18">
        <v>41000</v>
      </c>
      <c r="D6" s="17">
        <v>27</v>
      </c>
      <c r="E6" s="18">
        <f t="shared" ref="E6:E40" si="0">C6/$N$17</f>
        <v>1366.6666666666667</v>
      </c>
      <c r="F6" s="17">
        <v>12</v>
      </c>
      <c r="G6" s="17">
        <v>350</v>
      </c>
      <c r="H6" s="18">
        <f>F6*G6</f>
        <v>4200</v>
      </c>
      <c r="I6" s="18">
        <f>IF(Table1[Basic Salary]&gt;=$N$13,Table1[Basic Salary]*$N$14,Table1[Basic Salary]*$N$15)</f>
        <v>2050</v>
      </c>
      <c r="J6" s="18">
        <v>1000</v>
      </c>
      <c r="K6" s="19">
        <f>(E6*D6)+H6+I6-J6</f>
        <v>42150</v>
      </c>
    </row>
    <row r="7" spans="1:14" x14ac:dyDescent="0.2">
      <c r="A7" s="20">
        <v>2</v>
      </c>
      <c r="B7" s="4" t="s">
        <v>10</v>
      </c>
      <c r="C7" s="5">
        <v>75000</v>
      </c>
      <c r="D7" s="4">
        <v>24</v>
      </c>
      <c r="E7" s="5">
        <f t="shared" si="0"/>
        <v>2500</v>
      </c>
      <c r="F7" s="4">
        <v>4</v>
      </c>
      <c r="G7" s="4">
        <v>400</v>
      </c>
      <c r="H7" s="5">
        <f>F7*G7</f>
        <v>1600</v>
      </c>
      <c r="I7" s="3">
        <f>IF(Table1[Basic Salary]&gt;=$N$13,Table1[Basic Salary]*$N$14,Table1[Basic Salary]*$N$15)</f>
        <v>7500</v>
      </c>
      <c r="J7" s="5">
        <v>2000</v>
      </c>
      <c r="K7" s="21">
        <f t="shared" ref="K7:K40" si="1">(E7*D7)+H7+I7-J7</f>
        <v>67100</v>
      </c>
      <c r="M7" s="1" t="s">
        <v>45</v>
      </c>
    </row>
    <row r="8" spans="1:14" x14ac:dyDescent="0.2">
      <c r="A8" s="20">
        <v>3</v>
      </c>
      <c r="B8" s="4" t="s">
        <v>11</v>
      </c>
      <c r="C8" s="5">
        <v>56000</v>
      </c>
      <c r="D8" s="4">
        <v>25</v>
      </c>
      <c r="E8" s="5">
        <f t="shared" si="0"/>
        <v>1866.6666666666667</v>
      </c>
      <c r="F8" s="4">
        <v>15</v>
      </c>
      <c r="G8" s="4">
        <v>550</v>
      </c>
      <c r="H8" s="5">
        <f t="shared" ref="H8:H40" si="2">F8*G8</f>
        <v>8250</v>
      </c>
      <c r="I8" s="3">
        <f>IF(Table1[Basic Salary]&gt;=$N$13,Table1[Basic Salary]*$N$14,Table1[Basic Salary]*$N$15)</f>
        <v>2800</v>
      </c>
      <c r="J8" s="5">
        <v>2250</v>
      </c>
      <c r="K8" s="21">
        <f t="shared" si="1"/>
        <v>55466.666666666672</v>
      </c>
      <c r="M8" s="1" t="s">
        <v>9</v>
      </c>
    </row>
    <row r="9" spans="1:14" x14ac:dyDescent="0.2">
      <c r="A9" s="20">
        <v>4</v>
      </c>
      <c r="B9" s="4" t="s">
        <v>12</v>
      </c>
      <c r="C9" s="5">
        <v>52000</v>
      </c>
      <c r="D9" s="4">
        <v>27</v>
      </c>
      <c r="E9" s="5">
        <f t="shared" si="0"/>
        <v>1733.3333333333333</v>
      </c>
      <c r="F9" s="4">
        <v>2</v>
      </c>
      <c r="G9" s="4">
        <v>450</v>
      </c>
      <c r="H9" s="5">
        <f t="shared" si="2"/>
        <v>900</v>
      </c>
      <c r="I9" s="3">
        <f>IF(Table1[Basic Salary]&gt;=$N$13,Table1[Basic Salary]*$N$14,Table1[Basic Salary]*$N$15)</f>
        <v>2600</v>
      </c>
      <c r="J9" s="5">
        <v>2250</v>
      </c>
      <c r="K9" s="21">
        <f t="shared" si="1"/>
        <v>48050</v>
      </c>
    </row>
    <row r="10" spans="1:14" x14ac:dyDescent="0.2">
      <c r="A10" s="20">
        <v>5</v>
      </c>
      <c r="B10" s="4" t="s">
        <v>13</v>
      </c>
      <c r="C10" s="5">
        <v>55000</v>
      </c>
      <c r="D10" s="4">
        <v>29</v>
      </c>
      <c r="E10" s="5">
        <f t="shared" si="0"/>
        <v>1833.3333333333333</v>
      </c>
      <c r="F10" s="4">
        <v>5</v>
      </c>
      <c r="G10" s="4">
        <v>400</v>
      </c>
      <c r="H10" s="5">
        <f t="shared" si="2"/>
        <v>2000</v>
      </c>
      <c r="I10" s="3">
        <f>IF(Table1[Basic Salary]&gt;=$N$13,Table1[Basic Salary]*$N$14,Table1[Basic Salary]*$N$15)</f>
        <v>2750</v>
      </c>
      <c r="J10" s="5">
        <v>1000</v>
      </c>
      <c r="K10" s="21">
        <f t="shared" si="1"/>
        <v>56916.666666666664</v>
      </c>
      <c r="M10" s="1" t="s">
        <v>47</v>
      </c>
    </row>
    <row r="11" spans="1:14" x14ac:dyDescent="0.2">
      <c r="A11" s="20">
        <v>6</v>
      </c>
      <c r="B11" s="4" t="s">
        <v>14</v>
      </c>
      <c r="C11" s="5">
        <v>78000</v>
      </c>
      <c r="D11" s="4">
        <v>30</v>
      </c>
      <c r="E11" s="5">
        <f t="shared" si="0"/>
        <v>2600</v>
      </c>
      <c r="F11" s="4">
        <v>0</v>
      </c>
      <c r="G11" s="4">
        <v>300</v>
      </c>
      <c r="H11" s="5">
        <f t="shared" si="2"/>
        <v>0</v>
      </c>
      <c r="I11" s="3">
        <f>IF(Table1[Basic Salary]&gt;=$N$13,Table1[Basic Salary]*$N$14,Table1[Basic Salary]*$N$15)</f>
        <v>7800</v>
      </c>
      <c r="J11" s="5">
        <v>1750</v>
      </c>
      <c r="K11" s="21">
        <f t="shared" si="1"/>
        <v>84050</v>
      </c>
      <c r="M11" s="1" t="str">
        <f>INDEX(Table1[Employee Name],MATCH(MAX(Table1[Overtime Pay]),Table1[Overtime Pay],0))</f>
        <v>Nida Malik</v>
      </c>
    </row>
    <row r="12" spans="1:14" x14ac:dyDescent="0.2">
      <c r="A12" s="20">
        <v>7</v>
      </c>
      <c r="B12" s="4" t="s">
        <v>15</v>
      </c>
      <c r="C12" s="5">
        <v>73000</v>
      </c>
      <c r="D12" s="4">
        <v>22</v>
      </c>
      <c r="E12" s="5">
        <f>C12/$N$17</f>
        <v>2433.3333333333335</v>
      </c>
      <c r="F12" s="4">
        <v>14</v>
      </c>
      <c r="G12" s="4">
        <v>550</v>
      </c>
      <c r="H12" s="5">
        <f t="shared" si="2"/>
        <v>7700</v>
      </c>
      <c r="I12" s="3">
        <f>IF(Table1[Basic Salary]&gt;=$N$13,Table1[Basic Salary]*$N$14,Table1[Basic Salary]*$N$15)</f>
        <v>7300</v>
      </c>
      <c r="J12" s="5">
        <f>Table1[Per Day Salary]*($N$17-Table1[Days Worked])</f>
        <v>19466.666666666668</v>
      </c>
      <c r="K12" s="21">
        <f t="shared" si="1"/>
        <v>49066.666666666672</v>
      </c>
    </row>
    <row r="13" spans="1:14" x14ac:dyDescent="0.2">
      <c r="A13" s="20">
        <v>8</v>
      </c>
      <c r="B13" s="4" t="s">
        <v>16</v>
      </c>
      <c r="C13" s="5">
        <v>43000</v>
      </c>
      <c r="D13" s="4">
        <v>20</v>
      </c>
      <c r="E13" s="5">
        <f t="shared" si="0"/>
        <v>1433.3333333333333</v>
      </c>
      <c r="F13" s="4">
        <v>3</v>
      </c>
      <c r="G13" s="4">
        <v>350</v>
      </c>
      <c r="H13" s="5">
        <f t="shared" si="2"/>
        <v>1050</v>
      </c>
      <c r="I13" s="3">
        <f>IF(Table1[Basic Salary]&gt;=$N$13,Table1[Basic Salary]*$N$14,Table1[Basic Salary]*$N$15)</f>
        <v>2150</v>
      </c>
      <c r="J13" s="5">
        <f>Table1[Per Day Salary]*($N$17-Table1[Days Worked])</f>
        <v>14333.333333333332</v>
      </c>
      <c r="K13" s="21">
        <f t="shared" si="1"/>
        <v>17533.333333333332</v>
      </c>
      <c r="M13" s="1" t="s">
        <v>48</v>
      </c>
      <c r="N13" s="1">
        <v>60000</v>
      </c>
    </row>
    <row r="14" spans="1:14" x14ac:dyDescent="0.2">
      <c r="A14" s="20">
        <v>9</v>
      </c>
      <c r="B14" s="4" t="s">
        <v>17</v>
      </c>
      <c r="C14" s="5">
        <v>66000</v>
      </c>
      <c r="D14" s="4">
        <v>20</v>
      </c>
      <c r="E14" s="5">
        <f t="shared" si="0"/>
        <v>2200</v>
      </c>
      <c r="F14" s="4">
        <v>10</v>
      </c>
      <c r="G14" s="4">
        <v>500</v>
      </c>
      <c r="H14" s="5">
        <f t="shared" si="2"/>
        <v>5000</v>
      </c>
      <c r="I14" s="3">
        <f>IF(Table1[Basic Salary]&gt;=$N$13,Table1[Basic Salary]*$N$14,Table1[Basic Salary]*$N$15)</f>
        <v>6600</v>
      </c>
      <c r="J14" s="5">
        <f>Table1[Per Day Salary]*($N$17-Table1[Days Worked])</f>
        <v>22000</v>
      </c>
      <c r="K14" s="21">
        <f t="shared" si="1"/>
        <v>33600</v>
      </c>
      <c r="M14" s="8" t="s">
        <v>49</v>
      </c>
      <c r="N14" s="8">
        <v>0.1</v>
      </c>
    </row>
    <row r="15" spans="1:14" x14ac:dyDescent="0.2">
      <c r="A15" s="20">
        <v>10</v>
      </c>
      <c r="B15" s="4" t="s">
        <v>18</v>
      </c>
      <c r="C15" s="5">
        <v>65000</v>
      </c>
      <c r="D15" s="4">
        <v>25</v>
      </c>
      <c r="E15" s="5">
        <f t="shared" si="0"/>
        <v>2166.6666666666665</v>
      </c>
      <c r="F15" s="4">
        <v>1</v>
      </c>
      <c r="G15" s="4">
        <v>400</v>
      </c>
      <c r="H15" s="5">
        <f t="shared" si="2"/>
        <v>400</v>
      </c>
      <c r="I15" s="3">
        <f>IF(Table1[Basic Salary]&gt;=$N$13,Table1[Basic Salary]*$N$14,Table1[Basic Salary]*$N$15)</f>
        <v>6500</v>
      </c>
      <c r="J15" s="5">
        <f>Table1[Per Day Salary]*($N$17-Table1[Days Worked])</f>
        <v>10833.333333333332</v>
      </c>
      <c r="K15" s="21">
        <f t="shared" si="1"/>
        <v>50233.333333333328</v>
      </c>
      <c r="M15" s="1" t="s">
        <v>50</v>
      </c>
      <c r="N15" s="8">
        <v>0.05</v>
      </c>
    </row>
    <row r="16" spans="1:14" x14ac:dyDescent="0.2">
      <c r="A16" s="20">
        <v>11</v>
      </c>
      <c r="B16" s="4" t="s">
        <v>19</v>
      </c>
      <c r="C16" s="5">
        <v>44000</v>
      </c>
      <c r="D16" s="4">
        <v>26</v>
      </c>
      <c r="E16" s="5">
        <f t="shared" si="0"/>
        <v>1466.6666666666667</v>
      </c>
      <c r="F16" s="4">
        <v>6</v>
      </c>
      <c r="G16" s="4">
        <v>450</v>
      </c>
      <c r="H16" s="5">
        <f t="shared" si="2"/>
        <v>2700</v>
      </c>
      <c r="I16" s="3">
        <f>IF(Table1[Basic Salary]&gt;=$N$13,Table1[Basic Salary]*$N$14,Table1[Basic Salary]*$N$15)</f>
        <v>2200</v>
      </c>
      <c r="J16" s="5">
        <f>Table1[Per Day Salary]*($N$17-Table1[Days Worked])</f>
        <v>5866.666666666667</v>
      </c>
      <c r="K16" s="21">
        <f t="shared" si="1"/>
        <v>37166.666666666672</v>
      </c>
    </row>
    <row r="17" spans="1:14" x14ac:dyDescent="0.2">
      <c r="A17" s="20">
        <v>12</v>
      </c>
      <c r="B17" s="4" t="s">
        <v>20</v>
      </c>
      <c r="C17" s="5">
        <v>78000</v>
      </c>
      <c r="D17" s="4">
        <v>28</v>
      </c>
      <c r="E17" s="5">
        <f t="shared" si="0"/>
        <v>2600</v>
      </c>
      <c r="F17" s="4">
        <v>3</v>
      </c>
      <c r="G17" s="4">
        <v>350</v>
      </c>
      <c r="H17" s="5">
        <f t="shared" si="2"/>
        <v>1050</v>
      </c>
      <c r="I17" s="3">
        <f>IF(Table1[Basic Salary]&gt;=$N$13,Table1[Basic Salary]*$N$14,Table1[Basic Salary]*$N$15)</f>
        <v>7800</v>
      </c>
      <c r="J17" s="5">
        <f>Table1[Per Day Salary]*($N$17-Table1[Days Worked])</f>
        <v>5200</v>
      </c>
      <c r="K17" s="21">
        <f t="shared" si="1"/>
        <v>76450</v>
      </c>
      <c r="M17" s="1" t="s">
        <v>51</v>
      </c>
      <c r="N17" s="1">
        <v>30</v>
      </c>
    </row>
    <row r="18" spans="1:14" x14ac:dyDescent="0.2">
      <c r="A18" s="20">
        <v>13</v>
      </c>
      <c r="B18" s="4" t="s">
        <v>21</v>
      </c>
      <c r="C18" s="5">
        <v>60000</v>
      </c>
      <c r="D18" s="4">
        <v>21</v>
      </c>
      <c r="E18" s="5">
        <f t="shared" si="0"/>
        <v>2000</v>
      </c>
      <c r="F18" s="4">
        <v>5</v>
      </c>
      <c r="G18" s="4">
        <v>350</v>
      </c>
      <c r="H18" s="5">
        <f t="shared" si="2"/>
        <v>1750</v>
      </c>
      <c r="I18" s="3">
        <f>IF(Table1[Basic Salary]&gt;=$N$13,Table1[Basic Salary]*$N$14,Table1[Basic Salary]*$N$15)</f>
        <v>6000</v>
      </c>
      <c r="J18" s="5">
        <f>Table1[Per Day Salary]*($N$17-Table1[Days Worked])</f>
        <v>18000</v>
      </c>
      <c r="K18" s="21">
        <f t="shared" si="1"/>
        <v>31750</v>
      </c>
    </row>
    <row r="19" spans="1:14" x14ac:dyDescent="0.2">
      <c r="A19" s="20">
        <v>14</v>
      </c>
      <c r="B19" s="4" t="s">
        <v>12</v>
      </c>
      <c r="C19" s="5">
        <v>50000</v>
      </c>
      <c r="D19" s="4">
        <v>24</v>
      </c>
      <c r="E19" s="5">
        <f t="shared" si="0"/>
        <v>1666.6666666666667</v>
      </c>
      <c r="F19" s="4">
        <v>12</v>
      </c>
      <c r="G19" s="4">
        <v>500</v>
      </c>
      <c r="H19" s="5">
        <f t="shared" si="2"/>
        <v>6000</v>
      </c>
      <c r="I19" s="3">
        <f>IF(Table1[Basic Salary]&gt;=$N$13,Table1[Basic Salary]*$N$14,Table1[Basic Salary]*$N$15)</f>
        <v>2500</v>
      </c>
      <c r="J19" s="5">
        <f>Table1[Per Day Salary]*($N$17-Table1[Days Worked])</f>
        <v>10000</v>
      </c>
      <c r="K19" s="21">
        <f t="shared" si="1"/>
        <v>38500</v>
      </c>
    </row>
    <row r="20" spans="1:14" x14ac:dyDescent="0.2">
      <c r="A20" s="20">
        <v>15</v>
      </c>
      <c r="B20" s="4" t="s">
        <v>22</v>
      </c>
      <c r="C20" s="5">
        <v>67000</v>
      </c>
      <c r="D20" s="4">
        <v>22</v>
      </c>
      <c r="E20" s="5">
        <f t="shared" si="0"/>
        <v>2233.3333333333335</v>
      </c>
      <c r="F20" s="4">
        <v>10</v>
      </c>
      <c r="G20" s="4">
        <v>500</v>
      </c>
      <c r="H20" s="5">
        <f t="shared" si="2"/>
        <v>5000</v>
      </c>
      <c r="I20" s="3">
        <f>IF(Table1[Basic Salary]&gt;=$N$13,Table1[Basic Salary]*$N$14,Table1[Basic Salary]*$N$15)</f>
        <v>6700</v>
      </c>
      <c r="J20" s="5">
        <f>Table1[Per Day Salary]*($N$17-Table1[Days Worked])</f>
        <v>17866.666666666668</v>
      </c>
      <c r="K20" s="21">
        <f t="shared" si="1"/>
        <v>42966.666666666672</v>
      </c>
    </row>
    <row r="21" spans="1:14" x14ac:dyDescent="0.2">
      <c r="A21" s="20">
        <v>16</v>
      </c>
      <c r="B21" s="4" t="s">
        <v>23</v>
      </c>
      <c r="C21" s="5">
        <v>49000</v>
      </c>
      <c r="D21" s="4">
        <v>26</v>
      </c>
      <c r="E21" s="5">
        <f t="shared" si="0"/>
        <v>1633.3333333333333</v>
      </c>
      <c r="F21" s="4">
        <v>5</v>
      </c>
      <c r="G21" s="4">
        <v>600</v>
      </c>
      <c r="H21" s="5">
        <f t="shared" si="2"/>
        <v>3000</v>
      </c>
      <c r="I21" s="3">
        <f>IF(Table1[Basic Salary]&gt;=$N$13,Table1[Basic Salary]*$N$14,Table1[Basic Salary]*$N$15)</f>
        <v>2450</v>
      </c>
      <c r="J21" s="5">
        <f>Table1[Per Day Salary]*($N$17-Table1[Days Worked])</f>
        <v>6533.333333333333</v>
      </c>
      <c r="K21" s="21">
        <f t="shared" si="1"/>
        <v>41383.333333333328</v>
      </c>
    </row>
    <row r="22" spans="1:14" x14ac:dyDescent="0.2">
      <c r="A22" s="20">
        <v>17</v>
      </c>
      <c r="B22" s="4" t="s">
        <v>18</v>
      </c>
      <c r="C22" s="5">
        <v>63000</v>
      </c>
      <c r="D22" s="4">
        <v>23</v>
      </c>
      <c r="E22" s="5">
        <f t="shared" si="0"/>
        <v>2100</v>
      </c>
      <c r="F22" s="4">
        <v>7</v>
      </c>
      <c r="G22" s="4">
        <v>500</v>
      </c>
      <c r="H22" s="5">
        <f t="shared" si="2"/>
        <v>3500</v>
      </c>
      <c r="I22" s="3">
        <f>IF(Table1[Basic Salary]&gt;=$N$13,Table1[Basic Salary]*$N$14,Table1[Basic Salary]*$N$15)</f>
        <v>6300</v>
      </c>
      <c r="J22" s="5">
        <f>Table1[Per Day Salary]*($N$17-Table1[Days Worked])</f>
        <v>14700</v>
      </c>
      <c r="K22" s="21">
        <f t="shared" si="1"/>
        <v>43400</v>
      </c>
    </row>
    <row r="23" spans="1:14" x14ac:dyDescent="0.2">
      <c r="A23" s="20">
        <v>18</v>
      </c>
      <c r="B23" s="4" t="s">
        <v>24</v>
      </c>
      <c r="C23" s="5">
        <v>73000</v>
      </c>
      <c r="D23" s="4">
        <v>30</v>
      </c>
      <c r="E23" s="5">
        <f t="shared" si="0"/>
        <v>2433.3333333333335</v>
      </c>
      <c r="F23" s="4">
        <v>0</v>
      </c>
      <c r="G23" s="4">
        <v>450</v>
      </c>
      <c r="H23" s="5">
        <f t="shared" si="2"/>
        <v>0</v>
      </c>
      <c r="I23" s="3">
        <f>IF(Table1[Basic Salary]&gt;=$N$13,Table1[Basic Salary]*$N$14,Table1[Basic Salary]*$N$15)</f>
        <v>7300</v>
      </c>
      <c r="J23" s="5">
        <f>Table1[Per Day Salary]*($N$17-Table1[Days Worked])</f>
        <v>0</v>
      </c>
      <c r="K23" s="21">
        <f t="shared" si="1"/>
        <v>80300</v>
      </c>
    </row>
    <row r="24" spans="1:14" x14ac:dyDescent="0.2">
      <c r="A24" s="20">
        <v>19</v>
      </c>
      <c r="B24" s="4" t="s">
        <v>25</v>
      </c>
      <c r="C24" s="5">
        <v>57000</v>
      </c>
      <c r="D24" s="4">
        <v>22</v>
      </c>
      <c r="E24" s="5">
        <f t="shared" si="0"/>
        <v>1900</v>
      </c>
      <c r="F24" s="4">
        <v>15</v>
      </c>
      <c r="G24" s="4">
        <v>450</v>
      </c>
      <c r="H24" s="5">
        <f t="shared" si="2"/>
        <v>6750</v>
      </c>
      <c r="I24" s="3">
        <f>IF(Table1[Basic Salary]&gt;=$N$13,Table1[Basic Salary]*$N$14,Table1[Basic Salary]*$N$15)</f>
        <v>2850</v>
      </c>
      <c r="J24" s="5">
        <f>Table1[Per Day Salary]*($N$17-Table1[Days Worked])</f>
        <v>15200</v>
      </c>
      <c r="K24" s="21">
        <f t="shared" si="1"/>
        <v>36200</v>
      </c>
    </row>
    <row r="25" spans="1:14" x14ac:dyDescent="0.2">
      <c r="A25" s="20">
        <v>20</v>
      </c>
      <c r="B25" s="4" t="s">
        <v>26</v>
      </c>
      <c r="C25" s="5">
        <v>78000</v>
      </c>
      <c r="D25" s="4">
        <v>26</v>
      </c>
      <c r="E25" s="5">
        <f t="shared" si="0"/>
        <v>2600</v>
      </c>
      <c r="F25" s="4">
        <v>2</v>
      </c>
      <c r="G25" s="4">
        <v>300</v>
      </c>
      <c r="H25" s="5">
        <f t="shared" si="2"/>
        <v>600</v>
      </c>
      <c r="I25" s="3">
        <f>IF(Table1[Basic Salary]&gt;=$N$13,Table1[Basic Salary]*$N$14,Table1[Basic Salary]*$N$15)</f>
        <v>7800</v>
      </c>
      <c r="J25" s="5">
        <f>Table1[Per Day Salary]*($N$17-Table1[Days Worked])</f>
        <v>10400</v>
      </c>
      <c r="K25" s="21">
        <f t="shared" si="1"/>
        <v>65600</v>
      </c>
    </row>
    <row r="26" spans="1:14" x14ac:dyDescent="0.2">
      <c r="A26" s="20">
        <v>21</v>
      </c>
      <c r="B26" s="4" t="s">
        <v>27</v>
      </c>
      <c r="C26" s="5">
        <v>44000</v>
      </c>
      <c r="D26" s="4">
        <v>22</v>
      </c>
      <c r="E26" s="5">
        <f t="shared" si="0"/>
        <v>1466.6666666666667</v>
      </c>
      <c r="F26" s="4">
        <v>14</v>
      </c>
      <c r="G26" s="4">
        <v>300</v>
      </c>
      <c r="H26" s="5">
        <f t="shared" si="2"/>
        <v>4200</v>
      </c>
      <c r="I26" s="3">
        <f>IF(Table1[Basic Salary]&gt;=$N$13,Table1[Basic Salary]*$N$14,Table1[Basic Salary]*$N$15)</f>
        <v>2200</v>
      </c>
      <c r="J26" s="5">
        <f>Table1[Per Day Salary]*($N$17-Table1[Days Worked])</f>
        <v>11733.333333333334</v>
      </c>
      <c r="K26" s="21">
        <f t="shared" si="1"/>
        <v>26933.333333333336</v>
      </c>
    </row>
    <row r="27" spans="1:14" x14ac:dyDescent="0.2">
      <c r="A27" s="20">
        <v>22</v>
      </c>
      <c r="B27" s="4" t="s">
        <v>28</v>
      </c>
      <c r="C27" s="5">
        <v>61000</v>
      </c>
      <c r="D27" s="4">
        <v>21</v>
      </c>
      <c r="E27" s="5">
        <f t="shared" si="0"/>
        <v>2033.3333333333333</v>
      </c>
      <c r="F27" s="4">
        <v>9</v>
      </c>
      <c r="G27" s="4">
        <v>300</v>
      </c>
      <c r="H27" s="5">
        <f t="shared" si="2"/>
        <v>2700</v>
      </c>
      <c r="I27" s="3">
        <f>IF(Table1[Basic Salary]&gt;=$N$13,Table1[Basic Salary]*$N$14,Table1[Basic Salary]*$N$15)</f>
        <v>6100</v>
      </c>
      <c r="J27" s="5">
        <f>Table1[Per Day Salary]*($N$17-Table1[Days Worked])</f>
        <v>18300</v>
      </c>
      <c r="K27" s="21">
        <f t="shared" si="1"/>
        <v>33200</v>
      </c>
    </row>
    <row r="28" spans="1:14" x14ac:dyDescent="0.2">
      <c r="A28" s="20">
        <v>23</v>
      </c>
      <c r="B28" s="4" t="s">
        <v>29</v>
      </c>
      <c r="C28" s="5">
        <v>67000</v>
      </c>
      <c r="D28" s="4">
        <v>21</v>
      </c>
      <c r="E28" s="5">
        <f t="shared" si="0"/>
        <v>2233.3333333333335</v>
      </c>
      <c r="F28" s="4">
        <v>13</v>
      </c>
      <c r="G28" s="4">
        <v>350</v>
      </c>
      <c r="H28" s="5">
        <f t="shared" si="2"/>
        <v>4550</v>
      </c>
      <c r="I28" s="3">
        <f>IF(Table1[Basic Salary]&gt;=$N$13,Table1[Basic Salary]*$N$14,Table1[Basic Salary]*$N$15)</f>
        <v>6700</v>
      </c>
      <c r="J28" s="5">
        <f>Table1[Per Day Salary]*($N$17-Table1[Days Worked])</f>
        <v>20100</v>
      </c>
      <c r="K28" s="21">
        <f t="shared" si="1"/>
        <v>38050</v>
      </c>
    </row>
    <row r="29" spans="1:14" x14ac:dyDescent="0.2">
      <c r="A29" s="20">
        <v>24</v>
      </c>
      <c r="B29" s="4" t="s">
        <v>30</v>
      </c>
      <c r="C29" s="5">
        <v>68000</v>
      </c>
      <c r="D29" s="4">
        <v>29</v>
      </c>
      <c r="E29" s="5">
        <f t="shared" si="0"/>
        <v>2266.6666666666665</v>
      </c>
      <c r="F29" s="4">
        <v>4</v>
      </c>
      <c r="G29" s="4">
        <v>600</v>
      </c>
      <c r="H29" s="5">
        <f t="shared" si="2"/>
        <v>2400</v>
      </c>
      <c r="I29" s="3">
        <f>IF(Table1[Basic Salary]&gt;=$N$13,Table1[Basic Salary]*$N$14,Table1[Basic Salary]*$N$15)</f>
        <v>6800</v>
      </c>
      <c r="J29" s="5">
        <f>Table1[Per Day Salary]*($N$17-Table1[Days Worked])</f>
        <v>2266.6666666666665</v>
      </c>
      <c r="K29" s="21">
        <f t="shared" si="1"/>
        <v>72666.666666666657</v>
      </c>
    </row>
    <row r="30" spans="1:14" x14ac:dyDescent="0.2">
      <c r="A30" s="20">
        <v>25</v>
      </c>
      <c r="B30" s="4" t="s">
        <v>31</v>
      </c>
      <c r="C30" s="5">
        <v>58000</v>
      </c>
      <c r="D30" s="4">
        <v>30</v>
      </c>
      <c r="E30" s="5">
        <f t="shared" si="0"/>
        <v>1933.3333333333333</v>
      </c>
      <c r="F30" s="4">
        <v>15</v>
      </c>
      <c r="G30" s="4">
        <v>400</v>
      </c>
      <c r="H30" s="5">
        <f t="shared" si="2"/>
        <v>6000</v>
      </c>
      <c r="I30" s="3">
        <f>IF(Table1[Basic Salary]&gt;=$N$13,Table1[Basic Salary]*$N$14,Table1[Basic Salary]*$N$15)</f>
        <v>2900</v>
      </c>
      <c r="J30" s="5">
        <f>Table1[Per Day Salary]*($N$17-Table1[Days Worked])</f>
        <v>0</v>
      </c>
      <c r="K30" s="21">
        <f t="shared" si="1"/>
        <v>66900</v>
      </c>
    </row>
    <row r="31" spans="1:14" x14ac:dyDescent="0.2">
      <c r="A31" s="20">
        <v>26</v>
      </c>
      <c r="B31" s="4" t="s">
        <v>32</v>
      </c>
      <c r="C31" s="5">
        <v>50000</v>
      </c>
      <c r="D31" s="4">
        <v>22</v>
      </c>
      <c r="E31" s="5">
        <f t="shared" si="0"/>
        <v>1666.6666666666667</v>
      </c>
      <c r="F31" s="4">
        <v>2</v>
      </c>
      <c r="G31" s="4">
        <v>500</v>
      </c>
      <c r="H31" s="5">
        <f t="shared" si="2"/>
        <v>1000</v>
      </c>
      <c r="I31" s="3">
        <f>IF(Table1[Basic Salary]&gt;=$N$13,Table1[Basic Salary]*$N$14,Table1[Basic Salary]*$N$15)</f>
        <v>2500</v>
      </c>
      <c r="J31" s="5">
        <f>Table1[Per Day Salary]*($N$17-Table1[Days Worked])</f>
        <v>13333.333333333334</v>
      </c>
      <c r="K31" s="21">
        <f t="shared" si="1"/>
        <v>26833.333333333336</v>
      </c>
    </row>
    <row r="32" spans="1:14" x14ac:dyDescent="0.2">
      <c r="A32" s="20">
        <v>27</v>
      </c>
      <c r="B32" s="4" t="s">
        <v>33</v>
      </c>
      <c r="C32" s="5">
        <v>72000</v>
      </c>
      <c r="D32" s="4">
        <v>22</v>
      </c>
      <c r="E32" s="5">
        <f t="shared" si="0"/>
        <v>2400</v>
      </c>
      <c r="F32" s="4">
        <v>10</v>
      </c>
      <c r="G32" s="4">
        <v>500</v>
      </c>
      <c r="H32" s="5">
        <f t="shared" si="2"/>
        <v>5000</v>
      </c>
      <c r="I32" s="3">
        <f>IF(Table1[Basic Salary]&gt;=$N$13,Table1[Basic Salary]*$N$14,Table1[Basic Salary]*$N$15)</f>
        <v>7200</v>
      </c>
      <c r="J32" s="5">
        <f>Table1[Per Day Salary]*($N$17-Table1[Days Worked])</f>
        <v>19200</v>
      </c>
      <c r="K32" s="21">
        <f t="shared" si="1"/>
        <v>45800</v>
      </c>
    </row>
    <row r="33" spans="1:11" x14ac:dyDescent="0.2">
      <c r="A33" s="20">
        <v>28</v>
      </c>
      <c r="B33" s="4" t="s">
        <v>34</v>
      </c>
      <c r="C33" s="5">
        <v>42000</v>
      </c>
      <c r="D33" s="4">
        <v>28</v>
      </c>
      <c r="E33" s="5">
        <f t="shared" si="0"/>
        <v>1400</v>
      </c>
      <c r="F33" s="4">
        <v>10</v>
      </c>
      <c r="G33" s="4">
        <v>550</v>
      </c>
      <c r="H33" s="5">
        <f t="shared" si="2"/>
        <v>5500</v>
      </c>
      <c r="I33" s="3">
        <f>IF(Table1[Basic Salary]&gt;=$N$13,Table1[Basic Salary]*$N$14,Table1[Basic Salary]*$N$15)</f>
        <v>2100</v>
      </c>
      <c r="J33" s="5">
        <f>Table1[Per Day Salary]*($N$17-Table1[Days Worked])</f>
        <v>2800</v>
      </c>
      <c r="K33" s="21">
        <f t="shared" si="1"/>
        <v>44000</v>
      </c>
    </row>
    <row r="34" spans="1:11" x14ac:dyDescent="0.2">
      <c r="A34" s="20">
        <v>29</v>
      </c>
      <c r="B34" s="4" t="s">
        <v>35</v>
      </c>
      <c r="C34" s="5">
        <v>45000</v>
      </c>
      <c r="D34" s="4">
        <v>20</v>
      </c>
      <c r="E34" s="5">
        <f t="shared" si="0"/>
        <v>1500</v>
      </c>
      <c r="F34" s="4">
        <v>13</v>
      </c>
      <c r="G34" s="4">
        <v>300</v>
      </c>
      <c r="H34" s="5">
        <f t="shared" si="2"/>
        <v>3900</v>
      </c>
      <c r="I34" s="3">
        <f>IF(Table1[Basic Salary]&gt;=$N$13,Table1[Basic Salary]*$N$14,Table1[Basic Salary]*$N$15)</f>
        <v>2250</v>
      </c>
      <c r="J34" s="5">
        <f>Table1[Per Day Salary]*($N$17-Table1[Days Worked])</f>
        <v>15000</v>
      </c>
      <c r="K34" s="21">
        <f t="shared" si="1"/>
        <v>21150</v>
      </c>
    </row>
    <row r="35" spans="1:11" x14ac:dyDescent="0.2">
      <c r="A35" s="20">
        <v>30</v>
      </c>
      <c r="B35" s="4" t="s">
        <v>36</v>
      </c>
      <c r="C35" s="5">
        <v>61000</v>
      </c>
      <c r="D35" s="4">
        <v>23</v>
      </c>
      <c r="E35" s="5">
        <f t="shared" si="0"/>
        <v>2033.3333333333333</v>
      </c>
      <c r="F35" s="4">
        <v>2</v>
      </c>
      <c r="G35" s="4">
        <v>300</v>
      </c>
      <c r="H35" s="5">
        <f t="shared" si="2"/>
        <v>600</v>
      </c>
      <c r="I35" s="3">
        <f>IF(Table1[Basic Salary]&gt;=$N$13,Table1[Basic Salary]*$N$14,Table1[Basic Salary]*$N$15)</f>
        <v>6100</v>
      </c>
      <c r="J35" s="5">
        <f>Table1[Per Day Salary]*($N$17-Table1[Days Worked])</f>
        <v>14233.333333333332</v>
      </c>
      <c r="K35" s="21">
        <f t="shared" si="1"/>
        <v>39233.333333333328</v>
      </c>
    </row>
    <row r="36" spans="1:11" x14ac:dyDescent="0.2">
      <c r="A36" s="20">
        <v>31</v>
      </c>
      <c r="B36" s="4" t="s">
        <v>14</v>
      </c>
      <c r="C36" s="5">
        <v>75000</v>
      </c>
      <c r="D36" s="4">
        <v>22</v>
      </c>
      <c r="E36" s="5">
        <f t="shared" si="0"/>
        <v>2500</v>
      </c>
      <c r="F36" s="4">
        <v>14</v>
      </c>
      <c r="G36" s="4">
        <v>550</v>
      </c>
      <c r="H36" s="5">
        <f t="shared" si="2"/>
        <v>7700</v>
      </c>
      <c r="I36" s="3">
        <f>IF(Table1[Basic Salary]&gt;=$N$13,Table1[Basic Salary]*$N$14,Table1[Basic Salary]*$N$15)</f>
        <v>7500</v>
      </c>
      <c r="J36" s="5">
        <f>Table1[Per Day Salary]*($N$17-Table1[Days Worked])</f>
        <v>20000</v>
      </c>
      <c r="K36" s="21">
        <f t="shared" si="1"/>
        <v>50200</v>
      </c>
    </row>
    <row r="37" spans="1:11" x14ac:dyDescent="0.2">
      <c r="A37" s="20">
        <v>32</v>
      </c>
      <c r="B37" s="4" t="s">
        <v>37</v>
      </c>
      <c r="C37" s="5">
        <v>75000</v>
      </c>
      <c r="D37" s="4">
        <v>29</v>
      </c>
      <c r="E37" s="5">
        <f t="shared" si="0"/>
        <v>2500</v>
      </c>
      <c r="F37" s="4">
        <v>1</v>
      </c>
      <c r="G37" s="4">
        <v>400</v>
      </c>
      <c r="H37" s="5">
        <f t="shared" si="2"/>
        <v>400</v>
      </c>
      <c r="I37" s="3">
        <f>IF(Table1[Basic Salary]&gt;=$N$13,Table1[Basic Salary]*$N$14,Table1[Basic Salary]*$N$15)</f>
        <v>7500</v>
      </c>
      <c r="J37" s="5">
        <f>Table1[Per Day Salary]*($N$17-Table1[Days Worked])</f>
        <v>2500</v>
      </c>
      <c r="K37" s="21">
        <f t="shared" si="1"/>
        <v>77900</v>
      </c>
    </row>
    <row r="38" spans="1:11" x14ac:dyDescent="0.2">
      <c r="A38" s="20">
        <v>33</v>
      </c>
      <c r="B38" s="4" t="s">
        <v>38</v>
      </c>
      <c r="C38" s="5">
        <v>76000</v>
      </c>
      <c r="D38" s="4">
        <v>20</v>
      </c>
      <c r="E38" s="5">
        <f t="shared" si="0"/>
        <v>2533.3333333333335</v>
      </c>
      <c r="F38" s="4">
        <v>6</v>
      </c>
      <c r="G38" s="4">
        <v>450</v>
      </c>
      <c r="H38" s="5">
        <f t="shared" si="2"/>
        <v>2700</v>
      </c>
      <c r="I38" s="3">
        <f>IF(Table1[Basic Salary]&gt;=$N$13,Table1[Basic Salary]*$N$14,Table1[Basic Salary]*$N$15)</f>
        <v>7600</v>
      </c>
      <c r="J38" s="5">
        <f>Table1[Per Day Salary]*($N$17-Table1[Days Worked])</f>
        <v>25333.333333333336</v>
      </c>
      <c r="K38" s="21">
        <f t="shared" si="1"/>
        <v>35633.333333333336</v>
      </c>
    </row>
    <row r="39" spans="1:11" x14ac:dyDescent="0.2">
      <c r="A39" s="20">
        <v>34</v>
      </c>
      <c r="B39" s="4" t="s">
        <v>39</v>
      </c>
      <c r="C39" s="5">
        <v>50000</v>
      </c>
      <c r="D39" s="4">
        <v>22</v>
      </c>
      <c r="E39" s="5">
        <f t="shared" si="0"/>
        <v>1666.6666666666667</v>
      </c>
      <c r="F39" s="4">
        <v>5</v>
      </c>
      <c r="G39" s="4">
        <v>550</v>
      </c>
      <c r="H39" s="5">
        <f t="shared" si="2"/>
        <v>2750</v>
      </c>
      <c r="I39" s="3">
        <f>IF(Table1[Basic Salary]&gt;=$N$13,Table1[Basic Salary]*$N$14,Table1[Basic Salary]*$N$15)</f>
        <v>2500</v>
      </c>
      <c r="J39" s="5">
        <f>Table1[Per Day Salary]*($N$17-Table1[Days Worked])</f>
        <v>13333.333333333334</v>
      </c>
      <c r="K39" s="21">
        <f t="shared" si="1"/>
        <v>28583.333333333336</v>
      </c>
    </row>
    <row r="40" spans="1:11" ht="15" thickBot="1" x14ac:dyDescent="0.25">
      <c r="A40" s="22">
        <v>35</v>
      </c>
      <c r="B40" s="23" t="s">
        <v>40</v>
      </c>
      <c r="C40" s="24">
        <v>57000</v>
      </c>
      <c r="D40" s="23">
        <v>23</v>
      </c>
      <c r="E40" s="24">
        <f t="shared" si="0"/>
        <v>1900</v>
      </c>
      <c r="F40" s="23">
        <v>11</v>
      </c>
      <c r="G40" s="23">
        <v>350</v>
      </c>
      <c r="H40" s="24">
        <f t="shared" si="2"/>
        <v>3850</v>
      </c>
      <c r="I40" s="25">
        <f>IF(Table1[Basic Salary]&gt;=$N$13,Table1[Basic Salary]*$N$14,Table1[Basic Salary]*$N$15)</f>
        <v>2850</v>
      </c>
      <c r="J40" s="24">
        <f>Table1[Per Day Salary]*($N$17-Table1[Days Worked])</f>
        <v>13300</v>
      </c>
      <c r="K40" s="26">
        <f t="shared" si="1"/>
        <v>37100</v>
      </c>
    </row>
    <row r="41" spans="1:11" ht="15.75" thickBot="1" x14ac:dyDescent="0.3">
      <c r="A41" s="9" t="s">
        <v>46</v>
      </c>
      <c r="B41" s="10">
        <f>SUBTOTAL(103,Table1[Employee Name])</f>
        <v>35</v>
      </c>
      <c r="C41" s="11">
        <f>SUBTOTAL(104,Table1[Basic Salary])</f>
        <v>78000</v>
      </c>
      <c r="D41" s="10"/>
      <c r="E41" s="12"/>
      <c r="F41" s="10"/>
      <c r="G41" s="10"/>
      <c r="H41" s="12"/>
      <c r="I41" s="11">
        <f>SUBTOTAL(104,Table1[Bonus])</f>
        <v>7800</v>
      </c>
      <c r="J41" s="12"/>
      <c r="K41" s="13"/>
    </row>
  </sheetData>
  <mergeCells count="2">
    <mergeCell ref="A1:K2"/>
    <mergeCell ref="A3:K3"/>
  </mergeCells>
  <conditionalFormatting sqref="I6:I40">
    <cfRule type="cellIs" dxfId="27" priority="2" operator="greaterThan">
      <formula>3000</formula>
    </cfRule>
  </conditionalFormatting>
  <conditionalFormatting sqref="J6:J40">
    <cfRule type="cellIs" dxfId="26" priority="1" operator="greaterThan">
      <formula>2000</formula>
    </cfRule>
  </conditionalFormatting>
  <dataValidations count="1">
    <dataValidation type="list" allowBlank="1" showInputMessage="1" showErrorMessage="1" sqref="M8">
      <formula1>$B$6:$B$40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2025-08-03T19:08:07Z</dcterms:modified>
</cp:coreProperties>
</file>