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0.xml" ContentType="application/inkml+xml"/>
  <Override PartName="/xl/drawings/drawing4.xml" ContentType="application/vnd.openxmlformats-officedocument.drawing+xml"/>
  <Override PartName="/xl/ink/ink11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T calculation\"/>
    </mc:Choice>
  </mc:AlternateContent>
  <xr:revisionPtr revIDLastSave="0" documentId="13_ncr:1_{79B32AC1-1FEF-4E22-B85F-A9C67EE0A0A6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math" sheetId="1" r:id="rId1"/>
    <sheet name="unit hydrograph" sheetId="2" r:id="rId2"/>
    <sheet name="UH math" sheetId="3" r:id="rId3"/>
    <sheet name="UH Math II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6" i="3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7" i="4"/>
  <c r="L27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3" i="4"/>
  <c r="L23" i="4" s="1"/>
  <c r="K24" i="4"/>
  <c r="L24" i="4" s="1"/>
  <c r="K25" i="4"/>
  <c r="L25" i="4" s="1"/>
  <c r="K8" i="4"/>
  <c r="J9" i="4"/>
  <c r="J24" i="4"/>
  <c r="J8" i="4"/>
  <c r="I10" i="4"/>
  <c r="S24" i="4"/>
  <c r="H7" i="4"/>
  <c r="L7" i="4" s="1"/>
  <c r="H8" i="4"/>
  <c r="L8" i="4" s="1"/>
  <c r="H9" i="4"/>
  <c r="L9" i="4" s="1"/>
  <c r="H10" i="4"/>
  <c r="L10" i="4" s="1"/>
  <c r="H11" i="4"/>
  <c r="L11" i="4" s="1"/>
  <c r="H12" i="4"/>
  <c r="L12" i="4" s="1"/>
  <c r="H14" i="4"/>
  <c r="L14" i="4" s="1"/>
  <c r="H15" i="4"/>
  <c r="L15" i="4" s="1"/>
  <c r="H16" i="4"/>
  <c r="L16" i="4" s="1"/>
  <c r="H17" i="4"/>
  <c r="L17" i="4" s="1"/>
  <c r="H18" i="4"/>
  <c r="L18" i="4" s="1"/>
  <c r="H19" i="4"/>
  <c r="L19" i="4" s="1"/>
  <c r="H20" i="4"/>
  <c r="L20" i="4" s="1"/>
  <c r="H6" i="4"/>
  <c r="L6" i="4" s="1"/>
  <c r="E8" i="4"/>
  <c r="E9" i="4" s="1"/>
  <c r="E10" i="4" s="1"/>
  <c r="E11" i="4" s="1"/>
  <c r="E12" i="4" s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7" i="3"/>
  <c r="L6" i="3"/>
  <c r="J20" i="3"/>
  <c r="J18" i="3"/>
  <c r="J19" i="3"/>
  <c r="J14" i="3"/>
  <c r="J15" i="3"/>
  <c r="J16" i="3"/>
  <c r="J17" i="3"/>
  <c r="J13" i="3"/>
  <c r="J9" i="3"/>
  <c r="J10" i="3"/>
  <c r="J11" i="3"/>
  <c r="J12" i="3"/>
  <c r="J8" i="3"/>
  <c r="G10" i="2"/>
  <c r="G11" i="2"/>
  <c r="G12" i="2"/>
  <c r="G13" i="2"/>
  <c r="G9" i="2"/>
  <c r="M30" i="1"/>
  <c r="O27" i="1"/>
  <c r="O6" i="1"/>
  <c r="O5" i="1"/>
  <c r="O23" i="1"/>
  <c r="L15" i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K14" i="1"/>
  <c r="K15" i="1"/>
  <c r="K16" i="1"/>
  <c r="K17" i="1"/>
  <c r="K18" i="1"/>
  <c r="K19" i="1"/>
  <c r="K20" i="1"/>
  <c r="K21" i="1"/>
  <c r="K22" i="1"/>
  <c r="K13" i="1"/>
  <c r="L14" i="1" s="1"/>
  <c r="O14" i="1" s="1"/>
  <c r="E14" i="4" l="1"/>
  <c r="E15" i="4" s="1"/>
  <c r="E16" i="4" s="1"/>
  <c r="E17" i="4" s="1"/>
  <c r="E18" i="4" s="1"/>
  <c r="E19" i="4" s="1"/>
  <c r="E20" i="4" s="1"/>
  <c r="F13" i="4"/>
  <c r="H13" i="4" s="1"/>
  <c r="L13" i="4" s="1"/>
  <c r="I11" i="4"/>
  <c r="J10" i="4"/>
  <c r="E22" i="4"/>
  <c r="L21" i="1"/>
  <c r="O21" i="1" s="1"/>
  <c r="L20" i="1"/>
  <c r="O20" i="1" s="1"/>
  <c r="L19" i="1"/>
  <c r="O19" i="1" s="1"/>
  <c r="L18" i="1"/>
  <c r="O18" i="1" s="1"/>
  <c r="L17" i="1"/>
  <c r="O17" i="1" s="1"/>
  <c r="L16" i="1"/>
  <c r="O16" i="1" s="1"/>
  <c r="O15" i="1"/>
  <c r="M22" i="1"/>
  <c r="I12" i="4" l="1"/>
  <c r="J11" i="4"/>
  <c r="F21" i="4"/>
  <c r="H21" i="4" s="1"/>
  <c r="L21" i="4" s="1"/>
  <c r="E24" i="4"/>
  <c r="S25" i="4"/>
  <c r="T24" i="4" s="1"/>
  <c r="M27" i="1"/>
  <c r="O24" i="1"/>
  <c r="H22" i="4" l="1"/>
  <c r="L22" i="4" s="1"/>
  <c r="I13" i="4"/>
  <c r="J12" i="4"/>
  <c r="I14" i="4" l="1"/>
  <c r="J13" i="4"/>
  <c r="I16" i="4" l="1"/>
  <c r="J14" i="4"/>
  <c r="I17" i="4" l="1"/>
  <c r="J15" i="4"/>
  <c r="I18" i="4" l="1"/>
  <c r="J16" i="4"/>
  <c r="I19" i="4" l="1"/>
  <c r="J17" i="4"/>
  <c r="I20" i="4" l="1"/>
  <c r="J18" i="4"/>
  <c r="I21" i="4" l="1"/>
  <c r="J19" i="4"/>
  <c r="I22" i="4" l="1"/>
  <c r="J20" i="4"/>
  <c r="I24" i="4" l="1"/>
  <c r="J21" i="4"/>
  <c r="I26" i="4" l="1"/>
  <c r="J25" i="4" s="1"/>
  <c r="J23" i="4"/>
</calcChain>
</file>

<file path=xl/sharedStrings.xml><?xml version="1.0" encoding="utf-8"?>
<sst xmlns="http://schemas.openxmlformats.org/spreadsheetml/2006/main" count="73" uniqueCount="59">
  <si>
    <t>catchment area</t>
  </si>
  <si>
    <t>27 km2</t>
  </si>
  <si>
    <t>1) Q hydrograph</t>
  </si>
  <si>
    <t>2) baseflow seperate</t>
  </si>
  <si>
    <t>total rainfall</t>
  </si>
  <si>
    <t>cm</t>
  </si>
  <si>
    <t>3) direct runoff volume</t>
  </si>
  <si>
    <t>storm time or</t>
  </si>
  <si>
    <t>rainfall time</t>
  </si>
  <si>
    <t>hr</t>
  </si>
  <si>
    <t>4) surface runoff depth</t>
  </si>
  <si>
    <t>5) Phi index</t>
  </si>
  <si>
    <t>baseflow</t>
  </si>
  <si>
    <t>m3/sec</t>
  </si>
  <si>
    <t>m3/sed</t>
  </si>
  <si>
    <t>time (hr)</t>
  </si>
  <si>
    <t>flow (m3/sec)</t>
  </si>
  <si>
    <t>Q-baseflow</t>
  </si>
  <si>
    <t>avg.</t>
  </si>
  <si>
    <t>time</t>
  </si>
  <si>
    <t>antecedent</t>
  </si>
  <si>
    <t>hour</t>
  </si>
  <si>
    <t>time (hour)</t>
  </si>
  <si>
    <t>time*height avg</t>
  </si>
  <si>
    <t>5 m3/sec</t>
  </si>
  <si>
    <t>m3</t>
  </si>
  <si>
    <t>Mm3</t>
  </si>
  <si>
    <t>total direct runoff</t>
  </si>
  <si>
    <t>direct runoff (baseflow not incuded)</t>
  </si>
  <si>
    <t>effective rainfall (infiltrated rainfall not included)</t>
  </si>
  <si>
    <t>Area of Direct runoff</t>
  </si>
  <si>
    <t>surface runoff depth</t>
  </si>
  <si>
    <t>meter</t>
  </si>
  <si>
    <t>OR rainfall excess</t>
  </si>
  <si>
    <t>(direct runoff volume/catchment area)</t>
  </si>
  <si>
    <t>Phi index</t>
  </si>
  <si>
    <t>(total rainfall- excess rainfall)/time</t>
  </si>
  <si>
    <t>cm/hr</t>
  </si>
  <si>
    <t>basin characteristics</t>
  </si>
  <si>
    <t>soil characteristics</t>
  </si>
  <si>
    <t>slope</t>
  </si>
  <si>
    <t>1 cm</t>
  </si>
  <si>
    <t>outlet</t>
  </si>
  <si>
    <t>6-H unit hydrograph</t>
  </si>
  <si>
    <t>6-H</t>
  </si>
  <si>
    <t>1 cm rainfall-runoff</t>
  </si>
  <si>
    <t>3.5 cm rainfall-runoff</t>
  </si>
  <si>
    <t>3 cm 6 H</t>
  </si>
  <si>
    <t>DRH</t>
  </si>
  <si>
    <t>Direct runoff hydrograph</t>
  </si>
  <si>
    <t>ER</t>
  </si>
  <si>
    <t>Excess rainfall</t>
  </si>
  <si>
    <t>12 H 5 cm</t>
  </si>
  <si>
    <t>time of 2cm 6H</t>
  </si>
  <si>
    <t>time for plot</t>
  </si>
  <si>
    <t>2 cm 6 h UH</t>
  </si>
  <si>
    <t>6 H</t>
  </si>
  <si>
    <t>y = y1 + ((x – x1) / (x2 – x1)) * (y2 – y1), </t>
  </si>
  <si>
    <t>5 cm rainfall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</si>
</sst>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02124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2" fillId="5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0" borderId="1" xfId="0" applyFont="1" applyBorder="1"/>
    <xf numFmtId="0" fontId="3" fillId="0" borderId="0" xfId="0" applyFont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math!$I$12:$I$24</c:f>
              <c:numCache>
                <c:formatCode>General</c:formatCode>
                <c:ptCount val="13"/>
                <c:pt idx="0">
                  <c:v>-6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  <c:pt idx="12">
                  <c:v>66</c:v>
                </c:pt>
              </c:numCache>
            </c:numRef>
          </c:cat>
          <c:val>
            <c:numRef>
              <c:f>math!$J$12:$J$24</c:f>
              <c:numCache>
                <c:formatCode>General</c:formatCode>
                <c:ptCount val="13"/>
                <c:pt idx="0">
                  <c:v>6</c:v>
                </c:pt>
                <c:pt idx="1">
                  <c:v>5</c:v>
                </c:pt>
                <c:pt idx="2">
                  <c:v>13</c:v>
                </c:pt>
                <c:pt idx="3">
                  <c:v>26</c:v>
                </c:pt>
                <c:pt idx="4">
                  <c:v>21</c:v>
                </c:pt>
                <c:pt idx="5">
                  <c:v>16</c:v>
                </c:pt>
                <c:pt idx="6">
                  <c:v>12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4.5</c:v>
                </c:pt>
                <c:pt idx="12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8-4A31-B9A7-24978CBD3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976327"/>
        <c:axId val="46724903"/>
      </c:lineChart>
      <c:catAx>
        <c:axId val="1965976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4903"/>
        <c:crosses val="autoZero"/>
        <c:auto val="1"/>
        <c:lblAlgn val="ctr"/>
        <c:lblOffset val="100"/>
        <c:noMultiLvlLbl val="0"/>
      </c:catAx>
      <c:valAx>
        <c:axId val="4672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76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UH 6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'UH math'!$J$6:$J$20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24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54</c:v>
                </c:pt>
                <c:pt idx="13">
                  <c:v>60</c:v>
                </c:pt>
                <c:pt idx="14">
                  <c:v>69</c:v>
                </c:pt>
              </c:numCache>
            </c:numRef>
          </c:cat>
          <c:val>
            <c:numRef>
              <c:f>'UH math'!$K$6:$K$20</c:f>
              <c:numCache>
                <c:formatCode>General</c:formatCode>
                <c:ptCount val="1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85</c:v>
                </c:pt>
                <c:pt idx="4">
                  <c:v>125</c:v>
                </c:pt>
                <c:pt idx="5">
                  <c:v>160</c:v>
                </c:pt>
                <c:pt idx="6">
                  <c:v>185</c:v>
                </c:pt>
                <c:pt idx="7">
                  <c:v>160</c:v>
                </c:pt>
                <c:pt idx="8">
                  <c:v>110</c:v>
                </c:pt>
                <c:pt idx="9">
                  <c:v>60</c:v>
                </c:pt>
                <c:pt idx="10">
                  <c:v>36</c:v>
                </c:pt>
                <c:pt idx="11">
                  <c:v>25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9-439E-80CC-8B9FDC293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249608"/>
        <c:axId val="689513912"/>
      </c:lineChart>
      <c:catAx>
        <c:axId val="15532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13912"/>
        <c:crosses val="autoZero"/>
        <c:auto val="1"/>
        <c:lblAlgn val="ctr"/>
        <c:lblOffset val="100"/>
        <c:noMultiLvlLbl val="0"/>
      </c:catAx>
      <c:valAx>
        <c:axId val="6895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UH ordinate (m3/sec)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4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'UH Math II'!$E$6:$E$22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</c:numCache>
            </c:numRef>
          </c:cat>
          <c:val>
            <c:numRef>
              <c:f>'UH Math II'!$F$6:$F$22</c:f>
              <c:numCache>
                <c:formatCode>General</c:formatCode>
                <c:ptCount val="17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85</c:v>
                </c:pt>
                <c:pt idx="4">
                  <c:v>125</c:v>
                </c:pt>
                <c:pt idx="5">
                  <c:v>160</c:v>
                </c:pt>
                <c:pt idx="6">
                  <c:v>185</c:v>
                </c:pt>
                <c:pt idx="7">
                  <c:v>172.5</c:v>
                </c:pt>
                <c:pt idx="8">
                  <c:v>160</c:v>
                </c:pt>
                <c:pt idx="9">
                  <c:v>110</c:v>
                </c:pt>
                <c:pt idx="10">
                  <c:v>60</c:v>
                </c:pt>
                <c:pt idx="11">
                  <c:v>36</c:v>
                </c:pt>
                <c:pt idx="12">
                  <c:v>25</c:v>
                </c:pt>
                <c:pt idx="13">
                  <c:v>16</c:v>
                </c:pt>
                <c:pt idx="14">
                  <c:v>8</c:v>
                </c:pt>
                <c:pt idx="15">
                  <c:v>2.666666666666667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3-424F-8226-E05716FC1D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'UH Math II'!$E$6:$E$22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</c:numCache>
            </c:numRef>
          </c:cat>
          <c:val>
            <c:numRef>
              <c:f>'UH Math II'!$H$6:$H$22</c:f>
              <c:numCache>
                <c:formatCode>General</c:formatCode>
                <c:ptCount val="17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255</c:v>
                </c:pt>
                <c:pt idx="4">
                  <c:v>375</c:v>
                </c:pt>
                <c:pt idx="5">
                  <c:v>480</c:v>
                </c:pt>
                <c:pt idx="6">
                  <c:v>555</c:v>
                </c:pt>
                <c:pt idx="7">
                  <c:v>517.5</c:v>
                </c:pt>
                <c:pt idx="8">
                  <c:v>480</c:v>
                </c:pt>
                <c:pt idx="9">
                  <c:v>330</c:v>
                </c:pt>
                <c:pt idx="10">
                  <c:v>180</c:v>
                </c:pt>
                <c:pt idx="11">
                  <c:v>108</c:v>
                </c:pt>
                <c:pt idx="12">
                  <c:v>75</c:v>
                </c:pt>
                <c:pt idx="13">
                  <c:v>48</c:v>
                </c:pt>
                <c:pt idx="14">
                  <c:v>24</c:v>
                </c:pt>
                <c:pt idx="15">
                  <c:v>8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3-424F-8226-E05716FC1D9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'UH Math II'!$E$6:$E$22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</c:numCache>
            </c:numRef>
          </c:cat>
          <c:val>
            <c:numRef>
              <c:f>'UH Math II'!$J$5:$J$21</c:f>
              <c:numCache>
                <c:formatCode>General</c:formatCode>
                <c:ptCount val="17"/>
                <c:pt idx="0">
                  <c:v>0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30</c:v>
                </c:pt>
                <c:pt idx="11">
                  <c:v>36</c:v>
                </c:pt>
                <c:pt idx="12">
                  <c:v>42</c:v>
                </c:pt>
                <c:pt idx="13">
                  <c:v>48</c:v>
                </c:pt>
                <c:pt idx="14">
                  <c:v>54</c:v>
                </c:pt>
                <c:pt idx="15">
                  <c:v>60</c:v>
                </c:pt>
                <c:pt idx="1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93-424F-8226-E05716FC1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57399"/>
        <c:axId val="1534533623"/>
      </c:lineChart>
      <c:catAx>
        <c:axId val="1293257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33623"/>
        <c:crosses val="autoZero"/>
        <c:auto val="1"/>
        <c:lblAlgn val="ctr"/>
        <c:lblOffset val="100"/>
        <c:noMultiLvlLbl val="0"/>
      </c:catAx>
      <c:valAx>
        <c:axId val="153453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57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'UH Math II'!$F$3:$F$5</c:f>
              <c:strCache>
                <c:ptCount val="3"/>
                <c:pt idx="0">
                  <c:v>1 cm</c:v>
                </c:pt>
                <c:pt idx="1">
                  <c:v>6-H unit hydrograph</c:v>
                </c:pt>
                <c:pt idx="2">
                  <c:v>1 cm rainfall-runoff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'UH Math II'!$E$6:$E$26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xVal>
          <c:yVal>
            <c:numRef>
              <c:f>'UH Math II'!$F$6:$F$26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85</c:v>
                </c:pt>
                <c:pt idx="4">
                  <c:v>125</c:v>
                </c:pt>
                <c:pt idx="5">
                  <c:v>160</c:v>
                </c:pt>
                <c:pt idx="6">
                  <c:v>185</c:v>
                </c:pt>
                <c:pt idx="7">
                  <c:v>172.5</c:v>
                </c:pt>
                <c:pt idx="8">
                  <c:v>160</c:v>
                </c:pt>
                <c:pt idx="9">
                  <c:v>110</c:v>
                </c:pt>
                <c:pt idx="10">
                  <c:v>60</c:v>
                </c:pt>
                <c:pt idx="11">
                  <c:v>36</c:v>
                </c:pt>
                <c:pt idx="12">
                  <c:v>25</c:v>
                </c:pt>
                <c:pt idx="13">
                  <c:v>16</c:v>
                </c:pt>
                <c:pt idx="14">
                  <c:v>8</c:v>
                </c:pt>
                <c:pt idx="15">
                  <c:v>2.666666666666667</c:v>
                </c:pt>
                <c:pt idx="16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1-4B79-ABBA-F193FDCDBD88}"/>
            </c:ext>
          </c:extLst>
        </c:ser>
        <c:ser>
          <c:idx val="1"/>
          <c:order val="1"/>
          <c:tx>
            <c:strRef>
              <c:f>'UH Math II'!$H$3:$H$5</c:f>
              <c:strCache>
                <c:ptCount val="3"/>
                <c:pt idx="0">
                  <c:v>3 cm 6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'UH Math II'!$E$6:$E$26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xVal>
          <c:yVal>
            <c:numRef>
              <c:f>'UH Math II'!$H$6:$H$26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255</c:v>
                </c:pt>
                <c:pt idx="4">
                  <c:v>375</c:v>
                </c:pt>
                <c:pt idx="5">
                  <c:v>480</c:v>
                </c:pt>
                <c:pt idx="6">
                  <c:v>555</c:v>
                </c:pt>
                <c:pt idx="7">
                  <c:v>517.5</c:v>
                </c:pt>
                <c:pt idx="8">
                  <c:v>480</c:v>
                </c:pt>
                <c:pt idx="9">
                  <c:v>330</c:v>
                </c:pt>
                <c:pt idx="10">
                  <c:v>180</c:v>
                </c:pt>
                <c:pt idx="11">
                  <c:v>108</c:v>
                </c:pt>
                <c:pt idx="12">
                  <c:v>75</c:v>
                </c:pt>
                <c:pt idx="13">
                  <c:v>48</c:v>
                </c:pt>
                <c:pt idx="14">
                  <c:v>24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1-4B79-ABBA-F193FDCDBD88}"/>
            </c:ext>
          </c:extLst>
        </c:ser>
        <c:ser>
          <c:idx val="2"/>
          <c:order val="2"/>
          <c:tx>
            <c:strRef>
              <c:f>'UH Math II'!$K$3:$K$5</c:f>
              <c:strCache>
                <c:ptCount val="3"/>
                <c:pt idx="0">
                  <c:v>3 cm 6 H</c:v>
                </c:pt>
                <c:pt idx="2">
                  <c:v>2 cm 6 h UH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'UH Math II'!$E$6:$E$26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xVal>
          <c:yVal>
            <c:numRef>
              <c:f>'UH Math II'!$K$6:$K$25</c:f>
              <c:numCache>
                <c:formatCode>General</c:formatCode>
                <c:ptCount val="20"/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170</c:v>
                </c:pt>
                <c:pt idx="6">
                  <c:v>250</c:v>
                </c:pt>
                <c:pt idx="7">
                  <c:v>320</c:v>
                </c:pt>
                <c:pt idx="8">
                  <c:v>370</c:v>
                </c:pt>
                <c:pt idx="9">
                  <c:v>320</c:v>
                </c:pt>
                <c:pt idx="10">
                  <c:v>220</c:v>
                </c:pt>
                <c:pt idx="11">
                  <c:v>120</c:v>
                </c:pt>
                <c:pt idx="12">
                  <c:v>72</c:v>
                </c:pt>
                <c:pt idx="13">
                  <c:v>50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A1-4B79-ABBA-F193FDCDBD88}"/>
            </c:ext>
          </c:extLst>
        </c:ser>
        <c:ser>
          <c:idx val="3"/>
          <c:order val="3"/>
          <c:tx>
            <c:strRef>
              <c:f>'UH Math II'!$L$3:$L$5</c:f>
              <c:strCache>
                <c:ptCount val="3"/>
                <c:pt idx="0">
                  <c:v>3 cm 6 H</c:v>
                </c:pt>
                <c:pt idx="2">
                  <c:v>12 H 5 cm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'UH Math II'!$E$6:$E$26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xVal>
          <c:yVal>
            <c:numRef>
              <c:f>'UH Math II'!$L$6:$L$27</c:f>
              <c:numCache>
                <c:formatCode>General</c:formatCode>
                <c:ptCount val="22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305</c:v>
                </c:pt>
                <c:pt idx="4">
                  <c:v>475</c:v>
                </c:pt>
                <c:pt idx="5">
                  <c:v>650</c:v>
                </c:pt>
                <c:pt idx="6">
                  <c:v>805</c:v>
                </c:pt>
                <c:pt idx="7">
                  <c:v>837.5</c:v>
                </c:pt>
                <c:pt idx="8">
                  <c:v>850</c:v>
                </c:pt>
                <c:pt idx="9">
                  <c:v>650</c:v>
                </c:pt>
                <c:pt idx="10">
                  <c:v>400</c:v>
                </c:pt>
                <c:pt idx="11">
                  <c:v>228</c:v>
                </c:pt>
                <c:pt idx="12">
                  <c:v>147</c:v>
                </c:pt>
                <c:pt idx="13">
                  <c:v>98</c:v>
                </c:pt>
                <c:pt idx="14">
                  <c:v>56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A1-4B79-ABBA-F193FDCD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56152"/>
        <c:axId val="120864952"/>
      </c:scatterChart>
      <c:valAx>
        <c:axId val="193395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4952"/>
        <c:crosses val="autoZero"/>
        <c:crossBetween val="midCat"/>
      </c:valAx>
      <c:valAx>
        <c:axId val="1208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5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'UH Math II'!$AJ$6:$AJ$24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cat>
          <c:val>
            <c:numRef>
              <c:f>'UH Math II'!$AK$6:$AK$24</c:f>
              <c:numCache>
                <c:formatCode>General</c:formatCode>
                <c:ptCount val="1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85</c:v>
                </c:pt>
                <c:pt idx="4">
                  <c:v>125</c:v>
                </c:pt>
                <c:pt idx="5">
                  <c:v>160</c:v>
                </c:pt>
                <c:pt idx="6">
                  <c:v>185</c:v>
                </c:pt>
                <c:pt idx="7">
                  <c:v>172.5</c:v>
                </c:pt>
                <c:pt idx="8">
                  <c:v>160</c:v>
                </c:pt>
                <c:pt idx="9">
                  <c:v>110</c:v>
                </c:pt>
                <c:pt idx="10">
                  <c:v>60</c:v>
                </c:pt>
                <c:pt idx="11">
                  <c:v>36</c:v>
                </c:pt>
                <c:pt idx="12">
                  <c:v>25</c:v>
                </c:pt>
                <c:pt idx="13">
                  <c:v>16</c:v>
                </c:pt>
                <c:pt idx="14">
                  <c:v>8</c:v>
                </c:pt>
                <c:pt idx="15">
                  <c:v>2.666666666666667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6-4ED1-8D78-E2BD3ADBB5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'UH Math II'!$AJ$6:$AJ$24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cat>
          <c:val>
            <c:numRef>
              <c:f>'UH Math II'!$AL$6:$AL$24</c:f>
              <c:numCache>
                <c:formatCode>General</c:formatCode>
                <c:ptCount val="19"/>
                <c:pt idx="1">
                  <c:v>250</c:v>
                </c:pt>
                <c:pt idx="2">
                  <c:v>500</c:v>
                </c:pt>
                <c:pt idx="3">
                  <c:v>850</c:v>
                </c:pt>
                <c:pt idx="4">
                  <c:v>1250</c:v>
                </c:pt>
                <c:pt idx="5">
                  <c:v>1600</c:v>
                </c:pt>
                <c:pt idx="6">
                  <c:v>1850</c:v>
                </c:pt>
                <c:pt idx="7">
                  <c:v>1725</c:v>
                </c:pt>
                <c:pt idx="8">
                  <c:v>1600</c:v>
                </c:pt>
                <c:pt idx="9">
                  <c:v>1100</c:v>
                </c:pt>
                <c:pt idx="10">
                  <c:v>600</c:v>
                </c:pt>
                <c:pt idx="11">
                  <c:v>360</c:v>
                </c:pt>
                <c:pt idx="12">
                  <c:v>250</c:v>
                </c:pt>
                <c:pt idx="13">
                  <c:v>160</c:v>
                </c:pt>
                <c:pt idx="14">
                  <c:v>80</c:v>
                </c:pt>
                <c:pt idx="15">
                  <c:v>26.666666666666671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6-4ED1-8D78-E2BD3ADBB5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'UH Math II'!$AJ$6:$AJ$24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cat>
          <c:val>
            <c:numRef>
              <c:f>'UH Math II'!$AM$6:$AM$24</c:f>
              <c:numCache>
                <c:formatCode>General</c:formatCode>
                <c:ptCount val="19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255</c:v>
                </c:pt>
                <c:pt idx="4">
                  <c:v>375</c:v>
                </c:pt>
                <c:pt idx="5">
                  <c:v>480</c:v>
                </c:pt>
                <c:pt idx="6">
                  <c:v>555</c:v>
                </c:pt>
                <c:pt idx="7">
                  <c:v>517.5</c:v>
                </c:pt>
                <c:pt idx="8">
                  <c:v>480</c:v>
                </c:pt>
                <c:pt idx="9">
                  <c:v>330</c:v>
                </c:pt>
                <c:pt idx="10">
                  <c:v>180</c:v>
                </c:pt>
                <c:pt idx="11">
                  <c:v>108</c:v>
                </c:pt>
                <c:pt idx="12">
                  <c:v>75</c:v>
                </c:pt>
                <c:pt idx="13">
                  <c:v>48</c:v>
                </c:pt>
                <c:pt idx="14">
                  <c:v>24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6-4ED1-8D78-E2BD3ADBB5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'UH Math II'!$AJ$6:$AJ$24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cat>
          <c:val>
            <c:numRef>
              <c:f>'UH Math II'!$AN$6:$AN$24</c:f>
              <c:numCache>
                <c:formatCode>General</c:formatCode>
                <c:ptCount val="19"/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170</c:v>
                </c:pt>
                <c:pt idx="6">
                  <c:v>250</c:v>
                </c:pt>
                <c:pt idx="7">
                  <c:v>320</c:v>
                </c:pt>
                <c:pt idx="8">
                  <c:v>370</c:v>
                </c:pt>
                <c:pt idx="9">
                  <c:v>320</c:v>
                </c:pt>
                <c:pt idx="10">
                  <c:v>220</c:v>
                </c:pt>
                <c:pt idx="11">
                  <c:v>120</c:v>
                </c:pt>
                <c:pt idx="12">
                  <c:v>72</c:v>
                </c:pt>
                <c:pt idx="13">
                  <c:v>50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26-4ED1-8D78-E2BD3ADBB5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'UH Math II'!$AJ$6:$AJ$24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69</c:v>
                </c:pt>
                <c:pt idx="17">
                  <c:v>72</c:v>
                </c:pt>
                <c:pt idx="18">
                  <c:v>75</c:v>
                </c:pt>
              </c:numCache>
            </c:numRef>
          </c:cat>
          <c:val>
            <c:numRef>
              <c:f>'UH Math II'!$AO$6:$AO$24</c:f>
              <c:numCache>
                <c:formatCode>General</c:formatCode>
                <c:ptCount val="19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305</c:v>
                </c:pt>
                <c:pt idx="4">
                  <c:v>475</c:v>
                </c:pt>
                <c:pt idx="5">
                  <c:v>650</c:v>
                </c:pt>
                <c:pt idx="6">
                  <c:v>805</c:v>
                </c:pt>
                <c:pt idx="7">
                  <c:v>837.5</c:v>
                </c:pt>
                <c:pt idx="8">
                  <c:v>850</c:v>
                </c:pt>
                <c:pt idx="9">
                  <c:v>650</c:v>
                </c:pt>
                <c:pt idx="10">
                  <c:v>400</c:v>
                </c:pt>
                <c:pt idx="11">
                  <c:v>228</c:v>
                </c:pt>
                <c:pt idx="12">
                  <c:v>147</c:v>
                </c:pt>
                <c:pt idx="13">
                  <c:v>98</c:v>
                </c:pt>
                <c:pt idx="14">
                  <c:v>56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26-4ED1-8D78-E2BD3ADB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807111"/>
        <c:axId val="2127670967"/>
      </c:lineChart>
      <c:catAx>
        <c:axId val="1665807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70967"/>
        <c:crosses val="autoZero"/>
        <c:auto val="1"/>
        <c:lblAlgn val="ctr"/>
        <c:lblOffset val="100"/>
        <c:noMultiLvlLbl val="0"/>
      </c:catAx>
      <c:valAx>
        <c:axId val="2127670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07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ustomXml" Target="../ink/ink8.xml"/><Relationship Id="rId3" Type="http://schemas.openxmlformats.org/officeDocument/2006/relationships/customXml" Target="../ink/ink3.xml"/><Relationship Id="rId7" Type="http://schemas.openxmlformats.org/officeDocument/2006/relationships/customXml" Target="../ink/ink5.xml"/><Relationship Id="rId12" Type="http://schemas.openxmlformats.org/officeDocument/2006/relationships/image" Target="../media/image8.png"/><Relationship Id="rId2" Type="http://schemas.openxmlformats.org/officeDocument/2006/relationships/image" Target="../media/image3.png"/><Relationship Id="rId16" Type="http://schemas.openxmlformats.org/officeDocument/2006/relationships/image" Target="../media/image10.png"/><Relationship Id="rId1" Type="http://schemas.openxmlformats.org/officeDocument/2006/relationships/customXml" Target="../ink/ink2.xml"/><Relationship Id="rId6" Type="http://schemas.openxmlformats.org/officeDocument/2006/relationships/image" Target="../media/image5.png"/><Relationship Id="rId11" Type="http://schemas.openxmlformats.org/officeDocument/2006/relationships/customXml" Target="../ink/ink7.xml"/><Relationship Id="rId5" Type="http://schemas.openxmlformats.org/officeDocument/2006/relationships/customXml" Target="../ink/ink4.xml"/><Relationship Id="rId15" Type="http://schemas.openxmlformats.org/officeDocument/2006/relationships/customXml" Target="../ink/ink9.xml"/><Relationship Id="rId10" Type="http://schemas.openxmlformats.org/officeDocument/2006/relationships/image" Target="../media/image7.png"/><Relationship Id="rId4" Type="http://schemas.openxmlformats.org/officeDocument/2006/relationships/image" Target="../media/image4.png"/><Relationship Id="rId9" Type="http://schemas.openxmlformats.org/officeDocument/2006/relationships/customXml" Target="../ink/ink6.xml"/><Relationship Id="rId1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ustomXml" Target="../ink/ink10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ustomXml" Target="../ink/ink11.xml"/><Relationship Id="rId1" Type="http://schemas.openxmlformats.org/officeDocument/2006/relationships/image" Target="../media/image12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0</xdr:row>
      <xdr:rowOff>142875</xdr:rowOff>
    </xdr:from>
    <xdr:to>
      <xdr:col>10</xdr:col>
      <xdr:colOff>619125</xdr:colOff>
      <xdr:row>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E976F-7C59-840C-6BED-F9F90EDB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5" y="142875"/>
          <a:ext cx="4572000" cy="1143000"/>
        </a:xfrm>
        <a:prstGeom prst="rect">
          <a:avLst/>
        </a:prstGeom>
      </xdr:spPr>
    </xdr:pic>
    <xdr:clientData/>
  </xdr:twoCellAnchor>
  <xdr:twoCellAnchor>
    <xdr:from>
      <xdr:col>22</xdr:col>
      <xdr:colOff>66675</xdr:colOff>
      <xdr:row>2</xdr:row>
      <xdr:rowOff>152400</xdr:rowOff>
    </xdr:from>
    <xdr:to>
      <xdr:col>29</xdr:col>
      <xdr:colOff>371475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64FDE-C54C-C966-3E05-75D6C29B54B0}"/>
            </a:ext>
            <a:ext uri="{147F2762-F138-4A5C-976F-8EAC2B608ADB}">
              <a16:predDERef xmlns:a16="http://schemas.microsoft.com/office/drawing/2014/main" pred="{0BFE976F-7C59-840C-6BED-F9F90EDBF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28575</xdr:colOff>
      <xdr:row>12</xdr:row>
      <xdr:rowOff>142875</xdr:rowOff>
    </xdr:from>
    <xdr:to>
      <xdr:col>29</xdr:col>
      <xdr:colOff>57150</xdr:colOff>
      <xdr:row>12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E938D77-B227-EBF8-830E-112EC3C0F98D}"/>
            </a:ext>
            <a:ext uri="{147F2762-F138-4A5C-976F-8EAC2B608ADB}">
              <a16:predDERef xmlns:a16="http://schemas.microsoft.com/office/drawing/2014/main" pred="{16D64FDE-C54C-C966-3E05-75D6C29B54B0}"/>
            </a:ext>
          </a:extLst>
        </xdr:cNvPr>
        <xdr:cNvCxnSpPr>
          <a:cxnSpLocks/>
        </xdr:cNvCxnSpPr>
      </xdr:nvCxnSpPr>
      <xdr:spPr>
        <a:xfrm flipV="1">
          <a:off x="19611975" y="2428875"/>
          <a:ext cx="36861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323850</xdr:colOff>
      <xdr:row>7</xdr:row>
      <xdr:rowOff>0</xdr:rowOff>
    </xdr:from>
    <xdr:to>
      <xdr:col>26</xdr:col>
      <xdr:colOff>419100</xdr:colOff>
      <xdr:row>12</xdr:row>
      <xdr:rowOff>95250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0699DAF-9CC4-4BD2-83EA-9A6B0FCD250C}"/>
                </a:ext>
                <a:ext uri="{147F2762-F138-4A5C-976F-8EAC2B608ADB}">
                  <a16:predDERef xmlns:a16="http://schemas.microsoft.com/office/drawing/2014/main" pred="{4E938D77-B227-EBF8-830E-112EC3C0F98D}"/>
                </a:ext>
              </a:extLst>
            </xdr14:cNvPr>
            <xdr14:cNvContentPartPr/>
          </xdr14:nvContentPartPr>
          <xdr14:nvPr macro=""/>
          <xdr14:xfrm>
            <a:off x="19907250" y="1333500"/>
            <a:ext cx="1924050" cy="1047750"/>
          </xdr14:xfrm>
        </xdr:contentPart>
      </mc:Choice>
      <mc:Fallback xmlns="">
        <xdr:pic>
          <xdr:nvPicPr>
            <xdr:cNvPr id="5" name="">
              <a:extLst>
                <a:ext uri="{FF2B5EF4-FFF2-40B4-BE49-F238E27FC236}">
                  <a16:creationId xmlns:a16="http://schemas.microsoft.com/office/drawing/2014/main" id="{30699DAF-9CC4-4BD2-83EA-9A6B0FCD250C}"/>
                </a:ext>
                <a:ext uri="{147F2762-F138-4A5C-976F-8EAC2B608ADB}">
                  <a16:predDERef xmlns:a16="http://schemas.microsoft.com/office/drawing/2014/main" pred="{4E938D77-B227-EBF8-830E-112EC3C0F98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853153" y="1225447"/>
              <a:ext cx="2031883" cy="126349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5</xdr:row>
      <xdr:rowOff>85725</xdr:rowOff>
    </xdr:from>
    <xdr:to>
      <xdr:col>15</xdr:col>
      <xdr:colOff>400050</xdr:colOff>
      <xdr:row>14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60FE656-7827-4B35-AE7E-1FA6797AF590}"/>
                </a:ext>
              </a:extLst>
            </xdr14:cNvPr>
            <xdr14:cNvContentPartPr/>
          </xdr14:nvContentPartPr>
          <xdr14:nvPr macro=""/>
          <xdr14:xfrm>
            <a:off x="6257925" y="1038225"/>
            <a:ext cx="3286125" cy="1657350"/>
          </xdr14:xfrm>
        </xdr:contentPart>
      </mc:Choice>
      <mc:Fallback xmlns="">
        <xdr:pic>
          <xdr:nvPicPr>
            <xdr:cNvPr id="3" name="">
              <a:extLst>
                <a:ext uri="{FF2B5EF4-FFF2-40B4-BE49-F238E27FC236}">
                  <a16:creationId xmlns:a16="http://schemas.microsoft.com/office/drawing/2014/main" id="{560FE656-7827-4B35-AE7E-1FA6797AF5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40263" y="1020601"/>
              <a:ext cx="3321808" cy="16929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209550</xdr:colOff>
      <xdr:row>11</xdr:row>
      <xdr:rowOff>152400</xdr:rowOff>
    </xdr:from>
    <xdr:to>
      <xdr:col>15</xdr:col>
      <xdr:colOff>390525</xdr:colOff>
      <xdr:row>12</xdr:row>
      <xdr:rowOff>142875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A8D8378-F3ED-49FC-86E9-EEB2C16FD686}"/>
                </a:ext>
                <a:ext uri="{147F2762-F138-4A5C-976F-8EAC2B608ADB}">
                  <a16:predDERef xmlns:a16="http://schemas.microsoft.com/office/drawing/2014/main" pred="{560FE656-7827-4B35-AE7E-1FA6797AF590}"/>
                </a:ext>
              </a:extLst>
            </xdr14:cNvPr>
            <xdr14:cNvContentPartPr/>
          </xdr14:nvContentPartPr>
          <xdr14:nvPr macro=""/>
          <xdr14:xfrm>
            <a:off x="9353550" y="2247900"/>
            <a:ext cx="180975" cy="180975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AA8D8378-F3ED-49FC-86E9-EEB2C16FD686}"/>
                </a:ext>
                <a:ext uri="{147F2762-F138-4A5C-976F-8EAC2B608ADB}">
                  <a16:predDERef xmlns:a16="http://schemas.microsoft.com/office/drawing/2014/main" pred="{560FE656-7827-4B35-AE7E-1FA6797AF59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299511" y="2142419"/>
              <a:ext cx="289415" cy="3922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114300</xdr:colOff>
      <xdr:row>16</xdr:row>
      <xdr:rowOff>28575</xdr:rowOff>
    </xdr:from>
    <xdr:to>
      <xdr:col>10</xdr:col>
      <xdr:colOff>333375</xdr:colOff>
      <xdr:row>22</xdr:row>
      <xdr:rowOff>161925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4443C4F-E833-4D02-ADF0-99FE3B59B885}"/>
                </a:ext>
                <a:ext uri="{147F2762-F138-4A5C-976F-8EAC2B608ADB}">
                  <a16:predDERef xmlns:a16="http://schemas.microsoft.com/office/drawing/2014/main" pred="{AA8D8378-F3ED-49FC-86E9-EEB2C16FD686}"/>
                </a:ext>
              </a:extLst>
            </xdr14:cNvPr>
            <xdr14:cNvContentPartPr/>
          </xdr14:nvContentPartPr>
          <xdr14:nvPr macro=""/>
          <xdr14:xfrm>
            <a:off x="6210300" y="3076575"/>
            <a:ext cx="219075" cy="1276350"/>
          </xdr14:xfrm>
        </xdr:contentPart>
      </mc:Choice>
      <mc:Fallback xmlns=""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74443C4F-E833-4D02-ADF0-99FE3B59B885}"/>
                </a:ext>
                <a:ext uri="{147F2762-F138-4A5C-976F-8EAC2B608ADB}">
                  <a16:predDERef xmlns:a16="http://schemas.microsoft.com/office/drawing/2014/main" pred="{AA8D8378-F3ED-49FC-86E9-EEB2C16FD68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192165" y="3058563"/>
              <a:ext cx="254983" cy="13120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95250</xdr:colOff>
      <xdr:row>15</xdr:row>
      <xdr:rowOff>57150</xdr:rowOff>
    </xdr:from>
    <xdr:to>
      <xdr:col>17</xdr:col>
      <xdr:colOff>323850</xdr:colOff>
      <xdr:row>24</xdr:row>
      <xdr:rowOff>171450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DA8FCF-ED73-44CF-AA65-B207775E0B7F}"/>
                </a:ext>
                <a:ext uri="{147F2762-F138-4A5C-976F-8EAC2B608ADB}">
                  <a16:predDERef xmlns:a16="http://schemas.microsoft.com/office/drawing/2014/main" pred="{74443C4F-E833-4D02-ADF0-99FE3B59B885}"/>
                </a:ext>
              </a:extLst>
            </xdr14:cNvPr>
            <xdr14:cNvContentPartPr/>
          </xdr14:nvContentPartPr>
          <xdr14:nvPr macro=""/>
          <xdr14:xfrm>
            <a:off x="6191250" y="2914650"/>
            <a:ext cx="4495800" cy="1828800"/>
          </xdr14:xfrm>
        </xdr:contentPart>
      </mc:Choice>
      <mc:Fallback xmlns="">
        <xdr:pic>
          <xdr:nvPicPr>
            <xdr:cNvPr id="7" name="">
              <a:extLst>
                <a:ext uri="{FF2B5EF4-FFF2-40B4-BE49-F238E27FC236}">
                  <a16:creationId xmlns:a16="http://schemas.microsoft.com/office/drawing/2014/main" id="{60DA8FCF-ED73-44CF-AA65-B207775E0B7F}"/>
                </a:ext>
                <a:ext uri="{147F2762-F138-4A5C-976F-8EAC2B608ADB}">
                  <a16:predDERef xmlns:a16="http://schemas.microsoft.com/office/drawing/2014/main" pred="{74443C4F-E833-4D02-ADF0-99FE3B59B88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173624" y="2897038"/>
              <a:ext cx="4531412" cy="18643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304800</xdr:colOff>
      <xdr:row>17</xdr:row>
      <xdr:rowOff>76200</xdr:rowOff>
    </xdr:from>
    <xdr:to>
      <xdr:col>17</xdr:col>
      <xdr:colOff>200025</xdr:colOff>
      <xdr:row>26</xdr:row>
      <xdr:rowOff>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096C678-7A32-4BFA-94B8-EE5549ADB676}"/>
                </a:ext>
                <a:ext uri="{147F2762-F138-4A5C-976F-8EAC2B608ADB}">
                  <a16:predDERef xmlns:a16="http://schemas.microsoft.com/office/drawing/2014/main" pred="{60DA8FCF-ED73-44CF-AA65-B207775E0B7F}"/>
                </a:ext>
              </a:extLst>
            </xdr14:cNvPr>
            <xdr14:cNvContentPartPr/>
          </xdr14:nvContentPartPr>
          <xdr14:nvPr macro=""/>
          <xdr14:xfrm>
            <a:off x="6400800" y="3314700"/>
            <a:ext cx="4162425" cy="1647825"/>
          </xdr14:xfrm>
        </xdr:contentPart>
      </mc:Choice>
      <mc:Fallback xmlns="">
        <xdr:pic>
          <xdr:nvPicPr>
            <xdr:cNvPr id="8" name="">
              <a:extLst>
                <a:ext uri="{FF2B5EF4-FFF2-40B4-BE49-F238E27FC236}">
                  <a16:creationId xmlns:a16="http://schemas.microsoft.com/office/drawing/2014/main" id="{B096C678-7A32-4BFA-94B8-EE5549ADB676}"/>
                </a:ext>
                <a:ext uri="{147F2762-F138-4A5C-976F-8EAC2B608ADB}">
                  <a16:predDERef xmlns:a16="http://schemas.microsoft.com/office/drawing/2014/main" pred="{60DA8FCF-ED73-44CF-AA65-B207775E0B7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82803" y="3296679"/>
              <a:ext cx="4198060" cy="16835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0</xdr:colOff>
      <xdr:row>22</xdr:row>
      <xdr:rowOff>95250</xdr:rowOff>
    </xdr:from>
    <xdr:to>
      <xdr:col>17</xdr:col>
      <xdr:colOff>295275</xdr:colOff>
      <xdr:row>24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E0F5329-D0FE-4119-BC1D-81C7FB40B3E5}"/>
                </a:ext>
                <a:ext uri="{147F2762-F138-4A5C-976F-8EAC2B608ADB}">
                  <a16:predDERef xmlns:a16="http://schemas.microsoft.com/office/drawing/2014/main" pred="{B096C678-7A32-4BFA-94B8-EE5549ADB676}"/>
                </a:ext>
              </a:extLst>
            </xdr14:cNvPr>
            <xdr14:cNvContentPartPr/>
          </xdr14:nvContentPartPr>
          <xdr14:nvPr macro=""/>
          <xdr14:xfrm>
            <a:off x="10363200" y="4286250"/>
            <a:ext cx="295275" cy="314325"/>
          </xdr14:xfrm>
        </xdr:contentPart>
      </mc:Choice>
      <mc:Fallback xmlns="">
        <xdr:pic>
          <xdr:nvPicPr>
            <xdr:cNvPr id="9" name="">
              <a:extLst>
                <a:ext uri="{FF2B5EF4-FFF2-40B4-BE49-F238E27FC236}">
                  <a16:creationId xmlns:a16="http://schemas.microsoft.com/office/drawing/2014/main" id="{AE0F5329-D0FE-4119-BC1D-81C7FB40B3E5}"/>
                </a:ext>
                <a:ext uri="{147F2762-F138-4A5C-976F-8EAC2B608ADB}">
                  <a16:predDERef xmlns:a16="http://schemas.microsoft.com/office/drawing/2014/main" pred="{B096C678-7A32-4BFA-94B8-EE5549ADB67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310257" y="4179329"/>
              <a:ext cx="401517" cy="5285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209550</xdr:colOff>
      <xdr:row>21</xdr:row>
      <xdr:rowOff>161925</xdr:rowOff>
    </xdr:from>
    <xdr:to>
      <xdr:col>13</xdr:col>
      <xdr:colOff>523875</xdr:colOff>
      <xdr:row>23</xdr:row>
      <xdr:rowOff>19050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3D56B22-0E5A-457D-9928-75DF9559831C}"/>
                </a:ext>
                <a:ext uri="{147F2762-F138-4A5C-976F-8EAC2B608ADB}">
                  <a16:predDERef xmlns:a16="http://schemas.microsoft.com/office/drawing/2014/main" pred="{AE0F5329-D0FE-4119-BC1D-81C7FB40B3E5}"/>
                </a:ext>
              </a:extLst>
            </xdr14:cNvPr>
            <xdr14:cNvContentPartPr/>
          </xdr14:nvContentPartPr>
          <xdr14:nvPr macro=""/>
          <xdr14:xfrm>
            <a:off x="7524750" y="4162425"/>
            <a:ext cx="923925" cy="238125"/>
          </xdr14:xfrm>
        </xdr:contentPart>
      </mc:Choice>
      <mc:Fallback xmlns="">
        <xdr:pic>
          <xdr:nvPicPr>
            <xdr:cNvPr id="10" name="">
              <a:extLst>
                <a:ext uri="{FF2B5EF4-FFF2-40B4-BE49-F238E27FC236}">
                  <a16:creationId xmlns:a16="http://schemas.microsoft.com/office/drawing/2014/main" id="{E3D56B22-0E5A-457D-9928-75DF9559831C}"/>
                </a:ext>
                <a:ext uri="{147F2762-F138-4A5C-976F-8EAC2B608ADB}">
                  <a16:predDERef xmlns:a16="http://schemas.microsoft.com/office/drawing/2014/main" pred="{AE0F5329-D0FE-4119-BC1D-81C7FB40B3E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507107" y="4144611"/>
              <a:ext cx="959571" cy="2741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228600</xdr:colOff>
      <xdr:row>19</xdr:row>
      <xdr:rowOff>152400</xdr:rowOff>
    </xdr:from>
    <xdr:to>
      <xdr:col>15</xdr:col>
      <xdr:colOff>295275</xdr:colOff>
      <xdr:row>24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FB38A58-597B-42D4-96CE-FB26D0114484}"/>
                </a:ext>
                <a:ext uri="{147F2762-F138-4A5C-976F-8EAC2B608ADB}">
                  <a16:predDERef xmlns:a16="http://schemas.microsoft.com/office/drawing/2014/main" pred="{E3D56B22-0E5A-457D-9928-75DF9559831C}"/>
                </a:ext>
              </a:extLst>
            </xdr14:cNvPr>
            <xdr14:cNvContentPartPr/>
          </xdr14:nvContentPartPr>
          <xdr14:nvPr macro=""/>
          <xdr14:xfrm>
            <a:off x="6324600" y="3771900"/>
            <a:ext cx="3114675" cy="914400"/>
          </xdr14:xfrm>
        </xdr:contentPart>
      </mc:Choice>
      <mc:Fallback xmlns="">
        <xdr:pic>
          <xdr:nvPicPr>
            <xdr:cNvPr id="11" name="">
              <a:extLst>
                <a:ext uri="{FF2B5EF4-FFF2-40B4-BE49-F238E27FC236}">
                  <a16:creationId xmlns:a16="http://schemas.microsoft.com/office/drawing/2014/main" id="{BFB38A58-597B-42D4-96CE-FB26D0114484}"/>
                </a:ext>
                <a:ext uri="{147F2762-F138-4A5C-976F-8EAC2B608ADB}">
                  <a16:predDERef xmlns:a16="http://schemas.microsoft.com/office/drawing/2014/main" pred="{E3D56B22-0E5A-457D-9928-75DF9559831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306596" y="3753886"/>
              <a:ext cx="3150323" cy="95006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520700</xdr:colOff>
      <xdr:row>3</xdr:row>
      <xdr:rowOff>19050</xdr:rowOff>
    </xdr:from>
    <xdr:to>
      <xdr:col>22</xdr:col>
      <xdr:colOff>215900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030D7-A2A0-6B31-D3DC-917F461E0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266700</xdr:colOff>
      <xdr:row>34</xdr:row>
      <xdr:rowOff>133350</xdr:rowOff>
    </xdr:from>
    <xdr:to>
      <xdr:col>30</xdr:col>
      <xdr:colOff>47625</xdr:colOff>
      <xdr:row>40</xdr:row>
      <xdr:rowOff>180975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86DCA6A-4D31-4671-8910-01B205800BB0}"/>
                </a:ext>
                <a:ext uri="{147F2762-F138-4A5C-976F-8EAC2B608ADB}">
                  <a16:predDERef xmlns:a16="http://schemas.microsoft.com/office/drawing/2014/main" pred="{E964F1DB-28F2-4D7E-9501-31B71D3EAEE2}"/>
                </a:ext>
              </a:extLst>
            </xdr14:cNvPr>
            <xdr14:cNvContentPartPr/>
          </xdr14:nvContentPartPr>
          <xdr14:nvPr macro=""/>
          <xdr14:xfrm>
            <a:off x="18049875" y="6610350"/>
            <a:ext cx="1609725" cy="1190625"/>
          </xdr14:xfrm>
        </xdr:contentPart>
      </mc:Choice>
      <mc:Fallback xmlns="">
        <xdr:pic>
          <xdr:nvPicPr>
            <xdr:cNvPr id="9" name="">
              <a:extLst>
                <a:ext uri="{FF2B5EF4-FFF2-40B4-BE49-F238E27FC236}">
                  <a16:creationId xmlns:a16="http://schemas.microsoft.com/office/drawing/2014/main" id="{E86DCA6A-4D31-4671-8910-01B205800BB0}"/>
                </a:ext>
                <a:ext uri="{147F2762-F138-4A5C-976F-8EAC2B608ADB}">
                  <a16:predDERef xmlns:a16="http://schemas.microsoft.com/office/drawing/2014/main" pred="{E964F1DB-28F2-4D7E-9501-31B71D3EAEE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032233" y="6592708"/>
              <a:ext cx="1645369" cy="122626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447675</xdr:colOff>
      <xdr:row>4</xdr:row>
      <xdr:rowOff>57150</xdr:rowOff>
    </xdr:from>
    <xdr:to>
      <xdr:col>20</xdr:col>
      <xdr:colOff>142875</xdr:colOff>
      <xdr:row>7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05CCD9-24CF-E44C-6966-044836634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819150"/>
          <a:ext cx="4572000" cy="695325"/>
        </a:xfrm>
        <a:prstGeom prst="rect">
          <a:avLst/>
        </a:prstGeom>
      </xdr:spPr>
    </xdr:pic>
    <xdr:clientData/>
  </xdr:twoCellAnchor>
  <xdr:twoCellAnchor>
    <xdr:from>
      <xdr:col>15</xdr:col>
      <xdr:colOff>219075</xdr:colOff>
      <xdr:row>8</xdr:row>
      <xdr:rowOff>123825</xdr:rowOff>
    </xdr:from>
    <xdr:to>
      <xdr:col>20</xdr:col>
      <xdr:colOff>457200</xdr:colOff>
      <xdr:row>19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D34492C-A9A6-4E80-BCF6-8E230D18726C}"/>
                </a:ext>
                <a:ext uri="{147F2762-F138-4A5C-976F-8EAC2B608ADB}">
                  <a16:predDERef xmlns:a16="http://schemas.microsoft.com/office/drawing/2014/main" pred="{CA05CCD9-24CF-E44C-6966-044836634EAF}"/>
                </a:ext>
              </a:extLst>
            </xdr14:cNvPr>
            <xdr14:cNvContentPartPr/>
          </xdr14:nvContentPartPr>
          <xdr14:nvPr macro=""/>
          <xdr14:xfrm>
            <a:off x="9134475" y="1647825"/>
            <a:ext cx="3286125" cy="2038350"/>
          </xdr14:xfrm>
        </xdr:contentPart>
      </mc:Choice>
      <mc:Fallback xmlns=""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DD34492C-A9A6-4E80-BCF6-8E230D18726C}"/>
                </a:ext>
              </a:extLst>
            </xdr:cNvPr>
            <xdr:cNvPicPr/>
          </xdr:nvPicPr>
          <xdr:blipFill>
            <a:blip xmlns:r="http://schemas.openxmlformats.org/officeDocument/2006/relationships">
              <a:extLst>
                <a:ext uri="{859C6359-EEC7-425E-80AA-8B6E71F07EA2}">
                  <ac:imgData xmlns:ac="http://schemas.microsoft.com/office/drawing/2013/main/command" contentType="image/png" extension="">iVBORw0KGgoAAAANSUhEUgAAAV4AAAC0CAMAAADrXbR4AAAAAXNSR0IArs4c6QAAAARnQU1BAACx
jwv8YQUAAAB+UExURQAAAOUMJuUSJOcSJOcRJOYSI+cSI+YSJOYRJOYSJeYQJOURIukVKv8AP+YR
I+cRI+cRIuUTJucSJecTI+cPJ98fH+YTIugSJOUTI+kVI98PH+gSJekVH+MSJOcQJOQPJegRI+cR
JecQIuYSJuUSI+URJOgTJeYSIucQIwAAAHDtJToAAAAqdFJOU///////////////////////////
////////////////////////////ADKo8FwAAAAJcEhZcwAADsMAAA7DAcdvqGQAAA5RSURBVHhe
7Z3LgqMoFIb7AXozy+lVbfv9X3DOfwHRqPECisl8lTKCCIcvJ8Qk1TO//r7jZwtu+z8T3um1vq34
rP8x63otbS8++3/W9f78/Nn8g9sYd/LVrOi1pR0siHZ/38iiXnixJxmbvWXGxfKIcbdfxpLeEEJH
kY6uWWViWncvkt34i5jXax0Q5JptWGlspHZmtXDLL2FOr0XQiqv2odPHFJbd6huY0QsDTkPXHCL1
gW0Sm+6/RvGrXs//5/efSg4oNTvOO1+h+EUv5q35u6IO/w79Bnnn0xVP9caMOfdN1ws7Yb/J7XcY
nuj1jGutC6+4+2FrfPjTGOuNeTK9XGwDtSbDg2Mf/SxGetOsXWxIDJLExr13feyTKPVqkk2W3TkG
w4D7PvI5jPVijlfZJUpdaf5EwYVez9Gly4jra46bcPVnMOiNmd2XPxrcjl33CYz03jk3Dy/Drns+
Wa/S57dLd+D0/SjBhd77p+UYhOueTdIb80HauHQbeg5R70cITnoxpd89zEhmpdhVD2aUvZde8i5S
5O/jBVsv5/K7k9kwmOTYdQ8l68VktN8BVvt8wdKLWVT7dqIKYVZygeseSNLbVfISeE0fWLrqeQzZ
298kpPbRgqmXc+hqbTCFYNc8DOsN7nw/vEhKXuCqRwG93SYvCK/5KyNXPQjpDbpMXsLwZNg1zyFn
b8ehO3n7DnKenL1dRx5mpfhpgqmX0avcKzArw654BqGXQfe79BrJxcYVj0B6//Tyac4awwLxHMOh
9zHPOcaZHLuucx6UvTl/HyQ4rb3PyIaIMy8QgWs7hnojefv4ouI9ITUE6/YAwc/KXqBwM67tlJS9
z9EblPnbd+Sh9xlPszEMOeg9di0OEaXLJ7h4onbbt2DprbE4cJqXzvMBgqEXFw619F47TY/Zr+Bf
f/G6ViO46IOfe7t4Eemjdm5d1xG/qKXGmzbMj4+Uy1eRkrfLFKbeOmHF/HRz+TIifLrtUDD0VnvT
huytso7vhV4zruyBitkbKHvvmCDGTaN3JFjZWy3hlL23zE9iOxNcN3uVRfi3Pi5eSgxLuTLsynux
3nofmLG7wMVrwcCQ241g6K2bbdHbXekbSGzAHVfeR+iNQKp+WcHZ7Zra/jPWiPnQbQ+Ca6+9AZM3
bi6+RxEAV5wleupEMPRWvHIgeDbsmRg00EQ9F+pN3brqFtJnDi7WgR8ExM3Fd2D8JNhV54n+/JDd
KbjB4hDo7dvWXvH8QfvKqcZ5GVddzq8Yu/LaANDn9vSFiWhd/WmEXp3Errma0Fs5aQhmBFzcglzU
9kvuE4zsbTE2ZrRTVrRu8TJA7hIMvVU+7p1ywBUtVF+obhX8S6O7VJOYEPp2aRN6RKoHY7fANZfR
LHuPuGIoDRxgjsmxqy5i+9qrhgOuXgbTiV+XNqEzGihAwAENu+oScOWw6csKhjfBh5aIq7O9yYiU
b/NtR5il3J0BnWRz9qrdFB+cZ0ubCVbgUlXUc7v+Z9m89qJZvFjx7UKRCatnuqFLmziQ8ZtRzNq6
qjX7slevVr7TlUHgFq/Esd2rQ7DzEdmBI8bWNY3R2rtpsJS3kcA8JwUauMULbuDSJtRzqz83zhEH
rmrK5uydEnHqeax4XTsl0jeOu7AJ9+hSfdQ/E8U1LUH2xs2lXcAq0xg6AleP0JGdfpm/LjWAEQnX
tONw9hKLzbi6QF+87eq/+Xd1ColZ4ZpmQG9koEv7iXNxSxn80tFC9RoHTtlLfsa1Fnwue4E6AA7Z
9YYvhPsGiBfPxvnLoBVY23Gw9m5617ZGXoC5CVwPDiyl7KLttBWzcU0LzmcvCa9a0MKw7n0gZO1f
S/0oudSKGEW3hiNx7a3Sf2RpyoixHhX2DPHz80/z5SFwYC0FV8peEaHqWnhkmMm7T5Y7cakdCsy4
ripV1t4BhIn+cIf9IGXJrg/CdEp7vxxlkOzaelTNXoLuxotE3P/De7fYADI+znapJX7JcKyurEa9
tbcg1DhqvdDlVdnHN6CHyIW2JLXYuqoa9bNXRJ82rIvYYFf4e9ufwoMB19RCa2+TadCsgqbgfQmM
U9t8bzFHBBYh1h+vVfYKRq3kxTalyJbhtresQ5vxkL31ey1AzMhiqc2CgVssoPXahfYottqfM4fe
9rOAS68QmMXI8eLQeEFcOVydnYvXNpS97f8zW1RqwZMkTrhlJpaVmdpmICjE5WIdtPa2+u5lDIIv
DE/TWLhtwNe2K/0aF6uA7I15uHQBuAYetBaSC9tqOSpcQXqFcLEGbf58+h18sSsoHBu0OvBNxzkw
cN0R+S+DYq4uXoIkMolpOTtFKRcyPusCPGDFIUMv88jFC2D8hUXkKLQOq3LsaX//J8Un0UMeI7t8
mqsXBw4WOvkxRMzG1YD1uk4cZbEPX4KHrDboL7yeX5UiipziZM/1JTyC30gk3a71Wzd/L8teDQOY
uDENH3hFWTzCRy7AA1YaknqrZoiCI+W+ieRAbry90Gbi4icl+mWGq+av/kNb1aJXX7PAK6JGZrr1
OjyLza8VrMGq6a25wDmyV2goXtHifsdbxJxJlxrGYBjPxTPUzV6ENfdjDsQcZ/i9lHtxfVPSU8bF
E1hvpQ+S0dUUvozFDVe3brYPeJXbywxXG4l6+UrtinP4oqDcRKQM1i0OEadfK1jDnB8o9LovlU9j
Bd64sgLxYJWGXdsMjBMjuXQY6UXIKndMWoQvEYznc4VRnL2xOqrcNww048o2cJzYuHiQB2UvwZzr
rOfvSO8dXTwG9OpC5CF+Idg0Tor0ILp4COllRyw/As+7tWAOEbh4BOll+rL8EBCwDANX1oYL/blH
0HrbpkELsDJ69s1iV9+By/uh3mctvgmbtWFX1iXlr4v7sd64hr72+7Yq+CLCuLIq7vpw39Z7rpOb
cNQwbMk+UJGT375JLyKNPrT/EBByJC+XNezrzgfroW4Dl/dhvX4zpMIjYLyAnw0w/DaGT10/5OzV
KqZS/0CjvytC0ZcRSXDdeeQnyIFerZfvLA51cAuMlbiiqEn4QAX4sNGPK7aT9CI+9OBS32CmyilX
AClIIoQPncW9AddspdT7kPUBs0Sgsei6JoEjoHTsQ+eIfnKfrtpG1jssMS73ioJEsK4oGbQWezVm
pI52Cx70+oOdfadfToSnMBc/ghquJGKr+8AHj+O+1KHr3lPo1VtjnO9yh3Bywcrf+ABMwmZ9F/jY
YdzNLsGl3uGp5XJvRGQUF9djrlnGbcmQxT54kOLZsLGrkd4hJpe7goE5QFe9AW2TkEGMDx4hzi66
3NDTWK+mgNNd7gYGxtBiBXPdFnyS2OFlCXeQunLtIhO98YDrAsLFPmBEnlJsXLsZniQftiJ8eCep
s9SVqwfzwFUvetUoTnWxAxjRMCXX7oM92EjyMsEtt+AzMkt1M3r9+tbFV2+MEwxGdvz93xTPi5sF
xcTNV4nz0UnuhrGyMtUp0Fe90ZAtXGoEQ9iIAmbkPvso6MnTx86aZp+xxHBi2iu7wj6bzehNU3ep
CR5iA4qaW597EnWWZVCxbgv4PONKw7Py2drR/rJeNomNiw1QAOukKLRbNxh0qK5LlM4cVLc1cPE9
7qY8IfY50Jze9umL8dd/Brjv86qiccrbhNcag0+a407XWMW52Esfvgcxxqxe5W9bv+9wCG3DMByQ
YDjdaW94vPMP/CXKAvdonBsUl/SmTx9cbAB6X77FhntufClpeG8LQor04Ugyyz9h5s1/zIxfJnew
oNdXZ7dMrxMoQBaEpKZ9+tN/32pEtMK/iZTkn58Fve2X3+5RCmo1cKqiplgPkK1D8g7pTLFiSS87
/Va9EEOVcc80xaZ8OaNC7ZZEkyTWkpf0fmv6etoiJWbORllNrw3IwH9RULXRKT5jUa8ewq/SSyGA
WQh5KsYdCvHrhq9Ark6yZv15xJpetXTpw8FMAVPPVrEQRCG27//8zrIAz//jHpf1RgOM48IHIxFB
9gooafOfNcYJ+set1vzbbx1W9bKFSx8KZQRaCSyICegG20CG43xs0FnqeEWvLv0+2K+mB2Km+vfO
wW61xLkb27hH0qu7Nb3xWKCJSx8GTOpVX89nzDSMHP48GaejH96rHJ2u6WX6xq9LH4TmHr9hBFKQ
aW++238LHild+PIKQ/2v6kUQgUsfgicloABeqsxRXTKHsY+dVb08odLYfYAJGa2W+PWxGkRv6lcj
LH2kY7wuufR0OGfAfAUhwsdq4eyF5th5oxcRIRKXHgzmTBqqJcms8vKNXoYVJ7j0RDADY7GgjVuQ
+ucQ7/R6HXHpWTByw+nqPn5PXiSsw3clzN/3elOMLj0Ch5zIy4HlulVDPFLsvdcbD0W0dalzoLAk
Ak9qtdv+vwNtLOyt3uekrwNNJK/A+254Ie/1IjT8utgp1AciVDzdJJQF3C7L2gnv9ebIXewQB1gs
siAV3OgWNuhN/8PATv3KYbLpUHsJeIteXyN3Ea9wOBkZFbHvVh2wRS9mk7PCVTfBEKYwMAZ4wUXX
PjbpTf/mTYLvMKyBZ3BIuOvObbBNr95JaybC9Q3xQDPoykA/KPGdpc/qjI16PVtNKONDNXHPcwxG
J7T7/OA0m/Xmjx80xTxLHzyP+5uBww1ah70gCj6/S3bolYE8uWGWPnoU95KIflOe6ueVjtN1wi69
QZ7gsAU+ugefOWHGJn3z/jlaE3v1BmmyacrCBzfhUwZGiZp6HOEzn8YBvYBTTh6yDx9cxU0ThdYg
9lCwbZ/xZA7qJcmFfqe4UYmPZH8ujXDTD+GMXpAVzbqap2jq3U9J1hfO6g1SGk4FzwiPqrIW+x/q
1VTQG2RrTEP/uDiQ9uMeB3zuR1NHrwWXLgMVC9tqtPmvOj+AWnqBDCYmrmkW9278HdTUO4JCnbc2
++eur2Tu4u/f/wAuuQ8FTSiqIwAAAABJRU5ErkJggg==</ac:imgData>
                </a:ext>
                <a:ext uri="{25254902-B7B3-43ED-9DED-04A9389C662E}">
                  <ac:picSrcUrl xmlns:ac="http://schemas.microsoft.com/office/drawing/2013/main/command" tgt=""/>
                </a:ext>
              </a:extLst>
            </a:blip>
            <a:stretch>
              <a:fillRect/>
            </a:stretch>
          </xdr:blipFill>
          <xdr:spPr>
            <a:xfrm>
              <a:off x="-18022" y="-17987"/>
              <a:ext cx="3321808" cy="169296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25</xdr:col>
      <xdr:colOff>209550</xdr:colOff>
      <xdr:row>2</xdr:row>
      <xdr:rowOff>180975</xdr:rowOff>
    </xdr:from>
    <xdr:to>
      <xdr:col>32</xdr:col>
      <xdr:colOff>514350</xdr:colOff>
      <xdr:row>18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14AA7B-73DB-9247-768A-1911270C472D}"/>
            </a:ext>
            <a:ext uri="{147F2762-F138-4A5C-976F-8EAC2B608ADB}">
              <a16:predDERef xmlns:a16="http://schemas.microsoft.com/office/drawing/2014/main" pred="{DD34492C-A9A6-4E80-BCF6-8E230D187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390525</xdr:colOff>
      <xdr:row>0</xdr:row>
      <xdr:rowOff>0</xdr:rowOff>
    </xdr:from>
    <xdr:to>
      <xdr:col>21</xdr:col>
      <xdr:colOff>85725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95DB6-38E1-5CD7-5508-822E29D92B55}"/>
            </a:ext>
            <a:ext uri="{147F2762-F138-4A5C-976F-8EAC2B608ADB}">
              <a16:predDERef xmlns:a16="http://schemas.microsoft.com/office/drawing/2014/main" pred="{3014AA7B-73DB-9247-768A-1911270C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190500</xdr:colOff>
      <xdr:row>3</xdr:row>
      <xdr:rowOff>57150</xdr:rowOff>
    </xdr:from>
    <xdr:to>
      <xdr:col>33</xdr:col>
      <xdr:colOff>495300</xdr:colOff>
      <xdr:row>17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05E2EB-DE6C-B598-D00A-D9DC9A424FE6}"/>
            </a:ext>
            <a:ext uri="{147F2762-F138-4A5C-976F-8EAC2B608ADB}">
              <a16:predDERef xmlns:a16="http://schemas.microsoft.com/office/drawing/2014/main" pred="{EB495DB6-38E1-5CD7-5508-822E29D92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20840 4383 16383 0 0,'-21'9'0'0'0,"-13"9"0"0"0,-6 5 0 0 0,-9 6 0 0 0,-5 12 0 0 0,-2 1 0 0 0,-4-1 0 0 0,3-4 0 0 0,-5 4 0 0 0,-6 7 0 0 0,2-2 0 0 0,1 6 0 0 0,5 3 0 0 0,7-1 0 0 0,9-4 0 0 0,9-8 0 0 0,5-5 0 0 0,7-5 0 0 0,8-6 0 0 0,6-16 0 0 0,14-42 0 0 0,15-29 0 0 0,25-30 0 0 0,53-87 0 0 0,33-61 0 0 0,20-40 0 0 0,-3 5 0 0 0,-19 41 0 0 0,-32 56 0 0 0,-32 66 0 0 0,-28 56 0 0 0,-25 56 0 0 0,-19 43 0 0 0,-22 44 0 0 0,-7 13 0 0 0,-3 4 0 0 0,-1-6 0 0 0,-5 3 0 0 0,1-3 0 0 0,-9 20 0 0 0,1 3 0 0 0,6-6 0 0 0,12-18 0 0 0,8-18 0 0 0,5-22 0 0 0,7-18 0 0 0,8-31 0 0 0,12-22 0 0 0,16-25 0 0 0,8-12 0 0 0,4 1 0 0 0,3-5 0 0 0,-5 5 0 0 0,-8 13 0 0 0,-8 37 0 0 0,-7 36 0 0 0,-7 33 0 0 0,-14 29 0 0 0,-11 9 0 0 0,-10 1 0 0 0,-2-18 0 0 0,19-30 0 0 0,16-31 0 0 0,22-37 0 0 0,14-25 0 0 0,10-20 0 0 0,6-9 0 0 0,-3-1 0 0 0,5-5 0 0 0,0-3 0 0 0,2 5 0 0 0,-5 7 0 0 0,-2 10 0 0 0,-10-4 0 0 0,-11 0 0 0 0,-11 7 0 0 0,-8 7 0 0 0,-5 8 0 0 0,-4 2 0 0 0,-1 3 0 0 0,-2 4 0 0 0,1 1 0 0 0,7-10 0 0 0,1-4 0 0 0,4-7 0 0 0,3-4 0 0 0,-1 4 0 0 0,-3 6 0 0 0,-2 5 0 0 0,-3 2 0 0 0,-1-6 0 0 0,-3-7 0 0 0,0 2 0 0 0,0 0 0 0 0,-1 5 0 0 0,1 4 0 0 0,-1-1 0 0 0,-8-44 0 0 0,-3-11 0 0 0,0 5 0 0 0,12 26 0 0 0,9 22 0 0 0,14 31 0 0 0,10 26 0 0 0,14 23 0 0 0,2 16 0 0 0,11 12 0 0 0,10 9 0 0 0,5 10 0 0 0,14 23 0 0 0,9 12 0 0 0,13 23 0 0 0,5 7 0 0 0,4 1 0 0 0,6-1 0 0 0,-14-21 0 0 0,-18-27 0 0 0,-20-28 0 0 0,-23-24 0 0 0,-16-22 0 0 0,-12-15 0 0 0,2-5 0 0 0,1-2 0 0 0,1-4 0 0 0,2-1 0 0 0,-1 2 0 0 0,1 0 0 0 0,2 3 0 0 0,1-3 0 0 0,1 1 0 0 0,-1 1 0 0 0,-1-3 0 0 0,-12 1 0 0 0,-20-2 0 0 0,-17 0 0 0 0,-17-1 0 0 0,-8-3 0 0 0,-13 1 0 0 0,-5-1 0 0 0,-4-1 0 0 0,6-1 0 0 0,0-3 0 0 0,8 0 0 0 0,10 0 0 0 0,5-1 0 0 0,3-1 0 0 0,4 1 0 0 0,2 0 0 0 0,-2 0 0 0 0,-1-1 0 0 0,-2 1 0 0 0,-4 0 0 0 0,1 0 0 0 0,-3 0 0 0 0,-1 0 0 0 0,-2 0 0 0 0,-10 0 0 0 0,-2 0 0 0 0,-4 0 0 0 0,2 0 0 0 0,7 0 0 0 0,3 0 0 0 0,-1 0 0 0 0,-3 0 0 0 0,3 0 0 0 0,-3 0 0 0 0,1 0 0 0 0,0 0 0 0 0,2 0 0 0 0,3 0 0 0 0,6 0 0 0 0,2 3 0 0 0,3 1 0 0 0,2 3 0 0 0,4 0 0 0 0,7-4 0 0 0,9-11 0 0 0,12-11 0 0 0,21-20 0 0 0,16-12 0 0 0,18-13 0 0 0,7-4 0 0 0,-3 6 0 0 0,-4 5 0 0 0,-10 12 0 0 0,-10 8 0 0 0,-11 7 0 0 0,-7 2 0 0 0,-6 4 0 0 0,-4 2 0 0 0,-2 3 0 0 0,1 3 0 0 0,1 6 0 0 0,3-3 0 0 0,1-1 0 0 0,3 1 0 0 0,-2 1 0 0 0,2-2 0 0 0,3 2 0 0 0,5 0 0 0 0,3 3 0 0 0,3 1 0 0 0,-5 7 0 0 0,-14 20 0 0 0,-22 20 0 0 0,-33 42 0 0 0,-30 24 0 0 0,-35 14 0 0 0,-8-8 0 0 0,-9-11 0 0 0,3-20 0 0 0,16-19 0 0 0,20-22 0 0 0,19-16 0 0 0,12-9 0 0 0,13-8 0 0 0,4-1 0 0 0,3-2 0 0 0,2-1 0 0 0,3-1 0 0 0,5-1 0 0 0,3 0 0 0 0,-1 0 0 0 0,-1-1 0 0 0,-1 1 0 0 0,-1 0 0 0 0,-2 0 0 0 0,-2 0 0 0 0,1 0 0 0 0,0 0 0 0 0,-1 3 0 0 0,-2 1 0 0 0,0 0 0 0 0,-2-1 0 0 0,0-1 0 0 0,3-1 0 0 0,4 0 0 0 0,0-1 0 0 0,2 0 0 0 0,3 3 0 0 0,2 1 0 0 0,1 3 0 0 0,-1-1 0 0 0,-3 0 0 0 0,-1-1 0 0 0,-2-2 0 0 0,-3-2 0 0 0,-2 0 0 0 0,2-1 0 0 0,3 3 0 0 0,-4 1 0 0 0,1-1 0 0 0,6 3 0 0 0,1 0 0 0 0,1-1 0 0 0,1-1 0 0 0,2-2 0 0 0,-6-1 0 0 0,-4 0 0 0 0,-3-1 0 0 0,1 0 0 0 0,2 0 0 0 0,4-1 0 0 0,3 4 0 0 0,1 1 0 0 0,6 3 0 0 0,1 6 0 0 0,1 4 0 0 0,2 5 0 0 0,0-1 0 0 0,2 1 0 0 0,2 1 0 0 0,3-1 0 0 0,2-1 0 0 0,-2-2 0 0 0,-3 0 0 0 0,2-4 0 0 0,12-4 0 0 0,10-4 0 0 0,5-4 0 0 0,5-1 0 0 0,10-2 0 0 0,14-1 0 0 0,7 0 0 0 0,20 0 0 0 0,22 1 0 0 0,20-1 0 0 0,2 1 0 0 0,-2 0 0 0 0,-12 0 0 0 0,-7 0 0 0 0,-5 0 0 0 0,-10 0 0 0 0,-11 0 0 0 0,-9 0 0 0 0,-3 0 0 0 0,-5 0 0 0 0,-4 3 0 0 0,-1 4 0 0 0,3 1 0 0 0,4-1 0 0 0,1-2 0 0 0,2-2 0 0 0,-1-1 0 0 0,-5-1 0 0 0,-6 0 0 0 0,-2-4 0 0 0,-5-2 0 0 0,-5-2 0 0 0,-2-3 0 0 0,0-3 0 0 0,-4 0 0 0 0,2 0 0 0 0,3 2 0 0 0,2-3 0 0 0,-3 1 0 0 0,1 2 0 0 0,0 1 0 0 0,-3 1 0 0 0,-2 3 0 0 0,-6-1 0 0 0,-2 1 0 0 0,1 1 0 0 0,1-1 0 0 0,1 0 0 0 0,0 2 0 0 0,2-3 0 0 0,1 1 0 0 0,0 1 0 0 0,-1 2 0 0 0,1 1 0 0 0,-2 0 0 0 0,1 2 0 0 0,3 0 0 0 0,0 0 0 0 0,0 0 0 0 0,3-2 0 0 0,2-2 0 0 0,-3 0 0 0 0,5 1 0 0 0,-1 1 0 0 0,-2 1 0 0 0,-4 0 0 0 0,2 1 0 0 0,0 0 0 0 0,4 0 0 0 0,-2 0 0 0 0,-5 0 0 0 0,-4 0 0 0 0,2 0 0 0 0,-1 0 0 0 0,0 1 0 0 0,-1-1 0 0 0,3-3 0 0 0,5-4 0 0 0,3-1 0 0 0,-2 1 0 0 0,1-1 0 0 0,1 0 0 0 0,2 2 0 0 0,-3 2 0 0 0,-1 2 0 0 0,-5 0 0 0 0,2 2 0 0 0,1 0 0 0 0,-3-3 0 0 0,3-3 0 0 0,1-2 0 0 0,-3 2 0 0 0,2 1 0 0 0,2 1 0 0 0,6 2 0 0 0,1 1 0 0 0,0 1 0 0 0,-1 0 0 0 0,-3 0 0 0 0,-2 1 0 0 0,-4-1 0 0 0,-2 0 0 0 0,-1 0 0 0 0,4 0 0 0 0,2 0 0 0 0,0 0 0 0 0,3 0 0 0 0,4 6 0 0 0,6 5 0 0 0,-5 4 0 0 0,-7-1 0 0 0,-11 0 0 0 0,-3-2 0 0 0,-3 0 0 0 0,1-3 0 0 0,0 1 0 0 0,-1-1 0 0 0,2-3 0 0 0,3-2 0 0 0,0-1 0 0 0,-1-2 0 0 0,1-1 0 0 0,2 0 0 0 0,-1-1 0 0 0,-2 1 0 0 0,4 2 0 0 0,0 2 0 0 0,-2 3 0 0 0,-2 3 0 0 0,-6 3 0 0 0,0-1 0 0 0,-10-2 0 0 0,-17-4 0 0 0,-23-1 0 0 0,-15-3 0 0 0,-15-1 0 0 0,-18-10 0 0 0,-1-7 0 0 0,-3-6 0 0 0,7-5 0 0 0,-4-8 0 0 0,-1 0 0 0 0,-1-4 0 0 0,1 3 0 0 0,8 6 0 0 0,14 9 0 0 0,10 5 0 0 0,5 2 0 0 0,8 1 0 0 0,-25-10 0 0 0,-9-10 0 0 0,3 1 0 0 0,1 3 0 0 0,6 0 0 0 0,11 5 0 0 0,12 4 0 0 0,2-10 0 0 0,-3-15 0 0 0,-1-8 0 0 0,4-5 0 0 0,4 5 0 0 0,5 8 0 0 0,-3 6 0 0 0,-5 4 0 0 0,1 4 0 0 0,-4 2 0 0 0,-2 0 0 0 0,-2-2 0 0 0,-7-1 0 0 0,5 2 0 0 0,7 6 0 0 0,9 4 0 0 0,7 5 0 0 0,0 6 0 0 0,-2 1 0 0 0,-4-1 0 0 0,-3 0 0 0 0,-2 0 0 0 0,-3-2 0 0 0,2 1 0 0 0,4 2 0 0 0,-4-1 0 0 0,-1-1 0 0 0,-1 0 0 0 0,2 3 0 0 0,3-1 0 0 0,4-3 0 0 0,3 2 0 0 0,2 2 0 0 0,-1-2 0 0 0,0-1 0 0 0,0 1 0 0 0,-2-2 0 0 0,-3-1 0 0 0,-3-2 0 0 0,0-4 0 0 0,-10-12 0 0 0,-16-12 0 0 0,-8-8 0 0 0,-2-2 0 0 0,-2-1 0 0 0,4 6 0 0 0,10 8 0 0 0,14 7 0 0 0,11 9 0 0 0,-14-9 0 0 0,-9-2 0 0 0,4 1 0 0 0,4 0 0 0 0,7 7 0 0 0,0-2 0 0 0,-9-18 0 0 0,-5-12 0 0 0,2-5 0 0 0,4 4 0 0 0,6 1 0 0 0,0 4 0 0 0,2-6 0 0 0,2-3 0 0 0,9 7 0 0 0,7 6 0 0 0,4 10 0 0 0,2 5 0 0 0,3 2 0 0 0,-10-34 0 0 0,-1-4 0 0 0,3 14 0 0 0,1 22 0 0 0,1 20 0 0 0,2 16 0 0 0,4 29 0 0 0,-6 23 0 0 0,0 7 0 0 0,2 5 0 0 0,1-3 0 0 0,-1 0 0 0 0,2-4 0 0 0,-1-3 0 0 0,3-6 0 0 0,2-4 0 0 0,-1-7 0 0 0,2-4 0 0 0,1-5 0 0 0,2 2 0 0 0,-2-2 0 0 0,0 4 0 0 0,1 2 0 0 0,1-2 0 0 0,-2 2 0 0 0,0 2 0 0 0,1 0 0 0 0,1 0 0 0 0,-2-4 0 0 0,-1 2 0 0 0,2 1 0 0 0,-2-2 0 0 0,0-2 0 0 0,-2 9 0 0 0,0 1 0 0 0,-1-4 0 0 0,-2 0 0 0 0,1 1 0 0 0,-2-5 0 0 0,2-4 0 0 0,-3-1 0 0 0,0-3 0 0 0,0 0 0 0 0,-2 2 0 0 0,0 2 0 0 0,-2 8 0 0 0,-3 9 0 0 0,2 6 0 0 0,-6 9 0 0 0,-4 9 0 0 0,-3 7 0 0 0,0-3 0 0 0,3-3 0 0 0,2-13 0 0 0,7-14 0 0 0,0-6 0 0 0,-3-3 0 0 0,0-5 0 0 0,-6 1 0 0 0,2-1 0 0 0,-1-4 0 0 0,5-2 0 0 0,3-4 0 0 0,1 1 0 0 0,1 1 0 0 0,-2-2 0 0 0,-2-1 0 0 0,1 5 0 0 0,-1 1 0 0 0,2-3 0 0 0,-3 0 0 0 0,0-1 0 0 0,0-1 0 0 0,-1 1 0 0 0,-4 1 0 0 0,3-4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10-01T18:27:01.279"/>
    </inkml:context>
    <inkml:brush xml:id="br0">
      <inkml:brushProperty name="width" value="0.1" units="cm"/>
      <inkml:brushProperty name="height" value="0.1" units="cm"/>
      <inkml:brushProperty name="color" value="#AB008B"/>
    </inkml:brush>
  </inkml:definitions>
  <inkml:trace contextRef="#ctx0" brushRef="#br0">25070 6412 16383 0 0,'0'0'0'0'0</inkml:trace>
  <inkml:trace contextRef="#ctx0" brushRef="#br0" timeOffset="-2.14748E7">29541 3211 16383 0 0,'0'0'0'0'0</inkml:trace>
  <inkml:trace contextRef="#ctx0" brushRef="#br0" timeOffset="-2.14748E7">29541 3211 16383 0 0,'0'0'0'0'0</inkml:trace>
  <inkml:trace contextRef="#ctx0" brushRef="#br0" timeOffset="-2.14748E7">29541 3211 16383 0 0,'0'0'0'0'0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5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24395 5565 16383 0 0,'-15'-4'0'0'0,"-17"-8"0"0"0,-27-16 0 0 0,-10-8 0 0 0,-16-17 0 0 0,-22-23 0 0 0,-7-12 0 0 0,-6-1 0 0 0,4 2 0 0 0,14 15 0 0 0,10 10 0 0 0,15 10 0 0 0,12 6 0 0 0,1 4 0 0 0,8 2 0 0 0,-3-3 0 0 0,-13-4 0 0 0,-23-7 0 0 0,-14-6 0 0 0,-10-4 0 0 0,-7-7 0 0 0,10 3 0 0 0,7 2 0 0 0,14 12 0 0 0,19 12 0 0 0,16 9 0 0 0,15 10 0 0 0,7 7 0 0 0,6 0 0 0 0,-4 2 0 0 0,6-3 0 0 0,-3-3 0 0 0,0-7 0 0 0,-2-5 0 0 0,0-1 0 0 0,-1-3 0 0 0,-5 3 0 0 0,-6-2 0 0 0,0 3 0 0 0,2-4 0 0 0,-13-5 0 0 0,-6 0 0 0 0,-10-4 0 0 0,-6-10 0 0 0,-6-2 0 0 0,-9-2 0 0 0,0 2 0 0 0,10 3 0 0 0,17 11 0 0 0,13 13 0 0 0,5 8 0 0 0,0 8 0 0 0,4 6 0 0 0,4-7 0 0 0,3 0 0 0 0,-11-2 0 0 0,-2 4 0 0 0,-7-4 0 0 0,0-1 0 0 0,4 1 0 0 0,6 0 0 0 0,5 2 0 0 0,7 1 0 0 0,6 2 0 0 0,7 2 0 0 0,-15 2 0 0 0,-6-4 0 0 0,-5 2 0 0 0,0-6 0 0 0,-3 1 0 0 0,-5 3 0 0 0,-1 2 0 0 0,3 4 0 0 0,5 3 0 0 0,-4-5 0 0 0,5-2 0 0 0,-1-2 0 0 0,-2 0 0 0 0,1 4 0 0 0,-8-2 0 0 0,-1-3 0 0 0,-9 3 0 0 0,1-3 0 0 0,4 2 0 0 0,-5 3 0 0 0,0 2 0 0 0,0 3 0 0 0,-3 1 0 0 0,-1 2 0 0 0,-6 0 0 0 0,5 0 0 0 0,-3 1 0 0 0,1-1 0 0 0,10 1 0 0 0,9-1 0 0 0,9 0 0 0 0,7 0 0 0 0,7 0 0 0 0,4 7 0 0 0,1 7 0 0 0,3 3 0 0 0,-1 6 0 0 0,-1 1 0 0 0,-4 1 0 0 0,-9 4 0 0 0,2 2 0 0 0,-3-2 0 0 0,-7 5 0 0 0,0 8 0 0 0,4 3 0 0 0,-2 6 0 0 0,2 10 0 0 0,6 4 0 0 0,3 3 0 0 0,8-1 0 0 0,6-7 0 0 0,4 3 0 0 0,-4 4 0 0 0,-1-3 0 0 0,4-4 0 0 0,5-3 0 0 0,5-5 0 0 0,4-11 0 0 0,1 8 0 0 0,0-3 0 0 0,2 3 0 0 0,-2 35 0 0 0,-1 25 0 0 0,-4 47 0 0 0,-1 27 0 0 0,1-14 0 0 0,3-18 0 0 0,2-29 0 0 0,3-28 0 0 0,0-23 0 0 0,2-16 0 0 0,0-15 0 0 0,1-2 0 0 0,-1 13 0 0 0,0 9 0 0 0,1 33 0 0 0,5 23 0 0 0,5 8 0 0 0,4 6 0 0 0,8 4 0 0 0,0-12 0 0 0,-1-7 0 0 0,-1-15 0 0 0,8-10 0 0 0,2-14 0 0 0,14-5 0 0 0,14-1 0 0 0,0-4 0 0 0,0 0 0 0 0,-5 3 0 0 0,-6 12 0 0 0,-2-2 0 0 0,-2 1 0 0 0,-3 1 0 0 0,-3 0 0 0 0,5 16 0 0 0,4 1 0 0 0,-4-5 0 0 0,-5-15 0 0 0,-10-16 0 0 0,-3-14 0 0 0,-3-5 0 0 0,7-5 0 0 0,7 0 0 0 0,7-5 0 0 0,16 1 0 0 0,12-2 0 0 0,2-4 0 0 0,3-3 0 0 0,13-1 0 0 0,-5-6 0 0 0,-3 5 0 0 0,-8 4 0 0 0,-12-3 0 0 0,-6 1 0 0 0,-10-3 0 0 0,-3-4 0 0 0,0-4 0 0 0,2-1 0 0 0,3-2 0 0 0,7-4 0 0 0,2-3 0 0 0,2-1 0 0 0,-2-3 0 0 0,5 3 0 0 0,-3 2 0 0 0,1-1 0 0 0,0-1 0 0 0,1 0 0 0 0,0-2 0 0 0,-1-1 0 0 0,-4 0 0 0 0,5-4 0 0 0,-3 0 0 0 0,5-15 0 0 0,0-4 0 0 0,-3 3 0 0 0,7 3 0 0 0,4 2 0 0 0,5 4 0 0 0,-3 3 0 0 0,-7-1 0 0 0,3-1 0 0 0,-2-1 0 0 0,-4 0 0 0 0,-3 1 0 0 0,-2-2 0 0 0,-3 2 0 0 0,3-2 0 0 0,-4 3 0 0 0,6 1 0 0 0,3 3 0 0 0,7 1 0 0 0,1 0 0 0 0,6-1 0 0 0,0 0 0 0 0,-5-6 0 0 0,-2 1 0 0 0,-4-1 0 0 0,-6 4 0 0 0,-6-3 0 0 0,-4 3 0 0 0,-6-3 0 0 0,6 1 0 0 0,3 2 0 0 0,2 2 0 0 0,9 3 0 0 0,4-4 0 0 0,0 1 0 0 0,-7-3 0 0 0,8-14 0 0 0,-4-3 0 0 0,-2-2 0 0 0,-8 5 0 0 0,2 2 0 0 0,-5 4 0 0 0,3 2 0 0 0,7 2 0 0 0,12 1 0 0 0,11-2 0 0 0,-1 2 0 0 0,4-5 0 0 0,-9 0 0 0 0,-5 0 0 0 0,-7 2 0 0 0,-8 0 0 0 0,-8-1 0 0 0,-4-1 0 0 0,6-2 0 0 0,3-2 0 0 0,-3 0 0 0 0,9-1 0 0 0,10-7 0 0 0,18-3 0 0 0,3 0 0 0 0,5-4 0 0 0,12-1 0 0 0,6 6 0 0 0,5 2 0 0 0,-10 0 0 0 0,-13 4 0 0 0,-16 3 0 0 0,-6 8 0 0 0,3-3 0 0 0,-4 3 0 0 0,11-5 0 0 0,7 1 0 0 0,5 4 0 0 0,-7 4 0 0 0,-7 3 0 0 0,-11 2 0 0 0,-2 3 0 0 0,-4 1 0 0 0,-4 1 0 0 0,-10-1 0 0 0,-1 1 0 0 0,-4 1 0 0 0,-4-2 0 0 0,3 0 0 0 0,0 0 0 0 0,4 0 0 0 0,-1 0 0 0 0,22 0 0 0 0,-16 0 0 0 0,-24 0 0 0 0,-41-15 0 0 0,-22-4 0 0 0,-66-16 0 0 0,-37-14 0 0 0,-49-31 0 0 0,3 0 0 0 0,6-16 0 0 0,25 4 0 0 0,40 15 0 0 0,35 14 0 0 0,24 10 0 0 0,-3-15 0 0 0,-13-17 0 0 0,-11-19 0 0 0,8 2 0 0 0,14 17 0 0 0,6 13 0 0 0,-6 1 0 0 0,3 12 0 0 0,12 13 0 0 0,11 10 0 0 0,9 5 0 0 0,-1-3 0 0 0,0 4 0 0 0,3 3 0 0 0,6-1 0 0 0,-2-1 0 0 0,3-2 0 0 0,-1 7 0 0 0,3 2 0 0 0,2 6 0 0 0</inkml:trace>
  <inkml:trace contextRef="#ctx0" brushRef="#br0" timeOffset="36.47">25720 7051 16383 0 0,'-3'0'0'0'0,"-1"4"0"0"0,-24 8 0 0 0,-37 9 0 0 0,-14 5 0 0 0,-16-3 0 0 0,-43-12 0 0 0,2-7 0 0 0,2-9 0 0 0,15-3 0 0 0,3-7 0 0 0,16-2 0 0 0,22 3 0 0 0,20 3 0 0 0,9 0 0 0 0,7 3 0 0 0,-2 2 0 0 0,-3 1 0 0 0,-10 3 0 0 0,-11 1 0 0 0,-7-3 0 0 0,-10-3 0 0 0,-4-6 0 0 0,2 1 0 0 0,9-6 0 0 0,6 2 0 0 0,10-6 0 0 0,3 3 0 0 0,8 4 0 0 0,-7-3 0 0 0,-16-9 0 0 0,-13-3 0 0 0,-18-8 0 0 0,-10 0 0 0 0,-19-5 0 0 0,-7-5 0 0 0,9-6 0 0 0,14-4 0 0 0,10 4 0 0 0,10 1 0 0 0,5-1 0 0 0,-4-3 0 0 0,-6-3 0 0 0,0 8 0 0 0,-7-4 0 0 0,-17-3 0 0 0,-3 0 0 0 0,2 4 0 0 0,22 12 0 0 0,15 6 0 0 0,18 11 0 0 0,6 1 0 0 0,6 5 0 0 0,9 7 0 0 0,12 5 0 0 0,-30-4 0 0 0,-9 1 0 0 0,-18-2 0 0 0,-3 3 0 0 0,-1-9 0 0 0,5-2 0 0 0,6 1 0 0 0,13 2 0 0 0,3 2 0 0 0,10-1 0 0 0,3-1 0 0 0,-9-3 0 0 0,0-4 0 0 0,-1 1 0 0 0,-1-1 0 0 0,5 2 0 0 0,-1 0 0 0 0,3-2 0 0 0,-3-4 0 0 0,4-2 0 0 0,-5 2 0 0 0,3 2 0 0 0,7 2 0 0 0,10 5 0 0 0,7 3 0 0 0,9 4 0 0 0,3 0 0 0 0,7 0 0 0 0,-5-2 0 0 0,-9-6 0 0 0,-8-2 0 0 0,-5-2 0 0 0,-6-3 0 0 0,1 0 0 0 0,6 4 0 0 0,9 6 0 0 0,8 6 0 0 0,3 7 0 0 0,1 2 0 0 0,-3 2 0 0 0,-4 2 0 0 0,2 0 0 0 0,4 1 0 0 0,3-1 0 0 0,4-1 0 0 0,-8 1 0 0 0,-1-1 0 0 0,5 0 0 0 0</inkml:trace>
  <inkml:trace contextRef="#ctx0" brushRef="#br0" timeOffset="36.47">19309 4350 16383 0 0,'12'15'0'0'0,"10"7"0"0"0,4 1 0 0 0,-2-1 0 0 0,-6 1 0 0 0,-2-5 0 0 0,-1-2 0 0 0,0 5 0 0 0,0-2 0 0 0,1 2 0 0 0,0-1 0 0 0,1 1 0 0 0,-2 3 0 0 0,-2-4 0 0 0,1-1 0 0 0,-2-1 0 0 0,-1 0 0 0 0,2 1 0 0 0,1 1 0 0 0,7 11 0 0 0,6 7 0 0 0,2 1 0 0 0,-1 5 0 0 0,-3 1 0 0 0,-2 1 0 0 0,0 3 0 0 0,0-4 0 0 0,-1-1 0 0 0,-1-2 0 0 0,1 3 0 0 0,-2-2 0 0 0,1-3 0 0 0,-4-3 0 0 0,0-5 0 0 0,-4-5 0 0 0,-2 2 0 0 0,2-6 0 0 0,3 1 0 0 0,3-4 0 0 0,-2-1 0 0 0,-3 0 0 0 0,-3-1 0 0 0,2 1 0 0 0,6 1 0 0 0,1-1 0 0 0,-4-1 0 0 0</inkml:trace>
  <inkml:trace contextRef="#ctx0" brushRef="#br0" timeOffset="36.47">20845 4727 16383 0 0,'12'0'0'0'0,"7"0"0"0"0,4 0 0 0 0,-3 3 0 0 0,1 6 0 0 0,1 4 0 0 0,-1 0 0 0 0,-1 5 0 0 0,8 23 0 0 0,6 14 0 0 0,-1 3 0 0 0,-5 0 0 0 0,-2-3 0 0 0,1-2 0 0 0,-1-1 0 0 0,-6-5 0 0 0,7 8 0 0 0,1 1 0 0 0,-4-7 0 0 0,0 0 0 0 0,-1-7 0 0 0,-4-5 0 0 0,-6-1 0 0 0,-2-9 0 0 0,0-1 0 0 0,-2-1 0 0 0,1 2 0 0 0,5 11 0 0 0,-1 3 0 0 0,7 11 0 0 0,-1 1 0 0 0,-3-5 0 0 0,1 22 0 0 0,-2-2 0 0 0</inkml:trace>
  <inkml:trace contextRef="#ctx0" brushRef="#br0" timeOffset="36.47">19432 6109 16383 0 0,'9'0'0'0'0,"6"0"0"0"0,4 0 0 0 0,1 0 0 0 0,3 0 0 0 0,4 0 0 0 0,3 0 0 0 0,0 0 0 0 0,1 0 0 0 0,3 0 0 0 0,3 0 0 0 0,4 0 0 0 0,-3-4 0 0 0,-1-1 0 0 0,-4 2 0 0 0,-4-2 0 0 0,1 3 0 0 0,-1 0 0 0 0,-3 1 0 0 0,-2 1 0 0 0,0-3 0 0 0,4-2 0 0 0,-2 0 0 0 0,-2 3 0 0 0,-1-1 0 0 0,-3-3 0 0 0,-3-2 0 0 0,0-1 0 0 0,1 0 0 0 0,6 0 0 0 0,5-1 0 0 0,-2 0 0 0 0,-1 1 0 0 0,-3-3 0 0 0,-4-1 0 0 0,5-2 0 0 0,1 1 0 0 0,-1 2 0 0 0,1 1 0 0 0,0 2 0 0 0,-1-2 0 0 0,-3 2 0 0 0,0-2 0 0 0,1 1 0 0 0,0 3 0 0 0,-4-1 0 0 0,-1 1 0 0 0,-2-3 0 0 0,-2 1 0 0 0</inkml:trace>
  <inkml:trace contextRef="#ctx0" brushRef="#br0" timeOffset="36.47">20492 7093 16383 0 0,'3'0'0'0'0,"10"0"0"0"0,17 0 0 0 0,14 0 0 0 0,4 0 0 0 0,1 0 0 0 0,-3 0 0 0 0,-2 0 0 0 0,-6 0 0 0 0,-3 0 0 0 0,-6 0 0 0 0,0 0 0 0 0,6 0 0 0 0,6 0 0 0 0,5 0 0 0 0,1 0 0 0 0,-1 0 0 0 0,0 0 0 0 0,7 0 0 0 0,4 0 0 0 0,1-4 0 0 0,-6-1 0 0 0,-6 2 0 0 0,-8-1 0 0 0,-5-3 0 0 0,-1 1 0 0 0,-3 0 0 0 0,2-1 0 0 0,2-4 0 0 0,2-3 0 0 0,0-2 0 0 0,0-1 0 0 0,-2 5 0 0 0,-1 0 0 0 0,0-1 0 0 0,-3-2 0 0 0,1 0 0 0 0,-6 1 0 0 0,-1-1 0 0 0,-3-2 0 0 0,-4 2 0 0 0,3 3 0 0 0,4-6 0 0 0,0-1 0 0 0,0 0 0 0 0,-1 2 0 0 0,-1 2 0 0 0,-5 0 0 0 0,-1-3 0 0 0,-1 4 0 0 0,4-2 0 0 0,-2 1 0 0 0,0 2 0 0 0,0 2 0 0 0,3 0 0 0 0,-1-1 0 0 0,-2-2 0 0 0,-2-2 0 0 0,-1 0 0 0 0,0 4 0 0 0,4-3 0 0 0,3-3 0 0 0,0 3 0 0 0,0-6 0 0 0,-1 4 0 0 0,-3-1 0 0 0,-4 4 0 0 0</inkml:trace>
  <inkml:trace contextRef="#ctx0" brushRef="#br0" timeOffset="36.47">26144 6988 16383 0 0,'-6'0'0'0'0,"-9"4"0"0"0,-4 1 0 0 0,-1 3 0 0 0,-5 11 0 0 0,4 9 0 0 0,4 29 0 0 0,5 18 0 0 0,8 5 0 0 0,10-13 0 0 0,8-17 0 0 0,1-13 0 0 0,4-13 0 0 0,2-11 0 0 0,0-7 0 0 0,0-6 0 0 0,0-2 0 0 0,-2 0 0 0 0,-1 0 0 0 0,1-8 0 0 0,-2-2 0 0 0,1-4 0 0 0,-4-6 0 0 0,0 0 0 0 0,0-4 0 0 0,-3-6 0 0 0,-3 0 0 0 0,-2-10 0 0 0,-3-3 0 0 0,-5 5 0 0 0,-4 9 0 0 0,-6 9 0 0 0,-8 10 0 0 0,-5 7 0 0 0,0 3 0 0 0,0 2 0 0 0,2 3 0 0 0,2-1 0 0 0,0-1 0 0 0,2 0 0 0 0,5 8 0 0 0,3 4 0 0 0,1 8 0 0 0,0 4 0 0 0,1 1 0 0 0,8 15 0 0 0,16 13 0 0 0,6 2 0 0 0,2-8 0 0 0,5-14 0 0 0,1-12 0 0 0,0-8 0 0 0,-2-9 0 0 0,-6-7 0 0 0,-3-4 0 0 0,-2-12 0 0 0,-4-12 0 0 0,6-14 0 0 0,-1-2 0 0 0,-3 4 0 0 0,-4 5 0 0 0,-4 5 0 0 0,1-3 0 0 0,-2-1 0 0 0,-1 0 0 0 0,-2 4 0 0 0,-3 6 0 0 0,-5 9 0 0 0,-8 7 0 0 0,-4 5 0 0 0,-5 2 0 0 0,-2 3 0 0 0,-2 2 0 0 0,0 0 0 0 0,1 3 0 0 0,3 1 0 0 0,5 2 0 0 0,0 5 0 0 0,-2 10 0 0 0,2 4 0 0 0,3 1 0 0 0,4 29 0 0 0,19 30 0 0 0,29 20 0 0 0,18-4 0 0 0,5-20 0 0 0,-5-23 0 0 0,-9-22 0 0 0,-8-18 0 0 0,-9-12 0 0 0,-8-11 0 0 0,-3-9 0 0 0,-4-9 0 0 0,-4-5 0 0 0,-4-8 0 0 0,0 1 0 0 0,-1-4 0 0 0,-1-7 0 0 0,1 1 0 0 0,0 4 0 0 0,0 6 0 0 0,-5-11 0 0 0,-5 4 0 0 0,-5 3 0 0 0,-6 9 0 0 0,-7 9 0 0 0,-8 9 0 0 0,-6 5 0 0 0,2 3 0 0 0,3 3 0 0 0,4 0 0 0 0,1 0 0 0 0,2 5 0 0 0,2 7 0 0 0,5 5 0 0 0,3 3 0 0 0,3 3 0 0 0,11 9 0 0 0,20 16 0 0 0,9-3 0 0 0,4-8 0 0 0,-4-9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5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24386 5142 16383 0 0,'-15'-3'0'0'0,"-17"-7"0"0"0,-27-14 0 0 0,-10-6 0 0 0,-16-15 0 0 0,-22-19 0 0 0,-7-10 0 0 0,-5-1 0 0 0,3 2 0 0 0,14 12 0 0 0,10 9 0 0 0,15 8 0 0 0,12 5 0 0 0,1 4 0 0 0,8 1 0 0 0,-3-2 0 0 0,-13-4 0 0 0,-22-5 0 0 0,-15-6 0 0 0,-10-3 0 0 0,-7-5 0 0 0,10 1 0 0 0,7 3 0 0 0,15 9 0 0 0,18 11 0 0 0,16 7 0 0 0,15 9 0 0 0,7 5 0 0 0,6 1 0 0 0,-4 1 0 0 0,6-2 0 0 0,-3-3 0 0 0,0-6 0 0 0,-2-4 0 0 0,0-1 0 0 0,-1-2 0 0 0,-5 2 0 0 0,-6-1 0 0 0,0 2 0 0 0,2-4 0 0 0,-13-3 0 0 0,-5-1 0 0 0,-11-3 0 0 0,-6-8 0 0 0,-6-2 0 0 0,-9-2 0 0 0,0 2 0 0 0,10 3 0 0 0,17 9 0 0 0,13 10 0 0 0,5 8 0 0 0,1 6 0 0 0,3 5 0 0 0,4-5 0 0 0,3-1 0 0 0,-11-1 0 0 0,-2 3 0 0 0,-7-4 0 0 0,0 0 0 0 0,4 1 0 0 0,6 0 0 0 0,5 1 0 0 0,7 1 0 0 0,6 2 0 0 0,7 2 0 0 0,-15 1 0 0 0,-6-3 0 0 0,-5 1 0 0 0,1-4 0 0 0,-4 0 0 0 0,-5 3 0 0 0,-1 2 0 0 0,3 3 0 0 0,5 2 0 0 0,-4-4 0 0 0,5-1 0 0 0,-1-2 0 0 0,-2 0 0 0 0,1 3 0 0 0,-8-1 0 0 0,-1-3 0 0 0,-9 2 0 0 0,2-2 0 0 0,3 2 0 0 0,-5 2 0 0 0,0 2 0 0 0,0 3 0 0 0,-3 0 0 0 0,-1 2 0 0 0,-6 0 0 0 0,5 0 0 0 0,-3 1 0 0 0,2-1 0 0 0,9 1 0 0 0,9-1 0 0 0,9 0 0 0 0,7 0 0 0 0,7 0 0 0 0,4 6 0 0 0,1 5 0 0 0,3 4 0 0 0,-1 4 0 0 0,-1 1 0 0 0,-4 1 0 0 0,-9 4 0 0 0,2 1 0 0 0,-3-2 0 0 0,-7 5 0 0 0,0 6 0 0 0,4 3 0 0 0,-1 5 0 0 0,1 9 0 0 0,6 2 0 0 0,3 4 0 0 0,8-2 0 0 0,6-5 0 0 0,4 2 0 0 0,-4 3 0 0 0,-1-2 0 0 0,4-3 0 0 0,5-3 0 0 0,5-5 0 0 0,4-8 0 0 0,1 6 0 0 0,0-2 0 0 0,2 2 0 0 0,-2 30 0 0 0,-1 21 0 0 0,-4 39 0 0 0,-1 23 0 0 0,1-11 0 0 0,3-16 0 0 0,2-24 0 0 0,3-24 0 0 0,0-19 0 0 0,2-14 0 0 0,0-12 0 0 0,1-2 0 0 0,-1 11 0 0 0,0 7 0 0 0,1 29 0 0 0,5 18 0 0 0,5 8 0 0 0,4 4 0 0 0,8 4 0 0 0,0-10 0 0 0,-1-6 0 0 0,-1-13 0 0 0,8-8 0 0 0,2-12 0 0 0,14-4 0 0 0,14-1 0 0 0,0-4 0 0 0,-1 1 0 0 0,-4 2 0 0 0,-6 10 0 0 0,-2-1 0 0 0,-2 0 0 0 0,-3 1 0 0 0,-3 1 0 0 0,5 12 0 0 0,4 2 0 0 0,-4-5 0 0 0,-5-12 0 0 0,-10-14 0 0 0,-3-11 0 0 0,-3-5 0 0 0,7-4 0 0 0,7 0 0 0 0,7-4 0 0 0,16 0 0 0 0,11-1 0 0 0,3-3 0 0 0,3-3 0 0 0,13-1 0 0 0,-5-5 0 0 0,-3 5 0 0 0,-8 2 0 0 0,-12-1 0 0 0,-6 0 0 0 0,-10-3 0 0 0,-3-3 0 0 0,0-3 0 0 0,1-1 0 0 0,4-2 0 0 0,7-3 0 0 0,2-2 0 0 0,2-2 0 0 0,-2-2 0 0 0,5 3 0 0 0,-3 1 0 0 0,1-1 0 0 0,0 0 0 0 0,1-1 0 0 0,0-1 0 0 0,-1-1 0 0 0,-5 0 0 0 0,6-3 0 0 0,-3-1 0 0 0,5-12 0 0 0,0-3 0 0 0,-3 2 0 0 0,7 3 0 0 0,4 1 0 0 0,5 4 0 0 0,-3 2 0 0 0,-7 0 0 0 0,3-2 0 0 0,-3 0 0 0 0,-3 0 0 0 0,-3 0 0 0 0,-2-1 0 0 0,-3 2 0 0 0,3-2 0 0 0,-4 2 0 0 0,6 1 0 0 0,3 3 0 0 0,7 1 0 0 0,1-1 0 0 0,6 0 0 0 0,-1 0 0 0 0,-4-5 0 0 0,-2 0 0 0 0,-4 0 0 0 0,-6 3 0 0 0,-6-2 0 0 0,-4 2 0 0 0,-6-3 0 0 0,6 2 0 0 0,3 1 0 0 0,2 2 0 0 0,9 2 0 0 0,4-3 0 0 0,-1 1 0 0 0,-6-3 0 0 0,8-12 0 0 0,-4-2 0 0 0,-2-1 0 0 0,-8 3 0 0 0,2 2 0 0 0,-5 4 0 0 0,3 1 0 0 0,7 2 0 0 0,12 1 0 0 0,11-2 0 0 0,-2 1 0 0 0,5-3 0 0 0,-9-1 0 0 0,-5 1 0 0 0,-7 1 0 0 0,-8 0 0 0 0,-8 0 0 0 0,-4-2 0 0 0,6-1 0 0 0,3-2 0 0 0,-3 0 0 0 0,9 0 0 0 0,9-7 0 0 0,19-2 0 0 0,3 0 0 0 0,5-4 0 0 0,12 0 0 0 0,6 5 0 0 0,5 1 0 0 0,-10 1 0 0 0,-14 2 0 0 0,-15 4 0 0 0,-6 6 0 0 0,3-3 0 0 0,-4 3 0 0 0,11-4 0 0 0,7 1 0 0 0,5 3 0 0 0,-7 3 0 0 0,-8 3 0 0 0,-10 2 0 0 0,-2 2 0 0 0,-4 1 0 0 0,-4 1 0 0 0,-10-1 0 0 0,-1 1 0 0 0,-4 0 0 0 0,-4-1 0 0 0,3 0 0 0 0,0 0 0 0 0,4 0 0 0 0,-1 0 0 0 0,21 0 0 0 0,-15 0 0 0 0,-24 0 0 0 0,-41-12 0 0 0,-22-4 0 0 0,-65-14 0 0 0,-38-11 0 0 0,-49-26 0 0 0,3-1 0 0 0,6-13 0 0 0,26 4 0 0 0,39 12 0 0 0,35 12 0 0 0,24 8 0 0 0,-3-12 0 0 0,-13-15 0 0 0,-11-15 0 0 0,8 1 0 0 0,14 14 0 0 0,6 12 0 0 0,-6 0 0 0 0,4 10 0 0 0,11 11 0 0 0,11 9 0 0 0,9 4 0 0 0,-1-3 0 0 0,0 4 0 0 0,3 2 0 0 0,6 0 0 0 0,-2-2 0 0 0,3-1 0 0 0,-1 6 0 0 0,3 1 0 0 0,2 6 0 0 0</inkml:trace>
  <inkml:trace contextRef="#ctx0" brushRef="#br0" timeOffset="36.47">25709 6394 16383 0 0,'-3'0'0'0'0,"-1"3"0"0"0,-24 7 0 0 0,-37 8 0 0 0,-14 4 0 0 0,-16-3 0 0 0,-42-9 0 0 0,1-7 0 0 0,2-7 0 0 0,15-3 0 0 0,3-6 0 0 0,16-1 0 0 0,22 2 0 0 0,21 3 0 0 0,8 0 0 0 0,7 2 0 0 0,-2 2 0 0 0,-3 1 0 0 0,-10 2 0 0 0,-11 1 0 0 0,-7-2 0 0 0,-10-3 0 0 0,-4-5 0 0 0,2 1 0 0 0,10-5 0 0 0,5 1 0 0 0,10-4 0 0 0,3 2 0 0 0,8 3 0 0 0,-7-2 0 0 0,-16-8 0 0 0,-13-2 0 0 0,-18-7 0 0 0,-10 0 0 0 0,-18-4 0 0 0,-8-5 0 0 0,9-4 0 0 0,14-4 0 0 0,10 3 0 0 0,10 2 0 0 0,5-2 0 0 0,-3-2 0 0 0,-7-2 0 0 0,0 6 0 0 0,-7-3 0 0 0,-17-3 0 0 0,-3 0 0 0 0,3 4 0 0 0,21 10 0 0 0,15 5 0 0 0,18 9 0 0 0,6 1 0 0 0,6 4 0 0 0,9 6 0 0 0,12 4 0 0 0,-30-3 0 0 0,-9 1 0 0 0,-18-2 0 0 0,-2 2 0 0 0,-2-7 0 0 0,5-1 0 0 0,6 0 0 0 0,13 2 0 0 0,3 1 0 0 0,10 0 0 0 0,3-1 0 0 0,-9-3 0 0 0,1-3 0 0 0,-2 1 0 0 0,-1-1 0 0 0,5 1 0 0 0,-1 1 0 0 0,3-2 0 0 0,-3-4 0 0 0,4-1 0 0 0,-5 2 0 0 0,3 1 0 0 0,7 2 0 0 0,10 4 0 0 0,8 3 0 0 0,8 3 0 0 0,3 0 0 0 0,7 0 0 0 0,-5-2 0 0 0,-9-4 0 0 0,-8-3 0 0 0,-5-1 0 0 0,-6-2 0 0 0,1-1 0 0 0,6 4 0 0 0,9 5 0 0 0,8 5 0 0 0,3 5 0 0 0,1 3 0 0 0,-3 1 0 0 0,-4 2 0 0 0,2 0 0 0 0,4 0 0 0 0,3 0 0 0 0,4-1 0 0 0,-7 1 0 0 0,-2-1 0 0 0,5 0 0 0 0</inkml:trace>
  <inkml:trace contextRef="#ctx0" brushRef="#br0" timeOffset="36.47">19306 4119 16383 0 0,'12'12'0'0'0,"10"7"0"0"0,4 0 0 0 0,-2 0 0 0 0,-6 0 0 0 0,-2-4 0 0 0,-1-1 0 0 0,0 3 0 0 0,0-1 0 0 0,1 2 0 0 0,0-1 0 0 0,1 1 0 0 0,-2 2 0 0 0,-2-3 0 0 0,1-1 0 0 0,-2-1 0 0 0,-1 0 0 0 0,2 1 0 0 0,1 1 0 0 0,7 9 0 0 0,6 6 0 0 0,2 1 0 0 0,-1 4 0 0 0,-3 1 0 0 0,-2 1 0 0 0,0 2 0 0 0,0-3 0 0 0,-1-1 0 0 0,-1-2 0 0 0,1 3 0 0 0,-2-2 0 0 0,1-2 0 0 0,-4-3 0 0 0,0-4 0 0 0,-4-4 0 0 0,-2 1 0 0 0,2-4 0 0 0,3 0 0 0 0,3-3 0 0 0,-2-1 0 0 0,-4 0 0 0 0,-2-1 0 0 0,2 1 0 0 0,6 1 0 0 0,1-1 0 0 0,-4-1 0 0 0</inkml:trace>
  <inkml:trace contextRef="#ctx0" brushRef="#br0" timeOffset="36.47">20840 4436 16383 0 0,'12'0'0'0'0,"7"0"0"0"0,4 0 0 0 0,-3 3 0 0 0,1 4 0 0 0,1 4 0 0 0,-1 0 0 0 0,-1 4 0 0 0,8 20 0 0 0,6 11 0 0 0,-1 3 0 0 0,-5 0 0 0 0,-2-3 0 0 0,1-1 0 0 0,-1-1 0 0 0,-6-5 0 0 0,7 8 0 0 0,1 0 0 0 0,-4-6 0 0 0,0 0 0 0 0,-1-5 0 0 0,-4-5 0 0 0,-6-1 0 0 0,-2-7 0 0 0,0-1 0 0 0,-2-1 0 0 0,1 2 0 0 0,5 9 0 0 0,-1 2 0 0 0,7 10 0 0 0,-1 1 0 0 0,-3-5 0 0 0,1 19 0 0 0,-2-2 0 0 0</inkml:trace>
  <inkml:trace contextRef="#ctx0" brushRef="#br0" timeOffset="36.47">19429 5600 16383 0 0,'9'0'0'0'0,"6"0"0"0"0,4 0 0 0 0,1 0 0 0 0,3 0 0 0 0,4 0 0 0 0,3 0 0 0 0,0 0 0 0 0,1 0 0 0 0,3 0 0 0 0,3 0 0 0 0,4 0 0 0 0,-3-3 0 0 0,-1-1 0 0 0,-4 1 0 0 0,-4-1 0 0 0,1 2 0 0 0,-1 1 0 0 0,-3 0 0 0 0,-2 1 0 0 0,0-3 0 0 0,3-1 0 0 0,-1 0 0 0 0,-2 2 0 0 0,-1 0 0 0 0,-3-3 0 0 0,-3-2 0 0 0,0-1 0 0 0,1 1 0 0 0,6-1 0 0 0,5 0 0 0 0,-2-1 0 0 0,-1 2 0 0 0,-3-3 0 0 0,-4-1 0 0 0,5-2 0 0 0,1 1 0 0 0,-1 2 0 0 0,1 1 0 0 0,0 1 0 0 0,-1-1 0 0 0,-3 1 0 0 0,0-1 0 0 0,1 1 0 0 0,0 2 0 0 0,-4-1 0 0 0,-1 1 0 0 0,-2-2 0 0 0,-2 0 0 0 0</inkml:trace>
  <inkml:trace contextRef="#ctx0" brushRef="#br0" timeOffset="36.47">20488 6429 16383 0 0,'3'0'0'0'0,"10"0"0"0"0,17 0 0 0 0,14 0 0 0 0,4 0 0 0 0,1 0 0 0 0,-3 0 0 0 0,-2 0 0 0 0,-7 0 0 0 0,-2 0 0 0 0,-6 0 0 0 0,0 0 0 0 0,6 0 0 0 0,6 0 0 0 0,5 0 0 0 0,1 0 0 0 0,-1 0 0 0 0,0 0 0 0 0,7 0 0 0 0,4 0 0 0 0,1-3 0 0 0,-6-1 0 0 0,-6 1 0 0 0,-8 0 0 0 0,-5-3 0 0 0,-1 1 0 0 0,-3 0 0 0 0,1-1 0 0 0,3-3 0 0 0,2-3 0 0 0,0-2 0 0 0,0 0 0 0 0,-2 4 0 0 0,-1 0 0 0 0,0-1 0 0 0,-3-2 0 0 0,1 1 0 0 0,-6 0 0 0 0,-1-1 0 0 0,-3-1 0 0 0,-4 1 0 0 0,3 3 0 0 0,4-5 0 0 0,0-1 0 0 0,0 0 0 0 0,-1 2 0 0 0,-1 1 0 0 0,-5 0 0 0 0,-1-2 0 0 0,-1 3 0 0 0,4-1 0 0 0,-2 0 0 0 0,0 2 0 0 0,0 2 0 0 0,3 0 0 0 0,-1-1 0 0 0,-2-2 0 0 0,-2-2 0 0 0,-1 1 0 0 0,0 3 0 0 0,4-3 0 0 0,2-2 0 0 0,1 2 0 0 0,0-4 0 0 0,-1 2 0 0 0,-3 0 0 0 0,-4 3 0 0 0</inkml:trace>
  <inkml:trace contextRef="#ctx0" brushRef="#br0" timeOffset="36.47">26132 6341 16383 0 0,'-6'0'0'0'0,"-8"3"0"0"0,-5 1 0 0 0,-1 3 0 0 0,-5 9 0 0 0,4 8 0 0 0,4 24 0 0 0,5 15 0 0 0,8 4 0 0 0,10-10 0 0 0,8-15 0 0 0,1-11 0 0 0,4-11 0 0 0,2-9 0 0 0,0-6 0 0 0,0-5 0 0 0,-1-1 0 0 0,-1-1 0 0 0,-1 0 0 0 0,1-6 0 0 0,-2-2 0 0 0,1-4 0 0 0,-4-4 0 0 0,0-1 0 0 0,0-3 0 0 0,-3-5 0 0 0,-3 0 0 0 0,-2-8 0 0 0,-3-3 0 0 0,-5 4 0 0 0,-4 8 0 0 0,-6 8 0 0 0,-8 8 0 0 0,-5 5 0 0 0,0 4 0 0 0,0 1 0 0 0,2 2 0 0 0,2 0 0 0 0,1-1 0 0 0,1 0 0 0 0,5 6 0 0 0,3 4 0 0 0,1 7 0 0 0,0 3 0 0 0,1 1 0 0 0,8 12 0 0 0,16 12 0 0 0,6 1 0 0 0,2-7 0 0 0,4-11 0 0 0,2-10 0 0 0,0-8 0 0 0,-2-6 0 0 0,-6-7 0 0 0,-3-3 0 0 0,-2-10 0 0 0,-4-11 0 0 0,6-11 0 0 0,-1-1 0 0 0,-3 2 0 0 0,-4 5 0 0 0,-4 4 0 0 0,1-2 0 0 0,-2-2 0 0 0,-1 1 0 0 0,-2 3 0 0 0,-3 5 0 0 0,-5 8 0 0 0,-8 5 0 0 0,-4 5 0 0 0,-5 2 0 0 0,-2 2 0 0 0,-2 1 0 0 0,0 1 0 0 0,1 2 0 0 0,3 1 0 0 0,5 2 0 0 0,0 4 0 0 0,-1 8 0 0 0,1 4 0 0 0,3 1 0 0 0,4 24 0 0 0,19 25 0 0 0,29 17 0 0 0,17-3 0 0 0,6-17 0 0 0,-5-20 0 0 0,-9-18 0 0 0,-8-15 0 0 0,-9-10 0 0 0,-8-10 0 0 0,-3-7 0 0 0,-4-7 0 0 0,-4-5 0 0 0,-4-7 0 0 0,0 1 0 0 0,-1-3 0 0 0,-1-6 0 0 0,1 1 0 0 0,0 3 0 0 0,0 5 0 0 0,-5-9 0 0 0,-5 3 0 0 0,-5 3 0 0 0,-6 8 0 0 0,-7 7 0 0 0,-8 7 0 0 0,-6 5 0 0 0,2 2 0 0 0,3 3 0 0 0,4 0 0 0 0,1 0 0 0 0,2 4 0 0 0,2 6 0 0 0,5 4 0 0 0,3 3 0 0 0,3 2 0 0 0,11 8 0 0 0,20 13 0 0 0,9-2 0 0 0,4-7 0 0 0,-4-8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5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26203 6447 16383 0 0,'-3'0'0'0'0,"-7"0"0"0"0,-2 3 0 0 0,-2 1 0 0 0,2 3 0 0 0,2 3 0 0 0,4 3 0 0 0,2 2 0 0 0,2 2 0 0 0,1 0 0 0 0,16 8 0 0 0,12-2 0 0 0,4-4 0 0 0,-1-6 0 0 0,-2-4 0 0 0,-2-5 0 0 0,-4-2 0 0 0,-2-2 0 0 0,-1-1 0 0 0,2-3 0 0 0,0-4 0 0 0,0-3 0 0 0,-4-4 0 0 0,-1-4 0 0 0,-2-6 0 0 0,-1-4 0 0 0,-14-15 0 0 0,-8 0 0 0 0,-16-2 0 0 0,-18 4 0 0 0,-1 6 0 0 0,3 10 0 0 0,3 8 0 0 0,-2 8 0 0 0,4 6 0 0 0,5 3 0 0 0,1 5 0 0 0,3 7 0 0 0,3 15 0 0 0,3 2 0 0 0,5 6 0 0 0,1-4 0 0 0,5-2 0 0 0,3-2 0 0 0,0-1 0 0 0,1-2 0 0 0,2 0 0 0 0,7 22 0 0 0,12 8 0 0 0,10-5 0 0 0,7-7 0 0 0,12-11 0 0 0,5-10 0 0 0,6-9 0 0 0,0-6 0 0 0,-6-5 0 0 0,-6-1 0 0 0,-4-1 0 0 0,-6-3 0 0 0,-8-4 0 0 0,-9-3 0 0 0,-7-2 0 0 0,-4-6 0 0 0,-5-2 0 0 0,0 0 0 0 0,-11-2 0 0 0,-6 3 0 0 0,-11 1 0 0 0,-5 5 0 0 0,-9 5 0 0 0,3 4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5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17242 1931 16383 0 0,'0'3'0'0'0,"0"4"0"0"0,0 7 0 0 0,0 7 0 0 0,0 6 0 0 0,0 10 0 0 0,0 5 0 0 0,0 5 0 0 0,0-1 0 0 0,0 8 0 0 0,0 0 0 0 0,0-5 0 0 0,0-6 0 0 0,0 2 0 0 0,0-1 0 0 0,0-1 0 0 0,0 0 0 0 0,0 0 0 0 0,0-2 0 0 0,0 0 0 0 0,3-5 0 0 0,4-1 0 0 0,1 0 0 0 0,-1 3 0 0 0,1 7 0 0 0,-1 5 0 0 0,-1 6 0 0 0,-2-1 0 0 0,2 3 0 0 0,2 9 0 0 0,0-1 0 0 0,2-5 0 0 0,-1-8 0 0 0,1-6 0 0 0,2-5 0 0 0,-1-8 0 0 0,0-5 0 0 0,-1-5 0 0 0,-3-4 0 0 0,1 4 0 0 0,1 0 0 0 0,0 3 0 0 0,2 6 0 0 0,-2 2 0 0 0,1 3 0 0 0,-2-1 0 0 0,-1 1 0 0 0,0 11 0 0 0,0 0 0 0 0,-2 5 0 0 0,-2-2 0 0 0,-1-4 0 0 0,-1-3 0 0 0,2-7 0 0 0,1-7 0 0 0,0-5 0 0 0,-1-5 0 0 0,1-2 0 0 0,5 1 0 0 0,-1 1 0 0 0,-1-1 0 0 0,1-4 0 0 0,3 8 0 0 0,-2 15 0 0 0,-1 3 0 0 0,3 4 0 0 0,1 3 0 0 0,0 2 0 0 0,2 5 0 0 0,1 4 0 0 0,1-2 0 0 0,4-4 0 0 0,2 0 0 0 0,2-6 0 0 0,-2-8 0 0 0,1-8 0 0 0,-3-6 0 0 0,-3-2 0 0 0,0 1 0 0 0,-4 2 0 0 0,-4 3 0 0 0,-3 5 0 0 0,-3 3 0 0 0,-2 10 0 0 0,-1 14 0 0 0,0 6 0 0 0,-1 10 0 0 0,0-9 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5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17207 1914 16383 0 0,'6'0'0'0'0,"8"0"0"0"0,7 6 0 0 0,4 5 0 0 0,3 3 0 0 0,0 9 0 0 0,1 3 0 0 0,-1 4 0 0 0,-3 2 0 0 0,-2-4 0 0 0,-2 2 0 0 0,7 20 0 0 0,-1 7 0 0 0,-2-2 0 0 0,1 0 0 0 0,13 31 0 0 0,4 6 0 0 0,9-9 0 0 0,-1-16 0 0 0,3-13 0 0 0,4-4 0 0 0,1-5 0 0 0,-6-3 0 0 0,2 3 0 0 0,-4 2 0 0 0,-3 3 0 0 0,16 22 0 0 0,4 30 0 0 0,1 24 0 0 0,-9-1 0 0 0,-8-6 0 0 0,-13-20 0 0 0,-11-25 0 0 0,-6-21 0 0 0,13-2 0 0 0,22 9 0 0 0,8-4 0 0 0,7 5 0 0 0,7-3 0 0 0,5 1 0 0 0,14 3 0 0 0,7-1 0 0 0,-12-4 0 0 0,-13-10 0 0 0,-11-5 0 0 0,-11 0 0 0 0,2 4 0 0 0,-3 2 0 0 0,1-1 0 0 0,-3-2 0 0 0,1 6 0 0 0,-7 0 0 0 0,-5-5 0 0 0,-7-2 0 0 0,-1-2 0 0 0,6 3 0 0 0,-2 1 0 0 0,-1-5 0 0 0,-8-6 0 0 0,-6-7 0 0 0,-1-4 0 0 0,-1-4 0 0 0,0-2 0 0 0,13 17 0 0 0,5 6 0 0 0,11 13 0 0 0,2 7 0 0 0,5-1 0 0 0,1-5 0 0 0,-4-5 0 0 0,0-6 0 0 0,-5-7 0 0 0,-7 2 0 0 0,-3 4 0 0 0,-7-6 0 0 0,-9-6 0 0 0,-2-6 0 0 0,0 3 0 0 0,0-4 0 0 0,-2-3 0 0 0,0 1 0 0 0,4 0 0 0 0,-2-2 0 0 0,5 0 0 0 0,9-1 0 0 0,4-3 0 0 0,2 1 0 0 0,-2-2 0 0 0,6-1 0 0 0,3-3 0 0 0,-1-2 0 0 0,-3-1 0 0 0,6 4 0 0 0,0 4 0 0 0,0 2 0 0 0,-2-2 0 0 0,7-4 0 0 0,10-1 0 0 0,3 0 0 0 0,3 0 0 0 0,8-1 0 0 0,12 8 0 0 0,1 1 0 0 0,0-4 0 0 0,-13-3 0 0 0,-15-4 0 0 0,-15-4 0 0 0,-7-2 0 0 0,1-2 0 0 0,1-3 0 0 0,0-5 0 0 0,3-3 0 0 0,-3-1 0 0 0,-10 3 0 0 0</inkml:trace>
  <inkml:trace contextRef="#ctx0" brushRef="#br0" timeOffset="36.47">17242 1790 16383 0 0,'9'-6'0'0'0,"9"-2"0"0"0,16-11 0 0 0,9-3 0 0 0,6 2 0 0 0,0 2 0 0 0,-2 1 0 0 0,7 0 0 0 0,2 0 0 0 0,7 1 0 0 0,23-8 0 0 0,11 2 0 0 0,23 1 0 0 0,32 4 0 0 0,45-1 0 0 0,19 0 0 0 0,21 2 0 0 0,-28 5 0 0 0,-7 10 0 0 0,-4 28 0 0 0,5 26 0 0 0,-10 6 0 0 0,-2 9 0 0 0,-7-6 0 0 0,11 10 0 0 0,1 6 0 0 0,-1 29 0 0 0,-20 5 0 0 0,-6 9 0 0 0,-6 0 0 0 0,16 16 0 0 0,3-5 0 0 0,-7-18 0 0 0,-14-15 0 0 0,-24-16 0 0 0,-14-12 0 0 0,-14-5 0 0 0,-4 3 0 0 0,-17-11 0 0 0,-6-3 0 0 0,-1-2 0 0 0,30 22 0 0 0,12 12 0 0 0,50 23 0 0 0,5-7 0 0 0,-3-9 0 0 0,-18-11 0 0 0,-19-14 0 0 0,-28-19 0 0 0,-11 3 0 0 0,-20-1 0 0 0,-5-3 0 0 0,-9-8 0 0 0,-13-7 0 0 0,-9-7 0 0 0,-12-5 0 0 0,-8-6 0 0 0,7 10 0 0 0,1-1 0 0 0,2 3 0 0 0,1 7 0 0 0,-6 2 0 0 0,-4-6 0 0 0,0-5 0 0 0,2 1 0 0 0,2 1 0 0 0,12 3 0 0 0,10 12 0 0 0,4-2 0 0 0,1 2 0 0 0,0-1 0 0 0,0-5 0 0 0,-4-8 0 0 0,-1-9 0 0 0,39-17 0 0 0,13-12 0 0 0,7-5 0 0 0,7-8 0 0 0,-11-2 0 0 0,-18 5 0 0 0,-17 5 0 0 0,-14 4 0 0 0,-8 5 0 0 0,-7 3 0 0 0,-3 1 0 0 0,3 2 0 0 0,19 0 0 0 0,8 0 0 0 0,11 0 0 0 0,0-1 0 0 0,0 4 0 0 0,6 0 0 0 0,44 9 0 0 0,41 8 0 0 0,49 6 0 0 0,23 2 0 0 0,-17-4 0 0 0,-14 0 0 0 0,-38-2 0 0 0,-32 2 0 0 0,-31-1 0 0 0,-5-1 0 0 0,-2 1 0 0 0,5-3 0 0 0,15-6 0 0 0,19-1 0 0 0,10 5 0 0 0,-19-1 0 0 0,-13 12 0 0 0,-19 4 0 0 0,-13 5 0 0 0,-20-1 0 0 0,-18-1 0 0 0,-18-4 0 0 0,-14-5 0 0 0,-7-3 0 0 0,4-1 0 0 0,11 5 0 0 0,4-2 0 0 0,18 2 0 0 0,10 4 0 0 0,1 1 0 0 0,-7-2 0 0 0,-9-6 0 0 0,-8-8 0 0 0,-11-4 0 0 0,-9-1 0 0 0,-8 0 0 0 0,-4 1 0 0 0,-3 4 0 0 0,-2 5 0 0 0,0 1 0 0 0,-3 9 0 0 0,-3-1 0 0 0,-4-3 0 0 0,-5-1 0 0 0,-10 1 0 0 0,-2-1 0 0 0,-6-2 0 0 0,-6-1 0 0 0,-7 6 0 0 0,-6 3 0 0 0,-7-1 0 0 0,-3-7 0 0 0,3-7 0 0 0,6-4 0 0 0,4-2 0 0 0,-14 1 0 0 0,-4-3 0 0 0,-25 15 0 0 0,-10 6 0 0 0,-2 7 0 0 0,0 2 0 0 0,8-2 0 0 0,11-6 0 0 0,14-4 0 0 0,-22 7 0 0 0,-7-2 0 0 0,-20-7 0 0 0,-12-9 0 0 0,-20-6 0 0 0,2-6 0 0 0,17-4 0 0 0,14-2 0 0 0,18 2 0 0 0,21 0 0 0 0,15 10 0 0 0,1 2 0 0 0,-3-2 0 0 0,-5 4 0 0 0,-31-1 0 0 0,-23-9 0 0 0,-31-6 0 0 0,-34-20 0 0 0,2-13 0 0 0,14-5 0 0 0,23-6 0 0 0,23 3 0 0 0,15 6 0 0 0,3 9 0 0 0,13 8 0 0 0,-2 8 0 0 0,-6 6 0 0 0,-22 3 0 0 0,-18 2 0 0 0,-3 0 0 0 0,-2 1 0 0 0,16-3 0 0 0,23-2 0 0 0,14 0 0 0 0,23 0 0 0 0,8 1 0 0 0,14 1 0 0 0,4 0 0 0 0,4 1 0 0 0,5 0 0 0 0,-3 0 0 0 0,-12 0 0 0 0,-14 0 0 0 0,-1 0 0 0 0,6 0 0 0 0,11 0 0 0 0,3 0 0 0 0,1 0 0 0 0,6 0 0 0 0,6-3 0 0 0,5-1 0 0 0,-15 0 0 0 0,-11-2 0 0 0,-8 0 0 0 0,6 1 0 0 0,-3-2 0 0 0,7 1 0 0 0,11-2 0 0 0,-11-12 0 0 0,1-5 0 0 0,5-1 0 0 0,2-3 0 0 0,0 1 0 0 0,0-1 0 0 0,9 5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60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17771 5177 16383 0 0,'0'21'0'0'0,"0"10"0"0"0,3 12 0 0 0,4 7 0 0 0,7 10 0 0 0,16 35 0 0 0,6 9 0 0 0,5 17 0 0 0,0-6 0 0 0,-5-16 0 0 0,-2-13 0 0 0,-2-19 0 0 0,4-11 0 0 0,10-9 0 0 0,19-10 0 0 0,27-5 0 0 0,29-5 0 0 0,21-1 0 0 0,4-5 0 0 0,-5-6 0 0 0,-2-6 0 0 0,-1-4 0 0 0,3-3 0 0 0,8-2 0 0 0,20 3 0 0 0,11-1 0 0 0,6 1 0 0 0,-5-1 0 0 0,-16 0 0 0 0,-8-1 0 0 0,-8-7 0 0 0,2-2 0 0 0,-2 1 0 0 0,-4-2 0 0 0,-4 0 0 0 0,-4-1 0 0 0,-7 2 0 0 0,-18 1 0 0 0,0-6 0 0 0,-13-2 0 0 0,-9-1 0 0 0,-10 3 0 0 0,-1 0 0 0 0,7-10 0 0 0,4-1 0 0 0,4-2 0 0 0,8-9 0 0 0,4 2 0 0 0,0 0 0 0 0,2 0 0 0 0,-9 5 0 0 0,-14 2 0 0 0,-25 14 0 0 0,-19 0 0 0 0,-18 3 0 0 0</inkml:trace>
  <inkml:trace contextRef="#ctx0" brushRef="#br0" timeOffset="36.47">20011 6412 16383 0 0,'6'0'0'0'0,"11"0"0"0"0,18 3 0 0 0,14 4 0 0 0,12 1 0 0 0,1-2 0 0 0,-8 0 0 0 0,-5-3 0 0 0,-7-1 0 0 0,3-1 0 0 0,2 0 0 0 0,5 1 0 0 0,30 2 0 0 0,27 6 0 0 0,39 3 0 0 0,10 7 0 0 0,7-1 0 0 0,-8 0 0 0 0,-24-4 0 0 0,-31-4 0 0 0,-31-4 0 0 0,-12 3 0 0 0,-10 2 0 0 0,-2 0 0 0 0,7 3 0 0 0,-3 0 0 0 0,14 5 0 0 0,10 1 0 0 0,11-5 0 0 0,3-4 0 0 0,1-4 0 0 0,-9-4 0 0 0,-5-3 0 0 0,-11 0 0 0 0,-13-2 0 0 0,-6 0 0 0 0,7 0 0 0 0,18 1 0 0 0,16-1 0 0 0,28 1 0 0 0,10 0 0 0 0,-7-1 0 0 0,-15 1 0 0 0,-1 0 0 0 0,6 0 0 0 0,27 19 0 0 0,36 13 0 0 0,36 9 0 0 0,-2 0 0 0 0,-30-4 0 0 0,-26-5 0 0 0,-33 0 0 0 0,-27-1 0 0 0,-17-1 0 0 0,-11-2 0 0 0,1-3 0 0 0,9-5 0 0 0,1-7 0 0 0,6-5 0 0 0,3 5 0 0 0,4 0 0 0 0,-6-2 0 0 0,-3-3 0 0 0,-13-2 0 0 0,-14-3 0 0 0,-9-2 0 0 0,-8-1 0 0 0,-1 0 0 0 0,-3-1 0 0 0,4 1 0 0 0,1-4 0 0 0,-1-3 0 0 0,-4-1 0 0 0,-3-2 0 0 0,7 1 0 0 0,8 1 0 0 0,14 3 0 0 0,15 2 0 0 0,8 1 0 0 0,6-1 0 0 0,1-1 0 0 0,-6-3 0 0 0,-12 1 0 0 0,-11 0 0 0 0,-13-1 0 0 0,-7 0 0 0 0,-6 2 0 0 0,0-2 0 0 0,5 1 0 0 0,14 1 0 0 0,24 2 0 0 0,7-3 0 0 0,7-2 0 0 0,-1 0 0 0 0,-8-2 0 0 0,-11 1 0 0 0,-14 2 0 0 0,-15-1 0 0 0,-12 1 0 0 0,-7-1 0 0 0,3-3 0 0 0,6 2 0 0 0,12 1 0 0 0,4 2 0 0 0,-2 3 0 0 0,-5 1 0 0 0,1 1 0 0 0,-1 1 0 0 0,3-2 0 0 0,-2-2 0 0 0,2 1 0 0 0,-3 0 0 0 0,-5-2 0 0 0,-4 0 0 0 0,5 0 0 0 0,6 2 0 0 0,14 1 0 0 0,17-2 0 0 0,12-1 0 0 0,3 1 0 0 0,0 1 0 0 0,-11 1 0 0 0,-15 1 0 0 0,-12 1 0 0 0,-7-4 0 0 0,-2 1 0 0 0,5-4 0 0 0,5-6 0 0 0,3-1 0 0 0,-1 2 0 0 0,-6 3 0 0 0,-4 3 0 0 0,-6 3 0 0 0,-2 1 0 0 0,-1 2 0 0 0,4-3 0 0 0,8 0 0 0 0,3-3 0 0 0,-4-1 0 0 0,-5 2 0 0 0,-6 0 0 0 0,-5 3 0 0 0,-7-3 0 0 0,-3 0 0 0 0,-2 1 0 0 0,-2-1 0 0 0,-1-4 0 0 0,2-9 0 0 0,1-11 0 0 0,-2-5 0 0 0,-2-4 0 0 0,-3-1 0 0 0,-2 2 0 0 0,-2 3 0 0 0,4-12 0 0 0,2-9 0 0 0,-1-2 0 0 0,-1 2 0 0 0,-2 9 0 0 0,-2 5 0 0 0,-1 4 0 0 0,0 3 0 0 0,-2 0 0 0 0,1-3 0 0 0,0 0 0 0 0,0-4 0 0 0,-1-1 0 0 0,1 2 0 0 0,0 3 0 0 0,0 6 0 0 0,3 2 0 0 0,1-9 0 0 0,3-14 0 0 0,0 0 0 0 0,-1 9 0 0 0</inkml:trace>
  <inkml:trace contextRef="#ctx0" brushRef="#br0" timeOffset="36.47">19165 2584 16383 0 0,'3'0'0'0'0,"13"0"0"0"0,15 3 0 0 0,37 13 0 0 0,41 19 0 0 0,30 6 0 0 0,39 23 0 0 0,20 23 0 0 0,8 25 0 0 0,15 24 0 0 0,-22-2 0 0 0,-23-12 0 0 0,-8-20 0 0 0,-28-22 0 0 0,-19-13 0 0 0,-21-14 0 0 0,-22-14 0 0 0,-11-9 0 0 0,-13-5 0 0 0,4 5 0 0 0,-5-1 0 0 0,3 8 0 0 0,-2 4 0 0 0,-7-1 0 0 0,3 7 0 0 0,-3 1 0 0 0,2 2 0 0 0,-2-5 0 0 0,-2-6 0 0 0,-6-5 0 0 0,-1-5 0 0 0,0-4 0 0 0,25 3 0 0 0,18 2 0 0 0,-5-1 0 0 0,-7-5 0 0 0,1-4 0 0 0,8 4 0 0 0,4 1 0 0 0,3-1 0 0 0,-11-5 0 0 0,-11-5 0 0 0,-14-5 0 0 0,-9-2 0 0 0,-2 2 0 0 0,-8 2 0 0 0,-6 2 0 0 0,3 5 0 0 0,-2 2 0 0 0,5 5 0 0 0,0-1 0 0 0,7 0 0 0 0,7-1 0 0 0,0-5 0 0 0,-2-6 0 0 0,-4-1 0 0 0,-2-3 0 0 0,-1-2 0 0 0,-3-3 0 0 0,-8 1 0 0 0,-4 0 0 0 0,0 0 0 0 0,3-2 0 0 0,0 3 0 0 0,6 3 0 0 0,0 0 0 0 0,-1 2 0 0 0,-3 2 0 0 0,-2 2 0 0 0,-3-1 0 0 0,-1 0 0 0 0,11 1 0 0 0,13 0 0 0 0,7-1 0 0 0,2-3 0 0 0,6-4 0 0 0,-2-2 0 0 0,3-2 0 0 0,-6 1 0 0 0,2 1 0 0 0,-4-1 0 0 0,-1 3 0 0 0,-4 2 0 0 0,1 4 0 0 0,3 2 0 0 0,5 0 0 0 0,12-4 0 0 0,48 6 0 0 0,14 0 0 0 0,8 4 0 0 0,-6 4 0 0 0,-8 1 0 0 0,-10 5 0 0 0,-6 4 0 0 0,-15-4 0 0 0,-12-7 0 0 0,9-8 0 0 0,-9-6 0 0 0,-9-5 0 0 0,-4-2 0 0 0,4-3 0 0 0,0 0 0 0 0,-11-1 0 0 0,-11 1 0 0 0,-11 0 0 0 0,-10 0 0 0 0,-6 1 0 0 0,-3 0 0 0 0,-3 0 0 0 0,-1 0 0 0 0,6 6 0 0 0,9 2 0 0 0,8 0 0 0 0,15 4 0 0 0,9 0 0 0 0,4-2 0 0 0,1-2 0 0 0,-2 0 0 0 0,-9-1 0 0 0,-3-2 0 0 0,-3 1 0 0 0,7 3 0 0 0,15 2 0 0 0,7 0 0 0 0,-3-2 0 0 0,-9-2 0 0 0,2 2 0 0 0,10 8 0 0 0,4 2 0 0 0,27 8 0 0 0,6-1 0 0 0,-4 1 0 0 0,-3-4 0 0 0,-2-3 0 0 0,7-2 0 0 0,-6-4 0 0 0,-13-4 0 0 0,-19-4 0 0 0,-20-3 0 0 0,-19-2 0 0 0</inkml:trace>
  <inkml:trace contextRef="#ctx0" brushRef="#br0" timeOffset="36.47">19976 3748 16383 0 0,'3'0'0'0'0,"7"0"0"0"0,17 0 0 0 0,12 0 0 0 0,13 0 0 0 0,14 0 0 0 0,9 0 0 0 0,3 0 0 0 0,-6 0 0 0 0,-8 0 0 0 0,-10 0 0 0 0,-11 0 0 0 0,-9 0 0 0 0,0 0 0 0 0,2 0 0 0 0,3 0 0 0 0,1 0 0 0 0,6 0 0 0 0,10 0 0 0 0,1 0 0 0 0,-3 0 0 0 0,-1 0 0 0 0,-7 0 0 0 0,-3 0 0 0 0,-2 0 0 0 0,-8 0 0 0 0</inkml:trace>
  <inkml:trace contextRef="#ctx0" brushRef="#br0" timeOffset="36.47">21228 4454 16383 0 0,'12'0'0'0'0,"22"0"0"0"0,29 0 0 0 0,13 0 0 0 0,9 0 0 0 0,7 0 0 0 0,-5 0 0 0 0,-9 0 0 0 0,-9 0 0 0 0,-9 0 0 0 0,2 6 0 0 0,-6 2 0 0 0,-1-1 0 0 0,6 3 0 0 0,1 1 0 0 0,-4-1 0 0 0,-8-1 0 0 0,-11-3 0 0 0,-8-3 0 0 0,-7-1 0 0 0,-7-1 0 0 0</inkml:trace>
  <inkml:trace contextRef="#ctx0" brushRef="#br0" timeOffset="36.47">22357 3466 16383 0 0,'0'6'0'0'0,"0"11"0"0"0,0 12 0 0 0,0 3 0 0 0,0 6 0 0 0,3-1 0 0 0,1-3 0 0 0,0 1 0 0 0,2-2 0 0 0,0-4 0 0 0,5 5 0 0 0,10 6 0 0 0,1-1 0 0 0,3 17 0 0 0,0 2 0 0 0,-1 0 0 0 0,-4-7 0 0 0,-7-3 0 0 0,-1-3 0 0 0,-4-4 0 0 0,-2-6 0 0 0,0-3 0 0 0,-1-3 0 0 0,-1-7 0 0 0</inkml:trace>
  <inkml:trace contextRef="#ctx0" brushRef="#br0" timeOffset="36.47">22975 3925 16383 0 0,'9'0'0'0'0,"6"0"0"0"0,9 3 0 0 0,19 10 0 0 0,11 8 0 0 0,20 17 0 0 0,4 1 0 0 0,-6-3 0 0 0,-5 1 0 0 0,-6 4 0 0 0,-13-2 0 0 0,-12 1 0 0 0,-9 5 0 0 0,-6 5 0 0 0,-6-3 0 0 0,-7-8 0 0 0,0 3 0 0 0,-3 3 0 0 0,5-1 0 0 0,3-1 0 0 0,2-5 0 0 0,5-3 0 0 0,5-2 0 0 0,-2-6 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6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29236 5618 16383 0 0,'-9'9'0'0'0,"-8"6"0"0"0,-6 6 0 0 0,-4 9 0 0 0,0-1 0 0 0,-2 1 0 0 0,4-2 0 0 0,6-2 0 0 0,7-3 0 0 0,5-3 0 0 0,9 2 0 0 0,6 0 0 0 0,6-1 0 0 0,4-4 0 0 0,2-4 0 0 0,10-3 0 0 0,12-1 0 0 0,7-1 0 0 0,-1-1 0 0 0,-4-1 0 0 0,-2-3 0 0 0,-6-1 0 0 0,-5-1 0 0 0,-6-1 0 0 0,-4 0 0 0 0,-2 0 0 0 0,-2-1 0 0 0,0-2 0 0 0,-1-4 0 0 0,1-10 0 0 0,3-8 0 0 0,-2-3 0 0 0,-4-8 0 0 0,-5-11 0 0 0,-3-8 0 0 0,-3 1 0 0 0,-2 7 0 0 0,-1 9 0 0 0,-54-26 0 0 0,-34-4 0 0 0,-34 0 0 0 0,-3 12 0 0 0,17 15 0 0 0,24 14 0 0 0,20 13 0 0 0,19 8 0 0 0,10 11 0 0 0,8 5 0 0 0,6 0 0 0 0,6 2 0 0 0,6 2 0 0 0,-1 28 0 0 0,0 20 0 0 0,3 16 0 0 0,2 2 0 0 0,11 20 0 0 0,19 4 0 0 0,39 1 0 0 0,14-16 0 0 0,18-19 0 0 0,5-21 0 0 0,-4-20 0 0 0,-14-15 0 0 0,-16-9 0 0 0,-16-6 0 0 0,-13-2 0 0 0,-8-7 0 0 0,-6-11 0 0 0,-7-5 0 0 0,-6-1 0 0 0,-2 5 0 0 0,-3 2 0 0 0,-2 2 0 0 0,-11-11 0 0 0,-52-61 0 0 0,-19-23 0 0 0,0 6 0 0 0,15 20 0 0 0,13 24 0 0 0,17 22 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6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20911 4948 16383 0 0,'6'0'0'0'0,"8"0"0"0"0,7 0 0 0 0,4 0 0 0 0,3 0 0 0 0,3 0 0 0 0,5 0 0 0 0,3 0 0 0 0,9 0 0 0 0,6 3 0 0 0,6 4 0 0 0,4 0 0 0 0,4 3 0 0 0,-5 0 0 0 0,-6-3 0 0 0,-10-2 0 0 0,-10-2 0 0 0,-8-1 0 0 0,0-1 0 0 0,7-2 0 0 0,6 4 0 0 0,5 1 0 0 0,4-1 0 0 0,2 0 0 0 0,-2-1 0 0 0,-7-1 0 0 0,1 0 0 0 0,9 8 0 0 0,-3 3 0 0 0,11 5 0 0 0,5 0 0 0 0,-1 3 0 0 0,0 1 0 0 0,-10 0 0 0 0,-15 0 0 0 0,15 13 0 0 0,14 5 0 0 0,15 5 0 0 0,17 3 0 0 0,7-3 0 0 0,-9-6 0 0 0,-19-9 0 0 0,-20-4 0 0 0,30 27 0 0 0,0-8 0 0 0,-15-14 0 0 0,-21-12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0T04:14:10.863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17577 6394 16383 0 0,'30'0'0'0'0,"40"0"0"0"0,11 0 0 0 0,-5 0 0 0 0,-1-6 0 0 0,-4-5 0 0 0,7-12 0 0 0,11-15 0 0 0,-9-1 0 0 0</inkml:trace>
  <inkml:trace contextRef="#ctx0" brushRef="#br0" timeOffset="36.47">20576 4807 16383 0 0,'6'0'0'0'0,"8"0"0"0"0,4 0 0 0 0,12 0 0 0 0,21 0 0 0 0,39 0 0 0 0,21 0 0 0 0,13 0 0 0 0,9 0 0 0 0,-11 0 0 0 0,-18 0 0 0 0,-24 0 0 0 0,-13 3 0 0 0,-9 7 0 0 0,-9 1 0 0 0,-9 3 0 0 0,-6-2 0 0 0,-8 1 0 0 0,-3-3 0 0 0,19 10 0 0 0,8 4 0 0 0,4 4 0 0 0,9 0 0 0 0,-7-1 0 0 0,-10-6 0 0 0,-3-3 0 0 0,-1 16 0 0 0,2 36 0 0 0,-1 20 0 0 0,2 5 0 0 0,17 3 0 0 0,7-8 0 0 0,-6-17 0 0 0,-9-21 0 0 0,3-19 0 0 0,-8-15 0 0 0</inkml:trace>
  <inkml:trace contextRef="#ctx0" brushRef="#br0" timeOffset="36.47">22057 5406 16383 0 0,'6'0'0'0'0,"8"0"0"0"0,11 0 0 0 0,7 3 0 0 0,1 1 0 0 0,0 3 0 0 0,-1 0 0 0 0,5-1 0 0 0,0 2 0 0 0,5 1 0 0 0,13 1 0 0 0,10-3 0 0 0,9 2 0 0 0,-3 1 0 0 0,-4 3 0 0 0,-7-2 0 0 0,-11-2 0 0 0,-14-8 0 0 0,-13-8 0 0 0,-10-9 0 0 0,-7-10 0 0 0,-5-4 0 0 0,-2 0 0 0 0,0-13 0 0 0,-1-8 0 0 0,1 2 0 0 0,0 6 0 0 0,1 7 0 0 0,1 7 0 0 0,0 6 0 0 0,0 3 0 0 0,0-4 0 0 0,0-1 0 0 0,0 5 0 0 0</inkml:trace>
  <inkml:trace contextRef="#ctx0" brushRef="#br0" timeOffset="36.47">24686 4013 16383 0 0,'6'0'0'0'0,"8"0"0"0"0,10 0 0 0 0,11 0 0 0 0,23 0 0 0 0,7 0 0 0 0,-3 0 0 0 0,-8 0 0 0 0,-2 0 0 0 0,-6 0 0 0 0,-6 3 0 0 0,-8 1 0 0 0,21 0 0 0 0,7 2 0 0 0,9 6 0 0 0,11 1 0 0 0,-6-2 0 0 0,0-2 0 0 0,5 0 0 0 0,22 1 0 0 0,36 11 0 0 0,-2 3 0 0 0,-33-13 0 0 0,-37-8 0 0 0,-42-7 0 0 0,-27-6 0 0 0,-20-2 0 0 0,-14-4 0 0 0,-6-3 0 0 0,-9-16 0 0 0,2-17 0 0 0,2-5 0 0 0,7 3 0 0 0,13 20 0 0 0,16 31 0 0 0,13 19 0 0 0,11 13 0 0 0,2 7 0 0 0,0 1 0 0 0,-3 6 0 0 0,-3 4 0 0 0,-12 7 0 0 0,-10 0 0 0 0,-10-6 0 0 0,-9-6 0 0 0,2-6 0 0 0,2-10 0 0 0,7-9 0 0 0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1"/>
  <sheetViews>
    <sheetView topLeftCell="C9" workbookViewId="0">
      <selection activeCell="E19" sqref="E19"/>
    </sheetView>
  </sheetViews>
  <sheetFormatPr defaultRowHeight="14.5" x14ac:dyDescent="0.35"/>
  <cols>
    <col min="8" max="8" width="19.1796875" customWidth="1"/>
    <col min="10" max="10" width="16.54296875" customWidth="1"/>
    <col min="11" max="11" width="11.1796875" bestFit="1" customWidth="1"/>
    <col min="12" max="12" width="35.7265625" bestFit="1" customWidth="1"/>
    <col min="13" max="13" width="13.26953125" bestFit="1" customWidth="1"/>
    <col min="14" max="14" width="10.81640625" customWidth="1"/>
    <col min="15" max="15" width="44.81640625" bestFit="1" customWidth="1"/>
  </cols>
  <sheetData>
    <row r="2" spans="2:16" x14ac:dyDescent="0.35">
      <c r="O2" t="s">
        <v>0</v>
      </c>
    </row>
    <row r="3" spans="2:16" x14ac:dyDescent="0.35">
      <c r="O3" t="s">
        <v>1</v>
      </c>
    </row>
    <row r="4" spans="2:16" x14ac:dyDescent="0.35">
      <c r="B4" t="s">
        <v>2</v>
      </c>
    </row>
    <row r="5" spans="2:16" x14ac:dyDescent="0.35">
      <c r="B5" t="s">
        <v>3</v>
      </c>
      <c r="N5" t="s">
        <v>4</v>
      </c>
      <c r="O5">
        <f>3.8+2.8</f>
        <v>6.6</v>
      </c>
      <c r="P5" t="s">
        <v>5</v>
      </c>
    </row>
    <row r="6" spans="2:16" x14ac:dyDescent="0.35">
      <c r="B6" t="s">
        <v>6</v>
      </c>
      <c r="M6" t="s">
        <v>7</v>
      </c>
      <c r="N6" t="s">
        <v>8</v>
      </c>
      <c r="O6">
        <f>4+4</f>
        <v>8</v>
      </c>
      <c r="P6" t="s">
        <v>9</v>
      </c>
    </row>
    <row r="7" spans="2:16" x14ac:dyDescent="0.35">
      <c r="B7" t="s">
        <v>10</v>
      </c>
    </row>
    <row r="8" spans="2:16" x14ac:dyDescent="0.35">
      <c r="B8" t="s">
        <v>11</v>
      </c>
    </row>
    <row r="9" spans="2:16" x14ac:dyDescent="0.35">
      <c r="N9" t="s">
        <v>12</v>
      </c>
      <c r="O9" t="s">
        <v>13</v>
      </c>
    </row>
    <row r="10" spans="2:16" x14ac:dyDescent="0.35">
      <c r="K10" t="s">
        <v>13</v>
      </c>
      <c r="L10" t="s">
        <v>14</v>
      </c>
      <c r="N10">
        <v>5</v>
      </c>
    </row>
    <row r="11" spans="2:16" x14ac:dyDescent="0.35">
      <c r="I11" t="s">
        <v>15</v>
      </c>
      <c r="J11" t="s">
        <v>16</v>
      </c>
      <c r="K11" t="s">
        <v>17</v>
      </c>
      <c r="L11" t="s">
        <v>18</v>
      </c>
      <c r="M11" t="s">
        <v>19</v>
      </c>
    </row>
    <row r="12" spans="2:16" x14ac:dyDescent="0.35">
      <c r="H12" t="s">
        <v>20</v>
      </c>
      <c r="I12">
        <v>-6</v>
      </c>
      <c r="J12">
        <v>6</v>
      </c>
      <c r="M12" t="s">
        <v>21</v>
      </c>
      <c r="N12" t="s">
        <v>22</v>
      </c>
      <c r="O12" t="s">
        <v>23</v>
      </c>
    </row>
    <row r="13" spans="2:16" x14ac:dyDescent="0.35">
      <c r="I13" s="1">
        <v>0</v>
      </c>
      <c r="J13">
        <v>5</v>
      </c>
      <c r="K13">
        <f t="shared" ref="K13:K22" si="0">J13-$N$10</f>
        <v>0</v>
      </c>
    </row>
    <row r="14" spans="2:16" x14ac:dyDescent="0.35">
      <c r="I14" s="1">
        <v>6</v>
      </c>
      <c r="J14">
        <v>13</v>
      </c>
      <c r="K14">
        <f t="shared" si="0"/>
        <v>8</v>
      </c>
      <c r="L14">
        <f>(K13+K14)/2</f>
        <v>4</v>
      </c>
      <c r="M14" s="1">
        <f t="shared" ref="M14:M21" si="1">I14-I13</f>
        <v>6</v>
      </c>
      <c r="N14">
        <f>M14*60*60</f>
        <v>21600</v>
      </c>
      <c r="O14">
        <f>L14*N14</f>
        <v>86400</v>
      </c>
    </row>
    <row r="15" spans="2:16" x14ac:dyDescent="0.35">
      <c r="I15" s="1">
        <v>12</v>
      </c>
      <c r="J15">
        <v>26</v>
      </c>
      <c r="K15">
        <f t="shared" si="0"/>
        <v>21</v>
      </c>
      <c r="L15">
        <f>(K14+K15)/2</f>
        <v>14.5</v>
      </c>
      <c r="M15" s="1">
        <f t="shared" si="1"/>
        <v>6</v>
      </c>
      <c r="N15">
        <f t="shared" ref="N15:N21" si="2">M15*60*60</f>
        <v>21600</v>
      </c>
      <c r="O15">
        <f t="shared" ref="O15:O21" si="3">L15*N15</f>
        <v>313200</v>
      </c>
    </row>
    <row r="16" spans="2:16" x14ac:dyDescent="0.35">
      <c r="I16" s="1">
        <v>18</v>
      </c>
      <c r="J16">
        <v>21</v>
      </c>
      <c r="K16">
        <f t="shared" si="0"/>
        <v>16</v>
      </c>
      <c r="L16">
        <f t="shared" ref="L16:L21" si="4">(K15+K16)/2</f>
        <v>18.5</v>
      </c>
      <c r="M16" s="1">
        <f t="shared" si="1"/>
        <v>6</v>
      </c>
      <c r="N16">
        <f t="shared" si="2"/>
        <v>21600</v>
      </c>
      <c r="O16">
        <f t="shared" si="3"/>
        <v>399600</v>
      </c>
    </row>
    <row r="17" spans="7:16" x14ac:dyDescent="0.35">
      <c r="H17" t="s">
        <v>12</v>
      </c>
      <c r="I17" s="1">
        <v>24</v>
      </c>
      <c r="J17">
        <v>16</v>
      </c>
      <c r="K17">
        <f t="shared" si="0"/>
        <v>11</v>
      </c>
      <c r="L17">
        <f t="shared" si="4"/>
        <v>13.5</v>
      </c>
      <c r="M17" s="1">
        <f t="shared" si="1"/>
        <v>6</v>
      </c>
      <c r="N17">
        <f t="shared" si="2"/>
        <v>21600</v>
      </c>
      <c r="O17">
        <f t="shared" si="3"/>
        <v>291600</v>
      </c>
    </row>
    <row r="18" spans="7:16" x14ac:dyDescent="0.35">
      <c r="H18" t="s">
        <v>24</v>
      </c>
      <c r="I18" s="1">
        <v>30</v>
      </c>
      <c r="J18">
        <v>12</v>
      </c>
      <c r="K18">
        <f t="shared" si="0"/>
        <v>7</v>
      </c>
      <c r="L18">
        <f t="shared" si="4"/>
        <v>9</v>
      </c>
      <c r="M18" s="1">
        <f t="shared" si="1"/>
        <v>6</v>
      </c>
      <c r="N18">
        <f t="shared" si="2"/>
        <v>21600</v>
      </c>
      <c r="O18">
        <f t="shared" si="3"/>
        <v>194400</v>
      </c>
    </row>
    <row r="19" spans="7:16" x14ac:dyDescent="0.35">
      <c r="I19" s="1">
        <v>36</v>
      </c>
      <c r="J19">
        <v>9</v>
      </c>
      <c r="K19">
        <f t="shared" si="0"/>
        <v>4</v>
      </c>
      <c r="L19">
        <f t="shared" si="4"/>
        <v>5.5</v>
      </c>
      <c r="M19" s="1">
        <f t="shared" si="1"/>
        <v>6</v>
      </c>
      <c r="N19">
        <f t="shared" si="2"/>
        <v>21600</v>
      </c>
      <c r="O19">
        <f t="shared" si="3"/>
        <v>118800</v>
      </c>
    </row>
    <row r="20" spans="7:16" x14ac:dyDescent="0.35">
      <c r="I20" s="1">
        <v>42</v>
      </c>
      <c r="J20">
        <v>7</v>
      </c>
      <c r="K20">
        <f t="shared" si="0"/>
        <v>2</v>
      </c>
      <c r="L20">
        <f t="shared" si="4"/>
        <v>3</v>
      </c>
      <c r="M20" s="1">
        <f t="shared" si="1"/>
        <v>6</v>
      </c>
      <c r="N20">
        <f t="shared" si="2"/>
        <v>21600</v>
      </c>
      <c r="O20">
        <f t="shared" si="3"/>
        <v>64800</v>
      </c>
    </row>
    <row r="21" spans="7:16" x14ac:dyDescent="0.35">
      <c r="I21" s="1">
        <v>48</v>
      </c>
      <c r="J21">
        <v>5</v>
      </c>
      <c r="K21">
        <f t="shared" si="0"/>
        <v>0</v>
      </c>
      <c r="L21">
        <f t="shared" si="4"/>
        <v>1</v>
      </c>
      <c r="M21" s="1">
        <f t="shared" si="1"/>
        <v>6</v>
      </c>
      <c r="N21">
        <f t="shared" si="2"/>
        <v>21600</v>
      </c>
      <c r="O21">
        <f t="shared" si="3"/>
        <v>21600</v>
      </c>
    </row>
    <row r="22" spans="7:16" x14ac:dyDescent="0.35">
      <c r="I22">
        <v>54</v>
      </c>
      <c r="J22">
        <v>5</v>
      </c>
      <c r="K22">
        <f t="shared" si="0"/>
        <v>0</v>
      </c>
      <c r="M22">
        <f>SUM(M14:M21)</f>
        <v>48</v>
      </c>
    </row>
    <row r="23" spans="7:16" x14ac:dyDescent="0.35">
      <c r="I23">
        <v>60</v>
      </c>
      <c r="J23">
        <v>4.5</v>
      </c>
      <c r="K23">
        <v>0</v>
      </c>
      <c r="O23">
        <f>SUM(O14:P21)</f>
        <v>1490400</v>
      </c>
      <c r="P23" t="s">
        <v>25</v>
      </c>
    </row>
    <row r="24" spans="7:16" x14ac:dyDescent="0.35">
      <c r="I24">
        <v>66</v>
      </c>
      <c r="J24">
        <v>4.5</v>
      </c>
      <c r="K24">
        <v>0</v>
      </c>
      <c r="O24">
        <f>O23/10^6</f>
        <v>1.4903999999999999</v>
      </c>
      <c r="P24" t="s">
        <v>26</v>
      </c>
    </row>
    <row r="25" spans="7:16" x14ac:dyDescent="0.35">
      <c r="O25" t="s">
        <v>27</v>
      </c>
      <c r="P25" t="s">
        <v>28</v>
      </c>
    </row>
    <row r="26" spans="7:16" x14ac:dyDescent="0.35">
      <c r="P26" t="s">
        <v>29</v>
      </c>
    </row>
    <row r="27" spans="7:16" x14ac:dyDescent="0.35">
      <c r="G27" t="s">
        <v>30</v>
      </c>
      <c r="L27" t="s">
        <v>31</v>
      </c>
      <c r="M27">
        <f>O23/(27*(1000*1000))</f>
        <v>5.5199999999999999E-2</v>
      </c>
      <c r="N27" t="s">
        <v>32</v>
      </c>
      <c r="O27">
        <f>M27*100</f>
        <v>5.52</v>
      </c>
      <c r="P27" t="s">
        <v>33</v>
      </c>
    </row>
    <row r="28" spans="7:16" x14ac:dyDescent="0.35">
      <c r="L28" t="s">
        <v>34</v>
      </c>
    </row>
    <row r="30" spans="7:16" x14ac:dyDescent="0.35">
      <c r="L30" t="s">
        <v>35</v>
      </c>
      <c r="M30">
        <f>(O5-O27)/8</f>
        <v>0.13500000000000001</v>
      </c>
      <c r="N30" t="s">
        <v>36</v>
      </c>
    </row>
    <row r="31" spans="7:16" x14ac:dyDescent="0.35">
      <c r="M31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13FF-B67A-4F13-8D96-E917970981DA}">
  <dimension ref="G2:P13"/>
  <sheetViews>
    <sheetView workbookViewId="0">
      <selection activeCell="N13" sqref="N13"/>
    </sheetView>
  </sheetViews>
  <sheetFormatPr defaultRowHeight="14.5" x14ac:dyDescent="0.35"/>
  <sheetData>
    <row r="2" spans="7:16" x14ac:dyDescent="0.35">
      <c r="M2" t="s">
        <v>38</v>
      </c>
    </row>
    <row r="3" spans="7:16" x14ac:dyDescent="0.35">
      <c r="G3">
        <v>0</v>
      </c>
      <c r="M3" t="s">
        <v>39</v>
      </c>
    </row>
    <row r="4" spans="7:16" x14ac:dyDescent="0.35">
      <c r="G4">
        <v>6</v>
      </c>
      <c r="M4" t="s">
        <v>40</v>
      </c>
    </row>
    <row r="5" spans="7:16" x14ac:dyDescent="0.35">
      <c r="G5">
        <v>12</v>
      </c>
    </row>
    <row r="6" spans="7:16" x14ac:dyDescent="0.35">
      <c r="G6">
        <v>18</v>
      </c>
    </row>
    <row r="7" spans="7:16" x14ac:dyDescent="0.35">
      <c r="G7">
        <v>24</v>
      </c>
    </row>
    <row r="8" spans="7:16" x14ac:dyDescent="0.35">
      <c r="G8">
        <v>30</v>
      </c>
      <c r="O8" t="s">
        <v>41</v>
      </c>
    </row>
    <row r="9" spans="7:16" x14ac:dyDescent="0.35">
      <c r="G9">
        <f>G8+6</f>
        <v>36</v>
      </c>
    </row>
    <row r="10" spans="7:16" x14ac:dyDescent="0.35">
      <c r="G10">
        <f t="shared" ref="G10:G13" si="0">G9+6</f>
        <v>42</v>
      </c>
    </row>
    <row r="11" spans="7:16" x14ac:dyDescent="0.35">
      <c r="G11">
        <f t="shared" si="0"/>
        <v>48</v>
      </c>
    </row>
    <row r="12" spans="7:16" x14ac:dyDescent="0.35">
      <c r="G12">
        <f t="shared" si="0"/>
        <v>54</v>
      </c>
      <c r="P12" t="s">
        <v>42</v>
      </c>
    </row>
    <row r="13" spans="7:16" x14ac:dyDescent="0.35">
      <c r="G13">
        <f t="shared" si="0"/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DDE0-6EB9-4775-A0B2-4F31BDCA142E}">
  <dimension ref="J3:M20"/>
  <sheetViews>
    <sheetView tabSelected="1" topLeftCell="F1" workbookViewId="0">
      <selection activeCell="M10" sqref="M10"/>
    </sheetView>
  </sheetViews>
  <sheetFormatPr defaultRowHeight="14.5" x14ac:dyDescent="0.35"/>
  <cols>
    <col min="11" max="11" width="18.26953125" bestFit="1" customWidth="1"/>
    <col min="12" max="12" width="30.453125" customWidth="1"/>
    <col min="13" max="13" width="16.81640625" bestFit="1" customWidth="1"/>
  </cols>
  <sheetData>
    <row r="3" spans="10:13" x14ac:dyDescent="0.35">
      <c r="J3" t="s">
        <v>41</v>
      </c>
    </row>
    <row r="4" spans="10:13" x14ac:dyDescent="0.35">
      <c r="J4" t="s">
        <v>43</v>
      </c>
      <c r="L4" t="s">
        <v>44</v>
      </c>
    </row>
    <row r="5" spans="10:13" x14ac:dyDescent="0.35">
      <c r="K5" t="s">
        <v>45</v>
      </c>
      <c r="L5" t="s">
        <v>46</v>
      </c>
      <c r="M5" t="s">
        <v>58</v>
      </c>
    </row>
    <row r="6" spans="10:13" x14ac:dyDescent="0.35">
      <c r="J6">
        <v>0</v>
      </c>
      <c r="K6">
        <v>0</v>
      </c>
      <c r="L6">
        <f>K6*3.5</f>
        <v>0</v>
      </c>
      <c r="M6">
        <f>K6*5</f>
        <v>0</v>
      </c>
    </row>
    <row r="7" spans="10:13" x14ac:dyDescent="0.35">
      <c r="J7">
        <v>3</v>
      </c>
      <c r="K7">
        <v>25</v>
      </c>
      <c r="L7">
        <f>K7*3.5</f>
        <v>87.5</v>
      </c>
      <c r="M7">
        <f t="shared" ref="M7:M20" si="0">K7*5</f>
        <v>125</v>
      </c>
    </row>
    <row r="8" spans="10:13" x14ac:dyDescent="0.35">
      <c r="J8">
        <f>J7+3</f>
        <v>6</v>
      </c>
      <c r="K8">
        <v>50</v>
      </c>
      <c r="L8">
        <f t="shared" ref="L8:L20" si="1">K8*3.5</f>
        <v>175</v>
      </c>
      <c r="M8">
        <f t="shared" si="0"/>
        <v>250</v>
      </c>
    </row>
    <row r="9" spans="10:13" x14ac:dyDescent="0.35">
      <c r="J9">
        <f t="shared" ref="J9:J12" si="2">J8+3</f>
        <v>9</v>
      </c>
      <c r="K9">
        <v>85</v>
      </c>
      <c r="L9">
        <f t="shared" si="1"/>
        <v>297.5</v>
      </c>
      <c r="M9">
        <f t="shared" si="0"/>
        <v>425</v>
      </c>
    </row>
    <row r="10" spans="10:13" x14ac:dyDescent="0.35">
      <c r="J10">
        <f t="shared" si="2"/>
        <v>12</v>
      </c>
      <c r="K10">
        <v>125</v>
      </c>
      <c r="L10">
        <f t="shared" si="1"/>
        <v>437.5</v>
      </c>
      <c r="M10">
        <f t="shared" si="0"/>
        <v>625</v>
      </c>
    </row>
    <row r="11" spans="10:13" x14ac:dyDescent="0.35">
      <c r="J11">
        <f t="shared" si="2"/>
        <v>15</v>
      </c>
      <c r="K11">
        <v>160</v>
      </c>
      <c r="L11">
        <f t="shared" si="1"/>
        <v>560</v>
      </c>
      <c r="M11">
        <f t="shared" si="0"/>
        <v>800</v>
      </c>
    </row>
    <row r="12" spans="10:13" x14ac:dyDescent="0.35">
      <c r="J12">
        <f t="shared" si="2"/>
        <v>18</v>
      </c>
      <c r="K12">
        <v>185</v>
      </c>
      <c r="L12">
        <f t="shared" si="1"/>
        <v>647.5</v>
      </c>
      <c r="M12">
        <f t="shared" si="0"/>
        <v>925</v>
      </c>
    </row>
    <row r="13" spans="10:13" x14ac:dyDescent="0.35">
      <c r="J13">
        <f>J12+6</f>
        <v>24</v>
      </c>
      <c r="K13">
        <v>160</v>
      </c>
      <c r="L13">
        <f t="shared" si="1"/>
        <v>560</v>
      </c>
      <c r="M13">
        <f t="shared" si="0"/>
        <v>800</v>
      </c>
    </row>
    <row r="14" spans="10:13" x14ac:dyDescent="0.35">
      <c r="J14">
        <f t="shared" ref="J14:J19" si="3">J13+6</f>
        <v>30</v>
      </c>
      <c r="K14">
        <v>110</v>
      </c>
      <c r="L14">
        <f t="shared" si="1"/>
        <v>385</v>
      </c>
      <c r="M14">
        <f t="shared" si="0"/>
        <v>550</v>
      </c>
    </row>
    <row r="15" spans="10:13" x14ac:dyDescent="0.35">
      <c r="J15">
        <f t="shared" si="3"/>
        <v>36</v>
      </c>
      <c r="K15">
        <v>60</v>
      </c>
      <c r="L15">
        <f t="shared" si="1"/>
        <v>210</v>
      </c>
      <c r="M15">
        <f t="shared" si="0"/>
        <v>300</v>
      </c>
    </row>
    <row r="16" spans="10:13" x14ac:dyDescent="0.35">
      <c r="J16">
        <f t="shared" si="3"/>
        <v>42</v>
      </c>
      <c r="K16">
        <v>36</v>
      </c>
      <c r="L16">
        <f t="shared" si="1"/>
        <v>126</v>
      </c>
      <c r="M16">
        <f t="shared" si="0"/>
        <v>180</v>
      </c>
    </row>
    <row r="17" spans="10:13" x14ac:dyDescent="0.35">
      <c r="J17">
        <f t="shared" si="3"/>
        <v>48</v>
      </c>
      <c r="K17">
        <v>25</v>
      </c>
      <c r="L17">
        <f t="shared" si="1"/>
        <v>87.5</v>
      </c>
      <c r="M17">
        <f t="shared" si="0"/>
        <v>125</v>
      </c>
    </row>
    <row r="18" spans="10:13" x14ac:dyDescent="0.35">
      <c r="J18">
        <f>J17+6</f>
        <v>54</v>
      </c>
      <c r="K18">
        <v>16</v>
      </c>
      <c r="L18">
        <f t="shared" si="1"/>
        <v>56</v>
      </c>
      <c r="M18">
        <f t="shared" si="0"/>
        <v>80</v>
      </c>
    </row>
    <row r="19" spans="10:13" x14ac:dyDescent="0.35">
      <c r="J19">
        <f t="shared" si="3"/>
        <v>60</v>
      </c>
      <c r="K19">
        <v>8</v>
      </c>
      <c r="L19">
        <f t="shared" si="1"/>
        <v>28</v>
      </c>
      <c r="M19">
        <f t="shared" si="0"/>
        <v>40</v>
      </c>
    </row>
    <row r="20" spans="10:13" x14ac:dyDescent="0.35">
      <c r="J20">
        <f>J19+9</f>
        <v>69</v>
      </c>
      <c r="K20">
        <v>0</v>
      </c>
      <c r="L20">
        <f t="shared" si="1"/>
        <v>0</v>
      </c>
      <c r="M20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9EDF-B419-45D6-9F6B-BF9947B4C926}">
  <dimension ref="D3:AO27"/>
  <sheetViews>
    <sheetView workbookViewId="0">
      <selection activeCell="M2" sqref="M2"/>
    </sheetView>
  </sheetViews>
  <sheetFormatPr defaultRowHeight="14.5" x14ac:dyDescent="0.35"/>
  <cols>
    <col min="8" max="8" width="9.1796875" style="5"/>
    <col min="9" max="9" width="14.81640625" style="1" bestFit="1" customWidth="1"/>
    <col min="10" max="10" width="12.1796875" bestFit="1" customWidth="1"/>
    <col min="11" max="11" width="9.1796875" style="5"/>
    <col min="12" max="12" width="18.81640625" style="3" customWidth="1"/>
  </cols>
  <sheetData>
    <row r="3" spans="4:41" x14ac:dyDescent="0.35">
      <c r="E3" t="s">
        <v>41</v>
      </c>
      <c r="H3" s="5" t="s">
        <v>47</v>
      </c>
      <c r="M3" t="s">
        <v>48</v>
      </c>
      <c r="N3" t="s">
        <v>49</v>
      </c>
      <c r="AJ3" t="s">
        <v>41</v>
      </c>
      <c r="AM3" t="s">
        <v>47</v>
      </c>
    </row>
    <row r="4" spans="4:41" x14ac:dyDescent="0.35">
      <c r="E4" t="s">
        <v>43</v>
      </c>
      <c r="M4" t="s">
        <v>50</v>
      </c>
      <c r="N4" t="s">
        <v>51</v>
      </c>
      <c r="AJ4" t="s">
        <v>43</v>
      </c>
    </row>
    <row r="5" spans="4:41" x14ac:dyDescent="0.35">
      <c r="F5" t="s">
        <v>45</v>
      </c>
      <c r="G5" s="1" t="s">
        <v>52</v>
      </c>
      <c r="I5" s="1" t="s">
        <v>53</v>
      </c>
      <c r="J5" t="s">
        <v>54</v>
      </c>
      <c r="K5" s="5" t="s">
        <v>55</v>
      </c>
      <c r="L5" s="3" t="s">
        <v>52</v>
      </c>
      <c r="AK5" t="s">
        <v>45</v>
      </c>
      <c r="AL5" t="s">
        <v>52</v>
      </c>
      <c r="AN5" t="s">
        <v>55</v>
      </c>
      <c r="AO5" t="s">
        <v>52</v>
      </c>
    </row>
    <row r="6" spans="4:41" x14ac:dyDescent="0.35">
      <c r="D6" s="2"/>
      <c r="E6" s="6">
        <v>0</v>
      </c>
      <c r="F6" s="1">
        <v>0</v>
      </c>
      <c r="H6" s="5">
        <f>F6*3</f>
        <v>0</v>
      </c>
      <c r="L6" s="3">
        <f>H6+K6</f>
        <v>0</v>
      </c>
      <c r="AJ6">
        <v>0</v>
      </c>
      <c r="AK6">
        <v>0</v>
      </c>
      <c r="AM6">
        <v>0</v>
      </c>
      <c r="AO6">
        <v>0</v>
      </c>
    </row>
    <row r="7" spans="4:41" x14ac:dyDescent="0.35">
      <c r="D7" s="2"/>
      <c r="E7" s="6">
        <v>3</v>
      </c>
      <c r="F7" s="1">
        <v>25</v>
      </c>
      <c r="G7" s="1">
        <f>F7*5*(12/6)</f>
        <v>250</v>
      </c>
      <c r="H7" s="5">
        <f t="shared" ref="H7:H21" si="0">F7*3</f>
        <v>75</v>
      </c>
      <c r="L7" s="3">
        <f t="shared" ref="L7:L8" si="1">H7+K7</f>
        <v>75</v>
      </c>
      <c r="AJ7">
        <v>3</v>
      </c>
      <c r="AK7">
        <v>25</v>
      </c>
      <c r="AL7">
        <v>250</v>
      </c>
      <c r="AM7">
        <v>75</v>
      </c>
      <c r="AO7">
        <v>75</v>
      </c>
    </row>
    <row r="8" spans="4:41" x14ac:dyDescent="0.35">
      <c r="D8" s="5" t="s">
        <v>56</v>
      </c>
      <c r="E8" s="7">
        <f>E7+3</f>
        <v>6</v>
      </c>
      <c r="F8" s="1">
        <v>50</v>
      </c>
      <c r="G8" s="1">
        <f t="shared" ref="G8:G27" si="2">F8*5*(12/6)</f>
        <v>500</v>
      </c>
      <c r="H8" s="5">
        <f t="shared" si="0"/>
        <v>150</v>
      </c>
      <c r="I8" s="6">
        <v>0</v>
      </c>
      <c r="J8" s="1">
        <f>I8+6</f>
        <v>6</v>
      </c>
      <c r="K8" s="5">
        <f>F6*2</f>
        <v>0</v>
      </c>
      <c r="L8" s="3">
        <f t="shared" si="1"/>
        <v>150</v>
      </c>
      <c r="AJ8">
        <v>6</v>
      </c>
      <c r="AK8">
        <v>50</v>
      </c>
      <c r="AL8">
        <v>500</v>
      </c>
      <c r="AM8">
        <v>150</v>
      </c>
      <c r="AN8">
        <v>0</v>
      </c>
      <c r="AO8">
        <v>150</v>
      </c>
    </row>
    <row r="9" spans="4:41" x14ac:dyDescent="0.35">
      <c r="D9" s="3"/>
      <c r="E9" s="8">
        <f t="shared" ref="E9:E12" si="3">E8+3</f>
        <v>9</v>
      </c>
      <c r="F9" s="1">
        <v>85</v>
      </c>
      <c r="G9" s="1">
        <f t="shared" si="2"/>
        <v>850</v>
      </c>
      <c r="H9" s="5">
        <f t="shared" si="0"/>
        <v>255</v>
      </c>
      <c r="I9" s="6">
        <v>3</v>
      </c>
      <c r="J9" s="1">
        <f t="shared" ref="J9:J14" si="4">I9+6</f>
        <v>9</v>
      </c>
      <c r="K9" s="5">
        <f t="shared" ref="K9:K14" si="5">F7*2</f>
        <v>50</v>
      </c>
      <c r="L9" s="3">
        <f t="shared" ref="L9:L14" si="6">H9+K9</f>
        <v>305</v>
      </c>
      <c r="AJ9">
        <v>9</v>
      </c>
      <c r="AK9">
        <v>85</v>
      </c>
      <c r="AL9">
        <v>850</v>
      </c>
      <c r="AM9">
        <v>255</v>
      </c>
      <c r="AN9">
        <v>50</v>
      </c>
      <c r="AO9">
        <v>305</v>
      </c>
    </row>
    <row r="10" spans="4:41" x14ac:dyDescent="0.35">
      <c r="D10" s="3"/>
      <c r="E10" s="8">
        <f t="shared" si="3"/>
        <v>12</v>
      </c>
      <c r="F10" s="1">
        <v>125</v>
      </c>
      <c r="G10" s="1">
        <f t="shared" si="2"/>
        <v>1250</v>
      </c>
      <c r="H10" s="5">
        <f t="shared" si="0"/>
        <v>375</v>
      </c>
      <c r="I10" s="7">
        <f>I9+3</f>
        <v>6</v>
      </c>
      <c r="J10" s="1">
        <f t="shared" si="4"/>
        <v>12</v>
      </c>
      <c r="K10" s="5">
        <f t="shared" si="5"/>
        <v>100</v>
      </c>
      <c r="L10" s="3">
        <f t="shared" si="6"/>
        <v>475</v>
      </c>
      <c r="AJ10">
        <v>12</v>
      </c>
      <c r="AK10">
        <v>125</v>
      </c>
      <c r="AL10">
        <v>1250</v>
      </c>
      <c r="AM10">
        <v>375</v>
      </c>
      <c r="AN10">
        <v>100</v>
      </c>
      <c r="AO10">
        <v>475</v>
      </c>
    </row>
    <row r="11" spans="4:41" x14ac:dyDescent="0.35">
      <c r="D11" s="4"/>
      <c r="E11" s="9">
        <f t="shared" si="3"/>
        <v>15</v>
      </c>
      <c r="F11" s="1">
        <v>160</v>
      </c>
      <c r="G11" s="1">
        <f t="shared" si="2"/>
        <v>1600</v>
      </c>
      <c r="H11" s="5">
        <f t="shared" si="0"/>
        <v>480</v>
      </c>
      <c r="I11" s="8">
        <f t="shared" ref="I11:I14" si="7">I10+3</f>
        <v>9</v>
      </c>
      <c r="J11" s="1">
        <f t="shared" si="4"/>
        <v>15</v>
      </c>
      <c r="K11" s="5">
        <f t="shared" si="5"/>
        <v>170</v>
      </c>
      <c r="L11" s="3">
        <f t="shared" si="6"/>
        <v>650</v>
      </c>
      <c r="AJ11">
        <v>15</v>
      </c>
      <c r="AK11">
        <v>160</v>
      </c>
      <c r="AL11">
        <v>1600</v>
      </c>
      <c r="AM11">
        <v>480</v>
      </c>
      <c r="AN11">
        <v>170</v>
      </c>
      <c r="AO11">
        <v>650</v>
      </c>
    </row>
    <row r="12" spans="4:41" x14ac:dyDescent="0.35">
      <c r="E12" s="1">
        <f t="shared" si="3"/>
        <v>18</v>
      </c>
      <c r="F12" s="1">
        <v>185</v>
      </c>
      <c r="G12" s="1">
        <f t="shared" si="2"/>
        <v>1850</v>
      </c>
      <c r="H12" s="5">
        <f t="shared" si="0"/>
        <v>555</v>
      </c>
      <c r="I12" s="8">
        <f t="shared" si="7"/>
        <v>12</v>
      </c>
      <c r="J12" s="1">
        <f t="shared" si="4"/>
        <v>18</v>
      </c>
      <c r="K12" s="5">
        <f t="shared" si="5"/>
        <v>250</v>
      </c>
      <c r="L12" s="3">
        <f t="shared" si="6"/>
        <v>805</v>
      </c>
      <c r="AJ12">
        <v>18</v>
      </c>
      <c r="AK12">
        <v>185</v>
      </c>
      <c r="AL12">
        <v>1850</v>
      </c>
      <c r="AM12">
        <v>555</v>
      </c>
      <c r="AN12">
        <v>250</v>
      </c>
      <c r="AO12">
        <v>805</v>
      </c>
    </row>
    <row r="13" spans="4:41" x14ac:dyDescent="0.35">
      <c r="E13" s="1">
        <v>21</v>
      </c>
      <c r="F13" s="1">
        <f>F12+((E13-E12)/(E14-E12))*(F14-F12)</f>
        <v>172.5</v>
      </c>
      <c r="G13" s="1">
        <f t="shared" si="2"/>
        <v>1725</v>
      </c>
      <c r="H13" s="12">
        <f>F13*3</f>
        <v>517.5</v>
      </c>
      <c r="I13" s="9">
        <f t="shared" si="7"/>
        <v>15</v>
      </c>
      <c r="J13" s="1">
        <f t="shared" si="4"/>
        <v>21</v>
      </c>
      <c r="K13" s="12">
        <f t="shared" si="5"/>
        <v>320</v>
      </c>
      <c r="L13" s="13">
        <f t="shared" si="6"/>
        <v>837.5</v>
      </c>
      <c r="AJ13">
        <v>21</v>
      </c>
      <c r="AK13">
        <v>172.5</v>
      </c>
      <c r="AL13">
        <v>1725</v>
      </c>
      <c r="AM13">
        <v>517.5</v>
      </c>
      <c r="AN13">
        <v>320</v>
      </c>
      <c r="AO13">
        <v>837.5</v>
      </c>
    </row>
    <row r="14" spans="4:41" x14ac:dyDescent="0.35">
      <c r="E14" s="1">
        <f>E12+6</f>
        <v>24</v>
      </c>
      <c r="F14" s="1">
        <v>160</v>
      </c>
      <c r="G14" s="1">
        <f t="shared" si="2"/>
        <v>1600</v>
      </c>
      <c r="H14" s="5">
        <f t="shared" si="0"/>
        <v>480</v>
      </c>
      <c r="I14" s="1">
        <f t="shared" si="7"/>
        <v>18</v>
      </c>
      <c r="J14" s="1">
        <f t="shared" si="4"/>
        <v>24</v>
      </c>
      <c r="K14" s="5">
        <f t="shared" si="5"/>
        <v>370</v>
      </c>
      <c r="L14" s="3">
        <f t="shared" si="6"/>
        <v>850</v>
      </c>
      <c r="AJ14">
        <v>24</v>
      </c>
      <c r="AK14">
        <v>160</v>
      </c>
      <c r="AL14">
        <v>1600</v>
      </c>
      <c r="AM14">
        <v>480</v>
      </c>
      <c r="AN14">
        <v>370</v>
      </c>
      <c r="AO14">
        <v>850</v>
      </c>
    </row>
    <row r="15" spans="4:41" s="14" customFormat="1" x14ac:dyDescent="0.35">
      <c r="E15" s="14">
        <f t="shared" ref="E15:E20" si="8">E14+6</f>
        <v>30</v>
      </c>
      <c r="F15" s="14">
        <v>110</v>
      </c>
      <c r="G15" s="1">
        <f t="shared" si="2"/>
        <v>1100</v>
      </c>
      <c r="H15" s="14">
        <f t="shared" si="0"/>
        <v>330</v>
      </c>
      <c r="I15" s="14">
        <v>21</v>
      </c>
      <c r="J15" s="1">
        <f t="shared" ref="J15:J21" si="9">I16+6</f>
        <v>30</v>
      </c>
      <c r="K15" s="5">
        <f t="shared" ref="K15:K21" si="10">F14*2</f>
        <v>320</v>
      </c>
      <c r="L15" s="14">
        <f t="shared" ref="L15:L25" si="11">H15+K15</f>
        <v>650</v>
      </c>
      <c r="AJ15" s="14">
        <v>30</v>
      </c>
      <c r="AK15" s="14">
        <v>110</v>
      </c>
      <c r="AL15" s="14">
        <v>1100</v>
      </c>
      <c r="AM15" s="14">
        <v>330</v>
      </c>
      <c r="AN15" s="14">
        <v>320</v>
      </c>
      <c r="AO15" s="14">
        <v>650</v>
      </c>
    </row>
    <row r="16" spans="4:41" x14ac:dyDescent="0.35">
      <c r="E16" s="1">
        <f t="shared" si="8"/>
        <v>36</v>
      </c>
      <c r="F16" s="1">
        <v>60</v>
      </c>
      <c r="G16" s="1">
        <f t="shared" si="2"/>
        <v>600</v>
      </c>
      <c r="H16" s="5">
        <f t="shared" si="0"/>
        <v>180</v>
      </c>
      <c r="I16" s="1">
        <f>I14+6</f>
        <v>24</v>
      </c>
      <c r="J16" s="1">
        <f t="shared" si="9"/>
        <v>36</v>
      </c>
      <c r="K16" s="5">
        <f t="shared" si="10"/>
        <v>220</v>
      </c>
      <c r="L16" s="14">
        <f t="shared" si="11"/>
        <v>400</v>
      </c>
      <c r="AJ16">
        <v>36</v>
      </c>
      <c r="AK16">
        <v>60</v>
      </c>
      <c r="AL16">
        <v>600</v>
      </c>
      <c r="AM16">
        <v>180</v>
      </c>
      <c r="AN16">
        <v>220</v>
      </c>
      <c r="AO16">
        <v>400</v>
      </c>
    </row>
    <row r="17" spans="5:41" x14ac:dyDescent="0.35">
      <c r="E17" s="1">
        <f t="shared" si="8"/>
        <v>42</v>
      </c>
      <c r="F17" s="1">
        <v>36</v>
      </c>
      <c r="G17" s="1">
        <f t="shared" si="2"/>
        <v>360</v>
      </c>
      <c r="H17" s="5">
        <f t="shared" si="0"/>
        <v>108</v>
      </c>
      <c r="I17" s="1">
        <f t="shared" ref="I17:I22" si="12">I16+6</f>
        <v>30</v>
      </c>
      <c r="J17" s="1">
        <f t="shared" si="9"/>
        <v>42</v>
      </c>
      <c r="K17" s="5">
        <f t="shared" si="10"/>
        <v>120</v>
      </c>
      <c r="L17" s="14">
        <f t="shared" si="11"/>
        <v>228</v>
      </c>
      <c r="AJ17">
        <v>42</v>
      </c>
      <c r="AK17">
        <v>36</v>
      </c>
      <c r="AL17">
        <v>360</v>
      </c>
      <c r="AM17">
        <v>108</v>
      </c>
      <c r="AN17">
        <v>120</v>
      </c>
      <c r="AO17">
        <v>228</v>
      </c>
    </row>
    <row r="18" spans="5:41" x14ac:dyDescent="0.35">
      <c r="E18" s="1">
        <f t="shared" si="8"/>
        <v>48</v>
      </c>
      <c r="F18" s="1">
        <v>25</v>
      </c>
      <c r="G18" s="1">
        <f t="shared" si="2"/>
        <v>250</v>
      </c>
      <c r="H18" s="5">
        <f t="shared" si="0"/>
        <v>75</v>
      </c>
      <c r="I18" s="1">
        <f t="shared" si="12"/>
        <v>36</v>
      </c>
      <c r="J18" s="1">
        <f t="shared" si="9"/>
        <v>48</v>
      </c>
      <c r="K18" s="5">
        <f t="shared" si="10"/>
        <v>72</v>
      </c>
      <c r="L18" s="14">
        <f t="shared" si="11"/>
        <v>147</v>
      </c>
      <c r="AJ18">
        <v>48</v>
      </c>
      <c r="AK18">
        <v>25</v>
      </c>
      <c r="AL18">
        <v>250</v>
      </c>
      <c r="AM18">
        <v>75</v>
      </c>
      <c r="AN18">
        <v>72</v>
      </c>
      <c r="AO18">
        <v>147</v>
      </c>
    </row>
    <row r="19" spans="5:41" x14ac:dyDescent="0.35">
      <c r="E19" s="1">
        <f>E18+6</f>
        <v>54</v>
      </c>
      <c r="F19" s="1">
        <v>16</v>
      </c>
      <c r="G19" s="1">
        <f t="shared" si="2"/>
        <v>160</v>
      </c>
      <c r="H19" s="5">
        <f t="shared" si="0"/>
        <v>48</v>
      </c>
      <c r="I19" s="1">
        <f t="shared" si="12"/>
        <v>42</v>
      </c>
      <c r="J19" s="1">
        <f t="shared" si="9"/>
        <v>54</v>
      </c>
      <c r="K19" s="5">
        <f t="shared" si="10"/>
        <v>50</v>
      </c>
      <c r="L19" s="14">
        <f t="shared" si="11"/>
        <v>98</v>
      </c>
      <c r="AJ19">
        <v>54</v>
      </c>
      <c r="AK19">
        <v>16</v>
      </c>
      <c r="AL19">
        <v>160</v>
      </c>
      <c r="AM19">
        <v>48</v>
      </c>
      <c r="AN19">
        <v>50</v>
      </c>
      <c r="AO19">
        <v>98</v>
      </c>
    </row>
    <row r="20" spans="5:41" x14ac:dyDescent="0.35">
      <c r="E20" s="1">
        <f t="shared" si="8"/>
        <v>60</v>
      </c>
      <c r="F20" s="1">
        <v>8</v>
      </c>
      <c r="G20" s="1">
        <f t="shared" si="2"/>
        <v>80</v>
      </c>
      <c r="H20" s="5">
        <f t="shared" si="0"/>
        <v>24</v>
      </c>
      <c r="I20" s="1">
        <f t="shared" si="12"/>
        <v>48</v>
      </c>
      <c r="J20" s="1">
        <f t="shared" si="9"/>
        <v>60</v>
      </c>
      <c r="K20" s="5">
        <f t="shared" si="10"/>
        <v>32</v>
      </c>
      <c r="L20" s="14">
        <f t="shared" si="11"/>
        <v>56</v>
      </c>
      <c r="AJ20">
        <v>60</v>
      </c>
      <c r="AK20">
        <v>8</v>
      </c>
      <c r="AL20">
        <v>80</v>
      </c>
      <c r="AM20">
        <v>24</v>
      </c>
      <c r="AN20">
        <v>32</v>
      </c>
      <c r="AO20">
        <v>56</v>
      </c>
    </row>
    <row r="21" spans="5:41" x14ac:dyDescent="0.35">
      <c r="E21" s="1">
        <v>66</v>
      </c>
      <c r="F21" s="1">
        <f>F20+((E21-E20)/(E22-E20))*(F22-F20)</f>
        <v>2.666666666666667</v>
      </c>
      <c r="G21" s="1">
        <f t="shared" si="2"/>
        <v>26.666666666666671</v>
      </c>
      <c r="H21" s="12">
        <f t="shared" si="0"/>
        <v>8</v>
      </c>
      <c r="I21" s="1">
        <f>I20+6</f>
        <v>54</v>
      </c>
      <c r="J21" s="10">
        <f t="shared" si="9"/>
        <v>66</v>
      </c>
      <c r="K21" s="12">
        <f t="shared" si="10"/>
        <v>16</v>
      </c>
      <c r="L21" s="14">
        <f t="shared" si="11"/>
        <v>24</v>
      </c>
      <c r="AJ21">
        <v>66</v>
      </c>
      <c r="AK21">
        <v>2.666666666666667</v>
      </c>
      <c r="AL21">
        <v>26.666666666666671</v>
      </c>
      <c r="AM21">
        <v>8</v>
      </c>
      <c r="AN21">
        <v>16</v>
      </c>
      <c r="AO21">
        <v>24</v>
      </c>
    </row>
    <row r="22" spans="5:41" ht="15.5" x14ac:dyDescent="0.35">
      <c r="E22" s="1">
        <f>E20+9</f>
        <v>69</v>
      </c>
      <c r="F22" s="1">
        <v>0</v>
      </c>
      <c r="G22" s="1">
        <f t="shared" si="2"/>
        <v>0</v>
      </c>
      <c r="H22" s="12">
        <f>H21+((F22-F21)/(F23-F21))*(H23-H21)</f>
        <v>0</v>
      </c>
      <c r="I22" s="1">
        <f t="shared" si="12"/>
        <v>60</v>
      </c>
      <c r="J22">
        <v>72</v>
      </c>
      <c r="K22" s="12">
        <v>0</v>
      </c>
      <c r="L22" s="14">
        <f t="shared" si="11"/>
        <v>0</v>
      </c>
      <c r="Q22" s="11" t="s">
        <v>57</v>
      </c>
      <c r="AJ22">
        <v>69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5:41" x14ac:dyDescent="0.35">
      <c r="E23" s="1">
        <v>72</v>
      </c>
      <c r="F23" s="1"/>
      <c r="G23" s="1">
        <f t="shared" si="2"/>
        <v>0</v>
      </c>
      <c r="H23" s="5">
        <v>0</v>
      </c>
      <c r="I23" s="1">
        <v>66</v>
      </c>
      <c r="J23">
        <f>I24+6</f>
        <v>75</v>
      </c>
      <c r="K23" s="5">
        <f>F22*2</f>
        <v>0</v>
      </c>
      <c r="L23" s="14">
        <f t="shared" si="11"/>
        <v>0</v>
      </c>
      <c r="AJ23">
        <v>72</v>
      </c>
      <c r="AL23">
        <v>0</v>
      </c>
      <c r="AM23">
        <v>0</v>
      </c>
      <c r="AN23">
        <v>0</v>
      </c>
      <c r="AO23">
        <v>0</v>
      </c>
    </row>
    <row r="24" spans="5:41" x14ac:dyDescent="0.35">
      <c r="E24" s="1">
        <f>E22+6</f>
        <v>75</v>
      </c>
      <c r="F24" s="1">
        <v>0</v>
      </c>
      <c r="G24" s="1">
        <f t="shared" si="2"/>
        <v>0</v>
      </c>
      <c r="H24" s="5">
        <v>0</v>
      </c>
      <c r="I24" s="1">
        <f>I22+9</f>
        <v>69</v>
      </c>
      <c r="J24">
        <f>I25+6</f>
        <v>78</v>
      </c>
      <c r="K24" s="5">
        <f>F23*2</f>
        <v>0</v>
      </c>
      <c r="L24" s="14">
        <f t="shared" si="11"/>
        <v>0</v>
      </c>
      <c r="S24">
        <f>F20-F22</f>
        <v>8</v>
      </c>
      <c r="T24">
        <f>S24/S25</f>
        <v>0.88888888888888884</v>
      </c>
      <c r="AJ24">
        <v>75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5:41" x14ac:dyDescent="0.35">
      <c r="G25" s="1">
        <f t="shared" si="2"/>
        <v>0</v>
      </c>
      <c r="I25" s="1">
        <v>72</v>
      </c>
      <c r="J25">
        <f>I26+6</f>
        <v>81</v>
      </c>
      <c r="K25" s="5">
        <f>F24*2</f>
        <v>0</v>
      </c>
      <c r="L25" s="14">
        <f t="shared" si="11"/>
        <v>0</v>
      </c>
      <c r="S25">
        <f>E22-E20</f>
        <v>9</v>
      </c>
      <c r="AL25">
        <v>0</v>
      </c>
      <c r="AN25">
        <v>0</v>
      </c>
      <c r="AO25">
        <v>0</v>
      </c>
    </row>
    <row r="26" spans="5:41" x14ac:dyDescent="0.35">
      <c r="G26" s="1">
        <f t="shared" si="2"/>
        <v>0</v>
      </c>
      <c r="I26" s="1">
        <f>I24+6</f>
        <v>75</v>
      </c>
      <c r="AL26">
        <v>0</v>
      </c>
    </row>
    <row r="27" spans="5:41" x14ac:dyDescent="0.35">
      <c r="G27" s="1">
        <f t="shared" si="2"/>
        <v>0</v>
      </c>
      <c r="L27" s="14">
        <f t="shared" ref="L27" si="13">H26+K27</f>
        <v>0</v>
      </c>
      <c r="AL27">
        <v>0</v>
      </c>
      <c r="AO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math</vt:lpstr>
      <vt:lpstr>unit hydrograph</vt:lpstr>
      <vt:lpstr>UH math</vt:lpstr>
      <vt:lpstr>UH Math 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Bushra Duti</cp:lastModifiedBy>
  <cp:revision/>
  <dcterms:created xsi:type="dcterms:W3CDTF">2022-04-20T03:09:10Z</dcterms:created>
  <dcterms:modified xsi:type="dcterms:W3CDTF">2025-10-01T18:27:55Z</dcterms:modified>
  <cp:category/>
  <cp:contentStatus/>
</cp:coreProperties>
</file>