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0AD90940-9C4A-40C5-A5AE-2350B40B84F9}" xr6:coauthVersionLast="46" xr6:coauthVersionMax="46" xr10:uidLastSave="{00000000-0000-0000-0000-000000000000}"/>
  <bookViews>
    <workbookView xWindow="-110" yWindow="-110" windowWidth="19420" windowHeight="10300" xr2:uid="{BB700462-BE6F-4B81-B7CF-4F28E4647CD9}"/>
  </bookViews>
  <sheets>
    <sheet name="ET0" sheetId="1" r:id="rId1"/>
    <sheet name="Latitude- Y measurement" sheetId="3" r:id="rId2"/>
    <sheet name="R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N10" i="1"/>
  <c r="N11" i="1"/>
  <c r="N12" i="1"/>
  <c r="N13" i="1"/>
  <c r="N14" i="1"/>
  <c r="N15" i="1"/>
  <c r="N16" i="1"/>
  <c r="N17" i="1"/>
  <c r="N18" i="1"/>
  <c r="G10" i="1"/>
  <c r="H10" i="1" s="1"/>
  <c r="G11" i="1"/>
  <c r="H11" i="1" s="1"/>
  <c r="G12" i="1"/>
  <c r="H12" i="1"/>
  <c r="G13" i="1"/>
  <c r="H13" i="1"/>
  <c r="G14" i="1"/>
  <c r="H14" i="1" s="1"/>
  <c r="G15" i="1"/>
  <c r="H15" i="1" s="1"/>
  <c r="G16" i="1"/>
  <c r="H16" i="1"/>
  <c r="G17" i="1"/>
  <c r="H17" i="1"/>
  <c r="G18" i="1"/>
  <c r="H18" i="1" s="1"/>
  <c r="L10" i="1"/>
  <c r="K10" i="1" s="1"/>
  <c r="L11" i="1"/>
  <c r="L12" i="1"/>
  <c r="L13" i="1"/>
  <c r="K13" i="1" s="1"/>
  <c r="L14" i="1"/>
  <c r="K14" i="1" s="1"/>
  <c r="L15" i="1"/>
  <c r="L16" i="1"/>
  <c r="L17" i="1"/>
  <c r="K17" i="1" s="1"/>
  <c r="L18" i="1"/>
  <c r="K18" i="1" s="1"/>
  <c r="L9" i="1"/>
  <c r="K11" i="1"/>
  <c r="K12" i="1"/>
  <c r="K15" i="1"/>
  <c r="K16" i="1"/>
  <c r="M10" i="1"/>
  <c r="M11" i="1"/>
  <c r="M12" i="1"/>
  <c r="M13" i="1"/>
  <c r="M14" i="1"/>
  <c r="M15" i="1"/>
  <c r="M16" i="1"/>
  <c r="M17" i="1"/>
  <c r="M18" i="1"/>
  <c r="M9" i="1"/>
  <c r="J10" i="1"/>
  <c r="J11" i="1"/>
  <c r="J12" i="1"/>
  <c r="J13" i="1"/>
  <c r="J14" i="1"/>
  <c r="J15" i="1"/>
  <c r="J16" i="1"/>
  <c r="J17" i="1"/>
  <c r="J18" i="1"/>
  <c r="J9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F10" i="1"/>
  <c r="F11" i="1"/>
  <c r="F12" i="1"/>
  <c r="F13" i="1"/>
  <c r="F14" i="1"/>
  <c r="F15" i="1"/>
  <c r="F16" i="1"/>
  <c r="F17" i="1"/>
  <c r="F18" i="1"/>
  <c r="F9" i="1"/>
  <c r="G9" i="1" l="1"/>
  <c r="H9" i="1" s="1"/>
  <c r="N9" i="1" s="1"/>
</calcChain>
</file>

<file path=xl/sharedStrings.xml><?xml version="1.0" encoding="utf-8"?>
<sst xmlns="http://schemas.openxmlformats.org/spreadsheetml/2006/main" count="46" uniqueCount="42">
  <si>
    <t>Tmax</t>
  </si>
  <si>
    <t>date</t>
  </si>
  <si>
    <t>Tmin</t>
  </si>
  <si>
    <t>Tavg</t>
  </si>
  <si>
    <t>Ra</t>
  </si>
  <si>
    <t>ET0</t>
  </si>
  <si>
    <t>Rangpur</t>
  </si>
  <si>
    <t>Ra= solar radiation</t>
  </si>
  <si>
    <t>Gsc</t>
  </si>
  <si>
    <t>Dr</t>
  </si>
  <si>
    <t>Ws</t>
  </si>
  <si>
    <t>Phi</t>
  </si>
  <si>
    <t>delta</t>
  </si>
  <si>
    <t>Julian day</t>
  </si>
  <si>
    <t>nirokkho rekha</t>
  </si>
  <si>
    <t>north hemisphere</t>
  </si>
  <si>
    <t>south hemisphere</t>
  </si>
  <si>
    <t>equator</t>
  </si>
  <si>
    <t>0 degree</t>
  </si>
  <si>
    <t>30 degree north</t>
  </si>
  <si>
    <t>60 degree north</t>
  </si>
  <si>
    <t>Belgium</t>
  </si>
  <si>
    <t>90 degree north</t>
  </si>
  <si>
    <t>Bangladesh</t>
  </si>
  <si>
    <t>22 degree</t>
  </si>
  <si>
    <t>north</t>
  </si>
  <si>
    <t>60 degree south</t>
  </si>
  <si>
    <t>argentina</t>
  </si>
  <si>
    <t>vertical</t>
  </si>
  <si>
    <t>Latitude</t>
  </si>
  <si>
    <t>Y measurement</t>
  </si>
  <si>
    <t>North south direction</t>
  </si>
  <si>
    <t>ET0 converted</t>
  </si>
  <si>
    <t>mm/day</t>
  </si>
  <si>
    <t>degree celcius</t>
  </si>
  <si>
    <t>day</t>
  </si>
  <si>
    <t>degre celcius</t>
  </si>
  <si>
    <t>MJ/m-2/min</t>
  </si>
  <si>
    <t>radian</t>
  </si>
  <si>
    <t>ACOS</t>
  </si>
  <si>
    <t>Arccos</t>
  </si>
  <si>
    <t>Cos-1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</si>
</sst>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0" fontId="1" fillId="0" borderId="0" xfId="0" applyFont="1"/>
    <xf numFmtId="0" fontId="0" fillId="3" borderId="0" xfId="0" applyFill="1"/>
    <xf numFmtId="1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565150</xdr:colOff>
      <xdr:row>1</xdr:row>
      <xdr:rowOff>153155</xdr:rowOff>
    </xdr:from>
    <xdr:to>
      <xdr:col>17</xdr:col>
      <xdr:colOff>82851</xdr:colOff>
      <xdr:row>4</xdr:row>
      <xdr:rowOff>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92F52E-8993-47EA-A6DC-D1D34CD07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2350" y="337305"/>
          <a:ext cx="5848651" cy="40007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13</xdr:row>
      <xdr:rowOff>84666</xdr:rowOff>
    </xdr:from>
    <xdr:to>
      <xdr:col>9</xdr:col>
      <xdr:colOff>343882</xdr:colOff>
      <xdr:row>28</xdr:row>
      <xdr:rowOff>44450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25AC04-86DB-4B9C-888F-1F1AA1E73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2478616"/>
          <a:ext cx="6909782" cy="27220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76200</xdr:rowOff>
    </xdr:from>
    <xdr:to>
      <xdr:col>11</xdr:col>
      <xdr:colOff>431800</xdr:colOff>
      <xdr:row>21</xdr:row>
      <xdr:rowOff>95250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F9F51A15-722C-45E2-AE9D-D6CD830A0116}"/>
            </a:ext>
          </a:extLst>
        </xdr:cNvPr>
        <xdr:cNvSpPr/>
      </xdr:nvSpPr>
      <xdr:spPr>
        <a:xfrm>
          <a:off x="3790950" y="444500"/>
          <a:ext cx="3346450" cy="351790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444500</xdr:colOff>
      <xdr:row>4</xdr:row>
      <xdr:rowOff>177800</xdr:rowOff>
    </xdr:from>
    <xdr:to>
      <xdr:col>11</xdr:col>
      <xdr:colOff>146050</xdr:colOff>
      <xdr:row>6</xdr:row>
      <xdr:rowOff>133350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2089E7-4F1F-4F97-B285-1468C0127EB7}"/>
            </a:ext>
          </a:extLst>
        </xdr:cNvPr>
        <xdr:cNvSpPr/>
      </xdr:nvSpPr>
      <xdr:spPr>
        <a:xfrm>
          <a:off x="4483100" y="914400"/>
          <a:ext cx="2749550" cy="323850"/>
        </a:xfrm>
        <a:prstGeom prst="ellipse">
          <a:avLst/>
        </a:prstGeom>
        <a:ln w="28575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222250</xdr:colOff>
      <xdr:row>7</xdr:row>
      <xdr:rowOff>146050</xdr:rowOff>
    </xdr:from>
    <xdr:to>
      <xdr:col>11</xdr:col>
      <xdr:colOff>381000</xdr:colOff>
      <xdr:row>9</xdr:row>
      <xdr:rowOff>152400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66E785A-4197-4834-A41B-6C4081366137}"/>
            </a:ext>
          </a:extLst>
        </xdr:cNvPr>
        <xdr:cNvSpPr/>
      </xdr:nvSpPr>
      <xdr:spPr>
        <a:xfrm>
          <a:off x="3879850" y="1435100"/>
          <a:ext cx="3206750" cy="374650"/>
        </a:xfrm>
        <a:prstGeom prst="ellipse">
          <a:avLst/>
        </a:prstGeom>
        <a:ln w="28575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146050</xdr:colOff>
      <xdr:row>10</xdr:row>
      <xdr:rowOff>95250</xdr:rowOff>
    </xdr:from>
    <xdr:to>
      <xdr:col>11</xdr:col>
      <xdr:colOff>488950</xdr:colOff>
      <xdr:row>12</xdr:row>
      <xdr:rowOff>101600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1A44E75-2F02-4AC2-8A7E-71998D29ED14}"/>
            </a:ext>
          </a:extLst>
        </xdr:cNvPr>
        <xdr:cNvSpPr/>
      </xdr:nvSpPr>
      <xdr:spPr>
        <a:xfrm>
          <a:off x="3803650" y="1936750"/>
          <a:ext cx="3390900" cy="374650"/>
        </a:xfrm>
        <a:prstGeom prst="ellipse">
          <a:avLst/>
        </a:prstGeom>
        <a:ln w="285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311150</xdr:colOff>
      <xdr:row>14</xdr:row>
      <xdr:rowOff>0</xdr:rowOff>
    </xdr:from>
    <xdr:to>
      <xdr:col>11</xdr:col>
      <xdr:colOff>381000</xdr:colOff>
      <xdr:row>16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7699531-CABA-4B12-8BE5-BA4AA6CCF6A6}"/>
            </a:ext>
          </a:extLst>
        </xdr:cNvPr>
        <xdr:cNvSpPr/>
      </xdr:nvSpPr>
      <xdr:spPr>
        <a:xfrm>
          <a:off x="3968750" y="2578100"/>
          <a:ext cx="3117850" cy="368300"/>
        </a:xfrm>
        <a:prstGeom prst="ellipse">
          <a:avLst/>
        </a:prstGeom>
        <a:ln w="28575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31750</xdr:colOff>
      <xdr:row>17</xdr:row>
      <xdr:rowOff>57150</xdr:rowOff>
    </xdr:from>
    <xdr:to>
      <xdr:col>11</xdr:col>
      <xdr:colOff>12700</xdr:colOff>
      <xdr:row>19</xdr:row>
      <xdr:rowOff>107950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1A420959-5BC8-47AB-B9EE-99A7BECB2A28}"/>
            </a:ext>
          </a:extLst>
        </xdr:cNvPr>
        <xdr:cNvSpPr/>
      </xdr:nvSpPr>
      <xdr:spPr>
        <a:xfrm>
          <a:off x="4298950" y="3187700"/>
          <a:ext cx="2419350" cy="419100"/>
        </a:xfrm>
        <a:prstGeom prst="ellipse">
          <a:avLst/>
        </a:prstGeom>
        <a:ln w="28575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304800</xdr:colOff>
      <xdr:row>9</xdr:row>
      <xdr:rowOff>177800</xdr:rowOff>
    </xdr:from>
    <xdr:to>
      <xdr:col>8</xdr:col>
      <xdr:colOff>323850</xdr:colOff>
      <xdr:row>12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CFCE984-311C-4FE0-AA47-688D630AA0A4}"/>
            </a:ext>
          </a:extLst>
        </xdr:cNvPr>
        <xdr:cNvCxnSpPr/>
      </xdr:nvCxnSpPr>
      <xdr:spPr>
        <a:xfrm flipH="1" flipV="1">
          <a:off x="5562600" y="1835150"/>
          <a:ext cx="19050" cy="450850"/>
        </a:xfrm>
        <a:prstGeom prst="straightConnector1">
          <a:avLst/>
        </a:prstGeom>
        <a:ln w="762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6</xdr:row>
      <xdr:rowOff>133350</xdr:rowOff>
    </xdr:from>
    <xdr:to>
      <xdr:col>9</xdr:col>
      <xdr:colOff>69851</xdr:colOff>
      <xdr:row>12</xdr:row>
      <xdr:rowOff>114300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51311C3-F07D-4A92-A521-626E8BDA0CF4}"/>
            </a:ext>
          </a:extLst>
        </xdr:cNvPr>
        <xdr:cNvCxnSpPr>
          <a:endCxn id="3" idx="4"/>
        </xdr:cNvCxnSpPr>
      </xdr:nvCxnSpPr>
      <xdr:spPr>
        <a:xfrm flipH="1" flipV="1">
          <a:off x="5857875" y="1238250"/>
          <a:ext cx="79376" cy="1085850"/>
        </a:xfrm>
        <a:prstGeom prst="straightConnector1">
          <a:avLst/>
        </a:prstGeom>
        <a:ln w="762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203200</xdr:colOff>
      <xdr:row>2</xdr:row>
      <xdr:rowOff>82550</xdr:rowOff>
    </xdr:from>
    <xdr:to>
      <xdr:col>9</xdr:col>
      <xdr:colOff>266701</xdr:colOff>
      <xdr:row>12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839D6B0-313F-47E2-81E6-543CF92D040F}"/>
            </a:ext>
          </a:extLst>
        </xdr:cNvPr>
        <xdr:cNvCxnSpPr/>
      </xdr:nvCxnSpPr>
      <xdr:spPr>
        <a:xfrm flipH="1" flipV="1">
          <a:off x="6070600" y="450850"/>
          <a:ext cx="63501" cy="1835150"/>
        </a:xfrm>
        <a:prstGeom prst="straightConnector1">
          <a:avLst/>
        </a:prstGeom>
        <a:ln w="762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450850</xdr:colOff>
      <xdr:row>13</xdr:row>
      <xdr:rowOff>44450</xdr:rowOff>
    </xdr:from>
    <xdr:to>
      <xdr:col>8</xdr:col>
      <xdr:colOff>476250</xdr:colOff>
      <xdr:row>19</xdr:row>
      <xdr:rowOff>127000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F14D39F-5FC3-43C1-AFED-764949919F3A}"/>
            </a:ext>
          </a:extLst>
        </xdr:cNvPr>
        <xdr:cNvCxnSpPr/>
      </xdr:nvCxnSpPr>
      <xdr:spPr>
        <a:xfrm flipH="1">
          <a:off x="5708650" y="2438400"/>
          <a:ext cx="25400" cy="1187450"/>
        </a:xfrm>
        <a:prstGeom prst="straightConnector1">
          <a:avLst/>
        </a:prstGeom>
        <a:ln w="762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7F87-CDBF-4D50-ADAD-15585466DE1A}">
  <dimension ref="A4:Q38"/>
  <sheetViews>
    <sheetView tabSelected="1" topLeftCell="A6" workbookViewId="0">
      <selection activeCell="K22" sqref="K22"/>
    </sheetView>
  </sheetViews>
  <sheetFormatPr defaultRowHeight="14.5" x14ac:dyDescent="0.35"/>
  <cols>
    <col min="3" max="3" width="9.453125" bestFit="1" customWidth="1"/>
    <col min="4" max="4" width="18.90625" bestFit="1" customWidth="1"/>
    <col min="5" max="6" width="12.453125" bestFit="1" customWidth="1"/>
    <col min="9" max="9" width="11.26953125" bestFit="1" customWidth="1"/>
    <col min="12" max="12" width="9.7265625" customWidth="1"/>
    <col min="14" max="14" width="9.453125" bestFit="1" customWidth="1"/>
    <col min="17" max="17" width="16.54296875" bestFit="1" customWidth="1"/>
  </cols>
  <sheetData>
    <row r="4" spans="1:17" x14ac:dyDescent="0.35">
      <c r="D4" t="s">
        <v>6</v>
      </c>
    </row>
    <row r="6" spans="1:17" x14ac:dyDescent="0.35">
      <c r="H6" t="s">
        <v>6</v>
      </c>
      <c r="N6">
        <v>0.40799999999999997</v>
      </c>
    </row>
    <row r="7" spans="1:17" x14ac:dyDescent="0.35">
      <c r="A7" t="s">
        <v>35</v>
      </c>
      <c r="D7" t="s">
        <v>36</v>
      </c>
      <c r="E7" t="s">
        <v>34</v>
      </c>
      <c r="F7" t="s">
        <v>34</v>
      </c>
      <c r="I7" t="s">
        <v>37</v>
      </c>
      <c r="K7" t="s">
        <v>38</v>
      </c>
      <c r="L7" t="s">
        <v>38</v>
      </c>
      <c r="M7" t="s">
        <v>38</v>
      </c>
      <c r="N7" t="s">
        <v>33</v>
      </c>
    </row>
    <row r="8" spans="1:17" x14ac:dyDescent="0.35">
      <c r="A8" t="s">
        <v>13</v>
      </c>
      <c r="C8" t="s">
        <v>1</v>
      </c>
      <c r="D8" t="s">
        <v>0</v>
      </c>
      <c r="E8" t="s">
        <v>2</v>
      </c>
      <c r="F8" t="s">
        <v>3</v>
      </c>
      <c r="G8" t="s">
        <v>4</v>
      </c>
      <c r="H8" t="s">
        <v>5</v>
      </c>
      <c r="I8" t="s">
        <v>8</v>
      </c>
      <c r="J8" t="s">
        <v>9</v>
      </c>
      <c r="K8" s="4" t="s">
        <v>10</v>
      </c>
      <c r="L8" s="4" t="s">
        <v>11</v>
      </c>
      <c r="M8" s="4" t="s">
        <v>12</v>
      </c>
      <c r="N8" s="4" t="s">
        <v>32</v>
      </c>
    </row>
    <row r="9" spans="1:17" s="5" customFormat="1" x14ac:dyDescent="0.35">
      <c r="A9" s="5">
        <f>31+28+31+1</f>
        <v>91</v>
      </c>
      <c r="C9" s="6">
        <v>37712</v>
      </c>
      <c r="D9" s="5">
        <v>26.400000000000002</v>
      </c>
      <c r="E9" s="7">
        <v>20.6</v>
      </c>
      <c r="F9" s="5">
        <f>AVERAGE(D9:E9)</f>
        <v>23.5</v>
      </c>
      <c r="G9" s="5">
        <f>24*60/PI()*I9*J9*((K9*SIN(L9)*SIN(M9)+COS(L9)*COS(M9)*SIN(K9)))</f>
        <v>35.649411495007833</v>
      </c>
      <c r="H9" s="5">
        <f>0.0023*G9*SQRT(D9-E9)*(F9+17.8)</f>
        <v>8.1553808921926283</v>
      </c>
      <c r="I9" s="5">
        <v>8.2000000000000003E-2</v>
      </c>
      <c r="J9" s="5">
        <f>1+(0.033*COS(2*PI()/365*A9))</f>
        <v>1.000142016763776</v>
      </c>
      <c r="K9" s="5">
        <f>ACOS((-TAN(L9)*TAN(M9)))</f>
        <v>1.6053768495797425</v>
      </c>
      <c r="L9" s="5">
        <f>PI()/180*25.67</f>
        <v>0.44802601898694444</v>
      </c>
      <c r="M9" s="7">
        <f>(0.409*SIN((2*PI()/365*A9)-1.39))</f>
        <v>7.1811368637380357E-2</v>
      </c>
      <c r="N9" s="7">
        <f>0.408*H9</f>
        <v>3.3273954040145921</v>
      </c>
      <c r="O9" s="7"/>
      <c r="Q9" s="5" t="s">
        <v>7</v>
      </c>
    </row>
    <row r="10" spans="1:17" x14ac:dyDescent="0.35">
      <c r="A10">
        <f>A9+1</f>
        <v>92</v>
      </c>
      <c r="C10" s="1">
        <v>37713</v>
      </c>
      <c r="D10" s="2">
        <v>28.7</v>
      </c>
      <c r="E10" s="3">
        <v>20.5</v>
      </c>
      <c r="F10">
        <f t="shared" ref="F10:F18" si="0">AVERAGE(D10:E10)</f>
        <v>24.6</v>
      </c>
      <c r="G10">
        <f t="shared" ref="G10:G18" si="1">24*60/PI()*I10*J10*((K10*SIN(L10)*SIN(M10)+COS(L10)*COS(M10)*SIN(K10)))</f>
        <v>35.792036110270537</v>
      </c>
      <c r="H10">
        <f t="shared" ref="H10:H18" si="2">0.0023*G10*SQRT(D10-E10)*(F10+17.8)</f>
        <v>9.9950972419590673</v>
      </c>
      <c r="I10">
        <v>8.2000000000000003E-2</v>
      </c>
      <c r="J10">
        <f t="shared" ref="J10:J18" si="3">1+(0.033*COS(2*PI()/365*A10))</f>
        <v>0.99957396022952472</v>
      </c>
      <c r="K10">
        <f t="shared" ref="K10:K18" si="4">ACOS((-TAN(L10)*TAN(M10)))</f>
        <v>1.6087240131012746</v>
      </c>
      <c r="L10">
        <f t="shared" ref="L10:L18" si="5">PI()/180*25.67</f>
        <v>0.44802601898694444</v>
      </c>
      <c r="M10" s="3">
        <f t="shared" ref="M10:M18" si="6">(0.409*SIN((2*PI()/365*A10)-1.39))</f>
        <v>7.8731624979668152E-2</v>
      </c>
      <c r="N10" s="3">
        <f t="shared" ref="N10:N18" si="7">0.408*H10</f>
        <v>4.0779996747192993</v>
      </c>
      <c r="O10" s="3"/>
      <c r="P10" s="2"/>
    </row>
    <row r="11" spans="1:17" x14ac:dyDescent="0.35">
      <c r="A11">
        <f t="shared" ref="A11:A18" si="8">A10+1</f>
        <v>93</v>
      </c>
      <c r="C11" s="1">
        <v>37714</v>
      </c>
      <c r="D11" s="2">
        <v>28.6</v>
      </c>
      <c r="E11" s="3">
        <v>20.2</v>
      </c>
      <c r="F11">
        <f t="shared" si="0"/>
        <v>24.4</v>
      </c>
      <c r="G11">
        <f t="shared" si="1"/>
        <v>35.932603189166727</v>
      </c>
      <c r="H11">
        <f t="shared" si="2"/>
        <v>10.108078626222964</v>
      </c>
      <c r="I11">
        <v>8.2000000000000003E-2</v>
      </c>
      <c r="J11">
        <f t="shared" si="3"/>
        <v>0.99900602994005205</v>
      </c>
      <c r="K11">
        <f t="shared" si="4"/>
        <v>1.6120639543425819</v>
      </c>
      <c r="L11">
        <f t="shared" si="5"/>
        <v>0.44802601898694444</v>
      </c>
      <c r="M11" s="3">
        <f t="shared" si="6"/>
        <v>8.5628551442306938E-2</v>
      </c>
      <c r="N11" s="3">
        <f t="shared" si="7"/>
        <v>4.1240960794989689</v>
      </c>
      <c r="O11" s="3"/>
      <c r="P11" s="2"/>
    </row>
    <row r="12" spans="1:17" x14ac:dyDescent="0.35">
      <c r="A12">
        <f t="shared" si="8"/>
        <v>94</v>
      </c>
      <c r="C12" s="1">
        <v>37715</v>
      </c>
      <c r="D12" s="2">
        <v>29.7</v>
      </c>
      <c r="E12" s="3">
        <v>21.400000000000002</v>
      </c>
      <c r="F12">
        <f t="shared" si="0"/>
        <v>25.55</v>
      </c>
      <c r="G12">
        <f t="shared" si="1"/>
        <v>36.071081536863829</v>
      </c>
      <c r="H12">
        <f t="shared" si="2"/>
        <v>10.361321467080305</v>
      </c>
      <c r="I12">
        <v>8.2000000000000003E-2</v>
      </c>
      <c r="J12">
        <f t="shared" si="3"/>
        <v>0.99843839418535973</v>
      </c>
      <c r="K12">
        <f t="shared" si="4"/>
        <v>1.6153960017900513</v>
      </c>
      <c r="L12">
        <f t="shared" si="5"/>
        <v>0.44802601898694444</v>
      </c>
      <c r="M12" s="3">
        <f t="shared" si="6"/>
        <v>9.2500104317137774E-2</v>
      </c>
      <c r="N12" s="3">
        <f t="shared" si="7"/>
        <v>4.2274191585687646</v>
      </c>
      <c r="O12" s="3"/>
      <c r="P12" s="2"/>
    </row>
    <row r="13" spans="1:17" x14ac:dyDescent="0.35">
      <c r="A13">
        <f t="shared" si="8"/>
        <v>95</v>
      </c>
      <c r="C13" s="1">
        <v>37716</v>
      </c>
      <c r="D13" s="2">
        <v>30.3</v>
      </c>
      <c r="E13" s="3">
        <v>20</v>
      </c>
      <c r="F13">
        <f t="shared" si="0"/>
        <v>25.15</v>
      </c>
      <c r="G13">
        <f t="shared" si="1"/>
        <v>36.207442118133805</v>
      </c>
      <c r="H13">
        <f t="shared" si="2"/>
        <v>11.479090018600804</v>
      </c>
      <c r="I13">
        <v>8.2000000000000003E-2</v>
      </c>
      <c r="J13">
        <f t="shared" si="3"/>
        <v>0.99787122116817262</v>
      </c>
      <c r="K13">
        <f t="shared" si="4"/>
        <v>1.6187194765304806</v>
      </c>
      <c r="L13">
        <f t="shared" si="5"/>
        <v>0.44802601898694444</v>
      </c>
      <c r="M13" s="3">
        <f t="shared" si="6"/>
        <v>9.9344247414743778E-2</v>
      </c>
      <c r="N13" s="3">
        <f t="shared" si="7"/>
        <v>4.683468727589128</v>
      </c>
      <c r="O13" s="3"/>
      <c r="P13" s="2"/>
    </row>
    <row r="14" spans="1:17" x14ac:dyDescent="0.35">
      <c r="A14">
        <f t="shared" si="8"/>
        <v>96</v>
      </c>
      <c r="C14" s="1">
        <v>37717</v>
      </c>
      <c r="D14" s="2">
        <v>33</v>
      </c>
      <c r="E14" s="3">
        <v>20.400000000000002</v>
      </c>
      <c r="F14">
        <f t="shared" si="0"/>
        <v>26.700000000000003</v>
      </c>
      <c r="G14">
        <f t="shared" si="1"/>
        <v>36.341658052402416</v>
      </c>
      <c r="H14">
        <f t="shared" si="2"/>
        <v>13.20315911865651</v>
      </c>
      <c r="I14">
        <v>8.2000000000000003E-2</v>
      </c>
      <c r="J14">
        <f t="shared" si="3"/>
        <v>0.99730467895409602</v>
      </c>
      <c r="K14">
        <f t="shared" si="4"/>
        <v>1.6220336917209426</v>
      </c>
      <c r="L14">
        <f t="shared" si="5"/>
        <v>0.44802601898694444</v>
      </c>
      <c r="M14" s="3">
        <f t="shared" si="6"/>
        <v>0.10615895266781625</v>
      </c>
      <c r="N14" s="3">
        <f t="shared" si="7"/>
        <v>5.386888920411856</v>
      </c>
      <c r="O14" s="3"/>
      <c r="P14" s="2"/>
    </row>
    <row r="15" spans="1:17" x14ac:dyDescent="0.35">
      <c r="A15">
        <f t="shared" si="8"/>
        <v>97</v>
      </c>
      <c r="C15" s="1">
        <v>37718</v>
      </c>
      <c r="D15" s="2">
        <v>35</v>
      </c>
      <c r="E15" s="3">
        <v>23</v>
      </c>
      <c r="F15">
        <f t="shared" si="0"/>
        <v>29</v>
      </c>
      <c r="G15">
        <f t="shared" si="1"/>
        <v>36.473704605577332</v>
      </c>
      <c r="H15">
        <f t="shared" si="2"/>
        <v>13.600165352845355</v>
      </c>
      <c r="I15">
        <v>8.2000000000000003E-2</v>
      </c>
      <c r="J15">
        <f t="shared" si="3"/>
        <v>0.99673893542181524</v>
      </c>
      <c r="K15">
        <f t="shared" si="4"/>
        <v>1.6253379520764077</v>
      </c>
      <c r="L15">
        <f t="shared" si="5"/>
        <v>0.44802601898694444</v>
      </c>
      <c r="M15" s="3">
        <f t="shared" si="6"/>
        <v>0.11294220073211542</v>
      </c>
      <c r="N15" s="3">
        <f t="shared" si="7"/>
        <v>5.5488674639609048</v>
      </c>
      <c r="O15" s="3"/>
      <c r="P15" s="2"/>
    </row>
    <row r="16" spans="1:17" x14ac:dyDescent="0.35">
      <c r="A16">
        <f t="shared" si="8"/>
        <v>98</v>
      </c>
      <c r="C16" s="1">
        <v>37719</v>
      </c>
      <c r="D16" s="2">
        <v>35.300000000000004</v>
      </c>
      <c r="E16" s="3">
        <v>18.8</v>
      </c>
      <c r="F16">
        <f t="shared" si="0"/>
        <v>27.050000000000004</v>
      </c>
      <c r="G16">
        <f t="shared" si="1"/>
        <v>36.603559178689281</v>
      </c>
      <c r="H16">
        <f t="shared" si="2"/>
        <v>15.337535182312736</v>
      </c>
      <c r="I16">
        <v>8.2000000000000003E-2</v>
      </c>
      <c r="J16">
        <f t="shared" si="3"/>
        <v>0.99617415821334854</v>
      </c>
      <c r="K16">
        <f t="shared" si="4"/>
        <v>1.6286315533766047</v>
      </c>
      <c r="L16">
        <f t="shared" si="5"/>
        <v>0.44802601898694444</v>
      </c>
      <c r="M16" s="3">
        <f t="shared" si="6"/>
        <v>0.11969198158484542</v>
      </c>
      <c r="N16" s="3">
        <f t="shared" si="7"/>
        <v>6.2577143543835962</v>
      </c>
      <c r="O16" s="3"/>
      <c r="P16" s="2"/>
    </row>
    <row r="17" spans="1:16" x14ac:dyDescent="0.35">
      <c r="A17">
        <f t="shared" si="8"/>
        <v>99</v>
      </c>
      <c r="C17" s="1">
        <v>37720</v>
      </c>
      <c r="D17" s="2">
        <v>35.700000000000003</v>
      </c>
      <c r="E17" s="3">
        <v>19.8</v>
      </c>
      <c r="F17">
        <f t="shared" si="0"/>
        <v>27.75</v>
      </c>
      <c r="G17">
        <f t="shared" si="1"/>
        <v>36.731201293387286</v>
      </c>
      <c r="H17">
        <f t="shared" si="2"/>
        <v>15.344400015351088</v>
      </c>
      <c r="I17">
        <v>8.2000000000000003E-2</v>
      </c>
      <c r="J17">
        <f t="shared" si="3"/>
        <v>0.99561051468437156</v>
      </c>
      <c r="K17">
        <f t="shared" si="4"/>
        <v>1.6319137819936236</v>
      </c>
      <c r="L17">
        <f t="shared" si="5"/>
        <v>0.44802601898694444</v>
      </c>
      <c r="M17" s="3">
        <f t="shared" si="6"/>
        <v>0.12640629512026721</v>
      </c>
      <c r="N17" s="3">
        <f t="shared" si="7"/>
        <v>6.2605152062632436</v>
      </c>
      <c r="O17" s="3"/>
      <c r="P17" s="2"/>
    </row>
    <row r="18" spans="1:16" x14ac:dyDescent="0.35">
      <c r="A18">
        <f t="shared" si="8"/>
        <v>100</v>
      </c>
      <c r="C18" s="1">
        <v>37721</v>
      </c>
      <c r="D18" s="2">
        <v>33.6</v>
      </c>
      <c r="E18" s="3">
        <v>20.900000000000002</v>
      </c>
      <c r="F18">
        <f t="shared" si="0"/>
        <v>27.25</v>
      </c>
      <c r="G18">
        <f t="shared" si="1"/>
        <v>36.856612574335983</v>
      </c>
      <c r="H18">
        <f t="shared" si="2"/>
        <v>13.609429158500472</v>
      </c>
      <c r="I18">
        <v>8.2000000000000003E-2</v>
      </c>
      <c r="J18">
        <f t="shared" si="3"/>
        <v>0.99504817185462646</v>
      </c>
      <c r="K18">
        <f t="shared" si="4"/>
        <v>1.635183914441795</v>
      </c>
      <c r="L18">
        <f t="shared" si="5"/>
        <v>0.44802601898694444</v>
      </c>
      <c r="M18" s="3">
        <f t="shared" si="6"/>
        <v>0.13308315174237367</v>
      </c>
      <c r="N18" s="3">
        <f t="shared" si="7"/>
        <v>5.552647096668192</v>
      </c>
      <c r="O18" s="3"/>
      <c r="P18" s="2"/>
    </row>
    <row r="19" spans="1:16" x14ac:dyDescent="0.35">
      <c r="L19" s="1"/>
      <c r="M19" s="1"/>
      <c r="N19" s="1"/>
      <c r="O19" s="1"/>
      <c r="P19" s="2"/>
    </row>
    <row r="20" spans="1:16" x14ac:dyDescent="0.35">
      <c r="L20" s="1"/>
      <c r="M20" s="1"/>
      <c r="N20" s="1"/>
      <c r="O20" s="1"/>
      <c r="P20" s="2"/>
    </row>
    <row r="21" spans="1:16" x14ac:dyDescent="0.35">
      <c r="L21" s="1"/>
      <c r="M21" s="1"/>
      <c r="N21" s="1"/>
      <c r="O21" s="1"/>
      <c r="P21" s="2"/>
    </row>
    <row r="22" spans="1:16" x14ac:dyDescent="0.35">
      <c r="K22" t="s">
        <v>39</v>
      </c>
      <c r="L22" s="1"/>
      <c r="M22" s="1"/>
      <c r="N22" s="1"/>
      <c r="O22" s="1"/>
      <c r="P22" s="2"/>
    </row>
    <row r="23" spans="1:16" x14ac:dyDescent="0.35">
      <c r="K23" t="s">
        <v>40</v>
      </c>
      <c r="L23" s="1"/>
      <c r="M23" s="1"/>
      <c r="N23" s="1"/>
      <c r="O23" s="1"/>
      <c r="P23" s="2"/>
    </row>
    <row r="24" spans="1:16" x14ac:dyDescent="0.35">
      <c r="K24" t="s">
        <v>41</v>
      </c>
      <c r="L24" s="1"/>
      <c r="M24" s="1"/>
      <c r="N24" s="1"/>
      <c r="O24" s="1"/>
      <c r="P24" s="2"/>
    </row>
    <row r="25" spans="1:16" x14ac:dyDescent="0.35">
      <c r="L25" s="1"/>
      <c r="M25" s="1"/>
      <c r="N25" s="1"/>
      <c r="O25" s="1"/>
      <c r="P25" s="2"/>
    </row>
    <row r="26" spans="1:16" x14ac:dyDescent="0.35">
      <c r="L26" s="1"/>
      <c r="M26" s="1"/>
      <c r="N26" s="1"/>
      <c r="O26" s="1"/>
      <c r="P26" s="2"/>
    </row>
    <row r="27" spans="1:16" x14ac:dyDescent="0.35">
      <c r="L27" s="1"/>
      <c r="M27" s="1"/>
      <c r="N27" s="1"/>
      <c r="O27" s="1"/>
      <c r="P27" s="2"/>
    </row>
    <row r="28" spans="1:16" x14ac:dyDescent="0.35">
      <c r="L28" s="1"/>
      <c r="M28" s="1"/>
      <c r="N28" s="1"/>
      <c r="O28" s="1"/>
      <c r="P28" s="2"/>
    </row>
    <row r="29" spans="1:16" x14ac:dyDescent="0.35">
      <c r="L29" s="1"/>
      <c r="M29" s="1"/>
      <c r="N29" s="1"/>
      <c r="O29" s="1"/>
      <c r="P29" s="2"/>
    </row>
    <row r="30" spans="1:16" x14ac:dyDescent="0.35">
      <c r="L30" s="1"/>
      <c r="M30" s="1"/>
      <c r="N30" s="1"/>
      <c r="O30" s="1"/>
      <c r="P30" s="2"/>
    </row>
    <row r="31" spans="1:16" x14ac:dyDescent="0.35">
      <c r="L31" s="1"/>
      <c r="M31" s="1"/>
      <c r="N31" s="1"/>
      <c r="O31" s="1"/>
      <c r="P31" s="2"/>
    </row>
    <row r="32" spans="1:16" x14ac:dyDescent="0.35">
      <c r="L32" s="1"/>
      <c r="M32" s="1"/>
      <c r="N32" s="1"/>
      <c r="O32" s="1"/>
      <c r="P32" s="2"/>
    </row>
    <row r="33" spans="12:16" x14ac:dyDescent="0.35">
      <c r="L33" s="1"/>
      <c r="M33" s="1"/>
      <c r="N33" s="1"/>
      <c r="O33" s="1"/>
      <c r="P33" s="2"/>
    </row>
    <row r="34" spans="12:16" x14ac:dyDescent="0.35">
      <c r="L34" s="1"/>
      <c r="M34" s="1"/>
      <c r="N34" s="1"/>
      <c r="O34" s="1"/>
      <c r="P34" s="2"/>
    </row>
    <row r="35" spans="12:16" x14ac:dyDescent="0.35">
      <c r="L35" s="1"/>
      <c r="M35" s="1"/>
      <c r="N35" s="1"/>
      <c r="O35" s="1"/>
      <c r="P35" s="2"/>
    </row>
    <row r="36" spans="12:16" x14ac:dyDescent="0.35">
      <c r="L36" s="1"/>
      <c r="M36" s="1"/>
      <c r="N36" s="1"/>
      <c r="O36" s="1"/>
      <c r="P36" s="2"/>
    </row>
    <row r="37" spans="12:16" x14ac:dyDescent="0.35">
      <c r="L37" s="1"/>
      <c r="M37" s="1"/>
      <c r="N37" s="1"/>
      <c r="O37" s="1"/>
      <c r="P37" s="2"/>
    </row>
    <row r="38" spans="12:16" x14ac:dyDescent="0.35">
      <c r="L38" s="1"/>
      <c r="M38" s="1"/>
      <c r="N38" s="1"/>
      <c r="O38" s="1"/>
      <c r="P3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0FD6-6555-484A-AD50-5C5D1EA13C32}">
  <dimension ref="D1:O20"/>
  <sheetViews>
    <sheetView workbookViewId="0">
      <selection activeCell="M2" sqref="M2"/>
    </sheetView>
  </sheetViews>
  <sheetFormatPr defaultRowHeight="14.5" x14ac:dyDescent="0.35"/>
  <cols>
    <col min="6" max="6" width="14.1796875" bestFit="1" customWidth="1"/>
  </cols>
  <sheetData>
    <row r="1" spans="4:15" x14ac:dyDescent="0.35">
      <c r="J1" t="s">
        <v>29</v>
      </c>
      <c r="K1" t="s">
        <v>30</v>
      </c>
      <c r="M1" t="s">
        <v>31</v>
      </c>
    </row>
    <row r="3" spans="4:15" x14ac:dyDescent="0.35">
      <c r="D3" t="s">
        <v>28</v>
      </c>
      <c r="F3" t="s">
        <v>22</v>
      </c>
    </row>
    <row r="6" spans="4:15" x14ac:dyDescent="0.35">
      <c r="M6" t="s">
        <v>15</v>
      </c>
    </row>
    <row r="7" spans="4:15" x14ac:dyDescent="0.35">
      <c r="F7" t="s">
        <v>20</v>
      </c>
    </row>
    <row r="8" spans="4:15" x14ac:dyDescent="0.35">
      <c r="F8" t="s">
        <v>21</v>
      </c>
    </row>
    <row r="11" spans="4:15" x14ac:dyDescent="0.35">
      <c r="D11" t="s">
        <v>24</v>
      </c>
      <c r="E11" t="s">
        <v>23</v>
      </c>
      <c r="F11" t="s">
        <v>19</v>
      </c>
    </row>
    <row r="12" spans="4:15" x14ac:dyDescent="0.35">
      <c r="D12" t="s">
        <v>25</v>
      </c>
      <c r="F12" t="s">
        <v>18</v>
      </c>
      <c r="M12" t="s">
        <v>14</v>
      </c>
      <c r="O12" t="s">
        <v>17</v>
      </c>
    </row>
    <row r="18" spans="6:13" x14ac:dyDescent="0.35">
      <c r="M18" t="s">
        <v>16</v>
      </c>
    </row>
    <row r="19" spans="6:13" x14ac:dyDescent="0.35">
      <c r="F19" t="s">
        <v>26</v>
      </c>
    </row>
    <row r="20" spans="6:13" x14ac:dyDescent="0.35">
      <c r="F20" t="s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50EB-D07D-4BFF-8E27-C05F788E90D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ET0</vt:lpstr>
      <vt:lpstr>Latitude- Y measurement</vt:lpstr>
      <vt:lpstr>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2022-03-16T14:09:27Z</dcterms:created>
  <dcterms:modified xsi:type="dcterms:W3CDTF">2022-03-19T05:54:16Z</dcterms:modified>
</cp:coreProperties>
</file>