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30" windowWidth="22755" windowHeight="10260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Sheet1!$B$8:$F$9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Sheet1!$B$8:$F$8</definedName>
    <definedName name="solver_lhs10" localSheetId="0" hidden="1">Sheet1!$B$41</definedName>
    <definedName name="solver_lhs11" localSheetId="0" hidden="1">Sheet1!$B$42</definedName>
    <definedName name="solver_lhs12" localSheetId="0" hidden="1">Sheet1!$B$43</definedName>
    <definedName name="solver_lhs13" localSheetId="0" hidden="1">Sheet1!$B$44</definedName>
    <definedName name="solver_lhs14" localSheetId="0" hidden="1">Sheet1!$B$46</definedName>
    <definedName name="solver_lhs15" localSheetId="0" hidden="1">Sheet1!$B$48</definedName>
    <definedName name="solver_lhs16" localSheetId="0" hidden="1">Sheet1!$B$51</definedName>
    <definedName name="solver_lhs17" localSheetId="0" hidden="1">Sheet1!$B$52</definedName>
    <definedName name="solver_lhs2" localSheetId="0" hidden="1">Sheet1!$B$29</definedName>
    <definedName name="solver_lhs3" localSheetId="0" hidden="1">Sheet1!$B$30</definedName>
    <definedName name="solver_lhs4" localSheetId="0" hidden="1">Sheet1!$B$31</definedName>
    <definedName name="solver_lhs5" localSheetId="0" hidden="1">Sheet1!$B$32</definedName>
    <definedName name="solver_lhs6" localSheetId="0" hidden="1">Sheet1!$B$35</definedName>
    <definedName name="solver_lhs7" localSheetId="0" hidden="1">Sheet1!$B$36</definedName>
    <definedName name="solver_lhs8" localSheetId="0" hidden="1">Sheet1!$B$37</definedName>
    <definedName name="solver_lhs9" localSheetId="0" hidden="1">Sheet1!$B$38</definedName>
    <definedName name="solver_lin" localSheetId="0" hidden="1">2</definedName>
    <definedName name="solver_neg" localSheetId="0" hidden="1">2</definedName>
    <definedName name="solver_num" localSheetId="0" hidden="1">17</definedName>
    <definedName name="solver_nwt" localSheetId="0" hidden="1">1</definedName>
    <definedName name="solver_opt" localSheetId="0" hidden="1">Sheet1!$B$18</definedName>
    <definedName name="solver_pre" localSheetId="0" hidden="1">0.000001</definedName>
    <definedName name="solver_rel1" localSheetId="0" hidden="1">5</definedName>
    <definedName name="solver_rel10" localSheetId="0" hidden="1">1</definedName>
    <definedName name="solver_rel11" localSheetId="0" hidden="1">1</definedName>
    <definedName name="solver_rel12" localSheetId="0" hidden="1">1</definedName>
    <definedName name="solver_rel13" localSheetId="0" hidden="1">1</definedName>
    <definedName name="solver_rel14" localSheetId="0" hidden="1">1</definedName>
    <definedName name="solver_rel15" localSheetId="0" hidden="1">1</definedName>
    <definedName name="solver_rel16" localSheetId="0" hidden="1">1</definedName>
    <definedName name="solver_rel17" localSheetId="0" hidden="1">1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1</definedName>
    <definedName name="solver_rel7" localSheetId="0" hidden="1">1</definedName>
    <definedName name="solver_rel8" localSheetId="0" hidden="1">1</definedName>
    <definedName name="solver_rel9" localSheetId="0" hidden="1">1</definedName>
    <definedName name="solver_rhs1" localSheetId="0" hidden="1">binary</definedName>
    <definedName name="solver_rhs10" localSheetId="0" hidden="1">Sheet1!$C$41</definedName>
    <definedName name="solver_rhs11" localSheetId="0" hidden="1">Sheet1!$C$42</definedName>
    <definedName name="solver_rhs12" localSheetId="0" hidden="1">Sheet1!$C$43</definedName>
    <definedName name="solver_rhs13" localSheetId="0" hidden="1">Sheet1!$C$44</definedName>
    <definedName name="solver_rhs14" localSheetId="0" hidden="1">Sheet1!$C$46</definedName>
    <definedName name="solver_rhs15" localSheetId="0" hidden="1">Sheet1!$C$48</definedName>
    <definedName name="solver_rhs16" localSheetId="0" hidden="1">Sheet1!$C$51</definedName>
    <definedName name="solver_rhs17" localSheetId="0" hidden="1">Sheet1!$C$52</definedName>
    <definedName name="solver_rhs2" localSheetId="0" hidden="1">Sheet1!$C$29</definedName>
    <definedName name="solver_rhs3" localSheetId="0" hidden="1">Sheet1!$C$30</definedName>
    <definedName name="solver_rhs4" localSheetId="0" hidden="1">Sheet1!$C$31</definedName>
    <definedName name="solver_rhs5" localSheetId="0" hidden="1">Sheet1!$C$32</definedName>
    <definedName name="solver_rhs6" localSheetId="0" hidden="1">Sheet1!$C$35</definedName>
    <definedName name="solver_rhs7" localSheetId="0" hidden="1">Sheet1!$C$36</definedName>
    <definedName name="solver_rhs8" localSheetId="0" hidden="1">Sheet1!$C$37</definedName>
    <definedName name="solver_rhs9" localSheetId="0" hidden="1">Sheet1!$C$38</definedName>
    <definedName name="solver_scl" localSheetId="0" hidden="1">2</definedName>
    <definedName name="solver_sho" localSheetId="0" hidden="1">2</definedName>
    <definedName name="solver_tim" localSheetId="0" hidden="1">300</definedName>
    <definedName name="solver_tol" localSheetId="0" hidden="1">0</definedName>
    <definedName name="solver_typ" localSheetId="0" hidden="1">1</definedName>
    <definedName name="solver_val" localSheetId="0" hidden="1">0</definedName>
  </definedNames>
  <calcPr calcId="125725"/>
</workbook>
</file>

<file path=xl/calcChain.xml><?xml version="1.0" encoding="utf-8"?>
<calcChain xmlns="http://schemas.openxmlformats.org/spreadsheetml/2006/main">
  <c r="C52" i="1"/>
  <c r="B26"/>
  <c r="C51"/>
  <c r="B52"/>
  <c r="B51"/>
  <c r="C48"/>
  <c r="B48"/>
  <c r="B46"/>
  <c r="C44"/>
  <c r="C43"/>
  <c r="C42"/>
  <c r="C41"/>
  <c r="B44"/>
  <c r="B43"/>
  <c r="B42"/>
  <c r="B41"/>
  <c r="C38"/>
  <c r="C37"/>
  <c r="C36"/>
  <c r="C35"/>
  <c r="B38"/>
  <c r="B37"/>
  <c r="B36"/>
  <c r="B35"/>
  <c r="B32"/>
  <c r="B31"/>
  <c r="B30"/>
  <c r="B29"/>
  <c r="B25"/>
  <c r="B24"/>
  <c r="B23"/>
  <c r="B22"/>
  <c r="E15"/>
  <c r="D15"/>
  <c r="C15"/>
  <c r="B15"/>
  <c r="E14"/>
  <c r="E16" s="1"/>
  <c r="D14"/>
  <c r="C14"/>
  <c r="B14"/>
  <c r="C16" l="1"/>
  <c r="B16"/>
  <c r="D16"/>
  <c r="B18" l="1"/>
</calcChain>
</file>

<file path=xl/sharedStrings.xml><?xml version="1.0" encoding="utf-8"?>
<sst xmlns="http://schemas.openxmlformats.org/spreadsheetml/2006/main" count="39" uniqueCount="35">
  <si>
    <t>Product</t>
  </si>
  <si>
    <t>Cost</t>
  </si>
  <si>
    <t>Decisions</t>
  </si>
  <si>
    <t>d1</t>
  </si>
  <si>
    <t>d2</t>
  </si>
  <si>
    <t>d3</t>
  </si>
  <si>
    <t>d4</t>
  </si>
  <si>
    <t>y</t>
  </si>
  <si>
    <t>Revenue</t>
  </si>
  <si>
    <t>Costs</t>
  </si>
  <si>
    <t>Demand</t>
  </si>
  <si>
    <t>Quantities</t>
  </si>
  <si>
    <t>Revenues</t>
  </si>
  <si>
    <t>Profits</t>
  </si>
  <si>
    <t>Overall Profit</t>
  </si>
  <si>
    <t>Details</t>
  </si>
  <si>
    <t>Decision variables</t>
  </si>
  <si>
    <t>Calculate revenues, costs, profits</t>
  </si>
  <si>
    <t>Specify constraints</t>
  </si>
  <si>
    <t>Binary decision variables</t>
  </si>
  <si>
    <t>Non-negativity</t>
  </si>
  <si>
    <t>x1</t>
  </si>
  <si>
    <t>x2</t>
  </si>
  <si>
    <t>x3</t>
  </si>
  <si>
    <t>x4</t>
  </si>
  <si>
    <t>Force choice if producing</t>
  </si>
  <si>
    <t>M</t>
  </si>
  <si>
    <t>Capacity Restrictions</t>
  </si>
  <si>
    <t>Can only produce 2</t>
  </si>
  <si>
    <t>3 only if 1 or 2</t>
  </si>
  <si>
    <t>Either Or</t>
  </si>
  <si>
    <t>x1 and x2</t>
  </si>
  <si>
    <t>x3 and x4</t>
  </si>
  <si>
    <t>Switching Variable</t>
  </si>
  <si>
    <t>M-notation</t>
  </si>
</sst>
</file>

<file path=xl/styles.xml><?xml version="1.0" encoding="utf-8"?>
<styleSheet xmlns="http://schemas.openxmlformats.org/spreadsheetml/2006/main">
  <numFmts count="2">
    <numFmt numFmtId="43" formatCode="_-* #,##0.00_-;\-* #,##0.00_-;_-* &quot;-&quot;??_-;_-@_-"/>
    <numFmt numFmtId="165" formatCode="_-* #,##0_-;\-* #,##0_-;_-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165" fontId="0" fillId="0" borderId="0" xfId="1" applyNumberFormat="1" applyFont="1"/>
    <xf numFmtId="165" fontId="2" fillId="2" borderId="0" xfId="1" applyNumberFormat="1" applyFont="1" applyFill="1"/>
    <xf numFmtId="165" fontId="3" fillId="0" borderId="0" xfId="1" applyNumberFormat="1" applyFont="1" applyAlignment="1">
      <alignment horizontal="centerContinuous"/>
    </xf>
    <xf numFmtId="165" fontId="0" fillId="0" borderId="0" xfId="1" applyNumberFormat="1" applyFont="1" applyAlignment="1">
      <alignment horizontal="centerContinuous"/>
    </xf>
    <xf numFmtId="165" fontId="2" fillId="2" borderId="1" xfId="1" applyNumberFormat="1" applyFont="1" applyFill="1" applyBorder="1"/>
    <xf numFmtId="165" fontId="0" fillId="0" borderId="1" xfId="1" applyNumberFormat="1" applyFont="1" applyBorder="1"/>
    <xf numFmtId="165" fontId="0" fillId="0" borderId="0" xfId="1" applyNumberFormat="1" applyFont="1" applyAlignment="1">
      <alignment horizontal="right"/>
    </xf>
    <xf numFmtId="165" fontId="0" fillId="0" borderId="1" xfId="1" applyNumberFormat="1" applyFont="1" applyBorder="1" applyAlignment="1">
      <alignment horizontal="right"/>
    </xf>
    <xf numFmtId="165" fontId="3" fillId="0" borderId="1" xfId="1" applyNumberFormat="1" applyFont="1" applyBorder="1"/>
    <xf numFmtId="165" fontId="0" fillId="0" borderId="3" xfId="1" applyNumberFormat="1" applyFont="1" applyBorder="1"/>
    <xf numFmtId="165" fontId="0" fillId="0" borderId="2" xfId="1" applyNumberFormat="1" applyFont="1" applyBorder="1"/>
    <xf numFmtId="165" fontId="3" fillId="0" borderId="1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65" fontId="1" fillId="0" borderId="1" xfId="1" applyNumberFormat="1" applyFont="1" applyBorder="1" applyAlignment="1">
      <alignment horizontal="center"/>
    </xf>
    <xf numFmtId="165" fontId="0" fillId="0" borderId="0" xfId="1" applyNumberFormat="1" applyFont="1" applyAlignment="1">
      <alignment horizontal="center"/>
    </xf>
    <xf numFmtId="165" fontId="0" fillId="0" borderId="1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2"/>
  <sheetViews>
    <sheetView tabSelected="1" workbookViewId="0">
      <selection activeCell="F34" sqref="F34"/>
    </sheetView>
  </sheetViews>
  <sheetFormatPr defaultRowHeight="15"/>
  <cols>
    <col min="1" max="1" width="32.28515625" style="1" bestFit="1" customWidth="1"/>
    <col min="2" max="2" width="18" style="1" bestFit="1" customWidth="1"/>
    <col min="3" max="3" width="22.7109375" style="1" bestFit="1" customWidth="1"/>
    <col min="4" max="5" width="18" style="1" bestFit="1" customWidth="1"/>
    <col min="6" max="6" width="19.140625" style="1" bestFit="1" customWidth="1"/>
    <col min="7" max="16384" width="9.140625" style="1"/>
  </cols>
  <sheetData>
    <row r="1" spans="1:6">
      <c r="A1" s="3" t="s">
        <v>15</v>
      </c>
      <c r="B1" s="4"/>
      <c r="C1" s="4"/>
      <c r="D1" s="4"/>
      <c r="E1" s="4"/>
    </row>
    <row r="2" spans="1:6">
      <c r="A2" s="5" t="s">
        <v>0</v>
      </c>
      <c r="B2" s="5">
        <v>1</v>
      </c>
      <c r="C2" s="5">
        <v>2</v>
      </c>
      <c r="D2" s="5">
        <v>3</v>
      </c>
      <c r="E2" s="5">
        <v>4</v>
      </c>
    </row>
    <row r="3" spans="1:6">
      <c r="A3" s="9" t="s">
        <v>1</v>
      </c>
      <c r="B3" s="6">
        <v>50000</v>
      </c>
      <c r="C3" s="6">
        <v>40000</v>
      </c>
      <c r="D3" s="6">
        <v>70000</v>
      </c>
      <c r="E3" s="6">
        <v>60000</v>
      </c>
    </row>
    <row r="4" spans="1:6">
      <c r="A4" s="9" t="s">
        <v>8</v>
      </c>
      <c r="B4" s="6">
        <v>70</v>
      </c>
      <c r="C4" s="6">
        <v>60</v>
      </c>
      <c r="D4" s="6">
        <v>90</v>
      </c>
      <c r="E4" s="6">
        <v>80</v>
      </c>
    </row>
    <row r="5" spans="1:6">
      <c r="A5" s="9" t="s">
        <v>10</v>
      </c>
      <c r="B5" s="6">
        <v>10000</v>
      </c>
      <c r="C5" s="6">
        <v>15000</v>
      </c>
      <c r="D5" s="6">
        <v>12500</v>
      </c>
      <c r="E5" s="6">
        <v>9000</v>
      </c>
    </row>
    <row r="7" spans="1:6">
      <c r="A7" s="3" t="s">
        <v>16</v>
      </c>
      <c r="B7" s="4"/>
      <c r="C7" s="4"/>
      <c r="D7" s="4"/>
      <c r="E7" s="4"/>
      <c r="F7" s="7" t="s">
        <v>33</v>
      </c>
    </row>
    <row r="8" spans="1:6">
      <c r="A8" s="5" t="s">
        <v>2</v>
      </c>
      <c r="B8" s="6">
        <v>0.99998849561881464</v>
      </c>
      <c r="C8" s="6">
        <v>0.9999923304115429</v>
      </c>
      <c r="D8" s="6">
        <v>1.1504381185638389E-5</v>
      </c>
      <c r="E8" s="6">
        <v>7.6695884571043038E-6</v>
      </c>
      <c r="F8" s="8">
        <v>0.5</v>
      </c>
    </row>
    <row r="9" spans="1:6">
      <c r="A9" s="5" t="s">
        <v>11</v>
      </c>
      <c r="B9" s="6">
        <v>3834.7957285177431</v>
      </c>
      <c r="C9" s="6">
        <v>0</v>
      </c>
      <c r="D9" s="6">
        <v>11504.381185644761</v>
      </c>
      <c r="E9" s="6">
        <v>7669.5884570815006</v>
      </c>
      <c r="F9" s="8">
        <v>1</v>
      </c>
    </row>
    <row r="13" spans="1:6">
      <c r="A13" s="3" t="s">
        <v>17</v>
      </c>
      <c r="B13" s="4"/>
      <c r="C13" s="4"/>
      <c r="D13" s="4"/>
      <c r="E13" s="4"/>
    </row>
    <row r="14" spans="1:6">
      <c r="A14" s="5" t="s">
        <v>12</v>
      </c>
      <c r="B14" s="6">
        <f>B9*B4</f>
        <v>268435.700996242</v>
      </c>
      <c r="C14" s="6">
        <f>C9*C4</f>
        <v>0</v>
      </c>
      <c r="D14" s="6">
        <f>D9*D4</f>
        <v>1035394.3067080285</v>
      </c>
      <c r="E14" s="6">
        <f>E9*E4</f>
        <v>613567.07656652003</v>
      </c>
    </row>
    <row r="15" spans="1:6" ht="15.75" thickBot="1">
      <c r="A15" s="5" t="s">
        <v>9</v>
      </c>
      <c r="B15" s="11">
        <f>B8*B3</f>
        <v>49999.424780940732</v>
      </c>
      <c r="C15" s="11">
        <f>C8*C3</f>
        <v>39999.693216461717</v>
      </c>
      <c r="D15" s="11">
        <f>D8*D3</f>
        <v>0.80530668299468722</v>
      </c>
      <c r="E15" s="11">
        <f>E8*E3</f>
        <v>0.46017530742625823</v>
      </c>
    </row>
    <row r="16" spans="1:6" ht="15.75" thickTop="1">
      <c r="A16" s="5" t="s">
        <v>13</v>
      </c>
      <c r="B16" s="10">
        <f>B14-B15</f>
        <v>218436.27621530127</v>
      </c>
      <c r="C16" s="10">
        <f>C14-C15</f>
        <v>-39999.693216461717</v>
      </c>
      <c r="D16" s="10">
        <f>D14-D15</f>
        <v>1035393.5014013456</v>
      </c>
      <c r="E16" s="10">
        <f>E14-E15</f>
        <v>613566.61639121256</v>
      </c>
    </row>
    <row r="18" spans="1:5">
      <c r="A18" s="5" t="s">
        <v>14</v>
      </c>
      <c r="B18" s="9">
        <f>SUM(B16:E16)</f>
        <v>1827396.7007913976</v>
      </c>
    </row>
    <row r="19" spans="1:5">
      <c r="D19" s="3" t="s">
        <v>34</v>
      </c>
      <c r="E19" s="3"/>
    </row>
    <row r="20" spans="1:5">
      <c r="A20" s="2" t="s">
        <v>18</v>
      </c>
      <c r="D20" s="6" t="s">
        <v>26</v>
      </c>
      <c r="E20" s="6">
        <v>1000000000</v>
      </c>
    </row>
    <row r="21" spans="1:5">
      <c r="A21" s="12" t="s">
        <v>19</v>
      </c>
      <c r="B21" s="16"/>
      <c r="C21" s="16"/>
    </row>
    <row r="22" spans="1:5">
      <c r="A22" s="13" t="s">
        <v>3</v>
      </c>
      <c r="B22" s="16">
        <f>B8</f>
        <v>0.99998849561881464</v>
      </c>
      <c r="C22" s="16"/>
    </row>
    <row r="23" spans="1:5">
      <c r="A23" s="13" t="s">
        <v>4</v>
      </c>
      <c r="B23" s="16">
        <f>C8</f>
        <v>0.9999923304115429</v>
      </c>
      <c r="C23" s="16"/>
    </row>
    <row r="24" spans="1:5">
      <c r="A24" s="13" t="s">
        <v>5</v>
      </c>
      <c r="B24" s="16">
        <f>D8</f>
        <v>1.1504381185638389E-5</v>
      </c>
      <c r="C24" s="16"/>
    </row>
    <row r="25" spans="1:5">
      <c r="A25" s="13" t="s">
        <v>6</v>
      </c>
      <c r="B25" s="16">
        <f>E8</f>
        <v>7.6695884571043038E-6</v>
      </c>
      <c r="C25" s="16"/>
    </row>
    <row r="26" spans="1:5">
      <c r="A26" s="13" t="s">
        <v>7</v>
      </c>
      <c r="B26" s="16">
        <f>F8</f>
        <v>0.5</v>
      </c>
      <c r="C26" s="16"/>
    </row>
    <row r="27" spans="1:5">
      <c r="A27" s="13"/>
      <c r="B27" s="16"/>
      <c r="C27" s="16"/>
    </row>
    <row r="28" spans="1:5">
      <c r="A28" s="12" t="s">
        <v>20</v>
      </c>
      <c r="B28" s="16"/>
      <c r="C28" s="16"/>
    </row>
    <row r="29" spans="1:5">
      <c r="A29" s="13" t="s">
        <v>21</v>
      </c>
      <c r="B29" s="16">
        <f>B9</f>
        <v>3834.7957285177431</v>
      </c>
      <c r="C29" s="16">
        <v>0</v>
      </c>
    </row>
    <row r="30" spans="1:5">
      <c r="A30" s="13" t="s">
        <v>22</v>
      </c>
      <c r="B30" s="16">
        <f>C9</f>
        <v>0</v>
      </c>
      <c r="C30" s="16">
        <v>0</v>
      </c>
    </row>
    <row r="31" spans="1:5">
      <c r="A31" s="13" t="s">
        <v>23</v>
      </c>
      <c r="B31" s="16">
        <f>D9</f>
        <v>11504.381185644761</v>
      </c>
      <c r="C31" s="16">
        <v>0</v>
      </c>
    </row>
    <row r="32" spans="1:5">
      <c r="A32" s="13" t="s">
        <v>24</v>
      </c>
      <c r="B32" s="16">
        <f>E9</f>
        <v>7669.5884570815006</v>
      </c>
      <c r="C32" s="16">
        <v>0</v>
      </c>
    </row>
    <row r="33" spans="1:3">
      <c r="A33" s="13"/>
      <c r="B33" s="16"/>
      <c r="C33" s="16"/>
    </row>
    <row r="34" spans="1:3">
      <c r="A34" s="12" t="s">
        <v>25</v>
      </c>
      <c r="B34" s="16"/>
      <c r="C34" s="16"/>
    </row>
    <row r="35" spans="1:3">
      <c r="A35" s="13">
        <v>1</v>
      </c>
      <c r="B35" s="16">
        <f>B9</f>
        <v>3834.7957285177431</v>
      </c>
      <c r="C35" s="16">
        <f>B8*E20</f>
        <v>999988495.61881459</v>
      </c>
    </row>
    <row r="36" spans="1:3">
      <c r="A36" s="13">
        <v>2</v>
      </c>
      <c r="B36" s="16">
        <f>C9</f>
        <v>0</v>
      </c>
      <c r="C36" s="16">
        <f>C8*E20</f>
        <v>999992330.41154289</v>
      </c>
    </row>
    <row r="37" spans="1:3">
      <c r="A37" s="13">
        <v>3</v>
      </c>
      <c r="B37" s="16">
        <f>D9</f>
        <v>11504.381185644761</v>
      </c>
      <c r="C37" s="16">
        <f>D8*E20</f>
        <v>11504.381185638389</v>
      </c>
    </row>
    <row r="38" spans="1:3">
      <c r="A38" s="13">
        <v>4</v>
      </c>
      <c r="B38" s="16">
        <f>E9</f>
        <v>7669.5884570815006</v>
      </c>
      <c r="C38" s="16">
        <f>E8*E20</f>
        <v>7669.5884571043034</v>
      </c>
    </row>
    <row r="39" spans="1:3">
      <c r="A39" s="13"/>
      <c r="B39" s="16"/>
      <c r="C39" s="16"/>
    </row>
    <row r="40" spans="1:3">
      <c r="A40" s="12" t="s">
        <v>27</v>
      </c>
      <c r="B40" s="16"/>
      <c r="C40" s="16"/>
    </row>
    <row r="41" spans="1:3">
      <c r="A41" s="13" t="s">
        <v>21</v>
      </c>
      <c r="B41" s="6">
        <f>B9</f>
        <v>3834.7957285177431</v>
      </c>
      <c r="C41" s="6">
        <f>B5</f>
        <v>10000</v>
      </c>
    </row>
    <row r="42" spans="1:3">
      <c r="A42" s="13" t="s">
        <v>22</v>
      </c>
      <c r="B42" s="6">
        <f>C9</f>
        <v>0</v>
      </c>
      <c r="C42" s="6">
        <f>C5</f>
        <v>15000</v>
      </c>
    </row>
    <row r="43" spans="1:3">
      <c r="A43" s="13" t="s">
        <v>23</v>
      </c>
      <c r="B43" s="6">
        <f>D9</f>
        <v>11504.381185644761</v>
      </c>
      <c r="C43" s="6">
        <f>D5</f>
        <v>12500</v>
      </c>
    </row>
    <row r="44" spans="1:3">
      <c r="A44" s="13" t="s">
        <v>24</v>
      </c>
      <c r="B44" s="6">
        <f>E9</f>
        <v>7669.5884570815006</v>
      </c>
      <c r="C44" s="6">
        <f>E5</f>
        <v>9000</v>
      </c>
    </row>
    <row r="45" spans="1:3">
      <c r="A45" s="13"/>
      <c r="B45" s="6"/>
      <c r="C45" s="6"/>
    </row>
    <row r="46" spans="1:3">
      <c r="A46" s="12" t="s">
        <v>28</v>
      </c>
      <c r="B46" s="6">
        <f>B8+C8+D8+E8</f>
        <v>2.0000000000000004</v>
      </c>
      <c r="C46" s="6">
        <v>2</v>
      </c>
    </row>
    <row r="47" spans="1:3">
      <c r="A47" s="12"/>
      <c r="B47" s="6"/>
      <c r="C47" s="6"/>
    </row>
    <row r="48" spans="1:3">
      <c r="A48" s="12" t="s">
        <v>29</v>
      </c>
      <c r="B48" s="6">
        <f>D8</f>
        <v>1.1504381185638389E-5</v>
      </c>
      <c r="C48" s="6">
        <f>B8+C8</f>
        <v>1.9999808260303575</v>
      </c>
    </row>
    <row r="49" spans="1:3">
      <c r="A49" s="13"/>
      <c r="B49" s="6"/>
      <c r="C49" s="6"/>
    </row>
    <row r="50" spans="1:3">
      <c r="A50" s="12" t="s">
        <v>30</v>
      </c>
      <c r="B50" s="6"/>
      <c r="C50" s="6"/>
    </row>
    <row r="51" spans="1:3">
      <c r="A51" s="14" t="s">
        <v>31</v>
      </c>
      <c r="B51" s="6">
        <f>B9+C9</f>
        <v>3834.7957285177431</v>
      </c>
      <c r="C51" s="6">
        <f>20000+(E20*F8)</f>
        <v>500020000</v>
      </c>
    </row>
    <row r="52" spans="1:3">
      <c r="A52" s="15" t="s">
        <v>32</v>
      </c>
      <c r="B52" s="1">
        <f>D9+E9</f>
        <v>19173.969642726261</v>
      </c>
      <c r="C52" s="1">
        <f>20000+(E20*(1-F8))</f>
        <v>500020000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KPMG UK LLP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Leach</dc:creator>
  <cp:lastModifiedBy>Jim Leach</cp:lastModifiedBy>
  <dcterms:created xsi:type="dcterms:W3CDTF">2015-12-07T12:22:03Z</dcterms:created>
  <dcterms:modified xsi:type="dcterms:W3CDTF">2015-12-08T09:35:58Z</dcterms:modified>
</cp:coreProperties>
</file>