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9860" windowHeight="7290" activeTab="2"/>
  </bookViews>
  <sheets>
    <sheet name="PK Parameters" sheetId="12" r:id="rId1"/>
    <sheet name="Albuterol" sheetId="13" r:id="rId2"/>
    <sheet name="Epinephrine" sheetId="14" r:id="rId3"/>
    <sheet name="Fentanyl" sheetId="1" r:id="rId4"/>
    <sheet name="Furosemide" sheetId="2" r:id="rId5"/>
    <sheet name="Ketamine" sheetId="3" r:id="rId6"/>
    <sheet name="Midazolam" sheetId="4" r:id="rId7"/>
    <sheet name="Morphine" sheetId="6" r:id="rId8"/>
    <sheet name="Naloxone" sheetId="5" r:id="rId9"/>
    <sheet name="Pralidoxime" sheetId="7" r:id="rId10"/>
    <sheet name="Prednisone" sheetId="8" r:id="rId11"/>
    <sheet name="Propofol" sheetId="9" r:id="rId12"/>
    <sheet name="Rocuronium" sheetId="10" r:id="rId13"/>
    <sheet name="Succinylcholine" sheetId="11" r:id="rId14"/>
  </sheets>
  <definedNames>
    <definedName name="Furosemide" localSheetId="4">Furosemide!$A$1:$B$20</definedName>
  </definedNames>
  <calcPr calcId="145621"/>
</workbook>
</file>

<file path=xl/calcChain.xml><?xml version="1.0" encoding="utf-8"?>
<calcChain xmlns="http://schemas.openxmlformats.org/spreadsheetml/2006/main">
  <c r="C4" i="14" l="1"/>
  <c r="C5" i="14"/>
  <c r="C6" i="14"/>
  <c r="C7" i="14"/>
  <c r="C8" i="14"/>
  <c r="C9" i="14"/>
  <c r="C10" i="14"/>
  <c r="C11" i="14"/>
  <c r="C12" i="14"/>
  <c r="C13" i="14"/>
  <c r="C14" i="14"/>
  <c r="C3" i="14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2" i="10"/>
  <c r="E3" i="9"/>
  <c r="E4" i="9"/>
  <c r="E5" i="9"/>
  <c r="E6" i="9"/>
  <c r="E7" i="9"/>
  <c r="E8" i="9"/>
  <c r="E9" i="9"/>
  <c r="E10" i="9"/>
  <c r="E2" i="9"/>
  <c r="E3" i="8"/>
  <c r="E4" i="8"/>
  <c r="E5" i="8"/>
  <c r="E6" i="8"/>
  <c r="E7" i="8"/>
  <c r="E8" i="8"/>
  <c r="E9" i="8"/>
  <c r="E10" i="8"/>
  <c r="E11" i="8"/>
  <c r="E12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2" i="7"/>
  <c r="E3" i="5"/>
  <c r="E4" i="5"/>
  <c r="E5" i="5"/>
  <c r="E6" i="5"/>
  <c r="E7" i="5"/>
  <c r="E8" i="5"/>
  <c r="E9" i="5"/>
  <c r="E10" i="5"/>
  <c r="E11" i="5"/>
  <c r="E12" i="5"/>
  <c r="E13" i="5"/>
  <c r="E14" i="5"/>
  <c r="E15" i="5"/>
  <c r="E2" i="5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2" i="4"/>
  <c r="E3" i="3"/>
  <c r="E4" i="3"/>
  <c r="E5" i="3"/>
  <c r="E6" i="3"/>
  <c r="E7" i="3"/>
  <c r="E8" i="3"/>
  <c r="E9" i="3"/>
  <c r="E10" i="3"/>
  <c r="E2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3" i="2"/>
  <c r="E45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29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F3" i="1"/>
  <c r="D2" i="13"/>
  <c r="C3" i="13" l="1"/>
  <c r="C4" i="13"/>
  <c r="C5" i="13"/>
  <c r="C6" i="13"/>
  <c r="C7" i="13"/>
  <c r="C8" i="13"/>
  <c r="C9" i="13"/>
  <c r="C10" i="13"/>
  <c r="C11" i="13"/>
  <c r="C12" i="13"/>
  <c r="C13" i="13"/>
  <c r="C14" i="13"/>
  <c r="C2" i="13"/>
  <c r="E3" i="13" l="1"/>
  <c r="D3" i="13" s="1"/>
  <c r="E4" i="13"/>
  <c r="D4" i="13" s="1"/>
  <c r="E5" i="13"/>
  <c r="D5" i="13" s="1"/>
  <c r="E6" i="13"/>
  <c r="D6" i="13" s="1"/>
  <c r="E7" i="13"/>
  <c r="D7" i="13" s="1"/>
  <c r="E8" i="13"/>
  <c r="D8" i="13" s="1"/>
  <c r="E9" i="13"/>
  <c r="D9" i="13" s="1"/>
  <c r="E10" i="13"/>
  <c r="D10" i="13" s="1"/>
  <c r="E11" i="13"/>
  <c r="D11" i="13" s="1"/>
  <c r="E12" i="13"/>
  <c r="D12" i="13" s="1"/>
  <c r="E13" i="13"/>
  <c r="D13" i="13" s="1"/>
  <c r="E14" i="13"/>
  <c r="D14" i="13" s="1"/>
  <c r="F3" i="6" l="1"/>
  <c r="F8" i="6"/>
  <c r="F11" i="6"/>
  <c r="F15" i="6"/>
  <c r="F16" i="6"/>
  <c r="F19" i="6"/>
  <c r="I3" i="6"/>
  <c r="F4" i="6" s="1"/>
  <c r="F18" i="6" l="1"/>
  <c r="F10" i="6"/>
  <c r="F17" i="6"/>
  <c r="F9" i="6"/>
  <c r="F7" i="6"/>
  <c r="F14" i="6"/>
  <c r="F6" i="6"/>
  <c r="F2" i="6"/>
  <c r="F13" i="6"/>
  <c r="F5" i="6"/>
  <c r="F20" i="6"/>
  <c r="F12" i="6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H41" i="7"/>
  <c r="H42" i="7"/>
  <c r="H43" i="7"/>
  <c r="H49" i="7"/>
  <c r="H50" i="7"/>
  <c r="H38" i="7"/>
  <c r="D39" i="7"/>
  <c r="H39" i="7" s="1"/>
  <c r="D40" i="7"/>
  <c r="H40" i="7" s="1"/>
  <c r="D41" i="7"/>
  <c r="D42" i="7"/>
  <c r="D43" i="7"/>
  <c r="D44" i="7"/>
  <c r="H44" i="7" s="1"/>
  <c r="D45" i="7"/>
  <c r="H45" i="7" s="1"/>
  <c r="D46" i="7"/>
  <c r="H46" i="7" s="1"/>
  <c r="D47" i="7"/>
  <c r="H47" i="7" s="1"/>
  <c r="D48" i="7"/>
  <c r="H48" i="7" s="1"/>
  <c r="D49" i="7"/>
  <c r="D50" i="7"/>
  <c r="D38" i="7"/>
  <c r="F48" i="11" l="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47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" i="11"/>
  <c r="F39" i="10"/>
  <c r="F40" i="10"/>
  <c r="F41" i="10"/>
  <c r="F42" i="10"/>
  <c r="F43" i="10"/>
  <c r="F44" i="10"/>
  <c r="F45" i="10"/>
  <c r="F46" i="10"/>
  <c r="F47" i="10"/>
  <c r="F48" i="10"/>
  <c r="F38" i="10"/>
  <c r="D39" i="10"/>
  <c r="D40" i="10"/>
  <c r="D41" i="10"/>
  <c r="D42" i="10"/>
  <c r="D43" i="10"/>
  <c r="D44" i="10"/>
  <c r="D45" i="10"/>
  <c r="D46" i="10"/>
  <c r="D47" i="10"/>
  <c r="D48" i="10"/>
  <c r="D38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19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B36" i="9"/>
  <c r="B37" i="9"/>
  <c r="L34" i="9"/>
  <c r="L36" i="9"/>
  <c r="L29" i="9"/>
  <c r="K31" i="9"/>
  <c r="K33" i="9"/>
  <c r="K34" i="9"/>
  <c r="K35" i="9"/>
  <c r="K37" i="9"/>
  <c r="K29" i="9"/>
  <c r="O22" i="9"/>
  <c r="N22" i="9"/>
  <c r="O21" i="9"/>
  <c r="N21" i="9"/>
  <c r="K36" i="9" s="1"/>
  <c r="O20" i="9"/>
  <c r="L35" i="9" s="1"/>
  <c r="N20" i="9"/>
  <c r="O19" i="9"/>
  <c r="N19" i="9"/>
  <c r="O18" i="9"/>
  <c r="N18" i="9"/>
  <c r="O17" i="9"/>
  <c r="N17" i="9"/>
  <c r="K32" i="9" s="1"/>
  <c r="O16" i="9"/>
  <c r="N16" i="9"/>
  <c r="O15" i="9"/>
  <c r="L30" i="9" s="1"/>
  <c r="N15" i="9"/>
  <c r="K30" i="9" s="1"/>
  <c r="O14" i="9"/>
  <c r="N14" i="9"/>
  <c r="O4" i="9"/>
  <c r="L31" i="9" s="1"/>
  <c r="O5" i="9"/>
  <c r="L32" i="9" s="1"/>
  <c r="O6" i="9"/>
  <c r="L33" i="9" s="1"/>
  <c r="O7" i="9"/>
  <c r="O8" i="9"/>
  <c r="O9" i="9"/>
  <c r="O10" i="9"/>
  <c r="L37" i="9" s="1"/>
  <c r="O3" i="9"/>
  <c r="N4" i="9"/>
  <c r="N5" i="9"/>
  <c r="N6" i="9"/>
  <c r="N7" i="9"/>
  <c r="N8" i="9"/>
  <c r="N9" i="9"/>
  <c r="N10" i="9"/>
  <c r="N3" i="9"/>
  <c r="A31" i="9"/>
  <c r="A32" i="9"/>
  <c r="A35" i="9"/>
  <c r="A29" i="9"/>
  <c r="F15" i="9"/>
  <c r="F16" i="9"/>
  <c r="F17" i="9"/>
  <c r="F18" i="9"/>
  <c r="F19" i="9"/>
  <c r="F20" i="9"/>
  <c r="B35" i="9" s="1"/>
  <c r="F21" i="9"/>
  <c r="F22" i="9"/>
  <c r="F14" i="9"/>
  <c r="B29" i="9" s="1"/>
  <c r="D15" i="9"/>
  <c r="A30" i="9" s="1"/>
  <c r="D16" i="9"/>
  <c r="D17" i="9"/>
  <c r="D18" i="9"/>
  <c r="A33" i="9" s="1"/>
  <c r="D19" i="9"/>
  <c r="A34" i="9" s="1"/>
  <c r="D20" i="9"/>
  <c r="D21" i="9"/>
  <c r="A36" i="9" s="1"/>
  <c r="D22" i="9"/>
  <c r="A37" i="9" s="1"/>
  <c r="D14" i="9"/>
  <c r="F4" i="9"/>
  <c r="B31" i="9" s="1"/>
  <c r="F5" i="9"/>
  <c r="B32" i="9" s="1"/>
  <c r="F6" i="9"/>
  <c r="B33" i="9" s="1"/>
  <c r="F7" i="9"/>
  <c r="B34" i="9" s="1"/>
  <c r="F8" i="9"/>
  <c r="F9" i="9"/>
  <c r="F10" i="9"/>
  <c r="F3" i="9"/>
  <c r="B30" i="9" s="1"/>
  <c r="D3" i="9"/>
  <c r="D4" i="9"/>
  <c r="D5" i="9"/>
  <c r="D6" i="9"/>
  <c r="D7" i="9"/>
  <c r="D8" i="9"/>
  <c r="D9" i="9"/>
  <c r="D10" i="9"/>
  <c r="F35" i="8"/>
  <c r="F36" i="8"/>
  <c r="F37" i="8"/>
  <c r="F38" i="8"/>
  <c r="F39" i="8"/>
  <c r="F40" i="8"/>
  <c r="F41" i="8"/>
  <c r="F42" i="8"/>
  <c r="F43" i="8"/>
  <c r="F34" i="8"/>
  <c r="D35" i="8"/>
  <c r="D36" i="8"/>
  <c r="D37" i="8"/>
  <c r="D38" i="8"/>
  <c r="D39" i="8"/>
  <c r="D40" i="8"/>
  <c r="D41" i="8"/>
  <c r="D42" i="8"/>
  <c r="D43" i="8"/>
  <c r="D34" i="8"/>
  <c r="F19" i="8"/>
  <c r="F20" i="8"/>
  <c r="F21" i="8"/>
  <c r="F22" i="8"/>
  <c r="F23" i="8"/>
  <c r="F24" i="8"/>
  <c r="F25" i="8"/>
  <c r="F26" i="8"/>
  <c r="F27" i="8"/>
  <c r="F28" i="8"/>
  <c r="D19" i="8"/>
  <c r="D20" i="8"/>
  <c r="D21" i="8"/>
  <c r="D22" i="8"/>
  <c r="D23" i="8"/>
  <c r="D24" i="8"/>
  <c r="D25" i="8"/>
  <c r="D26" i="8"/>
  <c r="D27" i="8"/>
  <c r="D28" i="8"/>
  <c r="F18" i="8"/>
  <c r="D18" i="8"/>
  <c r="F3" i="8"/>
  <c r="F4" i="8"/>
  <c r="F5" i="8"/>
  <c r="F6" i="8"/>
  <c r="F7" i="8"/>
  <c r="F8" i="8"/>
  <c r="F9" i="8"/>
  <c r="F10" i="8"/>
  <c r="F11" i="8"/>
  <c r="F12" i="8"/>
  <c r="D3" i="8"/>
  <c r="D4" i="8"/>
  <c r="D5" i="8"/>
  <c r="D6" i="8"/>
  <c r="D7" i="8"/>
  <c r="D8" i="8"/>
  <c r="D9" i="8"/>
  <c r="D10" i="8"/>
  <c r="D11" i="8"/>
  <c r="D12" i="8"/>
  <c r="F2" i="8"/>
  <c r="D2" i="8"/>
  <c r="F23" i="7"/>
  <c r="F24" i="7"/>
  <c r="F25" i="7"/>
  <c r="F26" i="7"/>
  <c r="F27" i="7"/>
  <c r="F28" i="7"/>
  <c r="F29" i="7"/>
  <c r="F30" i="7"/>
  <c r="F31" i="7"/>
  <c r="F32" i="7"/>
  <c r="F33" i="7"/>
  <c r="F34" i="7"/>
  <c r="F22" i="7"/>
  <c r="D23" i="7"/>
  <c r="D24" i="7"/>
  <c r="D25" i="7"/>
  <c r="D26" i="7"/>
  <c r="D27" i="7"/>
  <c r="D28" i="7"/>
  <c r="D29" i="7"/>
  <c r="D30" i="7"/>
  <c r="D31" i="7"/>
  <c r="D32" i="7"/>
  <c r="D33" i="7"/>
  <c r="D34" i="7"/>
  <c r="D22" i="7"/>
  <c r="F3" i="7"/>
  <c r="F4" i="7"/>
  <c r="F5" i="7"/>
  <c r="F6" i="7"/>
  <c r="F7" i="7"/>
  <c r="F8" i="7"/>
  <c r="F9" i="7"/>
  <c r="F10" i="7"/>
  <c r="F11" i="7"/>
  <c r="F12" i="7"/>
  <c r="F13" i="7"/>
  <c r="F14" i="7"/>
  <c r="F2" i="7"/>
  <c r="D3" i="7"/>
  <c r="D4" i="7"/>
  <c r="D5" i="7"/>
  <c r="D6" i="7"/>
  <c r="D7" i="7"/>
  <c r="D8" i="7"/>
  <c r="D9" i="7"/>
  <c r="D10" i="7"/>
  <c r="D11" i="7"/>
  <c r="D12" i="7"/>
  <c r="D13" i="7"/>
  <c r="D14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" i="6"/>
  <c r="F40" i="5"/>
  <c r="F41" i="5"/>
  <c r="F42" i="5"/>
  <c r="F43" i="5"/>
  <c r="F44" i="5"/>
  <c r="F45" i="5"/>
  <c r="F46" i="5"/>
  <c r="F47" i="5"/>
  <c r="F48" i="5"/>
  <c r="F49" i="5"/>
  <c r="F50" i="5"/>
  <c r="F51" i="5"/>
  <c r="F39" i="5"/>
  <c r="F24" i="5"/>
  <c r="F25" i="5"/>
  <c r="F26" i="5"/>
  <c r="F27" i="5"/>
  <c r="F28" i="5"/>
  <c r="F29" i="5"/>
  <c r="F30" i="5"/>
  <c r="F31" i="5"/>
  <c r="F32" i="5"/>
  <c r="F33" i="5"/>
  <c r="F34" i="5"/>
  <c r="F35" i="5"/>
  <c r="F23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2" i="5"/>
  <c r="F43" i="4"/>
  <c r="F44" i="4"/>
  <c r="F45" i="4"/>
  <c r="F48" i="4"/>
  <c r="F51" i="4"/>
  <c r="F52" i="4"/>
  <c r="F40" i="4"/>
  <c r="F25" i="4"/>
  <c r="F26" i="4"/>
  <c r="F27" i="4"/>
  <c r="F28" i="4"/>
  <c r="F29" i="4"/>
  <c r="F30" i="4"/>
  <c r="F31" i="4"/>
  <c r="F32" i="4"/>
  <c r="F33" i="4"/>
  <c r="F34" i="4"/>
  <c r="F35" i="4"/>
  <c r="F36" i="4"/>
  <c r="F24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2" i="4"/>
  <c r="D40" i="5"/>
  <c r="D41" i="5"/>
  <c r="D42" i="5"/>
  <c r="D43" i="5"/>
  <c r="D44" i="5"/>
  <c r="D45" i="5"/>
  <c r="D46" i="5"/>
  <c r="D47" i="5"/>
  <c r="D48" i="5"/>
  <c r="D49" i="5"/>
  <c r="D50" i="5"/>
  <c r="D51" i="5"/>
  <c r="D39" i="5"/>
  <c r="D24" i="5"/>
  <c r="D25" i="5"/>
  <c r="D26" i="5"/>
  <c r="D27" i="5"/>
  <c r="D28" i="5"/>
  <c r="D29" i="5"/>
  <c r="D30" i="5"/>
  <c r="D31" i="5"/>
  <c r="D32" i="5"/>
  <c r="D33" i="5"/>
  <c r="D34" i="5"/>
  <c r="D35" i="5"/>
  <c r="D2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2" i="5"/>
  <c r="D34" i="3"/>
  <c r="D35" i="3"/>
  <c r="D36" i="3"/>
  <c r="D37" i="3"/>
  <c r="D38" i="3"/>
  <c r="D39" i="3"/>
  <c r="D40" i="3"/>
  <c r="D41" i="3"/>
  <c r="D33" i="3"/>
  <c r="F34" i="3"/>
  <c r="F35" i="3"/>
  <c r="F36" i="3"/>
  <c r="F37" i="3"/>
  <c r="F38" i="3"/>
  <c r="F39" i="3"/>
  <c r="F40" i="3"/>
  <c r="F33" i="3"/>
  <c r="D21" i="3"/>
  <c r="D22" i="3"/>
  <c r="D23" i="3"/>
  <c r="D24" i="3"/>
  <c r="D25" i="3"/>
  <c r="D26" i="3"/>
  <c r="D27" i="3"/>
  <c r="D28" i="3"/>
  <c r="D20" i="3"/>
  <c r="F21" i="3"/>
  <c r="F22" i="3"/>
  <c r="F23" i="3"/>
  <c r="F24" i="3"/>
  <c r="F25" i="3"/>
  <c r="F26" i="3"/>
  <c r="F27" i="3"/>
  <c r="F20" i="3"/>
  <c r="D41" i="4"/>
  <c r="D42" i="4"/>
  <c r="D43" i="4"/>
  <c r="D44" i="4"/>
  <c r="D45" i="4"/>
  <c r="D46" i="4"/>
  <c r="D47" i="4"/>
  <c r="D48" i="4"/>
  <c r="D49" i="4"/>
  <c r="D50" i="4"/>
  <c r="D51" i="4"/>
  <c r="D52" i="4"/>
  <c r="D40" i="4"/>
  <c r="B41" i="4"/>
  <c r="F41" i="4" s="1"/>
  <c r="B42" i="4"/>
  <c r="F42" i="4" s="1"/>
  <c r="B43" i="4"/>
  <c r="B44" i="4"/>
  <c r="B45" i="4"/>
  <c r="B46" i="4"/>
  <c r="F46" i="4" s="1"/>
  <c r="B47" i="4"/>
  <c r="F47" i="4" s="1"/>
  <c r="B48" i="4"/>
  <c r="B49" i="4"/>
  <c r="F49" i="4" s="1"/>
  <c r="B50" i="4"/>
  <c r="F50" i="4" s="1"/>
  <c r="B51" i="4"/>
  <c r="B52" i="4"/>
  <c r="B40" i="4"/>
  <c r="D25" i="4"/>
  <c r="D26" i="4"/>
  <c r="D27" i="4"/>
  <c r="D28" i="4"/>
  <c r="D29" i="4"/>
  <c r="D30" i="4"/>
  <c r="D31" i="4"/>
  <c r="D32" i="4"/>
  <c r="D33" i="4"/>
  <c r="D34" i="4"/>
  <c r="D35" i="4"/>
  <c r="D36" i="4"/>
  <c r="D24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2" i="4"/>
  <c r="F3" i="3"/>
  <c r="F4" i="3"/>
  <c r="F5" i="3"/>
  <c r="F6" i="3"/>
  <c r="F7" i="3"/>
  <c r="F8" i="3"/>
  <c r="F9" i="3"/>
  <c r="F10" i="3"/>
  <c r="F2" i="3"/>
  <c r="D3" i="3"/>
  <c r="D4" i="3"/>
  <c r="D5" i="3"/>
  <c r="D6" i="3"/>
  <c r="D7" i="3"/>
  <c r="D8" i="3"/>
  <c r="D9" i="3"/>
  <c r="D10" i="3"/>
  <c r="D2" i="3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2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I48" i="7" l="1"/>
  <c r="F48" i="7"/>
  <c r="F45" i="7"/>
  <c r="I45" i="7"/>
  <c r="I47" i="7"/>
  <c r="F47" i="7"/>
  <c r="F46" i="7"/>
  <c r="I46" i="7"/>
  <c r="I44" i="7"/>
  <c r="F44" i="7"/>
  <c r="F43" i="7"/>
  <c r="I43" i="7"/>
  <c r="I50" i="7"/>
  <c r="F50" i="7"/>
  <c r="I42" i="7"/>
  <c r="F42" i="7"/>
  <c r="I40" i="7"/>
  <c r="F40" i="7"/>
  <c r="I39" i="7"/>
  <c r="F39" i="7"/>
  <c r="I38" i="7"/>
  <c r="F38" i="7"/>
  <c r="I49" i="7"/>
  <c r="F49" i="7"/>
  <c r="I41" i="7"/>
  <c r="F41" i="7"/>
</calcChain>
</file>

<file path=xl/connections.xml><?xml version="1.0" encoding="utf-8"?>
<connections xmlns="http://schemas.openxmlformats.org/spreadsheetml/2006/main">
  <connection id="1" name="Furosemide" type="6" refreshedVersion="4" background="1" saveData="1">
    <textPr codePage="437" sourceFile="D:\Repositories\BioGearsTrunk\src\utils\UNC PK Analysis\Furosemide.txt">
      <textFields>
        <textField/>
      </textFields>
    </textPr>
  </connection>
</connections>
</file>

<file path=xl/sharedStrings.xml><?xml version="1.0" encoding="utf-8"?>
<sst xmlns="http://schemas.openxmlformats.org/spreadsheetml/2006/main" count="377" uniqueCount="210">
  <si>
    <t>Time (hr)</t>
  </si>
  <si>
    <t>Venous Concentration (ng/mL)</t>
  </si>
  <si>
    <t>Shankaran et al</t>
  </si>
  <si>
    <t>Stoeckel Data in Figure 2C</t>
  </si>
  <si>
    <t>Time (s)</t>
  </si>
  <si>
    <t>Venous Concentration (ug/mL)</t>
  </si>
  <si>
    <t>Dose</t>
  </si>
  <si>
    <t>7.6 ug/kg</t>
  </si>
  <si>
    <t xml:space="preserve">Note: Venous concentration is noted, not plasma concentration. </t>
  </si>
  <si>
    <t>Need to plot against venous concentration and plasma concentration to ensure accurate comparison.</t>
  </si>
  <si>
    <t>Time (min)</t>
  </si>
  <si>
    <t>Plasma Concentration (mg/L)</t>
  </si>
  <si>
    <t>Plasma Concentration (ug/mL)</t>
  </si>
  <si>
    <t>40 mg</t>
  </si>
  <si>
    <t>Note:</t>
  </si>
  <si>
    <t>Hammarlund et al 1984</t>
  </si>
  <si>
    <t>Data from Figure 1</t>
  </si>
  <si>
    <t>Renal Excretion (mg)</t>
  </si>
  <si>
    <t>Renal Excretion (ug)</t>
  </si>
  <si>
    <t>Data from Figure 3a</t>
  </si>
  <si>
    <t>Data from Figure 3b</t>
  </si>
  <si>
    <t>40 mg for all plots</t>
  </si>
  <si>
    <t>Xie et al</t>
  </si>
  <si>
    <t>Data from Figure 4</t>
  </si>
  <si>
    <t>0.5 mg/kg</t>
  </si>
  <si>
    <t>Plasma Concentration (ng/mL)</t>
  </si>
  <si>
    <t>Schwagmeier et al</t>
  </si>
  <si>
    <t>Data taken from Figure 2</t>
  </si>
  <si>
    <t>5 mg</t>
  </si>
  <si>
    <t>Upper SD</t>
  </si>
  <si>
    <t>Lower SD</t>
  </si>
  <si>
    <t>Data pulled from the plot</t>
  </si>
  <si>
    <t>Calculated by taking mean - (UpperSD - mean)</t>
  </si>
  <si>
    <t>Aitkenhead et al</t>
  </si>
  <si>
    <t>Data from Figure</t>
  </si>
  <si>
    <t>0.8 mg</t>
  </si>
  <si>
    <t>Plasma Concentration (nmol/L)</t>
  </si>
  <si>
    <t>Molecular Weight (g/mol)</t>
  </si>
  <si>
    <t>Lotsch et al</t>
  </si>
  <si>
    <t>5.64 mg</t>
  </si>
  <si>
    <t>Note: Need to extract all 8 patients from Figure 3</t>
  </si>
  <si>
    <t>Abbara et al</t>
  </si>
  <si>
    <t>Data from Table 1</t>
  </si>
  <si>
    <t xml:space="preserve">Dose </t>
  </si>
  <si>
    <t>700 mg</t>
  </si>
  <si>
    <t>Plasma Concentration SD (ng/mL)</t>
  </si>
  <si>
    <t>Rose et al</t>
  </si>
  <si>
    <t>Data taken from Figure 3 prednisolone</t>
  </si>
  <si>
    <t>20 mg</t>
  </si>
  <si>
    <t>Ward et al</t>
  </si>
  <si>
    <t>Data taken from Figure 1 Diprivan</t>
  </si>
  <si>
    <t>2.5 mg/kg</t>
  </si>
  <si>
    <t>Calculated from upper SD and mean</t>
  </si>
  <si>
    <t>Data taken from Figure 1 IDD-D</t>
  </si>
  <si>
    <t>Calculated from lower SD and mean</t>
  </si>
  <si>
    <t>Mean Dose</t>
  </si>
  <si>
    <t>0.64 mg/kg</t>
  </si>
  <si>
    <t>Upper 95% CI</t>
  </si>
  <si>
    <t>Lower 95% CI</t>
  </si>
  <si>
    <t>Moraes Et al</t>
  </si>
  <si>
    <t>Dose taken from Table 3</t>
  </si>
  <si>
    <t>1 mg/kg</t>
  </si>
  <si>
    <t>injection time ~</t>
  </si>
  <si>
    <t>s</t>
  </si>
  <si>
    <t>Roy Et Al</t>
  </si>
  <si>
    <t>Data taken from Figure 4 A</t>
  </si>
  <si>
    <t>Best Fit</t>
  </si>
  <si>
    <t>Median Fit</t>
  </si>
  <si>
    <t>Worst Fit</t>
  </si>
  <si>
    <t>IonicState</t>
  </si>
  <si>
    <t>BindingProtein</t>
  </si>
  <si>
    <t>AcidDissociationConstant</t>
  </si>
  <si>
    <t>LogP</t>
  </si>
  <si>
    <t>FractionUnboundInPlasma</t>
  </si>
  <si>
    <t>BloodPlasmaRatio</t>
  </si>
  <si>
    <t>IntrinsicClearance</t>
  </si>
  <si>
    <t>RenalClearance</t>
  </si>
  <si>
    <t>SystemicClearance</t>
  </si>
  <si>
    <t>FractionExcretedInUrine</t>
  </si>
  <si>
    <t>MolarMass</t>
  </si>
  <si>
    <t>Parameter</t>
  </si>
  <si>
    <t>Fentanyl</t>
  </si>
  <si>
    <t>Furosemide</t>
  </si>
  <si>
    <t>Albuterol</t>
  </si>
  <si>
    <t>Desflurane</t>
  </si>
  <si>
    <t>Ketamine</t>
  </si>
  <si>
    <t>Midazolam</t>
  </si>
  <si>
    <t>Morphine</t>
  </si>
  <si>
    <t>Naloxone</t>
  </si>
  <si>
    <t>Pralidoxime</t>
  </si>
  <si>
    <t>Prednisone</t>
  </si>
  <si>
    <t>Propofol</t>
  </si>
  <si>
    <t>Rocuronium</t>
  </si>
  <si>
    <t>Succinylcholine</t>
  </si>
  <si>
    <t>http://www.drugbank.ca/drugs</t>
  </si>
  <si>
    <t>362.228 g/mol [1]</t>
  </si>
  <si>
    <t>4.5 mL/minkg [1]</t>
  </si>
  <si>
    <t>Gertz2010Prediction</t>
  </si>
  <si>
    <t>0.55 [2]</t>
  </si>
  <si>
    <t>0.56 [3]</t>
  </si>
  <si>
    <t>Katzung2012Clinical</t>
  </si>
  <si>
    <t>1.079 ml/minkg [2]</t>
  </si>
  <si>
    <t>Weak Base [4]</t>
  </si>
  <si>
    <t>Rogers2006Physiologically</t>
  </si>
  <si>
    <t>528.247 g/mol [1]</t>
  </si>
  <si>
    <t>Rogers2005Physiologically</t>
  </si>
  <si>
    <t>Base [5]</t>
  </si>
  <si>
    <t>9.0 [5]</t>
  </si>
  <si>
    <t>3.17 [5]</t>
  </si>
  <si>
    <t>0.15 [1] [5]</t>
  </si>
  <si>
    <t>0.89 [5]</t>
  </si>
  <si>
    <t>6-18 mL/minkg [1]</t>
  </si>
  <si>
    <t>Epinephrine</t>
  </si>
  <si>
    <t>0.66 [3]</t>
  </si>
  <si>
    <t>Weak Base [3]</t>
  </si>
  <si>
    <t>0.03 [1] 0.05 [3]</t>
  </si>
  <si>
    <t>0.08 [3]</t>
  </si>
  <si>
    <t>8.96 mL/minkg [1] 6.55 [3]</t>
  </si>
  <si>
    <t>Hammarlund1984Pharmacokinetics</t>
  </si>
  <si>
    <t>Acid [3] [6]</t>
  </si>
  <si>
    <t>4.25 [1] 3.9 [3][6]</t>
  </si>
  <si>
    <t>2.31 ml/minkg [6]</t>
  </si>
  <si>
    <t>2.71 [1] 2.03 [6]</t>
  </si>
  <si>
    <t>1.67 ml/minkg [6]</t>
  </si>
  <si>
    <t>330.75 [1]</t>
  </si>
  <si>
    <t>http://www.medsafe.govt.nz/profs/datasheet/k/ketamineinf.pdf</t>
  </si>
  <si>
    <t>Acid [7]</t>
  </si>
  <si>
    <t>0.5-.08 [7]</t>
  </si>
  <si>
    <t>274.18 g/mol [1]</t>
  </si>
  <si>
    <t>0.65 [3] 0.6-0.7 [1]</t>
  </si>
  <si>
    <t>14.23 ml/minkg [3] 20-30 [1]</t>
  </si>
  <si>
    <t>0.89 [1]</t>
  </si>
  <si>
    <t>7.9 [3] 9.12-10.26 [1]</t>
  </si>
  <si>
    <t>1.01-2.15 mL/minkg [ratio of renal to total in 8]</t>
  </si>
  <si>
    <t>Lotsch2002pharmacokinetic</t>
  </si>
  <si>
    <t>285.34 g/mol</t>
  </si>
  <si>
    <t>27.43 ml/minkg [9]</t>
  </si>
  <si>
    <t>Aitekenhead1984pharmacokinetics</t>
  </si>
  <si>
    <t>Albumin [1]</t>
  </si>
  <si>
    <t>327.37 g/mol [1]</t>
  </si>
  <si>
    <t>2.09 [1]</t>
  </si>
  <si>
    <t>7.27-10.63 [1]</t>
  </si>
  <si>
    <t>137.16 g/mol [1]</t>
  </si>
  <si>
    <t>1.564 [1]</t>
  </si>
  <si>
    <t>5.78 [1]</t>
  </si>
  <si>
    <t>None [1]</t>
  </si>
  <si>
    <t>1 [1]</t>
  </si>
  <si>
    <t>358.43 g/mol [1]</t>
  </si>
  <si>
    <t>1.46 [1]</t>
  </si>
  <si>
    <t>12.58 [1]</t>
  </si>
  <si>
    <t>Rose1981dose</t>
  </si>
  <si>
    <t>Albumim [10]</t>
  </si>
  <si>
    <t>1.59-2.77 ml/minkg [10]</t>
  </si>
  <si>
    <t>0.4 [10]</t>
  </si>
  <si>
    <t>0.12-0.24 [10]</t>
  </si>
  <si>
    <t>0.19-0.72 ml/minkg [10]</t>
  </si>
  <si>
    <t>178.27 g/mol [1]</t>
  </si>
  <si>
    <t>0.01-0.05 [1]</t>
  </si>
  <si>
    <t>0.112-0.238 ml/minkg [1]</t>
  </si>
  <si>
    <t>11.1 [1]</t>
  </si>
  <si>
    <t>3.79 [1]</t>
  </si>
  <si>
    <t>529.77 g/mol [1]</t>
  </si>
  <si>
    <t>0.7 [1]</t>
  </si>
  <si>
    <t>2.77 [1]</t>
  </si>
  <si>
    <t>7.96-14.59 [1]</t>
  </si>
  <si>
    <t>0.26 [11]</t>
  </si>
  <si>
    <t>deMoraes2013Analysis</t>
  </si>
  <si>
    <t>2.47 ml/minkg [11]</t>
  </si>
  <si>
    <t>1.2 ml/minkg [*]</t>
  </si>
  <si>
    <t>* calculated from info in [1] and [11]</t>
  </si>
  <si>
    <t>0.024 ml/minkg [*]</t>
  </si>
  <si>
    <t>290.40 g/mol [1]</t>
  </si>
  <si>
    <t>0.1 [1]</t>
  </si>
  <si>
    <t>-6.8 [1]</t>
  </si>
  <si>
    <t>(-2.5)-(-8.4) [1]</t>
  </si>
  <si>
    <t>37 ml/minkg [12]</t>
  </si>
  <si>
    <t>Roy2002Concentration</t>
  </si>
  <si>
    <t>Matlab Script</t>
  </si>
  <si>
    <t>239.31 g/mol [1]</t>
  </si>
  <si>
    <t>0.72 [1]</t>
  </si>
  <si>
    <t>1.4 [1]</t>
  </si>
  <si>
    <t>9.3 [3] 10.3 [1]</t>
  </si>
  <si>
    <t>168.04 g/mol [1]</t>
  </si>
  <si>
    <t>1.9 [1]</t>
  </si>
  <si>
    <t>(-4.8)-18.87 [1]</t>
  </si>
  <si>
    <t>183.20 g/mol [1]</t>
  </si>
  <si>
    <t>-1.37 [1]</t>
  </si>
  <si>
    <t>8.7 [3] 8.91-9.69 [1]</t>
  </si>
  <si>
    <t>0.82 [13]</t>
  </si>
  <si>
    <t>12 ml/minkg [13]</t>
  </si>
  <si>
    <t>ug/nmol</t>
  </si>
  <si>
    <t>Prandota1976Pharmacokinetics</t>
  </si>
  <si>
    <t>0.01 [3] 0.04 [14] 0.05 [1]</t>
  </si>
  <si>
    <t>3.33 - 3.89 [1]</t>
  </si>
  <si>
    <t>6.57 [1]6.0, 2.3 [4]</t>
  </si>
  <si>
    <t>2.69-2.9 [1]</t>
  </si>
  <si>
    <t>7.45-18.78 [1]</t>
  </si>
  <si>
    <t>0.25-0.4 [1]</t>
  </si>
  <si>
    <t>Plasma Concentration (pg/mL)</t>
  </si>
  <si>
    <t>Plasma Concentrations (ug/mL)</t>
  </si>
  <si>
    <t>Anderson, et al</t>
  </si>
  <si>
    <t>Figure 3 Male</t>
  </si>
  <si>
    <t>ug/L</t>
  </si>
  <si>
    <t>Venous Concentration (ug/L)</t>
  </si>
  <si>
    <t>Plasma Concentration (ug/L)</t>
  </si>
  <si>
    <t>Mielke1998plasma</t>
  </si>
  <si>
    <t>Porcine Data</t>
  </si>
  <si>
    <t>Epi (ug/L)</t>
  </si>
  <si>
    <t>No data first point, baseline assumed</t>
  </si>
  <si>
    <t>Dose altered in BioGears simulation to achieve a similar peak concetration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</si>
</sst>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3" borderId="1" xfId="1" applyFont="1" applyFill="1" applyBorder="1"/>
    <xf numFmtId="0" fontId="0" fillId="0" borderId="1" xfId="0" applyBorder="1"/>
    <xf numFmtId="0" fontId="3" fillId="0" borderId="0" xfId="2"/>
    <xf numFmtId="0" fontId="0" fillId="0" borderId="1" xfId="0" quotePrefix="1" applyBorder="1"/>
  </cellXfs>
  <cellStyles count="3">
    <cellStyle name="40% - Accent1" xfId="1" builtinId="3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161925</xdr:colOff>
      <xdr:row>3</xdr:row>
      <xdr:rowOff>85725</xdr:rowOff>
    </xdr:from>
    <xdr:to>
      <xdr:col>11</xdr:col>
      <xdr:colOff>494878</xdr:colOff>
      <xdr:row>22</xdr:row>
      <xdr:rowOff>104320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657225"/>
          <a:ext cx="3380953" cy="36380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523875</xdr:colOff>
      <xdr:row>30</xdr:row>
      <xdr:rowOff>57150</xdr:rowOff>
    </xdr:from>
    <xdr:to>
      <xdr:col>5</xdr:col>
      <xdr:colOff>1676941</xdr:colOff>
      <xdr:row>48</xdr:row>
      <xdr:rowOff>171945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5772150"/>
          <a:ext cx="3877216" cy="354379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11</xdr:row>
      <xdr:rowOff>0</xdr:rowOff>
    </xdr:from>
    <xdr:to>
      <xdr:col>13</xdr:col>
      <xdr:colOff>267264</xdr:colOff>
      <xdr:row>26</xdr:row>
      <xdr:rowOff>181399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5075" y="2095500"/>
          <a:ext cx="4039164" cy="303889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22</xdr:col>
      <xdr:colOff>124864</xdr:colOff>
      <xdr:row>25</xdr:row>
      <xdr:rowOff>124454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381000"/>
          <a:ext cx="7440064" cy="45059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1</xdr:row>
      <xdr:rowOff>0</xdr:rowOff>
    </xdr:from>
    <xdr:to>
      <xdr:col>20</xdr:col>
      <xdr:colOff>477276</xdr:colOff>
      <xdr:row>21</xdr:row>
      <xdr:rowOff>38637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1100" y="190500"/>
          <a:ext cx="7344801" cy="38486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19</xdr:row>
      <xdr:rowOff>133349</xdr:rowOff>
    </xdr:from>
    <xdr:to>
      <xdr:col>7</xdr:col>
      <xdr:colOff>499141</xdr:colOff>
      <xdr:row>45</xdr:row>
      <xdr:rowOff>178558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3752849"/>
          <a:ext cx="7500016" cy="49982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285750</xdr:colOff>
      <xdr:row>0</xdr:row>
      <xdr:rowOff>0</xdr:rowOff>
    </xdr:from>
    <xdr:to>
      <xdr:col>14</xdr:col>
      <xdr:colOff>209550</xdr:colOff>
      <xdr:row>24</xdr:row>
      <xdr:rowOff>161925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3845" b="24697"/>
        <a:stretch/>
      </xdr:blipFill>
      <xdr:spPr>
        <a:xfrm>
          <a:off x="6524625" y="0"/>
          <a:ext cx="5648325" cy="47339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48</xdr:row>
      <xdr:rowOff>104775</xdr:rowOff>
    </xdr:from>
    <xdr:to>
      <xdr:col>4</xdr:col>
      <xdr:colOff>1552575</xdr:colOff>
      <xdr:row>69</xdr:row>
      <xdr:rowOff>47625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4545" b="37273"/>
        <a:stretch/>
      </xdr:blipFill>
      <xdr:spPr>
        <a:xfrm>
          <a:off x="723900" y="8867775"/>
          <a:ext cx="4572000" cy="39433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48</xdr:row>
      <xdr:rowOff>0</xdr:rowOff>
    </xdr:from>
    <xdr:to>
      <xdr:col>13</xdr:col>
      <xdr:colOff>266700</xdr:colOff>
      <xdr:row>68</xdr:row>
      <xdr:rowOff>38100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3598" b="38788"/>
        <a:stretch/>
      </xdr:blipFill>
      <xdr:spPr>
        <a:xfrm>
          <a:off x="6953250" y="8763000"/>
          <a:ext cx="4667250" cy="3848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</xdr:colOff>
      <xdr:row>0</xdr:row>
      <xdr:rowOff>0</xdr:rowOff>
    </xdr:from>
    <xdr:to>
      <xdr:col>15</xdr:col>
      <xdr:colOff>191185</xdr:colOff>
      <xdr:row>19</xdr:row>
      <xdr:rowOff>10032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0"/>
          <a:ext cx="4906060" cy="36295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76200</xdr:rowOff>
    </xdr:from>
    <xdr:to>
      <xdr:col>15</xdr:col>
      <xdr:colOff>200734</xdr:colOff>
      <xdr:row>21</xdr:row>
      <xdr:rowOff>548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5075" y="76200"/>
          <a:ext cx="5077534" cy="39248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3</xdr:row>
      <xdr:rowOff>0</xdr:rowOff>
    </xdr:from>
    <xdr:to>
      <xdr:col>17</xdr:col>
      <xdr:colOff>324838</xdr:colOff>
      <xdr:row>26</xdr:row>
      <xdr:rowOff>105402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571500"/>
          <a:ext cx="7078063" cy="448690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15</xdr:col>
      <xdr:colOff>534156</xdr:colOff>
      <xdr:row>25</xdr:row>
      <xdr:rowOff>38744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190500"/>
          <a:ext cx="5410956" cy="461074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23</xdr:col>
      <xdr:colOff>304800</xdr:colOff>
      <xdr:row>41</xdr:row>
      <xdr:rowOff>158015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300" y="381000"/>
          <a:ext cx="10058400" cy="758751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Furosemid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rugbank.ca/drug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pane xSplit="1" topLeftCell="B1" activePane="topRight" state="frozen"/>
      <selection pane="topRight" activeCell="I11" sqref="I11"/>
    </sheetView>
  </sheetViews>
  <sheetFormatPr defaultRowHeight="15" x14ac:dyDescent="0.25"/>
  <cols>
    <col min="1" max="1" width="27" bestFit="1" customWidth="1"/>
    <col min="2" max="2" width="15.28515625" bestFit="1" customWidth="1"/>
    <col min="3" max="3" width="18.140625" customWidth="1"/>
    <col min="4" max="4" width="17.85546875" bestFit="1" customWidth="1"/>
    <col min="5" max="5" width="17.28515625" bestFit="1" customWidth="1"/>
    <col min="6" max="6" width="22.5703125" bestFit="1" customWidth="1"/>
    <col min="7" max="7" width="16" bestFit="1" customWidth="1"/>
    <col min="8" max="8" width="24" bestFit="1" customWidth="1"/>
    <col min="9" max="9" width="43" bestFit="1" customWidth="1"/>
    <col min="10" max="10" width="17.7109375" bestFit="1" customWidth="1"/>
    <col min="11" max="11" width="15.28515625" bestFit="1" customWidth="1"/>
    <col min="12" max="12" width="22.140625" bestFit="1" customWidth="1"/>
    <col min="13" max="13" width="23.140625" bestFit="1" customWidth="1"/>
    <col min="14" max="14" width="20.7109375" bestFit="1" customWidth="1"/>
    <col min="15" max="15" width="16" bestFit="1" customWidth="1"/>
  </cols>
  <sheetData>
    <row r="1" spans="1:15" x14ac:dyDescent="0.25">
      <c r="A1" s="6" t="s">
        <v>80</v>
      </c>
      <c r="B1" s="6" t="s">
        <v>83</v>
      </c>
      <c r="C1" s="6" t="s">
        <v>84</v>
      </c>
      <c r="D1" s="6" t="s">
        <v>112</v>
      </c>
      <c r="E1" s="6" t="s">
        <v>81</v>
      </c>
      <c r="F1" s="6" t="s">
        <v>82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  <c r="M1" s="6" t="s">
        <v>91</v>
      </c>
      <c r="N1" s="6" t="s">
        <v>92</v>
      </c>
      <c r="O1" s="6" t="s">
        <v>93</v>
      </c>
    </row>
    <row r="2" spans="1:15" x14ac:dyDescent="0.25">
      <c r="A2" s="5" t="s">
        <v>79</v>
      </c>
      <c r="B2" s="6" t="s">
        <v>178</v>
      </c>
      <c r="C2" s="6" t="s">
        <v>182</v>
      </c>
      <c r="D2" s="6" t="s">
        <v>185</v>
      </c>
      <c r="E2" s="6" t="s">
        <v>104</v>
      </c>
      <c r="F2" s="6" t="s">
        <v>124</v>
      </c>
      <c r="G2" s="6" t="s">
        <v>128</v>
      </c>
      <c r="H2" s="6" t="s">
        <v>95</v>
      </c>
      <c r="I2" s="6" t="s">
        <v>135</v>
      </c>
      <c r="J2" s="6" t="s">
        <v>139</v>
      </c>
      <c r="K2" s="6" t="s">
        <v>142</v>
      </c>
      <c r="L2" s="6" t="s">
        <v>147</v>
      </c>
      <c r="M2" s="6" t="s">
        <v>156</v>
      </c>
      <c r="N2" s="6" t="s">
        <v>161</v>
      </c>
      <c r="O2" s="6" t="s">
        <v>171</v>
      </c>
    </row>
    <row r="3" spans="1:15" x14ac:dyDescent="0.25">
      <c r="A3" s="5" t="s">
        <v>69</v>
      </c>
      <c r="B3" s="6" t="s">
        <v>114</v>
      </c>
      <c r="C3" s="6"/>
      <c r="D3" s="6" t="s">
        <v>114</v>
      </c>
      <c r="E3" s="6" t="s">
        <v>106</v>
      </c>
      <c r="F3" s="6" t="s">
        <v>119</v>
      </c>
      <c r="G3" s="6" t="s">
        <v>126</v>
      </c>
      <c r="H3" s="6" t="s">
        <v>102</v>
      </c>
      <c r="I3" s="6" t="s">
        <v>114</v>
      </c>
      <c r="J3" s="6"/>
      <c r="K3" s="6"/>
      <c r="L3" s="6"/>
      <c r="M3" s="6"/>
      <c r="N3" s="6"/>
      <c r="O3" s="6"/>
    </row>
    <row r="4" spans="1:15" x14ac:dyDescent="0.25">
      <c r="A4" s="5" t="s">
        <v>70</v>
      </c>
      <c r="B4" s="6"/>
      <c r="C4" s="6"/>
      <c r="D4" s="6"/>
      <c r="E4" s="6"/>
      <c r="F4" s="6"/>
      <c r="G4" s="6"/>
      <c r="H4" s="6"/>
      <c r="I4" s="6"/>
      <c r="J4" s="6" t="s">
        <v>138</v>
      </c>
      <c r="K4" s="6" t="s">
        <v>145</v>
      </c>
      <c r="L4" s="6" t="s">
        <v>151</v>
      </c>
      <c r="M4" s="6" t="s">
        <v>138</v>
      </c>
      <c r="N4" s="6"/>
      <c r="O4" s="6"/>
    </row>
    <row r="5" spans="1:15" x14ac:dyDescent="0.25">
      <c r="A5" s="5" t="s">
        <v>71</v>
      </c>
      <c r="B5" s="6" t="s">
        <v>181</v>
      </c>
      <c r="C5" s="6" t="s">
        <v>184</v>
      </c>
      <c r="D5" s="6" t="s">
        <v>187</v>
      </c>
      <c r="E5" s="6" t="s">
        <v>107</v>
      </c>
      <c r="F5" s="6" t="s">
        <v>120</v>
      </c>
      <c r="G5" s="6" t="s">
        <v>196</v>
      </c>
      <c r="H5" s="6" t="s">
        <v>194</v>
      </c>
      <c r="I5" s="6" t="s">
        <v>132</v>
      </c>
      <c r="J5" s="6" t="s">
        <v>141</v>
      </c>
      <c r="K5" s="6" t="s">
        <v>144</v>
      </c>
      <c r="L5" s="6" t="s">
        <v>149</v>
      </c>
      <c r="M5" s="6" t="s">
        <v>159</v>
      </c>
      <c r="N5" s="6" t="s">
        <v>164</v>
      </c>
      <c r="O5" s="8" t="s">
        <v>173</v>
      </c>
    </row>
    <row r="6" spans="1:15" x14ac:dyDescent="0.25">
      <c r="A6" s="5" t="s">
        <v>72</v>
      </c>
      <c r="B6" s="6" t="s">
        <v>180</v>
      </c>
      <c r="C6" s="6" t="s">
        <v>183</v>
      </c>
      <c r="D6" s="8" t="s">
        <v>186</v>
      </c>
      <c r="E6" s="6" t="s">
        <v>108</v>
      </c>
      <c r="F6" s="6" t="s">
        <v>122</v>
      </c>
      <c r="G6" s="6" t="s">
        <v>195</v>
      </c>
      <c r="H6" s="6" t="s">
        <v>193</v>
      </c>
      <c r="I6" s="6" t="s">
        <v>131</v>
      </c>
      <c r="J6" s="6" t="s">
        <v>140</v>
      </c>
      <c r="K6" s="6" t="s">
        <v>143</v>
      </c>
      <c r="L6" s="6" t="s">
        <v>148</v>
      </c>
      <c r="M6" s="6" t="s">
        <v>160</v>
      </c>
      <c r="N6" s="6" t="s">
        <v>163</v>
      </c>
      <c r="O6" s="8" t="s">
        <v>174</v>
      </c>
    </row>
    <row r="7" spans="1:15" x14ac:dyDescent="0.25">
      <c r="A7" s="5" t="s">
        <v>73</v>
      </c>
      <c r="B7" s="6"/>
      <c r="C7" s="6"/>
      <c r="D7" s="6"/>
      <c r="E7" s="6" t="s">
        <v>109</v>
      </c>
      <c r="F7" s="6" t="s">
        <v>192</v>
      </c>
      <c r="G7" s="6" t="s">
        <v>127</v>
      </c>
      <c r="H7" s="6" t="s">
        <v>115</v>
      </c>
      <c r="I7" s="6" t="s">
        <v>129</v>
      </c>
      <c r="J7" s="6"/>
      <c r="K7" s="6" t="s">
        <v>146</v>
      </c>
      <c r="L7" s="6" t="s">
        <v>153</v>
      </c>
      <c r="M7" s="6" t="s">
        <v>157</v>
      </c>
      <c r="N7" s="6" t="s">
        <v>162</v>
      </c>
      <c r="O7" s="6"/>
    </row>
    <row r="8" spans="1:15" x14ac:dyDescent="0.25">
      <c r="A8" s="5" t="s">
        <v>74</v>
      </c>
      <c r="B8" s="6"/>
      <c r="C8" s="6"/>
      <c r="D8" s="6"/>
      <c r="E8" s="6" t="s">
        <v>110</v>
      </c>
      <c r="F8" s="6"/>
      <c r="G8" s="6" t="s">
        <v>188</v>
      </c>
      <c r="H8" s="6" t="s">
        <v>98</v>
      </c>
      <c r="I8" s="6"/>
      <c r="J8" s="6"/>
      <c r="K8" s="6"/>
      <c r="L8" s="6"/>
      <c r="M8" s="6"/>
      <c r="N8" s="6"/>
      <c r="O8" s="6"/>
    </row>
    <row r="9" spans="1:15" x14ac:dyDescent="0.25">
      <c r="A9" s="5" t="s">
        <v>75</v>
      </c>
      <c r="B9" s="6"/>
      <c r="C9" s="6"/>
      <c r="D9" s="6"/>
      <c r="E9" s="6"/>
      <c r="F9" s="6"/>
      <c r="G9" s="6"/>
      <c r="H9" s="6" t="s">
        <v>101</v>
      </c>
      <c r="I9" s="6"/>
      <c r="J9" s="6"/>
      <c r="K9" s="6"/>
      <c r="L9" s="6"/>
      <c r="M9" s="6"/>
      <c r="N9" s="6" t="s">
        <v>170</v>
      </c>
      <c r="O9" s="6"/>
    </row>
    <row r="10" spans="1:15" x14ac:dyDescent="0.25">
      <c r="A10" s="5" t="s">
        <v>76</v>
      </c>
      <c r="B10" s="6"/>
      <c r="C10" s="6"/>
      <c r="D10" s="6"/>
      <c r="E10" s="6"/>
      <c r="F10" s="6" t="s">
        <v>123</v>
      </c>
      <c r="G10" s="6"/>
      <c r="H10" s="6" t="s">
        <v>96</v>
      </c>
      <c r="I10" s="6" t="s">
        <v>133</v>
      </c>
      <c r="J10" s="6"/>
      <c r="K10" s="6"/>
      <c r="L10" s="6" t="s">
        <v>155</v>
      </c>
      <c r="M10" s="6"/>
      <c r="N10" s="6" t="s">
        <v>168</v>
      </c>
      <c r="O10" s="6"/>
    </row>
    <row r="11" spans="1:15" x14ac:dyDescent="0.25">
      <c r="A11" s="5" t="s">
        <v>77</v>
      </c>
      <c r="B11" s="6"/>
      <c r="C11" s="6"/>
      <c r="D11" s="6"/>
      <c r="E11" s="6" t="s">
        <v>111</v>
      </c>
      <c r="F11" s="6" t="s">
        <v>121</v>
      </c>
      <c r="G11" s="6" t="s">
        <v>189</v>
      </c>
      <c r="H11" s="6" t="s">
        <v>117</v>
      </c>
      <c r="I11" s="6" t="s">
        <v>130</v>
      </c>
      <c r="J11" s="6" t="s">
        <v>136</v>
      </c>
      <c r="K11" s="6"/>
      <c r="L11" s="6" t="s">
        <v>152</v>
      </c>
      <c r="M11" s="6" t="s">
        <v>158</v>
      </c>
      <c r="N11" s="6" t="s">
        <v>167</v>
      </c>
      <c r="O11" s="6" t="s">
        <v>175</v>
      </c>
    </row>
    <row r="12" spans="1:15" x14ac:dyDescent="0.25">
      <c r="A12" s="5" t="s">
        <v>78</v>
      </c>
      <c r="B12" s="6" t="s">
        <v>179</v>
      </c>
      <c r="C12" s="6"/>
      <c r="D12" s="6"/>
      <c r="E12" s="6"/>
      <c r="F12" s="6" t="s">
        <v>113</v>
      </c>
      <c r="G12" s="6"/>
      <c r="H12" s="6" t="s">
        <v>99</v>
      </c>
      <c r="I12" s="6" t="s">
        <v>116</v>
      </c>
      <c r="J12" s="6" t="s">
        <v>197</v>
      </c>
      <c r="K12" s="6"/>
      <c r="L12" s="6" t="s">
        <v>154</v>
      </c>
      <c r="M12" s="6"/>
      <c r="N12" s="6" t="s">
        <v>165</v>
      </c>
      <c r="O12" s="6" t="s">
        <v>172</v>
      </c>
    </row>
    <row r="14" spans="1:15" x14ac:dyDescent="0.25">
      <c r="N14" t="s">
        <v>169</v>
      </c>
    </row>
    <row r="17" spans="2:3" x14ac:dyDescent="0.25">
      <c r="B17">
        <v>1</v>
      </c>
      <c r="C17" s="7" t="s">
        <v>94</v>
      </c>
    </row>
    <row r="18" spans="2:3" x14ac:dyDescent="0.25">
      <c r="B18">
        <v>2</v>
      </c>
      <c r="C18" t="s">
        <v>97</v>
      </c>
    </row>
    <row r="19" spans="2:3" x14ac:dyDescent="0.25">
      <c r="B19">
        <v>3</v>
      </c>
      <c r="C19" t="s">
        <v>100</v>
      </c>
    </row>
    <row r="20" spans="2:3" x14ac:dyDescent="0.25">
      <c r="B20">
        <v>4</v>
      </c>
      <c r="C20" t="s">
        <v>103</v>
      </c>
    </row>
    <row r="21" spans="2:3" x14ac:dyDescent="0.25">
      <c r="B21">
        <v>5</v>
      </c>
      <c r="C21" t="s">
        <v>105</v>
      </c>
    </row>
    <row r="22" spans="2:3" x14ac:dyDescent="0.25">
      <c r="B22">
        <v>6</v>
      </c>
      <c r="C22" t="s">
        <v>118</v>
      </c>
    </row>
    <row r="23" spans="2:3" x14ac:dyDescent="0.25">
      <c r="B23">
        <v>7</v>
      </c>
      <c r="C23" t="s">
        <v>125</v>
      </c>
    </row>
    <row r="24" spans="2:3" x14ac:dyDescent="0.25">
      <c r="B24">
        <v>8</v>
      </c>
      <c r="C24" t="s">
        <v>134</v>
      </c>
    </row>
    <row r="25" spans="2:3" x14ac:dyDescent="0.25">
      <c r="B25">
        <v>9</v>
      </c>
      <c r="C25" t="s">
        <v>137</v>
      </c>
    </row>
    <row r="26" spans="2:3" x14ac:dyDescent="0.25">
      <c r="B26">
        <v>10</v>
      </c>
      <c r="C26" t="s">
        <v>150</v>
      </c>
    </row>
    <row r="27" spans="2:3" x14ac:dyDescent="0.25">
      <c r="B27">
        <v>11</v>
      </c>
      <c r="C27" t="s">
        <v>166</v>
      </c>
    </row>
    <row r="28" spans="2:3" x14ac:dyDescent="0.25">
      <c r="B28">
        <v>12</v>
      </c>
      <c r="C28" t="s">
        <v>176</v>
      </c>
    </row>
    <row r="29" spans="2:3" x14ac:dyDescent="0.25">
      <c r="B29">
        <v>13</v>
      </c>
      <c r="C29" t="s">
        <v>177</v>
      </c>
    </row>
    <row r="30" spans="2:3" x14ac:dyDescent="0.25">
      <c r="B30">
        <v>14</v>
      </c>
      <c r="C30" t="s">
        <v>191</v>
      </c>
    </row>
  </sheetData>
  <hyperlinks>
    <hyperlink ref="C17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D2" sqref="D2:E14"/>
    </sheetView>
  </sheetViews>
  <sheetFormatPr defaultRowHeight="15" x14ac:dyDescent="0.25"/>
  <cols>
    <col min="2" max="2" width="31.140625" bestFit="1" customWidth="1"/>
    <col min="5" max="5" width="32" customWidth="1"/>
    <col min="6" max="6" width="28.28515625" bestFit="1" customWidth="1"/>
    <col min="9" max="9" width="28.28515625" bestFit="1" customWidth="1"/>
  </cols>
  <sheetData>
    <row r="1" spans="1:6" x14ac:dyDescent="0.25">
      <c r="A1" t="s">
        <v>0</v>
      </c>
      <c r="B1" t="s">
        <v>25</v>
      </c>
      <c r="D1" t="s">
        <v>4</v>
      </c>
      <c r="E1" t="s">
        <v>204</v>
      </c>
      <c r="F1" t="s">
        <v>12</v>
      </c>
    </row>
    <row r="2" spans="1:6" x14ac:dyDescent="0.25">
      <c r="A2">
        <v>8.3299999999999999E-2</v>
      </c>
      <c r="B2">
        <v>1925.27</v>
      </c>
      <c r="D2">
        <f>A2*60*60</f>
        <v>299.88</v>
      </c>
      <c r="E2">
        <f>F2*1000</f>
        <v>1925.27</v>
      </c>
      <c r="F2">
        <f>B2/1000</f>
        <v>1.92527</v>
      </c>
    </row>
    <row r="3" spans="1:6" x14ac:dyDescent="0.25">
      <c r="A3">
        <v>0.25</v>
      </c>
      <c r="B3">
        <v>3479.37</v>
      </c>
      <c r="D3">
        <f t="shared" ref="D3:D14" si="0">A3*60*60</f>
        <v>900</v>
      </c>
      <c r="E3">
        <f t="shared" ref="E3:E14" si="1">F3*1000</f>
        <v>3479.37</v>
      </c>
      <c r="F3">
        <f t="shared" ref="F3:F14" si="2">B3/1000</f>
        <v>3.4793699999999999</v>
      </c>
    </row>
    <row r="4" spans="1:6" x14ac:dyDescent="0.25">
      <c r="A4">
        <v>0.5</v>
      </c>
      <c r="B4">
        <v>3277.83</v>
      </c>
      <c r="D4">
        <f t="shared" si="0"/>
        <v>1800</v>
      </c>
      <c r="E4">
        <f t="shared" si="1"/>
        <v>3277.83</v>
      </c>
      <c r="F4">
        <f t="shared" si="2"/>
        <v>3.2778299999999998</v>
      </c>
    </row>
    <row r="5" spans="1:6" x14ac:dyDescent="0.25">
      <c r="A5">
        <v>0.75</v>
      </c>
      <c r="B5">
        <v>2951.95</v>
      </c>
      <c r="D5">
        <f t="shared" si="0"/>
        <v>2700</v>
      </c>
      <c r="E5">
        <f t="shared" si="1"/>
        <v>2951.95</v>
      </c>
      <c r="F5">
        <f t="shared" si="2"/>
        <v>2.9519499999999996</v>
      </c>
    </row>
    <row r="6" spans="1:6" x14ac:dyDescent="0.25">
      <c r="A6">
        <v>1</v>
      </c>
      <c r="B6">
        <v>2522.73</v>
      </c>
      <c r="D6">
        <f t="shared" si="0"/>
        <v>3600</v>
      </c>
      <c r="E6">
        <f t="shared" si="1"/>
        <v>2522.73</v>
      </c>
      <c r="F6">
        <f t="shared" si="2"/>
        <v>2.5227300000000001</v>
      </c>
    </row>
    <row r="7" spans="1:6" x14ac:dyDescent="0.25">
      <c r="A7">
        <v>1.5</v>
      </c>
      <c r="B7">
        <v>2003.37</v>
      </c>
      <c r="D7">
        <f t="shared" si="0"/>
        <v>5400</v>
      </c>
      <c r="E7">
        <f t="shared" si="1"/>
        <v>2003.37</v>
      </c>
      <c r="F7">
        <f t="shared" si="2"/>
        <v>2.0033699999999999</v>
      </c>
    </row>
    <row r="8" spans="1:6" x14ac:dyDescent="0.25">
      <c r="A8">
        <v>2</v>
      </c>
      <c r="B8">
        <v>1682.65</v>
      </c>
      <c r="D8">
        <f t="shared" si="0"/>
        <v>7200</v>
      </c>
      <c r="E8">
        <f t="shared" si="1"/>
        <v>1682.65</v>
      </c>
      <c r="F8">
        <f t="shared" si="2"/>
        <v>1.6826500000000002</v>
      </c>
    </row>
    <row r="9" spans="1:6" x14ac:dyDescent="0.25">
      <c r="A9">
        <v>3</v>
      </c>
      <c r="B9">
        <v>1168.3399999999999</v>
      </c>
      <c r="D9">
        <f t="shared" si="0"/>
        <v>10800</v>
      </c>
      <c r="E9">
        <f t="shared" si="1"/>
        <v>1168.3399999999999</v>
      </c>
      <c r="F9">
        <f t="shared" si="2"/>
        <v>1.1683399999999999</v>
      </c>
    </row>
    <row r="10" spans="1:6" x14ac:dyDescent="0.25">
      <c r="A10">
        <v>4</v>
      </c>
      <c r="B10">
        <v>897.18</v>
      </c>
      <c r="D10">
        <f t="shared" si="0"/>
        <v>14400</v>
      </c>
      <c r="E10">
        <f t="shared" si="1"/>
        <v>897.18</v>
      </c>
      <c r="F10">
        <f t="shared" si="2"/>
        <v>0.89717999999999998</v>
      </c>
    </row>
    <row r="11" spans="1:6" x14ac:dyDescent="0.25">
      <c r="A11">
        <v>6</v>
      </c>
      <c r="B11">
        <v>383.92</v>
      </c>
      <c r="D11">
        <f t="shared" si="0"/>
        <v>21600</v>
      </c>
      <c r="E11">
        <f t="shared" si="1"/>
        <v>383.92</v>
      </c>
      <c r="F11">
        <f t="shared" si="2"/>
        <v>0.38392000000000004</v>
      </c>
    </row>
    <row r="12" spans="1:6" x14ac:dyDescent="0.25">
      <c r="A12">
        <v>8</v>
      </c>
      <c r="B12">
        <v>230.46</v>
      </c>
      <c r="D12">
        <f t="shared" si="0"/>
        <v>28800</v>
      </c>
      <c r="E12">
        <f t="shared" si="1"/>
        <v>230.46</v>
      </c>
      <c r="F12">
        <f t="shared" si="2"/>
        <v>0.23046</v>
      </c>
    </row>
    <row r="13" spans="1:6" x14ac:dyDescent="0.25">
      <c r="A13">
        <v>12</v>
      </c>
      <c r="B13">
        <v>85.67</v>
      </c>
      <c r="D13">
        <f t="shared" si="0"/>
        <v>43200</v>
      </c>
      <c r="E13">
        <f t="shared" si="1"/>
        <v>85.67</v>
      </c>
      <c r="F13">
        <f t="shared" si="2"/>
        <v>8.5669999999999996E-2</v>
      </c>
    </row>
    <row r="14" spans="1:6" x14ac:dyDescent="0.25">
      <c r="A14">
        <v>24</v>
      </c>
      <c r="B14">
        <v>6.79</v>
      </c>
      <c r="D14">
        <f t="shared" si="0"/>
        <v>86400</v>
      </c>
      <c r="E14">
        <f t="shared" si="1"/>
        <v>6.79</v>
      </c>
      <c r="F14">
        <f t="shared" si="2"/>
        <v>6.79E-3</v>
      </c>
    </row>
    <row r="17" spans="1:6" x14ac:dyDescent="0.25">
      <c r="A17" t="s">
        <v>41</v>
      </c>
      <c r="C17" t="s">
        <v>43</v>
      </c>
      <c r="D17" t="s">
        <v>44</v>
      </c>
    </row>
    <row r="18" spans="1:6" x14ac:dyDescent="0.25">
      <c r="A18" t="s">
        <v>42</v>
      </c>
    </row>
    <row r="21" spans="1:6" x14ac:dyDescent="0.25">
      <c r="A21" t="s">
        <v>0</v>
      </c>
      <c r="B21" t="s">
        <v>45</v>
      </c>
      <c r="D21" t="s">
        <v>4</v>
      </c>
      <c r="F21" t="s">
        <v>12</v>
      </c>
    </row>
    <row r="22" spans="1:6" x14ac:dyDescent="0.25">
      <c r="A22">
        <v>8.3299999999999999E-2</v>
      </c>
      <c r="B22">
        <v>1780.91</v>
      </c>
      <c r="D22">
        <f>A22*60*60</f>
        <v>299.88</v>
      </c>
      <c r="F22">
        <f>B22/1000</f>
        <v>1.78091</v>
      </c>
    </row>
    <row r="23" spans="1:6" x14ac:dyDescent="0.25">
      <c r="A23">
        <v>0.25</v>
      </c>
      <c r="B23">
        <v>1711.76</v>
      </c>
      <c r="D23">
        <f t="shared" ref="D23:D34" si="3">A23*60*60</f>
        <v>900</v>
      </c>
      <c r="F23">
        <f t="shared" ref="F23:F34" si="4">B23/1000</f>
        <v>1.7117599999999999</v>
      </c>
    </row>
    <row r="24" spans="1:6" x14ac:dyDescent="0.25">
      <c r="A24">
        <v>0.5</v>
      </c>
      <c r="B24">
        <v>1039.29</v>
      </c>
      <c r="D24">
        <f t="shared" si="3"/>
        <v>1800</v>
      </c>
      <c r="F24">
        <f t="shared" si="4"/>
        <v>1.03929</v>
      </c>
    </row>
    <row r="25" spans="1:6" x14ac:dyDescent="0.25">
      <c r="A25">
        <v>0.75</v>
      </c>
      <c r="B25">
        <v>757.52</v>
      </c>
      <c r="D25">
        <f t="shared" si="3"/>
        <v>2700</v>
      </c>
      <c r="F25">
        <f t="shared" si="4"/>
        <v>0.75751999999999997</v>
      </c>
    </row>
    <row r="26" spans="1:6" x14ac:dyDescent="0.25">
      <c r="A26">
        <v>1</v>
      </c>
      <c r="B26">
        <v>473.07</v>
      </c>
      <c r="D26">
        <f t="shared" si="3"/>
        <v>3600</v>
      </c>
      <c r="F26">
        <f t="shared" si="4"/>
        <v>0.47306999999999999</v>
      </c>
    </row>
    <row r="27" spans="1:6" x14ac:dyDescent="0.25">
      <c r="A27">
        <v>1.5</v>
      </c>
      <c r="B27">
        <v>598.04</v>
      </c>
      <c r="D27">
        <f t="shared" si="3"/>
        <v>5400</v>
      </c>
      <c r="F27">
        <f t="shared" si="4"/>
        <v>0.59804000000000002</v>
      </c>
    </row>
    <row r="28" spans="1:6" x14ac:dyDescent="0.25">
      <c r="A28">
        <v>2</v>
      </c>
      <c r="B28">
        <v>512.09</v>
      </c>
      <c r="D28">
        <f t="shared" si="3"/>
        <v>7200</v>
      </c>
      <c r="F28">
        <f t="shared" si="4"/>
        <v>0.51209000000000005</v>
      </c>
    </row>
    <row r="29" spans="1:6" x14ac:dyDescent="0.25">
      <c r="A29">
        <v>3</v>
      </c>
      <c r="B29">
        <v>384.01</v>
      </c>
      <c r="D29">
        <f t="shared" si="3"/>
        <v>10800</v>
      </c>
      <c r="F29">
        <f t="shared" si="4"/>
        <v>0.38401000000000002</v>
      </c>
    </row>
    <row r="30" spans="1:6" x14ac:dyDescent="0.25">
      <c r="A30">
        <v>4</v>
      </c>
      <c r="B30">
        <v>374.13</v>
      </c>
      <c r="D30">
        <f t="shared" si="3"/>
        <v>14400</v>
      </c>
      <c r="F30">
        <f t="shared" si="4"/>
        <v>0.37413000000000002</v>
      </c>
    </row>
    <row r="31" spans="1:6" x14ac:dyDescent="0.25">
      <c r="A31">
        <v>6</v>
      </c>
      <c r="B31">
        <v>137.21</v>
      </c>
      <c r="D31">
        <f t="shared" si="3"/>
        <v>21600</v>
      </c>
      <c r="F31">
        <f t="shared" si="4"/>
        <v>0.13721</v>
      </c>
    </row>
    <row r="32" spans="1:6" x14ac:dyDescent="0.25">
      <c r="A32">
        <v>8</v>
      </c>
      <c r="B32">
        <v>112.49</v>
      </c>
      <c r="D32">
        <f t="shared" si="3"/>
        <v>28800</v>
      </c>
      <c r="F32">
        <f t="shared" si="4"/>
        <v>0.11248999999999999</v>
      </c>
    </row>
    <row r="33" spans="1:9" x14ac:dyDescent="0.25">
      <c r="A33">
        <v>12</v>
      </c>
      <c r="B33">
        <v>60.15</v>
      </c>
      <c r="D33">
        <f t="shared" si="3"/>
        <v>43200</v>
      </c>
      <c r="F33">
        <f t="shared" si="4"/>
        <v>6.0149999999999995E-2</v>
      </c>
    </row>
    <row r="34" spans="1:9" x14ac:dyDescent="0.25">
      <c r="A34">
        <v>24</v>
      </c>
      <c r="B34">
        <v>4.28</v>
      </c>
      <c r="D34">
        <f t="shared" si="3"/>
        <v>86400</v>
      </c>
      <c r="F34">
        <f t="shared" si="4"/>
        <v>4.28E-3</v>
      </c>
    </row>
    <row r="36" spans="1:9" x14ac:dyDescent="0.25">
      <c r="F36" t="s">
        <v>29</v>
      </c>
      <c r="I36" t="s">
        <v>30</v>
      </c>
    </row>
    <row r="37" spans="1:9" x14ac:dyDescent="0.25">
      <c r="D37" t="s">
        <v>4</v>
      </c>
      <c r="F37" t="s">
        <v>12</v>
      </c>
      <c r="H37" t="s">
        <v>4</v>
      </c>
      <c r="I37" t="s">
        <v>12</v>
      </c>
    </row>
    <row r="38" spans="1:9" x14ac:dyDescent="0.25">
      <c r="D38">
        <f>A22*60*60</f>
        <v>299.88</v>
      </c>
      <c r="F38">
        <f>F2+F22</f>
        <v>3.7061799999999998</v>
      </c>
      <c r="H38">
        <f>D38</f>
        <v>299.88</v>
      </c>
      <c r="I38">
        <f>F2-F22</f>
        <v>0.14436000000000004</v>
      </c>
    </row>
    <row r="39" spans="1:9" x14ac:dyDescent="0.25">
      <c r="D39">
        <f t="shared" ref="D39:D50" si="5">A23*60*60</f>
        <v>900</v>
      </c>
      <c r="F39">
        <f t="shared" ref="F39:F50" si="6">F3+F23</f>
        <v>5.1911299999999994</v>
      </c>
      <c r="H39">
        <f t="shared" ref="H39:H50" si="7">D39</f>
        <v>900</v>
      </c>
      <c r="I39">
        <f t="shared" ref="I39:I50" si="8">F3-F23</f>
        <v>1.7676099999999999</v>
      </c>
    </row>
    <row r="40" spans="1:9" x14ac:dyDescent="0.25">
      <c r="D40">
        <f t="shared" si="5"/>
        <v>1800</v>
      </c>
      <c r="F40">
        <f t="shared" si="6"/>
        <v>4.3171200000000001</v>
      </c>
      <c r="H40">
        <f t="shared" si="7"/>
        <v>1800</v>
      </c>
      <c r="I40">
        <f t="shared" si="8"/>
        <v>2.2385399999999995</v>
      </c>
    </row>
    <row r="41" spans="1:9" x14ac:dyDescent="0.25">
      <c r="D41">
        <f t="shared" si="5"/>
        <v>2700</v>
      </c>
      <c r="F41">
        <f t="shared" si="6"/>
        <v>3.7094699999999996</v>
      </c>
      <c r="H41">
        <f t="shared" si="7"/>
        <v>2700</v>
      </c>
      <c r="I41">
        <f t="shared" si="8"/>
        <v>2.1944299999999997</v>
      </c>
    </row>
    <row r="42" spans="1:9" x14ac:dyDescent="0.25">
      <c r="D42">
        <f t="shared" si="5"/>
        <v>3600</v>
      </c>
      <c r="F42">
        <f t="shared" si="6"/>
        <v>2.9958</v>
      </c>
      <c r="H42">
        <f t="shared" si="7"/>
        <v>3600</v>
      </c>
      <c r="I42">
        <f t="shared" si="8"/>
        <v>2.0496600000000003</v>
      </c>
    </row>
    <row r="43" spans="1:9" x14ac:dyDescent="0.25">
      <c r="D43">
        <f t="shared" si="5"/>
        <v>5400</v>
      </c>
      <c r="F43">
        <f t="shared" si="6"/>
        <v>2.60141</v>
      </c>
      <c r="H43">
        <f t="shared" si="7"/>
        <v>5400</v>
      </c>
      <c r="I43">
        <f t="shared" si="8"/>
        <v>1.4053299999999997</v>
      </c>
    </row>
    <row r="44" spans="1:9" x14ac:dyDescent="0.25">
      <c r="D44">
        <f t="shared" si="5"/>
        <v>7200</v>
      </c>
      <c r="F44">
        <f t="shared" si="6"/>
        <v>2.1947400000000004</v>
      </c>
      <c r="H44">
        <f t="shared" si="7"/>
        <v>7200</v>
      </c>
      <c r="I44">
        <f t="shared" si="8"/>
        <v>1.17056</v>
      </c>
    </row>
    <row r="45" spans="1:9" x14ac:dyDescent="0.25">
      <c r="D45">
        <f t="shared" si="5"/>
        <v>10800</v>
      </c>
      <c r="F45">
        <f t="shared" si="6"/>
        <v>1.5523499999999999</v>
      </c>
      <c r="H45">
        <f t="shared" si="7"/>
        <v>10800</v>
      </c>
      <c r="I45">
        <f t="shared" si="8"/>
        <v>0.78432999999999997</v>
      </c>
    </row>
    <row r="46" spans="1:9" x14ac:dyDescent="0.25">
      <c r="D46">
        <f t="shared" si="5"/>
        <v>14400</v>
      </c>
      <c r="F46">
        <f t="shared" si="6"/>
        <v>1.2713099999999999</v>
      </c>
      <c r="H46">
        <f t="shared" si="7"/>
        <v>14400</v>
      </c>
      <c r="I46">
        <f t="shared" si="8"/>
        <v>0.52305000000000001</v>
      </c>
    </row>
    <row r="47" spans="1:9" x14ac:dyDescent="0.25">
      <c r="D47">
        <f t="shared" si="5"/>
        <v>21600</v>
      </c>
      <c r="F47">
        <f t="shared" si="6"/>
        <v>0.52113000000000009</v>
      </c>
      <c r="H47">
        <f t="shared" si="7"/>
        <v>21600</v>
      </c>
      <c r="I47">
        <f t="shared" si="8"/>
        <v>0.24671000000000004</v>
      </c>
    </row>
    <row r="48" spans="1:9" x14ac:dyDescent="0.25">
      <c r="D48">
        <f t="shared" si="5"/>
        <v>28800</v>
      </c>
      <c r="F48">
        <f t="shared" si="6"/>
        <v>0.34294999999999998</v>
      </c>
      <c r="H48">
        <f t="shared" si="7"/>
        <v>28800</v>
      </c>
      <c r="I48">
        <f t="shared" si="8"/>
        <v>0.11797000000000001</v>
      </c>
    </row>
    <row r="49" spans="4:9" x14ac:dyDescent="0.25">
      <c r="D49">
        <f t="shared" si="5"/>
        <v>43200</v>
      </c>
      <c r="F49">
        <f t="shared" si="6"/>
        <v>0.14582000000000001</v>
      </c>
      <c r="H49">
        <f t="shared" si="7"/>
        <v>43200</v>
      </c>
      <c r="I49">
        <f t="shared" si="8"/>
        <v>2.5520000000000001E-2</v>
      </c>
    </row>
    <row r="50" spans="4:9" x14ac:dyDescent="0.25">
      <c r="D50">
        <f t="shared" si="5"/>
        <v>86400</v>
      </c>
      <c r="F50">
        <f t="shared" si="6"/>
        <v>1.107E-2</v>
      </c>
      <c r="H50">
        <f t="shared" si="7"/>
        <v>86400</v>
      </c>
      <c r="I50">
        <f t="shared" si="8"/>
        <v>2.5100000000000001E-3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D2" sqref="D2:E12"/>
    </sheetView>
  </sheetViews>
  <sheetFormatPr defaultRowHeight="15" x14ac:dyDescent="0.25"/>
  <cols>
    <col min="2" max="2" width="28.28515625" bestFit="1" customWidth="1"/>
    <col min="5" max="5" width="27.5703125" customWidth="1"/>
    <col min="6" max="6" width="28.28515625" bestFit="1" customWidth="1"/>
  </cols>
  <sheetData>
    <row r="1" spans="1:6" x14ac:dyDescent="0.25">
      <c r="A1" t="s">
        <v>0</v>
      </c>
      <c r="B1" t="s">
        <v>25</v>
      </c>
      <c r="D1" t="s">
        <v>4</v>
      </c>
      <c r="E1" t="s">
        <v>204</v>
      </c>
      <c r="F1" t="s">
        <v>12</v>
      </c>
    </row>
    <row r="2" spans="1:6" x14ac:dyDescent="0.25">
      <c r="A2">
        <v>0.11105447</v>
      </c>
      <c r="B2">
        <v>877.55695000000003</v>
      </c>
      <c r="D2">
        <f>A2*60*60</f>
        <v>399.79609199999999</v>
      </c>
      <c r="E2">
        <f>F2*1000</f>
        <v>877.55695000000003</v>
      </c>
      <c r="F2">
        <f>B2/1000</f>
        <v>0.87755695</v>
      </c>
    </row>
    <row r="3" spans="1:6" x14ac:dyDescent="0.25">
      <c r="A3">
        <v>0.17374345999999999</v>
      </c>
      <c r="B3">
        <v>611.32996000000003</v>
      </c>
      <c r="D3">
        <f t="shared" ref="D3:D12" si="0">A3*60*60</f>
        <v>625.47645599999998</v>
      </c>
      <c r="E3">
        <f t="shared" ref="E3:E12" si="1">F3*1000</f>
        <v>611.32996000000003</v>
      </c>
      <c r="F3">
        <f t="shared" ref="F3:F12" si="2">B3/1000</f>
        <v>0.61132996000000006</v>
      </c>
    </row>
    <row r="4" spans="1:6" x14ac:dyDescent="0.25">
      <c r="A4">
        <v>1.0678402</v>
      </c>
      <c r="B4">
        <v>299.47296</v>
      </c>
      <c r="D4">
        <f t="shared" si="0"/>
        <v>3844.2247200000002</v>
      </c>
      <c r="E4">
        <f t="shared" si="1"/>
        <v>299.47296</v>
      </c>
      <c r="F4">
        <f t="shared" si="2"/>
        <v>0.29947296000000001</v>
      </c>
    </row>
    <row r="5" spans="1:6" x14ac:dyDescent="0.25">
      <c r="A5">
        <v>1.5590558999999999</v>
      </c>
      <c r="B5">
        <v>308.50378000000001</v>
      </c>
      <c r="D5">
        <f t="shared" si="0"/>
        <v>5612.60124</v>
      </c>
      <c r="E5">
        <f t="shared" si="1"/>
        <v>308.50378000000001</v>
      </c>
      <c r="F5">
        <f t="shared" si="2"/>
        <v>0.30850378000000001</v>
      </c>
    </row>
    <row r="6" spans="1:6" x14ac:dyDescent="0.25">
      <c r="A6">
        <v>2.0708639999999998</v>
      </c>
      <c r="B6">
        <v>259.98397999999997</v>
      </c>
      <c r="D6">
        <f t="shared" si="0"/>
        <v>7455.1103999999996</v>
      </c>
      <c r="E6">
        <f t="shared" si="1"/>
        <v>259.98397999999997</v>
      </c>
      <c r="F6">
        <f t="shared" si="2"/>
        <v>0.25998397999999995</v>
      </c>
    </row>
    <row r="7" spans="1:6" x14ac:dyDescent="0.25">
      <c r="A7">
        <v>3.0089570000000001</v>
      </c>
      <c r="B7">
        <v>179.17128</v>
      </c>
      <c r="D7">
        <f t="shared" si="0"/>
        <v>10832.245199999999</v>
      </c>
      <c r="E7">
        <f t="shared" si="1"/>
        <v>179.17128</v>
      </c>
      <c r="F7">
        <f t="shared" si="2"/>
        <v>0.17917127999999999</v>
      </c>
    </row>
    <row r="8" spans="1:6" x14ac:dyDescent="0.25">
      <c r="A8">
        <v>4.0553689999999998</v>
      </c>
      <c r="B8">
        <v>186.35028</v>
      </c>
      <c r="D8">
        <f t="shared" si="0"/>
        <v>14599.328399999999</v>
      </c>
      <c r="E8">
        <f t="shared" si="1"/>
        <v>186.35028</v>
      </c>
      <c r="F8">
        <f t="shared" si="2"/>
        <v>0.18635028000000001</v>
      </c>
    </row>
    <row r="9" spans="1:6" x14ac:dyDescent="0.25">
      <c r="A9">
        <v>6.0185219999999999</v>
      </c>
      <c r="B9">
        <v>133.57379</v>
      </c>
      <c r="D9">
        <f t="shared" si="0"/>
        <v>21666.679199999999</v>
      </c>
      <c r="E9">
        <f t="shared" si="1"/>
        <v>133.57379</v>
      </c>
      <c r="F9">
        <f t="shared" si="2"/>
        <v>0.13357379</v>
      </c>
    </row>
    <row r="10" spans="1:6" x14ac:dyDescent="0.25">
      <c r="A10">
        <v>8.0230490000000003</v>
      </c>
      <c r="B10">
        <v>67.372249999999994</v>
      </c>
      <c r="D10">
        <f t="shared" si="0"/>
        <v>28882.9764</v>
      </c>
      <c r="E10">
        <f t="shared" si="1"/>
        <v>67.372249999999994</v>
      </c>
      <c r="F10">
        <f t="shared" si="2"/>
        <v>6.7372249999999995E-2</v>
      </c>
    </row>
    <row r="11" spans="1:6" x14ac:dyDescent="0.25">
      <c r="A11">
        <v>10.02826</v>
      </c>
      <c r="B11">
        <v>40.712620000000001</v>
      </c>
      <c r="D11">
        <f t="shared" si="0"/>
        <v>36101.736000000004</v>
      </c>
      <c r="E11">
        <f t="shared" si="1"/>
        <v>40.712620000000001</v>
      </c>
      <c r="F11">
        <f t="shared" si="2"/>
        <v>4.0712619999999998E-2</v>
      </c>
    </row>
    <row r="12" spans="1:6" x14ac:dyDescent="0.25">
      <c r="A12">
        <v>12.032636999999999</v>
      </c>
      <c r="B12">
        <v>19.726364</v>
      </c>
      <c r="D12">
        <f t="shared" si="0"/>
        <v>43317.493199999997</v>
      </c>
      <c r="E12">
        <f t="shared" si="1"/>
        <v>19.726364</v>
      </c>
      <c r="F12">
        <f t="shared" si="2"/>
        <v>1.9726364E-2</v>
      </c>
    </row>
    <row r="14" spans="1:6" x14ac:dyDescent="0.25">
      <c r="A14" t="s">
        <v>46</v>
      </c>
    </row>
    <row r="15" spans="1:6" x14ac:dyDescent="0.25">
      <c r="A15" t="s">
        <v>47</v>
      </c>
      <c r="C15" t="s">
        <v>43</v>
      </c>
      <c r="D15" t="s">
        <v>48</v>
      </c>
    </row>
    <row r="17" spans="1:6" x14ac:dyDescent="0.25">
      <c r="A17" t="s">
        <v>0</v>
      </c>
      <c r="B17" t="s">
        <v>25</v>
      </c>
      <c r="D17" t="s">
        <v>4</v>
      </c>
      <c r="F17" t="s">
        <v>12</v>
      </c>
    </row>
    <row r="18" spans="1:6" x14ac:dyDescent="0.25">
      <c r="A18">
        <v>0.111510396</v>
      </c>
      <c r="B18">
        <v>989.92150000000004</v>
      </c>
      <c r="D18">
        <f>A18*60*60</f>
        <v>401.43742560000004</v>
      </c>
      <c r="F18">
        <f>B18/1000</f>
        <v>0.98992150000000001</v>
      </c>
    </row>
    <row r="19" spans="1:6" x14ac:dyDescent="0.25">
      <c r="A19">
        <v>0.21887951999999999</v>
      </c>
      <c r="B19">
        <v>1162.3293000000001</v>
      </c>
      <c r="D19">
        <f t="shared" ref="D19:D28" si="3">A19*60*60</f>
        <v>787.966272</v>
      </c>
      <c r="F19">
        <f t="shared" ref="F19:F28" si="4">B19/1000</f>
        <v>1.1623293000000001</v>
      </c>
    </row>
    <row r="20" spans="1:6" x14ac:dyDescent="0.25">
      <c r="A20">
        <v>0.60128230000000005</v>
      </c>
      <c r="B20">
        <v>696.31604000000004</v>
      </c>
      <c r="D20">
        <f t="shared" si="3"/>
        <v>2164.6162800000002</v>
      </c>
      <c r="F20">
        <f t="shared" si="4"/>
        <v>0.69631604000000002</v>
      </c>
    </row>
    <row r="21" spans="1:6" x14ac:dyDescent="0.25">
      <c r="A21">
        <v>1.1131662</v>
      </c>
      <c r="B21">
        <v>598.70569999999998</v>
      </c>
      <c r="D21">
        <f t="shared" si="3"/>
        <v>4007.3983200000002</v>
      </c>
      <c r="F21">
        <f t="shared" si="4"/>
        <v>0.59870570000000001</v>
      </c>
    </row>
    <row r="22" spans="1:6" x14ac:dyDescent="0.25">
      <c r="A22">
        <v>2.0731055999999999</v>
      </c>
      <c r="B22">
        <v>470.125</v>
      </c>
      <c r="D22">
        <f t="shared" si="3"/>
        <v>7463.1801599999999</v>
      </c>
      <c r="F22">
        <f t="shared" si="4"/>
        <v>0.47012500000000002</v>
      </c>
    </row>
    <row r="23" spans="1:6" x14ac:dyDescent="0.25">
      <c r="A23">
        <v>3.0329687999999999</v>
      </c>
      <c r="B23">
        <v>361.81984999999997</v>
      </c>
      <c r="D23">
        <f t="shared" si="3"/>
        <v>10918.687679999999</v>
      </c>
      <c r="F23">
        <f t="shared" si="4"/>
        <v>0.36181985</v>
      </c>
    </row>
    <row r="24" spans="1:6" x14ac:dyDescent="0.25">
      <c r="A24">
        <v>4.0574206999999998</v>
      </c>
      <c r="B24">
        <v>320.47528</v>
      </c>
      <c r="D24">
        <f t="shared" si="3"/>
        <v>14606.71452</v>
      </c>
      <c r="F24">
        <f t="shared" si="4"/>
        <v>0.32047527999999997</v>
      </c>
    </row>
    <row r="25" spans="1:6" x14ac:dyDescent="0.25">
      <c r="A25">
        <v>6.1056786000000001</v>
      </c>
      <c r="B25">
        <v>211.96838</v>
      </c>
      <c r="D25">
        <f t="shared" si="3"/>
        <v>21980.44296</v>
      </c>
      <c r="F25">
        <f t="shared" si="4"/>
        <v>0.21196837999999998</v>
      </c>
    </row>
    <row r="26" spans="1:6" x14ac:dyDescent="0.25">
      <c r="A26">
        <v>8.0691729999999993</v>
      </c>
      <c r="B26">
        <v>166.30542</v>
      </c>
      <c r="D26">
        <f t="shared" si="3"/>
        <v>29049.022799999995</v>
      </c>
      <c r="F26">
        <f t="shared" si="4"/>
        <v>0.16630542000000001</v>
      </c>
    </row>
    <row r="27" spans="1:6" x14ac:dyDescent="0.25">
      <c r="A27">
        <v>10.096003</v>
      </c>
      <c r="B27">
        <v>107.81267</v>
      </c>
      <c r="D27">
        <f t="shared" si="3"/>
        <v>36345.610800000002</v>
      </c>
      <c r="F27">
        <f t="shared" si="4"/>
        <v>0.10781267</v>
      </c>
    </row>
    <row r="28" spans="1:6" x14ac:dyDescent="0.25">
      <c r="A28">
        <v>12.101747</v>
      </c>
      <c r="B28">
        <v>74.983220000000003</v>
      </c>
      <c r="D28">
        <f t="shared" si="3"/>
        <v>43566.289199999999</v>
      </c>
      <c r="F28">
        <f t="shared" si="4"/>
        <v>7.4983220000000003E-2</v>
      </c>
    </row>
    <row r="30" spans="1:6" x14ac:dyDescent="0.25">
      <c r="A30" t="s">
        <v>46</v>
      </c>
    </row>
    <row r="31" spans="1:6" x14ac:dyDescent="0.25">
      <c r="A31" t="s">
        <v>47</v>
      </c>
      <c r="C31" t="s">
        <v>43</v>
      </c>
      <c r="D31" t="s">
        <v>13</v>
      </c>
    </row>
    <row r="33" spans="1:6" x14ac:dyDescent="0.25">
      <c r="A33" t="s">
        <v>0</v>
      </c>
      <c r="B33" t="s">
        <v>25</v>
      </c>
      <c r="D33" t="s">
        <v>4</v>
      </c>
      <c r="F33" t="s">
        <v>12</v>
      </c>
    </row>
    <row r="34" spans="1:6" x14ac:dyDescent="0.25">
      <c r="A34">
        <v>0.10790103</v>
      </c>
      <c r="B34">
        <v>381.37975999999998</v>
      </c>
      <c r="D34">
        <f>A34*60*60</f>
        <v>388.44370799999996</v>
      </c>
      <c r="F34">
        <f>B34/1000</f>
        <v>0.38137975999999996</v>
      </c>
    </row>
    <row r="35" spans="1:6" x14ac:dyDescent="0.25">
      <c r="A35">
        <v>0.27750320000000001</v>
      </c>
      <c r="B35">
        <v>276.54196000000002</v>
      </c>
      <c r="D35">
        <f t="shared" ref="D35:D43" si="5">A35*60*60</f>
        <v>999.01152000000002</v>
      </c>
      <c r="F35">
        <f t="shared" ref="F35:F43" si="6">B35/1000</f>
        <v>0.27654196000000003</v>
      </c>
    </row>
    <row r="36" spans="1:6" x14ac:dyDescent="0.25">
      <c r="A36">
        <v>0.55371462999999999</v>
      </c>
      <c r="B36">
        <v>192.61223000000001</v>
      </c>
      <c r="D36">
        <f t="shared" si="5"/>
        <v>1993.372668</v>
      </c>
      <c r="F36">
        <f t="shared" si="6"/>
        <v>0.19261223000000002</v>
      </c>
    </row>
    <row r="37" spans="1:6" x14ac:dyDescent="0.25">
      <c r="A37">
        <v>1.5767608</v>
      </c>
      <c r="B37">
        <v>117.66551</v>
      </c>
      <c r="D37">
        <f t="shared" si="5"/>
        <v>5676.3388800000002</v>
      </c>
      <c r="F37">
        <f t="shared" si="6"/>
        <v>0.11766551</v>
      </c>
    </row>
    <row r="38" spans="1:6" x14ac:dyDescent="0.25">
      <c r="A38">
        <v>2.0677482999999999</v>
      </c>
      <c r="B38">
        <v>114.12725</v>
      </c>
      <c r="D38">
        <f t="shared" si="5"/>
        <v>7443.8938799999996</v>
      </c>
      <c r="F38">
        <f t="shared" si="6"/>
        <v>0.11412725</v>
      </c>
    </row>
    <row r="39" spans="1:6" x14ac:dyDescent="0.25">
      <c r="A39">
        <v>3.0064112999999999</v>
      </c>
      <c r="B39">
        <v>91.436165000000003</v>
      </c>
      <c r="D39">
        <f t="shared" si="5"/>
        <v>10823.080680000001</v>
      </c>
      <c r="F39">
        <f t="shared" si="6"/>
        <v>9.1436165E-2</v>
      </c>
    </row>
    <row r="40" spans="1:6" x14ac:dyDescent="0.25">
      <c r="A40">
        <v>4.0943120000000004</v>
      </c>
      <c r="B40">
        <v>68.965130000000002</v>
      </c>
      <c r="D40">
        <f t="shared" si="5"/>
        <v>14739.523200000001</v>
      </c>
      <c r="F40">
        <f t="shared" si="6"/>
        <v>6.8965129999999999E-2</v>
      </c>
    </row>
    <row r="41" spans="1:6" x14ac:dyDescent="0.25">
      <c r="A41">
        <v>8.0613469999999996</v>
      </c>
      <c r="B41">
        <v>21.020976999999998</v>
      </c>
      <c r="D41">
        <f t="shared" si="5"/>
        <v>29020.849200000001</v>
      </c>
      <c r="F41">
        <f t="shared" si="6"/>
        <v>2.1020977E-2</v>
      </c>
    </row>
    <row r="42" spans="1:6" x14ac:dyDescent="0.25">
      <c r="A42">
        <v>10.08867</v>
      </c>
      <c r="B42">
        <v>15.527523</v>
      </c>
      <c r="D42">
        <f t="shared" si="5"/>
        <v>36319.212</v>
      </c>
      <c r="F42">
        <f t="shared" si="6"/>
        <v>1.5527523E-2</v>
      </c>
    </row>
    <row r="43" spans="1:6" x14ac:dyDescent="0.25">
      <c r="A43">
        <v>12.029331000000001</v>
      </c>
      <c r="B43">
        <v>8.2354540000000007</v>
      </c>
      <c r="D43">
        <f t="shared" si="5"/>
        <v>43305.5916</v>
      </c>
      <c r="F43">
        <f t="shared" si="6"/>
        <v>8.2354540000000014E-3</v>
      </c>
    </row>
    <row r="45" spans="1:6" x14ac:dyDescent="0.25">
      <c r="A45" t="s">
        <v>46</v>
      </c>
    </row>
    <row r="46" spans="1:6" x14ac:dyDescent="0.25">
      <c r="A46" t="s">
        <v>47</v>
      </c>
      <c r="C46" t="s">
        <v>43</v>
      </c>
      <c r="D46" t="s">
        <v>28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D2" sqref="D2:E10"/>
    </sheetView>
  </sheetViews>
  <sheetFormatPr defaultRowHeight="15" x14ac:dyDescent="0.25"/>
  <cols>
    <col min="1" max="1" width="10.7109375" bestFit="1" customWidth="1"/>
    <col min="2" max="2" width="28.28515625" bestFit="1" customWidth="1"/>
    <col min="4" max="4" width="13.7109375" bestFit="1" customWidth="1"/>
    <col min="5" max="5" width="27.140625" customWidth="1"/>
    <col min="6" max="6" width="28.28515625" bestFit="1" customWidth="1"/>
    <col min="11" max="11" width="10.7109375" bestFit="1" customWidth="1"/>
    <col min="12" max="12" width="28.28515625" bestFit="1" customWidth="1"/>
    <col min="15" max="15" width="28.28515625" bestFit="1" customWidth="1"/>
  </cols>
  <sheetData>
    <row r="1" spans="1:15" x14ac:dyDescent="0.25">
      <c r="A1" t="s">
        <v>10</v>
      </c>
      <c r="B1" t="s">
        <v>12</v>
      </c>
      <c r="D1" t="s">
        <v>4</v>
      </c>
      <c r="E1" t="s">
        <v>204</v>
      </c>
      <c r="F1" t="s">
        <v>12</v>
      </c>
      <c r="K1" t="s">
        <v>10</v>
      </c>
      <c r="L1" t="s">
        <v>12</v>
      </c>
      <c r="N1" t="s">
        <v>4</v>
      </c>
      <c r="O1" t="s">
        <v>12</v>
      </c>
    </row>
    <row r="2" spans="1:15" x14ac:dyDescent="0.25">
      <c r="A2" s="1">
        <v>-4.4408919999999998E-16</v>
      </c>
      <c r="B2" s="1">
        <v>1.7763567999999999E-15</v>
      </c>
      <c r="D2" s="3">
        <v>0</v>
      </c>
      <c r="E2" s="3">
        <f>F2*1000</f>
        <v>0</v>
      </c>
      <c r="F2" s="2">
        <v>0</v>
      </c>
      <c r="K2" s="1">
        <v>-4.4408919999999998E-16</v>
      </c>
      <c r="L2" s="1">
        <v>1.7763567999999999E-15</v>
      </c>
      <c r="N2">
        <v>0</v>
      </c>
      <c r="O2">
        <v>0</v>
      </c>
    </row>
    <row r="3" spans="1:15" x14ac:dyDescent="0.25">
      <c r="A3">
        <v>1.0643469000000001</v>
      </c>
      <c r="B3">
        <v>1.4356016</v>
      </c>
      <c r="D3" s="3">
        <f t="shared" ref="D3:D10" si="0">A3*60</f>
        <v>63.860814000000005</v>
      </c>
      <c r="E3" s="3">
        <f t="shared" ref="E3:E10" si="1">F3*1000</f>
        <v>1435.6016</v>
      </c>
      <c r="F3">
        <f>B3</f>
        <v>1.4356016</v>
      </c>
      <c r="H3" t="s">
        <v>43</v>
      </c>
      <c r="I3" t="s">
        <v>51</v>
      </c>
      <c r="K3">
        <v>0.99953705000000004</v>
      </c>
      <c r="L3">
        <v>0.97702359999999999</v>
      </c>
      <c r="N3">
        <f>K3*60</f>
        <v>59.972223</v>
      </c>
      <c r="O3">
        <f>L3</f>
        <v>0.97702359999999999</v>
      </c>
    </row>
    <row r="4" spans="1:15" x14ac:dyDescent="0.25">
      <c r="A4">
        <v>1.9597254</v>
      </c>
      <c r="B4">
        <v>5.8230443000000003</v>
      </c>
      <c r="D4" s="3">
        <f t="shared" si="0"/>
        <v>117.583524</v>
      </c>
      <c r="E4" s="3">
        <f t="shared" si="1"/>
        <v>5823.0443000000005</v>
      </c>
      <c r="F4">
        <f t="shared" ref="F4:F10" si="2">B4</f>
        <v>5.8230443000000003</v>
      </c>
      <c r="K4">
        <v>1.9705269000000001</v>
      </c>
      <c r="L4">
        <v>7.6589850000000004</v>
      </c>
      <c r="N4">
        <f t="shared" ref="N4:N10" si="3">K4*60</f>
        <v>118.23161400000001</v>
      </c>
      <c r="O4">
        <f t="shared" ref="O4:O10" si="4">L4</f>
        <v>7.6589850000000004</v>
      </c>
    </row>
    <row r="5" spans="1:15" x14ac:dyDescent="0.25">
      <c r="A5">
        <v>3.0009258000000001</v>
      </c>
      <c r="B5">
        <v>3.3244867</v>
      </c>
      <c r="D5" s="3">
        <f t="shared" si="0"/>
        <v>180.05554800000002</v>
      </c>
      <c r="E5" s="3">
        <f t="shared" si="1"/>
        <v>3324.4866999999999</v>
      </c>
      <c r="F5">
        <f t="shared" si="2"/>
        <v>3.3244867</v>
      </c>
      <c r="K5">
        <v>3.0013114999999999</v>
      </c>
      <c r="L5">
        <v>3.390056</v>
      </c>
      <c r="N5">
        <f t="shared" si="3"/>
        <v>180.07868999999999</v>
      </c>
      <c r="O5">
        <f t="shared" si="4"/>
        <v>3.390056</v>
      </c>
    </row>
    <row r="6" spans="1:15" x14ac:dyDescent="0.25">
      <c r="A6">
        <v>3.9881182000000002</v>
      </c>
      <c r="B6">
        <v>2.2032921000000001</v>
      </c>
      <c r="D6" s="3">
        <f t="shared" si="0"/>
        <v>239.287092</v>
      </c>
      <c r="E6" s="3">
        <f t="shared" si="1"/>
        <v>2203.2921000000001</v>
      </c>
      <c r="F6">
        <f t="shared" si="2"/>
        <v>2.2032921000000001</v>
      </c>
      <c r="K6">
        <v>4.0498419999999999</v>
      </c>
      <c r="L6">
        <v>2.1373155000000001</v>
      </c>
      <c r="N6">
        <f t="shared" si="3"/>
        <v>242.99052</v>
      </c>
      <c r="O6">
        <f t="shared" si="4"/>
        <v>2.1373155000000001</v>
      </c>
    </row>
    <row r="7" spans="1:15" x14ac:dyDescent="0.25">
      <c r="A7">
        <v>6.0350279999999996</v>
      </c>
      <c r="B7">
        <v>1.7308671</v>
      </c>
      <c r="D7" s="3">
        <f t="shared" si="0"/>
        <v>362.10167999999999</v>
      </c>
      <c r="E7" s="3">
        <f t="shared" si="1"/>
        <v>1730.8670999999999</v>
      </c>
      <c r="F7">
        <f t="shared" si="2"/>
        <v>1.7308671</v>
      </c>
      <c r="K7">
        <v>5.9709896999999996</v>
      </c>
      <c r="L7">
        <v>1.4034278</v>
      </c>
      <c r="N7">
        <f t="shared" si="3"/>
        <v>358.25938199999996</v>
      </c>
      <c r="O7">
        <f t="shared" si="4"/>
        <v>1.4034278</v>
      </c>
    </row>
    <row r="8" spans="1:15" x14ac:dyDescent="0.25">
      <c r="A8">
        <v>8.0206</v>
      </c>
      <c r="B8">
        <v>1.3899881000000001</v>
      </c>
      <c r="D8" s="3">
        <f t="shared" si="0"/>
        <v>481.23599999999999</v>
      </c>
      <c r="E8" s="3">
        <f t="shared" si="1"/>
        <v>1389.9881</v>
      </c>
      <c r="F8">
        <f t="shared" si="2"/>
        <v>1.3899881000000001</v>
      </c>
      <c r="K8">
        <v>7.9573336000000001</v>
      </c>
      <c r="L8">
        <v>1.1936874</v>
      </c>
      <c r="N8">
        <f t="shared" si="3"/>
        <v>477.44001600000001</v>
      </c>
      <c r="O8">
        <f t="shared" si="4"/>
        <v>1.1936874</v>
      </c>
    </row>
    <row r="9" spans="1:15" x14ac:dyDescent="0.25">
      <c r="A9">
        <v>10.006558</v>
      </c>
      <c r="B9">
        <v>1.1146784000000001</v>
      </c>
      <c r="D9" s="3">
        <f t="shared" si="0"/>
        <v>600.39347999999995</v>
      </c>
      <c r="E9" s="3">
        <f t="shared" si="1"/>
        <v>1114.6784</v>
      </c>
      <c r="F9">
        <f t="shared" si="2"/>
        <v>1.1146784000000001</v>
      </c>
      <c r="K9">
        <v>10.005787</v>
      </c>
      <c r="L9">
        <v>0.98353979999999996</v>
      </c>
      <c r="N9">
        <f t="shared" si="3"/>
        <v>600.34721999999999</v>
      </c>
      <c r="O9">
        <f t="shared" si="4"/>
        <v>0.98353979999999996</v>
      </c>
    </row>
    <row r="10" spans="1:15" x14ac:dyDescent="0.25">
      <c r="A10">
        <v>20.003858999999999</v>
      </c>
      <c r="B10">
        <v>0.65569319999999998</v>
      </c>
      <c r="D10" s="3">
        <f t="shared" si="0"/>
        <v>1200.23154</v>
      </c>
      <c r="E10" s="3">
        <f t="shared" si="1"/>
        <v>655.69319999999993</v>
      </c>
      <c r="F10">
        <f t="shared" si="2"/>
        <v>0.65569319999999998</v>
      </c>
      <c r="K10">
        <v>20.003858999999999</v>
      </c>
      <c r="L10">
        <v>0.65569319999999998</v>
      </c>
      <c r="N10">
        <f t="shared" si="3"/>
        <v>1200.23154</v>
      </c>
      <c r="O10">
        <f t="shared" si="4"/>
        <v>0.65569319999999998</v>
      </c>
    </row>
    <row r="12" spans="1:15" x14ac:dyDescent="0.25">
      <c r="A12" t="s">
        <v>30</v>
      </c>
      <c r="K12" t="s">
        <v>29</v>
      </c>
    </row>
    <row r="13" spans="1:15" x14ac:dyDescent="0.25">
      <c r="A13" t="s">
        <v>10</v>
      </c>
      <c r="B13" t="s">
        <v>12</v>
      </c>
      <c r="D13" t="s">
        <v>4</v>
      </c>
      <c r="F13" t="s">
        <v>12</v>
      </c>
      <c r="K13" t="s">
        <v>10</v>
      </c>
      <c r="L13" t="s">
        <v>12</v>
      </c>
      <c r="N13" t="s">
        <v>4</v>
      </c>
      <c r="O13" t="s">
        <v>12</v>
      </c>
    </row>
    <row r="14" spans="1:15" x14ac:dyDescent="0.25">
      <c r="A14">
        <v>0</v>
      </c>
      <c r="B14">
        <v>0</v>
      </c>
      <c r="D14">
        <f>A14*60</f>
        <v>0</v>
      </c>
      <c r="F14">
        <f>B14</f>
        <v>0</v>
      </c>
      <c r="K14">
        <v>0</v>
      </c>
      <c r="L14">
        <v>0</v>
      </c>
      <c r="N14">
        <f>K14*60</f>
        <v>0</v>
      </c>
      <c r="O14">
        <f>L14</f>
        <v>0</v>
      </c>
    </row>
    <row r="15" spans="1:15" x14ac:dyDescent="0.25">
      <c r="A15">
        <v>1.0562457000000001</v>
      </c>
      <c r="B15">
        <v>5.8645851999999998E-2</v>
      </c>
      <c r="D15">
        <f t="shared" ref="D15:D22" si="5">A15*60</f>
        <v>63.374742000000005</v>
      </c>
      <c r="F15">
        <f t="shared" ref="F15:F22" si="6">B15</f>
        <v>5.8645851999999998E-2</v>
      </c>
      <c r="K15">
        <v>1.0068668000000001</v>
      </c>
      <c r="L15">
        <v>2.2228405000000002</v>
      </c>
      <c r="N15">
        <f t="shared" ref="N15:N22" si="7">K15*60</f>
        <v>60.412008</v>
      </c>
      <c r="O15">
        <f t="shared" ref="O15:O22" si="8">L15</f>
        <v>2.2228405000000002</v>
      </c>
    </row>
    <row r="16" spans="1:15" x14ac:dyDescent="0.25">
      <c r="A16">
        <v>1.941594</v>
      </c>
      <c r="B16">
        <v>2.7412863000000001</v>
      </c>
      <c r="D16">
        <f t="shared" si="5"/>
        <v>116.49564000000001</v>
      </c>
      <c r="F16">
        <f t="shared" si="6"/>
        <v>2.7412863000000001</v>
      </c>
      <c r="K16">
        <v>1.9917445</v>
      </c>
      <c r="L16">
        <v>11.265298</v>
      </c>
      <c r="N16">
        <f t="shared" si="7"/>
        <v>119.50467</v>
      </c>
      <c r="O16">
        <f t="shared" si="8"/>
        <v>11.265298</v>
      </c>
    </row>
    <row r="17" spans="1:15" x14ac:dyDescent="0.25">
      <c r="A17">
        <v>2.9939817999999998</v>
      </c>
      <c r="B17">
        <v>2.1442389999999998</v>
      </c>
      <c r="D17">
        <f t="shared" si="5"/>
        <v>179.63890799999999</v>
      </c>
      <c r="F17">
        <f t="shared" si="6"/>
        <v>2.1442389999999998</v>
      </c>
      <c r="K17">
        <v>3.0074839999999998</v>
      </c>
      <c r="L17">
        <v>4.439165</v>
      </c>
      <c r="N17">
        <f t="shared" si="7"/>
        <v>180.44904</v>
      </c>
      <c r="O17">
        <f t="shared" si="8"/>
        <v>4.439165</v>
      </c>
    </row>
    <row r="18" spans="1:15" x14ac:dyDescent="0.25">
      <c r="A18">
        <v>3.9842605999999998</v>
      </c>
      <c r="B18">
        <v>1.5475988000000001</v>
      </c>
      <c r="D18">
        <f t="shared" si="5"/>
        <v>239.05563599999999</v>
      </c>
      <c r="F18">
        <f t="shared" si="6"/>
        <v>1.5475988000000001</v>
      </c>
      <c r="K18">
        <v>3.9915902999999999</v>
      </c>
      <c r="L18">
        <v>2.7934160000000001</v>
      </c>
      <c r="N18">
        <f t="shared" si="7"/>
        <v>239.495418</v>
      </c>
      <c r="O18">
        <f t="shared" si="8"/>
        <v>2.7934160000000001</v>
      </c>
    </row>
    <row r="19" spans="1:15" x14ac:dyDescent="0.25">
      <c r="A19">
        <v>6.0327133999999996</v>
      </c>
      <c r="B19">
        <v>1.3374512000000001</v>
      </c>
      <c r="D19">
        <f t="shared" si="5"/>
        <v>361.96280399999995</v>
      </c>
      <c r="F19">
        <f t="shared" si="6"/>
        <v>1.3374512000000001</v>
      </c>
      <c r="K19">
        <v>5.9740763000000001</v>
      </c>
      <c r="L19">
        <v>1.9279823</v>
      </c>
      <c r="N19">
        <f t="shared" si="7"/>
        <v>358.44457799999998</v>
      </c>
      <c r="O19">
        <f t="shared" si="8"/>
        <v>1.9279823</v>
      </c>
    </row>
    <row r="20" spans="1:15" x14ac:dyDescent="0.25">
      <c r="A20">
        <v>8.0186709999999994</v>
      </c>
      <c r="B20">
        <v>1.0621415000000001</v>
      </c>
      <c r="D20">
        <f t="shared" si="5"/>
        <v>481.12025999999997</v>
      </c>
      <c r="F20">
        <f t="shared" si="6"/>
        <v>1.0621415000000001</v>
      </c>
      <c r="K20">
        <v>7.9592624000000001</v>
      </c>
      <c r="L20">
        <v>1.5215339999999999</v>
      </c>
      <c r="N20">
        <f t="shared" si="7"/>
        <v>477.555744</v>
      </c>
      <c r="O20">
        <f t="shared" si="8"/>
        <v>1.5215339999999999</v>
      </c>
    </row>
    <row r="21" spans="1:15" x14ac:dyDescent="0.25">
      <c r="A21">
        <v>10.004629</v>
      </c>
      <c r="B21">
        <v>0.78683186000000005</v>
      </c>
      <c r="D21">
        <f t="shared" si="5"/>
        <v>600.27773999999999</v>
      </c>
      <c r="F21">
        <f t="shared" si="6"/>
        <v>0.78683186000000005</v>
      </c>
      <c r="K21">
        <v>9.9452200000000008</v>
      </c>
      <c r="L21">
        <v>1.2462243</v>
      </c>
      <c r="N21">
        <f t="shared" si="7"/>
        <v>596.71320000000003</v>
      </c>
      <c r="O21">
        <f t="shared" si="8"/>
        <v>1.2462243</v>
      </c>
    </row>
    <row r="22" spans="1:15" x14ac:dyDescent="0.25">
      <c r="A22">
        <v>19.940977</v>
      </c>
      <c r="B22">
        <v>0.52496180000000003</v>
      </c>
      <c r="D22">
        <f t="shared" si="5"/>
        <v>1196.4586200000001</v>
      </c>
      <c r="F22">
        <f t="shared" si="6"/>
        <v>0.52496180000000003</v>
      </c>
      <c r="K22">
        <v>20.067125000000001</v>
      </c>
      <c r="L22">
        <v>0.85199389999999997</v>
      </c>
      <c r="N22">
        <f t="shared" si="7"/>
        <v>1204.0275000000001</v>
      </c>
      <c r="O22">
        <f t="shared" si="8"/>
        <v>0.85199389999999997</v>
      </c>
    </row>
    <row r="24" spans="1:15" x14ac:dyDescent="0.25">
      <c r="A24" t="s">
        <v>49</v>
      </c>
      <c r="K24" t="s">
        <v>49</v>
      </c>
    </row>
    <row r="25" spans="1:15" x14ac:dyDescent="0.25">
      <c r="A25" t="s">
        <v>50</v>
      </c>
      <c r="K25" t="s">
        <v>53</v>
      </c>
    </row>
    <row r="27" spans="1:15" x14ac:dyDescent="0.25">
      <c r="A27" t="s">
        <v>29</v>
      </c>
      <c r="K27" t="s">
        <v>30</v>
      </c>
    </row>
    <row r="28" spans="1:15" x14ac:dyDescent="0.25">
      <c r="A28" t="s">
        <v>4</v>
      </c>
      <c r="B28" t="s">
        <v>12</v>
      </c>
      <c r="K28" t="s">
        <v>4</v>
      </c>
      <c r="L28" t="s">
        <v>12</v>
      </c>
    </row>
    <row r="29" spans="1:15" x14ac:dyDescent="0.25">
      <c r="A29">
        <f>D14</f>
        <v>0</v>
      </c>
      <c r="B29" s="4">
        <f>F2+(F2-F14)</f>
        <v>0</v>
      </c>
      <c r="D29" t="s">
        <v>54</v>
      </c>
      <c r="K29">
        <f>N14</f>
        <v>0</v>
      </c>
      <c r="L29">
        <f>O2-(O14-O2)</f>
        <v>0</v>
      </c>
    </row>
    <row r="30" spans="1:15" x14ac:dyDescent="0.25">
      <c r="A30">
        <f t="shared" ref="A30:A37" si="9">D15</f>
        <v>63.374742000000005</v>
      </c>
      <c r="B30" s="4">
        <f t="shared" ref="B30:B37" si="10">F3+(F3-F15)</f>
        <v>2.8125573480000003</v>
      </c>
      <c r="K30">
        <f t="shared" ref="K30:K37" si="11">N15</f>
        <v>60.412008</v>
      </c>
      <c r="L30">
        <f t="shared" ref="L30:L37" si="12">O3-(O15-O3)</f>
        <v>-0.26879330000000035</v>
      </c>
      <c r="N30" t="s">
        <v>52</v>
      </c>
    </row>
    <row r="31" spans="1:15" x14ac:dyDescent="0.25">
      <c r="A31">
        <f t="shared" si="9"/>
        <v>116.49564000000001</v>
      </c>
      <c r="B31" s="4">
        <f t="shared" si="10"/>
        <v>8.9048023000000001</v>
      </c>
      <c r="K31">
        <f t="shared" si="11"/>
        <v>119.50467</v>
      </c>
      <c r="L31">
        <f t="shared" si="12"/>
        <v>4.0526720000000012</v>
      </c>
    </row>
    <row r="32" spans="1:15" x14ac:dyDescent="0.25">
      <c r="A32">
        <f t="shared" si="9"/>
        <v>179.63890799999999</v>
      </c>
      <c r="B32" s="4">
        <f t="shared" si="10"/>
        <v>4.5047344000000002</v>
      </c>
      <c r="K32">
        <f t="shared" si="11"/>
        <v>180.44904</v>
      </c>
      <c r="L32">
        <f t="shared" si="12"/>
        <v>2.3409469999999999</v>
      </c>
    </row>
    <row r="33" spans="1:12" x14ac:dyDescent="0.25">
      <c r="A33">
        <f t="shared" si="9"/>
        <v>239.05563599999999</v>
      </c>
      <c r="B33" s="4">
        <f t="shared" si="10"/>
        <v>2.8589853999999999</v>
      </c>
      <c r="K33">
        <f t="shared" si="11"/>
        <v>239.495418</v>
      </c>
      <c r="L33">
        <f t="shared" si="12"/>
        <v>1.4812150000000002</v>
      </c>
    </row>
    <row r="34" spans="1:12" x14ac:dyDescent="0.25">
      <c r="A34">
        <f t="shared" si="9"/>
        <v>361.96280399999995</v>
      </c>
      <c r="B34" s="4">
        <f t="shared" si="10"/>
        <v>2.1242830000000001</v>
      </c>
      <c r="K34">
        <f t="shared" si="11"/>
        <v>358.44457799999998</v>
      </c>
      <c r="L34">
        <f t="shared" si="12"/>
        <v>0.87887329999999997</v>
      </c>
    </row>
    <row r="35" spans="1:12" x14ac:dyDescent="0.25">
      <c r="A35">
        <f t="shared" si="9"/>
        <v>481.12025999999997</v>
      </c>
      <c r="B35" s="4">
        <f t="shared" si="10"/>
        <v>1.7178347</v>
      </c>
      <c r="K35">
        <f t="shared" si="11"/>
        <v>477.555744</v>
      </c>
      <c r="L35">
        <f t="shared" si="12"/>
        <v>0.86584079999999997</v>
      </c>
    </row>
    <row r="36" spans="1:12" x14ac:dyDescent="0.25">
      <c r="A36">
        <f t="shared" si="9"/>
        <v>600.27773999999999</v>
      </c>
      <c r="B36" s="4">
        <f t="shared" si="10"/>
        <v>1.4425249400000002</v>
      </c>
      <c r="K36">
        <f t="shared" si="11"/>
        <v>596.71320000000003</v>
      </c>
      <c r="L36">
        <f t="shared" si="12"/>
        <v>0.72085529999999998</v>
      </c>
    </row>
    <row r="37" spans="1:12" x14ac:dyDescent="0.25">
      <c r="A37">
        <f t="shared" si="9"/>
        <v>1196.4586200000001</v>
      </c>
      <c r="B37" s="4">
        <f t="shared" si="10"/>
        <v>0.78642459999999992</v>
      </c>
      <c r="K37">
        <f t="shared" si="11"/>
        <v>1204.0275000000001</v>
      </c>
      <c r="L37">
        <f t="shared" si="12"/>
        <v>0.45939249999999998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D2" sqref="D2:E15"/>
    </sheetView>
  </sheetViews>
  <sheetFormatPr defaultRowHeight="15" x14ac:dyDescent="0.25"/>
  <cols>
    <col min="1" max="1" width="10.7109375" bestFit="1" customWidth="1"/>
    <col min="2" max="2" width="28.28515625" bestFit="1" customWidth="1"/>
    <col min="5" max="5" width="32.85546875" customWidth="1"/>
    <col min="6" max="6" width="28.28515625" bestFit="1" customWidth="1"/>
    <col min="8" max="8" width="10.85546875" bestFit="1" customWidth="1"/>
  </cols>
  <sheetData>
    <row r="1" spans="1:9" x14ac:dyDescent="0.25">
      <c r="A1" t="s">
        <v>10</v>
      </c>
      <c r="B1" t="s">
        <v>25</v>
      </c>
      <c r="D1" t="s">
        <v>4</v>
      </c>
      <c r="E1" t="s">
        <v>204</v>
      </c>
      <c r="F1" t="s">
        <v>12</v>
      </c>
    </row>
    <row r="2" spans="1:9" x14ac:dyDescent="0.25">
      <c r="A2">
        <v>1.939651</v>
      </c>
      <c r="B2">
        <v>11139.957</v>
      </c>
      <c r="D2">
        <f>A2*60</f>
        <v>116.37906</v>
      </c>
      <c r="E2">
        <f>F2*1000</f>
        <v>11139.957</v>
      </c>
      <c r="F2">
        <f>B2/1000</f>
        <v>11.139957000000001</v>
      </c>
    </row>
    <row r="3" spans="1:9" x14ac:dyDescent="0.25">
      <c r="A3">
        <v>9.7570890000000006</v>
      </c>
      <c r="B3">
        <v>4167.3680000000004</v>
      </c>
      <c r="D3">
        <f t="shared" ref="D3:D15" si="0">A3*60</f>
        <v>585.42534000000001</v>
      </c>
      <c r="E3">
        <f t="shared" ref="E3:E15" si="1">F3*1000</f>
        <v>4167.3680000000004</v>
      </c>
      <c r="F3">
        <f t="shared" ref="F3:F15" si="2">B3/1000</f>
        <v>4.1673680000000006</v>
      </c>
      <c r="H3" t="s">
        <v>55</v>
      </c>
      <c r="I3" t="s">
        <v>56</v>
      </c>
    </row>
    <row r="4" spans="1:9" x14ac:dyDescent="0.25">
      <c r="A4">
        <v>18.582996000000001</v>
      </c>
      <c r="B4">
        <v>3593.6552999999999</v>
      </c>
      <c r="D4">
        <f t="shared" si="0"/>
        <v>1114.9797600000002</v>
      </c>
      <c r="E4">
        <f t="shared" si="1"/>
        <v>3593.6552999999999</v>
      </c>
      <c r="F4">
        <f t="shared" si="2"/>
        <v>3.5936553</v>
      </c>
    </row>
    <row r="5" spans="1:9" x14ac:dyDescent="0.25">
      <c r="A5">
        <v>39.160732000000003</v>
      </c>
      <c r="B5">
        <v>1556.2255</v>
      </c>
      <c r="D5">
        <f t="shared" si="0"/>
        <v>2349.64392</v>
      </c>
      <c r="E5">
        <f t="shared" si="1"/>
        <v>1556.2255</v>
      </c>
      <c r="F5">
        <f t="shared" si="2"/>
        <v>1.5562255</v>
      </c>
      <c r="H5" t="s">
        <v>59</v>
      </c>
    </row>
    <row r="6" spans="1:9" x14ac:dyDescent="0.25">
      <c r="A6">
        <v>60.409714000000001</v>
      </c>
      <c r="B6">
        <v>1138.1025</v>
      </c>
      <c r="D6">
        <f t="shared" si="0"/>
        <v>3624.58284</v>
      </c>
      <c r="E6">
        <f t="shared" si="1"/>
        <v>1138.1025</v>
      </c>
      <c r="F6">
        <f t="shared" si="2"/>
        <v>1.1381025</v>
      </c>
      <c r="H6" t="s">
        <v>27</v>
      </c>
    </row>
    <row r="7" spans="1:9" x14ac:dyDescent="0.25">
      <c r="A7">
        <v>84.931465000000003</v>
      </c>
      <c r="B7">
        <v>888.43039999999996</v>
      </c>
      <c r="D7">
        <f t="shared" si="0"/>
        <v>5095.8878999999997</v>
      </c>
      <c r="E7">
        <f t="shared" si="1"/>
        <v>888.43039999999996</v>
      </c>
      <c r="F7">
        <f t="shared" si="2"/>
        <v>0.88843039999999995</v>
      </c>
    </row>
    <row r="8" spans="1:9" x14ac:dyDescent="0.25">
      <c r="A8">
        <v>92.450190000000006</v>
      </c>
      <c r="B8">
        <v>791.71569999999997</v>
      </c>
      <c r="D8">
        <f t="shared" si="0"/>
        <v>5547.0114000000003</v>
      </c>
      <c r="E8">
        <f t="shared" si="1"/>
        <v>791.71569999999997</v>
      </c>
      <c r="F8">
        <f t="shared" si="2"/>
        <v>0.79171570000000002</v>
      </c>
      <c r="H8" t="s">
        <v>60</v>
      </c>
    </row>
    <row r="9" spans="1:9" x14ac:dyDescent="0.25">
      <c r="A9">
        <v>119.58150500000001</v>
      </c>
      <c r="B9">
        <v>499.41016000000002</v>
      </c>
      <c r="D9">
        <f t="shared" si="0"/>
        <v>7174.8903</v>
      </c>
      <c r="E9">
        <f t="shared" si="1"/>
        <v>499.41016000000002</v>
      </c>
      <c r="F9">
        <f t="shared" si="2"/>
        <v>0.49941015999999999</v>
      </c>
    </row>
    <row r="10" spans="1:9" x14ac:dyDescent="0.25">
      <c r="A10">
        <v>184.97338999999999</v>
      </c>
      <c r="B10">
        <v>262.26996000000003</v>
      </c>
      <c r="D10">
        <f t="shared" si="0"/>
        <v>11098.403399999999</v>
      </c>
      <c r="E10">
        <f t="shared" si="1"/>
        <v>262.26996000000003</v>
      </c>
      <c r="F10">
        <f t="shared" si="2"/>
        <v>0.26226996000000002</v>
      </c>
    </row>
    <row r="11" spans="1:9" x14ac:dyDescent="0.25">
      <c r="A11">
        <v>231.40948</v>
      </c>
      <c r="B11">
        <v>211.17186000000001</v>
      </c>
      <c r="D11">
        <f t="shared" si="0"/>
        <v>13884.568800000001</v>
      </c>
      <c r="E11">
        <f t="shared" si="1"/>
        <v>211.17186000000001</v>
      </c>
      <c r="F11">
        <f t="shared" si="2"/>
        <v>0.21117186000000002</v>
      </c>
    </row>
    <row r="12" spans="1:9" x14ac:dyDescent="0.25">
      <c r="A12">
        <v>241.21871999999999</v>
      </c>
      <c r="B12">
        <v>194.41296</v>
      </c>
      <c r="D12">
        <f t="shared" si="0"/>
        <v>14473.1232</v>
      </c>
      <c r="E12">
        <f t="shared" si="1"/>
        <v>194.41296</v>
      </c>
      <c r="F12">
        <f t="shared" si="2"/>
        <v>0.19441296</v>
      </c>
    </row>
    <row r="13" spans="1:9" x14ac:dyDescent="0.25">
      <c r="A13">
        <v>289.61077999999998</v>
      </c>
      <c r="B13">
        <v>128.58623</v>
      </c>
      <c r="D13">
        <f t="shared" si="0"/>
        <v>17376.646799999999</v>
      </c>
      <c r="E13">
        <f t="shared" si="1"/>
        <v>128.58623</v>
      </c>
      <c r="F13">
        <f t="shared" si="2"/>
        <v>0.12858623</v>
      </c>
    </row>
    <row r="14" spans="1:9" x14ac:dyDescent="0.25">
      <c r="A14">
        <v>336.69619999999998</v>
      </c>
      <c r="B14">
        <v>89.340280000000007</v>
      </c>
      <c r="D14">
        <f t="shared" si="0"/>
        <v>20201.771999999997</v>
      </c>
      <c r="E14">
        <f t="shared" si="1"/>
        <v>89.340280000000007</v>
      </c>
      <c r="F14">
        <f t="shared" si="2"/>
        <v>8.9340280000000008E-2</v>
      </c>
    </row>
    <row r="15" spans="1:9" x14ac:dyDescent="0.25">
      <c r="A15">
        <v>361.21953999999999</v>
      </c>
      <c r="B15">
        <v>73.25318</v>
      </c>
      <c r="D15">
        <f t="shared" si="0"/>
        <v>21673.172399999999</v>
      </c>
      <c r="E15">
        <f t="shared" si="1"/>
        <v>73.25318</v>
      </c>
      <c r="F15">
        <f t="shared" si="2"/>
        <v>7.3253180000000001E-2</v>
      </c>
    </row>
    <row r="17" spans="1:6" x14ac:dyDescent="0.25">
      <c r="A17" t="s">
        <v>57</v>
      </c>
    </row>
    <row r="18" spans="1:6" x14ac:dyDescent="0.25">
      <c r="A18" t="s">
        <v>10</v>
      </c>
      <c r="B18" t="s">
        <v>25</v>
      </c>
      <c r="D18" t="s">
        <v>4</v>
      </c>
      <c r="F18" t="s">
        <v>12</v>
      </c>
    </row>
    <row r="19" spans="1:6" x14ac:dyDescent="0.25">
      <c r="A19">
        <v>2.280621</v>
      </c>
      <c r="B19">
        <v>17052.72</v>
      </c>
      <c r="D19">
        <f>A19*60</f>
        <v>136.83726000000001</v>
      </c>
      <c r="F19">
        <f>B19/1000</f>
        <v>17.052720000000001</v>
      </c>
    </row>
    <row r="20" spans="1:6" x14ac:dyDescent="0.25">
      <c r="A20">
        <v>10.095385</v>
      </c>
      <c r="B20">
        <v>5877.7362999999996</v>
      </c>
      <c r="D20">
        <f t="shared" ref="D20:D34" si="3">A20*60</f>
        <v>605.72310000000004</v>
      </c>
      <c r="F20">
        <f t="shared" ref="F20:F34" si="4">B20/1000</f>
        <v>5.8777362999999996</v>
      </c>
    </row>
    <row r="21" spans="1:6" x14ac:dyDescent="0.25">
      <c r="A21">
        <v>20.230081999999999</v>
      </c>
      <c r="B21">
        <v>5151.6997000000001</v>
      </c>
      <c r="D21">
        <f t="shared" si="3"/>
        <v>1213.80492</v>
      </c>
      <c r="F21">
        <f t="shared" si="4"/>
        <v>5.1516997</v>
      </c>
    </row>
    <row r="22" spans="1:6" x14ac:dyDescent="0.25">
      <c r="A22">
        <v>41.13702</v>
      </c>
      <c r="B22">
        <v>2381.9052999999999</v>
      </c>
      <c r="D22">
        <f t="shared" si="3"/>
        <v>2468.2212</v>
      </c>
      <c r="F22">
        <f t="shared" si="4"/>
        <v>2.3819053000000001</v>
      </c>
    </row>
    <row r="23" spans="1:6" x14ac:dyDescent="0.25">
      <c r="A23">
        <v>62.057870000000001</v>
      </c>
      <c r="B23">
        <v>1685.855</v>
      </c>
      <c r="D23">
        <f t="shared" si="3"/>
        <v>3723.4722000000002</v>
      </c>
      <c r="F23">
        <f t="shared" si="4"/>
        <v>1.6858550000000001</v>
      </c>
    </row>
    <row r="24" spans="1:6" x14ac:dyDescent="0.25">
      <c r="A24">
        <v>89.85454</v>
      </c>
      <c r="B24">
        <v>1499.8400999999999</v>
      </c>
      <c r="D24">
        <f t="shared" si="3"/>
        <v>5391.2723999999998</v>
      </c>
      <c r="F24">
        <f t="shared" si="4"/>
        <v>1.4998400999999999</v>
      </c>
    </row>
    <row r="25" spans="1:6" x14ac:dyDescent="0.25">
      <c r="A25">
        <v>119.927284</v>
      </c>
      <c r="B25">
        <v>885.88810000000001</v>
      </c>
      <c r="D25">
        <f t="shared" si="3"/>
        <v>7195.6370399999996</v>
      </c>
      <c r="F25">
        <f t="shared" si="4"/>
        <v>0.88588809999999996</v>
      </c>
    </row>
    <row r="26" spans="1:6" x14ac:dyDescent="0.25">
      <c r="A26">
        <v>152.95429999999999</v>
      </c>
      <c r="B26">
        <v>725.8646</v>
      </c>
      <c r="D26">
        <f t="shared" si="3"/>
        <v>9177.2579999999998</v>
      </c>
      <c r="F26">
        <f t="shared" si="4"/>
        <v>0.72586459999999997</v>
      </c>
    </row>
    <row r="27" spans="1:6" x14ac:dyDescent="0.25">
      <c r="A27">
        <v>173.88103000000001</v>
      </c>
      <c r="B27">
        <v>615.15920000000006</v>
      </c>
      <c r="D27">
        <f t="shared" si="3"/>
        <v>10432.861800000001</v>
      </c>
      <c r="F27">
        <f t="shared" si="4"/>
        <v>0.61515920000000002</v>
      </c>
    </row>
    <row r="28" spans="1:6" x14ac:dyDescent="0.25">
      <c r="A28">
        <v>181.07535999999999</v>
      </c>
      <c r="B28">
        <v>594.98614999999995</v>
      </c>
      <c r="D28">
        <f t="shared" si="3"/>
        <v>10864.5216</v>
      </c>
      <c r="F28">
        <f t="shared" si="4"/>
        <v>0.59498614999999999</v>
      </c>
    </row>
    <row r="29" spans="1:6" x14ac:dyDescent="0.25">
      <c r="A29">
        <v>209.52081000000001</v>
      </c>
      <c r="B29">
        <v>449.34982000000002</v>
      </c>
      <c r="D29">
        <f t="shared" si="3"/>
        <v>12571.248600000001</v>
      </c>
      <c r="F29">
        <f t="shared" si="4"/>
        <v>0.44934982000000001</v>
      </c>
    </row>
    <row r="30" spans="1:6" x14ac:dyDescent="0.25">
      <c r="A30">
        <v>234.69669999999999</v>
      </c>
      <c r="B30">
        <v>350.75459999999998</v>
      </c>
      <c r="D30">
        <f t="shared" si="3"/>
        <v>14081.802</v>
      </c>
      <c r="F30">
        <f t="shared" si="4"/>
        <v>0.35075459999999997</v>
      </c>
    </row>
    <row r="31" spans="1:6" x14ac:dyDescent="0.25">
      <c r="A31">
        <v>247.77551</v>
      </c>
      <c r="B31">
        <v>312.42910000000001</v>
      </c>
      <c r="D31">
        <f t="shared" si="3"/>
        <v>14866.5306</v>
      </c>
      <c r="F31">
        <f t="shared" si="4"/>
        <v>0.31242910000000002</v>
      </c>
    </row>
    <row r="32" spans="1:6" x14ac:dyDescent="0.25">
      <c r="A32">
        <v>276.55070000000001</v>
      </c>
      <c r="B32">
        <v>256.08224000000001</v>
      </c>
      <c r="D32">
        <f t="shared" si="3"/>
        <v>16593.042000000001</v>
      </c>
      <c r="F32">
        <f t="shared" si="4"/>
        <v>0.25608224000000002</v>
      </c>
    </row>
    <row r="33" spans="1:6" x14ac:dyDescent="0.25">
      <c r="A33">
        <v>299.11327999999997</v>
      </c>
      <c r="B33">
        <v>220.5797</v>
      </c>
      <c r="D33">
        <f t="shared" si="3"/>
        <v>17946.7968</v>
      </c>
      <c r="F33">
        <f t="shared" si="4"/>
        <v>0.22057969999999999</v>
      </c>
    </row>
    <row r="34" spans="1:6" x14ac:dyDescent="0.25">
      <c r="A34">
        <v>358.95258000000001</v>
      </c>
      <c r="B34">
        <v>145.75640999999999</v>
      </c>
      <c r="D34">
        <f t="shared" si="3"/>
        <v>21537.1548</v>
      </c>
      <c r="F34">
        <f t="shared" si="4"/>
        <v>0.14575640999999998</v>
      </c>
    </row>
    <row r="36" spans="1:6" x14ac:dyDescent="0.25">
      <c r="A36" t="s">
        <v>58</v>
      </c>
    </row>
    <row r="37" spans="1:6" x14ac:dyDescent="0.25">
      <c r="A37" t="s">
        <v>10</v>
      </c>
      <c r="B37" t="s">
        <v>25</v>
      </c>
      <c r="D37" t="s">
        <v>4</v>
      </c>
      <c r="F37" t="s">
        <v>12</v>
      </c>
    </row>
    <row r="38" spans="1:6" x14ac:dyDescent="0.25">
      <c r="A38">
        <v>2.2501342000000002</v>
      </c>
      <c r="B38">
        <v>6704.8374000000003</v>
      </c>
      <c r="D38">
        <f>A38*60</f>
        <v>135.00805200000002</v>
      </c>
      <c r="F38">
        <f>B38/1000</f>
        <v>6.7048374000000006</v>
      </c>
    </row>
    <row r="39" spans="1:6" x14ac:dyDescent="0.25">
      <c r="A39">
        <v>4.5224647999999998</v>
      </c>
      <c r="B39">
        <v>3969.2714999999998</v>
      </c>
      <c r="D39">
        <f t="shared" ref="D39:D48" si="5">A39*60</f>
        <v>271.34788800000001</v>
      </c>
      <c r="F39">
        <f t="shared" ref="F39:F48" si="6">B39/1000</f>
        <v>3.9692714999999996</v>
      </c>
    </row>
    <row r="40" spans="1:6" x14ac:dyDescent="0.25">
      <c r="A40">
        <v>17.903193999999999</v>
      </c>
      <c r="B40">
        <v>1637.441</v>
      </c>
      <c r="D40">
        <f t="shared" si="5"/>
        <v>1074.19164</v>
      </c>
      <c r="F40">
        <f t="shared" si="6"/>
        <v>1.6374409999999999</v>
      </c>
    </row>
    <row r="41" spans="1:6" x14ac:dyDescent="0.25">
      <c r="A41">
        <v>39.133989999999997</v>
      </c>
      <c r="B41">
        <v>686.20479999999998</v>
      </c>
      <c r="D41">
        <f t="shared" si="5"/>
        <v>2348.0393999999997</v>
      </c>
      <c r="F41">
        <f t="shared" si="6"/>
        <v>0.68620479999999995</v>
      </c>
    </row>
    <row r="42" spans="1:6" x14ac:dyDescent="0.25">
      <c r="A42">
        <v>59.078994999999999</v>
      </c>
      <c r="B42">
        <v>572.14764000000002</v>
      </c>
      <c r="D42">
        <f t="shared" si="5"/>
        <v>3544.7397000000001</v>
      </c>
      <c r="F42">
        <f t="shared" si="6"/>
        <v>0.57214764000000007</v>
      </c>
    </row>
    <row r="43" spans="1:6" x14ac:dyDescent="0.25">
      <c r="A43">
        <v>89.1357</v>
      </c>
      <c r="B43">
        <v>206.76202000000001</v>
      </c>
      <c r="D43">
        <f t="shared" si="5"/>
        <v>5348.1419999999998</v>
      </c>
      <c r="F43">
        <f t="shared" si="6"/>
        <v>0.20676202000000002</v>
      </c>
    </row>
    <row r="44" spans="1:6" x14ac:dyDescent="0.25">
      <c r="A44">
        <v>133.91561999999999</v>
      </c>
      <c r="B44">
        <v>87.909096000000005</v>
      </c>
      <c r="D44">
        <f t="shared" si="5"/>
        <v>8034.9371999999994</v>
      </c>
      <c r="F44">
        <f t="shared" si="6"/>
        <v>8.7909096000000006E-2</v>
      </c>
    </row>
    <row r="45" spans="1:6" x14ac:dyDescent="0.25">
      <c r="A45">
        <v>180.33672999999999</v>
      </c>
      <c r="B45">
        <v>44.74812</v>
      </c>
      <c r="D45">
        <f t="shared" si="5"/>
        <v>10820.203799999999</v>
      </c>
      <c r="F45">
        <f t="shared" si="6"/>
        <v>4.4748120000000002E-2</v>
      </c>
    </row>
    <row r="46" spans="1:6" x14ac:dyDescent="0.25">
      <c r="A46">
        <v>238.55515</v>
      </c>
      <c r="B46">
        <v>46.018158</v>
      </c>
      <c r="D46">
        <f t="shared" si="5"/>
        <v>14313.308999999999</v>
      </c>
      <c r="F46">
        <f t="shared" si="6"/>
        <v>4.6018157999999997E-2</v>
      </c>
    </row>
    <row r="47" spans="1:6" x14ac:dyDescent="0.25">
      <c r="A47">
        <v>302.28656000000001</v>
      </c>
      <c r="B47">
        <v>11.194299000000001</v>
      </c>
      <c r="D47">
        <f t="shared" si="5"/>
        <v>18137.193599999999</v>
      </c>
      <c r="F47">
        <f t="shared" si="6"/>
        <v>1.1194299000000001E-2</v>
      </c>
    </row>
    <row r="48" spans="1:6" x14ac:dyDescent="0.25">
      <c r="A48">
        <v>358.18185</v>
      </c>
      <c r="B48">
        <v>4.1034870000000003</v>
      </c>
      <c r="D48">
        <f t="shared" si="5"/>
        <v>21490.911</v>
      </c>
      <c r="F48">
        <f t="shared" si="6"/>
        <v>4.1034870000000003E-3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D2" sqref="D2:E22"/>
    </sheetView>
  </sheetViews>
  <sheetFormatPr defaultRowHeight="15" x14ac:dyDescent="0.25"/>
  <cols>
    <col min="1" max="1" width="10.7109375" bestFit="1" customWidth="1"/>
    <col min="2" max="2" width="28.28515625" bestFit="1" customWidth="1"/>
    <col min="5" max="5" width="30.85546875" customWidth="1"/>
    <col min="6" max="6" width="28.28515625" bestFit="1" customWidth="1"/>
    <col min="8" max="8" width="15" bestFit="1" customWidth="1"/>
  </cols>
  <sheetData>
    <row r="1" spans="1:10" x14ac:dyDescent="0.25">
      <c r="A1" t="s">
        <v>10</v>
      </c>
      <c r="B1" t="s">
        <v>25</v>
      </c>
      <c r="D1" t="s">
        <v>4</v>
      </c>
      <c r="E1" t="s">
        <v>204</v>
      </c>
      <c r="F1" t="s">
        <v>12</v>
      </c>
    </row>
    <row r="2" spans="1:10" x14ac:dyDescent="0.25">
      <c r="A2">
        <v>0.38954216000000003</v>
      </c>
      <c r="B2">
        <v>1036.6143</v>
      </c>
      <c r="D2">
        <v>0</v>
      </c>
      <c r="E2">
        <f>F2*1000</f>
        <v>1036.6143</v>
      </c>
      <c r="F2">
        <f>B2/1000</f>
        <v>1.0366142999999999</v>
      </c>
      <c r="H2" t="s">
        <v>43</v>
      </c>
      <c r="I2" t="s">
        <v>61</v>
      </c>
    </row>
    <row r="3" spans="1:10" x14ac:dyDescent="0.25">
      <c r="A3">
        <v>0.42280321999999998</v>
      </c>
      <c r="B3">
        <v>10201.599</v>
      </c>
      <c r="D3">
        <f t="shared" ref="D3:D22" si="0">A3*60-25</f>
        <v>0.36819320000000033</v>
      </c>
      <c r="E3">
        <f t="shared" ref="E3:E22" si="1">F3*1000</f>
        <v>10201.599</v>
      </c>
      <c r="F3">
        <f t="shared" ref="F3:F22" si="2">B3/1000</f>
        <v>10.201599</v>
      </c>
    </row>
    <row r="4" spans="1:10" x14ac:dyDescent="0.25">
      <c r="A4">
        <v>0.50116055999999998</v>
      </c>
      <c r="B4">
        <v>22355.291000000001</v>
      </c>
      <c r="D4">
        <f t="shared" si="0"/>
        <v>5.0696335999999995</v>
      </c>
      <c r="E4">
        <f t="shared" si="1"/>
        <v>22355.291000000001</v>
      </c>
      <c r="F4">
        <f t="shared" si="2"/>
        <v>22.355291000000001</v>
      </c>
      <c r="H4" t="s">
        <v>62</v>
      </c>
      <c r="I4">
        <v>25</v>
      </c>
      <c r="J4" t="s">
        <v>63</v>
      </c>
    </row>
    <row r="5" spans="1:10" x14ac:dyDescent="0.25">
      <c r="A5">
        <v>0.54095143000000001</v>
      </c>
      <c r="B5">
        <v>27203.826000000001</v>
      </c>
      <c r="D5">
        <f t="shared" si="0"/>
        <v>7.4570858000000015</v>
      </c>
      <c r="E5">
        <f t="shared" si="1"/>
        <v>27203.826000000001</v>
      </c>
      <c r="F5">
        <f t="shared" si="2"/>
        <v>27.203825999999999</v>
      </c>
    </row>
    <row r="6" spans="1:10" x14ac:dyDescent="0.25">
      <c r="A6">
        <v>0.90702720000000003</v>
      </c>
      <c r="B6">
        <v>12459.308999999999</v>
      </c>
      <c r="D6">
        <f t="shared" si="0"/>
        <v>29.421632000000002</v>
      </c>
      <c r="E6">
        <f t="shared" si="1"/>
        <v>12459.308999999999</v>
      </c>
      <c r="F6">
        <f t="shared" si="2"/>
        <v>12.459308999999999</v>
      </c>
      <c r="H6" t="s">
        <v>64</v>
      </c>
    </row>
    <row r="7" spans="1:10" x14ac:dyDescent="0.25">
      <c r="A7">
        <v>0.74317049999999996</v>
      </c>
      <c r="B7">
        <v>25525.695</v>
      </c>
      <c r="D7">
        <f t="shared" si="0"/>
        <v>19.590229999999998</v>
      </c>
      <c r="E7">
        <f t="shared" si="1"/>
        <v>25525.695</v>
      </c>
      <c r="F7">
        <f t="shared" si="2"/>
        <v>25.525694999999999</v>
      </c>
      <c r="H7" t="s">
        <v>65</v>
      </c>
    </row>
    <row r="8" spans="1:10" x14ac:dyDescent="0.25">
      <c r="A8">
        <v>0.82520086000000004</v>
      </c>
      <c r="B8">
        <v>17260.419999999998</v>
      </c>
      <c r="D8">
        <f t="shared" si="0"/>
        <v>24.512051599999999</v>
      </c>
      <c r="E8">
        <f t="shared" si="1"/>
        <v>17260.419999999998</v>
      </c>
      <c r="F8">
        <f t="shared" si="2"/>
        <v>17.26042</v>
      </c>
      <c r="H8" t="s">
        <v>66</v>
      </c>
    </row>
    <row r="9" spans="1:10" x14ac:dyDescent="0.25">
      <c r="A9">
        <v>0.98844533999999995</v>
      </c>
      <c r="B9">
        <v>10248.825999999999</v>
      </c>
      <c r="D9">
        <f t="shared" si="0"/>
        <v>34.306720399999996</v>
      </c>
      <c r="E9">
        <f t="shared" si="1"/>
        <v>10248.825999999999</v>
      </c>
      <c r="F9">
        <f t="shared" si="2"/>
        <v>10.248825999999999</v>
      </c>
    </row>
    <row r="10" spans="1:10" x14ac:dyDescent="0.25">
      <c r="A10">
        <v>1.0692514</v>
      </c>
      <c r="B10">
        <v>10255.591</v>
      </c>
      <c r="D10">
        <f t="shared" si="0"/>
        <v>39.155084000000002</v>
      </c>
      <c r="E10">
        <f t="shared" si="1"/>
        <v>10255.591</v>
      </c>
      <c r="F10">
        <f t="shared" si="2"/>
        <v>10.255591000000001</v>
      </c>
    </row>
    <row r="11" spans="1:10" x14ac:dyDescent="0.25">
      <c r="A11">
        <v>1.1916846999999999</v>
      </c>
      <c r="B11">
        <v>6937.0967000000001</v>
      </c>
      <c r="D11">
        <f t="shared" si="0"/>
        <v>46.501081999999997</v>
      </c>
      <c r="E11">
        <f t="shared" si="1"/>
        <v>6937.0967000000001</v>
      </c>
      <c r="F11">
        <f t="shared" si="2"/>
        <v>6.9370966999999997</v>
      </c>
    </row>
    <row r="12" spans="1:10" x14ac:dyDescent="0.25">
      <c r="A12">
        <v>1.2728988999999999</v>
      </c>
      <c r="B12">
        <v>6091.5339999999997</v>
      </c>
      <c r="D12">
        <f t="shared" si="0"/>
        <v>51.373933999999991</v>
      </c>
      <c r="E12">
        <f t="shared" si="1"/>
        <v>6091.5339999999997</v>
      </c>
      <c r="F12">
        <f t="shared" si="2"/>
        <v>6.0915339999999993</v>
      </c>
    </row>
    <row r="13" spans="1:10" x14ac:dyDescent="0.25">
      <c r="A13">
        <v>1.3543171000000001</v>
      </c>
      <c r="B13">
        <v>5010.7979999999998</v>
      </c>
      <c r="D13">
        <f t="shared" si="0"/>
        <v>56.259026000000006</v>
      </c>
      <c r="E13">
        <f t="shared" si="1"/>
        <v>5010.7979999999998</v>
      </c>
      <c r="F13">
        <f t="shared" si="2"/>
        <v>5.0107979999999994</v>
      </c>
    </row>
    <row r="14" spans="1:10" x14ac:dyDescent="0.25">
      <c r="A14">
        <v>1.3955363000000001</v>
      </c>
      <c r="B14">
        <v>3859.8904000000002</v>
      </c>
      <c r="D14">
        <f t="shared" si="0"/>
        <v>58.732178000000005</v>
      </c>
      <c r="E14">
        <f t="shared" si="1"/>
        <v>3859.8904000000002</v>
      </c>
      <c r="F14">
        <f t="shared" si="2"/>
        <v>3.8598904000000003</v>
      </c>
    </row>
    <row r="15" spans="1:10" x14ac:dyDescent="0.25">
      <c r="A15">
        <v>1.5171534</v>
      </c>
      <c r="B15">
        <v>3390.527</v>
      </c>
      <c r="D15">
        <f t="shared" si="0"/>
        <v>66.029203999999993</v>
      </c>
      <c r="E15">
        <f t="shared" si="1"/>
        <v>3390.527</v>
      </c>
      <c r="F15">
        <f t="shared" si="2"/>
        <v>3.3905270000000001</v>
      </c>
    </row>
    <row r="16" spans="1:10" x14ac:dyDescent="0.25">
      <c r="A16">
        <v>1.6385665</v>
      </c>
      <c r="B16">
        <v>3179.2761</v>
      </c>
      <c r="D16">
        <f t="shared" si="0"/>
        <v>73.313990000000004</v>
      </c>
      <c r="E16">
        <f t="shared" si="1"/>
        <v>3179.2761</v>
      </c>
      <c r="F16">
        <f t="shared" si="2"/>
        <v>3.1792761</v>
      </c>
    </row>
    <row r="17" spans="1:10" x14ac:dyDescent="0.25">
      <c r="A17">
        <v>1.7601837</v>
      </c>
      <c r="B17">
        <v>2792.6754999999998</v>
      </c>
      <c r="D17">
        <f t="shared" si="0"/>
        <v>80.611022000000006</v>
      </c>
      <c r="E17">
        <f t="shared" si="1"/>
        <v>2792.6754999999998</v>
      </c>
      <c r="F17">
        <f t="shared" si="2"/>
        <v>2.7926754999999996</v>
      </c>
    </row>
    <row r="18" spans="1:10" x14ac:dyDescent="0.25">
      <c r="A18">
        <v>1.8424180999999999</v>
      </c>
      <c r="B18">
        <v>1768.9905000000001</v>
      </c>
      <c r="D18">
        <f t="shared" si="0"/>
        <v>85.545085999999998</v>
      </c>
      <c r="E18">
        <f t="shared" si="1"/>
        <v>1768.9905000000001</v>
      </c>
      <c r="F18">
        <f t="shared" si="2"/>
        <v>1.7689905000000001</v>
      </c>
    </row>
    <row r="19" spans="1:10" x14ac:dyDescent="0.25">
      <c r="A19">
        <v>1.9238362</v>
      </c>
      <c r="B19">
        <v>1455.143</v>
      </c>
      <c r="D19">
        <f t="shared" si="0"/>
        <v>90.430171999999999</v>
      </c>
      <c r="E19">
        <f t="shared" si="1"/>
        <v>1455.143</v>
      </c>
      <c r="F19">
        <f t="shared" si="2"/>
        <v>1.4551430000000001</v>
      </c>
    </row>
    <row r="20" spans="1:10" x14ac:dyDescent="0.25">
      <c r="A20">
        <v>2.9773752999999998</v>
      </c>
      <c r="B20">
        <v>550.93317000000002</v>
      </c>
      <c r="D20">
        <f t="shared" si="0"/>
        <v>153.642518</v>
      </c>
      <c r="E20">
        <f t="shared" si="1"/>
        <v>550.93317000000002</v>
      </c>
      <c r="F20">
        <f t="shared" si="2"/>
        <v>0.55093316999999997</v>
      </c>
    </row>
    <row r="21" spans="1:10" x14ac:dyDescent="0.25">
      <c r="A21">
        <v>3.9909195999999998</v>
      </c>
      <c r="B21">
        <v>182.98326</v>
      </c>
      <c r="D21">
        <f t="shared" si="0"/>
        <v>214.45517599999999</v>
      </c>
      <c r="E21">
        <f t="shared" si="1"/>
        <v>182.98326</v>
      </c>
      <c r="F21">
        <f t="shared" si="2"/>
        <v>0.18298326000000001</v>
      </c>
    </row>
    <row r="22" spans="1:10" x14ac:dyDescent="0.25">
      <c r="A22">
        <v>4.9642650000000001</v>
      </c>
      <c r="B22">
        <v>56.913029999999999</v>
      </c>
      <c r="D22">
        <f t="shared" si="0"/>
        <v>272.85590000000002</v>
      </c>
      <c r="E22">
        <f t="shared" si="1"/>
        <v>56.913029999999999</v>
      </c>
      <c r="F22">
        <f t="shared" si="2"/>
        <v>5.6913029999999996E-2</v>
      </c>
    </row>
    <row r="24" spans="1:10" x14ac:dyDescent="0.25">
      <c r="A24" t="s">
        <v>10</v>
      </c>
      <c r="B24" t="s">
        <v>25</v>
      </c>
      <c r="D24" t="s">
        <v>4</v>
      </c>
      <c r="F24" t="s">
        <v>12</v>
      </c>
      <c r="H24" t="s">
        <v>62</v>
      </c>
      <c r="I24">
        <v>25</v>
      </c>
      <c r="J24" t="s">
        <v>63</v>
      </c>
    </row>
    <row r="25" spans="1:10" x14ac:dyDescent="0.25">
      <c r="A25">
        <v>0.41492096000000001</v>
      </c>
      <c r="B25">
        <v>605.73810000000003</v>
      </c>
      <c r="D25">
        <v>0</v>
      </c>
      <c r="F25">
        <f>B25/1000</f>
        <v>0.60573810000000006</v>
      </c>
      <c r="H25" t="s">
        <v>64</v>
      </c>
    </row>
    <row r="26" spans="1:10" x14ac:dyDescent="0.25">
      <c r="A26">
        <v>0.48467137999999998</v>
      </c>
      <c r="B26">
        <v>8575.0329999999994</v>
      </c>
      <c r="D26">
        <f t="shared" ref="D26:D44" si="3">A26*60-25</f>
        <v>4.0802827999999991</v>
      </c>
      <c r="F26">
        <f t="shared" ref="F26:F44" si="4">B26/1000</f>
        <v>8.5750329999999995</v>
      </c>
      <c r="H26" t="s">
        <v>65</v>
      </c>
    </row>
    <row r="27" spans="1:10" x14ac:dyDescent="0.25">
      <c r="A27">
        <v>0.55781513000000005</v>
      </c>
      <c r="B27">
        <v>38997.434000000001</v>
      </c>
      <c r="D27">
        <f t="shared" si="3"/>
        <v>8.4689078000000038</v>
      </c>
      <c r="F27">
        <f t="shared" si="4"/>
        <v>38.997433999999998</v>
      </c>
      <c r="H27" t="s">
        <v>67</v>
      </c>
    </row>
    <row r="28" spans="1:10" x14ac:dyDescent="0.25">
      <c r="A28">
        <v>0.59627209999999997</v>
      </c>
      <c r="B28">
        <v>44255.125</v>
      </c>
      <c r="D28">
        <f t="shared" si="3"/>
        <v>10.776325999999997</v>
      </c>
      <c r="F28">
        <f t="shared" si="4"/>
        <v>44.255125</v>
      </c>
    </row>
    <row r="29" spans="1:10" x14ac:dyDescent="0.25">
      <c r="A29">
        <v>0.75160824999999998</v>
      </c>
      <c r="B29">
        <v>44309.366999999998</v>
      </c>
      <c r="D29">
        <f t="shared" si="3"/>
        <v>20.096494999999997</v>
      </c>
      <c r="F29">
        <f t="shared" si="4"/>
        <v>44.309367000000002</v>
      </c>
    </row>
    <row r="30" spans="1:10" x14ac:dyDescent="0.25">
      <c r="A30">
        <v>0.82946485000000003</v>
      </c>
      <c r="B30">
        <v>41625.96</v>
      </c>
      <c r="D30">
        <f t="shared" si="3"/>
        <v>24.767890999999999</v>
      </c>
      <c r="F30">
        <f t="shared" si="4"/>
        <v>41.625959999999999</v>
      </c>
    </row>
    <row r="31" spans="1:10" x14ac:dyDescent="0.25">
      <c r="A31">
        <v>0.907887</v>
      </c>
      <c r="B31">
        <v>32362.437999999998</v>
      </c>
      <c r="D31">
        <f t="shared" si="3"/>
        <v>29.473219999999998</v>
      </c>
      <c r="F31">
        <f t="shared" si="4"/>
        <v>32.362437999999997</v>
      </c>
    </row>
    <row r="32" spans="1:10" x14ac:dyDescent="0.25">
      <c r="A32">
        <v>0.98630910000000005</v>
      </c>
      <c r="B32">
        <v>25160.437999999998</v>
      </c>
      <c r="D32">
        <f t="shared" si="3"/>
        <v>34.178546000000004</v>
      </c>
      <c r="F32">
        <f t="shared" si="4"/>
        <v>25.160437999999999</v>
      </c>
    </row>
    <row r="33" spans="1:10" x14ac:dyDescent="0.25">
      <c r="A33">
        <v>1.0262742</v>
      </c>
      <c r="B33">
        <v>17237.236000000001</v>
      </c>
      <c r="D33">
        <f t="shared" si="3"/>
        <v>36.576452000000003</v>
      </c>
      <c r="F33">
        <f t="shared" si="4"/>
        <v>17.237235999999999</v>
      </c>
    </row>
    <row r="34" spans="1:10" x14ac:dyDescent="0.25">
      <c r="A34">
        <v>1.1827414999999999</v>
      </c>
      <c r="B34">
        <v>11819.960999999999</v>
      </c>
      <c r="D34">
        <f t="shared" si="3"/>
        <v>45.964489999999998</v>
      </c>
      <c r="F34">
        <f t="shared" si="4"/>
        <v>11.819960999999999</v>
      </c>
    </row>
    <row r="35" spans="1:10" x14ac:dyDescent="0.25">
      <c r="A35">
        <v>1.3378890999999999</v>
      </c>
      <c r="B35">
        <v>12605.07</v>
      </c>
      <c r="D35">
        <f t="shared" si="3"/>
        <v>55.273346000000004</v>
      </c>
      <c r="F35">
        <f t="shared" si="4"/>
        <v>12.60507</v>
      </c>
    </row>
    <row r="36" spans="1:10" x14ac:dyDescent="0.25">
      <c r="A36">
        <v>1.4161227000000001</v>
      </c>
      <c r="B36">
        <v>10438.053</v>
      </c>
      <c r="D36">
        <f t="shared" si="3"/>
        <v>59.967362000000008</v>
      </c>
      <c r="F36">
        <f t="shared" si="4"/>
        <v>10.438053</v>
      </c>
    </row>
    <row r="37" spans="1:10" x14ac:dyDescent="0.25">
      <c r="A37">
        <v>1.4943564</v>
      </c>
      <c r="B37">
        <v>8643.5810000000001</v>
      </c>
      <c r="D37">
        <f t="shared" si="3"/>
        <v>64.661383999999998</v>
      </c>
      <c r="F37">
        <f t="shared" si="4"/>
        <v>8.6435809999999993</v>
      </c>
    </row>
    <row r="38" spans="1:10" x14ac:dyDescent="0.25">
      <c r="A38">
        <v>1.5725899999999999</v>
      </c>
      <c r="B38">
        <v>7157.6084000000001</v>
      </c>
      <c r="D38">
        <f t="shared" si="3"/>
        <v>69.355400000000003</v>
      </c>
      <c r="F38">
        <f t="shared" si="4"/>
        <v>7.1576084</v>
      </c>
    </row>
    <row r="39" spans="1:10" x14ac:dyDescent="0.25">
      <c r="A39">
        <v>1.7283031</v>
      </c>
      <c r="B39">
        <v>6316.92</v>
      </c>
      <c r="D39">
        <f t="shared" si="3"/>
        <v>78.698185999999993</v>
      </c>
      <c r="F39">
        <f t="shared" si="4"/>
        <v>6.3169199999999996</v>
      </c>
    </row>
    <row r="40" spans="1:10" x14ac:dyDescent="0.25">
      <c r="A40">
        <v>1.7678912</v>
      </c>
      <c r="B40">
        <v>4909.6367</v>
      </c>
      <c r="D40">
        <f t="shared" si="3"/>
        <v>81.073471999999995</v>
      </c>
      <c r="F40">
        <f t="shared" si="4"/>
        <v>4.9096367000000001</v>
      </c>
    </row>
    <row r="41" spans="1:10" x14ac:dyDescent="0.25">
      <c r="A41">
        <v>1.8459363</v>
      </c>
      <c r="B41">
        <v>4330.3280000000004</v>
      </c>
      <c r="D41">
        <f t="shared" si="3"/>
        <v>85.756178000000006</v>
      </c>
      <c r="F41">
        <f t="shared" si="4"/>
        <v>4.3303280000000006</v>
      </c>
    </row>
    <row r="42" spans="1:10" x14ac:dyDescent="0.25">
      <c r="A42">
        <v>2.9363055</v>
      </c>
      <c r="B42">
        <v>1591.8001999999999</v>
      </c>
      <c r="D42">
        <f t="shared" si="3"/>
        <v>151.17832999999999</v>
      </c>
      <c r="F42">
        <f t="shared" si="4"/>
        <v>1.5918002</v>
      </c>
    </row>
    <row r="43" spans="1:10" x14ac:dyDescent="0.25">
      <c r="A43">
        <v>3.9876523000000001</v>
      </c>
      <c r="B43">
        <v>623.04663000000005</v>
      </c>
      <c r="D43">
        <f t="shared" si="3"/>
        <v>214.25913800000001</v>
      </c>
      <c r="F43">
        <f t="shared" si="4"/>
        <v>0.62304663000000005</v>
      </c>
    </row>
    <row r="44" spans="1:10" x14ac:dyDescent="0.25">
      <c r="A44">
        <v>5.000165</v>
      </c>
      <c r="B44">
        <v>243.79204999999999</v>
      </c>
      <c r="D44">
        <f t="shared" si="3"/>
        <v>275.00990000000002</v>
      </c>
      <c r="F44">
        <f t="shared" si="4"/>
        <v>0.24379204999999998</v>
      </c>
    </row>
    <row r="46" spans="1:10" x14ac:dyDescent="0.25">
      <c r="A46" t="s">
        <v>10</v>
      </c>
      <c r="B46" t="s">
        <v>25</v>
      </c>
      <c r="D46" t="s">
        <v>4</v>
      </c>
      <c r="F46" t="s">
        <v>12</v>
      </c>
      <c r="H46" t="s">
        <v>62</v>
      </c>
      <c r="I46">
        <v>15</v>
      </c>
      <c r="J46" t="s">
        <v>63</v>
      </c>
    </row>
    <row r="47" spans="1:10" x14ac:dyDescent="0.25">
      <c r="A47">
        <v>0.26034528000000001</v>
      </c>
      <c r="B47">
        <v>19584.238000000001</v>
      </c>
      <c r="D47">
        <f>A47*60-15</f>
        <v>0.62071680000000029</v>
      </c>
      <c r="F47">
        <f>B47/1000</f>
        <v>19.584238000000003</v>
      </c>
      <c r="H47" t="s">
        <v>64</v>
      </c>
    </row>
    <row r="48" spans="1:10" x14ac:dyDescent="0.25">
      <c r="A48">
        <v>0.33826332999999997</v>
      </c>
      <c r="B48">
        <v>55732.913999999997</v>
      </c>
      <c r="D48">
        <f t="shared" ref="D48:D67" si="5">A48*60-15</f>
        <v>5.2957997999999975</v>
      </c>
      <c r="F48">
        <f t="shared" ref="F48:F67" si="6">B48/1000</f>
        <v>55.732913999999994</v>
      </c>
      <c r="H48" t="s">
        <v>65</v>
      </c>
    </row>
    <row r="49" spans="1:8" x14ac:dyDescent="0.25">
      <c r="A49">
        <v>0.38175730000000002</v>
      </c>
      <c r="B49">
        <v>22339.752</v>
      </c>
      <c r="D49">
        <f t="shared" si="5"/>
        <v>7.9054380000000002</v>
      </c>
      <c r="F49">
        <f t="shared" si="6"/>
        <v>22.339752000000001</v>
      </c>
      <c r="H49" t="s">
        <v>68</v>
      </c>
    </row>
    <row r="50" spans="1:8" x14ac:dyDescent="0.25">
      <c r="A50">
        <v>0.50729190000000002</v>
      </c>
      <c r="B50">
        <v>6900.0730000000003</v>
      </c>
      <c r="D50">
        <f t="shared" si="5"/>
        <v>15.437514</v>
      </c>
      <c r="F50">
        <f t="shared" si="6"/>
        <v>6.9000729999999999</v>
      </c>
    </row>
    <row r="51" spans="1:8" x14ac:dyDescent="0.25">
      <c r="A51">
        <v>0.62994075000000005</v>
      </c>
      <c r="B51">
        <v>5318.7120000000004</v>
      </c>
      <c r="D51">
        <f t="shared" si="5"/>
        <v>22.796445000000006</v>
      </c>
      <c r="F51">
        <f t="shared" si="6"/>
        <v>5.3187120000000006</v>
      </c>
    </row>
    <row r="52" spans="1:8" x14ac:dyDescent="0.25">
      <c r="A52">
        <v>0.62849783999999997</v>
      </c>
      <c r="B52">
        <v>8402.241</v>
      </c>
      <c r="D52">
        <f t="shared" si="5"/>
        <v>22.7098704</v>
      </c>
      <c r="F52">
        <f t="shared" si="6"/>
        <v>8.4022410000000001</v>
      </c>
    </row>
    <row r="53" spans="1:8" x14ac:dyDescent="0.25">
      <c r="A53">
        <v>0.87173409999999996</v>
      </c>
      <c r="B53">
        <v>9593.98</v>
      </c>
      <c r="D53">
        <f t="shared" si="5"/>
        <v>37.304046</v>
      </c>
      <c r="F53">
        <f t="shared" si="6"/>
        <v>9.5939800000000002</v>
      </c>
    </row>
    <row r="54" spans="1:8" x14ac:dyDescent="0.25">
      <c r="A54">
        <v>0.95459930000000004</v>
      </c>
      <c r="B54">
        <v>5692.8315000000002</v>
      </c>
      <c r="D54">
        <f t="shared" si="5"/>
        <v>42.275958000000003</v>
      </c>
      <c r="F54">
        <f t="shared" si="6"/>
        <v>5.6928315000000005</v>
      </c>
    </row>
    <row r="55" spans="1:8" x14ac:dyDescent="0.25">
      <c r="A55">
        <v>1.0774542</v>
      </c>
      <c r="B55">
        <v>4110.6576999999997</v>
      </c>
      <c r="D55">
        <f t="shared" si="5"/>
        <v>49.647252000000009</v>
      </c>
      <c r="F55">
        <f t="shared" si="6"/>
        <v>4.1106577</v>
      </c>
    </row>
    <row r="56" spans="1:8" x14ac:dyDescent="0.25">
      <c r="A56">
        <v>1.1986600999999999</v>
      </c>
      <c r="B56">
        <v>5005.5609999999997</v>
      </c>
      <c r="D56">
        <f t="shared" si="5"/>
        <v>56.919605999999987</v>
      </c>
      <c r="F56">
        <f t="shared" si="6"/>
        <v>5.0055609999999993</v>
      </c>
    </row>
    <row r="57" spans="1:8" x14ac:dyDescent="0.25">
      <c r="A57">
        <v>1.2804947</v>
      </c>
      <c r="B57">
        <v>4117.4785000000002</v>
      </c>
      <c r="D57">
        <f t="shared" si="5"/>
        <v>61.829682000000005</v>
      </c>
      <c r="F57">
        <f t="shared" si="6"/>
        <v>4.1174784999999998</v>
      </c>
    </row>
    <row r="58" spans="1:8" x14ac:dyDescent="0.25">
      <c r="A58">
        <v>1.3213090000000001</v>
      </c>
      <c r="B58">
        <v>3858.3847999999998</v>
      </c>
      <c r="D58">
        <f t="shared" si="5"/>
        <v>64.278540000000007</v>
      </c>
      <c r="F58">
        <f t="shared" si="6"/>
        <v>3.8583847999999996</v>
      </c>
    </row>
    <row r="59" spans="1:8" x14ac:dyDescent="0.25">
      <c r="A59">
        <v>1.4435454999999999</v>
      </c>
      <c r="B59">
        <v>3389.2055999999998</v>
      </c>
      <c r="D59">
        <f t="shared" si="5"/>
        <v>71.612729999999999</v>
      </c>
      <c r="F59">
        <f t="shared" si="6"/>
        <v>3.3892055999999999</v>
      </c>
    </row>
    <row r="60" spans="1:8" x14ac:dyDescent="0.25">
      <c r="A60">
        <v>1.4445760999999999</v>
      </c>
      <c r="B60">
        <v>2444.8310000000001</v>
      </c>
      <c r="D60">
        <f t="shared" si="5"/>
        <v>71.674565999999999</v>
      </c>
      <c r="F60">
        <f t="shared" si="6"/>
        <v>2.4448310000000002</v>
      </c>
    </row>
    <row r="61" spans="1:8" x14ac:dyDescent="0.25">
      <c r="A61">
        <v>1.5651636</v>
      </c>
      <c r="B61">
        <v>3621.5940000000001</v>
      </c>
      <c r="D61">
        <f t="shared" si="5"/>
        <v>78.909816000000006</v>
      </c>
      <c r="F61">
        <f t="shared" si="6"/>
        <v>3.621594</v>
      </c>
    </row>
    <row r="62" spans="1:8" x14ac:dyDescent="0.25">
      <c r="A62">
        <v>1.7286265999999999</v>
      </c>
      <c r="B62">
        <v>2615.9335999999998</v>
      </c>
      <c r="D62">
        <f t="shared" si="5"/>
        <v>88.717596</v>
      </c>
      <c r="F62">
        <f t="shared" si="6"/>
        <v>2.6159336</v>
      </c>
    </row>
    <row r="63" spans="1:8" x14ac:dyDescent="0.25">
      <c r="A63">
        <v>1.8508632</v>
      </c>
      <c r="B63">
        <v>2297.8364000000001</v>
      </c>
      <c r="D63">
        <f t="shared" si="5"/>
        <v>96.051792000000006</v>
      </c>
      <c r="F63">
        <f t="shared" si="6"/>
        <v>2.2978364</v>
      </c>
    </row>
    <row r="64" spans="1:8" x14ac:dyDescent="0.25">
      <c r="A64">
        <v>2.9901570999999998</v>
      </c>
      <c r="B64">
        <v>1130.5334</v>
      </c>
      <c r="D64">
        <f t="shared" si="5"/>
        <v>164.409426</v>
      </c>
      <c r="F64">
        <f t="shared" si="6"/>
        <v>1.1305334</v>
      </c>
    </row>
    <row r="65" spans="1:6" x14ac:dyDescent="0.25">
      <c r="A65">
        <v>3.9678433000000002</v>
      </c>
      <c r="B65">
        <v>427.75234999999998</v>
      </c>
      <c r="D65">
        <f t="shared" si="5"/>
        <v>223.07059800000002</v>
      </c>
      <c r="F65">
        <f t="shared" si="6"/>
        <v>0.42775235</v>
      </c>
    </row>
    <row r="66" spans="1:6" x14ac:dyDescent="0.25">
      <c r="A66">
        <v>4.9855194000000003</v>
      </c>
      <c r="B66">
        <v>196.94947999999999</v>
      </c>
      <c r="D66">
        <f t="shared" si="5"/>
        <v>284.13116400000001</v>
      </c>
      <c r="F66">
        <f t="shared" si="6"/>
        <v>0.19694947999999998</v>
      </c>
    </row>
    <row r="67" spans="1:6" x14ac:dyDescent="0.25">
      <c r="A67">
        <v>6.002783</v>
      </c>
      <c r="B67">
        <v>103.33725</v>
      </c>
      <c r="D67">
        <f t="shared" si="5"/>
        <v>345.16698000000002</v>
      </c>
      <c r="F67">
        <f t="shared" si="6"/>
        <v>0.10333724999999999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2" sqref="C2:D14"/>
    </sheetView>
  </sheetViews>
  <sheetFormatPr defaultRowHeight="15" x14ac:dyDescent="0.25"/>
  <cols>
    <col min="1" max="1" width="11" bestFit="1" customWidth="1"/>
    <col min="2" max="2" width="28.28515625" bestFit="1" customWidth="1"/>
    <col min="4" max="4" width="14.28515625" customWidth="1"/>
    <col min="5" max="5" width="29.140625" bestFit="1" customWidth="1"/>
  </cols>
  <sheetData>
    <row r="1" spans="1:5" x14ac:dyDescent="0.25">
      <c r="A1" t="s">
        <v>0</v>
      </c>
      <c r="B1" t="s">
        <v>198</v>
      </c>
      <c r="C1" t="s">
        <v>4</v>
      </c>
      <c r="D1" t="s">
        <v>202</v>
      </c>
      <c r="E1" t="s">
        <v>199</v>
      </c>
    </row>
    <row r="2" spans="1:5" x14ac:dyDescent="0.25">
      <c r="A2">
        <v>0.20231265000000001</v>
      </c>
      <c r="B2">
        <v>-0.25000866999999999</v>
      </c>
      <c r="C2">
        <f>(A2-$A$2)*60*60</f>
        <v>0</v>
      </c>
      <c r="D2">
        <f>E2*1000</f>
        <v>0</v>
      </c>
      <c r="E2">
        <v>0</v>
      </c>
    </row>
    <row r="3" spans="1:5" x14ac:dyDescent="0.25">
      <c r="A3">
        <v>0.31183686999999999</v>
      </c>
      <c r="B3">
        <v>812.77819999999997</v>
      </c>
      <c r="C3">
        <f t="shared" ref="C3:C14" si="0">(A3-$A$2)*60*60</f>
        <v>394.28719199999995</v>
      </c>
      <c r="D3">
        <f>E3*1000</f>
        <v>0.81277820000000001</v>
      </c>
      <c r="E3">
        <f t="shared" ref="E3:E14" si="1">B3*0.000001</f>
        <v>8.1277819999999996E-4</v>
      </c>
    </row>
    <row r="4" spans="1:5" x14ac:dyDescent="0.25">
      <c r="A4">
        <v>0.36479830000000002</v>
      </c>
      <c r="B4">
        <v>1050.7030999999999</v>
      </c>
      <c r="C4">
        <f t="shared" si="0"/>
        <v>584.94834000000003</v>
      </c>
      <c r="D4">
        <f t="shared" ref="D4:D14" si="2">E4*1000</f>
        <v>1.0507030999999998</v>
      </c>
      <c r="E4">
        <f t="shared" si="1"/>
        <v>1.0507030999999999E-3</v>
      </c>
    </row>
    <row r="5" spans="1:5" x14ac:dyDescent="0.25">
      <c r="A5">
        <v>0.51775090000000001</v>
      </c>
      <c r="B5">
        <v>1209.1253999999999</v>
      </c>
      <c r="C5">
        <f t="shared" si="0"/>
        <v>1135.5777000000003</v>
      </c>
      <c r="D5">
        <f t="shared" si="2"/>
        <v>1.2091253999999998</v>
      </c>
      <c r="E5">
        <f t="shared" si="1"/>
        <v>1.2091253999999998E-3</v>
      </c>
    </row>
    <row r="6" spans="1:5" x14ac:dyDescent="0.25">
      <c r="A6">
        <v>0.71625035999999997</v>
      </c>
      <c r="B6">
        <v>911.28160000000003</v>
      </c>
      <c r="C6">
        <f t="shared" si="0"/>
        <v>1850.1757559999999</v>
      </c>
      <c r="D6">
        <f t="shared" si="2"/>
        <v>0.91128160000000002</v>
      </c>
      <c r="E6">
        <f t="shared" si="1"/>
        <v>9.1128159999999999E-4</v>
      </c>
    </row>
    <row r="7" spans="1:5" x14ac:dyDescent="0.25">
      <c r="A7">
        <v>0.96707564999999995</v>
      </c>
      <c r="B7">
        <v>791.86084000000005</v>
      </c>
      <c r="C7">
        <f t="shared" si="0"/>
        <v>2753.1468</v>
      </c>
      <c r="D7">
        <f t="shared" si="2"/>
        <v>0.79186084000000001</v>
      </c>
      <c r="E7">
        <f t="shared" si="1"/>
        <v>7.9186084000000003E-4</v>
      </c>
    </row>
    <row r="8" spans="1:5" x14ac:dyDescent="0.25">
      <c r="A8">
        <v>1.2172654000000001</v>
      </c>
      <c r="B8">
        <v>612.93790000000001</v>
      </c>
      <c r="C8">
        <f t="shared" si="0"/>
        <v>3653.8299000000002</v>
      </c>
      <c r="D8">
        <f t="shared" si="2"/>
        <v>0.61293790000000004</v>
      </c>
      <c r="E8">
        <f t="shared" si="1"/>
        <v>6.1293790000000001E-4</v>
      </c>
    </row>
    <row r="9" spans="1:5" x14ac:dyDescent="0.25">
      <c r="A9">
        <v>2.2233206999999999</v>
      </c>
      <c r="B9">
        <v>393.09699999999998</v>
      </c>
      <c r="C9">
        <f t="shared" si="0"/>
        <v>7275.6289799999995</v>
      </c>
      <c r="D9">
        <f t="shared" si="2"/>
        <v>0.39309699999999997</v>
      </c>
      <c r="E9">
        <f t="shared" si="1"/>
        <v>3.9309699999999997E-4</v>
      </c>
    </row>
    <row r="10" spans="1:5" x14ac:dyDescent="0.25">
      <c r="A10">
        <v>3.2308588</v>
      </c>
      <c r="B10">
        <v>312.09417999999999</v>
      </c>
      <c r="C10">
        <f t="shared" si="0"/>
        <v>10902.76614</v>
      </c>
      <c r="D10">
        <f t="shared" si="2"/>
        <v>0.31209418</v>
      </c>
      <c r="E10">
        <f t="shared" si="1"/>
        <v>3.1209418E-4</v>
      </c>
    </row>
    <row r="11" spans="1:5" x14ac:dyDescent="0.25">
      <c r="A11">
        <v>4.238397</v>
      </c>
      <c r="B11">
        <v>231.09135000000001</v>
      </c>
      <c r="C11">
        <f t="shared" si="0"/>
        <v>14529.90366</v>
      </c>
      <c r="D11">
        <f t="shared" si="2"/>
        <v>0.23109134999999997</v>
      </c>
      <c r="E11">
        <f t="shared" si="1"/>
        <v>2.3109134999999998E-4</v>
      </c>
    </row>
    <row r="12" spans="1:5" x14ac:dyDescent="0.25">
      <c r="A12">
        <v>6.1536939999999998</v>
      </c>
      <c r="B12">
        <v>168.42251999999999</v>
      </c>
      <c r="C12">
        <f t="shared" si="0"/>
        <v>21424.972859999998</v>
      </c>
      <c r="D12">
        <f t="shared" si="2"/>
        <v>0.16842251999999996</v>
      </c>
      <c r="E12">
        <f t="shared" si="1"/>
        <v>1.6842251999999998E-4</v>
      </c>
    </row>
    <row r="13" spans="1:5" x14ac:dyDescent="0.25">
      <c r="A13">
        <v>8.1196219999999997</v>
      </c>
      <c r="B13">
        <v>125.50436000000001</v>
      </c>
      <c r="C13">
        <f t="shared" si="0"/>
        <v>28502.31366</v>
      </c>
      <c r="D13">
        <f t="shared" si="2"/>
        <v>0.12550435999999998</v>
      </c>
      <c r="E13">
        <f t="shared" si="1"/>
        <v>1.2550435999999999E-4</v>
      </c>
    </row>
    <row r="14" spans="1:5" x14ac:dyDescent="0.25">
      <c r="A14">
        <v>12.001483</v>
      </c>
      <c r="B14">
        <v>79.419426000000001</v>
      </c>
      <c r="C14">
        <f t="shared" si="0"/>
        <v>42477.013260000007</v>
      </c>
      <c r="D14">
        <f t="shared" si="2"/>
        <v>7.9419426000000001E-2</v>
      </c>
      <c r="E14">
        <f t="shared" si="1"/>
        <v>7.9419425999999998E-5</v>
      </c>
    </row>
    <row r="16" spans="1:5" x14ac:dyDescent="0.25">
      <c r="A16" t="s">
        <v>200</v>
      </c>
    </row>
    <row r="17" spans="1:1" x14ac:dyDescent="0.25">
      <c r="A17" t="s">
        <v>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tabSelected="1" workbookViewId="0">
      <selection activeCell="D14" sqref="C3:D14"/>
    </sheetView>
  </sheetViews>
  <sheetFormatPr defaultRowHeight="15" x14ac:dyDescent="0.25"/>
  <cols>
    <col min="2" max="2" width="10.7109375" bestFit="1" customWidth="1"/>
    <col min="3" max="3" width="10.7109375" customWidth="1"/>
    <col min="4" max="4" width="11.42578125" bestFit="1" customWidth="1"/>
    <col min="5" max="5" width="9.42578125" bestFit="1" customWidth="1"/>
  </cols>
  <sheetData>
    <row r="2" spans="2:5" x14ac:dyDescent="0.25">
      <c r="B2" t="s">
        <v>10</v>
      </c>
      <c r="C2" t="s">
        <v>4</v>
      </c>
      <c r="D2" t="s">
        <v>207</v>
      </c>
    </row>
    <row r="3" spans="2:5" x14ac:dyDescent="0.25">
      <c r="B3">
        <v>0</v>
      </c>
      <c r="C3">
        <f>B3*60</f>
        <v>0</v>
      </c>
      <c r="D3">
        <v>0.34</v>
      </c>
      <c r="E3" t="s">
        <v>208</v>
      </c>
    </row>
    <row r="4" spans="2:5" x14ac:dyDescent="0.25">
      <c r="B4">
        <v>0.49149999999999999</v>
      </c>
      <c r="C4">
        <f t="shared" ref="C4:C14" si="0">B4*60</f>
        <v>29.49</v>
      </c>
      <c r="D4">
        <v>291.5</v>
      </c>
    </row>
    <row r="5" spans="2:5" x14ac:dyDescent="0.25">
      <c r="B5">
        <v>0.99419999999999997</v>
      </c>
      <c r="C5">
        <f t="shared" si="0"/>
        <v>59.652000000000001</v>
      </c>
      <c r="D5">
        <v>145.6</v>
      </c>
    </row>
    <row r="6" spans="2:5" x14ac:dyDescent="0.25">
      <c r="B6">
        <v>1.4850000000000001</v>
      </c>
      <c r="C6">
        <f t="shared" si="0"/>
        <v>89.100000000000009</v>
      </c>
      <c r="D6">
        <v>63.67</v>
      </c>
    </row>
    <row r="7" spans="2:5" x14ac:dyDescent="0.25">
      <c r="B7">
        <v>1.978</v>
      </c>
      <c r="C7">
        <f t="shared" si="0"/>
        <v>118.67999999999999</v>
      </c>
      <c r="D7">
        <v>50.98</v>
      </c>
    </row>
    <row r="8" spans="2:5" x14ac:dyDescent="0.25">
      <c r="B8">
        <v>2.5009999999999999</v>
      </c>
      <c r="C8">
        <f t="shared" si="0"/>
        <v>150.06</v>
      </c>
      <c r="D8">
        <v>29.89</v>
      </c>
    </row>
    <row r="9" spans="2:5" x14ac:dyDescent="0.25">
      <c r="B9">
        <v>2.99</v>
      </c>
      <c r="C9">
        <f t="shared" si="0"/>
        <v>179.4</v>
      </c>
      <c r="D9">
        <v>18.25</v>
      </c>
    </row>
    <row r="10" spans="2:5" x14ac:dyDescent="0.25">
      <c r="B10">
        <v>3.99</v>
      </c>
      <c r="C10">
        <f t="shared" si="0"/>
        <v>239.4</v>
      </c>
      <c r="D10">
        <v>7.5529999999999999</v>
      </c>
    </row>
    <row r="11" spans="2:5" x14ac:dyDescent="0.25">
      <c r="B11">
        <v>4.9800000000000004</v>
      </c>
      <c r="C11">
        <f t="shared" si="0"/>
        <v>298.8</v>
      </c>
      <c r="D11">
        <v>7.3460000000000001</v>
      </c>
    </row>
    <row r="12" spans="2:5" x14ac:dyDescent="0.25">
      <c r="B12">
        <v>6</v>
      </c>
      <c r="C12">
        <f t="shared" si="0"/>
        <v>360</v>
      </c>
      <c r="D12">
        <v>6.0830000000000002</v>
      </c>
    </row>
    <row r="13" spans="2:5" x14ac:dyDescent="0.25">
      <c r="B13">
        <v>6.99</v>
      </c>
      <c r="C13">
        <f t="shared" si="0"/>
        <v>419.40000000000003</v>
      </c>
      <c r="D13">
        <v>3.778</v>
      </c>
    </row>
    <row r="14" spans="2:5" x14ac:dyDescent="0.25">
      <c r="B14">
        <v>10</v>
      </c>
      <c r="C14">
        <f t="shared" si="0"/>
        <v>600</v>
      </c>
      <c r="D14">
        <v>5.2450000000000001</v>
      </c>
    </row>
    <row r="20" spans="1:1" x14ac:dyDescent="0.25">
      <c r="A20" t="s">
        <v>205</v>
      </c>
    </row>
    <row r="21" spans="1:1" x14ac:dyDescent="0.25">
      <c r="A21" t="s">
        <v>206</v>
      </c>
    </row>
    <row r="22" spans="1:1" x14ac:dyDescent="0.25">
      <c r="A22" t="s">
        <v>209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2" sqref="D2:E16"/>
    </sheetView>
  </sheetViews>
  <sheetFormatPr defaultRowHeight="15" x14ac:dyDescent="0.25"/>
  <cols>
    <col min="2" max="2" width="28.7109375" bestFit="1" customWidth="1"/>
    <col min="5" max="5" width="27" bestFit="1" customWidth="1"/>
    <col min="6" max="6" width="28.7109375" bestFit="1" customWidth="1"/>
  </cols>
  <sheetData>
    <row r="1" spans="1:8" x14ac:dyDescent="0.25">
      <c r="A1" t="s">
        <v>0</v>
      </c>
      <c r="B1" t="s">
        <v>1</v>
      </c>
      <c r="D1" t="s">
        <v>4</v>
      </c>
      <c r="E1" t="s">
        <v>203</v>
      </c>
      <c r="F1" t="s">
        <v>5</v>
      </c>
    </row>
    <row r="2" spans="1:8" x14ac:dyDescent="0.25">
      <c r="A2">
        <v>2.809482E-2</v>
      </c>
      <c r="B2">
        <v>33.313549999999999</v>
      </c>
      <c r="D2">
        <f>A2*60*60</f>
        <v>101.141352</v>
      </c>
      <c r="E2">
        <f>F2*1000</f>
        <v>33.313549999999999</v>
      </c>
      <c r="F2">
        <f>B2*0.001</f>
        <v>3.3313549999999997E-2</v>
      </c>
    </row>
    <row r="3" spans="1:8" x14ac:dyDescent="0.25">
      <c r="A3">
        <v>8.0772609999999995E-2</v>
      </c>
      <c r="B3">
        <v>9.964143</v>
      </c>
      <c r="D3">
        <f t="shared" ref="D3:D16" si="0">A3*60*60</f>
        <v>290.78139599999997</v>
      </c>
      <c r="E3">
        <f t="shared" ref="E3:E16" si="1">F3*1000</f>
        <v>9.964143</v>
      </c>
      <c r="F3">
        <f t="shared" ref="F3:F16" si="2">B3*0.001</f>
        <v>9.964143E-3</v>
      </c>
      <c r="G3" t="s">
        <v>6</v>
      </c>
      <c r="H3" t="s">
        <v>7</v>
      </c>
    </row>
    <row r="4" spans="1:8" x14ac:dyDescent="0.25">
      <c r="A4">
        <v>0.16154521999999999</v>
      </c>
      <c r="B4">
        <v>4.9992856999999997</v>
      </c>
      <c r="D4">
        <f t="shared" si="0"/>
        <v>581.56279199999994</v>
      </c>
      <c r="E4">
        <f t="shared" si="1"/>
        <v>4.9992856999999997</v>
      </c>
      <c r="F4">
        <f t="shared" si="2"/>
        <v>4.9992856999999998E-3</v>
      </c>
    </row>
    <row r="5" spans="1:8" x14ac:dyDescent="0.25">
      <c r="A5">
        <v>0.24582967</v>
      </c>
      <c r="B5">
        <v>3.6574848000000002</v>
      </c>
      <c r="D5">
        <f t="shared" si="0"/>
        <v>884.98681199999999</v>
      </c>
      <c r="E5">
        <f t="shared" si="1"/>
        <v>3.6574848000000002</v>
      </c>
      <c r="F5">
        <f t="shared" si="2"/>
        <v>3.6574848000000002E-3</v>
      </c>
      <c r="G5" t="s">
        <v>8</v>
      </c>
    </row>
    <row r="6" spans="1:8" x14ac:dyDescent="0.25">
      <c r="A6">
        <v>0.49517119999999998</v>
      </c>
      <c r="B6">
        <v>2.6758213</v>
      </c>
      <c r="D6">
        <f t="shared" si="0"/>
        <v>1782.6163200000001</v>
      </c>
      <c r="E6">
        <f t="shared" si="1"/>
        <v>2.6758213000000004</v>
      </c>
      <c r="F6">
        <f t="shared" si="2"/>
        <v>2.6758213000000002E-3</v>
      </c>
      <c r="G6" t="s">
        <v>9</v>
      </c>
    </row>
    <row r="7" spans="1:8" x14ac:dyDescent="0.25">
      <c r="A7">
        <v>0.74802460000000004</v>
      </c>
      <c r="B7">
        <v>2.4813942999999998</v>
      </c>
      <c r="D7">
        <f t="shared" si="0"/>
        <v>2692.8885599999999</v>
      </c>
      <c r="E7">
        <f t="shared" si="1"/>
        <v>2.4813942999999998</v>
      </c>
      <c r="F7">
        <f t="shared" si="2"/>
        <v>2.4813942999999997E-3</v>
      </c>
    </row>
    <row r="8" spans="1:8" x14ac:dyDescent="0.25">
      <c r="A8">
        <v>0.99736612999999996</v>
      </c>
      <c r="B8">
        <v>2.2278910000000001</v>
      </c>
      <c r="D8">
        <f t="shared" si="0"/>
        <v>3590.5180679999999</v>
      </c>
      <c r="E8">
        <f t="shared" si="1"/>
        <v>2.2278910000000001</v>
      </c>
      <c r="F8">
        <f t="shared" si="2"/>
        <v>2.2278910000000001E-3</v>
      </c>
    </row>
    <row r="9" spans="1:8" x14ac:dyDescent="0.25">
      <c r="A9">
        <v>1.2502195</v>
      </c>
      <c r="B9">
        <v>1.8153918</v>
      </c>
      <c r="D9">
        <f t="shared" si="0"/>
        <v>4500.7902000000004</v>
      </c>
      <c r="E9">
        <f t="shared" si="1"/>
        <v>1.8153918</v>
      </c>
      <c r="F9">
        <f t="shared" si="2"/>
        <v>1.8153918E-3</v>
      </c>
    </row>
    <row r="10" spans="1:8" x14ac:dyDescent="0.25">
      <c r="A10">
        <v>1.4995611</v>
      </c>
      <c r="B10">
        <v>1.6299281999999999</v>
      </c>
      <c r="D10">
        <f t="shared" si="0"/>
        <v>5398.4199599999993</v>
      </c>
      <c r="E10">
        <f t="shared" si="1"/>
        <v>1.6299281999999999</v>
      </c>
      <c r="F10">
        <f t="shared" si="2"/>
        <v>1.6299282E-3</v>
      </c>
    </row>
    <row r="11" spans="1:8" x14ac:dyDescent="0.25">
      <c r="A11">
        <v>1.7489026000000001</v>
      </c>
      <c r="B11">
        <v>1.4322083999999999</v>
      </c>
      <c r="D11">
        <f t="shared" si="0"/>
        <v>6296.04936</v>
      </c>
      <c r="E11">
        <f t="shared" si="1"/>
        <v>1.4322084000000002</v>
      </c>
      <c r="F11">
        <f t="shared" si="2"/>
        <v>1.4322084000000001E-3</v>
      </c>
    </row>
    <row r="12" spans="1:8" x14ac:dyDescent="0.25">
      <c r="A12">
        <v>1.9982439999999999</v>
      </c>
      <c r="B12">
        <v>1.4952954000000001</v>
      </c>
      <c r="D12">
        <f t="shared" si="0"/>
        <v>7193.6783999999998</v>
      </c>
      <c r="E12">
        <f t="shared" si="1"/>
        <v>1.4952954000000001</v>
      </c>
      <c r="F12">
        <f t="shared" si="2"/>
        <v>1.4952954000000001E-3</v>
      </c>
    </row>
    <row r="13" spans="1:8" x14ac:dyDescent="0.25">
      <c r="A13">
        <v>2.5004390000000001</v>
      </c>
      <c r="B13">
        <v>1.2721085999999999</v>
      </c>
      <c r="D13">
        <f t="shared" si="0"/>
        <v>9001.5804000000007</v>
      </c>
      <c r="E13">
        <f t="shared" si="1"/>
        <v>1.2721085999999999</v>
      </c>
      <c r="F13">
        <f t="shared" si="2"/>
        <v>1.2721085999999999E-3</v>
      </c>
    </row>
    <row r="14" spans="1:8" x14ac:dyDescent="0.25">
      <c r="A14">
        <v>2.9991221000000001</v>
      </c>
      <c r="B14">
        <v>1.1545228000000001</v>
      </c>
      <c r="D14">
        <f t="shared" si="0"/>
        <v>10796.83956</v>
      </c>
      <c r="E14">
        <f t="shared" si="1"/>
        <v>1.1545228000000001</v>
      </c>
      <c r="F14">
        <f t="shared" si="2"/>
        <v>1.1545228000000001E-3</v>
      </c>
    </row>
    <row r="15" spans="1:8" x14ac:dyDescent="0.25">
      <c r="A15">
        <v>3.5013169999999998</v>
      </c>
      <c r="B15">
        <v>1.0939603</v>
      </c>
      <c r="D15">
        <f t="shared" si="0"/>
        <v>12604.741199999999</v>
      </c>
      <c r="E15">
        <f t="shared" si="1"/>
        <v>1.0939603</v>
      </c>
      <c r="F15">
        <f t="shared" si="2"/>
        <v>1.0939603E-3</v>
      </c>
    </row>
    <row r="16" spans="1:8" x14ac:dyDescent="0.25">
      <c r="A16">
        <v>4</v>
      </c>
      <c r="B16">
        <v>0.94076020000000005</v>
      </c>
      <c r="D16">
        <f t="shared" si="0"/>
        <v>14400</v>
      </c>
      <c r="E16">
        <f t="shared" si="1"/>
        <v>0.94076020000000005</v>
      </c>
      <c r="F16">
        <f t="shared" si="2"/>
        <v>9.4076020000000008E-4</v>
      </c>
    </row>
    <row r="18" spans="1:1" x14ac:dyDescent="0.25">
      <c r="A18" t="s">
        <v>2</v>
      </c>
    </row>
    <row r="19" spans="1:1" x14ac:dyDescent="0.25">
      <c r="A19" t="s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D2" sqref="D2:E20"/>
    </sheetView>
  </sheetViews>
  <sheetFormatPr defaultRowHeight="15" x14ac:dyDescent="0.25"/>
  <cols>
    <col min="1" max="1" width="10.7109375" bestFit="1" customWidth="1"/>
    <col min="2" max="2" width="27.140625" bestFit="1" customWidth="1"/>
    <col min="5" max="5" width="29" customWidth="1"/>
    <col min="6" max="6" width="28.28515625" bestFit="1" customWidth="1"/>
    <col min="8" max="8" width="10.7109375" bestFit="1" customWidth="1"/>
    <col min="9" max="9" width="19.5703125" bestFit="1" customWidth="1"/>
    <col min="12" max="12" width="19" bestFit="1" customWidth="1"/>
  </cols>
  <sheetData>
    <row r="1" spans="1:6" x14ac:dyDescent="0.25">
      <c r="A1" t="s">
        <v>10</v>
      </c>
      <c r="B1" t="s">
        <v>11</v>
      </c>
      <c r="D1" t="s">
        <v>4</v>
      </c>
      <c r="E1" t="s">
        <v>12</v>
      </c>
      <c r="F1" t="s">
        <v>12</v>
      </c>
    </row>
    <row r="2" spans="1:6" x14ac:dyDescent="0.25">
      <c r="D2">
        <v>0</v>
      </c>
      <c r="E2">
        <v>0</v>
      </c>
    </row>
    <row r="3" spans="1:6" x14ac:dyDescent="0.25">
      <c r="A3">
        <v>3.5166892999999999</v>
      </c>
      <c r="B3">
        <v>6.7672020000000002</v>
      </c>
      <c r="D3">
        <f>A3*60</f>
        <v>211.00135799999998</v>
      </c>
      <c r="E3">
        <f>F3*1000</f>
        <v>6767.2020000000002</v>
      </c>
      <c r="F3">
        <f>B3</f>
        <v>6.7672020000000002</v>
      </c>
    </row>
    <row r="4" spans="1:6" x14ac:dyDescent="0.25">
      <c r="A4">
        <v>7.1649909999999997</v>
      </c>
      <c r="B4">
        <v>5.5664243999999998</v>
      </c>
      <c r="D4">
        <f t="shared" ref="D4:D20" si="0">A4*60</f>
        <v>429.89945999999998</v>
      </c>
      <c r="E4">
        <f t="shared" ref="E4:E20" si="1">F4*1000</f>
        <v>5566.4243999999999</v>
      </c>
      <c r="F4">
        <f t="shared" ref="F4:F20" si="2">B4</f>
        <v>5.5664243999999998</v>
      </c>
    </row>
    <row r="5" spans="1:6" x14ac:dyDescent="0.25">
      <c r="A5">
        <v>8.9812449999999995</v>
      </c>
      <c r="B5">
        <v>4.7185864000000004</v>
      </c>
      <c r="D5">
        <f t="shared" si="0"/>
        <v>538.87469999999996</v>
      </c>
      <c r="E5">
        <f t="shared" si="1"/>
        <v>4718.5864000000001</v>
      </c>
      <c r="F5">
        <f t="shared" si="2"/>
        <v>4.7185864000000004</v>
      </c>
    </row>
    <row r="6" spans="1:6" x14ac:dyDescent="0.25">
      <c r="A6">
        <v>11.725807</v>
      </c>
      <c r="B6">
        <v>4.3768906999999997</v>
      </c>
      <c r="D6">
        <f t="shared" si="0"/>
        <v>703.54841999999996</v>
      </c>
      <c r="E6">
        <f t="shared" si="1"/>
        <v>4376.8906999999999</v>
      </c>
      <c r="F6">
        <f t="shared" si="2"/>
        <v>4.3768906999999997</v>
      </c>
    </row>
    <row r="7" spans="1:6" x14ac:dyDescent="0.25">
      <c r="A7">
        <v>14.470369</v>
      </c>
      <c r="B7">
        <v>4.0599384000000001</v>
      </c>
      <c r="D7">
        <f t="shared" si="0"/>
        <v>868.22213999999997</v>
      </c>
      <c r="E7">
        <f t="shared" si="1"/>
        <v>4059.9384</v>
      </c>
      <c r="F7">
        <f t="shared" si="2"/>
        <v>4.0599384000000001</v>
      </c>
    </row>
    <row r="8" spans="1:6" x14ac:dyDescent="0.25">
      <c r="A8">
        <v>23.592001</v>
      </c>
      <c r="B8">
        <v>2.5101415999999999</v>
      </c>
      <c r="D8">
        <f t="shared" si="0"/>
        <v>1415.5200600000001</v>
      </c>
      <c r="E8">
        <f t="shared" si="1"/>
        <v>2510.1415999999999</v>
      </c>
      <c r="F8">
        <f t="shared" si="2"/>
        <v>2.5101415999999999</v>
      </c>
    </row>
    <row r="9" spans="1:6" x14ac:dyDescent="0.25">
      <c r="A9">
        <v>39.136330000000001</v>
      </c>
      <c r="B9">
        <v>1.5285088</v>
      </c>
      <c r="D9">
        <f t="shared" si="0"/>
        <v>2348.1797999999999</v>
      </c>
      <c r="E9">
        <f t="shared" si="1"/>
        <v>1528.5088000000001</v>
      </c>
      <c r="F9">
        <f t="shared" si="2"/>
        <v>1.5285088</v>
      </c>
    </row>
    <row r="10" spans="1:6" x14ac:dyDescent="0.25">
      <c r="A10">
        <v>55.622999999999998</v>
      </c>
      <c r="B10">
        <v>1.1484972</v>
      </c>
      <c r="D10">
        <f t="shared" si="0"/>
        <v>3337.3799999999997</v>
      </c>
      <c r="E10">
        <f t="shared" si="1"/>
        <v>1148.4972</v>
      </c>
      <c r="F10">
        <f t="shared" si="2"/>
        <v>1.1484972</v>
      </c>
    </row>
    <row r="11" spans="1:6" x14ac:dyDescent="0.25">
      <c r="A11">
        <v>70.272360000000006</v>
      </c>
      <c r="B11">
        <v>0.85014909999999999</v>
      </c>
      <c r="D11">
        <f t="shared" si="0"/>
        <v>4216.3416000000007</v>
      </c>
      <c r="E11">
        <f t="shared" si="1"/>
        <v>850.14909999999998</v>
      </c>
      <c r="F11">
        <f t="shared" si="2"/>
        <v>0.85014909999999999</v>
      </c>
    </row>
    <row r="12" spans="1:6" x14ac:dyDescent="0.25">
      <c r="A12">
        <v>85.828980000000001</v>
      </c>
      <c r="B12">
        <v>0.5750653</v>
      </c>
      <c r="D12">
        <f t="shared" si="0"/>
        <v>5149.7388000000001</v>
      </c>
      <c r="E12">
        <f t="shared" si="1"/>
        <v>575.06529999999998</v>
      </c>
      <c r="F12">
        <f t="shared" si="2"/>
        <v>0.5750653</v>
      </c>
    </row>
    <row r="13" spans="1:6" x14ac:dyDescent="0.25">
      <c r="A13">
        <v>106.90279</v>
      </c>
      <c r="B13">
        <v>0.42559354999999999</v>
      </c>
      <c r="D13">
        <f t="shared" si="0"/>
        <v>6414.1673999999994</v>
      </c>
      <c r="E13">
        <f t="shared" si="1"/>
        <v>425.59354999999999</v>
      </c>
      <c r="F13">
        <f t="shared" si="2"/>
        <v>0.42559354999999999</v>
      </c>
    </row>
    <row r="14" spans="1:6" x14ac:dyDescent="0.25">
      <c r="A14">
        <v>136.21204</v>
      </c>
      <c r="B14">
        <v>0.25518548000000002</v>
      </c>
      <c r="D14">
        <f t="shared" si="0"/>
        <v>8172.7224000000006</v>
      </c>
      <c r="E14">
        <f t="shared" si="1"/>
        <v>255.18548000000001</v>
      </c>
      <c r="F14">
        <f t="shared" si="2"/>
        <v>0.25518548000000002</v>
      </c>
    </row>
    <row r="15" spans="1:6" x14ac:dyDescent="0.25">
      <c r="A15">
        <v>165.51077000000001</v>
      </c>
      <c r="B15">
        <v>0.13982546000000001</v>
      </c>
      <c r="D15">
        <f t="shared" si="0"/>
        <v>9930.646200000001</v>
      </c>
      <c r="E15">
        <f t="shared" si="1"/>
        <v>139.82546000000002</v>
      </c>
      <c r="F15">
        <f t="shared" si="2"/>
        <v>0.13982546000000001</v>
      </c>
    </row>
    <row r="16" spans="1:6" x14ac:dyDescent="0.25">
      <c r="A16">
        <v>211.31898000000001</v>
      </c>
      <c r="B16">
        <v>6.9977999999999999E-2</v>
      </c>
      <c r="D16">
        <f t="shared" si="0"/>
        <v>12679.138800000001</v>
      </c>
      <c r="E16">
        <f t="shared" si="1"/>
        <v>69.977999999999994</v>
      </c>
      <c r="F16">
        <f t="shared" si="2"/>
        <v>6.9977999999999999E-2</v>
      </c>
    </row>
    <row r="17" spans="1:12" x14ac:dyDescent="0.25">
      <c r="A17">
        <v>269.96910000000003</v>
      </c>
      <c r="B17">
        <v>3.2966673000000002E-2</v>
      </c>
      <c r="D17">
        <f t="shared" si="0"/>
        <v>16198.146000000001</v>
      </c>
      <c r="E17">
        <f t="shared" si="1"/>
        <v>32.966673</v>
      </c>
      <c r="F17">
        <f t="shared" si="2"/>
        <v>3.2966673000000002E-2</v>
      </c>
    </row>
    <row r="18" spans="1:12" x14ac:dyDescent="0.25">
      <c r="A18">
        <v>330.48455999999999</v>
      </c>
      <c r="B18">
        <v>2.0046283000000002E-2</v>
      </c>
      <c r="D18">
        <f t="shared" si="0"/>
        <v>19829.0736</v>
      </c>
      <c r="E18">
        <f t="shared" si="1"/>
        <v>20.046283000000003</v>
      </c>
      <c r="F18">
        <f t="shared" si="2"/>
        <v>2.0046283000000002E-2</v>
      </c>
    </row>
    <row r="19" spans="1:12" x14ac:dyDescent="0.25">
      <c r="A19">
        <v>391.02987999999999</v>
      </c>
      <c r="B19">
        <v>1.5734850000000002E-2</v>
      </c>
      <c r="D19">
        <f t="shared" si="0"/>
        <v>23461.792799999999</v>
      </c>
      <c r="E19">
        <f t="shared" si="1"/>
        <v>15.734850000000002</v>
      </c>
      <c r="F19">
        <f t="shared" si="2"/>
        <v>1.5734850000000002E-2</v>
      </c>
    </row>
    <row r="20" spans="1:12" x14ac:dyDescent="0.25">
      <c r="A20">
        <v>450.66091999999998</v>
      </c>
      <c r="B20">
        <v>1.2727623E-2</v>
      </c>
      <c r="D20">
        <f t="shared" si="0"/>
        <v>27039.655199999997</v>
      </c>
      <c r="E20">
        <f t="shared" si="1"/>
        <v>12.727623000000001</v>
      </c>
      <c r="F20">
        <f t="shared" si="2"/>
        <v>1.2727623E-2</v>
      </c>
    </row>
    <row r="23" spans="1:12" x14ac:dyDescent="0.25">
      <c r="A23" t="s">
        <v>15</v>
      </c>
      <c r="C23" t="s">
        <v>6</v>
      </c>
      <c r="D23" t="s">
        <v>21</v>
      </c>
    </row>
    <row r="24" spans="1:12" x14ac:dyDescent="0.25">
      <c r="A24" t="s">
        <v>16</v>
      </c>
      <c r="C24" t="s">
        <v>14</v>
      </c>
    </row>
    <row r="27" spans="1:12" x14ac:dyDescent="0.25">
      <c r="A27" t="s">
        <v>10</v>
      </c>
      <c r="B27" t="s">
        <v>11</v>
      </c>
      <c r="D27" t="s">
        <v>4</v>
      </c>
      <c r="E27" t="s">
        <v>204</v>
      </c>
      <c r="F27" t="s">
        <v>12</v>
      </c>
      <c r="H27" t="s">
        <v>10</v>
      </c>
      <c r="I27" t="s">
        <v>17</v>
      </c>
      <c r="K27" t="s">
        <v>4</v>
      </c>
      <c r="L27" t="s">
        <v>18</v>
      </c>
    </row>
    <row r="28" spans="1:12" x14ac:dyDescent="0.25">
      <c r="D28">
        <v>0</v>
      </c>
      <c r="E28">
        <v>0</v>
      </c>
    </row>
    <row r="29" spans="1:12" x14ac:dyDescent="0.25">
      <c r="A29">
        <v>4.3735759999999999</v>
      </c>
      <c r="B29">
        <v>5.6356544</v>
      </c>
      <c r="D29">
        <f>A29*60</f>
        <v>262.41455999999999</v>
      </c>
      <c r="E29">
        <f>F29*1000</f>
        <v>5635.6544000000004</v>
      </c>
      <c r="F29">
        <f>B29</f>
        <v>5.6356544</v>
      </c>
      <c r="H29">
        <v>0</v>
      </c>
      <c r="I29">
        <v>0</v>
      </c>
      <c r="K29">
        <f>H29*60</f>
        <v>0</v>
      </c>
      <c r="L29">
        <f>I29*1000</f>
        <v>0</v>
      </c>
    </row>
    <row r="30" spans="1:12" x14ac:dyDescent="0.25">
      <c r="A30">
        <v>8.7471519999999998</v>
      </c>
      <c r="B30">
        <v>4.9738160000000002</v>
      </c>
      <c r="D30">
        <f t="shared" ref="D30:D45" si="3">A30*60</f>
        <v>524.82911999999999</v>
      </c>
      <c r="E30">
        <f t="shared" ref="E30:E44" si="4">F30*1000</f>
        <v>4973.8159999999998</v>
      </c>
      <c r="F30">
        <f t="shared" ref="F30:F45" si="5">B30</f>
        <v>4.9738160000000002</v>
      </c>
      <c r="H30">
        <v>15.93732</v>
      </c>
      <c r="I30">
        <v>9.3848029999999998</v>
      </c>
      <c r="K30">
        <f t="shared" ref="K30:K43" si="6">H30*60</f>
        <v>956.23919999999998</v>
      </c>
      <c r="L30">
        <f t="shared" ref="L30:L43" si="7">I30*1000</f>
        <v>9384.8029999999999</v>
      </c>
    </row>
    <row r="31" spans="1:12" x14ac:dyDescent="0.25">
      <c r="A31">
        <v>10.933941000000001</v>
      </c>
      <c r="B31">
        <v>4.5927576999999999</v>
      </c>
      <c r="D31">
        <f t="shared" si="3"/>
        <v>656.03646000000003</v>
      </c>
      <c r="E31">
        <f t="shared" si="4"/>
        <v>4592.7577000000001</v>
      </c>
      <c r="F31">
        <f t="shared" si="5"/>
        <v>4.5927576999999999</v>
      </c>
      <c r="H31">
        <v>30.905798000000001</v>
      </c>
      <c r="I31">
        <v>16.248201000000002</v>
      </c>
      <c r="K31">
        <f t="shared" si="6"/>
        <v>1854.34788</v>
      </c>
      <c r="L31">
        <f t="shared" si="7"/>
        <v>16248.201000000001</v>
      </c>
    </row>
    <row r="32" spans="1:12" x14ac:dyDescent="0.25">
      <c r="A32">
        <v>14.214123000000001</v>
      </c>
      <c r="B32">
        <v>4.2919219999999996</v>
      </c>
      <c r="D32">
        <f t="shared" si="3"/>
        <v>852.84738000000004</v>
      </c>
      <c r="E32">
        <f t="shared" si="4"/>
        <v>4291.9219999999996</v>
      </c>
      <c r="F32">
        <f t="shared" si="5"/>
        <v>4.2919219999999996</v>
      </c>
      <c r="H32">
        <v>46.04862</v>
      </c>
      <c r="I32">
        <v>19.582280000000001</v>
      </c>
      <c r="K32">
        <f t="shared" si="6"/>
        <v>2762.9171999999999</v>
      </c>
      <c r="L32">
        <f t="shared" si="7"/>
        <v>19582.280000000002</v>
      </c>
    </row>
    <row r="33" spans="1:12" x14ac:dyDescent="0.25">
      <c r="A33">
        <v>22.961275000000001</v>
      </c>
      <c r="B33">
        <v>2.8679667000000002</v>
      </c>
      <c r="D33">
        <f t="shared" si="3"/>
        <v>1377.6765</v>
      </c>
      <c r="E33">
        <f t="shared" si="4"/>
        <v>2867.9667000000004</v>
      </c>
      <c r="F33">
        <f t="shared" si="5"/>
        <v>2.8679667000000002</v>
      </c>
      <c r="H33">
        <v>61.246229999999997</v>
      </c>
      <c r="I33">
        <v>21.807141999999999</v>
      </c>
      <c r="K33">
        <f t="shared" si="6"/>
        <v>3674.7737999999999</v>
      </c>
      <c r="L33">
        <f t="shared" si="7"/>
        <v>21807.142</v>
      </c>
    </row>
    <row r="34" spans="1:12" x14ac:dyDescent="0.25">
      <c r="A34">
        <v>38.268790000000003</v>
      </c>
      <c r="B34">
        <v>1.724791</v>
      </c>
      <c r="D34">
        <f t="shared" si="3"/>
        <v>2296.1274000000003</v>
      </c>
      <c r="E34">
        <f t="shared" si="4"/>
        <v>1724.7909999999999</v>
      </c>
      <c r="F34">
        <f t="shared" si="5"/>
        <v>1.724791</v>
      </c>
      <c r="H34">
        <v>75.400279999999995</v>
      </c>
      <c r="I34">
        <v>23.023168999999999</v>
      </c>
      <c r="K34">
        <f t="shared" si="6"/>
        <v>4524.0167999999994</v>
      </c>
      <c r="L34">
        <f t="shared" si="7"/>
        <v>23023.168999999998</v>
      </c>
    </row>
    <row r="35" spans="1:12" x14ac:dyDescent="0.25">
      <c r="A35">
        <v>53.576309999999999</v>
      </c>
      <c r="B35">
        <v>1.3236768000000001</v>
      </c>
      <c r="D35">
        <f t="shared" si="3"/>
        <v>3214.5785999999998</v>
      </c>
      <c r="E35">
        <f t="shared" si="4"/>
        <v>1323.6768000000002</v>
      </c>
      <c r="F35">
        <f t="shared" si="5"/>
        <v>1.3236768000000001</v>
      </c>
      <c r="H35">
        <v>91.756029999999996</v>
      </c>
      <c r="I35">
        <v>23.9376</v>
      </c>
      <c r="K35">
        <f t="shared" si="6"/>
        <v>5505.3617999999997</v>
      </c>
      <c r="L35">
        <f t="shared" si="7"/>
        <v>23937.599999999999</v>
      </c>
    </row>
    <row r="36" spans="1:12" x14ac:dyDescent="0.25">
      <c r="A36">
        <v>67.790436</v>
      </c>
      <c r="B36">
        <v>1.0228412</v>
      </c>
      <c r="D36">
        <f t="shared" si="3"/>
        <v>4067.42616</v>
      </c>
      <c r="E36">
        <f t="shared" si="4"/>
        <v>1022.8412</v>
      </c>
      <c r="F36">
        <f t="shared" si="5"/>
        <v>1.0228412</v>
      </c>
      <c r="H36">
        <v>121.20731000000001</v>
      </c>
      <c r="I36">
        <v>25.361730000000001</v>
      </c>
      <c r="K36">
        <f t="shared" si="6"/>
        <v>7272.4386000000004</v>
      </c>
      <c r="L36">
        <f t="shared" si="7"/>
        <v>25361.730000000003</v>
      </c>
    </row>
    <row r="37" spans="1:12" x14ac:dyDescent="0.25">
      <c r="A37">
        <v>83.097945999999993</v>
      </c>
      <c r="B37">
        <v>0.70194983</v>
      </c>
      <c r="D37">
        <f t="shared" si="3"/>
        <v>4985.8767599999992</v>
      </c>
      <c r="E37">
        <f t="shared" si="4"/>
        <v>701.94983000000002</v>
      </c>
      <c r="F37">
        <f t="shared" si="5"/>
        <v>0.70194983</v>
      </c>
      <c r="H37">
        <v>150.69347999999999</v>
      </c>
      <c r="I37">
        <v>26.08</v>
      </c>
      <c r="K37">
        <f t="shared" si="6"/>
        <v>9041.6088</v>
      </c>
      <c r="L37">
        <f t="shared" si="7"/>
        <v>26080</v>
      </c>
    </row>
    <row r="38" spans="1:12" x14ac:dyDescent="0.25">
      <c r="A38">
        <v>106.05923</v>
      </c>
      <c r="B38">
        <v>0.52144849999999998</v>
      </c>
      <c r="D38">
        <f t="shared" si="3"/>
        <v>6363.5537999999997</v>
      </c>
      <c r="E38">
        <f t="shared" si="4"/>
        <v>521.44849999999997</v>
      </c>
      <c r="F38">
        <f t="shared" si="5"/>
        <v>0.52144849999999998</v>
      </c>
      <c r="H38">
        <v>181.27798000000001</v>
      </c>
      <c r="I38">
        <v>26.697890000000001</v>
      </c>
      <c r="K38">
        <f t="shared" si="6"/>
        <v>10876.678800000002</v>
      </c>
      <c r="L38">
        <f t="shared" si="7"/>
        <v>26697.89</v>
      </c>
    </row>
    <row r="39" spans="1:12" x14ac:dyDescent="0.25">
      <c r="A39">
        <v>135.58087</v>
      </c>
      <c r="B39">
        <v>0.32089135000000002</v>
      </c>
      <c r="D39">
        <f t="shared" si="3"/>
        <v>8134.8522000000003</v>
      </c>
      <c r="E39">
        <f t="shared" si="4"/>
        <v>320.89135000000005</v>
      </c>
      <c r="F39">
        <f t="shared" si="5"/>
        <v>0.32089135000000002</v>
      </c>
      <c r="H39">
        <v>241.38353000000001</v>
      </c>
      <c r="I39">
        <v>27.328182000000002</v>
      </c>
      <c r="K39">
        <f t="shared" si="6"/>
        <v>14483.0118</v>
      </c>
      <c r="L39">
        <f t="shared" si="7"/>
        <v>27328.182000000001</v>
      </c>
    </row>
    <row r="40" spans="1:12" x14ac:dyDescent="0.25">
      <c r="A40">
        <v>166.19588999999999</v>
      </c>
      <c r="B40">
        <v>0.18050139000000001</v>
      </c>
      <c r="D40">
        <f t="shared" si="3"/>
        <v>9971.7533999999996</v>
      </c>
      <c r="E40">
        <f t="shared" si="4"/>
        <v>180.50139000000001</v>
      </c>
      <c r="F40">
        <f t="shared" si="5"/>
        <v>0.18050139000000001</v>
      </c>
      <c r="H40">
        <v>300.40566999999999</v>
      </c>
      <c r="I40">
        <v>27.756340000000002</v>
      </c>
      <c r="K40">
        <f t="shared" si="6"/>
        <v>18024.340199999999</v>
      </c>
      <c r="L40">
        <f t="shared" si="7"/>
        <v>27756.34</v>
      </c>
    </row>
    <row r="41" spans="1:12" x14ac:dyDescent="0.25">
      <c r="A41">
        <v>211.02504999999999</v>
      </c>
      <c r="B41">
        <v>8.0222840000000004E-2</v>
      </c>
      <c r="D41">
        <f t="shared" si="3"/>
        <v>12661.502999999999</v>
      </c>
      <c r="E41">
        <f t="shared" si="4"/>
        <v>80.222840000000005</v>
      </c>
      <c r="F41">
        <f t="shared" si="5"/>
        <v>8.0222840000000004E-2</v>
      </c>
      <c r="H41">
        <v>360.53113000000002</v>
      </c>
      <c r="I41">
        <v>27.983281999999999</v>
      </c>
      <c r="K41">
        <f t="shared" si="6"/>
        <v>21631.8678</v>
      </c>
      <c r="L41">
        <f t="shared" si="7"/>
        <v>27983.281999999999</v>
      </c>
    </row>
    <row r="42" spans="1:12" x14ac:dyDescent="0.25">
      <c r="A42">
        <v>271.16174000000001</v>
      </c>
      <c r="B42">
        <v>4.0111420000000002E-2</v>
      </c>
      <c r="D42">
        <f t="shared" si="3"/>
        <v>16269.704400000001</v>
      </c>
      <c r="E42">
        <f t="shared" si="4"/>
        <v>40.111420000000003</v>
      </c>
      <c r="F42">
        <f t="shared" si="5"/>
        <v>4.0111420000000002E-2</v>
      </c>
      <c r="H42">
        <v>421.75493999999998</v>
      </c>
      <c r="I42">
        <v>28.109846000000001</v>
      </c>
      <c r="K42">
        <f t="shared" si="6"/>
        <v>25305.296399999999</v>
      </c>
      <c r="L42">
        <f t="shared" si="7"/>
        <v>28109.846000000001</v>
      </c>
    </row>
    <row r="43" spans="1:12" x14ac:dyDescent="0.25">
      <c r="A43">
        <v>330.20501999999999</v>
      </c>
      <c r="B43">
        <v>4.0111420000000002E-2</v>
      </c>
      <c r="D43">
        <f t="shared" si="3"/>
        <v>19812.301199999998</v>
      </c>
      <c r="E43">
        <f t="shared" si="4"/>
        <v>40.111420000000003</v>
      </c>
      <c r="F43">
        <f t="shared" si="5"/>
        <v>4.0111420000000002E-2</v>
      </c>
      <c r="H43">
        <v>480.79700000000003</v>
      </c>
      <c r="I43">
        <v>28.134654999999999</v>
      </c>
      <c r="K43">
        <f t="shared" si="6"/>
        <v>28847.82</v>
      </c>
      <c r="L43">
        <f t="shared" si="7"/>
        <v>28134.654999999999</v>
      </c>
    </row>
    <row r="44" spans="1:12" x14ac:dyDescent="0.25">
      <c r="A44">
        <v>390.34167000000002</v>
      </c>
      <c r="B44">
        <v>2.0055710000000001E-2</v>
      </c>
      <c r="D44">
        <f t="shared" si="3"/>
        <v>23420.500200000002</v>
      </c>
      <c r="E44">
        <f t="shared" si="4"/>
        <v>20.055710000000001</v>
      </c>
      <c r="F44">
        <f t="shared" si="5"/>
        <v>2.0055710000000001E-2</v>
      </c>
    </row>
    <row r="45" spans="1:12" x14ac:dyDescent="0.25">
      <c r="A45">
        <v>450.47836000000001</v>
      </c>
      <c r="B45">
        <v>0</v>
      </c>
      <c r="D45">
        <f t="shared" si="3"/>
        <v>27028.7016</v>
      </c>
      <c r="E45">
        <f>F45*1000</f>
        <v>0</v>
      </c>
      <c r="F45">
        <f t="shared" si="5"/>
        <v>0</v>
      </c>
    </row>
    <row r="47" spans="1:12" x14ac:dyDescent="0.25">
      <c r="A47" t="s">
        <v>15</v>
      </c>
      <c r="I47" t="s">
        <v>15</v>
      </c>
    </row>
    <row r="48" spans="1:12" x14ac:dyDescent="0.25">
      <c r="A48" t="s">
        <v>19</v>
      </c>
      <c r="I48" t="s">
        <v>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D2" sqref="D2:E9"/>
    </sheetView>
  </sheetViews>
  <sheetFormatPr defaultRowHeight="15" x14ac:dyDescent="0.25"/>
  <cols>
    <col min="1" max="1" width="10.7109375" bestFit="1" customWidth="1"/>
    <col min="2" max="2" width="28.28515625" bestFit="1" customWidth="1"/>
    <col min="5" max="5" width="26.7109375" customWidth="1"/>
    <col min="6" max="6" width="28.28515625" bestFit="1" customWidth="1"/>
  </cols>
  <sheetData>
    <row r="1" spans="1:6" x14ac:dyDescent="0.25">
      <c r="A1" t="s">
        <v>10</v>
      </c>
      <c r="B1" t="s">
        <v>12</v>
      </c>
      <c r="D1" t="s">
        <v>4</v>
      </c>
      <c r="E1" t="s">
        <v>204</v>
      </c>
      <c r="F1" t="s">
        <v>12</v>
      </c>
    </row>
    <row r="2" spans="1:6" x14ac:dyDescent="0.25">
      <c r="A2">
        <v>1.4906547000000001</v>
      </c>
      <c r="B2">
        <v>1.9107474</v>
      </c>
      <c r="D2">
        <f>A2*60</f>
        <v>89.439282000000006</v>
      </c>
      <c r="E2">
        <f>F2*1000</f>
        <v>1910.7474</v>
      </c>
      <c r="F2">
        <f>B2</f>
        <v>1.9107474</v>
      </c>
    </row>
    <row r="3" spans="1:6" x14ac:dyDescent="0.25">
      <c r="A3">
        <v>5.8998704000000002</v>
      </c>
      <c r="B3">
        <v>0.93770856000000002</v>
      </c>
      <c r="D3">
        <f t="shared" ref="D3:D10" si="0">A3*60</f>
        <v>353.99222400000002</v>
      </c>
      <c r="E3">
        <f t="shared" ref="E3:E10" si="1">F3*1000</f>
        <v>937.70856000000003</v>
      </c>
      <c r="F3">
        <f t="shared" ref="F3:F10" si="2">B3</f>
        <v>0.93770856000000002</v>
      </c>
    </row>
    <row r="4" spans="1:6" x14ac:dyDescent="0.25">
      <c r="A4">
        <v>10.806481</v>
      </c>
      <c r="B4">
        <v>0.59860930000000001</v>
      </c>
      <c r="D4">
        <f t="shared" si="0"/>
        <v>648.38886000000002</v>
      </c>
      <c r="E4">
        <f t="shared" si="1"/>
        <v>598.60929999999996</v>
      </c>
      <c r="F4">
        <f t="shared" si="2"/>
        <v>0.59860930000000001</v>
      </c>
    </row>
    <row r="5" spans="1:6" x14ac:dyDescent="0.25">
      <c r="A5">
        <v>20.530937000000002</v>
      </c>
      <c r="B5">
        <v>0.43825868000000001</v>
      </c>
      <c r="D5">
        <f t="shared" si="0"/>
        <v>1231.8562200000001</v>
      </c>
      <c r="E5">
        <f t="shared" si="1"/>
        <v>438.25868000000003</v>
      </c>
      <c r="F5">
        <f t="shared" si="2"/>
        <v>0.43825868000000001</v>
      </c>
    </row>
    <row r="6" spans="1:6" x14ac:dyDescent="0.25">
      <c r="A6">
        <v>30.244679999999999</v>
      </c>
      <c r="B6">
        <v>0.34040692</v>
      </c>
      <c r="D6">
        <f t="shared" si="0"/>
        <v>1814.6807999999999</v>
      </c>
      <c r="E6">
        <f t="shared" si="1"/>
        <v>340.40692000000001</v>
      </c>
      <c r="F6">
        <f t="shared" si="2"/>
        <v>0.34040692</v>
      </c>
    </row>
    <row r="7" spans="1:6" x14ac:dyDescent="0.25">
      <c r="A7">
        <v>59.958294000000002</v>
      </c>
      <c r="B7">
        <v>0.24329919</v>
      </c>
      <c r="D7">
        <f t="shared" si="0"/>
        <v>3597.49764</v>
      </c>
      <c r="E7">
        <f t="shared" si="1"/>
        <v>243.29919000000001</v>
      </c>
      <c r="F7">
        <f t="shared" si="2"/>
        <v>0.24329919</v>
      </c>
    </row>
    <row r="8" spans="1:6" x14ac:dyDescent="0.25">
      <c r="A8">
        <v>90.270319999999998</v>
      </c>
      <c r="B8">
        <v>0.19085604</v>
      </c>
      <c r="D8">
        <f t="shared" si="0"/>
        <v>5416.2191999999995</v>
      </c>
      <c r="E8">
        <f t="shared" si="1"/>
        <v>190.85604000000001</v>
      </c>
      <c r="F8">
        <f t="shared" si="2"/>
        <v>0.19085604</v>
      </c>
    </row>
    <row r="9" spans="1:6" x14ac:dyDescent="0.25">
      <c r="A9">
        <v>119.97628</v>
      </c>
      <c r="B9">
        <v>0.13839035999999999</v>
      </c>
      <c r="D9">
        <f t="shared" si="0"/>
        <v>7198.5767999999998</v>
      </c>
      <c r="E9">
        <f t="shared" si="1"/>
        <v>138.39035999999999</v>
      </c>
      <c r="F9">
        <f t="shared" si="2"/>
        <v>0.13839035999999999</v>
      </c>
    </row>
    <row r="10" spans="1:6" x14ac:dyDescent="0.25">
      <c r="A10">
        <v>180.00038000000001</v>
      </c>
      <c r="B10">
        <v>0</v>
      </c>
      <c r="D10">
        <f t="shared" si="0"/>
        <v>10800.022800000001</v>
      </c>
      <c r="E10">
        <f t="shared" si="1"/>
        <v>0</v>
      </c>
      <c r="F10">
        <f t="shared" si="2"/>
        <v>0</v>
      </c>
    </row>
    <row r="12" spans="1:6" x14ac:dyDescent="0.25">
      <c r="A12" t="s">
        <v>22</v>
      </c>
      <c r="C12" t="s">
        <v>6</v>
      </c>
      <c r="D12" t="s">
        <v>24</v>
      </c>
    </row>
    <row r="13" spans="1:6" x14ac:dyDescent="0.25">
      <c r="A13" t="s">
        <v>23</v>
      </c>
    </row>
    <row r="18" spans="1:6" x14ac:dyDescent="0.25">
      <c r="A18" t="s">
        <v>29</v>
      </c>
    </row>
    <row r="19" spans="1:6" x14ac:dyDescent="0.25">
      <c r="A19" t="s">
        <v>10</v>
      </c>
      <c r="B19" t="s">
        <v>12</v>
      </c>
      <c r="D19" t="s">
        <v>4</v>
      </c>
      <c r="F19" t="s">
        <v>12</v>
      </c>
    </row>
    <row r="20" spans="1:6" x14ac:dyDescent="0.25">
      <c r="A20">
        <v>1.4646372000000001</v>
      </c>
      <c r="B20">
        <v>2.0625304999999998</v>
      </c>
      <c r="D20">
        <f>A20*60</f>
        <v>87.878232000000011</v>
      </c>
      <c r="F20">
        <f>B20</f>
        <v>2.0625304999999998</v>
      </c>
    </row>
    <row r="21" spans="1:6" x14ac:dyDescent="0.25">
      <c r="A21">
        <v>2.1227290000000001</v>
      </c>
      <c r="B21">
        <v>1.7589870999999999</v>
      </c>
      <c r="D21">
        <f t="shared" ref="D21:D28" si="3">A21*60</f>
        <v>127.36374000000001</v>
      </c>
      <c r="F21">
        <f t="shared" ref="F21:F27" si="4">B21</f>
        <v>1.7589870999999999</v>
      </c>
    </row>
    <row r="22" spans="1:6" x14ac:dyDescent="0.25">
      <c r="A22">
        <v>5.8753833999999996</v>
      </c>
      <c r="B22">
        <v>1.0805631</v>
      </c>
      <c r="D22">
        <f t="shared" si="3"/>
        <v>352.52300399999996</v>
      </c>
      <c r="F22">
        <f t="shared" si="4"/>
        <v>1.0805631</v>
      </c>
    </row>
    <row r="23" spans="1:6" x14ac:dyDescent="0.25">
      <c r="A23">
        <v>20.46819</v>
      </c>
      <c r="B23">
        <v>0.80432349999999997</v>
      </c>
      <c r="D23">
        <f t="shared" si="3"/>
        <v>1228.0914</v>
      </c>
      <c r="F23">
        <f t="shared" si="4"/>
        <v>0.80432349999999997</v>
      </c>
    </row>
    <row r="24" spans="1:6" x14ac:dyDescent="0.25">
      <c r="A24">
        <v>30.838493</v>
      </c>
      <c r="B24">
        <v>0.41185674</v>
      </c>
      <c r="D24">
        <f t="shared" si="3"/>
        <v>1850.3095800000001</v>
      </c>
      <c r="F24">
        <f t="shared" si="4"/>
        <v>0.41185674</v>
      </c>
    </row>
    <row r="25" spans="1:6" x14ac:dyDescent="0.25">
      <c r="A25">
        <v>60.541397000000003</v>
      </c>
      <c r="B25">
        <v>0.37724790000000002</v>
      </c>
      <c r="D25">
        <f t="shared" si="3"/>
        <v>3632.4838200000004</v>
      </c>
      <c r="F25">
        <f t="shared" si="4"/>
        <v>0.37724790000000002</v>
      </c>
    </row>
    <row r="26" spans="1:6" x14ac:dyDescent="0.25">
      <c r="A26">
        <v>90.239710000000002</v>
      </c>
      <c r="B26">
        <v>0.36942425000000001</v>
      </c>
      <c r="D26">
        <f t="shared" si="3"/>
        <v>5414.3825999999999</v>
      </c>
      <c r="F26">
        <f t="shared" si="4"/>
        <v>0.36942425000000001</v>
      </c>
    </row>
    <row r="27" spans="1:6" x14ac:dyDescent="0.25">
      <c r="A27">
        <v>119.960976</v>
      </c>
      <c r="B27">
        <v>0.22767446999999999</v>
      </c>
      <c r="D27">
        <f t="shared" si="3"/>
        <v>7197.6585599999999</v>
      </c>
      <c r="F27">
        <f t="shared" si="4"/>
        <v>0.22767446999999999</v>
      </c>
    </row>
    <row r="28" spans="1:6" x14ac:dyDescent="0.25">
      <c r="A28">
        <v>180.57584</v>
      </c>
      <c r="B28">
        <v>0</v>
      </c>
      <c r="D28">
        <f t="shared" si="3"/>
        <v>10834.5504</v>
      </c>
      <c r="F28">
        <v>0</v>
      </c>
    </row>
    <row r="31" spans="1:6" x14ac:dyDescent="0.25">
      <c r="A31" t="s">
        <v>30</v>
      </c>
    </row>
    <row r="32" spans="1:6" x14ac:dyDescent="0.25">
      <c r="A32" t="s">
        <v>10</v>
      </c>
      <c r="B32" t="s">
        <v>12</v>
      </c>
      <c r="D32" t="s">
        <v>4</v>
      </c>
      <c r="F32" t="s">
        <v>12</v>
      </c>
    </row>
    <row r="33" spans="1:6" x14ac:dyDescent="0.25">
      <c r="A33">
        <v>1.5136114000000001</v>
      </c>
      <c r="B33">
        <v>1.7768212999999999</v>
      </c>
      <c r="D33">
        <f>A33*60</f>
        <v>90.816684000000009</v>
      </c>
      <c r="F33">
        <f>B33</f>
        <v>1.7768212999999999</v>
      </c>
    </row>
    <row r="34" spans="1:6" x14ac:dyDescent="0.25">
      <c r="A34">
        <v>5.9228272000000004</v>
      </c>
      <c r="B34">
        <v>0.80378240000000001</v>
      </c>
      <c r="D34">
        <f t="shared" ref="D34:D41" si="5">A34*60</f>
        <v>355.36963200000002</v>
      </c>
      <c r="F34">
        <f t="shared" ref="F34:F40" si="6">B34</f>
        <v>0.80378240000000001</v>
      </c>
    </row>
    <row r="35" spans="1:6" x14ac:dyDescent="0.25">
      <c r="A35">
        <v>10.824847</v>
      </c>
      <c r="B35">
        <v>0.49146840000000003</v>
      </c>
      <c r="D35">
        <f t="shared" si="5"/>
        <v>649.49081999999999</v>
      </c>
      <c r="F35">
        <f t="shared" si="6"/>
        <v>0.49146840000000003</v>
      </c>
    </row>
    <row r="36" spans="1:6" x14ac:dyDescent="0.25">
      <c r="A36">
        <v>20.526346</v>
      </c>
      <c r="B36">
        <v>0.46504392999999999</v>
      </c>
      <c r="D36">
        <f t="shared" si="5"/>
        <v>1231.5807600000001</v>
      </c>
      <c r="F36">
        <f t="shared" si="6"/>
        <v>0.46504392999999999</v>
      </c>
    </row>
    <row r="37" spans="1:6" x14ac:dyDescent="0.25">
      <c r="A37">
        <v>30.847674999999999</v>
      </c>
      <c r="B37">
        <v>0.3582863</v>
      </c>
      <c r="D37">
        <f t="shared" si="5"/>
        <v>1850.8605</v>
      </c>
      <c r="F37">
        <f t="shared" si="6"/>
        <v>0.3582863</v>
      </c>
    </row>
    <row r="38" spans="1:6" x14ac:dyDescent="0.25">
      <c r="A38">
        <v>60.555169999999997</v>
      </c>
      <c r="B38">
        <v>0.29689219999999999</v>
      </c>
      <c r="D38">
        <f t="shared" si="5"/>
        <v>3633.3101999999999</v>
      </c>
      <c r="F38">
        <f t="shared" si="6"/>
        <v>0.29689219999999999</v>
      </c>
    </row>
    <row r="39" spans="1:6" x14ac:dyDescent="0.25">
      <c r="A39">
        <v>90.259604999999993</v>
      </c>
      <c r="B39">
        <v>0.25335489999999999</v>
      </c>
      <c r="D39">
        <f t="shared" si="5"/>
        <v>5415.5762999999997</v>
      </c>
      <c r="F39">
        <f t="shared" si="6"/>
        <v>0.25335489999999999</v>
      </c>
    </row>
    <row r="40" spans="1:6" x14ac:dyDescent="0.25">
      <c r="A40">
        <v>119.97169</v>
      </c>
      <c r="B40">
        <v>0.16517559000000001</v>
      </c>
      <c r="D40">
        <f t="shared" si="5"/>
        <v>7198.3013999999994</v>
      </c>
      <c r="F40">
        <f t="shared" si="6"/>
        <v>0.16517559000000001</v>
      </c>
    </row>
    <row r="41" spans="1:6" x14ac:dyDescent="0.25">
      <c r="A41">
        <v>179.97743</v>
      </c>
      <c r="B41">
        <v>0</v>
      </c>
      <c r="D41">
        <f t="shared" si="5"/>
        <v>10798.6458</v>
      </c>
      <c r="F4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E15" sqref="D2:E15"/>
    </sheetView>
  </sheetViews>
  <sheetFormatPr defaultRowHeight="15" x14ac:dyDescent="0.25"/>
  <cols>
    <col min="1" max="1" width="10.7109375" bestFit="1" customWidth="1"/>
    <col min="2" max="2" width="28.28515625" bestFit="1" customWidth="1"/>
    <col min="5" max="5" width="28.85546875" customWidth="1"/>
    <col min="6" max="6" width="28.28515625" bestFit="1" customWidth="1"/>
  </cols>
  <sheetData>
    <row r="1" spans="1:6" x14ac:dyDescent="0.25">
      <c r="A1" t="s">
        <v>10</v>
      </c>
      <c r="B1" t="s">
        <v>25</v>
      </c>
      <c r="D1" t="s">
        <v>4</v>
      </c>
      <c r="E1" t="s">
        <v>204</v>
      </c>
      <c r="F1" t="s">
        <v>12</v>
      </c>
    </row>
    <row r="2" spans="1:6" x14ac:dyDescent="0.25">
      <c r="A2">
        <v>2.6301369999999999</v>
      </c>
      <c r="B2">
        <v>116.23318500000001</v>
      </c>
      <c r="D2">
        <f>A2*60</f>
        <v>157.80822000000001</v>
      </c>
      <c r="E2">
        <f>F2*1000</f>
        <v>116.23318500000001</v>
      </c>
      <c r="F2">
        <f>B2/1000</f>
        <v>0.116233185</v>
      </c>
    </row>
    <row r="3" spans="1:6" x14ac:dyDescent="0.25">
      <c r="A3">
        <v>5.2602739999999999</v>
      </c>
      <c r="B3">
        <v>103.31838</v>
      </c>
      <c r="D3">
        <f t="shared" ref="D3:D15" si="0">A3*60</f>
        <v>315.61644000000001</v>
      </c>
      <c r="E3">
        <f t="shared" ref="E3:E15" si="1">F3*1000</f>
        <v>103.31838</v>
      </c>
      <c r="F3">
        <f t="shared" ref="F3:F15" si="2">B3/1000</f>
        <v>0.10331838</v>
      </c>
    </row>
    <row r="4" spans="1:6" x14ac:dyDescent="0.25">
      <c r="A4">
        <v>11.835616</v>
      </c>
      <c r="B4">
        <v>101.16592</v>
      </c>
      <c r="D4">
        <f t="shared" si="0"/>
        <v>710.13696000000004</v>
      </c>
      <c r="E4">
        <f t="shared" si="1"/>
        <v>101.16592</v>
      </c>
      <c r="F4">
        <f t="shared" si="2"/>
        <v>0.10116592000000001</v>
      </c>
    </row>
    <row r="5" spans="1:6" x14ac:dyDescent="0.25">
      <c r="A5">
        <v>13.150684999999999</v>
      </c>
      <c r="B5">
        <v>88.968609999999998</v>
      </c>
      <c r="D5">
        <f t="shared" si="0"/>
        <v>789.04109999999991</v>
      </c>
      <c r="E5">
        <f t="shared" si="1"/>
        <v>88.968609999999998</v>
      </c>
      <c r="F5">
        <f t="shared" si="2"/>
        <v>8.8968610000000004E-2</v>
      </c>
    </row>
    <row r="6" spans="1:6" x14ac:dyDescent="0.25">
      <c r="A6">
        <v>15.780822000000001</v>
      </c>
      <c r="B6">
        <v>85.381164999999996</v>
      </c>
      <c r="D6">
        <f t="shared" si="0"/>
        <v>946.84932000000003</v>
      </c>
      <c r="E6">
        <f t="shared" si="1"/>
        <v>85.381164999999996</v>
      </c>
      <c r="F6">
        <f t="shared" si="2"/>
        <v>8.5381164999999995E-2</v>
      </c>
    </row>
    <row r="7" spans="1:6" x14ac:dyDescent="0.25">
      <c r="A7">
        <v>21.041096</v>
      </c>
      <c r="B7">
        <v>79.641260000000003</v>
      </c>
      <c r="D7">
        <f t="shared" si="0"/>
        <v>1262.46576</v>
      </c>
      <c r="E7">
        <f t="shared" si="1"/>
        <v>79.641260000000003</v>
      </c>
      <c r="F7">
        <f t="shared" si="2"/>
        <v>7.9641260000000005E-2</v>
      </c>
    </row>
    <row r="8" spans="1:6" x14ac:dyDescent="0.25">
      <c r="A8">
        <v>31.561644000000001</v>
      </c>
      <c r="B8">
        <v>74.618835000000004</v>
      </c>
      <c r="D8">
        <f t="shared" si="0"/>
        <v>1893.6986400000001</v>
      </c>
      <c r="E8">
        <f t="shared" si="1"/>
        <v>74.618835000000004</v>
      </c>
      <c r="F8">
        <f t="shared" si="2"/>
        <v>7.4618835000000008E-2</v>
      </c>
    </row>
    <row r="9" spans="1:6" x14ac:dyDescent="0.25">
      <c r="A9">
        <v>46.027397000000001</v>
      </c>
      <c r="B9">
        <v>61.704037</v>
      </c>
      <c r="D9">
        <f t="shared" si="0"/>
        <v>2761.6438200000002</v>
      </c>
      <c r="E9">
        <f t="shared" si="1"/>
        <v>61.704037</v>
      </c>
      <c r="F9">
        <f t="shared" si="2"/>
        <v>6.1704036999999996E-2</v>
      </c>
    </row>
    <row r="10" spans="1:6" x14ac:dyDescent="0.25">
      <c r="A10">
        <v>61.808219999999999</v>
      </c>
      <c r="B10">
        <v>53.811660000000003</v>
      </c>
      <c r="D10">
        <f t="shared" si="0"/>
        <v>3708.4931999999999</v>
      </c>
      <c r="E10">
        <f t="shared" si="1"/>
        <v>53.811660000000003</v>
      </c>
      <c r="F10">
        <f t="shared" si="2"/>
        <v>5.3811660000000004E-2</v>
      </c>
    </row>
    <row r="11" spans="1:6" x14ac:dyDescent="0.25">
      <c r="A11">
        <v>90.739720000000005</v>
      </c>
      <c r="B11">
        <v>40.896861999999999</v>
      </c>
      <c r="D11">
        <f t="shared" si="0"/>
        <v>5444.3832000000002</v>
      </c>
      <c r="E11">
        <f t="shared" si="1"/>
        <v>40.896861999999999</v>
      </c>
      <c r="F11">
        <f t="shared" si="2"/>
        <v>4.0896861999999999E-2</v>
      </c>
    </row>
    <row r="12" spans="1:6" x14ac:dyDescent="0.25">
      <c r="A12">
        <v>120.9863</v>
      </c>
      <c r="B12">
        <v>33.004486</v>
      </c>
      <c r="D12">
        <f t="shared" si="0"/>
        <v>7259.1779999999999</v>
      </c>
      <c r="E12">
        <f t="shared" si="1"/>
        <v>33.004486</v>
      </c>
      <c r="F12">
        <f t="shared" si="2"/>
        <v>3.3004486E-2</v>
      </c>
    </row>
    <row r="13" spans="1:6" x14ac:dyDescent="0.25">
      <c r="A13">
        <v>180.16437999999999</v>
      </c>
      <c r="B13">
        <v>25.112107999999999</v>
      </c>
      <c r="D13">
        <f t="shared" si="0"/>
        <v>10809.862799999999</v>
      </c>
      <c r="E13">
        <f t="shared" si="1"/>
        <v>25.112107999999999</v>
      </c>
      <c r="F13">
        <f t="shared" si="2"/>
        <v>2.5112107999999998E-2</v>
      </c>
    </row>
    <row r="14" spans="1:6" x14ac:dyDescent="0.25">
      <c r="A14">
        <v>240.65753000000001</v>
      </c>
      <c r="B14">
        <v>13.632287</v>
      </c>
      <c r="D14">
        <f t="shared" si="0"/>
        <v>14439.451800000001</v>
      </c>
      <c r="E14">
        <f t="shared" si="1"/>
        <v>13.632287</v>
      </c>
      <c r="F14">
        <f t="shared" si="2"/>
        <v>1.3632287E-2</v>
      </c>
    </row>
    <row r="15" spans="1:6" x14ac:dyDescent="0.25">
      <c r="A15">
        <v>480</v>
      </c>
      <c r="B15">
        <v>5.0224213999999998</v>
      </c>
      <c r="D15">
        <f t="shared" si="0"/>
        <v>28800</v>
      </c>
      <c r="E15">
        <f t="shared" si="1"/>
        <v>5.0224213999999998</v>
      </c>
      <c r="F15">
        <f t="shared" si="2"/>
        <v>5.0224214000000001E-3</v>
      </c>
    </row>
    <row r="17" spans="1:8" x14ac:dyDescent="0.25">
      <c r="A17" t="s">
        <v>26</v>
      </c>
      <c r="C17" t="s">
        <v>6</v>
      </c>
      <c r="D17" t="s">
        <v>28</v>
      </c>
    </row>
    <row r="18" spans="1:8" x14ac:dyDescent="0.25">
      <c r="A18" t="s">
        <v>27</v>
      </c>
    </row>
    <row r="22" spans="1:8" x14ac:dyDescent="0.25">
      <c r="A22" t="s">
        <v>29</v>
      </c>
    </row>
    <row r="23" spans="1:8" x14ac:dyDescent="0.25">
      <c r="A23" t="s">
        <v>10</v>
      </c>
      <c r="B23" t="s">
        <v>25</v>
      </c>
      <c r="D23" t="s">
        <v>4</v>
      </c>
      <c r="F23" t="s">
        <v>12</v>
      </c>
    </row>
    <row r="24" spans="1:8" x14ac:dyDescent="0.25">
      <c r="A24">
        <v>3.9452055000000001</v>
      </c>
      <c r="B24">
        <v>143.49776</v>
      </c>
      <c r="D24">
        <f>A24*60</f>
        <v>236.71233000000001</v>
      </c>
      <c r="F24">
        <f>B24/1000</f>
        <v>0.14349776</v>
      </c>
      <c r="H24" t="s">
        <v>31</v>
      </c>
    </row>
    <row r="25" spans="1:8" x14ac:dyDescent="0.25">
      <c r="A25">
        <v>6.5753427000000002</v>
      </c>
      <c r="B25">
        <v>130.58296000000001</v>
      </c>
      <c r="D25">
        <f t="shared" ref="D25:D36" si="3">A25*60</f>
        <v>394.52056200000004</v>
      </c>
      <c r="F25">
        <f t="shared" ref="F25:F36" si="4">B25/1000</f>
        <v>0.13058296000000003</v>
      </c>
    </row>
    <row r="26" spans="1:8" x14ac:dyDescent="0.25">
      <c r="A26">
        <v>7.8904110000000003</v>
      </c>
      <c r="B26">
        <v>124.12555999999999</v>
      </c>
      <c r="D26">
        <f t="shared" si="3"/>
        <v>473.42466000000002</v>
      </c>
      <c r="F26">
        <f t="shared" si="4"/>
        <v>0.12412556</v>
      </c>
    </row>
    <row r="27" spans="1:8" x14ac:dyDescent="0.25">
      <c r="A27">
        <v>9.2054799999999997</v>
      </c>
      <c r="B27">
        <v>107.62332000000001</v>
      </c>
      <c r="D27">
        <f t="shared" si="3"/>
        <v>552.3288</v>
      </c>
      <c r="F27">
        <f t="shared" si="4"/>
        <v>0.10762332000000001</v>
      </c>
    </row>
    <row r="28" spans="1:8" x14ac:dyDescent="0.25">
      <c r="A28">
        <v>14.465754</v>
      </c>
      <c r="B28">
        <v>104.753365</v>
      </c>
      <c r="D28">
        <f t="shared" si="3"/>
        <v>867.94524000000001</v>
      </c>
      <c r="F28">
        <f t="shared" si="4"/>
        <v>0.104753365</v>
      </c>
    </row>
    <row r="29" spans="1:8" x14ac:dyDescent="0.25">
      <c r="A29">
        <v>22.356165000000001</v>
      </c>
      <c r="B29">
        <v>98.295969999999997</v>
      </c>
      <c r="D29">
        <f t="shared" si="3"/>
        <v>1341.3699000000001</v>
      </c>
      <c r="F29">
        <f t="shared" si="4"/>
        <v>9.8295969999999996E-2</v>
      </c>
    </row>
    <row r="30" spans="1:8" x14ac:dyDescent="0.25">
      <c r="A30">
        <v>31.561644000000001</v>
      </c>
      <c r="B30">
        <v>89.686099999999996</v>
      </c>
      <c r="D30">
        <f t="shared" si="3"/>
        <v>1893.6986400000001</v>
      </c>
      <c r="F30">
        <f t="shared" si="4"/>
        <v>8.9686099999999991E-2</v>
      </c>
    </row>
    <row r="31" spans="1:8" x14ac:dyDescent="0.25">
      <c r="A31">
        <v>46.027397000000001</v>
      </c>
      <c r="B31">
        <v>73.901343999999995</v>
      </c>
      <c r="D31">
        <f t="shared" si="3"/>
        <v>2761.6438200000002</v>
      </c>
      <c r="F31">
        <f t="shared" si="4"/>
        <v>7.3901343999999994E-2</v>
      </c>
    </row>
    <row r="32" spans="1:8" x14ac:dyDescent="0.25">
      <c r="A32">
        <v>61.808219999999999</v>
      </c>
      <c r="B32">
        <v>70.313900000000004</v>
      </c>
      <c r="D32">
        <f t="shared" si="3"/>
        <v>3708.4931999999999</v>
      </c>
      <c r="F32">
        <f t="shared" si="4"/>
        <v>7.0313899999999999E-2</v>
      </c>
    </row>
    <row r="33" spans="1:8" x14ac:dyDescent="0.25">
      <c r="A33">
        <v>92.054794000000001</v>
      </c>
      <c r="B33">
        <v>47.354259999999996</v>
      </c>
      <c r="D33">
        <f t="shared" si="3"/>
        <v>5523.2876400000005</v>
      </c>
      <c r="F33">
        <f t="shared" si="4"/>
        <v>4.7354259999999995E-2</v>
      </c>
    </row>
    <row r="34" spans="1:8" x14ac:dyDescent="0.25">
      <c r="A34">
        <v>120.9863</v>
      </c>
      <c r="B34">
        <v>40.179369999999999</v>
      </c>
      <c r="D34">
        <f t="shared" si="3"/>
        <v>7259.1779999999999</v>
      </c>
      <c r="F34">
        <f t="shared" si="4"/>
        <v>4.0179369999999999E-2</v>
      </c>
    </row>
    <row r="35" spans="1:8" x14ac:dyDescent="0.25">
      <c r="A35">
        <v>180.16437999999999</v>
      </c>
      <c r="B35">
        <v>31.569507999999999</v>
      </c>
      <c r="D35">
        <f t="shared" si="3"/>
        <v>10809.862799999999</v>
      </c>
      <c r="F35">
        <f t="shared" si="4"/>
        <v>3.1569507999999996E-2</v>
      </c>
    </row>
    <row r="36" spans="1:8" x14ac:dyDescent="0.25">
      <c r="A36">
        <v>240.65753000000001</v>
      </c>
      <c r="B36">
        <v>17.93722</v>
      </c>
      <c r="D36">
        <f t="shared" si="3"/>
        <v>14439.451800000001</v>
      </c>
      <c r="F36">
        <f t="shared" si="4"/>
        <v>1.793722E-2</v>
      </c>
    </row>
    <row r="38" spans="1:8" x14ac:dyDescent="0.25">
      <c r="A38" t="s">
        <v>30</v>
      </c>
    </row>
    <row r="39" spans="1:8" x14ac:dyDescent="0.25">
      <c r="A39" t="s">
        <v>10</v>
      </c>
      <c r="B39" t="s">
        <v>25</v>
      </c>
      <c r="D39" t="s">
        <v>4</v>
      </c>
      <c r="F39" t="s">
        <v>12</v>
      </c>
    </row>
    <row r="40" spans="1:8" x14ac:dyDescent="0.25">
      <c r="A40">
        <v>3.9452055000000001</v>
      </c>
      <c r="B40">
        <f>B2-(B24-B2)</f>
        <v>88.968610000000012</v>
      </c>
      <c r="D40">
        <f>A40*60</f>
        <v>236.71233000000001</v>
      </c>
      <c r="F40">
        <f>B40/1000</f>
        <v>8.8968610000000017E-2</v>
      </c>
      <c r="H40" t="s">
        <v>32</v>
      </c>
    </row>
    <row r="41" spans="1:8" x14ac:dyDescent="0.25">
      <c r="A41">
        <v>6.5753427000000002</v>
      </c>
      <c r="B41">
        <f t="shared" ref="B41:B52" si="5">B3-(B25-B3)</f>
        <v>76.053799999999995</v>
      </c>
      <c r="D41">
        <f t="shared" ref="D41:D52" si="6">A41*60</f>
        <v>394.52056200000004</v>
      </c>
      <c r="F41">
        <f t="shared" ref="F41:F52" si="7">B41/1000</f>
        <v>7.6053799999999991E-2</v>
      </c>
    </row>
    <row r="42" spans="1:8" x14ac:dyDescent="0.25">
      <c r="A42">
        <v>7.8904110000000003</v>
      </c>
      <c r="B42">
        <f t="shared" si="5"/>
        <v>78.206280000000007</v>
      </c>
      <c r="D42">
        <f t="shared" si="6"/>
        <v>473.42466000000002</v>
      </c>
      <c r="F42">
        <f t="shared" si="7"/>
        <v>7.8206280000000003E-2</v>
      </c>
    </row>
    <row r="43" spans="1:8" x14ac:dyDescent="0.25">
      <c r="A43">
        <v>9.2054799999999997</v>
      </c>
      <c r="B43">
        <f t="shared" si="5"/>
        <v>70.31389999999999</v>
      </c>
      <c r="D43">
        <f t="shared" si="6"/>
        <v>552.3288</v>
      </c>
      <c r="F43">
        <f t="shared" si="7"/>
        <v>7.0313899999999985E-2</v>
      </c>
    </row>
    <row r="44" spans="1:8" x14ac:dyDescent="0.25">
      <c r="A44">
        <v>14.465754</v>
      </c>
      <c r="B44">
        <f t="shared" si="5"/>
        <v>66.008964999999989</v>
      </c>
      <c r="D44">
        <f t="shared" si="6"/>
        <v>867.94524000000001</v>
      </c>
      <c r="F44">
        <f t="shared" si="7"/>
        <v>6.6008964999999989E-2</v>
      </c>
    </row>
    <row r="45" spans="1:8" x14ac:dyDescent="0.25">
      <c r="A45">
        <v>22.356165000000001</v>
      </c>
      <c r="B45">
        <f t="shared" si="5"/>
        <v>60.986550000000008</v>
      </c>
      <c r="D45">
        <f t="shared" si="6"/>
        <v>1341.3699000000001</v>
      </c>
      <c r="F45">
        <f t="shared" si="7"/>
        <v>6.0986550000000007E-2</v>
      </c>
    </row>
    <row r="46" spans="1:8" x14ac:dyDescent="0.25">
      <c r="A46">
        <v>31.561644000000001</v>
      </c>
      <c r="B46">
        <f t="shared" si="5"/>
        <v>59.551570000000012</v>
      </c>
      <c r="D46">
        <f t="shared" si="6"/>
        <v>1893.6986400000001</v>
      </c>
      <c r="F46">
        <f t="shared" si="7"/>
        <v>5.9551570000000012E-2</v>
      </c>
    </row>
    <row r="47" spans="1:8" x14ac:dyDescent="0.25">
      <c r="A47">
        <v>46.027397000000001</v>
      </c>
      <c r="B47">
        <f t="shared" si="5"/>
        <v>49.506730000000005</v>
      </c>
      <c r="D47">
        <f t="shared" si="6"/>
        <v>2761.6438200000002</v>
      </c>
      <c r="F47">
        <f t="shared" si="7"/>
        <v>4.9506730000000006E-2</v>
      </c>
    </row>
    <row r="48" spans="1:8" x14ac:dyDescent="0.25">
      <c r="A48">
        <v>61.808219999999999</v>
      </c>
      <c r="B48">
        <f t="shared" si="5"/>
        <v>37.309420000000003</v>
      </c>
      <c r="D48">
        <f t="shared" si="6"/>
        <v>3708.4931999999999</v>
      </c>
      <c r="F48">
        <f t="shared" si="7"/>
        <v>3.7309420000000003E-2</v>
      </c>
    </row>
    <row r="49" spans="1:6" x14ac:dyDescent="0.25">
      <c r="A49">
        <v>92.054794000000001</v>
      </c>
      <c r="B49">
        <f t="shared" si="5"/>
        <v>34.439464000000001</v>
      </c>
      <c r="D49">
        <f t="shared" si="6"/>
        <v>5523.2876400000005</v>
      </c>
      <c r="F49">
        <f t="shared" si="7"/>
        <v>3.4439464000000003E-2</v>
      </c>
    </row>
    <row r="50" spans="1:6" x14ac:dyDescent="0.25">
      <c r="A50">
        <v>120.9863</v>
      </c>
      <c r="B50">
        <f t="shared" si="5"/>
        <v>25.829602000000001</v>
      </c>
      <c r="D50">
        <f t="shared" si="6"/>
        <v>7259.1779999999999</v>
      </c>
      <c r="F50">
        <f t="shared" si="7"/>
        <v>2.5829602E-2</v>
      </c>
    </row>
    <row r="51" spans="1:6" x14ac:dyDescent="0.25">
      <c r="A51">
        <v>180.16437999999999</v>
      </c>
      <c r="B51">
        <f t="shared" si="5"/>
        <v>18.654707999999999</v>
      </c>
      <c r="D51">
        <f t="shared" si="6"/>
        <v>10809.862799999999</v>
      </c>
      <c r="F51">
        <f t="shared" si="7"/>
        <v>1.8654707999999999E-2</v>
      </c>
    </row>
    <row r="52" spans="1:6" x14ac:dyDescent="0.25">
      <c r="A52">
        <v>240.65753000000001</v>
      </c>
      <c r="B52">
        <f t="shared" si="5"/>
        <v>9.3273539999999997</v>
      </c>
      <c r="D52">
        <f t="shared" si="6"/>
        <v>14439.451800000001</v>
      </c>
      <c r="F52">
        <f t="shared" si="7"/>
        <v>9.3273539999999995E-3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D2" sqref="D2:E20"/>
    </sheetView>
  </sheetViews>
  <sheetFormatPr defaultRowHeight="15" x14ac:dyDescent="0.25"/>
  <cols>
    <col min="2" max="2" width="29" bestFit="1" customWidth="1"/>
    <col min="5" max="5" width="28.28515625" customWidth="1"/>
    <col min="6" max="6" width="28.28515625" bestFit="1" customWidth="1"/>
    <col min="8" max="8" width="24.28515625" bestFit="1" customWidth="1"/>
    <col min="9" max="9" width="10" bestFit="1" customWidth="1"/>
  </cols>
  <sheetData>
    <row r="1" spans="1:9" x14ac:dyDescent="0.25">
      <c r="A1" t="s">
        <v>0</v>
      </c>
      <c r="B1" t="s">
        <v>36</v>
      </c>
      <c r="D1" t="s">
        <v>4</v>
      </c>
      <c r="E1" t="s">
        <v>204</v>
      </c>
      <c r="F1" t="s">
        <v>12</v>
      </c>
    </row>
    <row r="2" spans="1:9" x14ac:dyDescent="0.25">
      <c r="A2">
        <v>5.6179777E-2</v>
      </c>
      <c r="B2">
        <v>3054.7703000000001</v>
      </c>
      <c r="D2">
        <f>A2*60*60</f>
        <v>202.24719720000002</v>
      </c>
      <c r="E2">
        <f>F2*1000</f>
        <v>871.64815740200004</v>
      </c>
      <c r="F2">
        <f>B2*$I$3/1000</f>
        <v>0.87164815740200008</v>
      </c>
      <c r="H2" t="s">
        <v>37</v>
      </c>
      <c r="I2" t="s">
        <v>190</v>
      </c>
    </row>
    <row r="3" spans="1:9" x14ac:dyDescent="0.25">
      <c r="A3">
        <v>5.6179777E-2</v>
      </c>
      <c r="B3">
        <v>2633.9097000000002</v>
      </c>
      <c r="D3">
        <f t="shared" ref="D3:D20" si="0">A3*60*60</f>
        <v>202.24719720000002</v>
      </c>
      <c r="E3">
        <f t="shared" ref="E3:E20" si="1">F3*1000</f>
        <v>751.55979379799999</v>
      </c>
      <c r="F3">
        <f t="shared" ref="F3:F20" si="2">B3*$I$3/1000</f>
        <v>0.75155979379799998</v>
      </c>
      <c r="H3">
        <v>285.33999999999997</v>
      </c>
      <c r="I3">
        <f>H3/1000</f>
        <v>0.28533999999999998</v>
      </c>
    </row>
    <row r="4" spans="1:9" x14ac:dyDescent="0.25">
      <c r="A4">
        <v>5.6179777E-2</v>
      </c>
      <c r="B4">
        <v>1958.1479999999999</v>
      </c>
      <c r="D4">
        <f t="shared" si="0"/>
        <v>202.24719720000002</v>
      </c>
      <c r="E4">
        <f t="shared" si="1"/>
        <v>558.73795031999998</v>
      </c>
      <c r="F4">
        <f t="shared" si="2"/>
        <v>0.55873795031999995</v>
      </c>
    </row>
    <row r="5" spans="1:9" x14ac:dyDescent="0.25">
      <c r="A5">
        <v>5.6179777E-2</v>
      </c>
      <c r="B5">
        <v>1194.6844000000001</v>
      </c>
      <c r="D5">
        <f t="shared" si="0"/>
        <v>202.24719720000002</v>
      </c>
      <c r="E5">
        <f t="shared" si="1"/>
        <v>340.891246696</v>
      </c>
      <c r="F5">
        <f t="shared" si="2"/>
        <v>0.34089124669600002</v>
      </c>
    </row>
    <row r="6" spans="1:9" x14ac:dyDescent="0.25">
      <c r="A6">
        <v>0.11235955</v>
      </c>
      <c r="B6">
        <v>628.46813999999995</v>
      </c>
      <c r="D6">
        <f t="shared" si="0"/>
        <v>404.49437999999998</v>
      </c>
      <c r="E6">
        <f t="shared" si="1"/>
        <v>179.32709906759999</v>
      </c>
      <c r="F6">
        <f t="shared" si="2"/>
        <v>0.1793270990676</v>
      </c>
    </row>
    <row r="7" spans="1:9" x14ac:dyDescent="0.25">
      <c r="A7">
        <v>0.11235955</v>
      </c>
      <c r="B7">
        <v>444.70157</v>
      </c>
      <c r="D7">
        <f t="shared" si="0"/>
        <v>404.49437999999998</v>
      </c>
      <c r="E7">
        <f t="shared" si="1"/>
        <v>126.8911459838</v>
      </c>
      <c r="F7">
        <f t="shared" si="2"/>
        <v>0.1268911459838</v>
      </c>
    </row>
    <row r="8" spans="1:9" x14ac:dyDescent="0.25">
      <c r="A8">
        <v>0.2247191</v>
      </c>
      <c r="B8">
        <v>258.23624000000001</v>
      </c>
      <c r="D8">
        <f t="shared" si="0"/>
        <v>808.98875999999996</v>
      </c>
      <c r="E8">
        <f t="shared" si="1"/>
        <v>73.685128721599995</v>
      </c>
      <c r="F8">
        <f t="shared" si="2"/>
        <v>7.3685128721599991E-2</v>
      </c>
    </row>
    <row r="9" spans="1:9" x14ac:dyDescent="0.25">
      <c r="A9">
        <v>0.2247191</v>
      </c>
      <c r="B9">
        <v>182.72694000000001</v>
      </c>
      <c r="D9">
        <f t="shared" si="0"/>
        <v>808.98875999999996</v>
      </c>
      <c r="E9">
        <f t="shared" si="1"/>
        <v>52.139305059599998</v>
      </c>
      <c r="F9">
        <f t="shared" si="2"/>
        <v>5.2139305059599995E-2</v>
      </c>
    </row>
    <row r="10" spans="1:9" x14ac:dyDescent="0.25">
      <c r="A10">
        <v>0.56179774000000005</v>
      </c>
      <c r="B10">
        <v>91.489949999999993</v>
      </c>
      <c r="D10">
        <f t="shared" si="0"/>
        <v>2022.4718640000003</v>
      </c>
      <c r="E10">
        <f t="shared" si="1"/>
        <v>26.105742332999995</v>
      </c>
      <c r="F10">
        <f t="shared" si="2"/>
        <v>2.6105742332999993E-2</v>
      </c>
    </row>
    <row r="11" spans="1:9" x14ac:dyDescent="0.25">
      <c r="A11">
        <v>1.011236</v>
      </c>
      <c r="B11">
        <v>58.646262999999998</v>
      </c>
      <c r="D11">
        <f t="shared" si="0"/>
        <v>3640.4495999999999</v>
      </c>
      <c r="E11">
        <f t="shared" si="1"/>
        <v>16.734124684419999</v>
      </c>
      <c r="F11">
        <f t="shared" si="2"/>
        <v>1.6734124684419999E-2</v>
      </c>
    </row>
    <row r="12" spans="1:9" x14ac:dyDescent="0.25">
      <c r="A12">
        <v>1.5730337000000001</v>
      </c>
      <c r="B12">
        <v>39.497219999999999</v>
      </c>
      <c r="D12">
        <f t="shared" si="0"/>
        <v>5662.9213200000004</v>
      </c>
      <c r="E12">
        <f t="shared" si="1"/>
        <v>11.270136754799999</v>
      </c>
      <c r="F12">
        <f t="shared" si="2"/>
        <v>1.1270136754799999E-2</v>
      </c>
    </row>
    <row r="13" spans="1:9" x14ac:dyDescent="0.25">
      <c r="A13">
        <v>2.3033706999999999</v>
      </c>
      <c r="B13">
        <v>30.851082000000002</v>
      </c>
      <c r="D13">
        <f t="shared" si="0"/>
        <v>8292.1345199999996</v>
      </c>
      <c r="E13">
        <f t="shared" si="1"/>
        <v>8.8030477378800001</v>
      </c>
      <c r="F13">
        <f t="shared" si="2"/>
        <v>8.8030477378799998E-3</v>
      </c>
    </row>
    <row r="14" spans="1:9" x14ac:dyDescent="0.25">
      <c r="A14">
        <v>2.977528</v>
      </c>
      <c r="B14">
        <v>22.935860000000002</v>
      </c>
      <c r="D14">
        <f t="shared" si="0"/>
        <v>10719.1008</v>
      </c>
      <c r="E14">
        <f t="shared" si="1"/>
        <v>6.5445182924000003</v>
      </c>
      <c r="F14">
        <f t="shared" si="2"/>
        <v>6.5445182924000001E-3</v>
      </c>
    </row>
    <row r="15" spans="1:9" x14ac:dyDescent="0.25">
      <c r="A15">
        <v>3.9887640000000002</v>
      </c>
      <c r="B15">
        <v>16.229323999999998</v>
      </c>
      <c r="D15">
        <f t="shared" si="0"/>
        <v>14359.5504</v>
      </c>
      <c r="E15">
        <f t="shared" si="1"/>
        <v>4.6308753101599995</v>
      </c>
      <c r="F15">
        <f t="shared" si="2"/>
        <v>4.6308753101599997E-3</v>
      </c>
    </row>
    <row r="16" spans="1:9" x14ac:dyDescent="0.25">
      <c r="A16">
        <v>5.0561800000000003</v>
      </c>
      <c r="B16">
        <v>11.483806</v>
      </c>
      <c r="D16">
        <f t="shared" si="0"/>
        <v>18202.248000000003</v>
      </c>
      <c r="E16">
        <f t="shared" si="1"/>
        <v>3.2767892040399995</v>
      </c>
      <c r="F16">
        <f t="shared" si="2"/>
        <v>3.2767892040399993E-3</v>
      </c>
    </row>
    <row r="17" spans="1:6" x14ac:dyDescent="0.25">
      <c r="A17">
        <v>6.1235957000000001</v>
      </c>
      <c r="B17">
        <v>7.73414</v>
      </c>
      <c r="D17">
        <f t="shared" si="0"/>
        <v>22044.944520000001</v>
      </c>
      <c r="E17">
        <f t="shared" si="1"/>
        <v>2.2068595075999999</v>
      </c>
      <c r="F17">
        <f t="shared" si="2"/>
        <v>2.2068595076E-3</v>
      </c>
    </row>
    <row r="18" spans="1:6" x14ac:dyDescent="0.25">
      <c r="A18">
        <v>7.3033710000000003</v>
      </c>
      <c r="B18">
        <v>5.208806</v>
      </c>
      <c r="D18">
        <f t="shared" si="0"/>
        <v>26292.135600000001</v>
      </c>
      <c r="E18">
        <f t="shared" si="1"/>
        <v>1.4862807040399999</v>
      </c>
      <c r="F18">
        <f t="shared" si="2"/>
        <v>1.4862807040399999E-3</v>
      </c>
    </row>
    <row r="19" spans="1:6" x14ac:dyDescent="0.25">
      <c r="A19">
        <v>8.6516859999999998</v>
      </c>
      <c r="B19">
        <v>3.1779416</v>
      </c>
      <c r="D19">
        <f t="shared" si="0"/>
        <v>31146.069599999995</v>
      </c>
      <c r="E19">
        <f t="shared" si="1"/>
        <v>0.90679385614399999</v>
      </c>
      <c r="F19">
        <f t="shared" si="2"/>
        <v>9.0679385614400002E-4</v>
      </c>
    </row>
    <row r="20" spans="1:6" x14ac:dyDescent="0.25">
      <c r="A20">
        <v>9.4382020000000004</v>
      </c>
      <c r="B20">
        <v>2.3626019999999999</v>
      </c>
      <c r="D20">
        <f t="shared" si="0"/>
        <v>33977.527200000004</v>
      </c>
      <c r="E20">
        <f t="shared" si="1"/>
        <v>0.67414485467999996</v>
      </c>
      <c r="F20">
        <f t="shared" si="2"/>
        <v>6.7414485467999995E-4</v>
      </c>
    </row>
    <row r="23" spans="1:6" x14ac:dyDescent="0.25">
      <c r="A23" t="s">
        <v>38</v>
      </c>
      <c r="C23" t="s">
        <v>6</v>
      </c>
      <c r="D23" t="s">
        <v>39</v>
      </c>
    </row>
    <row r="24" spans="1:6" x14ac:dyDescent="0.25">
      <c r="A24" t="s">
        <v>27</v>
      </c>
      <c r="C24" t="s">
        <v>40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2" sqref="D2:E15"/>
    </sheetView>
  </sheetViews>
  <sheetFormatPr defaultRowHeight="15" x14ac:dyDescent="0.25"/>
  <cols>
    <col min="1" max="1" width="10.7109375" bestFit="1" customWidth="1"/>
    <col min="2" max="2" width="28.28515625" bestFit="1" customWidth="1"/>
    <col min="4" max="4" width="10.7109375" bestFit="1" customWidth="1"/>
    <col min="5" max="5" width="25.5703125" customWidth="1"/>
    <col min="6" max="6" width="28.28515625" bestFit="1" customWidth="1"/>
  </cols>
  <sheetData>
    <row r="1" spans="1:6" x14ac:dyDescent="0.25">
      <c r="A1" t="s">
        <v>10</v>
      </c>
      <c r="B1" t="s">
        <v>25</v>
      </c>
      <c r="D1" t="s">
        <v>4</v>
      </c>
      <c r="E1" t="s">
        <v>204</v>
      </c>
      <c r="F1" t="s">
        <v>12</v>
      </c>
    </row>
    <row r="2" spans="1:6" x14ac:dyDescent="0.25">
      <c r="A2">
        <v>1.2066722000000001</v>
      </c>
      <c r="B2">
        <v>88.617869999999996</v>
      </c>
      <c r="D2">
        <f>A2*60</f>
        <v>72.400332000000006</v>
      </c>
      <c r="E2">
        <f>F2*1000</f>
        <v>88.617869999999996</v>
      </c>
      <c r="F2">
        <f>B2/1000</f>
        <v>8.8617870000000001E-2</v>
      </c>
    </row>
    <row r="3" spans="1:6" x14ac:dyDescent="0.25">
      <c r="A3">
        <v>2.0426261000000001</v>
      </c>
      <c r="B3">
        <v>79.792190000000005</v>
      </c>
      <c r="D3">
        <f t="shared" ref="D3:D15" si="0">A3*60</f>
        <v>122.55756600000001</v>
      </c>
      <c r="E3">
        <f t="shared" ref="E3:E15" si="1">F3*1000</f>
        <v>79.792190000000005</v>
      </c>
      <c r="F3">
        <f t="shared" ref="F3:F15" si="2">B3/1000</f>
        <v>7.9792189999999999E-2</v>
      </c>
    </row>
    <row r="4" spans="1:6" x14ac:dyDescent="0.25">
      <c r="A4">
        <v>3.3102095</v>
      </c>
      <c r="B4">
        <v>70.138565</v>
      </c>
      <c r="D4">
        <f t="shared" si="0"/>
        <v>198.61257000000001</v>
      </c>
      <c r="E4">
        <f t="shared" si="1"/>
        <v>70.138565</v>
      </c>
      <c r="F4">
        <f t="shared" si="2"/>
        <v>7.0138565E-2</v>
      </c>
    </row>
    <row r="5" spans="1:6" x14ac:dyDescent="0.25">
      <c r="A5">
        <v>6.3011603000000003</v>
      </c>
      <c r="B5">
        <v>56.345866999999998</v>
      </c>
      <c r="D5">
        <f t="shared" si="0"/>
        <v>378.06961799999999</v>
      </c>
      <c r="E5">
        <f t="shared" si="1"/>
        <v>56.345866999999998</v>
      </c>
      <c r="F5">
        <f t="shared" si="2"/>
        <v>5.6345867000000001E-2</v>
      </c>
    </row>
    <row r="6" spans="1:6" x14ac:dyDescent="0.25">
      <c r="A6">
        <v>11.488066</v>
      </c>
      <c r="B6">
        <v>48.340812999999997</v>
      </c>
      <c r="D6">
        <f t="shared" si="0"/>
        <v>689.28395999999998</v>
      </c>
      <c r="E6">
        <f t="shared" si="1"/>
        <v>48.340812999999997</v>
      </c>
      <c r="F6">
        <f t="shared" si="2"/>
        <v>4.8340812999999996E-2</v>
      </c>
    </row>
    <row r="7" spans="1:6" x14ac:dyDescent="0.25">
      <c r="A7">
        <v>16.258043000000001</v>
      </c>
      <c r="B7">
        <v>45.024357000000002</v>
      </c>
      <c r="D7">
        <f t="shared" si="0"/>
        <v>975.4825800000001</v>
      </c>
      <c r="E7">
        <f t="shared" si="1"/>
        <v>45.024357000000002</v>
      </c>
      <c r="F7">
        <f t="shared" si="2"/>
        <v>4.5024357000000001E-2</v>
      </c>
    </row>
    <row r="8" spans="1:6" x14ac:dyDescent="0.25">
      <c r="A8">
        <v>21.464903</v>
      </c>
      <c r="B8">
        <v>42.258755000000001</v>
      </c>
      <c r="D8">
        <f t="shared" si="0"/>
        <v>1287.89418</v>
      </c>
      <c r="E8">
        <f t="shared" si="1"/>
        <v>42.258755000000001</v>
      </c>
      <c r="F8">
        <f t="shared" si="2"/>
        <v>4.2258755000000002E-2</v>
      </c>
    </row>
    <row r="9" spans="1:6" x14ac:dyDescent="0.25">
      <c r="A9">
        <v>31.453292999999999</v>
      </c>
      <c r="B9">
        <v>39.210068</v>
      </c>
      <c r="D9">
        <f t="shared" si="0"/>
        <v>1887.19758</v>
      </c>
      <c r="E9">
        <f t="shared" si="1"/>
        <v>39.210068</v>
      </c>
      <c r="F9">
        <f t="shared" si="2"/>
        <v>3.9210068000000001E-2</v>
      </c>
    </row>
    <row r="10" spans="1:6" x14ac:dyDescent="0.25">
      <c r="A10">
        <v>41.443783000000003</v>
      </c>
      <c r="B10">
        <v>36.712902</v>
      </c>
      <c r="D10">
        <f t="shared" si="0"/>
        <v>2486.62698</v>
      </c>
      <c r="E10">
        <f t="shared" si="1"/>
        <v>36.712902</v>
      </c>
      <c r="F10">
        <f t="shared" si="2"/>
        <v>3.6712901999999999E-2</v>
      </c>
    </row>
    <row r="11" spans="1:6" x14ac:dyDescent="0.25">
      <c r="A11">
        <v>60.998382999999997</v>
      </c>
      <c r="B11">
        <v>33.925319999999999</v>
      </c>
      <c r="D11">
        <f t="shared" si="0"/>
        <v>3659.9029799999998</v>
      </c>
      <c r="E11">
        <f t="shared" si="1"/>
        <v>33.925319999999999</v>
      </c>
      <c r="F11">
        <f t="shared" si="2"/>
        <v>3.3925320000000002E-2</v>
      </c>
    </row>
    <row r="12" spans="1:6" x14ac:dyDescent="0.25">
      <c r="A12">
        <v>90.555030000000002</v>
      </c>
      <c r="B12">
        <v>31.673939000000001</v>
      </c>
      <c r="D12">
        <f t="shared" si="0"/>
        <v>5433.3018000000002</v>
      </c>
      <c r="E12">
        <f t="shared" si="1"/>
        <v>31.673938999999997</v>
      </c>
      <c r="F12">
        <f t="shared" si="2"/>
        <v>3.1673938999999998E-2</v>
      </c>
    </row>
    <row r="13" spans="1:6" x14ac:dyDescent="0.25">
      <c r="A13">
        <v>120.11377</v>
      </c>
      <c r="B13">
        <v>29.974081000000002</v>
      </c>
      <c r="D13">
        <f t="shared" si="0"/>
        <v>7206.8262000000004</v>
      </c>
      <c r="E13">
        <f t="shared" si="1"/>
        <v>29.974081000000002</v>
      </c>
      <c r="F13">
        <f t="shared" si="2"/>
        <v>2.9974081000000003E-2</v>
      </c>
    </row>
    <row r="14" spans="1:6" x14ac:dyDescent="0.25">
      <c r="A14">
        <v>149.67357000000001</v>
      </c>
      <c r="B14">
        <v>28.549982</v>
      </c>
      <c r="D14">
        <f t="shared" si="0"/>
        <v>8980.4142000000011</v>
      </c>
      <c r="E14">
        <f t="shared" si="1"/>
        <v>28.549982</v>
      </c>
      <c r="F14">
        <f t="shared" si="2"/>
        <v>2.8549982000000002E-2</v>
      </c>
    </row>
    <row r="15" spans="1:6" x14ac:dyDescent="0.25">
      <c r="A15">
        <v>179.67232999999999</v>
      </c>
      <c r="B15">
        <v>28.228262000000001</v>
      </c>
      <c r="D15">
        <f t="shared" si="0"/>
        <v>10780.3398</v>
      </c>
      <c r="E15">
        <f t="shared" si="1"/>
        <v>28.228262000000001</v>
      </c>
      <c r="F15">
        <f t="shared" si="2"/>
        <v>2.8228262E-2</v>
      </c>
    </row>
    <row r="17" spans="1:6" x14ac:dyDescent="0.25">
      <c r="A17" t="s">
        <v>33</v>
      </c>
      <c r="C17" t="s">
        <v>6</v>
      </c>
      <c r="D17" t="s">
        <v>35</v>
      </c>
    </row>
    <row r="18" spans="1:6" x14ac:dyDescent="0.25">
      <c r="A18" t="s">
        <v>34</v>
      </c>
    </row>
    <row r="21" spans="1:6" x14ac:dyDescent="0.25">
      <c r="A21" t="s">
        <v>29</v>
      </c>
    </row>
    <row r="22" spans="1:6" x14ac:dyDescent="0.25">
      <c r="A22" t="s">
        <v>10</v>
      </c>
      <c r="B22" t="s">
        <v>25</v>
      </c>
      <c r="D22" t="s">
        <v>4</v>
      </c>
      <c r="F22" t="s">
        <v>12</v>
      </c>
    </row>
    <row r="23" spans="1:6" x14ac:dyDescent="0.25">
      <c r="A23">
        <v>2.0562787</v>
      </c>
      <c r="B23">
        <v>83.377080000000007</v>
      </c>
      <c r="D23">
        <f>A23*60</f>
        <v>123.376722</v>
      </c>
      <c r="F23">
        <f>B23/1000</f>
        <v>8.3377080000000006E-2</v>
      </c>
    </row>
    <row r="24" spans="1:6" x14ac:dyDescent="0.25">
      <c r="A24">
        <v>3.3217618</v>
      </c>
      <c r="B24">
        <v>73.171936000000002</v>
      </c>
      <c r="D24">
        <f t="shared" ref="D24:D35" si="3">A24*60</f>
        <v>199.30570800000001</v>
      </c>
      <c r="F24">
        <f t="shared" ref="F24:F35" si="4">B24/1000</f>
        <v>7.3171936000000007E-2</v>
      </c>
    </row>
    <row r="25" spans="1:6" x14ac:dyDescent="0.25">
      <c r="A25">
        <v>6.3064112999999997</v>
      </c>
      <c r="B25">
        <v>57.724670000000003</v>
      </c>
      <c r="D25">
        <f t="shared" si="3"/>
        <v>378.38467800000001</v>
      </c>
      <c r="F25">
        <f t="shared" si="4"/>
        <v>5.7724670000000006E-2</v>
      </c>
    </row>
    <row r="26" spans="1:6" x14ac:dyDescent="0.25">
      <c r="A26">
        <v>11.058536999999999</v>
      </c>
      <c r="B26">
        <v>49.720280000000002</v>
      </c>
      <c r="D26">
        <f t="shared" si="3"/>
        <v>663.51221999999996</v>
      </c>
      <c r="F26">
        <f t="shared" si="4"/>
        <v>4.9720280000000006E-2</v>
      </c>
    </row>
    <row r="27" spans="1:6" x14ac:dyDescent="0.25">
      <c r="A27">
        <v>16.265395999999999</v>
      </c>
      <c r="B27">
        <v>46.954680000000003</v>
      </c>
      <c r="D27">
        <f t="shared" si="3"/>
        <v>975.9237599999999</v>
      </c>
      <c r="F27">
        <f t="shared" si="4"/>
        <v>4.6954680000000006E-2</v>
      </c>
    </row>
    <row r="28" spans="1:6" x14ac:dyDescent="0.25">
      <c r="A28">
        <v>21.472254</v>
      </c>
      <c r="B28">
        <v>44.189079999999997</v>
      </c>
      <c r="D28">
        <f t="shared" si="3"/>
        <v>1288.3352399999999</v>
      </c>
      <c r="F28">
        <f t="shared" si="4"/>
        <v>4.4189079999999999E-2</v>
      </c>
    </row>
    <row r="29" spans="1:6" x14ac:dyDescent="0.25">
      <c r="A29">
        <v>31.460643999999998</v>
      </c>
      <c r="B29">
        <v>41.140391999999999</v>
      </c>
      <c r="D29">
        <f t="shared" si="3"/>
        <v>1887.6386399999999</v>
      </c>
      <c r="F29">
        <f t="shared" si="4"/>
        <v>4.1140391999999998E-2</v>
      </c>
    </row>
    <row r="30" spans="1:6" x14ac:dyDescent="0.25">
      <c r="A30">
        <v>41.017403000000002</v>
      </c>
      <c r="B30">
        <v>38.919649999999997</v>
      </c>
      <c r="D30">
        <f t="shared" si="3"/>
        <v>2461.0441799999999</v>
      </c>
      <c r="F30">
        <f t="shared" si="4"/>
        <v>3.891965E-2</v>
      </c>
    </row>
    <row r="31" spans="1:6" x14ac:dyDescent="0.25">
      <c r="A31">
        <v>61.007835</v>
      </c>
      <c r="B31">
        <v>36.407165999999997</v>
      </c>
      <c r="D31">
        <f t="shared" si="3"/>
        <v>3660.4701</v>
      </c>
      <c r="F31">
        <f t="shared" si="4"/>
        <v>3.6407165999999998E-2</v>
      </c>
    </row>
    <row r="32" spans="1:6" x14ac:dyDescent="0.25">
      <c r="A32">
        <v>90.128649999999993</v>
      </c>
      <c r="B32">
        <v>33.880690000000001</v>
      </c>
      <c r="D32">
        <f t="shared" si="3"/>
        <v>5407.7189999999991</v>
      </c>
      <c r="F32">
        <f t="shared" si="4"/>
        <v>3.3880689999999998E-2</v>
      </c>
    </row>
    <row r="33" spans="1:6" x14ac:dyDescent="0.25">
      <c r="A33">
        <v>120.11902000000001</v>
      </c>
      <c r="B33">
        <v>31.352884</v>
      </c>
      <c r="D33">
        <f t="shared" si="3"/>
        <v>7207.1412</v>
      </c>
      <c r="F33">
        <f t="shared" si="4"/>
        <v>3.1352883999999998E-2</v>
      </c>
    </row>
    <row r="34" spans="1:6" x14ac:dyDescent="0.25">
      <c r="A34">
        <v>150.11569</v>
      </c>
      <c r="B34">
        <v>30.479641000000001</v>
      </c>
      <c r="D34">
        <f t="shared" si="3"/>
        <v>9006.9413999999997</v>
      </c>
      <c r="F34">
        <f t="shared" si="4"/>
        <v>3.0479641000000002E-2</v>
      </c>
    </row>
    <row r="35" spans="1:6" x14ac:dyDescent="0.25">
      <c r="A35">
        <v>179.68180000000001</v>
      </c>
      <c r="B35">
        <v>30.710108000000002</v>
      </c>
      <c r="D35">
        <f t="shared" si="3"/>
        <v>10780.908000000001</v>
      </c>
      <c r="F35">
        <f t="shared" si="4"/>
        <v>3.0710108000000003E-2</v>
      </c>
    </row>
    <row r="37" spans="1:6" x14ac:dyDescent="0.25">
      <c r="A37" t="s">
        <v>30</v>
      </c>
    </row>
    <row r="38" spans="1:6" x14ac:dyDescent="0.25">
      <c r="A38" t="s">
        <v>10</v>
      </c>
      <c r="B38" t="s">
        <v>25</v>
      </c>
      <c r="D38" t="s">
        <v>4</v>
      </c>
      <c r="F38" t="s">
        <v>12</v>
      </c>
    </row>
    <row r="39" spans="1:6" x14ac:dyDescent="0.25">
      <c r="A39">
        <v>2.4616535000000002</v>
      </c>
      <c r="B39">
        <v>75.655109999999993</v>
      </c>
      <c r="D39">
        <f>A39*60</f>
        <v>147.69921000000002</v>
      </c>
      <c r="F39">
        <f>B39/1000</f>
        <v>7.5655109999999998E-2</v>
      </c>
    </row>
    <row r="40" spans="1:6" x14ac:dyDescent="0.25">
      <c r="A40">
        <v>3.2997076999999999</v>
      </c>
      <c r="B40">
        <v>67.380960000000002</v>
      </c>
      <c r="D40">
        <f t="shared" ref="D40:D51" si="5">A40*60</f>
        <v>197.982462</v>
      </c>
      <c r="F40">
        <f t="shared" ref="F40:F51" si="6">B40/1000</f>
        <v>6.7380960000000004E-2</v>
      </c>
    </row>
    <row r="41" spans="1:6" x14ac:dyDescent="0.25">
      <c r="A41">
        <v>6.7275390000000002</v>
      </c>
      <c r="B41">
        <v>54.139113999999999</v>
      </c>
      <c r="D41">
        <f t="shared" si="5"/>
        <v>403.65233999999998</v>
      </c>
      <c r="F41">
        <f t="shared" si="6"/>
        <v>5.4139114000000002E-2</v>
      </c>
    </row>
    <row r="42" spans="1:6" x14ac:dyDescent="0.25">
      <c r="A42">
        <v>11.481764999999999</v>
      </c>
      <c r="B42">
        <v>46.686250000000001</v>
      </c>
      <c r="D42">
        <f t="shared" si="5"/>
        <v>688.90589999999997</v>
      </c>
      <c r="F42">
        <f t="shared" si="6"/>
        <v>4.6686249999999999E-2</v>
      </c>
    </row>
    <row r="43" spans="1:6" x14ac:dyDescent="0.25">
      <c r="A43">
        <v>16.685472000000001</v>
      </c>
      <c r="B43">
        <v>43.093364999999999</v>
      </c>
      <c r="D43">
        <f t="shared" si="5"/>
        <v>1001.12832</v>
      </c>
      <c r="F43">
        <f t="shared" si="6"/>
        <v>4.3093365000000002E-2</v>
      </c>
    </row>
    <row r="44" spans="1:6" x14ac:dyDescent="0.25">
      <c r="A44">
        <v>21.022772</v>
      </c>
      <c r="B44">
        <v>40.329098000000002</v>
      </c>
      <c r="D44">
        <f t="shared" si="5"/>
        <v>1261.3663200000001</v>
      </c>
      <c r="F44">
        <f t="shared" si="6"/>
        <v>4.0329098000000001E-2</v>
      </c>
    </row>
    <row r="45" spans="1:6" x14ac:dyDescent="0.25">
      <c r="A45">
        <v>31.446991000000001</v>
      </c>
      <c r="B45">
        <v>37.555503999999999</v>
      </c>
      <c r="D45">
        <f t="shared" si="5"/>
        <v>1886.8194599999999</v>
      </c>
      <c r="F45">
        <f t="shared" si="6"/>
        <v>3.7555503999999997E-2</v>
      </c>
    </row>
    <row r="46" spans="1:6" x14ac:dyDescent="0.25">
      <c r="A46">
        <v>41.436430000000001</v>
      </c>
      <c r="B46">
        <v>34.782573999999997</v>
      </c>
      <c r="D46">
        <f t="shared" si="5"/>
        <v>2486.1858000000002</v>
      </c>
      <c r="F46">
        <f t="shared" si="6"/>
        <v>3.4782573999999997E-2</v>
      </c>
    </row>
    <row r="47" spans="1:6" x14ac:dyDescent="0.25">
      <c r="A47">
        <v>60.991030000000002</v>
      </c>
      <c r="B47">
        <v>31.994993000000001</v>
      </c>
      <c r="D47">
        <f t="shared" si="5"/>
        <v>3659.4618</v>
      </c>
      <c r="F47">
        <f t="shared" si="6"/>
        <v>3.1994992999999999E-2</v>
      </c>
    </row>
    <row r="48" spans="1:6" x14ac:dyDescent="0.25">
      <c r="A48">
        <v>90.109750000000005</v>
      </c>
      <c r="B48">
        <v>28.916998</v>
      </c>
      <c r="D48">
        <f t="shared" si="5"/>
        <v>5406.585</v>
      </c>
      <c r="F48">
        <f t="shared" si="6"/>
        <v>2.8916997999999999E-2</v>
      </c>
    </row>
    <row r="49" spans="1:6" x14ac:dyDescent="0.25">
      <c r="A49">
        <v>120.10116600000001</v>
      </c>
      <c r="B49">
        <v>26.664950999999999</v>
      </c>
      <c r="D49">
        <f t="shared" si="5"/>
        <v>7206.0699600000007</v>
      </c>
      <c r="F49">
        <f t="shared" si="6"/>
        <v>2.6664950999999999E-2</v>
      </c>
    </row>
    <row r="50" spans="1:6" x14ac:dyDescent="0.25">
      <c r="A50">
        <v>149.66202000000001</v>
      </c>
      <c r="B50">
        <v>25.516615000000002</v>
      </c>
      <c r="D50">
        <f t="shared" si="5"/>
        <v>8979.7212</v>
      </c>
      <c r="F50">
        <f t="shared" si="6"/>
        <v>2.5516615000000003E-2</v>
      </c>
    </row>
    <row r="51" spans="1:6" x14ac:dyDescent="0.25">
      <c r="A51">
        <v>180.09662</v>
      </c>
      <c r="B51">
        <v>25.469988000000001</v>
      </c>
      <c r="D51">
        <f t="shared" si="5"/>
        <v>10805.797200000001</v>
      </c>
      <c r="F51">
        <f t="shared" si="6"/>
        <v>2.5469988000000002E-2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PK Parameters</vt:lpstr>
      <vt:lpstr>Albuterol</vt:lpstr>
      <vt:lpstr>Epinephrine</vt:lpstr>
      <vt:lpstr>Fentanyl</vt:lpstr>
      <vt:lpstr>Furosemide</vt:lpstr>
      <vt:lpstr>Ketamine</vt:lpstr>
      <vt:lpstr>Midazolam</vt:lpstr>
      <vt:lpstr>Morphine</vt:lpstr>
      <vt:lpstr>Naloxone</vt:lpstr>
      <vt:lpstr>Pralidoxime</vt:lpstr>
      <vt:lpstr>Prednisone</vt:lpstr>
      <vt:lpstr>Propofol</vt:lpstr>
      <vt:lpstr>Rocuronium</vt:lpstr>
      <vt:lpstr>Succinylcholine</vt:lpstr>
      <vt:lpstr>Furosemide!Furosemide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Rodney Metoyer ARA/SED</cp:lastModifiedBy>
  <dcterms:created xsi:type="dcterms:W3CDTF">2015-08-12T19:23:33Z</dcterms:created>
  <dcterms:modified xsi:type="dcterms:W3CDTF">2017-02-17T19:45:47Z</dcterms:modified>
</cp:coreProperties>
</file>