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Projects\PulsePhysiologyEngineStable\data\human\adult\validation\"/>
    </mc:Choice>
  </mc:AlternateContent>
  <xr:revisionPtr revIDLastSave="0" documentId="13_ncr:1_{D5A61696-A2DE-4FFA-B789-C9754F1EBD6D}" xr6:coauthVersionLast="47" xr6:coauthVersionMax="47" xr10:uidLastSave="{00000000-0000-0000-0000-000000000000}"/>
  <bookViews>
    <workbookView xWindow="9315" yWindow="675" windowWidth="16785" windowHeight="11190" tabRatio="500" activeTab="1" xr2:uid="{00000000-000D-0000-FFFF-FFFF00000000}"/>
  </bookViews>
  <sheets>
    <sheet name="Patient" sheetId="1" r:id="rId1"/>
    <sheet name="Blood Chemistry" sheetId="2" r:id="rId2"/>
    <sheet name="Cardiovascular" sheetId="3" r:id="rId3"/>
    <sheet name="Endocrine" sheetId="4" r:id="rId4"/>
    <sheet name="Energy" sheetId="5" r:id="rId5"/>
    <sheet name="Gastrointestinal" sheetId="6" r:id="rId6"/>
    <sheet name="Nervous" sheetId="7" r:id="rId7"/>
    <sheet name="Renal" sheetId="8" r:id="rId8"/>
    <sheet name="Respiratory" sheetId="9" r:id="rId9"/>
    <sheet name="Tissue" sheetId="10" r:id="rId10"/>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12" i="2" l="1"/>
  <c r="F31" i="2"/>
  <c r="F56" i="2"/>
  <c r="F108" i="3" l="1"/>
  <c r="F106" i="3"/>
  <c r="F80" i="3"/>
  <c r="F77" i="3"/>
  <c r="F73" i="3"/>
  <c r="F98" i="3"/>
  <c r="F96" i="3"/>
  <c r="F94" i="3"/>
  <c r="F63" i="3"/>
  <c r="F61" i="3"/>
  <c r="F4" i="10"/>
  <c r="F3" i="10"/>
  <c r="F53" i="9"/>
  <c r="F50" i="9"/>
  <c r="H151" i="8"/>
  <c r="G151" i="8"/>
  <c r="F151" i="8"/>
  <c r="C151" i="8"/>
  <c r="G77" i="2"/>
  <c r="F77" i="2"/>
  <c r="G75" i="2"/>
  <c r="G72" i="2"/>
  <c r="F72" i="2"/>
  <c r="G71" i="2"/>
  <c r="G69" i="2"/>
  <c r="F69" i="2"/>
  <c r="G68" i="2"/>
  <c r="F68" i="2"/>
  <c r="G64" i="2"/>
  <c r="F64" i="2"/>
  <c r="G62" i="2"/>
  <c r="F62" i="2"/>
  <c r="B62" i="2"/>
  <c r="G61" i="2"/>
  <c r="B61" i="2"/>
  <c r="G56" i="2"/>
  <c r="G55" i="2"/>
  <c r="F55" i="2"/>
  <c r="C11" i="1"/>
  <c r="F9" i="2" s="1"/>
  <c r="C10" i="1"/>
  <c r="C7" i="1"/>
  <c r="C6" i="1"/>
  <c r="F51" i="3" s="1"/>
  <c r="C5" i="1"/>
  <c r="F62" i="3" l="1"/>
  <c r="F97" i="3"/>
  <c r="F74" i="3"/>
  <c r="F78" i="3"/>
  <c r="F66" i="3"/>
  <c r="F65" i="3"/>
  <c r="F95" i="3"/>
  <c r="F99" i="3"/>
  <c r="F64" i="3"/>
  <c r="F81" i="3"/>
  <c r="F50" i="3"/>
  <c r="F14" i="2"/>
  <c r="F61" i="2" s="1"/>
  <c r="F59" i="3"/>
  <c r="F39" i="3"/>
  <c r="F60" i="3"/>
  <c r="F40" i="3"/>
  <c r="F7" i="3" s="1"/>
  <c r="F67" i="3"/>
  <c r="C8" i="1"/>
  <c r="F4" i="3" s="1"/>
  <c r="F68" i="3"/>
  <c r="F69" i="3"/>
  <c r="F70" i="3"/>
  <c r="F42" i="3"/>
  <c r="F71" i="3"/>
  <c r="F72" i="3"/>
  <c r="F83" i="3"/>
  <c r="F84" i="3"/>
  <c r="F3" i="3"/>
  <c r="F5" i="3"/>
  <c r="F92" i="3"/>
  <c r="F93" i="3"/>
  <c r="F100" i="3"/>
  <c r="F101" i="3"/>
  <c r="F21" i="3" s="1"/>
  <c r="F102" i="3"/>
  <c r="F103" i="3"/>
  <c r="F104" i="3"/>
  <c r="F105" i="3"/>
  <c r="F38" i="3"/>
  <c r="F107" i="3"/>
  <c r="F109" i="3"/>
  <c r="F44" i="3"/>
  <c r="F45" i="3"/>
  <c r="F46" i="3"/>
  <c r="F37" i="3"/>
  <c r="F43" i="3"/>
  <c r="F47" i="3"/>
  <c r="F48" i="3"/>
  <c r="F49" i="3"/>
  <c r="F4" i="8" l="1"/>
  <c r="F5" i="8" s="1"/>
  <c r="F91" i="3"/>
  <c r="F58" i="3"/>
  <c r="F90" i="3"/>
  <c r="F57" i="3"/>
</calcChain>
</file>

<file path=xl/sharedStrings.xml><?xml version="1.0" encoding="utf-8"?>
<sst xmlns="http://schemas.openxmlformats.org/spreadsheetml/2006/main" count="4197" uniqueCount="1112">
  <si>
    <t>Patient Inputs</t>
  </si>
  <si>
    <t>Units</t>
  </si>
  <si>
    <t>Value</t>
  </si>
  <si>
    <t>References</t>
  </si>
  <si>
    <t>Gender</t>
  </si>
  <si>
    <t>Height</t>
  </si>
  <si>
    <t>cm</t>
  </si>
  <si>
    <t>Weight</t>
  </si>
  <si>
    <t>kg</t>
  </si>
  <si>
    <t>TotalBodySurfaceArea</t>
  </si>
  <si>
    <t>m2</t>
  </si>
  <si>
    <t>PMID 3657876.</t>
  </si>
  <si>
    <t>CardiacOutput</t>
  </si>
  <si>
    <t>mL/min</t>
  </si>
  <si>
    <t>guyton2006medical</t>
  </si>
  <si>
    <t>BloodVolume</t>
  </si>
  <si>
    <t>mL</t>
  </si>
  <si>
    <t>CardiacIndex</t>
  </si>
  <si>
    <t>mL/min/m2</t>
  </si>
  <si>
    <t>RightLungRatio</t>
  </si>
  <si>
    <t>LeftLungRatio</t>
  </si>
  <si>
    <t>Hemoglobin Concentration</t>
  </si>
  <si>
    <t>g/mL</t>
  </si>
  <si>
    <t>Output</t>
  </si>
  <si>
    <t>Algorithm</t>
  </si>
  <si>
    <t>Male Multipliers</t>
  </si>
  <si>
    <t>Female Multipliers</t>
  </si>
  <si>
    <t>Reference Values</t>
  </si>
  <si>
    <t>Reference Page</t>
  </si>
  <si>
    <t>Notes</t>
  </si>
  <si>
    <t>Internal Notes</t>
  </si>
  <si>
    <t>Reading</t>
  </si>
  <si>
    <t>Table</t>
  </si>
  <si>
    <t>ResultsFile</t>
  </si>
  <si>
    <t>SignificantDigits</t>
  </si>
  <si>
    <t>BloodDensity</t>
  </si>
  <si>
    <t>kg/m^3</t>
  </si>
  <si>
    <t>Mean</t>
  </si>
  <si>
    <t>herman2007physics</t>
  </si>
  <si>
    <t>p21</t>
  </si>
  <si>
    <t>BloodChemistry</t>
  </si>
  <si>
    <t>0f</t>
  </si>
  <si>
    <t>BloodPH</t>
  </si>
  <si>
    <t>7.2,
 [7.35,7.4]</t>
  </si>
  <si>
    <t>valentin2002icrp,  guyton2006medical</t>
  </si>
  <si>
    <t>p137                                 p384</t>
  </si>
  <si>
    <t>2f</t>
  </si>
  <si>
    <t>BloodSpecificHeat</t>
  </si>
  <si>
    <t>J/K kg</t>
  </si>
  <si>
    <t>blake2010specificheat</t>
  </si>
  <si>
    <t>BloodUreaNitrogenConcentration</t>
  </si>
  <si>
    <t>mg/dL</t>
  </si>
  <si>
    <t>[9.0,18.0],
[6.0,20.0]</t>
  </si>
  <si>
    <t>valtin1995renal,
Deepakfirst</t>
  </si>
  <si>
    <t xml:space="preserve">p289
</t>
  </si>
  <si>
    <t>I can't find a Deepak reference</t>
  </si>
  <si>
    <t>1f</t>
  </si>
  <si>
    <t>CarbonDioxideSaturation</t>
  </si>
  <si>
    <t>dash2010erratum</t>
  </si>
  <si>
    <t>CarbonMonoxideSaturation*</t>
  </si>
  <si>
    <t>None in default system/enviornment</t>
  </si>
  <si>
    <t>Hematocrit</t>
  </si>
  <si>
    <t>0.42,
[0.4,0.5]</t>
  </si>
  <si>
    <t>guyton2006medical,
valtin1995renal</t>
  </si>
  <si>
    <t>p169                                  p288</t>
  </si>
  <si>
    <t xml:space="preserve"> 0.38 for Women</t>
  </si>
  <si>
    <t>HemoglobinContent</t>
  </si>
  <si>
    <t>g</t>
  </si>
  <si>
    <t>[C&lt;sub&gt;Hb&lt;/sub&gt;*V&lt;sub&gt;blood&lt;/sub&gt;]</t>
  </si>
  <si>
    <t>Hb Concentration * Total Blood Volume</t>
  </si>
  <si>
    <t>OxygenSaturation</t>
  </si>
  <si>
    <t>0.97, [0.96,1.0]</t>
  </si>
  <si>
    <t>p506                                 p288</t>
  </si>
  <si>
    <t>Phosphate</t>
  </si>
  <si>
    <t>mmol/L</t>
  </si>
  <si>
    <t>[0.8,1.4]</t>
  </si>
  <si>
    <t>Leeuwen2015laboratory</t>
  </si>
  <si>
    <t>PlasmaVolume</t>
  </si>
  <si>
    <t xml:space="preserve">p293                                 p137                        </t>
  </si>
  <si>
    <t>guyton2006medical,
valentin2002icrp</t>
  </si>
  <si>
    <t>60% BVT (~3)
56.3%BVT</t>
  </si>
  <si>
    <t>http://www.heart.org/HEARTORG/Conditions/HeartFailure/SymptomsDiagnosisofHeartFailure/Common-Tests-for-Heart-Failure_UCM_306334_Article.jsp</t>
  </si>
  <si>
    <t>PulseOximetry</t>
  </si>
  <si>
    <t>RedBloodCellCount</t>
  </si>
  <si>
    <t>ct/uL</t>
  </si>
  <si>
    <t xml:space="preserve">p419                                  p137  </t>
  </si>
  <si>
    <t>3g</t>
  </si>
  <si>
    <t>ShuntFraction</t>
  </si>
  <si>
    <t>[0.02,0.05]</t>
  </si>
  <si>
    <t>levitzky2013pulmonary</t>
  </si>
  <si>
    <t>p127</t>
  </si>
  <si>
    <t>StrongIonDifference</t>
  </si>
  <si>
    <t>[40,42]</t>
  </si>
  <si>
    <t>kellum2009stewart</t>
  </si>
  <si>
    <t>TotalProteinConcentration</t>
  </si>
  <si>
    <t>g/dL</t>
  </si>
  <si>
    <t>[6,8]</t>
  </si>
  <si>
    <t>valtin1995renal</t>
  </si>
  <si>
    <t>p289</t>
  </si>
  <si>
    <t>VolumeFractionNeutralLipidInPlasma</t>
  </si>
  <si>
    <t>rodgers2006physiologically</t>
  </si>
  <si>
    <t>4f</t>
  </si>
  <si>
    <t>VolumeFractionNeutralPhospholipidInPlasma</t>
  </si>
  <si>
    <t>WhiteBloodCellCount</t>
  </si>
  <si>
    <t xml:space="preserve">guyton2006medical   </t>
  </si>
  <si>
    <t>p430</t>
  </si>
  <si>
    <t>maximum value for men</t>
  </si>
  <si>
    <t>4g</t>
  </si>
  <si>
    <t>Substance Blood Concentrations</t>
  </si>
  <si>
    <t>Chosen Values</t>
  </si>
  <si>
    <t>Reference</t>
  </si>
  <si>
    <t>Page</t>
  </si>
  <si>
    <t>Acetoacetate-BloodConcentration</t>
  </si>
  <si>
    <t>mg/L</t>
  </si>
  <si>
    <t>[8.1672,10.209]</t>
  </si>
  <si>
    <t>Fery1983ketone</t>
  </si>
  <si>
    <t>Acetoacetate is one of the main ketone bodies used for energy (along with beta-hydroxybutyrate). Note that total ketone body normal concnetration is 0.31 ± 0.05. See the reference (in energy folder).
Note that the concentration is converted from molarity ([0.08,0.1] mmol/L).</t>
  </si>
  <si>
    <t>Albumin-BloodConcentration</t>
  </si>
  <si>
    <t>[4,5]</t>
  </si>
  <si>
    <t>Concentrtion of "protein" is 6 to 8 g/dL. Albumin is 4 to 5 g/dL, and globulin makes the difference.</t>
  </si>
  <si>
    <t>Bicarbonate-BloodConcentration</t>
  </si>
  <si>
    <t>[0.134,0.159]</t>
  </si>
  <si>
    <t>p288</t>
  </si>
  <si>
    <t>converted from [22,26] mmol/L</t>
  </si>
  <si>
    <t>3f</t>
  </si>
  <si>
    <t>Calcium-BloodConcentration</t>
  </si>
  <si>
    <t>[44.08,52.1]</t>
  </si>
  <si>
    <t>cheuvront2014comparison</t>
  </si>
  <si>
    <t>converted from 1.2 +- 0.1 mmol/L</t>
  </si>
  <si>
    <t>Chloride-BloodConcentration</t>
  </si>
  <si>
    <t>g/L</t>
  </si>
  <si>
    <t>[3.6868,3.86405],
3.6159,
[3.43865,3.79315]</t>
  </si>
  <si>
    <t>cheuvront2014comparison,
Boron2012medical,
Leeuwen2015laboratory</t>
  </si>
  <si>
    <t xml:space="preserve">
p108</t>
  </si>
  <si>
    <t>Converted from molarity ([104, 109],102 mmol/L)</t>
  </si>
  <si>
    <t>Creatinine-BloodConcentration</t>
  </si>
  <si>
    <t>[5.0,15.0]</t>
  </si>
  <si>
    <t>coresh2001prevalence,
p288</t>
  </si>
  <si>
    <t>Epinephrine-BloodConcentration</t>
  </si>
  <si>
    <t>ug/L</t>
  </si>
  <si>
    <t xml:space="preserve">[0.032, 0.036],
[0.028, 0.072],
[0.015, 0.021],
[0.022, 0.034],
[0.045, 0.111] </t>
  </si>
  <si>
    <t>wortsman1984adrenomedullary,
stratton1985hemodynamic,
stein1998basal,
penesova2008role,
zauner2000resting</t>
  </si>
  <si>
    <t>Globulin-BloodConcentration</t>
  </si>
  <si>
    <t>[2,3]</t>
  </si>
  <si>
    <t>Glucose-BloodConcentration</t>
  </si>
  <si>
    <t>[90,100]</t>
  </si>
  <si>
    <t>polonsky1987insulin</t>
  </si>
  <si>
    <t>Kind of your average about to eat, but not starving baseline</t>
  </si>
  <si>
    <t>Hemoglobin-BloodConcentration</t>
  </si>
  <si>
    <t xml:space="preserve">p506                                </t>
  </si>
  <si>
    <t>VALUES FOR MALE ONLY
If you change this, change the reference value for Blood Chemistry  HemoglobinContent</t>
  </si>
  <si>
    <t>http://www.nhlbi.nih.gov/health/health-topics/topics/arr/diagnosis.html</t>
  </si>
  <si>
    <t>Insulin-BloodConcentration</t>
  </si>
  <si>
    <t>Changes with glucose load. See Leeuwen2015laboratory, for time course expectations. Polonsky also has plotted data. Value from Polonsky converted from microIU/ml). Value from Leeuwen converted from pmol/L</t>
  </si>
  <si>
    <t>Lactate-BloodConcentration</t>
  </si>
  <si>
    <t>[53.442,151.419],
[26.721,115.791]</t>
  </si>
  <si>
    <t>Kratz2004Case,
phypers2006lactate</t>
  </si>
  <si>
    <t xml:space="preserve">p1555
</t>
  </si>
  <si>
    <t>Converted from molarity ([0.6, 1.7],[0.3, 1.3] mmol/L)</t>
  </si>
  <si>
    <t>Norepinephrine-BloodConcentration</t>
  </si>
  <si>
    <t>[0.124, 0.274]</t>
  </si>
  <si>
    <t>Ensinger1992relationship</t>
  </si>
  <si>
    <t>Potassium-BloodConcentration</t>
  </si>
  <si>
    <t>[108.85,164.83],
[108.85,171.05]</t>
  </si>
  <si>
    <t>Leeuwen2015laboratory,
valtin1995renal</t>
  </si>
  <si>
    <t>p1278
p289</t>
  </si>
  <si>
    <t>Converted from molarity ([3.5, 5.3],[3.5, 5.5] mmol/L)</t>
  </si>
  <si>
    <t>Sodium-BloodConcentration</t>
  </si>
  <si>
    <t>[0.313,0.336]</t>
  </si>
  <si>
    <t>skott1989effects
p288</t>
  </si>
  <si>
    <t>Converted from molarity  ([136, 146] mmol/L).</t>
  </si>
  <si>
    <t>Tristearin-BloodConcentration</t>
  </si>
  <si>
    <t>[50,150]</t>
  </si>
  <si>
    <t>This number is for triglycerides. Tristearin is one particular type of triglyceride. We should change the name.</t>
  </si>
  <si>
    <t>Urea-BloodConcentration</t>
  </si>
  <si>
    <t>[20,34],
[19.26,38.52],
[12.84,42.8]</t>
  </si>
  <si>
    <t>musch2006age,
BUN*2.14,
BUN*2.14</t>
  </si>
  <si>
    <t>MW of urea = 60, MW of urea nitrogen = 14x2 =&gt; 60/28 = 2.14</t>
  </si>
  <si>
    <t>2.14 = MW Urea(60) / MW N2 (2*14) 
converted from 0.1 mmol/L</t>
  </si>
  <si>
    <t>http://acutecaretesting.org/en/articles/urea-and-the-clinical-value-of-measuring-blood-urea-concentration</t>
  </si>
  <si>
    <t>Pressures</t>
  </si>
  <si>
    <t>ArterialCarbonDioxidePressure</t>
  </si>
  <si>
    <t>mmHg</t>
  </si>
  <si>
    <t>Guyton p504</t>
  </si>
  <si>
    <t>ArterialOxygenPressure</t>
  </si>
  <si>
    <t>Guyton p503</t>
  </si>
  <si>
    <t>PulmonaryArterialCarbonDioxidePressure</t>
  </si>
  <si>
    <t>PulmonaryArterialOxygenPressure</t>
  </si>
  <si>
    <t>Guyton p502</t>
  </si>
  <si>
    <t>PulmonaryVenousCarbonDioxidePressure</t>
  </si>
  <si>
    <t>Guyton p505</t>
  </si>
  <si>
    <t>PulmonaryVenousOxygenPressure</t>
  </si>
  <si>
    <t>VenousOxygenPressure</t>
  </si>
  <si>
    <t>VenousCarbonDioxidePressure</t>
  </si>
  <si>
    <t>Arterial Blood Gas Test</t>
  </si>
  <si>
    <t>Equal to System Property</t>
  </si>
  <si>
    <t>ArterialBloodGasTest</t>
  </si>
  <si>
    <t>ABG@</t>
  </si>
  <si>
    <t>Bicarbonate</t>
  </si>
  <si>
    <t>mEq/L</t>
  </si>
  <si>
    <t>[22,26]</t>
  </si>
  <si>
    <t>Equal to System Property / Molar Mass * Valence</t>
  </si>
  <si>
    <t>PartialPressureOfOxygen</t>
  </si>
  <si>
    <t>PartialPressureOfCarbonDioxide</t>
  </si>
  <si>
    <t>Complete Blood Count</t>
  </si>
  <si>
    <t>CompleteBloodCount</t>
  </si>
  <si>
    <t>CBC@</t>
  </si>
  <si>
    <t>Hemoglobin</t>
  </si>
  <si>
    <t>MeanCorpuscularHemoglobin</t>
  </si>
  <si>
    <t>pg/ct</t>
  </si>
  <si>
    <t>[27,31]</t>
  </si>
  <si>
    <t>medline2015corpuscular</t>
  </si>
  <si>
    <t>https://en.wikipedia.org/wiki/Mean_corpuscular_hemoglobin</t>
  </si>
  <si>
    <t>MeanCorpuscularHemoglobinConcentration</t>
  </si>
  <si>
    <t>[27,39.25]</t>
  </si>
  <si>
    <t>[C&lt;sub&gt;Hb&lt;/sub&gt;/Hematocrit]</t>
  </si>
  <si>
    <t>MeanCorpuscularVolume</t>
  </si>
  <si>
    <t>uL</t>
  </si>
  <si>
    <t>p419</t>
  </si>
  <si>
    <t>PlateletCount</t>
  </si>
  <si>
    <t>[1.5E05,4.0E05]</t>
  </si>
  <si>
    <t>ross1988stability</t>
  </si>
  <si>
    <t>https://en.wikipedia.org/wiki/Platelet#cite_note-22</t>
  </si>
  <si>
    <t>Complete Metabolic Panel</t>
  </si>
  <si>
    <t>Albumin</t>
  </si>
  <si>
    <t>CompleteMetabolicPanel</t>
  </si>
  <si>
    <t>CMP@</t>
  </si>
  <si>
    <t>ALP*</t>
  </si>
  <si>
    <t>ALT*</t>
  </si>
  <si>
    <t>AST*</t>
  </si>
  <si>
    <t>BUN</t>
  </si>
  <si>
    <t>Calcium</t>
  </si>
  <si>
    <t>Chloride*</t>
  </si>
  <si>
    <t>CO2</t>
  </si>
  <si>
    <t>[22.0, 26.0]</t>
  </si>
  <si>
    <t>Creatinine</t>
  </si>
  <si>
    <t>Glucose</t>
  </si>
  <si>
    <t>[65,139]</t>
  </si>
  <si>
    <t>Potassium*</t>
  </si>
  <si>
    <t>Sodium</t>
  </si>
  <si>
    <t xml:space="preserve"> [136, 146]</t>
  </si>
  <si>
    <t>TotalBilirubin*</t>
  </si>
  <si>
    <t>TotalProtein</t>
  </si>
  <si>
    <t>OptimizerTargets</t>
  </si>
  <si>
    <t>ArterialPressure*</t>
  </si>
  <si>
    <t>Not validating the waveform itself. 
Waveform Mean is being validated.</t>
  </si>
  <si>
    <t>Cardiovascular</t>
  </si>
  <si>
    <t>p293</t>
  </si>
  <si>
    <t>If you change this, change the reference value for Blood Chemistry  HemoglobinContent</t>
  </si>
  <si>
    <t>L/min m^2</t>
  </si>
  <si>
    <t>p232</t>
  </si>
  <si>
    <t>The normal human weighing 70kg has a body surface area of about 1.7 square meteres.</t>
  </si>
  <si>
    <t>CentralVenousPressure*</t>
  </si>
  <si>
    <t>[2,6]</t>
  </si>
  <si>
    <t>p93</t>
  </si>
  <si>
    <t>pg. 93 in Leeuwen
(Also, we have 3-8 citing T.A. Goers. Washington Manual of Surgery, but I'd like to verify that before I change the limits Rodney 1/15/2015)</t>
  </si>
  <si>
    <t>CerebralBloodFlow</t>
  </si>
  <si>
    <t>valentin2002icrp</t>
  </si>
  <si>
    <t>CerebralPerfusionPressure</t>
  </si>
  <si>
    <t>[60,98]</t>
  </si>
  <si>
    <t>[MAP-ICP]</t>
  </si>
  <si>
    <t>DiastolicArterialPressure</t>
  </si>
  <si>
    <t>[60,90]</t>
  </si>
  <si>
    <t xml:space="preserve">pg. 93 in Leeuwen </t>
  </si>
  <si>
    <t>DiastolicLeftHeartPressure</t>
  </si>
  <si>
    <t>[4,12]</t>
  </si>
  <si>
    <t>Edwards2009pocket</t>
  </si>
  <si>
    <t>DiastolicRightHeartPressure</t>
  </si>
  <si>
    <t>[2,8]</t>
  </si>
  <si>
    <t>http://ht.edwards.com/scin/edwards/sitecollectionimages/edwards/products/presep/ar04313hemodynpocketcard.pdf</t>
  </si>
  <si>
    <t>HeartEjectionFraction</t>
  </si>
  <si>
    <t>Leeuwen says 0.65 on pg. 94</t>
  </si>
  <si>
    <t>HeartRate</t>
  </si>
  <si>
    <t>1/min</t>
  </si>
  <si>
    <t>HeartRhythm*</t>
  </si>
  <si>
    <t>Not validating enums</t>
  </si>
  <si>
    <t>HeartStrokeVolume</t>
  </si>
  <si>
    <t>[55.3,93.1]</t>
  </si>
  <si>
    <t>brandfonbrener1955changes</t>
  </si>
  <si>
    <t>Leeuwen has SV index on pg. 94 which is SV adjusted to body surface area, 33 - 57 mL/m^2</t>
  </si>
  <si>
    <t>IntracranialPressure</t>
  </si>
  <si>
    <t>[7,15]</t>
  </si>
  <si>
    <t>steiner2006monitoring</t>
  </si>
  <si>
    <t>Assumes supine adult</t>
  </si>
  <si>
    <t>MeanArterialPressure</t>
  </si>
  <si>
    <t>[70,105]</t>
  </si>
  <si>
    <t>MeanArterialCarbonDioxidePartialPressure*</t>
  </si>
  <si>
    <t>Exposed for use by other systems</t>
  </si>
  <si>
    <t>MeanArterialCarbonDioxidePartialPressureDelta*</t>
  </si>
  <si>
    <t>MeanCentralVenousPressure</t>
  </si>
  <si>
    <t>MeanSkinFlow</t>
  </si>
  <si>
    <t>mL/s</t>
  </si>
  <si>
    <t>This is the same as the Skin Compartment Inflow</t>
  </si>
  <si>
    <t>PulmonaryArterialPressure*</t>
  </si>
  <si>
    <t>PulmonaryCapillariesWedgePressure</t>
  </si>
  <si>
    <t>previously had 10-13 from solin1999influence, but that population was all sleep apnea pts who one might expect to have elevated PCWP</t>
  </si>
  <si>
    <t>PulmonaryDiastolicArterialPressure</t>
  </si>
  <si>
    <t>[4,12],
[8,15]</t>
  </si>
  <si>
    <t>Leeuwen2015laboratory,
Edwards2009pocket</t>
  </si>
  <si>
    <t xml:space="preserve">p93
</t>
  </si>
  <si>
    <t>PulmonaryMeanArterialPressure</t>
  </si>
  <si>
    <t>[9,18]</t>
  </si>
  <si>
    <t>PulmonaryMeanCapillaryFlow*</t>
  </si>
  <si>
    <t>No data for this</t>
  </si>
  <si>
    <t>PulmonaryMeanShuntFlow*</t>
  </si>
  <si>
    <t>PulmonarySystolicArterialPressure</t>
  </si>
  <si>
    <t>[15,30]</t>
  </si>
  <si>
    <t>PulmonaryVascularResistance</t>
  </si>
  <si>
    <t>mmHg s/mL</t>
  </si>
  <si>
    <t>p167</t>
  </si>
  <si>
    <t>PulmonaryVascularResistanceIndex</t>
  </si>
  <si>
    <t>mmHg s/mL m^2</t>
  </si>
  <si>
    <t>p167 &amp; p232</t>
  </si>
  <si>
    <t>The normal human weighing 70kg has a body surface area of about 1.7 square meteres. Therefore, 0.14*1.7.</t>
  </si>
  <si>
    <t>PulsePressure</t>
  </si>
  <si>
    <t>SystolicArterialPressure - DiastolicArteralPressure</t>
  </si>
  <si>
    <t>SystemicVascularResistance</t>
  </si>
  <si>
    <t>p163</t>
  </si>
  <si>
    <t>Need to compute a range for SVR in PRUs (see p163 in Guyton)</t>
  </si>
  <si>
    <t>SystolicArterialPressure</t>
  </si>
  <si>
    <t>[100,140]</t>
  </si>
  <si>
    <t>SystolicLeftHeartPressure</t>
  </si>
  <si>
    <t>homoud2008introduction</t>
  </si>
  <si>
    <t>p8</t>
  </si>
  <si>
    <t>Course notes. Neither Guyton nor Boron have ranges. Boron says that the left ventricle systolic pressure is approximately equal to the aorta systolic pressure (p.533)</t>
  </si>
  <si>
    <t>SystolicRightHeartPressure</t>
  </si>
  <si>
    <t>Compartment Data</t>
  </si>
  <si>
    <t>Aorta-Volume</t>
  </si>
  <si>
    <t>Reduced from ICRP value of 0.06 because we have arms and legs</t>
  </si>
  <si>
    <t>CardiovascularCompartments</t>
  </si>
  <si>
    <t>HemodynamicsTargets</t>
  </si>
  <si>
    <t xml:space="preserve">Aorta-InFlow </t>
  </si>
  <si>
    <t>Unless otherwise noted, any deviation from the ICRP value is a result of incorporation of "other" blood flow.</t>
  </si>
  <si>
    <t xml:space="preserve">BrainVasculature-Volume </t>
  </si>
  <si>
    <t xml:space="preserve">BrainVasculature-InFlow </t>
  </si>
  <si>
    <t>BrainVasculature-Oxygen-PartialPressure</t>
  </si>
  <si>
    <t>dhawan2011neurointensive</t>
  </si>
  <si>
    <t xml:space="preserve">BoneVasculature-Volume </t>
  </si>
  <si>
    <t>Skeleton</t>
  </si>
  <si>
    <t xml:space="preserve">BoneVasculature-InFlow </t>
  </si>
  <si>
    <t xml:space="preserve">FatVasculature-Volume </t>
  </si>
  <si>
    <t xml:space="preserve">FatVasculature-InFlow </t>
  </si>
  <si>
    <t xml:space="preserve">KidneyVasculature-Volume </t>
  </si>
  <si>
    <t xml:space="preserve">KidneyVasculature-InFlow </t>
  </si>
  <si>
    <t xml:space="preserve">LargeIntestineVasculature-Volume </t>
  </si>
  <si>
    <t>This is a little less because we also have a splanchnic compartment</t>
  </si>
  <si>
    <t xml:space="preserve">LargeIntestineVasculature-InFlow </t>
  </si>
  <si>
    <t xml:space="preserve">LeftArmVasculature-Volume </t>
  </si>
  <si>
    <t>Arms and legs are a guess - some comes from the aorta/large arteries and some comes from "other"</t>
  </si>
  <si>
    <t>LeftArmVasculature-InFlow</t>
  </si>
  <si>
    <t>brachial artery average</t>
  </si>
  <si>
    <t xml:space="preserve">LeftHeart-Volume </t>
  </si>
  <si>
    <t>Min</t>
  </si>
  <si>
    <t>[34,66]</t>
  </si>
  <si>
    <t>hudsmuth2005heartvolume</t>
  </si>
  <si>
    <t>Max</t>
  </si>
  <si>
    <t>[131,189]</t>
  </si>
  <si>
    <t xml:space="preserve">LeftHeart-Pressure </t>
  </si>
  <si>
    <t xml:space="preserve">LeftHeart-InFlow </t>
  </si>
  <si>
    <t xml:space="preserve">LeftKidneyVasculature-Volume </t>
  </si>
  <si>
    <t>effros1967vascular</t>
  </si>
  <si>
    <t>Half the ICRP value for both kidneys plus a little bit to make everything add to 1.0</t>
  </si>
  <si>
    <t xml:space="preserve">LeftKidneyVasculature-InFlow </t>
  </si>
  <si>
    <t>Half of the total per kidney, plus a little extra to absorb "other"</t>
  </si>
  <si>
    <t xml:space="preserve">LeftLegVasculature-Volume </t>
  </si>
  <si>
    <t>LeftLegVasculature-InFlow</t>
  </si>
  <si>
    <t>holland1998lower</t>
  </si>
  <si>
    <t>common femoral artery estimate</t>
  </si>
  <si>
    <t xml:space="preserve">LeftPulmonaryArteries-Volume </t>
  </si>
  <si>
    <t>The artery/capillary/vein split is an estimate</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</si>
  <si>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</si>
  <si>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</si>
  <si>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</si>
  <si>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</si>
  <si>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</si>
  <si>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LiverVasculature-Volume </t>
  </si>
  <si>
    <t>Added a little here to make the numbers add to 1.0</t>
  </si>
  <si>
    <t xml:space="preserve">LiverVasculature-InFlow </t>
  </si>
  <si>
    <t>p838</t>
  </si>
  <si>
    <t>This includes the portal flow.</t>
  </si>
  <si>
    <t xml:space="preserve">MuscleVasculature-Volume </t>
  </si>
  <si>
    <t>Skeletal muscle</t>
  </si>
  <si>
    <t xml:space="preserve">MuscleVasculature-InFlow </t>
  </si>
  <si>
    <t xml:space="preserve">MyocardiumVasculature-Volume </t>
  </si>
  <si>
    <t>Coronary tissue</t>
  </si>
  <si>
    <t xml:space="preserve">MyocardiumVasculature-InFlow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</si>
  <si>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</si>
  <si>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</si>
  <si>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</si>
  <si>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</si>
  <si>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</si>
  <si>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</si>
  <si>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Based on the wedge pressure</t>
  </si>
  <si>
    <t xml:space="preserve">PulmonaryVeins-Volume </t>
  </si>
  <si>
    <t xml:space="preserve">PulmonaryVeins-InFlow </t>
  </si>
  <si>
    <t xml:space="preserve">PulmonaryVeins-Pressure </t>
  </si>
  <si>
    <t>Based on the wedge pressure. Pulmonary vein pressure must be less than pulmonary capillary pressure.</t>
  </si>
  <si>
    <t xml:space="preserve">RightArmVasculature-Volume </t>
  </si>
  <si>
    <t>RightArmVasculature-InFlow</t>
  </si>
  <si>
    <t>gault1966patterns</t>
  </si>
  <si>
    <t xml:space="preserve">RightHeart-Volume </t>
  </si>
  <si>
    <t>[58,98],
[50,100]</t>
  </si>
  <si>
    <t>hudsmuth2005heartvolume,
Edwards2009pocket</t>
  </si>
  <si>
    <t>We have other validation data which suggests that 0.045 is too high for both sides of the heart. We will use the Hudsmuth reference for validation, which unlike the ICRP is actual data.</t>
  </si>
  <si>
    <t>[157,223],
[100,160]</t>
  </si>
  <si>
    <t xml:space="preserve">RightHeart-Pressure </t>
  </si>
  <si>
    <t xml:space="preserve">RightHeart-InFlow </t>
  </si>
  <si>
    <t xml:space="preserve">RightKidneyVasculature-Volume </t>
  </si>
  <si>
    <t xml:space="preserve">RightKidneyVasculature-InFlow </t>
  </si>
  <si>
    <t xml:space="preserve">RightLegVasculature-Volume </t>
  </si>
  <si>
    <t xml:space="preserve">RightLegVasculature-InFlow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</si>
  <si>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</si>
  <si>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</si>
  <si>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</si>
  <si>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</si>
  <si>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</si>
  <si>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</si>
  <si>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</si>
  <si>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</si>
  <si>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</si>
  <si>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</si>
  <si>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</si>
  <si>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</si>
  <si>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Stomach plus a little bit of "other"</t>
  </si>
  <si>
    <t xml:space="preserve">SpleenVasculature-Volume </t>
  </si>
  <si>
    <t xml:space="preserve">SpleenVasculature-InFlow </t>
  </si>
  <si>
    <t xml:space="preserve">VenaCava-Volume </t>
  </si>
  <si>
    <t xml:space="preserve">VenaCava-InFlow </t>
  </si>
  <si>
    <t>InsulinSynthesisRate</t>
  </si>
  <si>
    <t>pmol/min</t>
  </si>
  <si>
    <t>[0.55,436]</t>
  </si>
  <si>
    <t>tolic2000modeling</t>
  </si>
  <si>
    <t>the insulin secretion rate is going to be highly dynamic because of the feeding at the begining of the validation scenario. We need to include insulin synthesis validation in the meal validation.</t>
  </si>
  <si>
    <t>Endocrine</t>
  </si>
  <si>
    <t>AchievedExerciseLevel*</t>
  </si>
  <si>
    <t>Under resting state, this is essentially NaN</t>
  </si>
  <si>
    <t>Energy</t>
  </si>
  <si>
    <t>CoreTemperature</t>
  </si>
  <si>
    <t>degC</t>
  </si>
  <si>
    <t>CreatinineProductionRate</t>
  </si>
  <si>
    <t>umol/s</t>
  </si>
  <si>
    <t>esparanza2012creatinine</t>
  </si>
  <si>
    <t>Converted from 1.2 mg/min</t>
  </si>
  <si>
    <t>ExerciseMeanArterialPressureDelta*</t>
  </si>
  <si>
    <t>Used in Barorecptors</t>
  </si>
  <si>
    <t>FatigueLevel*</t>
  </si>
  <si>
    <t>Under resting state, this is essentially zero</t>
  </si>
  <si>
    <t>KetoneProductionRate</t>
  </si>
  <si>
    <t>umol/min</t>
  </si>
  <si>
    <t>garber1974ketone</t>
  </si>
  <si>
    <t>LactateProductionRate</t>
  </si>
  <si>
    <t>mol/day</t>
  </si>
  <si>
    <t>phypers2006lactate</t>
  </si>
  <si>
    <t>SkinTemperature</t>
  </si>
  <si>
    <t>SweatRate*</t>
  </si>
  <si>
    <t>This needs to be validated</t>
  </si>
  <si>
    <t>TotalMetabolicRate</t>
  </si>
  <si>
    <t>kcal/day</t>
  </si>
  <si>
    <t>TotalWorkRateLevel*</t>
  </si>
  <si>
    <t>WaterAbsorptionRate</t>
  </si>
  <si>
    <t>[3.3,4.0]</t>
  </si>
  <si>
    <t>Peronnet2012Pharmacokinetic</t>
  </si>
  <si>
    <t>Can go as high as 19.4mL (Guyton)</t>
  </si>
  <si>
    <t>Gastrointestinal</t>
  </si>
  <si>
    <t>BaroreceptorHeartRateScale*</t>
  </si>
  <si>
    <t>BaroreceptorHeartElastanceScale*</t>
  </si>
  <si>
    <t>BaroreceptorResistanceScale*</t>
  </si>
  <si>
    <t>BaroreceptorComplianceScale*</t>
  </si>
  <si>
    <t>ChemoreceptorHeartElastanceScale*</t>
  </si>
  <si>
    <t>ChemoreceptorHeartRateScale*</t>
  </si>
  <si>
    <t>FiltrationFraction</t>
  </si>
  <si>
    <t>GFR/RenalPlasmaFlow</t>
  </si>
  <si>
    <t>Renal</t>
  </si>
  <si>
    <t>GlomerularFiltrationRate</t>
  </si>
  <si>
    <t>L/day</t>
  </si>
  <si>
    <t>RenalBloodFlow</t>
  </si>
  <si>
    <t>RenalPlasmaFlow</t>
  </si>
  <si>
    <t>Dependent on Hematocrit</t>
  </si>
  <si>
    <t>RenalVascularResistance</t>
  </si>
  <si>
    <t>mmHg min/mL</t>
  </si>
  <si>
    <t>We are just looking at left, right should be the same</t>
  </si>
  <si>
    <t>UrinationRate*</t>
  </si>
  <si>
    <t>Folkestad2004</t>
  </si>
  <si>
    <t>Male: Folkestad 2004
Female is 33 from Corstiaans 2000</t>
  </si>
  <si>
    <t>Validation scenario will need to include urination…</t>
  </si>
  <si>
    <t>UrineOsmolality</t>
  </si>
  <si>
    <t>mOsm/kg</t>
  </si>
  <si>
    <t>[50,1200]</t>
  </si>
  <si>
    <t>Wilczynski 2014
Valtin &amp; Shaffer p. 291</t>
  </si>
  <si>
    <t>UrineOsmolarity</t>
  </si>
  <si>
    <t>mOsm/L</t>
  </si>
  <si>
    <t>Valtin &amp; Shaffer p. 291</t>
  </si>
  <si>
    <t>UrineProductionRate</t>
  </si>
  <si>
    <t>UrineSpecificGravity</t>
  </si>
  <si>
    <t>[1.01,1.022],
[1.003,1.040]</t>
  </si>
  <si>
    <t>valtin1995renal,
walker1990clinical</t>
  </si>
  <si>
    <t>Valtin &amp; Shaffer p.291</t>
  </si>
  <si>
    <t>UrineVolume*</t>
  </si>
  <si>
    <t>UrineUreaNitrogenConcentration</t>
  </si>
  <si>
    <t>[5,10]</t>
  </si>
  <si>
    <t>LeftAfferentArterioleResistance</t>
  </si>
  <si>
    <t>(85mmHg - 60mmHg) / (RenalBloodFlow / 2)</t>
  </si>
  <si>
    <t>LeftBowmansCapsulesHydrostaticPressure</t>
  </si>
  <si>
    <t>LeftBowmansCapsulesOsmoticPressure</t>
  </si>
  <si>
    <t>LeftEfferentArterioleResistance</t>
  </si>
  <si>
    <t>(59mmHg - 18mmHg) / ((RenalBloodFlow - GFR) / 2)</t>
  </si>
  <si>
    <t>LeftFiltrationFraction</t>
  </si>
  <si>
    <t>LeftGlomerularCapillariesHydrostaticPressure</t>
  </si>
  <si>
    <t>LeftGlomerularCapillariesOsmoticPressure</t>
  </si>
  <si>
    <t>LeftGlomerularFiltrationCoefficient</t>
  </si>
  <si>
    <t>mL/min mmHg</t>
  </si>
  <si>
    <t>Rate/NetPressure</t>
  </si>
  <si>
    <t>LeftGlomerularFiltrationRate</t>
  </si>
  <si>
    <t>Total GFR / 2</t>
  </si>
  <si>
    <t>LeftGlomerularFiltrationSurfaceArea</t>
  </si>
  <si>
    <t>cm^2</t>
  </si>
  <si>
    <t>[7250,23250]</t>
  </si>
  <si>
    <t>[(SurfaceArea/100g&lt;sub&gt;RenalTissue&lt;/sub&gt;)*KidneyMass&lt;sub&gt;g&lt;/sub&gt;]</t>
  </si>
  <si>
    <t>5000-15000 cm^2 per 100 g renal tissue @cite valtin1995renal &lt;br&gt; mass of 2 kidneys in adult male = 310 g / 2 @cite valentin2002icrp</t>
  </si>
  <si>
    <t>LeftGlomerularFluidPermeability*</t>
  </si>
  <si>
    <t>mL/min m^2 mmHg</t>
  </si>
  <si>
    <t>tuma2011microcirculation</t>
  </si>
  <si>
    <t>We don’t change this from 1.0</t>
  </si>
  <si>
    <t>LeftNetFiltrationPressure</t>
  </si>
  <si>
    <t>LeftNetReabsorptionPressure</t>
  </si>
  <si>
    <t>p340</t>
  </si>
  <si>
    <t>LeftPeritubularCapillariesHydrostaticPressure</t>
  </si>
  <si>
    <t>LeftPeritubularCapillariesOsmoticPressure</t>
  </si>
  <si>
    <t>LeftReabsorptionFiltrationCoefficient</t>
  </si>
  <si>
    <t>LeftReabsorptionRate</t>
  </si>
  <si>
    <t>TotalReabsorptionRate/2</t>
  </si>
  <si>
    <t>LeftTubularReabsorptionFiltrationSurfaceArea*</t>
  </si>
  <si>
    <t>m^2</t>
  </si>
  <si>
    <t>Cannot find</t>
  </si>
  <si>
    <t>LeftTubularReabsorptionFluidPermeability*</t>
  </si>
  <si>
    <t>LeftTubularHydrostaticPressure*</t>
  </si>
  <si>
    <t>LeftTubularOsmoticPressure</t>
  </si>
  <si>
    <t>RightAfferentArterioleResistance</t>
  </si>
  <si>
    <t>RightBowmansCapsulesHydrostaticPressure</t>
  </si>
  <si>
    <t>RightBowmansCapsulesOsmoticPressure</t>
  </si>
  <si>
    <t>RightEfferentArterioleResistance</t>
  </si>
  <si>
    <t>RightFiltrationFraction</t>
  </si>
  <si>
    <t>RightGlomerularCapillariesHydrostaticPressure</t>
  </si>
  <si>
    <t>RightGlomerularCapillariesOsmoticPressure</t>
  </si>
  <si>
    <t>RightGlomerularFiltrationCoefficient</t>
  </si>
  <si>
    <t>RightGlomerularFiltrationRate</t>
  </si>
  <si>
    <t>RightGlomerularFiltrationSurfaceArea</t>
  </si>
  <si>
    <t>RightGlomerularFluidPermeability*</t>
  </si>
  <si>
    <t>RightNetFiltrationPressure</t>
  </si>
  <si>
    <t>RightNetReabsorptionPressure</t>
  </si>
  <si>
    <t>RightPeritubularCapillariesHydrostaticPressure</t>
  </si>
  <si>
    <t>RightPeritubularCapillariesOsmoticPressure</t>
  </si>
  <si>
    <t>RightReabsorptionFiltrationCoefficient</t>
  </si>
  <si>
    <t>RightReabsorptionRate</t>
  </si>
  <si>
    <t>RightTubularReabsorptionFiltrationSurfaceArea*</t>
  </si>
  <si>
    <t>RightTubularReabsorptionFluidPermeability*</t>
  </si>
  <si>
    <t>RightTubularHydrostaticPressure*</t>
  </si>
  <si>
    <t>RightTubularOsmoticPressure</t>
  </si>
  <si>
    <t>LeftKidneyVasculature-Volume</t>
  </si>
  <si>
    <t>[31.7,37.9]</t>
  </si>
  <si>
    <t>28 is the difference between intravascular fluid volume and total extracellular fluid volume, reported in the ICRP</t>
  </si>
  <si>
    <t>Blood only; Total/2</t>
  </si>
  <si>
    <t>RenalCompartments</t>
  </si>
  <si>
    <t>LeftRenalArtery-Volume</t>
  </si>
  <si>
    <t>[5.3,6.3]</t>
  </si>
  <si>
    <t xml:space="preserve">TotalKidney = 34.8 &lt;br&gt; TotalKidneyLargeVasculature = TotalKidney/2 &lt;br&gt; LargeVasculature = TotalKidneyLargeVasculature/3 </t>
  </si>
  <si>
    <t>LeftRenalVein-Volume</t>
  </si>
  <si>
    <t>LeftAfferentArteriole-Volume</t>
  </si>
  <si>
    <t>[3.18,3.78]</t>
  </si>
  <si>
    <t>TotalKidney = 34.8 &lt;br&gt; TotalKidneySmallVasculature = TotalKidney/2 &lt;br&gt; SmallVasculature = TotalKidneySmallVasculature/5</t>
  </si>
  <si>
    <t>LeftGlomerularCapillaries-Volume</t>
  </si>
  <si>
    <t>LeftEfferentArteriole-Volume</t>
  </si>
  <si>
    <t>LeftPeritubularCapillaries-Volume</t>
  </si>
  <si>
    <t>LeftBowmansCapsules-Volume</t>
  </si>
  <si>
    <t>LeftTubules-Volume</t>
  </si>
  <si>
    <t>TotalKidney = 34.8 &lt;br&gt; TotalKidneyLargeVasculature = TotalKidney/2 &lt;br&gt; LargeVasculature = TotalKidneyLargeVasculature/3</t>
  </si>
  <si>
    <t>LeftUreter-Volume</t>
  </si>
  <si>
    <t>[(3.14*(diameter/2)&lt;sup&gt;2&lt;/sup&gt;)*length]</t>
  </si>
  <si>
    <t>Ureter Length 28.5 cm @cite valentin2002icrp &lt;br&gt; Estimated Diameter 0.89 mm (factoring vessel wall) @cite zelenko2004normal</t>
  </si>
  <si>
    <t>RightKidneyVasculature-Volume</t>
  </si>
  <si>
    <t>RightRenalArtery-Volume</t>
  </si>
  <si>
    <t>RightRenalVein-Volume</t>
  </si>
  <si>
    <t>RightAfferentArteriole-Volume</t>
  </si>
  <si>
    <t>RightGlomerularCapillaries-Volume</t>
  </si>
  <si>
    <t>RightEfferentArteriole-Volume</t>
  </si>
  <si>
    <t>RightPeritubularCapillaries-Volume</t>
  </si>
  <si>
    <t>RightBowmansCapsules-Volume</t>
  </si>
  <si>
    <t>RightTubules-Volume</t>
  </si>
  <si>
    <t>RightUreter-Volume</t>
  </si>
  <si>
    <t>LeftRenalArtery-Pressure</t>
  </si>
  <si>
    <t>(Beginning + End) / 2</t>
  </si>
  <si>
    <t>LeftRenalVein-Pressure</t>
  </si>
  <si>
    <t>LeftAfferentArteriole-Pressure</t>
  </si>
  <si>
    <t>LeftGlomerularCapillaries-Pressure</t>
  </si>
  <si>
    <t>Same as GlomerularCapillariesHydrostaticPressure</t>
  </si>
  <si>
    <t>LeftEfferentArteriole-Pressure</t>
  </si>
  <si>
    <t>LeftPeritubularCapillaries-Pressure</t>
  </si>
  <si>
    <t>[13, 18]</t>
  </si>
  <si>
    <t>321 &amp; 340</t>
  </si>
  <si>
    <t>LeftBowmansCapsules-Pressure</t>
  </si>
  <si>
    <t>Same as BowmansCapsulesHydrostaticPressure</t>
  </si>
  <si>
    <t>LeftTubules-Pressure*</t>
  </si>
  <si>
    <t>RightRenalArtery-Pressure</t>
  </si>
  <si>
    <t>RightRenalVein-Pressure</t>
  </si>
  <si>
    <t>RightAfferentArteriole-Pressure</t>
  </si>
  <si>
    <t>RightGlomerularCapillaries-Pressure</t>
  </si>
  <si>
    <t>RightEfferentArteriole-Pressure</t>
  </si>
  <si>
    <t>RightPeritubularCapillaries-Pressure</t>
  </si>
  <si>
    <t>RightBowmansCapsules-Pressure</t>
  </si>
  <si>
    <t>RightTubules-Pressure*</t>
  </si>
  <si>
    <t>LeftRenalArtery-InFlow</t>
  </si>
  <si>
    <t>ml/min</t>
  </si>
  <si>
    <t>1100/2</t>
  </si>
  <si>
    <t>LeftUreter-InFlow</t>
  </si>
  <si>
    <t>UrineProductionRate/2</t>
  </si>
  <si>
    <t>RightRenalArtery-InFlow</t>
  </si>
  <si>
    <t>RightUreter-InFlow</t>
  </si>
  <si>
    <t>Bladder-Acetoacetate-Concentration</t>
  </si>
  <si>
    <t>sapir1975renal</t>
  </si>
  <si>
    <t>Converted to g/L by multiplying by Acetoacetate Molar Mass: 66500g/mol</t>
  </si>
  <si>
    <t>TM limited</t>
  </si>
  <si>
    <t>TM = Transport Maximum; the maximum rate of renal retention</t>
  </si>
  <si>
    <t>Bladder-Albumin-Concentration</t>
  </si>
  <si>
    <t>tojo2012mechanisms</t>
  </si>
  <si>
    <t>(0.1 g/day excreted) / (1.5 L/day urine production)</t>
  </si>
  <si>
    <t>Clearance Rate * Body Weight * Healthy Plasma Concentration / Avg Urine Production Rate</t>
  </si>
  <si>
    <t>Bladder-Bicarbonate-Concentration</t>
  </si>
  <si>
    <t>Valtin &amp; Shaffer p. 10</t>
  </si>
  <si>
    <t>Converted to mg/L by multiplying by Bicarbonate Molar Mass: 61.02 g/mol</t>
  </si>
  <si>
    <t>Bladder-Calcium-Concentration</t>
  </si>
  <si>
    <t>[0.1,0.24]</t>
  </si>
  <si>
    <t>Valtin &amp; Shaffer p.290</t>
  </si>
  <si>
    <t>Converted to g/L by multiplying by Calcium Molar Mass: 40.08 g/mol</t>
  </si>
  <si>
    <t>Bladder-Creatinine-Concentration</t>
  </si>
  <si>
    <t>[0.68,2.26]</t>
  </si>
  <si>
    <t>Converted to g/L by multiplying by Creatinine Molar Mass: 113.12 g/mol</t>
  </si>
  <si>
    <t>Bladder-Glucose-Concentration</t>
  </si>
  <si>
    <t xml:space="preserve">Valtin &amp; Shaffer p.291
</t>
  </si>
  <si>
    <t>Apparently there can technically be some lost per day, but it's so minimal it doesn’t get detected by routine tests (V&amp;S) TM limited</t>
  </si>
  <si>
    <t>Bladder-Chloride-Concentration</t>
  </si>
  <si>
    <t>[1.06,4.61]</t>
  </si>
  <si>
    <t>Converted to g/L by multiplying by Sodium Molar Mass: 35.45 g/mol</t>
  </si>
  <si>
    <t>Bladder-Potassium-Concentration</t>
  </si>
  <si>
    <t>[0.78,2.74]</t>
  </si>
  <si>
    <t>Converted to g/L by multiplying by Sodium Molar Mass: 39.0983 g/mol</t>
  </si>
  <si>
    <t>Bladder-Lactate-Concentration</t>
  </si>
  <si>
    <t>bellomo2002bench</t>
  </si>
  <si>
    <t>Bellomo2002Bench</t>
  </si>
  <si>
    <t>Converted to g/L by multiplying by Lactate Molar Mass: 89.07 g/mol</t>
  </si>
  <si>
    <t>Bladder-Sodium-Concentration</t>
  </si>
  <si>
    <t>[0.69,2.99]</t>
  </si>
  <si>
    <t>Converted to g/L by multiplying by Sodium Molar Mass: 22.99 g/mol</t>
  </si>
  <si>
    <t>Bladder-Urea-Concentration</t>
  </si>
  <si>
    <t>[10,20]</t>
  </si>
  <si>
    <t>Substance Data</t>
  </si>
  <si>
    <t>Acetoacetate-Clearance-RenalClearance</t>
  </si>
  <si>
    <t>ml/min kg</t>
  </si>
  <si>
    <t>(UrineConcentration)(UrineProductionRate) / (PatientMass*(PlasmaConcentration))</t>
  </si>
  <si>
    <t>*Inferred from the given urine concentration, blood concentration and a urine production rate of 1500 mL/day</t>
  </si>
  <si>
    <t>RenalSubstances</t>
  </si>
  <si>
    <t>Albumin-Clearance-RenalClearance</t>
  </si>
  <si>
    <t>Tojo2012Mechanisms</t>
  </si>
  <si>
    <t>Converted from the 2.7 mL/day given by Dr. Moss to mL/min kg</t>
  </si>
  <si>
    <t>Albumin-Clearance-GlomerularFilterability</t>
  </si>
  <si>
    <t>0.001, 0.005</t>
  </si>
  <si>
    <t>rhoades2003medical, 
guyton2006medical</t>
  </si>
  <si>
    <t>Bicarbonate-Clearance-RenalClearance</t>
  </si>
  <si>
    <t>Valtin &amp; Shaffer p.10</t>
  </si>
  <si>
    <t>Bicarbonate-Clearance-RenalExcretionRate</t>
  </si>
  <si>
    <t>g/day</t>
  </si>
  <si>
    <t>converted from 2 mmol/day</t>
  </si>
  <si>
    <t>Bicarbonate-Clearance-RenalFiltrationRate</t>
  </si>
  <si>
    <t>converted from 4500 mmol/day</t>
  </si>
  <si>
    <t>Bicarbonate-Clearance-RenalReabsorptionRate</t>
  </si>
  <si>
    <t>converted from 4498 mmol/day</t>
  </si>
  <si>
    <t>Calcium-Clearance-RenalClearance</t>
  </si>
  <si>
    <t>[[urine](UrineProductionRate) / (PatientMass*[plasma])] @cite valtin1995renal</t>
  </si>
  <si>
    <t>Valtin &amp; Shaffer p.291*</t>
  </si>
  <si>
    <t>Calcium-Clearance-RenalExcretionRate</t>
  </si>
  <si>
    <t xml:space="preserve">[0.1, 0.2]
</t>
  </si>
  <si>
    <t>blaine2014renal</t>
  </si>
  <si>
    <t>converted from 0.0053 mEq/min</t>
  </si>
  <si>
    <t>Calcium-Clearance-RenalFiltrationRate</t>
  </si>
  <si>
    <t>converted from 0.5 mEq/min</t>
  </si>
  <si>
    <t>Calcium-Clearance-RenalReabsorptionRate</t>
  </si>
  <si>
    <t>[9.9,9.8]</t>
  </si>
  <si>
    <t>Calc from (Filtration - Excretion) &lt;br&gt; converted from 0.4947 mEq/min</t>
  </si>
  <si>
    <t>Creatinine-Clearance-RenalClearance</t>
  </si>
  <si>
    <t>Creatinine-Clearance-RenalExcretionRate</t>
  </si>
  <si>
    <t>mg/min</t>
  </si>
  <si>
    <t>[0.625,1.875]</t>
  </si>
  <si>
    <t>GFR*[PlasmaCreatinine]
used 125 mL/min for GFR</t>
  </si>
  <si>
    <t>Creatinine-Clearance-RenalFiltrationRate</t>
  </si>
  <si>
    <t>Creatinine-Clearance-RenalReabsorptionRate</t>
  </si>
  <si>
    <t>Creatinine not reabsorbed in normal physiology</t>
  </si>
  <si>
    <t>Glucose-Clearance-RenalClearance</t>
  </si>
  <si>
    <t>[[urine](UrineProductionRate) / (PatientMass*[plasma])]</t>
  </si>
  <si>
    <t>Valtin &amp; Shaffer p. 72</t>
  </si>
  <si>
    <t>According to literature all glucose is reabsorbed until the filtered load begins approaching the transport maximum, in reality a little gets through
@cite valtin1995renal</t>
  </si>
  <si>
    <t>Glucose-Clearance-RenalExcretionRate</t>
  </si>
  <si>
    <t>For our models we will follow the convention that glucose is 100% reabsorbed</t>
  </si>
  <si>
    <t>Glucose-Clearance-RenalFiltrationRate</t>
  </si>
  <si>
    <t>converted from 800 mmol/day</t>
  </si>
  <si>
    <t>Glucose-Clearance-GlomerularFilterability</t>
  </si>
  <si>
    <t>rhoades2003medical</t>
  </si>
  <si>
    <t>Glucose-Clearance-RenalReabsorptionRate</t>
  </si>
  <si>
    <t>converted from 799.5 mmol/day</t>
  </si>
  <si>
    <t>Hemoglobin-Clearance-GlomerularFilterability</t>
  </si>
  <si>
    <t>Implementation does not filter this, it should be NaN and fail. That is expected</t>
  </si>
  <si>
    <t>Lactate-Clearance-RenalClearance</t>
  </si>
  <si>
    <t>[urine](UrineProductionRate) / (PatientMass*[plasma]) @cite bellomo2002bench</t>
  </si>
  <si>
    <t>Sodium-Clearance-RenalClearance</t>
  </si>
  <si>
    <t>Sodium-Clearance-RenalExcretionRate</t>
  </si>
  <si>
    <t>converted from 150 mmol/day</t>
  </si>
  <si>
    <t>Sodium-Clearance-RenalFiltrationRate</t>
  </si>
  <si>
    <t>converted from 25000 mmol/day</t>
  </si>
  <si>
    <t>Sodium-Clearance-GlomerularFilterability</t>
  </si>
  <si>
    <t>Sodium-Clearance-RenalReabsorptionRate</t>
  </si>
  <si>
    <t>converted from 24850 mmol/day</t>
  </si>
  <si>
    <t>Chloride-Clearance-RenalClearance</t>
  </si>
  <si>
    <t>Chloride-Clearance-RenalExcretionRate</t>
  </si>
  <si>
    <t>Chloride-Clearance-RenalFiltrationRate</t>
  </si>
  <si>
    <t>converted from 18000 mmol/day</t>
  </si>
  <si>
    <t>Chloride-Clearance-GlomerularFilterability</t>
  </si>
  <si>
    <t>Chloride-Clearance-RenalReabsorptionRate</t>
  </si>
  <si>
    <t>Urea-Clearance-RenalClearance</t>
  </si>
  <si>
    <t>Urea-Clearance-RenalExcretionRate</t>
  </si>
  <si>
    <t>Urea-Clearance-RenalFiltrationRate</t>
  </si>
  <si>
    <t>Urea-Clearance-RenalReabsorptionRate</t>
  </si>
  <si>
    <t>Calculated from (Filtration - Excretion)</t>
  </si>
  <si>
    <t>Urinalysis</t>
  </si>
  <si>
    <t>Color</t>
  </si>
  <si>
    <t>Enum</t>
  </si>
  <si>
    <t>Yellow</t>
  </si>
  <si>
    <t>N/A</t>
  </si>
  <si>
    <t>Color is a gradient based on Urine Osmolality</t>
  </si>
  <si>
    <t>Urinalysis@</t>
  </si>
  <si>
    <t>Appearance*</t>
  </si>
  <si>
    <t>Negative</t>
  </si>
  <si>
    <t>walker1990clinical</t>
  </si>
  <si>
    <t>Determined by concentration &gt; 100mg/dL</t>
  </si>
  <si>
    <t>Ketone</t>
  </si>
  <si>
    <t>Determined by concentration &gt; 5 mg/dL</t>
  </si>
  <si>
    <t>Bilirubin*</t>
  </si>
  <si>
    <t>SpecificGravity</t>
  </si>
  <si>
    <t>Blood</t>
  </si>
  <si>
    <t>Determined by concentration &gt; 0.15 mg/dL</t>
  </si>
  <si>
    <t>pH*</t>
  </si>
  <si>
    <t>Protein</t>
  </si>
  <si>
    <t>Determined by concentration &gt; 25 mg/dL</t>
  </si>
  <si>
    <t>Urobilinogen*</t>
  </si>
  <si>
    <t>Nitrite*</t>
  </si>
  <si>
    <t>LeukocyteEsterase*</t>
  </si>
  <si>
    <t>AirwayPressure</t>
  </si>
  <si>
    <t>cmH2O</t>
  </si>
  <si>
    <t>kacmarek2016egan</t>
  </si>
  <si>
    <t>Atmospheric Pressure</t>
  </si>
  <si>
    <t>Respiratory</t>
  </si>
  <si>
    <t>AlveolarArterialGradient</t>
  </si>
  <si>
    <t>[5,14]</t>
  </si>
  <si>
    <t>costanzo2006brs</t>
  </si>
  <si>
    <t>"A conservative estimate of normal A–a gradient is less than [age in years/4] + 4. Thus, a 40-year-old should have an A–a gradient less than 14."</t>
  </si>
  <si>
    <t>2g</t>
  </si>
  <si>
    <t>AlveolarDeadSpace</t>
  </si>
  <si>
    <t>MeanPerIdealWeight(kg)</t>
  </si>
  <si>
    <t>Levitzky2013pulmonary</t>
  </si>
  <si>
    <t>p74</t>
  </si>
  <si>
    <t>Negligible</t>
  </si>
  <si>
    <t>"Volume of gas that enters unperfused aveoli per breath… A healthy young person has little or no alveolar dead space."</t>
  </si>
  <si>
    <t>AnatomicDeadSpace</t>
  </si>
  <si>
    <t>p71</t>
  </si>
  <si>
    <t>150mL for standard male</t>
  </si>
  <si>
    <t>ChestWallCompliance</t>
  </si>
  <si>
    <t>L/cmH2O</t>
  </si>
  <si>
    <t>p25</t>
  </si>
  <si>
    <t>ElasticWorkOfBreathing*</t>
  </si>
  <si>
    <t>J</t>
  </si>
  <si>
    <t>EndTidalCarbonDioxideFraction*</t>
  </si>
  <si>
    <t>EndTidalCarbonDioxidePressure</t>
  </si>
  <si>
    <t>[35, 45]</t>
  </si>
  <si>
    <t>p74 Fig 3-9</t>
  </si>
  <si>
    <t>EndTidalOxygenFraction*</t>
  </si>
  <si>
    <t>EndTidalOxygenPressure*</t>
  </si>
  <si>
    <t>ExpiratoryFlow</t>
  </si>
  <si>
    <t>L/s</t>
  </si>
  <si>
    <t>gupta2010characterizing</t>
  </si>
  <si>
    <t>Fig 1</t>
  </si>
  <si>
    <t>ExpiratoryPulmonaryResistance</t>
  </si>
  <si>
    <t>cmH2O s/L</t>
  </si>
  <si>
    <t>[0.5, 2.5]</t>
  </si>
  <si>
    <t>p233</t>
  </si>
  <si>
    <t>ExpiratoryTidalVolume</t>
  </si>
  <si>
    <t>p290 App IV</t>
  </si>
  <si>
    <t>FractionOfInsipredOxygen</t>
  </si>
  <si>
    <t>HorowitzIndex</t>
  </si>
  <si>
    <t>p503</t>
  </si>
  <si>
    <t>PaO2/FiO2 = 95 mmHg/0.21</t>
  </si>
  <si>
    <t>ImposedPowerOfBreathing*</t>
  </si>
  <si>
    <t>W</t>
  </si>
  <si>
    <t>ImposedWorkOfBreathing*</t>
  </si>
  <si>
    <t>InspiratoryExpiratoryRatio</t>
  </si>
  <si>
    <t>[0.25, 0.50]</t>
  </si>
  <si>
    <t xml:space="preserve"> p19</t>
  </si>
  <si>
    <t>1:2 to 1:4</t>
  </si>
  <si>
    <t>InspiratoryFlow</t>
  </si>
  <si>
    <t>InspiratoryPulmonaryResistance</t>
  </si>
  <si>
    <t>InspiratoryTidalVolume</t>
  </si>
  <si>
    <t>IntrapleuralPressure</t>
  </si>
  <si>
    <t>p13</t>
  </si>
  <si>
    <t>IntrapulmonaryPressure</t>
  </si>
  <si>
    <t>[Tidal Volume] / [Total Compliance]</t>
  </si>
  <si>
    <t>IntrinsicPositiveEndExpiredPressure</t>
  </si>
  <si>
    <t>LungCompliance</t>
  </si>
  <si>
    <t>MaximalInspiratoryPressure</t>
  </si>
  <si>
    <t>p14</t>
  </si>
  <si>
    <t>Peak inspiratory pressure in normal breathing is sometimes referred to as the maximal inspiratory pressure (MIPO), which is a negative value.  Therefore, this is the lowest alveolar pressure per breath.</t>
  </si>
  <si>
    <t>MeanAirwayPressure</t>
  </si>
  <si>
    <t>OxygenationIndex</t>
  </si>
  <si>
    <t>FiO2*MAP*100/PaO2</t>
  </si>
  <si>
    <t>OxygenSaturationIndex</t>
  </si>
  <si>
    <t>FiO2*MAP*100/SpO2</t>
  </si>
  <si>
    <t>PatientPowerOfBreathing*</t>
  </si>
  <si>
    <t>PatientWorkOfBreathing*</t>
  </si>
  <si>
    <t>PeakInspiratoryPressure</t>
  </si>
  <si>
    <t>In mechanical ventilation, the number reflects a positive pressure.</t>
  </si>
  <si>
    <t>PhysiologicDeadSpace</t>
  </si>
  <si>
    <t>PositiveEndExpiratoryPressure</t>
  </si>
  <si>
    <t>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</si>
  <si>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PulmonaryCompliance</t>
  </si>
  <si>
    <t>[0.06, 0.14]</t>
  </si>
  <si>
    <t>p23-25</t>
  </si>
  <si>
    <r>
      <rPr>
        <sz val="9"/>
        <color rgb="FF000000"/>
        <rFont val="Calibri"/>
        <family val="2"/>
        <charset val="1"/>
      </rPr>
      <t xml:space="preserve">1/total compliance = 1/lung compliance + 1/Chest wall compliance
</t>
    </r>
    <r>
      <rPr>
        <u/>
        <sz val="9"/>
        <color rgb="FF000000"/>
        <rFont val="Calibri"/>
        <family val="2"/>
        <charset val="1"/>
      </rPr>
      <t xml:space="preserve">Total Compliance is about 0.1 L/cmH2O
</t>
    </r>
    <r>
      <rPr>
        <sz val="9"/>
        <color rgb="FF000000"/>
        <rFont val="Calibri"/>
        <family val="2"/>
        <charset val="1"/>
      </rPr>
      <t>Chest Wall Compliance is about 0.2 L/cmH2O
Lung Compliance is about 0.2 L/cmH2O
Considered normal if in the range of 60% to 140% of average.</t>
    </r>
  </si>
  <si>
    <t>PulmonaryElastance</t>
  </si>
  <si>
    <t>cmH2O/L</t>
  </si>
  <si>
    <t>[7.14, 16.67]</t>
  </si>
  <si>
    <t>1/Compliance</t>
  </si>
  <si>
    <t>RelativeTotalLungVolume</t>
  </si>
  <si>
    <t>L</t>
  </si>
  <si>
    <t>Derived from Tidal Volume (TV) 
~1/2 TV</t>
  </si>
  <si>
    <t>ResistiveExpiratoryWorkOfBreathing*</t>
  </si>
  <si>
    <t>ResistiveInspiratoryWorkOfBreathing*</t>
  </si>
  <si>
    <t>RespirationRate</t>
  </si>
  <si>
    <t>[12.0, 20.0],
12.0,
12.0</t>
  </si>
  <si>
    <t>silverthorn2013human,
Levitzky2013pulmonary,
guyton2006medical</t>
  </si>
  <si>
    <t>p591 Tab 17.3,
p290 App IV,
p503</t>
  </si>
  <si>
    <t>RespiratoryMuscleFatigue*</t>
  </si>
  <si>
    <t>roussos1979fatigue</t>
  </si>
  <si>
    <t>RespiratoryMusclePressure*</t>
  </si>
  <si>
    <t>SaturationAndFractionOfInspiredOxygenRatio</t>
  </si>
  <si>
    <t>SpO2/FiO2 = 0.97/0.21</t>
  </si>
  <si>
    <t>SpecificVentilation</t>
  </si>
  <si>
    <t>Tidal Volume / FRC
0.007/0.030</t>
  </si>
  <si>
    <t>TidalVolume</t>
  </si>
  <si>
    <t>TotalAlveolarVentilation</t>
  </si>
  <si>
    <t>L/min</t>
  </si>
  <si>
    <t>60 ml/min/kg
Alveolar Ventilation = RR x (TV - Dead space)</t>
  </si>
  <si>
    <t>TotalDeadSpaceVentilation</t>
  </si>
  <si>
    <t>Total Pulmonary Ventilation - Total Alveolar Ventilation</t>
  </si>
  <si>
    <t>TotalLungVolume</t>
  </si>
  <si>
    <t>Derived from Tidal Volume (TV) and Functional Reserve Capacity (FRC)
FRC + 1/2 TV</t>
  </si>
  <si>
    <t>TotalPowerOfBreathing*</t>
  </si>
  <si>
    <t>TotalPulmonaryVentilation</t>
  </si>
  <si>
    <t>Derived from Tidal Volume (TV) and Respiration Rate (RR)
Minute ventilation = RRxTV</t>
  </si>
  <si>
    <t>TotalWorkOfBreathing*</t>
  </si>
  <si>
    <t>TransairwayPressure</t>
  </si>
  <si>
    <t>TransalveolarPressure</t>
  </si>
  <si>
    <t>p473</t>
  </si>
  <si>
    <t>TransChestWallPressure</t>
  </si>
  <si>
    <t>Relative pressure at the node between compliances</t>
  </si>
  <si>
    <t>TransMusclePressure</t>
  </si>
  <si>
    <t>TranspulmonaryPressure</t>
  </si>
  <si>
    <t>TransrespiratoryPressure</t>
  </si>
  <si>
    <t>p228</t>
  </si>
  <si>
    <t>No assistance (e.g., mechanical ventilator)</t>
  </si>
  <si>
    <t>TransthoracicPressure</t>
  </si>
  <si>
    <t>Carina-Pressure</t>
  </si>
  <si>
    <t>[1033.2, 1034.2]</t>
  </si>
  <si>
    <t>p466 Fig 37-2</t>
  </si>
  <si>
    <t>Assume  P&lt;sub&gt;atm&lt;/sub&gt; = 1033.2 cmH2O</t>
  </si>
  <si>
    <t>Between alveoli pulmonary pressure and atmospheric pressure</t>
  </si>
  <si>
    <t>RespiratoryCompartments</t>
  </si>
  <si>
    <t>5g</t>
  </si>
  <si>
    <t>[1032.2, 1033.2]</t>
  </si>
  <si>
    <t>Carina-Oxygen-PartialPressure</t>
  </si>
  <si>
    <t>[150.0, 160.0],
149.0</t>
  </si>
  <si>
    <t>silverthorn2013human, 
Levitzky2013pulmonary</t>
  </si>
  <si>
    <t>p577 Fig 17.6,
p76</t>
  </si>
  <si>
    <t>160.0 Dry Air @ 25 C
150.0 100% Humidity @ 37 C</t>
  </si>
  <si>
    <t>p77</t>
  </si>
  <si>
    <t>Carina-CarbonDioxide-PartialPressure</t>
  </si>
  <si>
    <t>[27.0, 43.0]</t>
  </si>
  <si>
    <t>p74 Fig 3-9 and p77</t>
  </si>
  <si>
    <t>[0.235, 0.250],
0.300</t>
  </si>
  <si>
    <t>0.25 Dry Air @ 25 C
0.235.0 100% Humidity @ 37 C</t>
  </si>
  <si>
    <t>LeftPleuralCavity-Pressure</t>
  </si>
  <si>
    <t xml:space="preserve"> m_TotalLungCapacity (Patient input data) - m_dResidualLungVolume</t>
  </si>
  <si>
    <t>RightPleuralCavity-Pressure</t>
  </si>
  <si>
    <t>PulmonaryLungs-Volume</t>
  </si>
  <si>
    <t>MinPerIdealWeight(kg)</t>
  </si>
  <si>
    <t>Functional Residual Capacity (FRC)</t>
  </si>
  <si>
    <t>MaxPerIdealWeight(kg)</t>
  </si>
  <si>
    <t>FRC + TV</t>
  </si>
  <si>
    <t>LeftLungPulmonary-Pressure</t>
  </si>
  <si>
    <t>[1034.0, 1038.2],
1034.2</t>
  </si>
  <si>
    <t>otis1947measurement,
guyton2006medical</t>
  </si>
  <si>
    <t>p111,
p466 Fig 37-2</t>
  </si>
  <si>
    <t>Same as Left Lung Alveoli Pulmonary Pressure</t>
  </si>
  <si>
    <t>[1028.2, 1032.4],
1032.2</t>
  </si>
  <si>
    <t>RightLungPulmonary-Pressure</t>
  </si>
  <si>
    <t>Same as Right Lung Alveoli Pulmonary Pressure</t>
  </si>
  <si>
    <t>LeftAlveoli-Volume</t>
  </si>
  <si>
    <t>FRC - Dead Space Volume
Scaled for right lung (55% of total)</t>
  </si>
  <si>
    <t>FRC + TV - Dead Space Volume
Scaled for right lung (55% of total)</t>
  </si>
  <si>
    <t>LeftAlveoli-Pressure</t>
  </si>
  <si>
    <t>LeftAlveoli-Oxygen-PartialPressure</t>
  </si>
  <si>
    <t>98.0,
100.0,
104.0</t>
  </si>
  <si>
    <t>silverthorn2013human,
lloyd1958relation,
Levitzky2013pulmonary</t>
  </si>
  <si>
    <t>p592,
p214,
p76</t>
  </si>
  <si>
    <t>LeftAlveoli-CarbonDioxide-PartialPressure</t>
  </si>
  <si>
    <t>40.0,
40.0,
54.4</t>
  </si>
  <si>
    <t>silverthorn2013human,
Levitzky2013pulmonary,
lloyd1958relation</t>
  </si>
  <si>
    <t xml:space="preserve">p592,
p76,
p214           </t>
  </si>
  <si>
    <t>RightAlveoli-Volume</t>
  </si>
  <si>
    <t>RightAlveoli-Pressure</t>
  </si>
  <si>
    <t>RightAlveoli-Oxygen-PartialPressure</t>
  </si>
  <si>
    <t>RightAlveoli-CarbonDioxide-PartialPressure</t>
  </si>
  <si>
    <t>LeftAnatomicDeadSpace-Volume</t>
  </si>
  <si>
    <t>Scaled for left lung (45% of total)</t>
  </si>
  <si>
    <t>LeftAnatomicDeadSpace-Oxygen-PartialPressure</t>
  </si>
  <si>
    <t>[104.0, 149.0]</t>
  </si>
  <si>
    <t>p76</t>
  </si>
  <si>
    <t>Between inspired and alveolar air values</t>
  </si>
  <si>
    <t>LeftAnatomicDeadSpace-CarbonDioxide-PartialPressure</t>
  </si>
  <si>
    <t>[0.03, 40.0]</t>
  </si>
  <si>
    <t>RightAnatomicDeadSpace-Volume</t>
  </si>
  <si>
    <t>Scaled for right lung (55% of total)</t>
  </si>
  <si>
    <t>RightAnatomicDeadSpace-Oxygen-PartialPressure</t>
  </si>
  <si>
    <t>RightAnatomicDeadSpace-CarbonDioxide-PartialPressure</t>
  </si>
  <si>
    <t>Pulmonary Function Test</t>
  </si>
  <si>
    <t>ExpiratoryReserveVolume</t>
  </si>
  <si>
    <t>wikipedia</t>
  </si>
  <si>
    <t>Wikipedia - "Spirometry".  Falls just outside the limit defined by crapo1981reference</t>
  </si>
  <si>
    <t>PulmonaryFunctionTest</t>
  </si>
  <si>
    <t>PFT@</t>
  </si>
  <si>
    <t>ForcedVitalCapacity*</t>
  </si>
  <si>
    <t>In healty subjects, the FVC and VC are the same.</t>
  </si>
  <si>
    <t>ForcedExpiratoryVolume*</t>
  </si>
  <si>
    <t>[3.496, 4.188]</t>
  </si>
  <si>
    <t>crapo1981reference</t>
  </si>
  <si>
    <t>FEV1 for Standard Patient</t>
  </si>
  <si>
    <t>ForcedExpiratoryFlow*</t>
  </si>
  <si>
    <t>[2.76, 4.13]</t>
  </si>
  <si>
    <t>FEF25,75 for Standard Patient</t>
  </si>
  <si>
    <t>FunctionalResidualCapacity</t>
  </si>
  <si>
    <t>InspiratoryCapacity</t>
  </si>
  <si>
    <t>Wikipedia - "Spirometry"</t>
  </si>
  <si>
    <t>InspiratoryReserveVolume</t>
  </si>
  <si>
    <t>MaximumVoluntaryVentilation*</t>
  </si>
  <si>
    <t>[140.0, 180.0]</t>
  </si>
  <si>
    <t>PeakExpiratoryFlow*</t>
  </si>
  <si>
    <t>gupta2010</t>
  </si>
  <si>
    <t>ResidualVolume</t>
  </si>
  <si>
    <t>SlowVitalCapacity*</t>
  </si>
  <si>
    <t>In healty subjects, the SVC and VC are the same.</t>
  </si>
  <si>
    <t>TotalLungCapacity</t>
  </si>
  <si>
    <t>Wikipedia - "Spirometry".  Falls withing limits defined by crapo1981reference</t>
  </si>
  <si>
    <t>VitalCapacity</t>
  </si>
  <si>
    <t>LungVolumePlot*</t>
  </si>
  <si>
    <t>Women</t>
  </si>
  <si>
    <t>CarbonDioxideProductionRate</t>
  </si>
  <si>
    <t xml:space="preserve">guyton2006medical </t>
  </si>
  <si>
    <t>Tissue</t>
  </si>
  <si>
    <t>ExtracellularFluidVolume</t>
  </si>
  <si>
    <t>Excluding intravascular fluid</t>
  </si>
  <si>
    <t>Change to a fraction of the total extravascular volume</t>
  </si>
  <si>
    <t>ExtravascularFluidVolume</t>
  </si>
  <si>
    <t>Note this is a sum of the ev's below</t>
  </si>
  <si>
    <t>This is a sum of the volumes</t>
  </si>
  <si>
    <t>IntracellularFluidPH</t>
  </si>
  <si>
    <t>[6.0,7.4],
 7.0</t>
  </si>
  <si>
    <t>guyton2006medical,         Rodgers2005physiologically</t>
  </si>
  <si>
    <t>p384</t>
  </si>
  <si>
    <t>This is a constant</t>
  </si>
  <si>
    <t>IntracellularFluidVolume</t>
  </si>
  <si>
    <t>OxygenConsumptionRate</t>
  </si>
  <si>
    <t>RespiratoryExchangeRatio</t>
  </si>
  <si>
    <t>none</t>
  </si>
  <si>
    <t>gropper2013nutrition</t>
  </si>
  <si>
    <t>p291</t>
  </si>
  <si>
    <t>Alveolar Transfer</t>
  </si>
  <si>
    <t>CarbonDioxide-AlveolarTransfer</t>
  </si>
  <si>
    <t>p78</t>
  </si>
  <si>
    <t>Oxygen-AlveolarTransfer</t>
  </si>
  <si>
    <t>Volumes</t>
  </si>
  <si>
    <t>FatTissueExtracellular-Volume</t>
  </si>
  <si>
    <t>huisinga2012modeling</t>
  </si>
  <si>
    <t>8 of online supplement</t>
  </si>
  <si>
    <t>Huisinga assumes density of 0.92 kg/L to compute adipose tissue volume</t>
  </si>
  <si>
    <t>TissueCompartments</t>
  </si>
  <si>
    <t>FatTissueIntracellular-Volume</t>
  </si>
  <si>
    <t>BoneTissueExtracellular-Volume</t>
  </si>
  <si>
    <t>Huisinga assumes density of 1.3 kg/L to compute skeletal tissue volume</t>
  </si>
  <si>
    <t>BoneTissueIntracellular-Volume</t>
  </si>
  <si>
    <t>BrainTissueExtracellular-Volume</t>
  </si>
  <si>
    <t>Huisinga assumes density of 1.0 kg/L</t>
  </si>
  <si>
    <t>BrainTissueIntracellular-Volume</t>
  </si>
  <si>
    <t>GutTissueExtracellular-Volume</t>
  </si>
  <si>
    <t>GutTissueIntracellular-Volume</t>
  </si>
  <si>
    <t>RightKidneyTissueExtracellular-Volume</t>
  </si>
  <si>
    <t>RightKidneyTissueIntracellular-Volume</t>
  </si>
  <si>
    <t>LeftKidneyTissueExtracellular-Volume</t>
  </si>
  <si>
    <t>LeftKidneyTissueIntracellular-Volume</t>
  </si>
  <si>
    <t>LiverTissueExtracellular-Volume</t>
  </si>
  <si>
    <t>LiverTissueIntracellular-Volume</t>
  </si>
  <si>
    <t>RightLungTissueExtracellular-Volume</t>
  </si>
  <si>
    <t>RightLungTissueIntracellular-Volume</t>
  </si>
  <si>
    <t>LeftLungTissueExtracellular-Volume</t>
  </si>
  <si>
    <t>LeftLungTissueIntracellular-Volume</t>
  </si>
  <si>
    <t>MuscleTissueExtracellular-Volume</t>
  </si>
  <si>
    <t>MuscleTissueIntracellular-Volume</t>
  </si>
  <si>
    <t>Muscle-Glucose-ExtracellularMolarity*</t>
  </si>
  <si>
    <t>[3.5,3.9]</t>
  </si>
  <si>
    <t>maclean1999muscle</t>
  </si>
  <si>
    <t>Muscle-Lactate-ExtracellularMolarity*</t>
  </si>
  <si>
    <t>[0.3,1.3]</t>
  </si>
  <si>
    <t>Assumed same as plasma except in muscles, where it is produced</t>
  </si>
  <si>
    <t>MyocardiumTissueExtracellular-Volume</t>
  </si>
  <si>
    <t>MyocardiumTissueIntracellular-Volume</t>
  </si>
  <si>
    <t>SkinTissueExtracellular-Volume</t>
  </si>
  <si>
    <t>SkinTissueIntracellular-Volume</t>
  </si>
  <si>
    <t>SpleenTissueExtracellular-Volume</t>
  </si>
  <si>
    <t>SpleenTissueIntracellular-Volume</t>
  </si>
  <si>
    <t>Concentrations</t>
  </si>
  <si>
    <t>Acetoacetate-ExtracellularMolarity*</t>
  </si>
  <si>
    <t>[0.08,0.1]</t>
  </si>
  <si>
    <t>Assumed to be the same as plasma. NO SCIENTIFIC BASIS for this assumption</t>
  </si>
  <si>
    <t>TissueSubstances</t>
  </si>
  <si>
    <t>Albumin-ExtracellularMolarity*</t>
  </si>
  <si>
    <t>Bicarbonate-ExtracellularMolarity*</t>
  </si>
  <si>
    <t>boron2012medical</t>
  </si>
  <si>
    <t>p108</t>
  </si>
  <si>
    <t>Calcium-ExtracellularMolarity*</t>
  </si>
  <si>
    <t>CarbonDioxide-ExtracellularMolarity*</t>
  </si>
  <si>
    <t>[1.7 ,2.2]</t>
  </si>
  <si>
    <t>Cannot find validation. It's being produced in the tissues. Should be around venous values as only dissolved diffuses.</t>
  </si>
  <si>
    <t>Chloride-ExtracellularMolarity*</t>
  </si>
  <si>
    <t>Creatinine-ExtracellularMolarity*</t>
  </si>
  <si>
    <t>Cannot find validation data. We know that it is produced in muscle cells and it diffuses into blood, so the concentration should be elevated in muscles, and I would imagine also in the muscle interstitial space.</t>
  </si>
  <si>
    <t>Epinephrine-ExtracellularMolarity*</t>
  </si>
  <si>
    <t>pmol/L</t>
  </si>
  <si>
    <t>[245, 605],
[0.01,273]</t>
  </si>
  <si>
    <t>Zauner2000starvation,
Kratz2004Case</t>
  </si>
  <si>
    <t xml:space="preserve">
p1558</t>
  </si>
  <si>
    <t>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</si>
  <si>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Glucose-ExtracellularMolarity*</t>
  </si>
  <si>
    <t>Hemoglobin-ExtracellularMolarity*</t>
  </si>
  <si>
    <t>no reference - too large to diffuse</t>
  </si>
  <si>
    <t>Insulin-ExtracellularMolarity*</t>
  </si>
  <si>
    <t>[0.01,118.1],
59.75</t>
  </si>
  <si>
    <t>Leeuwen2015laboratory,
polonsky1987insulin</t>
  </si>
  <si>
    <t>p978</t>
  </si>
  <si>
    <t>Lactate-ExtracellularMolarity*</t>
  </si>
  <si>
    <t>[0.6,1.7]</t>
  </si>
  <si>
    <t>Kratz2004Case</t>
  </si>
  <si>
    <t>p1555</t>
  </si>
  <si>
    <t>Assumed same as plasma except in muscles, where it is produced. There is evidence that it is higher in the skin interstitium than in the blood, which suggests that it could be higher in all the extracellular space (petersen1999interstitial)</t>
  </si>
  <si>
    <t>Nitrogen-ExtracellularMolarity*</t>
  </si>
  <si>
    <t>Cannot find validation, but it dissolves freely and doesn't bind to anything, so it should be Henry's law.</t>
  </si>
  <si>
    <t>Norepinephrine-ExtracellularMolarity*</t>
  </si>
  <si>
    <t>[650,2423]</t>
  </si>
  <si>
    <t>p1559</t>
  </si>
  <si>
    <t>Oxygen-ExtracellularMolarity*</t>
  </si>
  <si>
    <t>[0.03,0.07]</t>
  </si>
  <si>
    <t>Potassium-ExtracellularMolarity*</t>
  </si>
  <si>
    <t>Sodium-ExtracellularMolarity*</t>
  </si>
  <si>
    <t>Tristearin-ExtracellularMolarity*</t>
  </si>
  <si>
    <t>This is a tough one</t>
  </si>
  <si>
    <t>Urea-ExtracellularMolarity*</t>
  </si>
  <si>
    <t>Assume same as plasma based on comment on pg. 289 of Valtin "urea diffuses freely into cells"</t>
  </si>
  <si>
    <t>Acetoacetate-IntracellularMolarity*</t>
  </si>
  <si>
    <t>Albumin-IntracellularMolarity*</t>
  </si>
  <si>
    <t>Assumed to be same as interstitium</t>
  </si>
  <si>
    <t>Bicarbonate-IntracellularMolarity*</t>
  </si>
  <si>
    <t>Calcium-IntracellularMolarity*</t>
  </si>
  <si>
    <t>CarbonDioxide-IntracellularMolarity*</t>
  </si>
  <si>
    <t>Chloride-IntracellularMolarity*</t>
  </si>
  <si>
    <t>Creatinine-IntracellularMolarity*</t>
  </si>
  <si>
    <t>Cannot find validation data. We know that it is produced in muscle cells and it diffuses into blood, so the concentration should be elevated in muscles.</t>
  </si>
  <si>
    <t>Epinephrine-IntracellularMolarity*</t>
  </si>
  <si>
    <t>Glucose-IntracellularMolarity*</t>
  </si>
  <si>
    <t>Hemoglobin-IntracellularMolarity*</t>
  </si>
  <si>
    <t>Insulin-IntracellularMolarity*</t>
  </si>
  <si>
    <t>Lactate-IntracellularMolarity*</t>
  </si>
  <si>
    <t>Nitrogen-IntracellularMolarity*</t>
  </si>
  <si>
    <t>Norepinephrine-IntracellularMolarity*</t>
  </si>
  <si>
    <t>Oxygen-IntracellularMolarity*</t>
  </si>
  <si>
    <t>Potassium-IntracellularMolarity*</t>
  </si>
  <si>
    <t>Sodium-IntracellularMolarity*</t>
  </si>
  <si>
    <t>Tristearin-IntracellularMolarity*</t>
  </si>
  <si>
    <t>Urea-IntracellularMolarity*</t>
  </si>
  <si>
    <t>[60,100]</t>
  </si>
  <si>
    <t>MayoClinic2022heart</t>
  </si>
  <si>
    <t>Homan2021physiology</t>
  </si>
  <si>
    <t>no lower than 25% of systolic and no higher than 100</t>
  </si>
  <si>
    <t>[25,100]</t>
  </si>
  <si>
    <t>1790 roza1984metabolic for 77 kg man</t>
  </si>
  <si>
    <t>general range for men and women</t>
  </si>
  <si>
    <t>[1200,3000]</t>
  </si>
  <si>
    <t>Norgan2003energy</t>
  </si>
  <si>
    <t>Male</t>
  </si>
  <si>
    <t>[12.1,15.1]</t>
  </si>
  <si>
    <t>[13.8,17.2]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</si>
</sst>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14">
    <font>
      <sz val="11"/>
      <color rgb="FF000000"/>
      <name val="Calibri"/>
      <family val="2"/>
      <charset val="1"/>
    </font>
    <font>
      <sz val="9"/>
      <color rgb="FF000000"/>
      <name val="Calibri"/>
      <family val="2"/>
      <charset val="1"/>
    </font>
    <font>
      <b/>
      <sz val="9"/>
      <color rgb="FFFFFFFF"/>
      <name val="Calibri"/>
      <family val="2"/>
      <charset val="1"/>
    </font>
    <font>
      <sz val="9"/>
      <name val="Calibri"/>
      <family val="2"/>
      <charset val="1"/>
    </font>
    <font>
      <b/>
      <sz val="9"/>
      <name val="Calibri"/>
      <family val="2"/>
      <charset val="1"/>
    </font>
    <font>
      <u/>
      <sz val="11"/>
      <color rgb="FF0000FF"/>
      <name val="Calibri"/>
      <family val="2"/>
      <charset val="1"/>
    </font>
    <font>
      <u/>
      <sz val="9"/>
      <color rgb="FF0000FF"/>
      <name val="Calibri"/>
      <family val="2"/>
      <charset val="1"/>
    </font>
    <font>
      <b/>
      <sz val="9"/>
      <color rgb="FF000000"/>
      <name val="Calibri"/>
      <family val="2"/>
      <charset val="1"/>
    </font>
    <font>
      <sz val="8"/>
      <color rgb="FF000000"/>
      <name val="Calibri"/>
      <family val="2"/>
      <charset val="1"/>
    </font>
    <font>
      <sz val="10"/>
      <color rgb="FF000000"/>
      <name val="Arial Unicode MS"/>
      <family val="2"/>
      <charset val="1"/>
    </font>
    <font>
      <sz val="9"/>
      <color rgb="FF333333"/>
      <name val="Arial"/>
      <family val="2"/>
      <charset val="1"/>
    </font>
    <font>
      <u/>
      <sz val="9"/>
      <color rgb="FF000000"/>
      <name val="Calibri"/>
      <family val="2"/>
      <charset val="1"/>
    </font>
    <font>
      <sz val="9"/>
      <color rgb="FF0000FF"/>
      <name val="Calibri"/>
      <family val="2"/>
      <charset val="1"/>
    </font>
    <font>
      <sz val="9"/>
      <color rgb="FFFF0000"/>
      <name val="Calibri"/>
      <family val="2"/>
      <charset val="1"/>
    </font>
  </fonts>
  <fills count="10">
    <fill>
      <patternFill patternType="none"/>
    </fill>
    <fill>
      <patternFill patternType="gray125"/>
    </fill>
    <fill>
      <patternFill patternType="solid">
        <fgColor rgb="FF002060"/>
        <bgColor rgb="FF000080"/>
      </patternFill>
    </fill>
    <fill>
      <patternFill patternType="solid">
        <fgColor rgb="FFFFFFFF"/>
        <bgColor rgb="FFFFFFCC"/>
      </patternFill>
    </fill>
    <fill>
      <patternFill patternType="solid">
        <fgColor rgb="FFC6D9F1"/>
        <bgColor rgb="FFC5D9F1"/>
      </patternFill>
    </fill>
    <fill>
      <patternFill patternType="solid">
        <fgColor rgb="FFC5D9F1"/>
        <bgColor rgb="FFC6D9F1"/>
      </patternFill>
    </fill>
    <fill>
      <patternFill patternType="solid">
        <fgColor rgb="FFFFFF00"/>
        <bgColor rgb="FFFFFF00"/>
      </patternFill>
    </fill>
    <fill>
      <patternFill patternType="solid">
        <fgColor rgb="FFB9CDE5"/>
        <bgColor rgb="FFC5D9F1"/>
      </patternFill>
    </fill>
    <fill>
      <patternFill patternType="solid">
        <fgColor rgb="FFD9D9D9"/>
        <bgColor rgb="FFC6D9F1"/>
      </patternFill>
    </fill>
    <fill>
      <patternFill patternType="solid">
        <fgColor rgb="FFFFC000"/>
        <bgColor rgb="FFFF9900"/>
      </patternFill>
    </fill>
  </fills>
  <borders count="9">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5" fillId="0" borderId="0" applyBorder="0" applyProtection="0"/>
  </cellStyleXfs>
  <cellXfs count="112">
    <xf numFmtId="0" fontId="0" fillId="0" borderId="0" xfId="0"/>
    <xf numFmtId="0" fontId="1" fillId="0" borderId="0" xfId="0" applyFont="1"/>
    <xf numFmtId="0" fontId="2" fillId="2" borderId="1" xfId="0" applyFont="1" applyFill="1" applyBorder="1" applyAlignment="1">
      <alignment horizontal="center" vertical="center" wrapText="1"/>
    </xf>
    <xf numFmtId="0" fontId="1" fillId="0" borderId="1" xfId="0" applyFont="1" applyBorder="1"/>
    <xf numFmtId="0" fontId="1" fillId="0" borderId="1" xfId="0" applyFont="1" applyBorder="1" applyAlignment="1">
      <alignment horizontal="center" vertical="center"/>
    </xf>
    <xf numFmtId="1" fontId="1" fillId="0" borderId="1" xfId="0" applyNumberFormat="1" applyFont="1" applyBorder="1" applyAlignment="1">
      <alignment horizontal="center" vertical="center"/>
    </xf>
    <xf numFmtId="2" fontId="1" fillId="0" borderId="1" xfId="0" applyNumberFormat="1" applyFont="1" applyBorder="1" applyAlignment="1">
      <alignment horizontal="center" vertical="center"/>
    </xf>
    <xf numFmtId="0" fontId="1" fillId="0" borderId="1" xfId="0" applyFont="1" applyBorder="1" applyAlignment="1">
      <alignment horizontal="center"/>
    </xf>
    <xf numFmtId="0" fontId="3" fillId="3" borderId="1" xfId="0" applyFont="1" applyFill="1" applyBorder="1" applyAlignment="1">
      <alignment horizontal="center" vertical="center" wrapText="1"/>
    </xf>
    <xf numFmtId="0" fontId="1" fillId="0" borderId="2" xfId="0" applyFont="1" applyBorder="1"/>
    <xf numFmtId="0" fontId="1" fillId="0" borderId="2" xfId="0" applyFont="1" applyBorder="1" applyAlignment="1">
      <alignment horizontal="center"/>
    </xf>
    <xf numFmtId="0" fontId="1" fillId="0" borderId="0" xfId="0" applyFont="1" applyAlignment="1">
      <alignment horizontal="center" vertical="center"/>
    </xf>
    <xf numFmtId="0" fontId="2" fillId="2" borderId="3" xfId="0" applyFont="1" applyFill="1" applyBorder="1" applyAlignment="1">
      <alignment horizontal="center" vertical="center" wrapText="1"/>
    </xf>
    <xf numFmtId="0" fontId="4" fillId="4" borderId="1" xfId="0" applyFont="1" applyFill="1" applyBorder="1" applyAlignment="1">
      <alignment vertical="center" wrapText="1"/>
    </xf>
    <xf numFmtId="0" fontId="3"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3" fillId="0" borderId="1" xfId="0" applyFont="1" applyBorder="1"/>
    <xf numFmtId="0" fontId="3"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wrapText="1"/>
    </xf>
    <xf numFmtId="0" fontId="3" fillId="3" borderId="1" xfId="0" applyFont="1" applyFill="1" applyBorder="1" applyAlignment="1">
      <alignment horizontal="center" vertical="center"/>
    </xf>
    <xf numFmtId="0" fontId="6" fillId="0" borderId="1" xfId="1" applyFont="1" applyBorder="1" applyAlignment="1" applyProtection="1">
      <alignment wrapText="1"/>
    </xf>
    <xf numFmtId="1" fontId="3" fillId="3" borderId="1" xfId="0" applyNumberFormat="1" applyFont="1" applyFill="1" applyBorder="1" applyAlignment="1">
      <alignment horizontal="center" vertical="center" wrapText="1"/>
    </xf>
    <xf numFmtId="1" fontId="3" fillId="3" borderId="1" xfId="0" applyNumberFormat="1" applyFont="1" applyFill="1" applyBorder="1" applyAlignment="1">
      <alignment horizontal="center" vertical="center"/>
    </xf>
    <xf numFmtId="11" fontId="3" fillId="3" borderId="1" xfId="0" applyNumberFormat="1" applyFont="1" applyFill="1" applyBorder="1" applyAlignment="1">
      <alignment horizontal="center" vertical="center" wrapText="1"/>
    </xf>
    <xf numFmtId="0" fontId="3" fillId="0" borderId="1" xfId="0" applyFont="1" applyBorder="1" applyAlignment="1">
      <alignment wrapText="1"/>
    </xf>
    <xf numFmtId="0" fontId="1" fillId="0" borderId="1" xfId="0" applyFont="1" applyBorder="1" applyAlignment="1">
      <alignment horizontal="center" vertical="center" wrapText="1"/>
    </xf>
    <xf numFmtId="3" fontId="3" fillId="3" borderId="1" xfId="0" applyNumberFormat="1"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7" fillId="5" borderId="1" xfId="0" applyFont="1" applyFill="1" applyBorder="1" applyAlignment="1">
      <alignment vertical="center" wrapText="1"/>
    </xf>
    <xf numFmtId="49" fontId="8" fillId="0" borderId="0" xfId="0" applyNumberFormat="1" applyFont="1" applyAlignment="1">
      <alignment vertical="center" wrapText="1"/>
    </xf>
    <xf numFmtId="0" fontId="1" fillId="0" borderId="1" xfId="0" applyFont="1" applyBorder="1" applyAlignment="1">
      <alignment wrapText="1"/>
    </xf>
    <xf numFmtId="0" fontId="1" fillId="0" borderId="1" xfId="0" applyFont="1" applyBorder="1" applyAlignment="1">
      <alignment horizontal="left" vertical="center"/>
    </xf>
    <xf numFmtId="0" fontId="3" fillId="6"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3" borderId="1" xfId="0" applyFont="1" applyFill="1" applyBorder="1" applyAlignment="1">
      <alignment vertical="center"/>
    </xf>
    <xf numFmtId="0" fontId="1" fillId="0" borderId="0" xfId="0" applyFont="1" applyAlignment="1">
      <alignment vertical="center" wrapText="1"/>
    </xf>
    <xf numFmtId="0" fontId="5" fillId="0" borderId="1" xfId="1" applyFont="1" applyBorder="1" applyAlignment="1" applyProtection="1">
      <alignment vertical="center"/>
    </xf>
    <xf numFmtId="0" fontId="4" fillId="7" borderId="1" xfId="0" applyFont="1" applyFill="1" applyBorder="1" applyAlignment="1">
      <alignment horizontal="left" vertical="center" wrapText="1"/>
    </xf>
    <xf numFmtId="0" fontId="5" fillId="0" borderId="0" xfId="1" applyFont="1" applyBorder="1" applyAlignment="1" applyProtection="1">
      <alignment vertical="center"/>
    </xf>
    <xf numFmtId="11" fontId="1" fillId="0" borderId="1" xfId="0" applyNumberFormat="1" applyFont="1" applyBorder="1" applyAlignment="1">
      <alignment horizontal="center"/>
    </xf>
    <xf numFmtId="0" fontId="9" fillId="0" borderId="0" xfId="0" applyFont="1" applyAlignment="1">
      <alignment horizontal="center" vertical="center"/>
    </xf>
    <xf numFmtId="3" fontId="1" fillId="0" borderId="1" xfId="0" applyNumberFormat="1" applyFont="1" applyBorder="1" applyAlignment="1">
      <alignment horizontal="center"/>
    </xf>
    <xf numFmtId="0" fontId="1" fillId="0" borderId="0" xfId="0" applyFont="1" applyAlignment="1">
      <alignment horizontal="center" vertical="center" wrapText="1"/>
    </xf>
    <xf numFmtId="0" fontId="1" fillId="0" borderId="0" xfId="0" applyFont="1" applyAlignment="1">
      <alignment wrapText="1"/>
    </xf>
    <xf numFmtId="0" fontId="4" fillId="8" borderId="1" xfId="0" applyFont="1" applyFill="1" applyBorder="1" applyAlignment="1">
      <alignment vertical="center" wrapText="1"/>
    </xf>
    <xf numFmtId="0" fontId="3" fillId="0" borderId="6" xfId="0" applyFont="1" applyBorder="1"/>
    <xf numFmtId="2" fontId="3" fillId="3" borderId="1" xfId="0" applyNumberFormat="1" applyFont="1" applyFill="1" applyBorder="1" applyAlignment="1">
      <alignment horizontal="center" vertical="center"/>
    </xf>
    <xf numFmtId="0" fontId="3" fillId="0" borderId="1" xfId="0" applyFont="1" applyBorder="1" applyAlignment="1">
      <alignment horizontal="center" vertical="center"/>
    </xf>
    <xf numFmtId="49" fontId="3" fillId="3" borderId="1" xfId="0" applyNumberFormat="1" applyFont="1" applyFill="1" applyBorder="1" applyAlignment="1">
      <alignment horizontal="center" vertical="center" wrapText="1"/>
    </xf>
    <xf numFmtId="2" fontId="3" fillId="3" borderId="1" xfId="0" applyNumberFormat="1" applyFont="1" applyFill="1" applyBorder="1" applyAlignment="1">
      <alignment horizontal="center" vertical="center" wrapText="1"/>
    </xf>
    <xf numFmtId="0" fontId="3" fillId="0" borderId="0" xfId="0" applyFont="1" applyBorder="1" applyAlignment="1">
      <alignment wrapText="1"/>
    </xf>
    <xf numFmtId="0" fontId="3" fillId="0" borderId="1" xfId="1" applyFont="1" applyBorder="1" applyAlignment="1" applyProtection="1">
      <alignment horizontal="center" vertical="center" wrapText="1"/>
    </xf>
    <xf numFmtId="0" fontId="1" fillId="0" borderId="6" xfId="0" applyFont="1" applyBorder="1"/>
    <xf numFmtId="0" fontId="1" fillId="0" borderId="0" xfId="0" applyFont="1" applyAlignment="1">
      <alignment horizontal="center"/>
    </xf>
    <xf numFmtId="0" fontId="4" fillId="3" borderId="1" xfId="0" applyFont="1" applyFill="1" applyBorder="1" applyAlignment="1">
      <alignment horizontal="left" vertical="center" wrapText="1"/>
    </xf>
    <xf numFmtId="0" fontId="1" fillId="0" borderId="1" xfId="0" applyFont="1" applyBorder="1" applyAlignment="1">
      <alignment horizontal="center" wrapText="1"/>
    </xf>
    <xf numFmtId="0" fontId="0" fillId="0" borderId="0" xfId="0" applyAlignment="1">
      <alignment horizontal="center"/>
    </xf>
    <xf numFmtId="0" fontId="2" fillId="2" borderId="1" xfId="0" applyFont="1" applyFill="1" applyBorder="1" applyAlignment="1">
      <alignment vertical="center" wrapText="1"/>
    </xf>
    <xf numFmtId="0" fontId="0" fillId="0" borderId="1" xfId="0" applyBorder="1"/>
    <xf numFmtId="0" fontId="0" fillId="0" borderId="1" xfId="0" applyFont="1" applyBorder="1" applyAlignment="1">
      <alignment horizontal="center"/>
    </xf>
    <xf numFmtId="0" fontId="4" fillId="4" borderId="1" xfId="0" applyFont="1" applyFill="1" applyBorder="1" applyAlignment="1">
      <alignment horizontal="left" vertical="center" wrapText="1"/>
    </xf>
    <xf numFmtId="0" fontId="4" fillId="3" borderId="1" xfId="0" applyFont="1" applyFill="1" applyBorder="1" applyAlignment="1">
      <alignment vertical="center" wrapText="1"/>
    </xf>
    <xf numFmtId="0" fontId="4" fillId="8" borderId="1" xfId="0" applyFont="1" applyFill="1" applyBorder="1" applyAlignment="1">
      <alignment horizontal="left" vertical="center" wrapText="1"/>
    </xf>
    <xf numFmtId="0" fontId="1" fillId="0" borderId="0" xfId="0" applyFont="1" applyAlignment="1">
      <alignment horizontal="center" wrapText="1"/>
    </xf>
    <xf numFmtId="0" fontId="3" fillId="3" borderId="3" xfId="0"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3" xfId="0" applyFont="1" applyBorder="1" applyAlignment="1">
      <alignment horizontal="center" vertical="center"/>
    </xf>
    <xf numFmtId="0" fontId="1" fillId="0" borderId="1" xfId="0" applyFont="1" applyBorder="1" applyAlignment="1">
      <alignment vertical="center"/>
    </xf>
    <xf numFmtId="0" fontId="1" fillId="0" borderId="7" xfId="0" applyFont="1" applyBorder="1" applyAlignment="1">
      <alignment horizontal="center" vertical="center"/>
    </xf>
    <xf numFmtId="0" fontId="3" fillId="3" borderId="8" xfId="0" applyFont="1" applyFill="1" applyBorder="1" applyAlignment="1">
      <alignment horizontal="center" vertical="center" wrapText="1"/>
    </xf>
    <xf numFmtId="0" fontId="1" fillId="0" borderId="8" xfId="0" applyFont="1" applyBorder="1" applyAlignment="1">
      <alignment horizontal="center" vertical="center"/>
    </xf>
    <xf numFmtId="0" fontId="1" fillId="0" borderId="8" xfId="0" applyFont="1" applyBorder="1"/>
    <xf numFmtId="0" fontId="1" fillId="0" borderId="3" xfId="0" applyFont="1" applyBorder="1"/>
    <xf numFmtId="0" fontId="4" fillId="4" borderId="6" xfId="0" applyFont="1" applyFill="1" applyBorder="1" applyAlignment="1">
      <alignment vertical="center" wrapText="1"/>
    </xf>
    <xf numFmtId="0" fontId="1" fillId="3" borderId="8"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4" fillId="4" borderId="8" xfId="0" applyFont="1" applyFill="1" applyBorder="1" applyAlignment="1">
      <alignment vertical="center" wrapText="1"/>
    </xf>
    <xf numFmtId="16" fontId="1" fillId="0" borderId="1" xfId="0" applyNumberFormat="1" applyFont="1" applyBorder="1" applyAlignment="1">
      <alignment horizontal="center" vertical="center" wrapText="1"/>
    </xf>
    <xf numFmtId="0" fontId="0" fillId="0" borderId="0" xfId="0" applyFont="1"/>
    <xf numFmtId="0" fontId="0" fillId="0" borderId="0" xfId="0" applyFont="1" applyAlignment="1">
      <alignment horizontal="center"/>
    </xf>
    <xf numFmtId="0" fontId="1" fillId="0" borderId="6" xfId="0" applyFont="1" applyBorder="1" applyAlignment="1">
      <alignment wrapText="1"/>
    </xf>
    <xf numFmtId="0" fontId="10" fillId="0" borderId="6" xfId="0" applyFont="1" applyBorder="1" applyAlignment="1">
      <alignment horizontal="left" vertical="center" wrapText="1" indent="7"/>
    </xf>
    <xf numFmtId="164" fontId="1" fillId="0" borderId="1" xfId="0" applyNumberFormat="1" applyFont="1" applyBorder="1" applyAlignment="1">
      <alignment horizontal="center" vertical="center"/>
    </xf>
    <xf numFmtId="0" fontId="1" fillId="3" borderId="1" xfId="0" applyFont="1" applyFill="1" applyBorder="1" applyAlignment="1">
      <alignment horizontal="center" vertical="center"/>
    </xf>
    <xf numFmtId="0" fontId="10" fillId="0" borderId="6" xfId="0" applyFont="1" applyBorder="1" applyAlignment="1">
      <alignment horizontal="left" vertical="center" wrapText="1"/>
    </xf>
    <xf numFmtId="2" fontId="1" fillId="3" borderId="1" xfId="0" applyNumberFormat="1" applyFont="1" applyFill="1" applyBorder="1" applyAlignment="1">
      <alignment horizontal="center" vertical="center"/>
    </xf>
    <xf numFmtId="1" fontId="1" fillId="3" borderId="1" xfId="0" applyNumberFormat="1" applyFont="1" applyFill="1" applyBorder="1" applyAlignment="1">
      <alignment horizontal="center" vertical="center"/>
    </xf>
    <xf numFmtId="164" fontId="1" fillId="3" borderId="1" xfId="0" applyNumberFormat="1" applyFont="1" applyFill="1" applyBorder="1" applyAlignment="1">
      <alignment horizontal="center" vertical="center"/>
    </xf>
    <xf numFmtId="16" fontId="3" fillId="0" borderId="1" xfId="0" applyNumberFormat="1" applyFont="1" applyBorder="1" applyAlignment="1">
      <alignment horizontal="center" vertical="center" wrapText="1"/>
    </xf>
    <xf numFmtId="0" fontId="12" fillId="0" borderId="6" xfId="1" applyFont="1" applyBorder="1" applyAlignment="1" applyProtection="1">
      <alignment wrapText="1"/>
    </xf>
    <xf numFmtId="0" fontId="2" fillId="2" borderId="0" xfId="0" applyFont="1" applyFill="1" applyAlignment="1">
      <alignment horizontal="center" vertical="center" wrapText="1"/>
    </xf>
    <xf numFmtId="164" fontId="3" fillId="0" borderId="1" xfId="0" applyNumberFormat="1" applyFont="1" applyBorder="1" applyAlignment="1">
      <alignment horizontal="center" vertical="center" wrapText="1"/>
    </xf>
    <xf numFmtId="164" fontId="3" fillId="0" borderId="1" xfId="0" applyNumberFormat="1" applyFont="1" applyBorder="1" applyAlignment="1">
      <alignment horizontal="center" vertical="center"/>
    </xf>
    <xf numFmtId="165" fontId="1" fillId="0" borderId="1" xfId="0" applyNumberFormat="1" applyFont="1" applyBorder="1" applyAlignment="1">
      <alignment horizontal="center" vertical="center"/>
    </xf>
    <xf numFmtId="165" fontId="1" fillId="0" borderId="6" xfId="0" applyNumberFormat="1" applyFont="1" applyBorder="1" applyAlignment="1">
      <alignment horizontal="center"/>
    </xf>
    <xf numFmtId="4" fontId="3" fillId="0" borderId="1" xfId="0" applyNumberFormat="1" applyFont="1" applyBorder="1" applyAlignment="1">
      <alignment horizontal="center" vertical="center" wrapText="1"/>
    </xf>
    <xf numFmtId="166" fontId="1" fillId="3" borderId="1" xfId="0" applyNumberFormat="1" applyFont="1" applyFill="1" applyBorder="1" applyAlignment="1">
      <alignment horizontal="center" vertical="center"/>
    </xf>
    <xf numFmtId="165" fontId="1" fillId="0" borderId="1" xfId="0" applyNumberFormat="1" applyFont="1" applyBorder="1" applyAlignment="1">
      <alignment horizontal="center"/>
    </xf>
    <xf numFmtId="0" fontId="13" fillId="0" borderId="1" xfId="0" applyFont="1" applyBorder="1" applyAlignment="1">
      <alignment horizontal="center" vertical="center" wrapText="1"/>
    </xf>
    <xf numFmtId="0" fontId="0" fillId="0" borderId="0" xfId="0" applyAlignment="1">
      <alignment wrapText="1"/>
    </xf>
    <xf numFmtId="0" fontId="3" fillId="0" borderId="1" xfId="0" applyFont="1" applyBorder="1" applyAlignment="1">
      <alignment horizontal="center"/>
    </xf>
    <xf numFmtId="0" fontId="3" fillId="0" borderId="1" xfId="0" applyFont="1" applyBorder="1" applyAlignment="1">
      <alignment horizontal="center" wrapText="1"/>
    </xf>
    <xf numFmtId="0" fontId="1" fillId="0" borderId="0" xfId="0" applyFont="1" applyBorder="1" applyAlignment="1">
      <alignment horizontal="center"/>
    </xf>
    <xf numFmtId="0" fontId="1" fillId="6" borderId="1" xfId="0" applyFont="1" applyFill="1" applyBorder="1" applyAlignment="1">
      <alignment wrapText="1"/>
    </xf>
    <xf numFmtId="0" fontId="1" fillId="9"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1" fillId="9" borderId="1" xfId="0" applyFont="1" applyFill="1" applyBorder="1" applyAlignment="1">
      <alignment wrapText="1"/>
    </xf>
    <xf numFmtId="0" fontId="1" fillId="6" borderId="1" xfId="0" applyFont="1" applyFill="1" applyBorder="1"/>
    <xf numFmtId="0" fontId="1" fillId="3" borderId="1" xfId="0" applyFont="1" applyFill="1" applyBorder="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9CDE5"/>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D9D9D9"/>
      <rgbColor rgb="FFFFFF99"/>
      <rgbColor rgb="FFC5D9F1"/>
      <rgbColor rgb="FFFF99CC"/>
      <rgbColor rgb="FFCC99FF"/>
      <rgbColor rgb="FFFFCC99"/>
      <rgbColor rgb="FF3366FF"/>
      <rgbColor rgb="FF33CCCC"/>
      <rgbColor rgb="FF99CC00"/>
      <rgbColor rgb="FFFFC000"/>
      <rgbColor rgb="FFFF9900"/>
      <rgbColor rgb="FFFF6600"/>
      <rgbColor rgb="FF666699"/>
      <rgbColor rgb="FF969696"/>
      <rgbColor rgb="FF002060"/>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acutecaretesting.org/en/articles/urea-and-the-clinical-value-of-measuring-blood-urea-concentration" TargetMode="External"/><Relationship Id="rId2" Type="http://schemas.openxmlformats.org/officeDocument/2006/relationships/hyperlink" Target="http://www.nhlbi.nih.gov/health/health-topics/topics/arr/diagnosis.html" TargetMode="External"/><Relationship Id="rId1" Type="http://schemas.openxmlformats.org/officeDocument/2006/relationships/hyperlink" Target="http://www.heart.org/HEARTORG/Conditions/HeartFailure/SymptomsDiagnosisofHeartFailure/Common-Tests-for-Heart-Failure_UCM_306334_Article.jsp" TargetMode="External"/><Relationship Id="rId4" Type="http://schemas.openxmlformats.org/officeDocument/2006/relationships/hyperlink" Target="https://en.wikipedia.org/wiki/Mean_corpuscular_hemoglob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1"/>
  <sheetViews>
    <sheetView zoomScaleNormal="100" workbookViewId="0">
      <selection activeCell="C11" sqref="C11"/>
    </sheetView>
  </sheetViews>
  <sheetFormatPr defaultRowHeight="15"/>
  <cols>
    <col min="1" max="1" width="23.5703125" style="1" customWidth="1"/>
    <col min="2" max="3" width="9.140625" style="1" customWidth="1"/>
    <col min="4" max="4" width="11.5703125" style="1" customWidth="1"/>
    <col min="5" max="1025" width="9.140625" style="1" customWidth="1"/>
  </cols>
  <sheetData>
    <row r="1" spans="1:4">
      <c r="A1" s="2" t="s">
        <v>0</v>
      </c>
      <c r="B1" s="2" t="s">
        <v>1</v>
      </c>
      <c r="C1" s="2" t="s">
        <v>2</v>
      </c>
      <c r="D1" s="2" t="s">
        <v>3</v>
      </c>
    </row>
    <row r="2" spans="1:4">
      <c r="A2" s="3" t="s">
        <v>4</v>
      </c>
      <c r="B2" s="4"/>
      <c r="C2" s="4" t="s">
        <v>1109</v>
      </c>
      <c r="D2" s="4"/>
    </row>
    <row r="3" spans="1:4">
      <c r="A3" s="3" t="s">
        <v>5</v>
      </c>
      <c r="B3" s="4" t="s">
        <v>6</v>
      </c>
      <c r="C3" s="5">
        <v>162</v>
      </c>
      <c r="D3" s="4"/>
    </row>
    <row r="4" spans="1:4">
      <c r="A4" s="3" t="s">
        <v>7</v>
      </c>
      <c r="B4" s="4" t="s">
        <v>8</v>
      </c>
      <c r="C4" s="4">
        <v>60</v>
      </c>
      <c r="D4" s="4"/>
    </row>
    <row r="5" spans="1:4">
      <c r="A5" s="3" t="s">
        <v>9</v>
      </c>
      <c r="B5" s="4" t="s">
        <v>10</v>
      </c>
      <c r="C5" s="6">
        <f>0.016667*SQRT(C4)*SQRT(C3)</f>
        <v>1.6432005358689488</v>
      </c>
      <c r="D5" s="7" t="s">
        <v>11</v>
      </c>
    </row>
    <row r="6" spans="1:4" ht="24">
      <c r="A6" s="3" t="s">
        <v>12</v>
      </c>
      <c r="B6" s="4" t="s">
        <v>13</v>
      </c>
      <c r="C6" s="5">
        <f>IF(C2="Male",5600,4900)</f>
        <v>5600</v>
      </c>
      <c r="D6" s="8" t="s">
        <v>14</v>
      </c>
    </row>
    <row r="7" spans="1:4" ht="24">
      <c r="A7" s="3" t="s">
        <v>15</v>
      </c>
      <c r="B7" s="4" t="s">
        <v>16</v>
      </c>
      <c r="C7" s="5">
        <f>65.6*POWER(C4,1.02)</f>
        <v>4271.8708541655697</v>
      </c>
      <c r="D7" s="8" t="s">
        <v>14</v>
      </c>
    </row>
    <row r="8" spans="1:4" ht="24">
      <c r="A8" s="3" t="s">
        <v>17</v>
      </c>
      <c r="B8" s="4" t="s">
        <v>18</v>
      </c>
      <c r="C8" s="6">
        <f>0.001*C6/C5</f>
        <v>3.4079833092548486</v>
      </c>
      <c r="D8" s="8" t="s">
        <v>14</v>
      </c>
    </row>
    <row r="9" spans="1:4">
      <c r="A9" s="3" t="s">
        <v>19</v>
      </c>
      <c r="B9" s="4"/>
      <c r="C9" s="6">
        <v>0.6</v>
      </c>
      <c r="D9" s="8"/>
    </row>
    <row r="10" spans="1:4">
      <c r="A10" s="3" t="s">
        <v>20</v>
      </c>
      <c r="B10" s="4"/>
      <c r="C10" s="6">
        <f>1-C9</f>
        <v>0.4</v>
      </c>
      <c r="D10" s="8"/>
    </row>
    <row r="11" spans="1:4">
      <c r="A11" s="9" t="s">
        <v>21</v>
      </c>
      <c r="B11" s="10" t="s">
        <v>22</v>
      </c>
      <c r="C11" s="10">
        <f>IF(C2="Male",15,14)</f>
        <v>15</v>
      </c>
      <c r="D11" s="10"/>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79"/>
  <sheetViews>
    <sheetView topLeftCell="A12" zoomScaleNormal="100" workbookViewId="0">
      <pane xSplit="6" topLeftCell="G1" activePane="topRight" state="frozen"/>
      <selection activeCell="A84" sqref="A84"/>
      <selection pane="topRight" activeCell="F13" sqref="F13"/>
    </sheetView>
  </sheetViews>
  <sheetFormatPr defaultRowHeight="15"/>
  <cols>
    <col min="1" max="1" width="31.140625" customWidth="1"/>
    <col min="2" max="3" width="9.140625" customWidth="1"/>
    <col min="4" max="5" width="18.5703125" style="56" customWidth="1"/>
    <col min="6" max="6" width="14.85546875" customWidth="1"/>
    <col min="7" max="7" width="26.42578125" style="59" customWidth="1"/>
    <col min="8" max="8" width="30.7109375" customWidth="1"/>
    <col min="9" max="9" width="26.140625" customWidth="1"/>
    <col min="10" max="10" width="61.42578125" style="102" customWidth="1"/>
    <col min="11" max="11" width="52.42578125" customWidth="1"/>
    <col min="12" max="12" width="24.85546875" customWidth="1"/>
    <col min="13" max="13" width="9.140625" customWidth="1"/>
    <col min="14" max="14" width="12.5703125" customWidth="1"/>
    <col min="15" max="1025" width="9.140625" customWidth="1"/>
  </cols>
  <sheetData>
    <row r="1" spans="1:14" s="1" customFormat="1" ht="26.25" customHeight="1">
      <c r="A1" s="2" t="s">
        <v>23</v>
      </c>
      <c r="B1" s="12" t="s">
        <v>1</v>
      </c>
      <c r="C1" s="12" t="s">
        <v>24</v>
      </c>
      <c r="D1" s="12" t="s">
        <v>25</v>
      </c>
      <c r="E1" s="12" t="s">
        <v>26</v>
      </c>
      <c r="F1" s="12" t="s">
        <v>27</v>
      </c>
      <c r="G1" s="12" t="s">
        <v>3</v>
      </c>
      <c r="H1" s="2" t="s">
        <v>28</v>
      </c>
      <c r="I1" s="2" t="s">
        <v>29</v>
      </c>
      <c r="J1" s="2" t="s">
        <v>30</v>
      </c>
      <c r="K1" s="2" t="s">
        <v>968</v>
      </c>
      <c r="L1" s="12" t="s">
        <v>32</v>
      </c>
      <c r="M1" s="12" t="s">
        <v>33</v>
      </c>
      <c r="N1" s="12" t="s">
        <v>34</v>
      </c>
    </row>
    <row r="2" spans="1:14">
      <c r="A2" s="63" t="s">
        <v>969</v>
      </c>
      <c r="B2" s="7" t="s">
        <v>13</v>
      </c>
      <c r="C2" s="8" t="s">
        <v>37</v>
      </c>
      <c r="D2" s="7"/>
      <c r="E2" s="7"/>
      <c r="F2" s="7">
        <v>200</v>
      </c>
      <c r="G2" s="7" t="s">
        <v>970</v>
      </c>
      <c r="H2" s="7"/>
      <c r="I2" s="7"/>
      <c r="J2" s="7"/>
      <c r="K2" s="7">
        <v>200</v>
      </c>
      <c r="L2" s="62" t="s">
        <v>971</v>
      </c>
      <c r="M2" s="4"/>
      <c r="N2" s="4" t="s">
        <v>56</v>
      </c>
    </row>
    <row r="3" spans="1:14" s="1" customFormat="1" ht="23.25" customHeight="1">
      <c r="A3" s="13" t="s">
        <v>972</v>
      </c>
      <c r="B3" s="8" t="s">
        <v>16</v>
      </c>
      <c r="C3" s="8" t="s">
        <v>37</v>
      </c>
      <c r="D3" s="7"/>
      <c r="E3" s="7"/>
      <c r="F3" s="8">
        <f>SUM(F13,F15,F17,F19,F21,F23,F25,F27,F29,F31,F35,F37,F39)</f>
        <v>8819.82</v>
      </c>
      <c r="G3" s="8" t="s">
        <v>257</v>
      </c>
      <c r="H3" s="8"/>
      <c r="I3" s="11" t="s">
        <v>973</v>
      </c>
      <c r="J3" s="35" t="s">
        <v>974</v>
      </c>
      <c r="K3" s="8">
        <v>7363</v>
      </c>
      <c r="L3" s="62" t="s">
        <v>971</v>
      </c>
      <c r="M3" s="4"/>
      <c r="N3" s="4" t="s">
        <v>41</v>
      </c>
    </row>
    <row r="4" spans="1:14" s="1" customFormat="1">
      <c r="A4" s="13" t="s">
        <v>975</v>
      </c>
      <c r="B4" s="8" t="s">
        <v>16</v>
      </c>
      <c r="C4" s="8" t="s">
        <v>37</v>
      </c>
      <c r="D4" s="7"/>
      <c r="E4" s="7"/>
      <c r="F4" s="8">
        <f>SUM(F13:F32,F35:F40)</f>
        <v>34138.68</v>
      </c>
      <c r="G4" s="8" t="s">
        <v>257</v>
      </c>
      <c r="H4" s="8"/>
      <c r="I4" s="8"/>
      <c r="J4" s="15" t="s">
        <v>976</v>
      </c>
      <c r="K4" s="8" t="s">
        <v>977</v>
      </c>
      <c r="L4" s="62" t="s">
        <v>971</v>
      </c>
      <c r="M4" s="4"/>
      <c r="N4" s="4" t="s">
        <v>41</v>
      </c>
    </row>
    <row r="5" spans="1:14" s="1" customFormat="1" ht="24">
      <c r="A5" s="13" t="s">
        <v>978</v>
      </c>
      <c r="B5" s="15"/>
      <c r="C5" s="8" t="s">
        <v>37</v>
      </c>
      <c r="D5" s="7"/>
      <c r="E5" s="7"/>
      <c r="F5" s="8" t="s">
        <v>979</v>
      </c>
      <c r="G5" s="8" t="s">
        <v>980</v>
      </c>
      <c r="H5" s="8" t="s">
        <v>981</v>
      </c>
      <c r="I5" s="15"/>
      <c r="J5" s="8" t="s">
        <v>982</v>
      </c>
      <c r="K5" s="8" t="s">
        <v>979</v>
      </c>
      <c r="L5" s="62" t="s">
        <v>971</v>
      </c>
      <c r="M5" s="4"/>
      <c r="N5" s="4" t="s">
        <v>56</v>
      </c>
    </row>
    <row r="6" spans="1:14" s="1" customFormat="1">
      <c r="A6" s="13" t="s">
        <v>983</v>
      </c>
      <c r="B6" s="8" t="s">
        <v>16</v>
      </c>
      <c r="C6" s="8" t="s">
        <v>37</v>
      </c>
      <c r="D6" s="7"/>
      <c r="E6" s="7"/>
      <c r="F6" s="8">
        <v>25320</v>
      </c>
      <c r="G6" s="8" t="s">
        <v>257</v>
      </c>
      <c r="H6" s="15"/>
      <c r="I6" s="11" t="s">
        <v>973</v>
      </c>
      <c r="J6" s="8"/>
      <c r="K6" s="8">
        <v>16700</v>
      </c>
      <c r="L6" s="62" t="s">
        <v>971</v>
      </c>
      <c r="M6" s="4"/>
      <c r="N6" s="4" t="s">
        <v>41</v>
      </c>
    </row>
    <row r="7" spans="1:14">
      <c r="A7" s="63" t="s">
        <v>984</v>
      </c>
      <c r="B7" s="7" t="s">
        <v>13</v>
      </c>
      <c r="C7" s="8" t="s">
        <v>37</v>
      </c>
      <c r="D7" s="7"/>
      <c r="E7" s="7"/>
      <c r="F7" s="7">
        <v>250</v>
      </c>
      <c r="G7" s="7" t="s">
        <v>970</v>
      </c>
      <c r="H7" s="61"/>
      <c r="I7" s="7"/>
      <c r="J7" s="7"/>
      <c r="K7" s="7">
        <v>250</v>
      </c>
      <c r="L7" s="62" t="s">
        <v>971</v>
      </c>
      <c r="M7" s="4"/>
      <c r="N7" s="4" t="s">
        <v>41</v>
      </c>
    </row>
    <row r="8" spans="1:14">
      <c r="A8" s="63" t="s">
        <v>985</v>
      </c>
      <c r="B8" s="18" t="s">
        <v>986</v>
      </c>
      <c r="C8" s="8" t="s">
        <v>37</v>
      </c>
      <c r="D8" s="7"/>
      <c r="E8" s="7"/>
      <c r="F8" s="103">
        <v>0.85</v>
      </c>
      <c r="G8" s="104" t="s">
        <v>987</v>
      </c>
      <c r="H8" s="104" t="s">
        <v>988</v>
      </c>
      <c r="I8" s="104"/>
      <c r="J8" s="103"/>
      <c r="K8" s="103">
        <v>0.85</v>
      </c>
      <c r="L8" s="62" t="s">
        <v>971</v>
      </c>
      <c r="M8" s="4"/>
      <c r="N8" s="4" t="s">
        <v>46</v>
      </c>
    </row>
    <row r="9" spans="1:14" s="1" customFormat="1" ht="26.25" customHeight="1">
      <c r="A9" s="29" t="s">
        <v>989</v>
      </c>
      <c r="B9" s="2" t="s">
        <v>1</v>
      </c>
      <c r="C9" s="2" t="s">
        <v>24</v>
      </c>
      <c r="D9" s="12" t="s">
        <v>25</v>
      </c>
      <c r="E9" s="12" t="s">
        <v>26</v>
      </c>
      <c r="F9" s="2" t="s">
        <v>27</v>
      </c>
      <c r="G9" s="2" t="s">
        <v>3</v>
      </c>
      <c r="H9" s="2" t="s">
        <v>28</v>
      </c>
      <c r="I9" s="2" t="s">
        <v>29</v>
      </c>
      <c r="J9" s="2" t="s">
        <v>30</v>
      </c>
      <c r="K9" s="2" t="s">
        <v>968</v>
      </c>
      <c r="L9" s="2" t="s">
        <v>32</v>
      </c>
      <c r="M9" s="2" t="s">
        <v>33</v>
      </c>
      <c r="N9" s="2" t="s">
        <v>34</v>
      </c>
    </row>
    <row r="10" spans="1:14">
      <c r="A10" s="63" t="s">
        <v>990</v>
      </c>
      <c r="B10" s="7" t="s">
        <v>13</v>
      </c>
      <c r="C10" s="18" t="s">
        <v>37</v>
      </c>
      <c r="D10" s="7"/>
      <c r="E10" s="7"/>
      <c r="F10" s="7">
        <v>-250</v>
      </c>
      <c r="G10" s="18" t="s">
        <v>765</v>
      </c>
      <c r="H10" s="7" t="s">
        <v>991</v>
      </c>
      <c r="I10" s="105"/>
      <c r="J10" s="7"/>
      <c r="K10" s="7">
        <v>250</v>
      </c>
      <c r="L10" s="62" t="s">
        <v>971</v>
      </c>
      <c r="M10" s="4"/>
      <c r="N10" s="4" t="s">
        <v>41</v>
      </c>
    </row>
    <row r="11" spans="1:14" s="1" customFormat="1">
      <c r="A11" s="63" t="s">
        <v>992</v>
      </c>
      <c r="B11" s="7" t="s">
        <v>13</v>
      </c>
      <c r="C11" s="18" t="s">
        <v>37</v>
      </c>
      <c r="D11" s="7"/>
      <c r="E11" s="7"/>
      <c r="F11" s="18">
        <v>300</v>
      </c>
      <c r="G11" s="18" t="s">
        <v>765</v>
      </c>
      <c r="H11" s="7" t="s">
        <v>991</v>
      </c>
      <c r="I11" s="11"/>
      <c r="J11" s="18"/>
      <c r="K11" s="18">
        <v>300</v>
      </c>
      <c r="L11" s="62" t="s">
        <v>971</v>
      </c>
      <c r="M11" s="4"/>
      <c r="N11" s="4" t="s">
        <v>41</v>
      </c>
    </row>
    <row r="12" spans="1:14" s="1" customFormat="1" ht="26.25" customHeight="1">
      <c r="A12" s="29" t="s">
        <v>993</v>
      </c>
      <c r="B12" s="2" t="s">
        <v>1</v>
      </c>
      <c r="C12" s="2" t="s">
        <v>24</v>
      </c>
      <c r="D12" s="12" t="s">
        <v>25</v>
      </c>
      <c r="E12" s="12" t="s">
        <v>26</v>
      </c>
      <c r="F12" s="2" t="s">
        <v>27</v>
      </c>
      <c r="G12" s="2" t="s">
        <v>3</v>
      </c>
      <c r="H12" s="2" t="s">
        <v>28</v>
      </c>
      <c r="I12" s="2" t="s">
        <v>29</v>
      </c>
      <c r="J12" s="2" t="s">
        <v>30</v>
      </c>
      <c r="K12" s="2" t="s">
        <v>968</v>
      </c>
      <c r="L12" s="2" t="s">
        <v>32</v>
      </c>
      <c r="M12" s="2" t="s">
        <v>33</v>
      </c>
      <c r="N12" s="2" t="s">
        <v>34</v>
      </c>
    </row>
    <row r="13" spans="1:14" s="1" customFormat="1" ht="12">
      <c r="A13" s="31" t="s">
        <v>994</v>
      </c>
      <c r="B13" s="4" t="s">
        <v>16</v>
      </c>
      <c r="C13" s="18" t="s">
        <v>37</v>
      </c>
      <c r="D13" s="7"/>
      <c r="E13" s="7"/>
      <c r="F13" s="4">
        <v>2127.6</v>
      </c>
      <c r="G13" s="18" t="s">
        <v>995</v>
      </c>
      <c r="H13" s="27" t="s">
        <v>996</v>
      </c>
      <c r="I13" s="18"/>
      <c r="J13" s="33" t="s">
        <v>997</v>
      </c>
      <c r="K13" s="4">
        <v>3140</v>
      </c>
      <c r="L13" s="4" t="s">
        <v>998</v>
      </c>
      <c r="M13" s="4"/>
      <c r="N13" s="4" t="s">
        <v>56</v>
      </c>
    </row>
    <row r="14" spans="1:14" s="1" customFormat="1" ht="12">
      <c r="A14" s="31" t="s">
        <v>999</v>
      </c>
      <c r="B14" s="4" t="s">
        <v>16</v>
      </c>
      <c r="C14" s="18" t="s">
        <v>37</v>
      </c>
      <c r="D14" s="7"/>
      <c r="E14" s="7"/>
      <c r="F14" s="4">
        <v>267.92</v>
      </c>
      <c r="G14" s="18" t="s">
        <v>995</v>
      </c>
      <c r="H14" s="27" t="s">
        <v>996</v>
      </c>
      <c r="I14" s="18"/>
      <c r="J14" s="33" t="s">
        <v>997</v>
      </c>
      <c r="K14" s="4">
        <v>3140</v>
      </c>
      <c r="L14" s="4" t="s">
        <v>998</v>
      </c>
      <c r="M14" s="4"/>
      <c r="N14" s="4" t="s">
        <v>56</v>
      </c>
    </row>
    <row r="15" spans="1:14" s="1" customFormat="1" ht="12">
      <c r="A15" s="31" t="s">
        <v>1000</v>
      </c>
      <c r="B15" s="4" t="s">
        <v>16</v>
      </c>
      <c r="C15" s="18" t="s">
        <v>37</v>
      </c>
      <c r="D15" s="7"/>
      <c r="E15" s="7"/>
      <c r="F15" s="4">
        <v>808</v>
      </c>
      <c r="G15" s="18" t="s">
        <v>995</v>
      </c>
      <c r="H15" s="27" t="s">
        <v>996</v>
      </c>
      <c r="I15" s="18"/>
      <c r="J15" s="33" t="s">
        <v>1001</v>
      </c>
      <c r="K15" s="4">
        <v>2680</v>
      </c>
      <c r="L15" s="4" t="s">
        <v>998</v>
      </c>
      <c r="M15" s="4"/>
      <c r="N15" s="4" t="s">
        <v>56</v>
      </c>
    </row>
    <row r="16" spans="1:14" s="1" customFormat="1" ht="12">
      <c r="A16" s="31" t="s">
        <v>1002</v>
      </c>
      <c r="B16" s="4" t="s">
        <v>16</v>
      </c>
      <c r="C16" s="18" t="s">
        <v>37</v>
      </c>
      <c r="D16" s="7"/>
      <c r="E16" s="7"/>
      <c r="F16" s="4">
        <v>2795.68</v>
      </c>
      <c r="G16" s="18" t="s">
        <v>995</v>
      </c>
      <c r="H16" s="27" t="s">
        <v>996</v>
      </c>
      <c r="I16" s="18"/>
      <c r="J16" s="33" t="s">
        <v>1001</v>
      </c>
      <c r="K16" s="4">
        <v>2680</v>
      </c>
      <c r="L16" s="4" t="s">
        <v>998</v>
      </c>
      <c r="M16" s="4"/>
      <c r="N16" s="4" t="s">
        <v>56</v>
      </c>
    </row>
    <row r="17" spans="1:14" s="1" customFormat="1" ht="12">
      <c r="A17" s="31" t="s">
        <v>1003</v>
      </c>
      <c r="B17" s="4" t="s">
        <v>16</v>
      </c>
      <c r="C17" s="18" t="s">
        <v>37</v>
      </c>
      <c r="D17" s="7"/>
      <c r="E17" s="7"/>
      <c r="F17" s="4">
        <v>234.9</v>
      </c>
      <c r="G17" s="18" t="s">
        <v>995</v>
      </c>
      <c r="H17" s="27" t="s">
        <v>996</v>
      </c>
      <c r="I17" s="18"/>
      <c r="J17" s="33" t="s">
        <v>1004</v>
      </c>
      <c r="K17" s="4">
        <v>1020</v>
      </c>
      <c r="L17" s="4" t="s">
        <v>998</v>
      </c>
      <c r="M17" s="4"/>
      <c r="N17" s="4" t="s">
        <v>56</v>
      </c>
    </row>
    <row r="18" spans="1:14" s="1" customFormat="1" ht="12">
      <c r="A18" s="31" t="s">
        <v>1005</v>
      </c>
      <c r="B18" s="4" t="s">
        <v>16</v>
      </c>
      <c r="C18" s="18" t="s">
        <v>37</v>
      </c>
      <c r="D18" s="7"/>
      <c r="E18" s="7"/>
      <c r="F18" s="4">
        <v>899</v>
      </c>
      <c r="G18" s="18" t="s">
        <v>995</v>
      </c>
      <c r="H18" s="27" t="s">
        <v>996</v>
      </c>
      <c r="I18" s="18"/>
      <c r="J18" s="33" t="s">
        <v>1004</v>
      </c>
      <c r="K18" s="4">
        <v>1020</v>
      </c>
      <c r="L18" s="4" t="s">
        <v>998</v>
      </c>
      <c r="M18" s="4"/>
      <c r="N18" s="4" t="s">
        <v>56</v>
      </c>
    </row>
    <row r="19" spans="1:14" s="1" customFormat="1" ht="12">
      <c r="A19" s="31" t="s">
        <v>1006</v>
      </c>
      <c r="B19" s="4" t="s">
        <v>16</v>
      </c>
      <c r="C19" s="18" t="s">
        <v>37</v>
      </c>
      <c r="D19" s="7"/>
      <c r="E19" s="7"/>
      <c r="F19" s="4">
        <v>287.64</v>
      </c>
      <c r="G19" s="18" t="s">
        <v>995</v>
      </c>
      <c r="H19" s="27" t="s">
        <v>996</v>
      </c>
      <c r="I19" s="18"/>
      <c r="J19" s="33" t="s">
        <v>1004</v>
      </c>
      <c r="K19" s="4">
        <v>730</v>
      </c>
      <c r="L19" s="4" t="s">
        <v>998</v>
      </c>
      <c r="M19" s="4"/>
      <c r="N19" s="4" t="s">
        <v>56</v>
      </c>
    </row>
    <row r="20" spans="1:14" s="1" customFormat="1" ht="12">
      <c r="A20" s="31" t="s">
        <v>1007</v>
      </c>
      <c r="B20" s="4" t="s">
        <v>16</v>
      </c>
      <c r="C20" s="18" t="s">
        <v>37</v>
      </c>
      <c r="D20" s="7"/>
      <c r="E20" s="7"/>
      <c r="F20" s="4">
        <v>484.5</v>
      </c>
      <c r="G20" s="18" t="s">
        <v>995</v>
      </c>
      <c r="H20" s="27" t="s">
        <v>996</v>
      </c>
      <c r="I20" s="18"/>
      <c r="J20" s="33" t="s">
        <v>1004</v>
      </c>
      <c r="K20" s="4">
        <v>730</v>
      </c>
      <c r="L20" s="4" t="s">
        <v>998</v>
      </c>
      <c r="M20" s="4"/>
      <c r="N20" s="4" t="s">
        <v>56</v>
      </c>
    </row>
    <row r="21" spans="1:14" s="1" customFormat="1" ht="12">
      <c r="A21" s="31" t="s">
        <v>1008</v>
      </c>
      <c r="B21" s="4" t="s">
        <v>16</v>
      </c>
      <c r="C21" s="18" t="s">
        <v>37</v>
      </c>
      <c r="D21" s="7"/>
      <c r="E21" s="7"/>
      <c r="F21" s="4">
        <v>42.314999999999998</v>
      </c>
      <c r="G21" s="18" t="s">
        <v>995</v>
      </c>
      <c r="H21" s="27" t="s">
        <v>996</v>
      </c>
      <c r="I21" s="18"/>
      <c r="J21" s="33" t="s">
        <v>1004</v>
      </c>
      <c r="K21" s="4">
        <v>110</v>
      </c>
      <c r="L21" s="4" t="s">
        <v>998</v>
      </c>
      <c r="M21" s="4"/>
      <c r="N21" s="4" t="s">
        <v>56</v>
      </c>
    </row>
    <row r="22" spans="1:14" s="1" customFormat="1" ht="12">
      <c r="A22" s="31" t="s">
        <v>1009</v>
      </c>
      <c r="B22" s="4" t="s">
        <v>16</v>
      </c>
      <c r="C22" s="18" t="s">
        <v>37</v>
      </c>
      <c r="D22" s="7"/>
      <c r="E22" s="7"/>
      <c r="F22" s="4">
        <v>74.864999999999995</v>
      </c>
      <c r="G22" s="18" t="s">
        <v>995</v>
      </c>
      <c r="H22" s="27" t="s">
        <v>996</v>
      </c>
      <c r="I22" s="18"/>
      <c r="J22" s="33" t="s">
        <v>1004</v>
      </c>
      <c r="K22" s="4">
        <v>110</v>
      </c>
      <c r="L22" s="4" t="s">
        <v>998</v>
      </c>
      <c r="M22" s="4"/>
      <c r="N22" s="4" t="s">
        <v>56</v>
      </c>
    </row>
    <row r="23" spans="1:14" s="1" customFormat="1" ht="12">
      <c r="A23" s="31" t="s">
        <v>1010</v>
      </c>
      <c r="B23" s="4" t="s">
        <v>16</v>
      </c>
      <c r="C23" s="18" t="s">
        <v>37</v>
      </c>
      <c r="D23" s="7"/>
      <c r="E23" s="7"/>
      <c r="F23" s="4">
        <v>42.314999999999998</v>
      </c>
      <c r="G23" s="18" t="s">
        <v>995</v>
      </c>
      <c r="H23" s="27" t="s">
        <v>996</v>
      </c>
      <c r="I23" s="18"/>
      <c r="J23" s="33" t="s">
        <v>1004</v>
      </c>
      <c r="K23" s="4">
        <v>110</v>
      </c>
      <c r="L23" s="4" t="s">
        <v>998</v>
      </c>
      <c r="M23" s="4"/>
      <c r="N23" s="4" t="s">
        <v>56</v>
      </c>
    </row>
    <row r="24" spans="1:14" s="1" customFormat="1" ht="12">
      <c r="A24" s="31" t="s">
        <v>1011</v>
      </c>
      <c r="B24" s="4" t="s">
        <v>16</v>
      </c>
      <c r="C24" s="18" t="s">
        <v>37</v>
      </c>
      <c r="D24" s="7"/>
      <c r="E24" s="7"/>
      <c r="F24" s="4">
        <v>74.864999999999995</v>
      </c>
      <c r="G24" s="18" t="s">
        <v>995</v>
      </c>
      <c r="H24" s="27" t="s">
        <v>996</v>
      </c>
      <c r="I24" s="18"/>
      <c r="J24" s="33" t="s">
        <v>1004</v>
      </c>
      <c r="K24" s="4">
        <v>110</v>
      </c>
      <c r="L24" s="4" t="s">
        <v>998</v>
      </c>
      <c r="M24" s="4"/>
      <c r="N24" s="4" t="s">
        <v>56</v>
      </c>
    </row>
    <row r="25" spans="1:14" s="1" customFormat="1" ht="12">
      <c r="A25" s="31" t="s">
        <v>1012</v>
      </c>
      <c r="B25" s="4" t="s">
        <v>16</v>
      </c>
      <c r="C25" s="18" t="s">
        <v>37</v>
      </c>
      <c r="D25" s="7"/>
      <c r="E25" s="7"/>
      <c r="F25" s="4">
        <v>289.8</v>
      </c>
      <c r="G25" s="18" t="s">
        <v>995</v>
      </c>
      <c r="H25" s="27" t="s">
        <v>996</v>
      </c>
      <c r="I25" s="18"/>
      <c r="J25" s="33" t="s">
        <v>1004</v>
      </c>
      <c r="K25" s="4">
        <v>1030</v>
      </c>
      <c r="L25" s="4" t="s">
        <v>998</v>
      </c>
      <c r="M25" s="4"/>
      <c r="N25" s="4" t="s">
        <v>56</v>
      </c>
    </row>
    <row r="26" spans="1:14" s="1" customFormat="1" ht="12">
      <c r="A26" s="31" t="s">
        <v>1013</v>
      </c>
      <c r="B26" s="4" t="s">
        <v>16</v>
      </c>
      <c r="C26" s="18" t="s">
        <v>37</v>
      </c>
      <c r="D26" s="7"/>
      <c r="E26" s="7"/>
      <c r="F26" s="4">
        <v>1031.4000000000001</v>
      </c>
      <c r="G26" s="18" t="s">
        <v>995</v>
      </c>
      <c r="H26" s="27" t="s">
        <v>996</v>
      </c>
      <c r="I26" s="18"/>
      <c r="J26" s="33" t="s">
        <v>1004</v>
      </c>
      <c r="K26" s="4">
        <v>1030</v>
      </c>
      <c r="L26" s="4" t="s">
        <v>998</v>
      </c>
      <c r="M26" s="4"/>
      <c r="N26" s="4" t="s">
        <v>56</v>
      </c>
    </row>
    <row r="27" spans="1:14" s="1" customFormat="1" ht="12">
      <c r="A27" s="31" t="s">
        <v>1014</v>
      </c>
      <c r="B27" s="4" t="s">
        <v>16</v>
      </c>
      <c r="C27" s="18" t="s">
        <v>37</v>
      </c>
      <c r="D27" s="7"/>
      <c r="E27" s="7"/>
      <c r="F27" s="4">
        <v>84</v>
      </c>
      <c r="G27" s="18" t="s">
        <v>995</v>
      </c>
      <c r="H27" s="27" t="s">
        <v>996</v>
      </c>
      <c r="I27" s="18"/>
      <c r="J27" s="33" t="s">
        <v>1004</v>
      </c>
      <c r="K27" s="4">
        <v>160</v>
      </c>
      <c r="L27" s="4" t="s">
        <v>998</v>
      </c>
      <c r="M27" s="4"/>
      <c r="N27" s="4" t="s">
        <v>56</v>
      </c>
    </row>
    <row r="28" spans="1:14" s="1" customFormat="1" ht="12">
      <c r="A28" s="31" t="s">
        <v>1015</v>
      </c>
      <c r="B28" s="4" t="s">
        <v>16</v>
      </c>
      <c r="C28" s="18" t="s">
        <v>37</v>
      </c>
      <c r="D28" s="7"/>
      <c r="E28" s="7"/>
      <c r="F28" s="4">
        <v>111.5</v>
      </c>
      <c r="G28" s="18" t="s">
        <v>995</v>
      </c>
      <c r="H28" s="27" t="s">
        <v>996</v>
      </c>
      <c r="I28" s="18"/>
      <c r="J28" s="33" t="s">
        <v>1004</v>
      </c>
      <c r="K28" s="4">
        <v>160</v>
      </c>
      <c r="L28" s="4" t="s">
        <v>998</v>
      </c>
      <c r="M28" s="4"/>
      <c r="N28" s="4" t="s">
        <v>56</v>
      </c>
    </row>
    <row r="29" spans="1:14" s="1" customFormat="1" ht="12">
      <c r="A29" s="31" t="s">
        <v>1016</v>
      </c>
      <c r="B29" s="4" t="s">
        <v>16</v>
      </c>
      <c r="C29" s="18" t="s">
        <v>37</v>
      </c>
      <c r="D29" s="7"/>
      <c r="E29" s="7"/>
      <c r="F29" s="4">
        <v>84</v>
      </c>
      <c r="G29" s="18" t="s">
        <v>995</v>
      </c>
      <c r="H29" s="27" t="s">
        <v>996</v>
      </c>
      <c r="I29" s="18"/>
      <c r="J29" s="33" t="s">
        <v>1004</v>
      </c>
      <c r="K29" s="4">
        <v>160</v>
      </c>
      <c r="L29" s="4" t="s">
        <v>998</v>
      </c>
      <c r="M29" s="4"/>
      <c r="N29" s="4" t="s">
        <v>56</v>
      </c>
    </row>
    <row r="30" spans="1:14" s="1" customFormat="1" ht="12">
      <c r="A30" s="31" t="s">
        <v>1017</v>
      </c>
      <c r="B30" s="4" t="s">
        <v>16</v>
      </c>
      <c r="C30" s="18" t="s">
        <v>37</v>
      </c>
      <c r="D30" s="7"/>
      <c r="E30" s="7"/>
      <c r="F30" s="4">
        <v>111.5</v>
      </c>
      <c r="G30" s="18" t="s">
        <v>995</v>
      </c>
      <c r="H30" s="27" t="s">
        <v>996</v>
      </c>
      <c r="I30" s="18"/>
      <c r="J30" s="33" t="s">
        <v>1004</v>
      </c>
      <c r="K30" s="4">
        <v>160</v>
      </c>
      <c r="L30" s="4" t="s">
        <v>998</v>
      </c>
      <c r="M30" s="4"/>
      <c r="N30" s="4" t="s">
        <v>56</v>
      </c>
    </row>
    <row r="31" spans="1:14" s="1" customFormat="1" ht="12">
      <c r="A31" s="31" t="s">
        <v>1018</v>
      </c>
      <c r="B31" s="4" t="s">
        <v>16</v>
      </c>
      <c r="C31" s="18" t="s">
        <v>37</v>
      </c>
      <c r="D31" s="7"/>
      <c r="E31" s="7"/>
      <c r="F31" s="4">
        <v>3422</v>
      </c>
      <c r="G31" s="18" t="s">
        <v>995</v>
      </c>
      <c r="H31" s="27" t="s">
        <v>996</v>
      </c>
      <c r="I31" s="18"/>
      <c r="J31" s="33" t="s">
        <v>1004</v>
      </c>
      <c r="K31" s="4">
        <v>13090</v>
      </c>
      <c r="L31" s="4" t="s">
        <v>998</v>
      </c>
      <c r="M31" s="4"/>
      <c r="N31" s="4" t="s">
        <v>56</v>
      </c>
    </row>
    <row r="32" spans="1:14" s="1" customFormat="1" ht="12">
      <c r="A32" s="31" t="s">
        <v>1019</v>
      </c>
      <c r="B32" s="4" t="s">
        <v>16</v>
      </c>
      <c r="C32" s="18" t="s">
        <v>37</v>
      </c>
      <c r="D32" s="7"/>
      <c r="E32" s="7"/>
      <c r="F32" s="4">
        <v>18270</v>
      </c>
      <c r="G32" s="18" t="s">
        <v>995</v>
      </c>
      <c r="H32" s="27" t="s">
        <v>996</v>
      </c>
      <c r="I32" s="18"/>
      <c r="J32" s="33" t="s">
        <v>1004</v>
      </c>
      <c r="K32" s="4">
        <v>13090</v>
      </c>
      <c r="L32" s="4" t="s">
        <v>998</v>
      </c>
      <c r="M32" s="4"/>
      <c r="N32" s="4" t="s">
        <v>56</v>
      </c>
    </row>
    <row r="33" spans="1:14">
      <c r="A33" s="31" t="s">
        <v>1020</v>
      </c>
      <c r="B33" s="19" t="s">
        <v>74</v>
      </c>
      <c r="C33" s="8" t="s">
        <v>37</v>
      </c>
      <c r="D33" s="7"/>
      <c r="E33" s="7"/>
      <c r="F33" s="8" t="s">
        <v>1021</v>
      </c>
      <c r="G33" s="18" t="s">
        <v>1022</v>
      </c>
      <c r="H33" s="18"/>
      <c r="I33" s="18"/>
      <c r="J33" s="33"/>
      <c r="K33" s="22"/>
      <c r="L33" s="4" t="s">
        <v>998</v>
      </c>
      <c r="M33" s="4"/>
      <c r="N33" s="4" t="s">
        <v>56</v>
      </c>
    </row>
    <row r="34" spans="1:14">
      <c r="A34" s="31" t="s">
        <v>1023</v>
      </c>
      <c r="B34" s="19" t="s">
        <v>74</v>
      </c>
      <c r="C34" s="8" t="s">
        <v>37</v>
      </c>
      <c r="D34" s="7"/>
      <c r="E34" s="7"/>
      <c r="F34" s="27" t="s">
        <v>1024</v>
      </c>
      <c r="G34" s="18" t="s">
        <v>452</v>
      </c>
      <c r="H34" s="27"/>
      <c r="I34" s="4"/>
      <c r="J34" s="33" t="s">
        <v>1025</v>
      </c>
      <c r="K34" s="3"/>
      <c r="L34" s="4" t="s">
        <v>998</v>
      </c>
      <c r="M34" s="4"/>
      <c r="N34" s="4" t="s">
        <v>56</v>
      </c>
    </row>
    <row r="35" spans="1:14" s="1" customFormat="1" ht="12">
      <c r="A35" s="31" t="s">
        <v>1026</v>
      </c>
      <c r="B35" s="4" t="s">
        <v>16</v>
      </c>
      <c r="C35" s="18" t="s">
        <v>37</v>
      </c>
      <c r="D35" s="7"/>
      <c r="E35" s="7"/>
      <c r="F35" s="4">
        <v>105.6</v>
      </c>
      <c r="G35" s="18" t="s">
        <v>995</v>
      </c>
      <c r="H35" s="27" t="s">
        <v>996</v>
      </c>
      <c r="I35" s="18"/>
      <c r="J35" s="33" t="s">
        <v>1004</v>
      </c>
      <c r="K35" s="4">
        <v>190</v>
      </c>
      <c r="L35" s="4" t="s">
        <v>998</v>
      </c>
      <c r="M35" s="4"/>
      <c r="N35" s="4" t="s">
        <v>56</v>
      </c>
    </row>
    <row r="36" spans="1:14" s="1" customFormat="1" ht="12">
      <c r="A36" s="31" t="s">
        <v>1027</v>
      </c>
      <c r="B36" s="4" t="s">
        <v>16</v>
      </c>
      <c r="C36" s="18" t="s">
        <v>37</v>
      </c>
      <c r="D36" s="7"/>
      <c r="E36" s="7"/>
      <c r="F36" s="4">
        <v>150.47999999999999</v>
      </c>
      <c r="G36" s="18" t="s">
        <v>995</v>
      </c>
      <c r="H36" s="27" t="s">
        <v>996</v>
      </c>
      <c r="I36" s="18"/>
      <c r="J36" s="33" t="s">
        <v>1004</v>
      </c>
      <c r="K36" s="4">
        <v>190</v>
      </c>
      <c r="L36" s="4" t="s">
        <v>998</v>
      </c>
      <c r="M36" s="4"/>
      <c r="N36" s="4" t="s">
        <v>56</v>
      </c>
    </row>
    <row r="37" spans="1:14" s="1" customFormat="1" ht="12">
      <c r="A37" s="31" t="s">
        <v>1028</v>
      </c>
      <c r="B37" s="4" t="s">
        <v>16</v>
      </c>
      <c r="C37" s="18" t="s">
        <v>37</v>
      </c>
      <c r="D37" s="7"/>
      <c r="E37" s="7"/>
      <c r="F37" s="4">
        <v>1260.5999999999999</v>
      </c>
      <c r="G37" s="18" t="s">
        <v>995</v>
      </c>
      <c r="H37" s="27" t="s">
        <v>996</v>
      </c>
      <c r="I37" s="18"/>
      <c r="J37" s="33" t="s">
        <v>1004</v>
      </c>
      <c r="K37" s="4">
        <v>1550</v>
      </c>
      <c r="L37" s="4" t="s">
        <v>998</v>
      </c>
      <c r="M37" s="4"/>
      <c r="N37" s="4" t="s">
        <v>56</v>
      </c>
    </row>
    <row r="38" spans="1:14" s="1" customFormat="1" ht="12">
      <c r="A38" s="31" t="s">
        <v>1029</v>
      </c>
      <c r="B38" s="4" t="s">
        <v>16</v>
      </c>
      <c r="C38" s="18" t="s">
        <v>37</v>
      </c>
      <c r="D38" s="7"/>
      <c r="E38" s="7"/>
      <c r="F38" s="4">
        <v>960.3</v>
      </c>
      <c r="G38" s="18" t="s">
        <v>995</v>
      </c>
      <c r="H38" s="27" t="s">
        <v>996</v>
      </c>
      <c r="I38" s="18"/>
      <c r="J38" s="33" t="s">
        <v>1004</v>
      </c>
      <c r="K38" s="4">
        <v>1550</v>
      </c>
      <c r="L38" s="4" t="s">
        <v>998</v>
      </c>
      <c r="M38" s="4"/>
      <c r="N38" s="4" t="s">
        <v>56</v>
      </c>
    </row>
    <row r="39" spans="1:14" s="1" customFormat="1" ht="12">
      <c r="A39" s="31" t="s">
        <v>1030</v>
      </c>
      <c r="B39" s="4" t="s">
        <v>16</v>
      </c>
      <c r="C39" s="18" t="s">
        <v>37</v>
      </c>
      <c r="D39" s="7"/>
      <c r="E39" s="7"/>
      <c r="F39" s="4">
        <v>31.05</v>
      </c>
      <c r="G39" s="18" t="s">
        <v>995</v>
      </c>
      <c r="H39" s="27" t="s">
        <v>996</v>
      </c>
      <c r="I39" s="18"/>
      <c r="J39" s="33" t="s">
        <v>1004</v>
      </c>
      <c r="K39" s="4">
        <v>100</v>
      </c>
      <c r="L39" s="4" t="s">
        <v>998</v>
      </c>
      <c r="M39" s="4"/>
      <c r="N39" s="4" t="s">
        <v>56</v>
      </c>
    </row>
    <row r="40" spans="1:14" s="1" customFormat="1" ht="12">
      <c r="A40" s="31" t="s">
        <v>1031</v>
      </c>
      <c r="B40" s="4" t="s">
        <v>16</v>
      </c>
      <c r="C40" s="18" t="s">
        <v>37</v>
      </c>
      <c r="D40" s="7"/>
      <c r="E40" s="7"/>
      <c r="F40" s="4">
        <v>86.85</v>
      </c>
      <c r="G40" s="18" t="s">
        <v>995</v>
      </c>
      <c r="H40" s="27" t="s">
        <v>996</v>
      </c>
      <c r="I40" s="18"/>
      <c r="J40" s="33" t="s">
        <v>1004</v>
      </c>
      <c r="K40" s="4">
        <v>100</v>
      </c>
      <c r="L40" s="4" t="s">
        <v>998</v>
      </c>
      <c r="M40" s="4"/>
      <c r="N40" s="4" t="s">
        <v>56</v>
      </c>
    </row>
    <row r="41" spans="1:14">
      <c r="A41" s="29" t="s">
        <v>1032</v>
      </c>
      <c r="B41" s="2" t="s">
        <v>1</v>
      </c>
      <c r="C41" s="12" t="s">
        <v>24</v>
      </c>
      <c r="D41" s="12" t="s">
        <v>25</v>
      </c>
      <c r="E41" s="12" t="s">
        <v>26</v>
      </c>
      <c r="F41" s="12" t="s">
        <v>109</v>
      </c>
      <c r="G41" s="30" t="s">
        <v>110</v>
      </c>
      <c r="H41" s="30" t="s">
        <v>111</v>
      </c>
      <c r="I41" s="2" t="s">
        <v>29</v>
      </c>
      <c r="J41" s="2" t="s">
        <v>30</v>
      </c>
      <c r="K41" s="30" t="s">
        <v>31</v>
      </c>
      <c r="L41" s="12" t="s">
        <v>32</v>
      </c>
      <c r="M41" s="12" t="s">
        <v>33</v>
      </c>
      <c r="N41" s="12" t="s">
        <v>34</v>
      </c>
    </row>
    <row r="42" spans="1:14" ht="24.75">
      <c r="A42" s="31" t="s">
        <v>1033</v>
      </c>
      <c r="B42" s="19" t="s">
        <v>74</v>
      </c>
      <c r="C42" s="8" t="s">
        <v>37</v>
      </c>
      <c r="D42" s="7"/>
      <c r="E42" s="7"/>
      <c r="F42" s="19" t="s">
        <v>1034</v>
      </c>
      <c r="G42" s="19" t="s">
        <v>127</v>
      </c>
      <c r="H42" s="19"/>
      <c r="I42" s="19"/>
      <c r="J42" s="106" t="s">
        <v>1035</v>
      </c>
      <c r="K42" s="7"/>
      <c r="L42" s="4" t="s">
        <v>1036</v>
      </c>
      <c r="M42" s="4"/>
      <c r="N42" s="4" t="s">
        <v>56</v>
      </c>
    </row>
    <row r="43" spans="1:14">
      <c r="A43" s="31" t="s">
        <v>1037</v>
      </c>
      <c r="B43" s="19" t="s">
        <v>74</v>
      </c>
      <c r="C43" s="8" t="s">
        <v>37</v>
      </c>
      <c r="D43" s="7"/>
      <c r="E43" s="7"/>
      <c r="F43" s="8">
        <v>0</v>
      </c>
      <c r="G43" s="19"/>
      <c r="H43" s="8"/>
      <c r="I43" s="8"/>
      <c r="J43" s="8"/>
      <c r="K43" s="35" t="s">
        <v>974</v>
      </c>
      <c r="L43" s="4" t="s">
        <v>1036</v>
      </c>
      <c r="M43" s="4"/>
      <c r="N43" s="4" t="s">
        <v>56</v>
      </c>
    </row>
    <row r="44" spans="1:14">
      <c r="A44" s="31" t="s">
        <v>1038</v>
      </c>
      <c r="B44" s="19" t="s">
        <v>74</v>
      </c>
      <c r="C44" s="8" t="s">
        <v>37</v>
      </c>
      <c r="D44" s="7"/>
      <c r="E44" s="7"/>
      <c r="F44" s="18">
        <v>25</v>
      </c>
      <c r="G44" s="19" t="s">
        <v>1039</v>
      </c>
      <c r="H44" s="18" t="s">
        <v>1040</v>
      </c>
      <c r="I44" s="18"/>
      <c r="J44" s="20"/>
      <c r="K44" s="15" t="s">
        <v>976</v>
      </c>
      <c r="L44" s="4" t="s">
        <v>1036</v>
      </c>
      <c r="M44" s="4"/>
      <c r="N44" s="4" t="s">
        <v>56</v>
      </c>
    </row>
    <row r="45" spans="1:14">
      <c r="A45" s="31" t="s">
        <v>1041</v>
      </c>
      <c r="B45" s="19" t="s">
        <v>74</v>
      </c>
      <c r="C45" s="8" t="s">
        <v>37</v>
      </c>
      <c r="D45" s="7"/>
      <c r="E45" s="7"/>
      <c r="F45" s="18">
        <v>1.2</v>
      </c>
      <c r="G45" s="19" t="s">
        <v>1039</v>
      </c>
      <c r="H45" s="18" t="s">
        <v>1040</v>
      </c>
      <c r="I45" s="18"/>
      <c r="J45" s="20"/>
      <c r="K45" s="8" t="s">
        <v>982</v>
      </c>
      <c r="L45" s="4" t="s">
        <v>1036</v>
      </c>
      <c r="M45" s="4"/>
      <c r="N45" s="4" t="s">
        <v>56</v>
      </c>
    </row>
    <row r="46" spans="1:14" ht="24">
      <c r="A46" s="31" t="s">
        <v>1042</v>
      </c>
      <c r="B46" s="107" t="s">
        <v>74</v>
      </c>
      <c r="C46" s="108" t="s">
        <v>37</v>
      </c>
      <c r="D46" s="107"/>
      <c r="E46" s="107"/>
      <c r="F46" s="108" t="s">
        <v>1043</v>
      </c>
      <c r="G46" s="107"/>
      <c r="H46" s="108"/>
      <c r="I46" s="108"/>
      <c r="J46" s="108" t="s">
        <v>1044</v>
      </c>
      <c r="K46" s="8"/>
      <c r="L46" s="4" t="s">
        <v>1036</v>
      </c>
      <c r="M46" s="4"/>
      <c r="N46" s="4" t="s">
        <v>56</v>
      </c>
    </row>
    <row r="47" spans="1:14">
      <c r="A47" s="31" t="s">
        <v>1045</v>
      </c>
      <c r="B47" s="19" t="s">
        <v>74</v>
      </c>
      <c r="C47" s="8" t="s">
        <v>37</v>
      </c>
      <c r="D47" s="7"/>
      <c r="E47" s="7"/>
      <c r="F47" s="21">
        <v>116</v>
      </c>
      <c r="G47" s="19" t="s">
        <v>1039</v>
      </c>
      <c r="H47" s="18" t="s">
        <v>1040</v>
      </c>
      <c r="I47" s="18"/>
      <c r="J47" s="33"/>
      <c r="K47" s="7"/>
      <c r="L47" s="4" t="s">
        <v>1036</v>
      </c>
      <c r="M47" s="4"/>
      <c r="N47" s="4" t="s">
        <v>56</v>
      </c>
    </row>
    <row r="48" spans="1:14" ht="36.75">
      <c r="A48" s="31" t="s">
        <v>1046</v>
      </c>
      <c r="B48" s="107"/>
      <c r="C48" s="108"/>
      <c r="D48" s="107"/>
      <c r="E48" s="107"/>
      <c r="F48" s="107"/>
      <c r="G48" s="107"/>
      <c r="H48" s="107"/>
      <c r="I48" s="108"/>
      <c r="J48" s="109" t="s">
        <v>1047</v>
      </c>
      <c r="K48" s="7"/>
      <c r="L48" s="4" t="s">
        <v>1036</v>
      </c>
      <c r="M48" s="4"/>
      <c r="N48" s="4" t="s">
        <v>56</v>
      </c>
    </row>
    <row r="49" spans="1:14" ht="72.75">
      <c r="A49" s="31" t="s">
        <v>1048</v>
      </c>
      <c r="B49" s="18" t="s">
        <v>1049</v>
      </c>
      <c r="C49" s="8" t="s">
        <v>37</v>
      </c>
      <c r="D49" s="7"/>
      <c r="E49" s="7"/>
      <c r="F49" s="8" t="s">
        <v>1050</v>
      </c>
      <c r="G49" s="18" t="s">
        <v>1051</v>
      </c>
      <c r="H49" s="18" t="s">
        <v>1052</v>
      </c>
      <c r="I49" s="18"/>
      <c r="J49" s="106" t="s">
        <v>1053</v>
      </c>
      <c r="K49" s="3"/>
      <c r="L49" s="4" t="s">
        <v>1036</v>
      </c>
      <c r="M49" s="4"/>
      <c r="N49" s="4" t="s">
        <v>56</v>
      </c>
    </row>
    <row r="50" spans="1:14">
      <c r="A50" s="31" t="s">
        <v>1054</v>
      </c>
      <c r="B50" s="19" t="s">
        <v>74</v>
      </c>
      <c r="C50" s="8" t="s">
        <v>37</v>
      </c>
      <c r="D50" s="7"/>
      <c r="E50" s="7"/>
      <c r="F50" s="8">
        <v>5.9</v>
      </c>
      <c r="G50" s="18" t="s">
        <v>1039</v>
      </c>
      <c r="H50" s="18" t="s">
        <v>1040</v>
      </c>
      <c r="I50" s="18"/>
      <c r="J50" s="33"/>
      <c r="K50" s="22"/>
      <c r="L50" s="4" t="s">
        <v>1036</v>
      </c>
      <c r="M50" s="4"/>
      <c r="N50" s="4" t="s">
        <v>56</v>
      </c>
    </row>
    <row r="51" spans="1:14">
      <c r="A51" s="31" t="s">
        <v>1055</v>
      </c>
      <c r="B51" s="19" t="s">
        <v>74</v>
      </c>
      <c r="C51" s="8" t="s">
        <v>37</v>
      </c>
      <c r="D51" s="7"/>
      <c r="E51" s="7"/>
      <c r="F51" s="27">
        <v>0</v>
      </c>
      <c r="G51" s="18"/>
      <c r="H51" s="27"/>
      <c r="I51" s="27"/>
      <c r="J51" s="33" t="s">
        <v>1056</v>
      </c>
      <c r="K51" s="3"/>
      <c r="L51" s="4" t="s">
        <v>1036</v>
      </c>
      <c r="M51" s="4"/>
      <c r="N51" s="4" t="s">
        <v>56</v>
      </c>
    </row>
    <row r="52" spans="1:14" ht="24.75">
      <c r="A52" s="31" t="s">
        <v>1057</v>
      </c>
      <c r="B52" s="27" t="s">
        <v>1049</v>
      </c>
      <c r="C52" s="8" t="s">
        <v>37</v>
      </c>
      <c r="D52" s="7"/>
      <c r="E52" s="7"/>
      <c r="F52" s="27" t="s">
        <v>1058</v>
      </c>
      <c r="G52" s="18" t="s">
        <v>1059</v>
      </c>
      <c r="H52" s="27" t="s">
        <v>1060</v>
      </c>
      <c r="I52" s="4"/>
      <c r="J52" s="106" t="s">
        <v>1035</v>
      </c>
      <c r="K52" s="3"/>
      <c r="L52" s="4" t="s">
        <v>1036</v>
      </c>
      <c r="M52" s="4"/>
      <c r="N52" s="4" t="s">
        <v>56</v>
      </c>
    </row>
    <row r="53" spans="1:14" ht="48.75">
      <c r="A53" s="31" t="s">
        <v>1061</v>
      </c>
      <c r="B53" s="19" t="s">
        <v>74</v>
      </c>
      <c r="C53" s="8" t="s">
        <v>37</v>
      </c>
      <c r="D53" s="7"/>
      <c r="E53" s="7"/>
      <c r="F53" s="27" t="s">
        <v>1062</v>
      </c>
      <c r="G53" s="18" t="s">
        <v>1063</v>
      </c>
      <c r="H53" s="27" t="s">
        <v>1064</v>
      </c>
      <c r="I53" s="4"/>
      <c r="J53" s="33" t="s">
        <v>1065</v>
      </c>
      <c r="K53" s="3"/>
      <c r="L53" s="4" t="s">
        <v>1036</v>
      </c>
      <c r="M53" s="4"/>
      <c r="N53" s="4" t="s">
        <v>56</v>
      </c>
    </row>
    <row r="54" spans="1:14" ht="24">
      <c r="A54" s="31" t="s">
        <v>1066</v>
      </c>
      <c r="B54" s="107"/>
      <c r="C54" s="108"/>
      <c r="D54" s="107"/>
      <c r="E54" s="107"/>
      <c r="F54" s="108"/>
      <c r="G54" s="108"/>
      <c r="H54" s="108"/>
      <c r="I54" s="108"/>
      <c r="J54" s="107" t="s">
        <v>1067</v>
      </c>
      <c r="K54" s="3"/>
      <c r="L54" s="4" t="s">
        <v>1036</v>
      </c>
      <c r="M54" s="4"/>
      <c r="N54" s="4" t="s">
        <v>56</v>
      </c>
    </row>
    <row r="55" spans="1:14">
      <c r="A55" s="31" t="s">
        <v>1068</v>
      </c>
      <c r="B55" s="19" t="s">
        <v>1049</v>
      </c>
      <c r="C55" s="8" t="s">
        <v>37</v>
      </c>
      <c r="D55" s="7"/>
      <c r="E55" s="7"/>
      <c r="F55" s="27" t="s">
        <v>1069</v>
      </c>
      <c r="G55" s="18" t="s">
        <v>1063</v>
      </c>
      <c r="H55" s="27" t="s">
        <v>1070</v>
      </c>
      <c r="I55" s="8"/>
      <c r="J55" s="27"/>
      <c r="K55" s="3"/>
      <c r="L55" s="4" t="s">
        <v>1036</v>
      </c>
      <c r="M55" s="4"/>
      <c r="N55" s="4" t="s">
        <v>56</v>
      </c>
    </row>
    <row r="56" spans="1:14" ht="24">
      <c r="A56" s="31" t="s">
        <v>1071</v>
      </c>
      <c r="B56" s="19" t="s">
        <v>74</v>
      </c>
      <c r="C56" s="8" t="s">
        <v>37</v>
      </c>
      <c r="D56" s="7"/>
      <c r="E56" s="7"/>
      <c r="F56" s="8" t="s">
        <v>1072</v>
      </c>
      <c r="G56" s="18"/>
      <c r="H56" s="8"/>
      <c r="I56" s="8"/>
      <c r="J56" s="108" t="s">
        <v>1044</v>
      </c>
      <c r="K56" s="3"/>
      <c r="L56" s="4" t="s">
        <v>1036</v>
      </c>
      <c r="M56" s="4"/>
      <c r="N56" s="4" t="s">
        <v>56</v>
      </c>
    </row>
    <row r="57" spans="1:14">
      <c r="A57" s="13" t="s">
        <v>1073</v>
      </c>
      <c r="B57" s="19" t="s">
        <v>74</v>
      </c>
      <c r="C57" s="8" t="s">
        <v>37</v>
      </c>
      <c r="D57" s="7"/>
      <c r="E57" s="7"/>
      <c r="F57" s="19">
        <v>4.5</v>
      </c>
      <c r="G57" s="19" t="s">
        <v>1039</v>
      </c>
      <c r="H57" s="19" t="s">
        <v>1040</v>
      </c>
      <c r="I57" s="27"/>
      <c r="J57" s="33"/>
      <c r="K57" s="3"/>
      <c r="L57" s="4" t="s">
        <v>1036</v>
      </c>
      <c r="M57" s="4"/>
      <c r="N57" s="4" t="s">
        <v>56</v>
      </c>
    </row>
    <row r="58" spans="1:14">
      <c r="A58" s="31" t="s">
        <v>1074</v>
      </c>
      <c r="B58" s="19" t="s">
        <v>74</v>
      </c>
      <c r="C58" s="8" t="s">
        <v>37</v>
      </c>
      <c r="D58" s="7"/>
      <c r="E58" s="7"/>
      <c r="F58" s="27">
        <v>145</v>
      </c>
      <c r="G58" s="18" t="s">
        <v>1039</v>
      </c>
      <c r="H58" s="27" t="s">
        <v>1040</v>
      </c>
      <c r="I58" s="27"/>
      <c r="J58" s="33"/>
      <c r="K58" s="3"/>
      <c r="L58" s="4" t="s">
        <v>1036</v>
      </c>
      <c r="M58" s="4"/>
      <c r="N58" s="4" t="s">
        <v>56</v>
      </c>
    </row>
    <row r="59" spans="1:14">
      <c r="A59" s="31" t="s">
        <v>1075</v>
      </c>
      <c r="B59" s="36" t="s">
        <v>74</v>
      </c>
      <c r="C59" s="35" t="s">
        <v>37</v>
      </c>
      <c r="D59" s="36"/>
      <c r="E59" s="36"/>
      <c r="F59" s="36"/>
      <c r="G59" s="36"/>
      <c r="H59" s="36"/>
      <c r="I59" s="110"/>
      <c r="J59" s="106" t="s">
        <v>1076</v>
      </c>
      <c r="K59" s="3"/>
      <c r="L59" s="4" t="s">
        <v>1036</v>
      </c>
      <c r="M59" s="4"/>
      <c r="N59" s="4" t="s">
        <v>56</v>
      </c>
    </row>
    <row r="60" spans="1:14" ht="36">
      <c r="A60" s="31" t="s">
        <v>1077</v>
      </c>
      <c r="B60" s="27" t="s">
        <v>51</v>
      </c>
      <c r="C60" s="8" t="s">
        <v>37</v>
      </c>
      <c r="D60" s="7"/>
      <c r="E60" s="7"/>
      <c r="F60" s="27" t="s">
        <v>175</v>
      </c>
      <c r="G60" s="27" t="s">
        <v>176</v>
      </c>
      <c r="H60" s="27"/>
      <c r="I60" s="111"/>
      <c r="J60" s="46" t="s">
        <v>1078</v>
      </c>
      <c r="K60" s="3"/>
      <c r="L60" s="4" t="s">
        <v>1036</v>
      </c>
      <c r="M60" s="4"/>
      <c r="N60" s="4" t="s">
        <v>56</v>
      </c>
    </row>
    <row r="61" spans="1:14" ht="24.75">
      <c r="A61" s="31" t="s">
        <v>1079</v>
      </c>
      <c r="B61" s="19" t="s">
        <v>74</v>
      </c>
      <c r="C61" s="8" t="s">
        <v>37</v>
      </c>
      <c r="D61" s="7"/>
      <c r="E61" s="7"/>
      <c r="F61" s="19" t="s">
        <v>1034</v>
      </c>
      <c r="G61" s="19"/>
      <c r="H61" s="19"/>
      <c r="I61" s="19"/>
      <c r="J61" s="106" t="s">
        <v>1035</v>
      </c>
      <c r="K61" s="3"/>
      <c r="L61" s="4" t="s">
        <v>1036</v>
      </c>
      <c r="M61" s="4"/>
      <c r="N61" s="4" t="s">
        <v>56</v>
      </c>
    </row>
    <row r="62" spans="1:14">
      <c r="A62" s="31" t="s">
        <v>1080</v>
      </c>
      <c r="B62" s="19" t="s">
        <v>74</v>
      </c>
      <c r="C62" s="8" t="s">
        <v>37</v>
      </c>
      <c r="D62" s="7"/>
      <c r="E62" s="7"/>
      <c r="F62" s="8">
        <v>0</v>
      </c>
      <c r="G62" s="19"/>
      <c r="H62" s="8"/>
      <c r="I62" s="8"/>
      <c r="J62" s="35" t="s">
        <v>1081</v>
      </c>
      <c r="K62" s="3"/>
      <c r="L62" s="4" t="s">
        <v>1036</v>
      </c>
      <c r="M62" s="4"/>
      <c r="N62" s="4" t="s">
        <v>56</v>
      </c>
    </row>
    <row r="63" spans="1:14">
      <c r="A63" s="31" t="s">
        <v>1082</v>
      </c>
      <c r="B63" s="19" t="s">
        <v>74</v>
      </c>
      <c r="C63" s="8" t="s">
        <v>37</v>
      </c>
      <c r="D63" s="7"/>
      <c r="E63" s="7"/>
      <c r="F63" s="18">
        <v>16</v>
      </c>
      <c r="G63" s="19" t="s">
        <v>1039</v>
      </c>
      <c r="H63" s="18" t="s">
        <v>1040</v>
      </c>
      <c r="I63" s="18"/>
      <c r="J63" s="20"/>
      <c r="K63" s="3"/>
      <c r="L63" s="4" t="s">
        <v>1036</v>
      </c>
      <c r="M63" s="4"/>
      <c r="N63" s="4" t="s">
        <v>56</v>
      </c>
    </row>
    <row r="64" spans="1:14">
      <c r="A64" s="31" t="s">
        <v>1083</v>
      </c>
      <c r="B64" s="19" t="s">
        <v>74</v>
      </c>
      <c r="C64" s="8" t="s">
        <v>37</v>
      </c>
      <c r="D64" s="7"/>
      <c r="E64" s="7"/>
      <c r="F64" s="18">
        <v>1E-4</v>
      </c>
      <c r="G64" s="19" t="s">
        <v>1039</v>
      </c>
      <c r="H64" s="18" t="s">
        <v>1040</v>
      </c>
      <c r="I64" s="18"/>
      <c r="J64" s="20"/>
      <c r="K64" s="3"/>
      <c r="L64" s="4" t="s">
        <v>1036</v>
      </c>
      <c r="M64" s="4"/>
      <c r="N64" s="4" t="s">
        <v>56</v>
      </c>
    </row>
    <row r="65" spans="1:14" ht="24">
      <c r="A65" s="31" t="s">
        <v>1084</v>
      </c>
      <c r="B65" s="107" t="s">
        <v>74</v>
      </c>
      <c r="C65" s="108" t="s">
        <v>37</v>
      </c>
      <c r="D65" s="107"/>
      <c r="E65" s="107"/>
      <c r="F65" s="108" t="s">
        <v>1043</v>
      </c>
      <c r="G65" s="107"/>
      <c r="H65" s="108"/>
      <c r="I65" s="108"/>
      <c r="J65" s="108" t="s">
        <v>1044</v>
      </c>
      <c r="K65" s="3"/>
      <c r="L65" s="4" t="s">
        <v>1036</v>
      </c>
      <c r="M65" s="4"/>
      <c r="N65" s="4" t="s">
        <v>56</v>
      </c>
    </row>
    <row r="66" spans="1:14">
      <c r="A66" s="31" t="s">
        <v>1085</v>
      </c>
      <c r="B66" s="19" t="s">
        <v>74</v>
      </c>
      <c r="C66" s="8" t="s">
        <v>37</v>
      </c>
      <c r="D66" s="7"/>
      <c r="E66" s="7"/>
      <c r="F66" s="21">
        <v>20</v>
      </c>
      <c r="G66" s="19" t="s">
        <v>1039</v>
      </c>
      <c r="H66" s="18" t="s">
        <v>1040</v>
      </c>
      <c r="I66" s="18"/>
      <c r="J66" s="33"/>
      <c r="K66" s="3"/>
      <c r="L66" s="4" t="s">
        <v>1036</v>
      </c>
      <c r="M66" s="4"/>
      <c r="N66" s="4" t="s">
        <v>56</v>
      </c>
    </row>
    <row r="67" spans="1:14" ht="36.75">
      <c r="A67" s="31" t="s">
        <v>1086</v>
      </c>
      <c r="B67" s="19" t="s">
        <v>74</v>
      </c>
      <c r="C67" s="8" t="s">
        <v>37</v>
      </c>
      <c r="D67" s="7"/>
      <c r="E67" s="7"/>
      <c r="F67" s="19"/>
      <c r="G67" s="19"/>
      <c r="H67" s="19"/>
      <c r="I67" s="18"/>
      <c r="J67" s="106" t="s">
        <v>1087</v>
      </c>
      <c r="K67" s="3"/>
      <c r="L67" s="4" t="s">
        <v>1036</v>
      </c>
      <c r="M67" s="4"/>
      <c r="N67" s="4" t="s">
        <v>56</v>
      </c>
    </row>
    <row r="68" spans="1:14" ht="72.75">
      <c r="A68" s="31" t="s">
        <v>1088</v>
      </c>
      <c r="B68" s="18" t="s">
        <v>1049</v>
      </c>
      <c r="C68" s="8" t="s">
        <v>37</v>
      </c>
      <c r="D68" s="7"/>
      <c r="E68" s="7"/>
      <c r="F68" s="8" t="s">
        <v>1050</v>
      </c>
      <c r="G68" s="18" t="s">
        <v>1051</v>
      </c>
      <c r="H68" s="18" t="s">
        <v>1052</v>
      </c>
      <c r="I68" s="18"/>
      <c r="J68" s="106" t="s">
        <v>1053</v>
      </c>
      <c r="K68" s="3"/>
      <c r="L68" s="4" t="s">
        <v>1036</v>
      </c>
      <c r="M68" s="4"/>
      <c r="N68" s="4" t="s">
        <v>56</v>
      </c>
    </row>
    <row r="69" spans="1:14">
      <c r="A69" s="31" t="s">
        <v>1089</v>
      </c>
      <c r="B69" s="19" t="s">
        <v>74</v>
      </c>
      <c r="C69" s="8" t="s">
        <v>37</v>
      </c>
      <c r="D69" s="7"/>
      <c r="E69" s="7"/>
      <c r="F69" s="8">
        <v>0</v>
      </c>
      <c r="G69" s="18" t="s">
        <v>1039</v>
      </c>
      <c r="H69" s="18" t="s">
        <v>1040</v>
      </c>
      <c r="I69" s="18"/>
      <c r="J69" s="33"/>
      <c r="K69" s="22"/>
      <c r="L69" s="4" t="s">
        <v>1036</v>
      </c>
      <c r="M69" s="4"/>
      <c r="N69" s="4" t="s">
        <v>56</v>
      </c>
    </row>
    <row r="70" spans="1:14">
      <c r="A70" s="31" t="s">
        <v>1090</v>
      </c>
      <c r="B70" s="19" t="s">
        <v>74</v>
      </c>
      <c r="C70" s="8" t="s">
        <v>37</v>
      </c>
      <c r="D70" s="7"/>
      <c r="E70" s="7"/>
      <c r="F70" s="27">
        <v>0</v>
      </c>
      <c r="G70" s="18"/>
      <c r="H70" s="27"/>
      <c r="I70" s="27"/>
      <c r="J70" s="33" t="s">
        <v>1056</v>
      </c>
      <c r="K70" s="3"/>
      <c r="L70" s="4" t="s">
        <v>1036</v>
      </c>
      <c r="M70" s="4"/>
      <c r="N70" s="4" t="s">
        <v>56</v>
      </c>
    </row>
    <row r="71" spans="1:14" ht="24.75">
      <c r="A71" s="31" t="s">
        <v>1091</v>
      </c>
      <c r="B71" s="27" t="s">
        <v>1049</v>
      </c>
      <c r="C71" s="8" t="s">
        <v>37</v>
      </c>
      <c r="D71" s="7"/>
      <c r="E71" s="7"/>
      <c r="F71" s="27" t="s">
        <v>1058</v>
      </c>
      <c r="G71" s="18" t="s">
        <v>1059</v>
      </c>
      <c r="H71" s="27" t="s">
        <v>1060</v>
      </c>
      <c r="I71" s="4"/>
      <c r="J71" s="106" t="s">
        <v>1035</v>
      </c>
      <c r="K71" s="3"/>
      <c r="L71" s="4" t="s">
        <v>1036</v>
      </c>
      <c r="M71" s="4"/>
      <c r="N71" s="4" t="s">
        <v>56</v>
      </c>
    </row>
    <row r="72" spans="1:14" ht="48.75">
      <c r="A72" s="31" t="s">
        <v>1092</v>
      </c>
      <c r="B72" s="19" t="s">
        <v>74</v>
      </c>
      <c r="C72" s="8" t="s">
        <v>37</v>
      </c>
      <c r="D72" s="7"/>
      <c r="E72" s="7"/>
      <c r="F72" s="27" t="s">
        <v>1062</v>
      </c>
      <c r="G72" s="18" t="s">
        <v>1063</v>
      </c>
      <c r="H72" s="27" t="s">
        <v>1064</v>
      </c>
      <c r="I72" s="4"/>
      <c r="J72" s="33" t="s">
        <v>1065</v>
      </c>
      <c r="K72" s="3"/>
      <c r="L72" s="4" t="s">
        <v>1036</v>
      </c>
      <c r="M72" s="4"/>
      <c r="N72" s="4" t="s">
        <v>56</v>
      </c>
    </row>
    <row r="73" spans="1:14">
      <c r="A73" s="31" t="s">
        <v>1093</v>
      </c>
      <c r="B73" s="19" t="s">
        <v>74</v>
      </c>
      <c r="C73" s="8" t="s">
        <v>37</v>
      </c>
      <c r="D73" s="7"/>
      <c r="E73" s="7"/>
      <c r="F73" s="8"/>
      <c r="G73" s="18"/>
      <c r="H73" s="8"/>
      <c r="I73" s="8"/>
      <c r="J73" s="27"/>
      <c r="K73" s="3"/>
      <c r="L73" s="4" t="s">
        <v>1036</v>
      </c>
      <c r="M73" s="4"/>
      <c r="N73" s="4" t="s">
        <v>56</v>
      </c>
    </row>
    <row r="74" spans="1:14">
      <c r="A74" s="31" t="s">
        <v>1094</v>
      </c>
      <c r="B74" s="19" t="s">
        <v>1049</v>
      </c>
      <c r="C74" s="8" t="s">
        <v>37</v>
      </c>
      <c r="D74" s="7"/>
      <c r="E74" s="7"/>
      <c r="F74" s="27" t="s">
        <v>1069</v>
      </c>
      <c r="G74" s="18" t="s">
        <v>1063</v>
      </c>
      <c r="H74" s="27" t="s">
        <v>1070</v>
      </c>
      <c r="I74" s="8"/>
      <c r="J74" s="27"/>
      <c r="K74" s="3"/>
      <c r="L74" s="4" t="s">
        <v>1036</v>
      </c>
      <c r="M74" s="4"/>
      <c r="N74" s="4" t="s">
        <v>56</v>
      </c>
    </row>
    <row r="75" spans="1:14" ht="24">
      <c r="A75" s="31" t="s">
        <v>1095</v>
      </c>
      <c r="B75" s="19" t="s">
        <v>74</v>
      </c>
      <c r="C75" s="8" t="s">
        <v>37</v>
      </c>
      <c r="D75" s="7"/>
      <c r="E75" s="7"/>
      <c r="F75" s="8" t="s">
        <v>1072</v>
      </c>
      <c r="G75" s="18"/>
      <c r="H75" s="8"/>
      <c r="I75" s="8"/>
      <c r="J75" s="108" t="s">
        <v>1044</v>
      </c>
      <c r="K75" s="3"/>
      <c r="L75" s="4" t="s">
        <v>1036</v>
      </c>
      <c r="M75" s="4"/>
      <c r="N75" s="4" t="s">
        <v>56</v>
      </c>
    </row>
    <row r="76" spans="1:14">
      <c r="A76" s="13" t="s">
        <v>1096</v>
      </c>
      <c r="B76" s="19" t="s">
        <v>74</v>
      </c>
      <c r="C76" s="8" t="s">
        <v>37</v>
      </c>
      <c r="D76" s="7"/>
      <c r="E76" s="7"/>
      <c r="F76" s="19">
        <v>120</v>
      </c>
      <c r="G76" s="19" t="s">
        <v>1039</v>
      </c>
      <c r="H76" s="19" t="s">
        <v>1040</v>
      </c>
      <c r="I76" s="27"/>
      <c r="J76" s="33"/>
      <c r="K76" s="3"/>
      <c r="L76" s="4" t="s">
        <v>1036</v>
      </c>
      <c r="M76" s="4"/>
      <c r="N76" s="4" t="s">
        <v>56</v>
      </c>
    </row>
    <row r="77" spans="1:14">
      <c r="A77" s="31" t="s">
        <v>1097</v>
      </c>
      <c r="B77" s="19" t="s">
        <v>74</v>
      </c>
      <c r="C77" s="8" t="s">
        <v>37</v>
      </c>
      <c r="D77" s="7"/>
      <c r="E77" s="7"/>
      <c r="F77" s="27">
        <v>15</v>
      </c>
      <c r="G77" s="18" t="s">
        <v>1039</v>
      </c>
      <c r="H77" s="27" t="s">
        <v>1040</v>
      </c>
      <c r="I77" s="27"/>
      <c r="J77" s="33"/>
      <c r="K77" s="3"/>
      <c r="L77" s="4" t="s">
        <v>1036</v>
      </c>
      <c r="M77" s="4"/>
      <c r="N77" s="4" t="s">
        <v>56</v>
      </c>
    </row>
    <row r="78" spans="1:14">
      <c r="A78" s="31" t="s">
        <v>1098</v>
      </c>
      <c r="B78" s="36" t="s">
        <v>74</v>
      </c>
      <c r="C78" s="35" t="s">
        <v>37</v>
      </c>
      <c r="D78" s="36"/>
      <c r="E78" s="36"/>
      <c r="F78" s="36"/>
      <c r="G78" s="36"/>
      <c r="H78" s="36"/>
      <c r="I78" s="106"/>
      <c r="J78" s="106" t="s">
        <v>1076</v>
      </c>
      <c r="K78" s="3"/>
      <c r="L78" s="4" t="s">
        <v>1036</v>
      </c>
      <c r="M78" s="4"/>
      <c r="N78" s="4" t="s">
        <v>56</v>
      </c>
    </row>
    <row r="79" spans="1:14" ht="36">
      <c r="A79" s="31" t="s">
        <v>1099</v>
      </c>
      <c r="B79" s="27" t="s">
        <v>51</v>
      </c>
      <c r="C79" s="8" t="s">
        <v>37</v>
      </c>
      <c r="D79" s="7"/>
      <c r="E79" s="7"/>
      <c r="F79" s="27" t="s">
        <v>175</v>
      </c>
      <c r="G79" s="27" t="s">
        <v>176</v>
      </c>
      <c r="H79" s="27"/>
      <c r="I79" s="20"/>
      <c r="J79" s="46" t="s">
        <v>1078</v>
      </c>
      <c r="K79" s="3"/>
      <c r="L79" s="4" t="s">
        <v>1036</v>
      </c>
      <c r="M79" s="4"/>
      <c r="N79" s="4" t="s">
        <v>56</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77"/>
  <sheetViews>
    <sheetView tabSelected="1" zoomScaleNormal="100" workbookViewId="0">
      <pane xSplit="6" topLeftCell="G1" activePane="topRight" state="frozen"/>
      <selection pane="topRight" activeCell="F12" sqref="F12"/>
    </sheetView>
  </sheetViews>
  <sheetFormatPr defaultRowHeight="15"/>
  <cols>
    <col min="1" max="1" width="40.140625" style="1" customWidth="1"/>
    <col min="2" max="2" width="7.140625" style="11" customWidth="1"/>
    <col min="3" max="5" width="16.85546875" style="11" customWidth="1"/>
    <col min="6" max="6" width="15.85546875" style="11" customWidth="1"/>
    <col min="7" max="7" width="33.85546875" style="11" customWidth="1"/>
    <col min="8" max="8" width="21.5703125" style="11" customWidth="1"/>
    <col min="9" max="9" width="48" style="11" customWidth="1"/>
    <col min="10" max="10" width="49.28515625" style="1" customWidth="1"/>
    <col min="11" max="11" width="36" style="1" customWidth="1"/>
    <col min="12" max="13" width="28.85546875" style="11" customWidth="1"/>
    <col min="14" max="14" width="30.42578125" style="11" customWidth="1"/>
    <col min="15" max="1025" width="9.140625" style="1" customWidth="1"/>
  </cols>
  <sheetData>
    <row r="1" spans="1:14" ht="26.25" customHeight="1">
      <c r="A1" s="2" t="s">
        <v>23</v>
      </c>
      <c r="B1" s="12" t="s">
        <v>1</v>
      </c>
      <c r="C1" s="12" t="s">
        <v>24</v>
      </c>
      <c r="D1" s="12" t="s">
        <v>25</v>
      </c>
      <c r="E1" s="12" t="s">
        <v>26</v>
      </c>
      <c r="F1" s="12" t="s">
        <v>27</v>
      </c>
      <c r="G1" s="12" t="s">
        <v>3</v>
      </c>
      <c r="H1" s="2" t="s">
        <v>28</v>
      </c>
      <c r="I1" s="2" t="s">
        <v>29</v>
      </c>
      <c r="J1" s="2" t="s">
        <v>30</v>
      </c>
      <c r="K1" s="2" t="s">
        <v>31</v>
      </c>
      <c r="L1" s="12" t="s">
        <v>32</v>
      </c>
      <c r="M1" s="12" t="s">
        <v>33</v>
      </c>
      <c r="N1" s="12" t="s">
        <v>34</v>
      </c>
    </row>
    <row r="2" spans="1:14">
      <c r="A2" s="13" t="s">
        <v>35</v>
      </c>
      <c r="B2" s="8" t="s">
        <v>36</v>
      </c>
      <c r="C2" s="8" t="s">
        <v>37</v>
      </c>
      <c r="D2" s="8"/>
      <c r="E2" s="8"/>
      <c r="F2" s="8">
        <v>1050</v>
      </c>
      <c r="G2" s="14" t="s">
        <v>38</v>
      </c>
      <c r="H2" s="14" t="s">
        <v>39</v>
      </c>
      <c r="I2" s="8"/>
      <c r="J2" s="15"/>
      <c r="K2" s="16"/>
      <c r="L2" s="4" t="s">
        <v>40</v>
      </c>
      <c r="M2" s="4"/>
      <c r="N2" s="4" t="s">
        <v>41</v>
      </c>
    </row>
    <row r="3" spans="1:14" ht="24">
      <c r="A3" s="13" t="s">
        <v>42</v>
      </c>
      <c r="B3" s="8"/>
      <c r="C3" s="8" t="s">
        <v>37</v>
      </c>
      <c r="D3" s="8"/>
      <c r="E3" s="8"/>
      <c r="F3" s="8" t="s">
        <v>43</v>
      </c>
      <c r="G3" s="8" t="s">
        <v>44</v>
      </c>
      <c r="H3" s="8" t="s">
        <v>45</v>
      </c>
      <c r="I3" s="8"/>
      <c r="J3" s="17"/>
      <c r="K3" s="3"/>
      <c r="L3" s="4" t="s">
        <v>40</v>
      </c>
      <c r="M3" s="4"/>
      <c r="N3" s="4" t="s">
        <v>46</v>
      </c>
    </row>
    <row r="4" spans="1:14">
      <c r="A4" s="13" t="s">
        <v>47</v>
      </c>
      <c r="B4" s="8" t="s">
        <v>48</v>
      </c>
      <c r="C4" s="8" t="s">
        <v>37</v>
      </c>
      <c r="D4" s="8"/>
      <c r="E4" s="8"/>
      <c r="F4" s="8">
        <v>3617</v>
      </c>
      <c r="G4" s="8" t="s">
        <v>49</v>
      </c>
      <c r="H4" s="8"/>
      <c r="I4" s="8"/>
      <c r="J4" s="15"/>
      <c r="K4" s="16"/>
      <c r="L4" s="4" t="s">
        <v>40</v>
      </c>
      <c r="M4" s="4"/>
      <c r="N4" s="4" t="s">
        <v>41</v>
      </c>
    </row>
    <row r="5" spans="1:14" ht="24">
      <c r="A5" s="13" t="s">
        <v>50</v>
      </c>
      <c r="B5" s="18" t="s">
        <v>51</v>
      </c>
      <c r="C5" s="8" t="s">
        <v>37</v>
      </c>
      <c r="D5" s="8"/>
      <c r="E5" s="8"/>
      <c r="F5" s="8" t="s">
        <v>52</v>
      </c>
      <c r="G5" s="19" t="s">
        <v>53</v>
      </c>
      <c r="H5" s="8" t="s">
        <v>54</v>
      </c>
      <c r="I5" s="8"/>
      <c r="J5" s="20" t="s">
        <v>55</v>
      </c>
      <c r="K5" s="3"/>
      <c r="L5" s="4" t="s">
        <v>40</v>
      </c>
      <c r="M5" s="4"/>
      <c r="N5" s="4" t="s">
        <v>56</v>
      </c>
    </row>
    <row r="6" spans="1:14">
      <c r="A6" s="13" t="s">
        <v>57</v>
      </c>
      <c r="B6" s="8"/>
      <c r="C6" s="8" t="s">
        <v>37</v>
      </c>
      <c r="D6" s="8"/>
      <c r="E6" s="8"/>
      <c r="F6" s="8">
        <v>0.13</v>
      </c>
      <c r="G6" s="8" t="s">
        <v>58</v>
      </c>
      <c r="H6" s="8"/>
      <c r="I6" s="8"/>
      <c r="J6" s="15"/>
      <c r="K6" s="16"/>
      <c r="L6" s="4" t="s">
        <v>40</v>
      </c>
      <c r="M6" s="4"/>
      <c r="N6" s="4" t="s">
        <v>46</v>
      </c>
    </row>
    <row r="7" spans="1:14">
      <c r="A7" s="13" t="s">
        <v>59</v>
      </c>
      <c r="B7" s="8"/>
      <c r="C7" s="8" t="s">
        <v>37</v>
      </c>
      <c r="D7" s="8"/>
      <c r="E7" s="8"/>
      <c r="F7" s="8">
        <v>0</v>
      </c>
      <c r="G7" s="8"/>
      <c r="H7" s="8"/>
      <c r="I7" s="8" t="s">
        <v>60</v>
      </c>
      <c r="J7" s="15"/>
      <c r="K7" s="16"/>
      <c r="L7" s="4" t="s">
        <v>40</v>
      </c>
      <c r="M7" s="4"/>
      <c r="N7" s="4"/>
    </row>
    <row r="8" spans="1:14" ht="24">
      <c r="A8" s="13" t="s">
        <v>61</v>
      </c>
      <c r="B8" s="8"/>
      <c r="C8" s="8" t="s">
        <v>37</v>
      </c>
      <c r="D8" s="8"/>
      <c r="E8" s="8"/>
      <c r="F8" s="8" t="s">
        <v>62</v>
      </c>
      <c r="G8" s="8" t="s">
        <v>63</v>
      </c>
      <c r="H8" s="8" t="s">
        <v>64</v>
      </c>
      <c r="I8" s="8"/>
      <c r="J8" s="21" t="s">
        <v>65</v>
      </c>
      <c r="K8" s="22"/>
      <c r="L8" s="4" t="s">
        <v>40</v>
      </c>
      <c r="M8" s="4"/>
      <c r="N8" s="4" t="s">
        <v>46</v>
      </c>
    </row>
    <row r="9" spans="1:14" s="1" customFormat="1" ht="12">
      <c r="A9" s="13" t="s">
        <v>66</v>
      </c>
      <c r="B9" s="8" t="s">
        <v>67</v>
      </c>
      <c r="C9" s="8" t="s">
        <v>37</v>
      </c>
      <c r="D9" s="8"/>
      <c r="E9" s="8"/>
      <c r="F9" s="23">
        <f>Patient!C7*Patient!C11/100</f>
        <v>640.7806281248354</v>
      </c>
      <c r="G9" s="8" t="s">
        <v>68</v>
      </c>
      <c r="H9" s="15"/>
      <c r="J9" s="8" t="s">
        <v>69</v>
      </c>
      <c r="K9" s="16"/>
      <c r="L9" s="4" t="s">
        <v>40</v>
      </c>
      <c r="M9" s="4"/>
      <c r="N9" s="4" t="s">
        <v>56</v>
      </c>
    </row>
    <row r="10" spans="1:14" ht="24">
      <c r="A10" s="13" t="s">
        <v>70</v>
      </c>
      <c r="B10" s="8"/>
      <c r="C10" s="8" t="s">
        <v>37</v>
      </c>
      <c r="D10" s="8"/>
      <c r="E10" s="8"/>
      <c r="F10" s="8" t="s">
        <v>71</v>
      </c>
      <c r="G10" s="8" t="s">
        <v>63</v>
      </c>
      <c r="H10" s="8" t="s">
        <v>72</v>
      </c>
      <c r="I10" s="8"/>
      <c r="J10" s="17"/>
      <c r="K10" s="3"/>
      <c r="L10" s="4" t="s">
        <v>40</v>
      </c>
      <c r="M10" s="4"/>
      <c r="N10" s="4" t="s">
        <v>46</v>
      </c>
    </row>
    <row r="11" spans="1:14" ht="27.75" customHeight="1">
      <c r="A11" s="13" t="s">
        <v>73</v>
      </c>
      <c r="B11" s="8" t="s">
        <v>74</v>
      </c>
      <c r="C11" s="8" t="s">
        <v>37</v>
      </c>
      <c r="D11" s="8"/>
      <c r="E11" s="8"/>
      <c r="F11" s="21" t="s">
        <v>75</v>
      </c>
      <c r="G11" s="8" t="s">
        <v>76</v>
      </c>
      <c r="H11" s="8"/>
      <c r="I11" s="8"/>
      <c r="J11" s="8"/>
      <c r="K11" s="22"/>
      <c r="L11" s="4" t="s">
        <v>40</v>
      </c>
      <c r="M11" s="4"/>
      <c r="N11" s="4" t="s">
        <v>56</v>
      </c>
    </row>
    <row r="12" spans="1:14" ht="27.75" customHeight="1">
      <c r="A12" s="13" t="s">
        <v>77</v>
      </c>
      <c r="B12" s="8" t="s">
        <v>16</v>
      </c>
      <c r="C12" s="8" t="s">
        <v>37</v>
      </c>
      <c r="D12" s="8"/>
      <c r="E12" s="8"/>
      <c r="F12" s="24">
        <f>Patient!C7*(1-Patient!C11/34)</f>
        <v>2387.2219479160535</v>
      </c>
      <c r="G12" s="8" t="s">
        <v>14</v>
      </c>
      <c r="H12" s="8" t="s">
        <v>78</v>
      </c>
      <c r="I12" s="8" t="s">
        <v>79</v>
      </c>
      <c r="J12" s="8" t="s">
        <v>80</v>
      </c>
      <c r="K12" s="22" t="s">
        <v>81</v>
      </c>
      <c r="L12" s="4" t="s">
        <v>40</v>
      </c>
      <c r="M12" s="4"/>
      <c r="N12" s="4" t="s">
        <v>56</v>
      </c>
    </row>
    <row r="13" spans="1:14" ht="24">
      <c r="A13" s="13" t="s">
        <v>82</v>
      </c>
      <c r="B13" s="8"/>
      <c r="C13" s="8" t="s">
        <v>37</v>
      </c>
      <c r="D13" s="8"/>
      <c r="E13" s="8"/>
      <c r="F13" s="8" t="s">
        <v>71</v>
      </c>
      <c r="G13" s="8" t="s">
        <v>63</v>
      </c>
      <c r="H13" s="8" t="s">
        <v>72</v>
      </c>
      <c r="I13" s="8"/>
      <c r="J13" s="17"/>
      <c r="K13" s="3"/>
      <c r="L13" s="4" t="s">
        <v>40</v>
      </c>
      <c r="M13" s="4"/>
      <c r="N13" s="4" t="s">
        <v>46</v>
      </c>
    </row>
    <row r="14" spans="1:14" ht="24">
      <c r="A14" s="13" t="s">
        <v>83</v>
      </c>
      <c r="B14" s="8" t="s">
        <v>84</v>
      </c>
      <c r="C14" s="8" t="s">
        <v>37</v>
      </c>
      <c r="D14" s="25"/>
      <c r="E14" s="25"/>
      <c r="F14" s="23">
        <f>(F9/0.000000000029)/(Patient!C7*1000)</f>
        <v>5172413.7931034481</v>
      </c>
      <c r="G14" s="8" t="s">
        <v>14</v>
      </c>
      <c r="H14" s="8" t="s">
        <v>85</v>
      </c>
      <c r="I14" s="8" t="s">
        <v>79</v>
      </c>
      <c r="J14" s="26"/>
      <c r="K14" s="22"/>
      <c r="L14" s="4" t="s">
        <v>40</v>
      </c>
      <c r="M14" s="4"/>
      <c r="N14" s="4" t="s">
        <v>86</v>
      </c>
    </row>
    <row r="15" spans="1:14">
      <c r="A15" s="13" t="s">
        <v>87</v>
      </c>
      <c r="B15" s="15"/>
      <c r="C15" s="8" t="s">
        <v>37</v>
      </c>
      <c r="D15" s="8"/>
      <c r="E15" s="8"/>
      <c r="F15" s="8" t="s">
        <v>88</v>
      </c>
      <c r="G15" s="8" t="s">
        <v>89</v>
      </c>
      <c r="H15" s="8" t="s">
        <v>90</v>
      </c>
      <c r="I15" s="8"/>
      <c r="J15" s="15"/>
      <c r="K15" s="16"/>
      <c r="L15" s="4" t="s">
        <v>40</v>
      </c>
      <c r="M15" s="4"/>
      <c r="N15" s="4" t="s">
        <v>46</v>
      </c>
    </row>
    <row r="16" spans="1:14">
      <c r="A16" s="13" t="s">
        <v>91</v>
      </c>
      <c r="B16" s="8" t="s">
        <v>74</v>
      </c>
      <c r="C16" s="8" t="s">
        <v>37</v>
      </c>
      <c r="D16" s="8"/>
      <c r="E16" s="8"/>
      <c r="F16" s="21" t="s">
        <v>92</v>
      </c>
      <c r="G16" s="8" t="s">
        <v>93</v>
      </c>
      <c r="H16" s="8"/>
      <c r="I16" s="8"/>
      <c r="J16" s="15"/>
      <c r="K16" s="16"/>
      <c r="L16" s="4" t="s">
        <v>40</v>
      </c>
      <c r="M16" s="4"/>
      <c r="N16" s="4" t="s">
        <v>56</v>
      </c>
    </row>
    <row r="17" spans="1:14">
      <c r="A17" s="13" t="s">
        <v>94</v>
      </c>
      <c r="B17" s="18" t="s">
        <v>95</v>
      </c>
      <c r="C17" s="18" t="s">
        <v>37</v>
      </c>
      <c r="D17" s="18"/>
      <c r="E17" s="18"/>
      <c r="F17" s="27" t="s">
        <v>96</v>
      </c>
      <c r="G17" s="27" t="s">
        <v>97</v>
      </c>
      <c r="H17" s="27" t="s">
        <v>98</v>
      </c>
      <c r="I17" s="27"/>
      <c r="J17" s="3"/>
      <c r="K17" s="3"/>
      <c r="L17" s="4" t="s">
        <v>40</v>
      </c>
      <c r="M17" s="4"/>
      <c r="N17" s="4" t="s">
        <v>56</v>
      </c>
    </row>
    <row r="18" spans="1:14">
      <c r="A18" s="13" t="s">
        <v>99</v>
      </c>
      <c r="B18" s="15"/>
      <c r="C18" s="8" t="s">
        <v>37</v>
      </c>
      <c r="D18" s="8"/>
      <c r="E18" s="8"/>
      <c r="F18" s="8">
        <v>2.3E-3</v>
      </c>
      <c r="G18" s="8" t="s">
        <v>100</v>
      </c>
      <c r="H18" s="15"/>
      <c r="I18" s="15"/>
      <c r="J18" s="8"/>
      <c r="K18" s="16"/>
      <c r="L18" s="4" t="s">
        <v>40</v>
      </c>
      <c r="M18" s="4"/>
      <c r="N18" s="4" t="s">
        <v>101</v>
      </c>
    </row>
    <row r="19" spans="1:14">
      <c r="A19" s="13" t="s">
        <v>102</v>
      </c>
      <c r="B19" s="15"/>
      <c r="C19" s="8" t="s">
        <v>37</v>
      </c>
      <c r="D19" s="8"/>
      <c r="E19" s="8"/>
      <c r="F19" s="8">
        <v>1.2999999999999999E-3</v>
      </c>
      <c r="G19" s="8" t="s">
        <v>100</v>
      </c>
      <c r="H19" s="15"/>
      <c r="I19" s="15"/>
      <c r="J19" s="8"/>
      <c r="K19" s="16"/>
      <c r="L19" s="4" t="s">
        <v>40</v>
      </c>
      <c r="M19" s="4"/>
      <c r="N19" s="4" t="s">
        <v>101</v>
      </c>
    </row>
    <row r="20" spans="1:14">
      <c r="A20" s="13" t="s">
        <v>103</v>
      </c>
      <c r="B20" s="21" t="s">
        <v>84</v>
      </c>
      <c r="C20" s="8" t="s">
        <v>37</v>
      </c>
      <c r="D20" s="8"/>
      <c r="E20" s="8"/>
      <c r="F20" s="28">
        <v>7000</v>
      </c>
      <c r="G20" s="18" t="s">
        <v>104</v>
      </c>
      <c r="H20" s="18" t="s">
        <v>105</v>
      </c>
      <c r="I20" s="18"/>
      <c r="J20" s="17" t="s">
        <v>106</v>
      </c>
      <c r="K20" s="3"/>
      <c r="L20" s="4" t="s">
        <v>40</v>
      </c>
      <c r="M20" s="4"/>
      <c r="N20" s="4" t="s">
        <v>107</v>
      </c>
    </row>
    <row r="21" spans="1:14">
      <c r="A21" s="29" t="s">
        <v>108</v>
      </c>
      <c r="B21" s="2" t="s">
        <v>1</v>
      </c>
      <c r="C21" s="12" t="s">
        <v>24</v>
      </c>
      <c r="D21" s="12" t="s">
        <v>25</v>
      </c>
      <c r="E21" s="12" t="s">
        <v>26</v>
      </c>
      <c r="F21" s="12" t="s">
        <v>109</v>
      </c>
      <c r="G21" s="30" t="s">
        <v>110</v>
      </c>
      <c r="H21" s="30" t="s">
        <v>111</v>
      </c>
      <c r="I21" s="2" t="s">
        <v>29</v>
      </c>
      <c r="J21" s="2" t="s">
        <v>30</v>
      </c>
      <c r="K21" s="30" t="s">
        <v>31</v>
      </c>
      <c r="L21" s="12" t="s">
        <v>32</v>
      </c>
      <c r="M21" s="12" t="s">
        <v>33</v>
      </c>
      <c r="N21" s="12" t="s">
        <v>34</v>
      </c>
    </row>
    <row r="22" spans="1:14" ht="56.25">
      <c r="A22" s="31" t="s">
        <v>112</v>
      </c>
      <c r="B22" s="19" t="s">
        <v>113</v>
      </c>
      <c r="C22" s="8" t="s">
        <v>37</v>
      </c>
      <c r="D22" s="8"/>
      <c r="E22" s="8"/>
      <c r="F22" s="19" t="s">
        <v>114</v>
      </c>
      <c r="G22" s="19" t="s">
        <v>115</v>
      </c>
      <c r="H22" s="19"/>
      <c r="I22" s="19"/>
      <c r="J22" s="32" t="s">
        <v>116</v>
      </c>
      <c r="K22" s="3"/>
      <c r="L22" s="4" t="s">
        <v>40</v>
      </c>
      <c r="M22" s="4"/>
      <c r="N22" s="4" t="s">
        <v>56</v>
      </c>
    </row>
    <row r="23" spans="1:14" ht="22.5">
      <c r="A23" s="31" t="s">
        <v>117</v>
      </c>
      <c r="B23" s="19" t="s">
        <v>95</v>
      </c>
      <c r="C23" s="8" t="s">
        <v>37</v>
      </c>
      <c r="D23" s="8"/>
      <c r="E23" s="8"/>
      <c r="F23" s="19" t="s">
        <v>118</v>
      </c>
      <c r="G23" s="19" t="s">
        <v>97</v>
      </c>
      <c r="H23" s="19" t="s">
        <v>98</v>
      </c>
      <c r="I23" s="19"/>
      <c r="J23" s="32" t="s">
        <v>119</v>
      </c>
      <c r="K23" s="3"/>
      <c r="L23" s="4" t="s">
        <v>40</v>
      </c>
      <c r="M23" s="4"/>
      <c r="N23" s="4" t="s">
        <v>56</v>
      </c>
    </row>
    <row r="24" spans="1:14">
      <c r="A24" s="13" t="s">
        <v>120</v>
      </c>
      <c r="B24" s="19" t="s">
        <v>95</v>
      </c>
      <c r="C24" s="8" t="s">
        <v>37</v>
      </c>
      <c r="D24" s="8"/>
      <c r="E24" s="8"/>
      <c r="F24" s="8" t="s">
        <v>121</v>
      </c>
      <c r="G24" s="19" t="s">
        <v>97</v>
      </c>
      <c r="H24" s="8" t="s">
        <v>122</v>
      </c>
      <c r="I24" s="8"/>
      <c r="J24" s="8" t="s">
        <v>123</v>
      </c>
      <c r="K24" s="3"/>
      <c r="L24" s="4" t="s">
        <v>40</v>
      </c>
      <c r="M24" s="4"/>
      <c r="N24" s="4" t="s">
        <v>124</v>
      </c>
    </row>
    <row r="25" spans="1:14">
      <c r="A25" s="13" t="s">
        <v>125</v>
      </c>
      <c r="B25" s="19" t="s">
        <v>113</v>
      </c>
      <c r="C25" s="8" t="s">
        <v>37</v>
      </c>
      <c r="D25" s="8"/>
      <c r="E25" s="8"/>
      <c r="F25" s="18" t="s">
        <v>126</v>
      </c>
      <c r="G25" s="19" t="s">
        <v>127</v>
      </c>
      <c r="H25" s="18" t="s">
        <v>122</v>
      </c>
      <c r="I25" s="18"/>
      <c r="J25" s="8" t="s">
        <v>128</v>
      </c>
      <c r="K25" s="3"/>
      <c r="L25" s="4" t="s">
        <v>40</v>
      </c>
      <c r="M25" s="4"/>
      <c r="N25" s="4" t="s">
        <v>56</v>
      </c>
    </row>
    <row r="26" spans="1:14" ht="36">
      <c r="A26" s="13" t="s">
        <v>129</v>
      </c>
      <c r="B26" s="19" t="s">
        <v>130</v>
      </c>
      <c r="C26" s="8" t="s">
        <v>37</v>
      </c>
      <c r="D26" s="8"/>
      <c r="E26" s="8"/>
      <c r="F26" s="18" t="s">
        <v>131</v>
      </c>
      <c r="G26" s="19" t="s">
        <v>132</v>
      </c>
      <c r="H26" s="18" t="s">
        <v>133</v>
      </c>
      <c r="I26" s="18"/>
      <c r="J26" s="8" t="s">
        <v>134</v>
      </c>
      <c r="K26" s="3"/>
      <c r="L26" s="4"/>
      <c r="M26" s="4"/>
      <c r="N26" s="4" t="s">
        <v>56</v>
      </c>
    </row>
    <row r="27" spans="1:14" ht="24">
      <c r="A27" s="13" t="s">
        <v>135</v>
      </c>
      <c r="B27" s="18" t="s">
        <v>113</v>
      </c>
      <c r="C27" s="8" t="s">
        <v>37</v>
      </c>
      <c r="D27" s="8"/>
      <c r="E27" s="8"/>
      <c r="F27" s="21" t="s">
        <v>136</v>
      </c>
      <c r="G27" s="18" t="s">
        <v>97</v>
      </c>
      <c r="H27" s="18" t="s">
        <v>137</v>
      </c>
      <c r="I27" s="18"/>
      <c r="J27" s="3"/>
      <c r="K27" s="3"/>
      <c r="L27" s="4" t="s">
        <v>40</v>
      </c>
      <c r="M27" s="4"/>
      <c r="N27" s="4" t="s">
        <v>56</v>
      </c>
    </row>
    <row r="28" spans="1:14" ht="60">
      <c r="A28" s="13" t="s">
        <v>138</v>
      </c>
      <c r="B28" s="18" t="s">
        <v>139</v>
      </c>
      <c r="C28" s="8" t="s">
        <v>37</v>
      </c>
      <c r="D28" s="8"/>
      <c r="E28" s="8"/>
      <c r="F28" s="8" t="s">
        <v>140</v>
      </c>
      <c r="G28" s="18" t="s">
        <v>141</v>
      </c>
      <c r="H28" s="18"/>
      <c r="I28" s="18"/>
      <c r="J28" s="3"/>
      <c r="K28" s="3"/>
      <c r="L28" s="4"/>
      <c r="M28" s="4"/>
      <c r="N28" s="4" t="s">
        <v>124</v>
      </c>
    </row>
    <row r="29" spans="1:14">
      <c r="A29" s="13" t="s">
        <v>142</v>
      </c>
      <c r="B29" s="18" t="s">
        <v>95</v>
      </c>
      <c r="C29" s="18" t="s">
        <v>37</v>
      </c>
      <c r="D29" s="18"/>
      <c r="E29" s="18"/>
      <c r="F29" s="27" t="s">
        <v>143</v>
      </c>
      <c r="G29" s="27" t="s">
        <v>97</v>
      </c>
      <c r="H29" s="27" t="s">
        <v>98</v>
      </c>
      <c r="I29" s="18"/>
      <c r="J29" s="3"/>
      <c r="K29" s="3"/>
      <c r="L29" s="4" t="s">
        <v>40</v>
      </c>
      <c r="M29" s="4"/>
      <c r="N29" s="4" t="s">
        <v>56</v>
      </c>
    </row>
    <row r="30" spans="1:14">
      <c r="A30" s="13" t="s">
        <v>144</v>
      </c>
      <c r="B30" s="18" t="s">
        <v>51</v>
      </c>
      <c r="C30" s="8" t="s">
        <v>37</v>
      </c>
      <c r="D30" s="8"/>
      <c r="E30" s="8"/>
      <c r="F30" s="18" t="s">
        <v>145</v>
      </c>
      <c r="G30" s="19" t="s">
        <v>146</v>
      </c>
      <c r="H30" s="18"/>
      <c r="I30" s="18"/>
      <c r="J30" s="3" t="s">
        <v>147</v>
      </c>
      <c r="K30" s="3"/>
      <c r="L30" s="4" t="s">
        <v>40</v>
      </c>
      <c r="M30" s="4"/>
      <c r="N30" s="4" t="s">
        <v>56</v>
      </c>
    </row>
    <row r="31" spans="1:14" ht="36.75">
      <c r="A31" s="13" t="s">
        <v>148</v>
      </c>
      <c r="B31" s="8" t="s">
        <v>95</v>
      </c>
      <c r="C31" s="8" t="s">
        <v>37</v>
      </c>
      <c r="D31" s="4" t="s">
        <v>1111</v>
      </c>
      <c r="E31" s="4" t="s">
        <v>1110</v>
      </c>
      <c r="F31" s="7" t="str">
        <f>IF(Patient!C7&lt;&gt;"Male",D31,E31)</f>
        <v>[13.8,17.2]</v>
      </c>
      <c r="G31" s="18" t="s">
        <v>14</v>
      </c>
      <c r="H31" s="18" t="s">
        <v>149</v>
      </c>
      <c r="I31" s="18"/>
      <c r="J31" s="33" t="s">
        <v>150</v>
      </c>
      <c r="K31" s="22" t="s">
        <v>151</v>
      </c>
      <c r="L31" s="4" t="s">
        <v>40</v>
      </c>
      <c r="M31" s="4"/>
      <c r="N31" s="4" t="s">
        <v>56</v>
      </c>
    </row>
    <row r="32" spans="1:14">
      <c r="A32" s="13" t="s">
        <v>152</v>
      </c>
      <c r="B32" s="19" t="s">
        <v>139</v>
      </c>
      <c r="C32" s="8" t="s">
        <v>37</v>
      </c>
      <c r="D32" s="8"/>
      <c r="E32" s="8"/>
      <c r="F32" s="27">
        <v>0.40600000000000003</v>
      </c>
      <c r="G32" s="18" t="s">
        <v>146</v>
      </c>
      <c r="H32" s="27"/>
      <c r="I32" s="27"/>
      <c r="J32" s="3" t="s">
        <v>153</v>
      </c>
      <c r="K32" s="3"/>
      <c r="L32" s="4" t="s">
        <v>40</v>
      </c>
      <c r="M32" s="4"/>
      <c r="N32" s="4" t="s">
        <v>56</v>
      </c>
    </row>
    <row r="33" spans="1:14" ht="24">
      <c r="A33" s="13" t="s">
        <v>154</v>
      </c>
      <c r="B33" s="19" t="s">
        <v>113</v>
      </c>
      <c r="C33" s="8" t="s">
        <v>37</v>
      </c>
      <c r="D33" s="8"/>
      <c r="E33" s="8"/>
      <c r="F33" s="27" t="s">
        <v>155</v>
      </c>
      <c r="G33" s="18" t="s">
        <v>156</v>
      </c>
      <c r="H33" s="27" t="s">
        <v>157</v>
      </c>
      <c r="I33" s="4"/>
      <c r="J33" s="3" t="s">
        <v>158</v>
      </c>
      <c r="K33" s="3"/>
      <c r="L33" s="4" t="s">
        <v>40</v>
      </c>
      <c r="M33" s="4"/>
      <c r="N33" s="4" t="s">
        <v>56</v>
      </c>
    </row>
    <row r="34" spans="1:14">
      <c r="A34" s="13" t="s">
        <v>159</v>
      </c>
      <c r="B34" s="18" t="s">
        <v>139</v>
      </c>
      <c r="C34" s="8" t="s">
        <v>37</v>
      </c>
      <c r="D34" s="8"/>
      <c r="E34" s="8"/>
      <c r="F34" s="27" t="s">
        <v>160</v>
      </c>
      <c r="G34" s="18" t="s">
        <v>161</v>
      </c>
      <c r="H34" s="27"/>
      <c r="I34" s="4"/>
      <c r="J34" s="3"/>
      <c r="K34" s="3"/>
      <c r="L34" s="4" t="s">
        <v>40</v>
      </c>
      <c r="M34" s="4"/>
      <c r="N34" s="4" t="s">
        <v>124</v>
      </c>
    </row>
    <row r="35" spans="1:14" ht="24">
      <c r="A35" s="13" t="s">
        <v>162</v>
      </c>
      <c r="B35" s="19" t="s">
        <v>113</v>
      </c>
      <c r="C35" s="8" t="s">
        <v>37</v>
      </c>
      <c r="D35" s="8"/>
      <c r="E35" s="8"/>
      <c r="F35" s="8" t="s">
        <v>163</v>
      </c>
      <c r="G35" s="18" t="s">
        <v>164</v>
      </c>
      <c r="H35" s="8" t="s">
        <v>165</v>
      </c>
      <c r="I35" s="8"/>
      <c r="J35" s="3" t="s">
        <v>166</v>
      </c>
      <c r="K35" s="3"/>
      <c r="L35" s="4" t="s">
        <v>40</v>
      </c>
      <c r="M35" s="4"/>
      <c r="N35" s="4" t="s">
        <v>56</v>
      </c>
    </row>
    <row r="36" spans="1:14" ht="24">
      <c r="A36" s="13" t="s">
        <v>167</v>
      </c>
      <c r="B36" s="19" t="s">
        <v>95</v>
      </c>
      <c r="C36" s="8" t="s">
        <v>37</v>
      </c>
      <c r="D36" s="8"/>
      <c r="E36" s="8"/>
      <c r="F36" s="8" t="s">
        <v>168</v>
      </c>
      <c r="G36" s="18" t="s">
        <v>97</v>
      </c>
      <c r="H36" s="8" t="s">
        <v>169</v>
      </c>
      <c r="I36" s="8"/>
      <c r="J36" s="34" t="s">
        <v>170</v>
      </c>
      <c r="K36" s="3"/>
      <c r="L36" s="4" t="s">
        <v>40</v>
      </c>
      <c r="M36" s="4"/>
      <c r="N36" s="4" t="s">
        <v>124</v>
      </c>
    </row>
    <row r="37" spans="1:14">
      <c r="A37" s="13" t="s">
        <v>171</v>
      </c>
      <c r="B37" s="27" t="s">
        <v>51</v>
      </c>
      <c r="C37" s="35" t="s">
        <v>37</v>
      </c>
      <c r="D37" s="35"/>
      <c r="E37" s="35"/>
      <c r="F37" s="36" t="s">
        <v>172</v>
      </c>
      <c r="G37" s="36" t="s">
        <v>97</v>
      </c>
      <c r="H37" s="36" t="s">
        <v>122</v>
      </c>
      <c r="I37" s="36"/>
      <c r="J37" s="3" t="s">
        <v>173</v>
      </c>
      <c r="K37" s="3"/>
      <c r="L37" s="4" t="s">
        <v>40</v>
      </c>
      <c r="M37" s="4"/>
      <c r="N37" s="4" t="s">
        <v>56</v>
      </c>
    </row>
    <row r="38" spans="1:14" ht="36">
      <c r="A38" s="13" t="s">
        <v>174</v>
      </c>
      <c r="B38" s="27" t="s">
        <v>51</v>
      </c>
      <c r="C38" s="8" t="s">
        <v>37</v>
      </c>
      <c r="D38" s="8"/>
      <c r="E38" s="8"/>
      <c r="F38" s="27" t="s">
        <v>175</v>
      </c>
      <c r="G38" s="27" t="s">
        <v>176</v>
      </c>
      <c r="H38" s="27"/>
      <c r="I38" s="37" t="s">
        <v>177</v>
      </c>
      <c r="J38" s="38" t="s">
        <v>178</v>
      </c>
      <c r="K38" s="39" t="s">
        <v>179</v>
      </c>
      <c r="L38" s="4" t="s">
        <v>40</v>
      </c>
      <c r="M38" s="4"/>
      <c r="N38" s="4" t="s">
        <v>56</v>
      </c>
    </row>
    <row r="39" spans="1:14">
      <c r="A39" s="29" t="s">
        <v>180</v>
      </c>
      <c r="B39" s="2" t="s">
        <v>1</v>
      </c>
      <c r="C39" s="12" t="s">
        <v>24</v>
      </c>
      <c r="D39" s="12" t="s">
        <v>25</v>
      </c>
      <c r="E39" s="12" t="s">
        <v>26</v>
      </c>
      <c r="F39" s="12" t="s">
        <v>109</v>
      </c>
      <c r="G39" s="30" t="s">
        <v>110</v>
      </c>
      <c r="H39" s="30" t="s">
        <v>111</v>
      </c>
      <c r="I39" s="2" t="s">
        <v>29</v>
      </c>
      <c r="J39" s="2" t="s">
        <v>30</v>
      </c>
      <c r="K39" s="30" t="s">
        <v>31</v>
      </c>
      <c r="L39" s="12" t="s">
        <v>32</v>
      </c>
      <c r="M39" s="12" t="s">
        <v>33</v>
      </c>
      <c r="N39" s="12"/>
    </row>
    <row r="40" spans="1:14">
      <c r="A40" s="13" t="s">
        <v>181</v>
      </c>
      <c r="B40" s="8" t="s">
        <v>182</v>
      </c>
      <c r="C40" s="8" t="s">
        <v>37</v>
      </c>
      <c r="D40" s="8"/>
      <c r="E40" s="8"/>
      <c r="F40" s="8">
        <v>40</v>
      </c>
      <c r="G40" s="8" t="s">
        <v>14</v>
      </c>
      <c r="H40" s="8" t="s">
        <v>183</v>
      </c>
      <c r="I40" s="8"/>
      <c r="J40" s="3"/>
      <c r="K40" s="3"/>
      <c r="L40" s="4" t="s">
        <v>40</v>
      </c>
      <c r="M40" s="4"/>
      <c r="N40" s="4" t="s">
        <v>56</v>
      </c>
    </row>
    <row r="41" spans="1:14">
      <c r="A41" s="13" t="s">
        <v>184</v>
      </c>
      <c r="B41" s="8" t="s">
        <v>182</v>
      </c>
      <c r="C41" s="8" t="s">
        <v>37</v>
      </c>
      <c r="D41" s="8"/>
      <c r="E41" s="8"/>
      <c r="F41" s="8">
        <v>95</v>
      </c>
      <c r="G41" s="8" t="s">
        <v>14</v>
      </c>
      <c r="H41" s="8" t="s">
        <v>185</v>
      </c>
      <c r="I41" s="8"/>
      <c r="J41" s="3"/>
      <c r="K41" s="3"/>
      <c r="L41" s="4" t="s">
        <v>40</v>
      </c>
      <c r="M41" s="4"/>
      <c r="N41" s="4" t="s">
        <v>56</v>
      </c>
    </row>
    <row r="42" spans="1:14">
      <c r="A42" s="13" t="s">
        <v>186</v>
      </c>
      <c r="B42" s="8" t="s">
        <v>182</v>
      </c>
      <c r="C42" s="8" t="s">
        <v>37</v>
      </c>
      <c r="D42" s="8"/>
      <c r="E42" s="8"/>
      <c r="F42" s="21">
        <v>45</v>
      </c>
      <c r="G42" s="8" t="s">
        <v>14</v>
      </c>
      <c r="H42" s="8" t="s">
        <v>183</v>
      </c>
      <c r="I42" s="8"/>
      <c r="J42" s="3"/>
      <c r="K42" s="3"/>
      <c r="L42" s="4" t="s">
        <v>40</v>
      </c>
      <c r="M42" s="4"/>
      <c r="N42" s="4" t="s">
        <v>56</v>
      </c>
    </row>
    <row r="43" spans="1:14">
      <c r="A43" s="13" t="s">
        <v>187</v>
      </c>
      <c r="B43" s="8" t="s">
        <v>182</v>
      </c>
      <c r="C43" s="8" t="s">
        <v>37</v>
      </c>
      <c r="D43" s="8"/>
      <c r="E43" s="8"/>
      <c r="F43" s="21">
        <v>40</v>
      </c>
      <c r="G43" s="8" t="s">
        <v>14</v>
      </c>
      <c r="H43" s="8" t="s">
        <v>188</v>
      </c>
      <c r="I43" s="8"/>
      <c r="J43" s="3"/>
      <c r="K43" s="3"/>
      <c r="L43" s="4" t="s">
        <v>40</v>
      </c>
      <c r="M43" s="4"/>
      <c r="N43" s="4" t="s">
        <v>56</v>
      </c>
    </row>
    <row r="44" spans="1:14">
      <c r="A44" s="13" t="s">
        <v>189</v>
      </c>
      <c r="B44" s="8" t="s">
        <v>182</v>
      </c>
      <c r="C44" s="8" t="s">
        <v>37</v>
      </c>
      <c r="D44" s="8"/>
      <c r="E44" s="8"/>
      <c r="F44" s="21">
        <v>40</v>
      </c>
      <c r="G44" s="8" t="s">
        <v>14</v>
      </c>
      <c r="H44" s="8" t="s">
        <v>190</v>
      </c>
      <c r="I44" s="8"/>
      <c r="J44" s="3"/>
      <c r="K44" s="3"/>
      <c r="L44" s="4" t="s">
        <v>40</v>
      </c>
      <c r="M44" s="4"/>
      <c r="N44" s="4" t="s">
        <v>56</v>
      </c>
    </row>
    <row r="45" spans="1:14">
      <c r="A45" s="13" t="s">
        <v>191</v>
      </c>
      <c r="B45" s="8" t="s">
        <v>182</v>
      </c>
      <c r="C45" s="8" t="s">
        <v>37</v>
      </c>
      <c r="D45" s="8"/>
      <c r="E45" s="8"/>
      <c r="F45" s="21">
        <v>104</v>
      </c>
      <c r="G45" s="8" t="s">
        <v>14</v>
      </c>
      <c r="H45" s="8" t="s">
        <v>188</v>
      </c>
      <c r="I45" s="8"/>
      <c r="J45" s="3"/>
      <c r="K45" s="3"/>
      <c r="L45" s="4" t="s">
        <v>40</v>
      </c>
      <c r="M45" s="4"/>
      <c r="N45" s="4" t="s">
        <v>56</v>
      </c>
    </row>
    <row r="46" spans="1:14">
      <c r="A46" s="13" t="s">
        <v>192</v>
      </c>
      <c r="B46" s="8" t="s">
        <v>182</v>
      </c>
      <c r="C46" s="8" t="s">
        <v>37</v>
      </c>
      <c r="D46" s="8"/>
      <c r="E46" s="8"/>
      <c r="F46" s="8">
        <v>40</v>
      </c>
      <c r="G46" s="8" t="s">
        <v>14</v>
      </c>
      <c r="H46" s="8" t="s">
        <v>183</v>
      </c>
      <c r="I46" s="8"/>
      <c r="J46" s="3"/>
      <c r="K46" s="3"/>
      <c r="L46" s="4" t="s">
        <v>40</v>
      </c>
      <c r="M46" s="4"/>
      <c r="N46" s="4" t="s">
        <v>56</v>
      </c>
    </row>
    <row r="47" spans="1:14">
      <c r="A47" s="13" t="s">
        <v>193</v>
      </c>
      <c r="B47" s="8" t="s">
        <v>182</v>
      </c>
      <c r="C47" s="8" t="s">
        <v>37</v>
      </c>
      <c r="D47" s="8"/>
      <c r="E47" s="8"/>
      <c r="F47" s="8">
        <v>45</v>
      </c>
      <c r="G47" s="8" t="s">
        <v>14</v>
      </c>
      <c r="H47" s="8" t="s">
        <v>183</v>
      </c>
      <c r="I47" s="8"/>
      <c r="J47" s="3"/>
      <c r="K47" s="3"/>
      <c r="L47" s="4" t="s">
        <v>40</v>
      </c>
      <c r="M47" s="4"/>
      <c r="N47" s="4" t="s">
        <v>56</v>
      </c>
    </row>
    <row r="48" spans="1:14">
      <c r="A48" s="2" t="s">
        <v>194</v>
      </c>
      <c r="B48" s="12" t="s">
        <v>1</v>
      </c>
      <c r="C48" s="12" t="s">
        <v>24</v>
      </c>
      <c r="D48" s="12" t="s">
        <v>25</v>
      </c>
      <c r="E48" s="12" t="s">
        <v>26</v>
      </c>
      <c r="F48" s="12" t="s">
        <v>27</v>
      </c>
      <c r="G48" s="12" t="s">
        <v>3</v>
      </c>
      <c r="H48" s="12" t="s">
        <v>28</v>
      </c>
      <c r="I48" s="12" t="s">
        <v>29</v>
      </c>
      <c r="J48" s="12" t="s">
        <v>30</v>
      </c>
      <c r="K48" s="12" t="s">
        <v>31</v>
      </c>
      <c r="L48" s="12" t="s">
        <v>32</v>
      </c>
      <c r="M48" s="12" t="s">
        <v>33</v>
      </c>
      <c r="N48" s="12"/>
    </row>
    <row r="49" spans="1:14" ht="24">
      <c r="A49" s="40" t="s">
        <v>42</v>
      </c>
      <c r="B49" s="8"/>
      <c r="C49" s="8" t="s">
        <v>37</v>
      </c>
      <c r="D49" s="8"/>
      <c r="E49" s="8"/>
      <c r="F49" s="8" t="s">
        <v>43</v>
      </c>
      <c r="G49" s="8" t="s">
        <v>44</v>
      </c>
      <c r="H49" s="8" t="s">
        <v>45</v>
      </c>
      <c r="I49" s="3" t="s">
        <v>195</v>
      </c>
      <c r="J49" s="3"/>
      <c r="K49" s="3"/>
      <c r="L49" s="4" t="s">
        <v>196</v>
      </c>
      <c r="M49" s="7" t="s">
        <v>197</v>
      </c>
      <c r="N49" s="4" t="s">
        <v>56</v>
      </c>
    </row>
    <row r="50" spans="1:14">
      <c r="A50" s="40" t="s">
        <v>198</v>
      </c>
      <c r="B50" s="19" t="s">
        <v>199</v>
      </c>
      <c r="C50" s="8" t="s">
        <v>37</v>
      </c>
      <c r="D50" s="8"/>
      <c r="E50" s="8"/>
      <c r="F50" s="8" t="s">
        <v>200</v>
      </c>
      <c r="G50" s="19" t="s">
        <v>97</v>
      </c>
      <c r="H50" s="8" t="s">
        <v>122</v>
      </c>
      <c r="I50" s="3" t="s">
        <v>201</v>
      </c>
      <c r="J50" s="3"/>
      <c r="K50" s="3"/>
      <c r="L50" s="4" t="s">
        <v>196</v>
      </c>
      <c r="M50" s="7" t="s">
        <v>197</v>
      </c>
      <c r="N50" s="4" t="s">
        <v>56</v>
      </c>
    </row>
    <row r="51" spans="1:14">
      <c r="A51" s="40" t="s">
        <v>202</v>
      </c>
      <c r="B51" s="8" t="s">
        <v>182</v>
      </c>
      <c r="C51" s="8" t="s">
        <v>37</v>
      </c>
      <c r="D51" s="8"/>
      <c r="E51" s="8"/>
      <c r="F51" s="8">
        <v>95</v>
      </c>
      <c r="G51" s="8" t="s">
        <v>14</v>
      </c>
      <c r="H51" s="8" t="s">
        <v>185</v>
      </c>
      <c r="I51" s="3" t="s">
        <v>195</v>
      </c>
      <c r="J51" s="3"/>
      <c r="K51" s="3"/>
      <c r="L51" s="4" t="s">
        <v>196</v>
      </c>
      <c r="M51" s="7" t="s">
        <v>197</v>
      </c>
      <c r="N51" s="4" t="s">
        <v>56</v>
      </c>
    </row>
    <row r="52" spans="1:14">
      <c r="A52" s="40" t="s">
        <v>203</v>
      </c>
      <c r="B52" s="8" t="s">
        <v>182</v>
      </c>
      <c r="C52" s="8" t="s">
        <v>37</v>
      </c>
      <c r="D52" s="8"/>
      <c r="E52" s="8"/>
      <c r="F52" s="8">
        <v>40</v>
      </c>
      <c r="G52" s="8" t="s">
        <v>14</v>
      </c>
      <c r="H52" s="8" t="s">
        <v>183</v>
      </c>
      <c r="I52" s="3" t="s">
        <v>195</v>
      </c>
      <c r="J52" s="3"/>
      <c r="K52" s="3"/>
      <c r="L52" s="4" t="s">
        <v>196</v>
      </c>
      <c r="M52" s="7" t="s">
        <v>197</v>
      </c>
      <c r="N52" s="4" t="s">
        <v>56</v>
      </c>
    </row>
    <row r="53" spans="1:14" ht="24">
      <c r="A53" s="40" t="s">
        <v>70</v>
      </c>
      <c r="B53" s="8"/>
      <c r="C53" s="8" t="s">
        <v>37</v>
      </c>
      <c r="D53" s="8"/>
      <c r="E53" s="8"/>
      <c r="F53" s="8" t="s">
        <v>71</v>
      </c>
      <c r="G53" s="8" t="s">
        <v>63</v>
      </c>
      <c r="H53" s="8" t="s">
        <v>72</v>
      </c>
      <c r="I53" s="3" t="s">
        <v>195</v>
      </c>
      <c r="J53" s="3"/>
      <c r="K53" s="3"/>
      <c r="L53" s="4" t="s">
        <v>196</v>
      </c>
      <c r="M53" s="7" t="s">
        <v>197</v>
      </c>
      <c r="N53" s="4" t="s">
        <v>56</v>
      </c>
    </row>
    <row r="54" spans="1:14">
      <c r="A54" s="2" t="s">
        <v>204</v>
      </c>
      <c r="B54" s="12" t="s">
        <v>1</v>
      </c>
      <c r="C54" s="12" t="s">
        <v>24</v>
      </c>
      <c r="D54" s="12"/>
      <c r="E54" s="12"/>
      <c r="F54" s="12" t="s">
        <v>27</v>
      </c>
      <c r="G54" s="12" t="s">
        <v>3</v>
      </c>
      <c r="H54" s="12" t="s">
        <v>28</v>
      </c>
      <c r="I54" s="12" t="s">
        <v>29</v>
      </c>
      <c r="J54" s="12" t="s">
        <v>30</v>
      </c>
      <c r="K54" s="12" t="s">
        <v>31</v>
      </c>
      <c r="L54" s="12" t="s">
        <v>32</v>
      </c>
      <c r="M54" s="12" t="s">
        <v>33</v>
      </c>
      <c r="N54" s="12"/>
    </row>
    <row r="55" spans="1:14">
      <c r="A55" s="40" t="s">
        <v>61</v>
      </c>
      <c r="B55" s="3"/>
      <c r="C55" s="4" t="s">
        <v>37</v>
      </c>
      <c r="D55" s="4"/>
      <c r="E55" s="4"/>
      <c r="F55" s="7" t="str">
        <f>F8</f>
        <v>0.42,
[0.4,0.5]</v>
      </c>
      <c r="G55" s="7" t="str">
        <f>G8</f>
        <v>guyton2006medical,
valtin1995renal</v>
      </c>
      <c r="H55" s="3"/>
      <c r="I55" s="3"/>
      <c r="J55" s="3"/>
      <c r="K55" s="3"/>
      <c r="L55" s="4" t="s">
        <v>205</v>
      </c>
      <c r="M55" s="7" t="s">
        <v>206</v>
      </c>
      <c r="N55" s="4" t="s">
        <v>56</v>
      </c>
    </row>
    <row r="56" spans="1:14">
      <c r="A56" s="40" t="s">
        <v>207</v>
      </c>
      <c r="B56" s="4" t="s">
        <v>95</v>
      </c>
      <c r="C56" s="4" t="s">
        <v>37</v>
      </c>
      <c r="D56" s="4" t="s">
        <v>1111</v>
      </c>
      <c r="E56" s="4" t="s">
        <v>1110</v>
      </c>
      <c r="F56" s="7" t="str">
        <f>IF(Patient!C2="Male",D56,E56)</f>
        <v>[13.8,17.2]</v>
      </c>
      <c r="G56" s="7" t="str">
        <f>G31</f>
        <v>guyton2006medical</v>
      </c>
      <c r="H56" s="3"/>
      <c r="I56" s="3"/>
      <c r="J56" s="3"/>
      <c r="K56" s="3"/>
      <c r="L56" s="4" t="s">
        <v>205</v>
      </c>
      <c r="M56" s="7" t="s">
        <v>206</v>
      </c>
      <c r="N56" s="4" t="s">
        <v>56</v>
      </c>
    </row>
    <row r="57" spans="1:14">
      <c r="A57" s="40" t="s">
        <v>208</v>
      </c>
      <c r="B57" s="4" t="s">
        <v>209</v>
      </c>
      <c r="C57" s="4" t="s">
        <v>37</v>
      </c>
      <c r="D57" s="4"/>
      <c r="E57" s="4"/>
      <c r="F57" s="7" t="s">
        <v>210</v>
      </c>
      <c r="G57" s="8" t="s">
        <v>211</v>
      </c>
      <c r="H57" s="4"/>
      <c r="I57" s="3"/>
      <c r="J57" s="41" t="s">
        <v>212</v>
      </c>
      <c r="K57" s="3"/>
      <c r="L57" s="4" t="s">
        <v>205</v>
      </c>
      <c r="M57" s="7" t="s">
        <v>206</v>
      </c>
      <c r="N57" s="4" t="s">
        <v>56</v>
      </c>
    </row>
    <row r="58" spans="1:14">
      <c r="A58" s="40" t="s">
        <v>213</v>
      </c>
      <c r="B58" s="4" t="s">
        <v>95</v>
      </c>
      <c r="C58" s="4" t="s">
        <v>37</v>
      </c>
      <c r="D58" s="4"/>
      <c r="E58" s="4"/>
      <c r="F58" s="7" t="s">
        <v>214</v>
      </c>
      <c r="G58" s="8" t="s">
        <v>215</v>
      </c>
      <c r="H58" s="3"/>
      <c r="I58" s="3"/>
      <c r="J58" s="3"/>
      <c r="K58" s="3"/>
      <c r="L58" s="4" t="s">
        <v>205</v>
      </c>
      <c r="M58" s="7" t="s">
        <v>206</v>
      </c>
      <c r="N58" s="4" t="s">
        <v>56</v>
      </c>
    </row>
    <row r="59" spans="1:14">
      <c r="A59" s="40" t="s">
        <v>216</v>
      </c>
      <c r="B59" s="4" t="s">
        <v>217</v>
      </c>
      <c r="C59" s="4" t="s">
        <v>37</v>
      </c>
      <c r="D59" s="4"/>
      <c r="E59" s="4"/>
      <c r="F59" s="42">
        <v>8.9999999999999999E-8</v>
      </c>
      <c r="G59" s="8" t="s">
        <v>14</v>
      </c>
      <c r="H59" s="4" t="s">
        <v>218</v>
      </c>
      <c r="I59" s="3"/>
      <c r="J59" s="3"/>
      <c r="K59" s="3"/>
      <c r="L59" s="4" t="s">
        <v>205</v>
      </c>
      <c r="M59" s="7" t="s">
        <v>206</v>
      </c>
      <c r="N59" s="4" t="s">
        <v>86</v>
      </c>
    </row>
    <row r="60" spans="1:14">
      <c r="A60" s="40" t="s">
        <v>219</v>
      </c>
      <c r="B60" s="4" t="s">
        <v>84</v>
      </c>
      <c r="C60" s="4" t="s">
        <v>37</v>
      </c>
      <c r="D60" s="4"/>
      <c r="E60" s="4"/>
      <c r="F60" s="18" t="s">
        <v>220</v>
      </c>
      <c r="G60" s="43" t="s">
        <v>221</v>
      </c>
      <c r="H60" s="3"/>
      <c r="I60" s="3"/>
      <c r="J60" s="3" t="s">
        <v>222</v>
      </c>
      <c r="K60" s="3"/>
      <c r="L60" s="4" t="s">
        <v>205</v>
      </c>
      <c r="M60" s="7" t="s">
        <v>206</v>
      </c>
      <c r="N60" s="4" t="s">
        <v>86</v>
      </c>
    </row>
    <row r="61" spans="1:14">
      <c r="A61" s="40" t="s">
        <v>83</v>
      </c>
      <c r="B61" s="7" t="str">
        <f>B14</f>
        <v>ct/uL</v>
      </c>
      <c r="C61" s="4" t="s">
        <v>37</v>
      </c>
      <c r="D61" s="4"/>
      <c r="E61" s="4"/>
      <c r="F61" s="7">
        <f>F14</f>
        <v>5172413.7931034481</v>
      </c>
      <c r="G61" s="7" t="str">
        <f>G14</f>
        <v>guyton2006medical</v>
      </c>
      <c r="H61" s="3"/>
      <c r="I61" s="3"/>
      <c r="J61" s="3"/>
      <c r="K61" s="3"/>
      <c r="L61" s="4" t="s">
        <v>205</v>
      </c>
      <c r="M61" s="7" t="s">
        <v>206</v>
      </c>
      <c r="N61" s="4" t="s">
        <v>86</v>
      </c>
    </row>
    <row r="62" spans="1:14">
      <c r="A62" s="40" t="s">
        <v>103</v>
      </c>
      <c r="B62" s="44" t="str">
        <f>B20</f>
        <v>ct/uL</v>
      </c>
      <c r="C62" s="4" t="s">
        <v>37</v>
      </c>
      <c r="D62" s="4"/>
      <c r="E62" s="4"/>
      <c r="F62" s="44">
        <f>F20</f>
        <v>7000</v>
      </c>
      <c r="G62" s="44" t="str">
        <f>G20</f>
        <v xml:space="preserve">guyton2006medical   </v>
      </c>
      <c r="H62" s="3"/>
      <c r="I62" s="3"/>
      <c r="J62" s="3"/>
      <c r="K62" s="3"/>
      <c r="L62" s="4" t="s">
        <v>205</v>
      </c>
      <c r="M62" s="7" t="s">
        <v>206</v>
      </c>
      <c r="N62" s="4" t="s">
        <v>56</v>
      </c>
    </row>
    <row r="63" spans="1:14">
      <c r="A63" s="2" t="s">
        <v>223</v>
      </c>
      <c r="B63" s="12" t="s">
        <v>1</v>
      </c>
      <c r="C63" s="12" t="s">
        <v>24</v>
      </c>
      <c r="D63" s="12" t="s">
        <v>25</v>
      </c>
      <c r="E63" s="12" t="s">
        <v>26</v>
      </c>
      <c r="F63" s="12" t="s">
        <v>27</v>
      </c>
      <c r="G63" s="12" t="s">
        <v>3</v>
      </c>
      <c r="H63" s="12" t="s">
        <v>28</v>
      </c>
      <c r="I63" s="12" t="s">
        <v>29</v>
      </c>
      <c r="J63" s="12" t="s">
        <v>30</v>
      </c>
      <c r="K63" s="12" t="s">
        <v>31</v>
      </c>
      <c r="L63" s="12" t="s">
        <v>32</v>
      </c>
      <c r="M63" s="12" t="s">
        <v>33</v>
      </c>
      <c r="N63" s="12"/>
    </row>
    <row r="64" spans="1:14">
      <c r="A64" s="40" t="s">
        <v>224</v>
      </c>
      <c r="B64" s="4" t="s">
        <v>95</v>
      </c>
      <c r="C64" s="4" t="s">
        <v>37</v>
      </c>
      <c r="D64" s="4"/>
      <c r="E64" s="4"/>
      <c r="F64" s="7" t="str">
        <f>F23</f>
        <v>[4,5]</v>
      </c>
      <c r="G64" s="7" t="str">
        <f>G23</f>
        <v>valtin1995renal</v>
      </c>
      <c r="H64" s="3"/>
      <c r="I64" s="3"/>
      <c r="J64" s="3"/>
      <c r="K64" s="3"/>
      <c r="L64" s="4" t="s">
        <v>225</v>
      </c>
      <c r="M64" s="7" t="s">
        <v>226</v>
      </c>
      <c r="N64" s="4" t="s">
        <v>56</v>
      </c>
    </row>
    <row r="65" spans="1:14">
      <c r="A65" s="40" t="s">
        <v>227</v>
      </c>
      <c r="B65" s="3"/>
      <c r="C65" s="4" t="s">
        <v>37</v>
      </c>
      <c r="D65" s="4"/>
      <c r="E65" s="4"/>
      <c r="F65" s="7"/>
      <c r="G65" s="3"/>
      <c r="H65" s="3"/>
      <c r="I65" s="3"/>
      <c r="J65" s="3"/>
      <c r="K65" s="3"/>
      <c r="L65" s="4" t="s">
        <v>225</v>
      </c>
      <c r="M65" s="7" t="s">
        <v>226</v>
      </c>
      <c r="N65" s="4" t="s">
        <v>56</v>
      </c>
    </row>
    <row r="66" spans="1:14">
      <c r="A66" s="40" t="s">
        <v>228</v>
      </c>
      <c r="B66" s="3"/>
      <c r="C66" s="4" t="s">
        <v>37</v>
      </c>
      <c r="D66" s="4"/>
      <c r="E66" s="4"/>
      <c r="F66" s="7"/>
      <c r="G66" s="3"/>
      <c r="H66" s="3"/>
      <c r="I66" s="3"/>
      <c r="J66" s="3"/>
      <c r="K66" s="3"/>
      <c r="L66" s="4" t="s">
        <v>225</v>
      </c>
      <c r="M66" s="7" t="s">
        <v>226</v>
      </c>
      <c r="N66" s="4" t="s">
        <v>56</v>
      </c>
    </row>
    <row r="67" spans="1:14">
      <c r="A67" s="40" t="s">
        <v>229</v>
      </c>
      <c r="B67" s="3"/>
      <c r="C67" s="4" t="s">
        <v>37</v>
      </c>
      <c r="D67" s="4"/>
      <c r="E67" s="4"/>
      <c r="F67" s="7"/>
      <c r="G67" s="3"/>
      <c r="H67" s="3"/>
      <c r="I67" s="3"/>
      <c r="J67" s="3"/>
      <c r="K67" s="3"/>
      <c r="L67" s="4" t="s">
        <v>225</v>
      </c>
      <c r="M67" s="7" t="s">
        <v>226</v>
      </c>
      <c r="N67" s="4" t="s">
        <v>56</v>
      </c>
    </row>
    <row r="68" spans="1:14">
      <c r="A68" s="40" t="s">
        <v>230</v>
      </c>
      <c r="B68" s="4" t="s">
        <v>51</v>
      </c>
      <c r="C68" s="4" t="s">
        <v>37</v>
      </c>
      <c r="D68" s="4"/>
      <c r="E68" s="4"/>
      <c r="F68" s="7" t="str">
        <f>F5</f>
        <v>[9.0,18.0],
[6.0,20.0]</v>
      </c>
      <c r="G68" s="7" t="str">
        <f>G5</f>
        <v>valtin1995renal,
Deepakfirst</v>
      </c>
      <c r="H68" s="3"/>
      <c r="I68" s="3"/>
      <c r="J68" s="3"/>
      <c r="K68" s="3"/>
      <c r="L68" s="4" t="s">
        <v>225</v>
      </c>
      <c r="M68" s="7" t="s">
        <v>226</v>
      </c>
      <c r="N68" s="4" t="s">
        <v>56</v>
      </c>
    </row>
    <row r="69" spans="1:14">
      <c r="A69" s="40" t="s">
        <v>231</v>
      </c>
      <c r="B69" s="4" t="s">
        <v>113</v>
      </c>
      <c r="C69" s="4" t="s">
        <v>37</v>
      </c>
      <c r="D69" s="4"/>
      <c r="E69" s="4"/>
      <c r="F69" s="7" t="str">
        <f>F25</f>
        <v>[44.08,52.1]</v>
      </c>
      <c r="G69" s="7" t="str">
        <f>G25</f>
        <v>cheuvront2014comparison</v>
      </c>
      <c r="H69" s="3"/>
      <c r="I69" s="3"/>
      <c r="J69" s="3"/>
      <c r="K69" s="3"/>
      <c r="L69" s="4" t="s">
        <v>225</v>
      </c>
      <c r="M69" s="7" t="s">
        <v>226</v>
      </c>
      <c r="N69" s="4" t="s">
        <v>56</v>
      </c>
    </row>
    <row r="70" spans="1:14">
      <c r="A70" s="40" t="s">
        <v>232</v>
      </c>
      <c r="B70" s="7"/>
      <c r="C70" s="4" t="s">
        <v>37</v>
      </c>
      <c r="D70" s="4"/>
      <c r="E70" s="4"/>
      <c r="F70" s="7"/>
      <c r="G70" s="3"/>
      <c r="H70" s="3"/>
      <c r="I70" s="3"/>
      <c r="J70" s="3"/>
      <c r="K70" s="3"/>
      <c r="L70" s="4" t="s">
        <v>225</v>
      </c>
      <c r="M70" s="7" t="s">
        <v>226</v>
      </c>
      <c r="N70" s="4" t="s">
        <v>56</v>
      </c>
    </row>
    <row r="71" spans="1:14">
      <c r="A71" s="40" t="s">
        <v>233</v>
      </c>
      <c r="B71" s="7" t="s">
        <v>74</v>
      </c>
      <c r="C71" s="4" t="s">
        <v>37</v>
      </c>
      <c r="D71" s="4"/>
      <c r="E71" s="4"/>
      <c r="F71" s="7" t="s">
        <v>234</v>
      </c>
      <c r="G71" s="7" t="str">
        <f>G24</f>
        <v>valtin1995renal</v>
      </c>
      <c r="H71" s="3"/>
      <c r="I71" s="3"/>
      <c r="J71" s="3"/>
      <c r="K71" s="3"/>
      <c r="L71" s="4" t="s">
        <v>225</v>
      </c>
      <c r="M71" s="7" t="s">
        <v>226</v>
      </c>
      <c r="N71" s="4" t="s">
        <v>56</v>
      </c>
    </row>
    <row r="72" spans="1:14">
      <c r="A72" s="40" t="s">
        <v>235</v>
      </c>
      <c r="B72" s="4" t="s">
        <v>113</v>
      </c>
      <c r="C72" s="4" t="s">
        <v>37</v>
      </c>
      <c r="D72" s="4"/>
      <c r="E72" s="4"/>
      <c r="F72" s="7" t="str">
        <f>F27</f>
        <v>[5.0,15.0]</v>
      </c>
      <c r="G72" s="7" t="str">
        <f>G27</f>
        <v>valtin1995renal</v>
      </c>
      <c r="H72" s="3"/>
      <c r="I72" s="3"/>
      <c r="J72" s="3"/>
      <c r="K72" s="3"/>
      <c r="L72" s="4" t="s">
        <v>225</v>
      </c>
      <c r="M72" s="7" t="s">
        <v>226</v>
      </c>
      <c r="N72" s="4" t="s">
        <v>56</v>
      </c>
    </row>
    <row r="73" spans="1:14">
      <c r="A73" s="40" t="s">
        <v>236</v>
      </c>
      <c r="B73" s="4" t="s">
        <v>51</v>
      </c>
      <c r="C73" s="4" t="s">
        <v>37</v>
      </c>
      <c r="D73" s="4"/>
      <c r="E73" s="4"/>
      <c r="F73" s="7" t="s">
        <v>237</v>
      </c>
      <c r="G73" s="7" t="s">
        <v>76</v>
      </c>
      <c r="H73" s="3"/>
      <c r="I73" s="3"/>
      <c r="J73" s="3"/>
      <c r="K73" s="3"/>
      <c r="L73" s="4" t="s">
        <v>225</v>
      </c>
      <c r="M73" s="7" t="s">
        <v>226</v>
      </c>
      <c r="N73" s="4" t="s">
        <v>56</v>
      </c>
    </row>
    <row r="74" spans="1:14">
      <c r="A74" s="40" t="s">
        <v>238</v>
      </c>
      <c r="B74" s="3"/>
      <c r="C74" s="4" t="s">
        <v>37</v>
      </c>
      <c r="D74" s="4"/>
      <c r="E74" s="4"/>
      <c r="F74" s="7"/>
      <c r="G74" s="3"/>
      <c r="H74" s="3"/>
      <c r="I74" s="3"/>
      <c r="J74" s="3"/>
      <c r="K74" s="3"/>
      <c r="L74" s="4" t="s">
        <v>225</v>
      </c>
      <c r="M74" s="7" t="s">
        <v>226</v>
      </c>
      <c r="N74" s="4" t="s">
        <v>56</v>
      </c>
    </row>
    <row r="75" spans="1:14">
      <c r="A75" s="40" t="s">
        <v>239</v>
      </c>
      <c r="B75" s="19" t="s">
        <v>74</v>
      </c>
      <c r="C75" s="4" t="s">
        <v>37</v>
      </c>
      <c r="D75" s="4"/>
      <c r="E75" s="4"/>
      <c r="F75" s="7" t="s">
        <v>240</v>
      </c>
      <c r="G75" s="7" t="str">
        <f>G35</f>
        <v>Leeuwen2015laboratory,
valtin1995renal</v>
      </c>
      <c r="H75" s="3"/>
      <c r="I75" s="3"/>
      <c r="J75" s="3"/>
      <c r="K75" s="3"/>
      <c r="L75" s="4" t="s">
        <v>225</v>
      </c>
      <c r="M75" s="7" t="s">
        <v>226</v>
      </c>
      <c r="N75" s="4" t="s">
        <v>56</v>
      </c>
    </row>
    <row r="76" spans="1:14">
      <c r="A76" s="40" t="s">
        <v>241</v>
      </c>
      <c r="B76" s="3"/>
      <c r="C76" s="4" t="s">
        <v>37</v>
      </c>
      <c r="D76" s="4"/>
      <c r="E76" s="4"/>
      <c r="F76" s="7"/>
      <c r="G76" s="3"/>
      <c r="H76" s="3"/>
      <c r="I76" s="3"/>
      <c r="J76" s="3"/>
      <c r="K76" s="3"/>
      <c r="L76" s="4" t="s">
        <v>225</v>
      </c>
      <c r="M76" s="7" t="s">
        <v>226</v>
      </c>
      <c r="N76" s="4" t="s">
        <v>56</v>
      </c>
    </row>
    <row r="77" spans="1:14">
      <c r="A77" s="40" t="s">
        <v>242</v>
      </c>
      <c r="B77" s="19" t="s">
        <v>95</v>
      </c>
      <c r="C77" s="4" t="s">
        <v>37</v>
      </c>
      <c r="D77" s="4"/>
      <c r="E77" s="4"/>
      <c r="F77" s="7" t="str">
        <f>F17</f>
        <v>[6,8]</v>
      </c>
      <c r="G77" s="7" t="str">
        <f>G17</f>
        <v>valtin1995renal</v>
      </c>
      <c r="H77" s="3"/>
      <c r="I77" s="7"/>
      <c r="J77" s="3"/>
      <c r="K77" s="3"/>
      <c r="L77" s="4" t="s">
        <v>225</v>
      </c>
      <c r="M77" s="7" t="s">
        <v>226</v>
      </c>
      <c r="N77" s="4" t="s">
        <v>56</v>
      </c>
    </row>
  </sheetData>
  <hyperlinks>
    <hyperlink ref="K12" r:id="rId1" xr:uid="{00000000-0004-0000-0100-000000000000}"/>
    <hyperlink ref="K31" r:id="rId2" xr:uid="{00000000-0004-0000-0100-000001000000}"/>
    <hyperlink ref="K38" r:id="rId3" xr:uid="{00000000-0004-0000-0100-000002000000}"/>
    <hyperlink ref="J57" r:id="rId4" xr:uid="{00000000-0004-0000-0100-000003000000}"/>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109"/>
  <sheetViews>
    <sheetView topLeftCell="A85" zoomScaleNormal="100" workbookViewId="0">
      <pane xSplit="1" topLeftCell="C1" activePane="topRight" state="frozen"/>
      <selection activeCell="A81" sqref="A81"/>
      <selection pane="topRight" activeCell="F92" sqref="F92"/>
    </sheetView>
  </sheetViews>
  <sheetFormatPr defaultRowHeight="15"/>
  <cols>
    <col min="1" max="1" width="38.5703125" style="1" customWidth="1"/>
    <col min="2" max="2" width="9.85546875" style="11" customWidth="1"/>
    <col min="3" max="5" width="16.85546875" style="11" customWidth="1"/>
    <col min="6" max="6" width="17.5703125" style="11" customWidth="1"/>
    <col min="7" max="7" width="29" style="45" customWidth="1"/>
    <col min="8" max="8" width="21.7109375" style="45" customWidth="1"/>
    <col min="9" max="9" width="32.7109375" style="11" customWidth="1"/>
    <col min="10" max="10" width="36.28515625" style="46" customWidth="1"/>
    <col min="11" max="11" width="29.5703125" style="1" customWidth="1"/>
    <col min="12" max="12" width="27.5703125" style="11" customWidth="1"/>
    <col min="13" max="13" width="28.85546875" style="11" customWidth="1"/>
    <col min="14" max="14" width="13.7109375" style="11" customWidth="1"/>
    <col min="15" max="15" width="25.140625" style="1" customWidth="1"/>
    <col min="16" max="1025" width="9.140625" style="1" customWidth="1"/>
  </cols>
  <sheetData>
    <row r="1" spans="1:15">
      <c r="A1" s="2" t="s">
        <v>23</v>
      </c>
      <c r="B1" s="12" t="s">
        <v>1</v>
      </c>
      <c r="C1" s="12" t="s">
        <v>24</v>
      </c>
      <c r="D1" s="12" t="s">
        <v>25</v>
      </c>
      <c r="E1" s="12" t="s">
        <v>26</v>
      </c>
      <c r="F1" s="12" t="s">
        <v>27</v>
      </c>
      <c r="G1" s="12" t="s">
        <v>3</v>
      </c>
      <c r="H1" s="12" t="s">
        <v>28</v>
      </c>
      <c r="I1" s="12" t="s">
        <v>29</v>
      </c>
      <c r="J1" s="12" t="s">
        <v>30</v>
      </c>
      <c r="K1" s="30" t="s">
        <v>31</v>
      </c>
      <c r="L1" s="12" t="s">
        <v>32</v>
      </c>
      <c r="M1" s="12" t="s">
        <v>33</v>
      </c>
      <c r="N1" s="12" t="s">
        <v>34</v>
      </c>
      <c r="O1" s="12" t="s">
        <v>243</v>
      </c>
    </row>
    <row r="2" spans="1:15" ht="24">
      <c r="A2" s="47" t="s">
        <v>244</v>
      </c>
      <c r="B2" s="8"/>
      <c r="C2" s="8"/>
      <c r="D2" s="8"/>
      <c r="E2" s="8"/>
      <c r="F2" s="8"/>
      <c r="G2" s="8"/>
      <c r="H2" s="8"/>
      <c r="I2" s="27" t="s">
        <v>245</v>
      </c>
      <c r="J2" s="26"/>
      <c r="K2" s="48"/>
      <c r="L2" s="4" t="s">
        <v>246</v>
      </c>
      <c r="M2" s="4"/>
      <c r="N2" s="4"/>
      <c r="O2" s="3"/>
    </row>
    <row r="3" spans="1:15" ht="36.75" customHeight="1">
      <c r="A3" s="13" t="s">
        <v>15</v>
      </c>
      <c r="B3" s="8" t="s">
        <v>16</v>
      </c>
      <c r="C3" s="8" t="s">
        <v>37</v>
      </c>
      <c r="D3" s="8"/>
      <c r="E3" s="8"/>
      <c r="F3" s="24">
        <f>Patient!C7</f>
        <v>4271.8708541655697</v>
      </c>
      <c r="G3" s="8" t="s">
        <v>14</v>
      </c>
      <c r="H3" s="8" t="s">
        <v>247</v>
      </c>
      <c r="I3" s="4"/>
      <c r="J3" s="8" t="s">
        <v>248</v>
      </c>
      <c r="K3" s="48"/>
      <c r="L3" s="4" t="s">
        <v>246</v>
      </c>
      <c r="M3" s="4"/>
      <c r="N3" s="4" t="s">
        <v>41</v>
      </c>
      <c r="O3" s="3"/>
    </row>
    <row r="4" spans="1:15" ht="36.75" customHeight="1">
      <c r="A4" s="13" t="s">
        <v>17</v>
      </c>
      <c r="B4" s="8" t="s">
        <v>249</v>
      </c>
      <c r="C4" s="8" t="s">
        <v>37</v>
      </c>
      <c r="D4" s="8"/>
      <c r="E4" s="8"/>
      <c r="F4" s="49">
        <f>Patient!C8</f>
        <v>3.4079833092548486</v>
      </c>
      <c r="G4" s="8" t="s">
        <v>14</v>
      </c>
      <c r="H4" s="8" t="s">
        <v>250</v>
      </c>
      <c r="I4" s="27" t="s">
        <v>251</v>
      </c>
      <c r="J4" s="8"/>
      <c r="K4" s="48"/>
      <c r="L4" s="4" t="s">
        <v>246</v>
      </c>
      <c r="M4" s="4"/>
      <c r="N4" s="4" t="s">
        <v>56</v>
      </c>
      <c r="O4" s="3"/>
    </row>
    <row r="5" spans="1:15" ht="45.75" customHeight="1">
      <c r="A5" s="13" t="s">
        <v>12</v>
      </c>
      <c r="B5" s="8" t="s">
        <v>13</v>
      </c>
      <c r="C5" s="8" t="s">
        <v>37</v>
      </c>
      <c r="D5" s="8"/>
      <c r="E5" s="8"/>
      <c r="F5" s="24">
        <f>Patient!C6</f>
        <v>5600</v>
      </c>
      <c r="G5" s="8" t="s">
        <v>14</v>
      </c>
      <c r="H5" s="8" t="s">
        <v>250</v>
      </c>
      <c r="I5" s="4"/>
      <c r="J5" s="8"/>
      <c r="K5" s="48"/>
      <c r="L5" s="4" t="s">
        <v>246</v>
      </c>
      <c r="M5" s="4"/>
      <c r="N5" s="4" t="s">
        <v>41</v>
      </c>
      <c r="O5" s="3"/>
    </row>
    <row r="6" spans="1:15" ht="60">
      <c r="A6" s="47" t="s">
        <v>252</v>
      </c>
      <c r="B6" s="18" t="s">
        <v>182</v>
      </c>
      <c r="C6" s="8" t="s">
        <v>37</v>
      </c>
      <c r="D6" s="8"/>
      <c r="E6" s="8"/>
      <c r="F6" s="21" t="s">
        <v>253</v>
      </c>
      <c r="G6" s="18" t="s">
        <v>76</v>
      </c>
      <c r="H6" s="8" t="s">
        <v>254</v>
      </c>
      <c r="I6" s="27" t="s">
        <v>245</v>
      </c>
      <c r="J6" s="18" t="s">
        <v>255</v>
      </c>
      <c r="K6" s="48"/>
      <c r="L6" s="4" t="s">
        <v>246</v>
      </c>
      <c r="M6" s="4"/>
      <c r="N6" s="4"/>
      <c r="O6" s="3"/>
    </row>
    <row r="7" spans="1:15">
      <c r="A7" s="13" t="s">
        <v>256</v>
      </c>
      <c r="B7" s="8" t="s">
        <v>13</v>
      </c>
      <c r="C7" s="8" t="s">
        <v>37</v>
      </c>
      <c r="D7" s="8"/>
      <c r="E7" s="8"/>
      <c r="F7" s="21">
        <f>F40*60</f>
        <v>672</v>
      </c>
      <c r="G7" s="18" t="s">
        <v>257</v>
      </c>
      <c r="H7" s="8"/>
      <c r="I7" s="27"/>
      <c r="J7" s="18"/>
      <c r="K7" s="48"/>
      <c r="L7" s="4" t="s">
        <v>246</v>
      </c>
      <c r="M7" s="4"/>
      <c r="N7" s="4" t="s">
        <v>41</v>
      </c>
      <c r="O7" s="3"/>
    </row>
    <row r="8" spans="1:15">
      <c r="A8" s="13" t="s">
        <v>258</v>
      </c>
      <c r="B8" s="18" t="s">
        <v>182</v>
      </c>
      <c r="C8" s="8" t="s">
        <v>37</v>
      </c>
      <c r="D8" s="8"/>
      <c r="E8" s="8"/>
      <c r="F8" s="21" t="s">
        <v>259</v>
      </c>
      <c r="G8" s="18" t="s">
        <v>260</v>
      </c>
      <c r="H8" s="8"/>
      <c r="I8" s="27"/>
      <c r="J8" s="18"/>
      <c r="K8" s="48"/>
      <c r="L8" s="4" t="s">
        <v>246</v>
      </c>
      <c r="M8" s="4"/>
      <c r="N8" s="4" t="s">
        <v>56</v>
      </c>
      <c r="O8" s="3"/>
    </row>
    <row r="9" spans="1:15" ht="45.75" customHeight="1">
      <c r="A9" s="13" t="s">
        <v>261</v>
      </c>
      <c r="B9" s="8" t="s">
        <v>182</v>
      </c>
      <c r="C9" s="8" t="s">
        <v>37</v>
      </c>
      <c r="D9" s="8"/>
      <c r="E9" s="8"/>
      <c r="F9" s="21" t="s">
        <v>262</v>
      </c>
      <c r="G9" s="18" t="s">
        <v>76</v>
      </c>
      <c r="H9" s="8" t="s">
        <v>254</v>
      </c>
      <c r="I9" s="8"/>
      <c r="J9" s="8" t="s">
        <v>263</v>
      </c>
      <c r="K9" s="48"/>
      <c r="L9" s="4" t="s">
        <v>246</v>
      </c>
      <c r="M9" s="4"/>
      <c r="N9" s="4" t="s">
        <v>56</v>
      </c>
      <c r="O9" s="3"/>
    </row>
    <row r="10" spans="1:15" ht="45.75" customHeight="1">
      <c r="A10" s="13" t="s">
        <v>264</v>
      </c>
      <c r="B10" s="8" t="s">
        <v>182</v>
      </c>
      <c r="C10" s="8" t="s">
        <v>37</v>
      </c>
      <c r="D10" s="8"/>
      <c r="E10" s="8"/>
      <c r="F10" s="8" t="s">
        <v>265</v>
      </c>
      <c r="G10" s="18" t="s">
        <v>266</v>
      </c>
      <c r="H10" s="8"/>
      <c r="I10" s="8"/>
      <c r="J10" s="8"/>
      <c r="K10" s="48"/>
      <c r="L10" s="4" t="s">
        <v>246</v>
      </c>
      <c r="M10" s="4"/>
      <c r="N10" s="4" t="s">
        <v>56</v>
      </c>
    </row>
    <row r="11" spans="1:15" ht="45.75" customHeight="1">
      <c r="A11" s="13" t="s">
        <v>267</v>
      </c>
      <c r="B11" s="8" t="s">
        <v>182</v>
      </c>
      <c r="C11" s="8" t="s">
        <v>37</v>
      </c>
      <c r="D11" s="8"/>
      <c r="E11" s="8"/>
      <c r="F11" s="8" t="s">
        <v>268</v>
      </c>
      <c r="G11" s="18" t="s">
        <v>266</v>
      </c>
      <c r="H11" s="18"/>
      <c r="I11" s="50"/>
      <c r="J11" s="26" t="s">
        <v>269</v>
      </c>
      <c r="K11" s="48"/>
      <c r="L11" s="4" t="s">
        <v>246</v>
      </c>
      <c r="M11" s="4"/>
      <c r="N11" s="4" t="s">
        <v>56</v>
      </c>
    </row>
    <row r="12" spans="1:15" ht="27.75" customHeight="1">
      <c r="A12" s="13" t="s">
        <v>270</v>
      </c>
      <c r="B12" s="8"/>
      <c r="C12" s="8" t="s">
        <v>37</v>
      </c>
      <c r="D12" s="8"/>
      <c r="E12" s="8"/>
      <c r="F12" s="21">
        <v>0.55000000000000004</v>
      </c>
      <c r="G12" s="8" t="s">
        <v>14</v>
      </c>
      <c r="H12" s="27"/>
      <c r="I12" s="8"/>
      <c r="J12" s="8" t="s">
        <v>271</v>
      </c>
      <c r="K12" s="48"/>
      <c r="L12" s="4" t="s">
        <v>246</v>
      </c>
      <c r="M12" s="4"/>
      <c r="N12" s="4" t="s">
        <v>46</v>
      </c>
      <c r="O12" s="3"/>
    </row>
    <row r="13" spans="1:15" ht="74.25" customHeight="1">
      <c r="A13" s="13" t="s">
        <v>272</v>
      </c>
      <c r="B13" s="8" t="s">
        <v>273</v>
      </c>
      <c r="C13" s="8" t="s">
        <v>37</v>
      </c>
      <c r="D13" s="8"/>
      <c r="E13" s="8"/>
      <c r="F13" s="21" t="s">
        <v>1100</v>
      </c>
      <c r="G13" s="8" t="s">
        <v>1101</v>
      </c>
      <c r="H13" s="8"/>
      <c r="I13"/>
      <c r="J13" s="8"/>
      <c r="K13" s="48"/>
      <c r="L13" s="4" t="s">
        <v>246</v>
      </c>
      <c r="M13" s="4"/>
      <c r="N13" s="4" t="s">
        <v>41</v>
      </c>
      <c r="O13" s="3"/>
    </row>
    <row r="14" spans="1:15">
      <c r="A14" s="47" t="s">
        <v>274</v>
      </c>
      <c r="B14" s="8"/>
      <c r="C14" s="8"/>
      <c r="D14" s="8"/>
      <c r="E14" s="8"/>
      <c r="F14" s="8"/>
      <c r="G14" s="8"/>
      <c r="H14" s="8"/>
      <c r="I14" s="8" t="s">
        <v>275</v>
      </c>
      <c r="J14" s="8"/>
      <c r="K14" s="48"/>
      <c r="L14" s="4" t="s">
        <v>246</v>
      </c>
      <c r="M14" s="4"/>
      <c r="N14" s="4"/>
      <c r="O14" s="3"/>
    </row>
    <row r="15" spans="1:15" ht="65.25" customHeight="1">
      <c r="A15" s="13" t="s">
        <v>276</v>
      </c>
      <c r="B15" s="8" t="s">
        <v>16</v>
      </c>
      <c r="C15" s="8" t="s">
        <v>37</v>
      </c>
      <c r="D15" s="8"/>
      <c r="E15" s="8"/>
      <c r="F15" s="8" t="s">
        <v>277</v>
      </c>
      <c r="G15" s="45" t="s">
        <v>278</v>
      </c>
      <c r="H15" s="8"/>
      <c r="I15" s="8"/>
      <c r="J15" s="8" t="s">
        <v>279</v>
      </c>
      <c r="K15" s="48"/>
      <c r="L15" s="4" t="s">
        <v>246</v>
      </c>
      <c r="M15" s="4"/>
      <c r="N15" s="4" t="s">
        <v>56</v>
      </c>
      <c r="O15" s="3"/>
    </row>
    <row r="16" spans="1:15">
      <c r="A16" s="13" t="s">
        <v>280</v>
      </c>
      <c r="B16" s="18" t="s">
        <v>182</v>
      </c>
      <c r="C16" s="8" t="s">
        <v>37</v>
      </c>
      <c r="D16" s="8"/>
      <c r="E16" s="8"/>
      <c r="F16" s="21" t="s">
        <v>281</v>
      </c>
      <c r="G16" s="18" t="s">
        <v>282</v>
      </c>
      <c r="H16" s="8"/>
      <c r="I16" s="27" t="s">
        <v>283</v>
      </c>
      <c r="J16" s="18"/>
      <c r="K16" s="48"/>
      <c r="L16" s="4" t="s">
        <v>246</v>
      </c>
      <c r="M16" s="4"/>
      <c r="N16" s="4" t="s">
        <v>56</v>
      </c>
      <c r="O16" s="3"/>
    </row>
    <row r="17" spans="1:15" ht="40.5" customHeight="1">
      <c r="A17" s="13" t="s">
        <v>284</v>
      </c>
      <c r="B17" s="8" t="s">
        <v>182</v>
      </c>
      <c r="C17" s="8" t="s">
        <v>37</v>
      </c>
      <c r="D17" s="8"/>
      <c r="E17" s="8"/>
      <c r="F17" s="8" t="s">
        <v>285</v>
      </c>
      <c r="G17" s="18" t="s">
        <v>76</v>
      </c>
      <c r="H17" s="8" t="s">
        <v>254</v>
      </c>
      <c r="I17" s="8"/>
      <c r="J17" s="8" t="s">
        <v>263</v>
      </c>
      <c r="K17" s="48"/>
      <c r="L17" s="4" t="s">
        <v>246</v>
      </c>
      <c r="M17" s="4"/>
      <c r="N17" s="4" t="s">
        <v>56</v>
      </c>
      <c r="O17" s="3"/>
    </row>
    <row r="18" spans="1:15">
      <c r="A18" s="47" t="s">
        <v>286</v>
      </c>
      <c r="B18" s="8"/>
      <c r="C18" s="8"/>
      <c r="D18" s="8"/>
      <c r="E18" s="8"/>
      <c r="F18" s="8"/>
      <c r="G18" s="8"/>
      <c r="H18" s="8"/>
      <c r="I18" s="8" t="s">
        <v>287</v>
      </c>
      <c r="J18" s="8"/>
      <c r="K18" s="48"/>
      <c r="L18" s="4" t="s">
        <v>246</v>
      </c>
      <c r="M18" s="4"/>
      <c r="N18" s="4"/>
      <c r="O18" s="3"/>
    </row>
    <row r="19" spans="1:15">
      <c r="A19" s="47" t="s">
        <v>288</v>
      </c>
      <c r="B19" s="8"/>
      <c r="C19" s="8"/>
      <c r="D19" s="8"/>
      <c r="E19" s="8"/>
      <c r="F19" s="8"/>
      <c r="G19" s="8"/>
      <c r="H19" s="8"/>
      <c r="I19" s="8" t="s">
        <v>287</v>
      </c>
      <c r="J19" s="8"/>
      <c r="K19" s="48"/>
      <c r="L19" s="4" t="s">
        <v>246</v>
      </c>
      <c r="M19" s="4"/>
      <c r="N19" s="4"/>
      <c r="O19" s="3"/>
    </row>
    <row r="20" spans="1:15" ht="60">
      <c r="A20" s="13" t="s">
        <v>289</v>
      </c>
      <c r="B20" s="18" t="s">
        <v>182</v>
      </c>
      <c r="C20" s="8" t="s">
        <v>37</v>
      </c>
      <c r="D20" s="8"/>
      <c r="E20" s="8"/>
      <c r="F20" s="21" t="s">
        <v>253</v>
      </c>
      <c r="G20" s="18" t="s">
        <v>76</v>
      </c>
      <c r="H20" s="8" t="s">
        <v>254</v>
      </c>
      <c r="I20" s="8"/>
      <c r="J20" s="18" t="s">
        <v>255</v>
      </c>
      <c r="K20" s="48"/>
      <c r="L20" s="4" t="s">
        <v>246</v>
      </c>
      <c r="M20" s="4"/>
      <c r="N20" s="4" t="s">
        <v>56</v>
      </c>
      <c r="O20" s="3"/>
    </row>
    <row r="21" spans="1:15" s="1" customFormat="1" ht="24">
      <c r="A21" s="13" t="s">
        <v>290</v>
      </c>
      <c r="B21" s="8" t="s">
        <v>291</v>
      </c>
      <c r="C21" s="8" t="s">
        <v>37</v>
      </c>
      <c r="D21" s="8"/>
      <c r="E21" s="8"/>
      <c r="F21" s="52">
        <f>F101</f>
        <v>4.666666666666667</v>
      </c>
      <c r="G21" s="8" t="s">
        <v>257</v>
      </c>
      <c r="H21" s="8"/>
      <c r="J21" s="8" t="s">
        <v>292</v>
      </c>
      <c r="K21" s="48"/>
      <c r="L21" s="4" t="s">
        <v>246</v>
      </c>
      <c r="M21" s="4"/>
      <c r="N21" s="4" t="s">
        <v>56</v>
      </c>
      <c r="O21" s="3"/>
    </row>
    <row r="22" spans="1:15" ht="24">
      <c r="A22" s="47" t="s">
        <v>293</v>
      </c>
      <c r="B22" s="8"/>
      <c r="C22" s="8"/>
      <c r="D22" s="8"/>
      <c r="E22" s="8"/>
      <c r="F22" s="8"/>
      <c r="G22" s="8"/>
      <c r="H22" s="8"/>
      <c r="I22" s="27" t="s">
        <v>245</v>
      </c>
      <c r="J22" s="8"/>
      <c r="K22" s="48"/>
      <c r="L22" s="4" t="s">
        <v>246</v>
      </c>
      <c r="M22" s="4"/>
      <c r="N22" s="4"/>
      <c r="O22" s="3"/>
    </row>
    <row r="23" spans="1:15" ht="41.25" customHeight="1">
      <c r="A23" s="13" t="s">
        <v>294</v>
      </c>
      <c r="B23" s="18" t="s">
        <v>182</v>
      </c>
      <c r="C23" s="8" t="s">
        <v>37</v>
      </c>
      <c r="D23" s="8"/>
      <c r="E23" s="8"/>
      <c r="F23" s="18" t="s">
        <v>265</v>
      </c>
      <c r="G23" s="18" t="s">
        <v>76</v>
      </c>
      <c r="H23" s="18" t="s">
        <v>254</v>
      </c>
      <c r="I23" s="18"/>
      <c r="J23" s="18" t="s">
        <v>295</v>
      </c>
      <c r="K23" s="48"/>
      <c r="L23" s="4" t="s">
        <v>246</v>
      </c>
      <c r="M23" s="4"/>
      <c r="N23" s="4" t="s">
        <v>56</v>
      </c>
      <c r="O23" s="3"/>
    </row>
    <row r="24" spans="1:15" ht="24">
      <c r="A24" s="13" t="s">
        <v>296</v>
      </c>
      <c r="B24" s="8" t="s">
        <v>182</v>
      </c>
      <c r="C24" s="8" t="s">
        <v>37</v>
      </c>
      <c r="D24" s="8"/>
      <c r="E24" s="8"/>
      <c r="F24" s="8" t="s">
        <v>297</v>
      </c>
      <c r="G24" s="18" t="s">
        <v>298</v>
      </c>
      <c r="H24" s="8" t="s">
        <v>299</v>
      </c>
      <c r="I24" s="8"/>
      <c r="J24" s="8" t="s">
        <v>263</v>
      </c>
      <c r="K24" s="48"/>
      <c r="L24" s="4" t="s">
        <v>246</v>
      </c>
      <c r="M24" s="4"/>
      <c r="N24" s="4" t="s">
        <v>56</v>
      </c>
      <c r="O24" s="3"/>
    </row>
    <row r="25" spans="1:15">
      <c r="A25" s="13" t="s">
        <v>300</v>
      </c>
      <c r="B25" s="8" t="s">
        <v>182</v>
      </c>
      <c r="C25" s="8" t="s">
        <v>37</v>
      </c>
      <c r="D25" s="8"/>
      <c r="E25" s="8"/>
      <c r="F25" s="8" t="s">
        <v>301</v>
      </c>
      <c r="G25" s="8" t="s">
        <v>266</v>
      </c>
      <c r="H25" s="8"/>
      <c r="I25" s="8"/>
      <c r="J25" s="8"/>
      <c r="K25" s="48"/>
      <c r="L25" s="4" t="s">
        <v>246</v>
      </c>
      <c r="M25" s="4"/>
      <c r="N25" s="4" t="s">
        <v>56</v>
      </c>
      <c r="O25" s="3"/>
    </row>
    <row r="26" spans="1:15">
      <c r="A26" s="47" t="s">
        <v>302</v>
      </c>
      <c r="B26" s="8"/>
      <c r="C26" s="8"/>
      <c r="D26" s="8"/>
      <c r="E26" s="8"/>
      <c r="F26" s="8"/>
      <c r="G26" s="8"/>
      <c r="H26" s="8"/>
      <c r="I26" s="8"/>
      <c r="J26" s="8" t="s">
        <v>303</v>
      </c>
      <c r="K26" s="48"/>
      <c r="L26" s="4" t="s">
        <v>246</v>
      </c>
      <c r="M26" s="4"/>
      <c r="N26" s="4"/>
      <c r="O26" s="3"/>
    </row>
    <row r="27" spans="1:15">
      <c r="A27" s="47" t="s">
        <v>304</v>
      </c>
      <c r="B27" s="8"/>
      <c r="C27" s="8"/>
      <c r="D27" s="8"/>
      <c r="E27" s="8"/>
      <c r="F27" s="51"/>
      <c r="G27" s="8"/>
      <c r="H27" s="8"/>
      <c r="I27" s="8"/>
      <c r="J27" s="8" t="s">
        <v>303</v>
      </c>
      <c r="K27" s="48"/>
      <c r="L27" s="4" t="s">
        <v>246</v>
      </c>
      <c r="M27" s="4"/>
      <c r="N27" s="4"/>
      <c r="O27" s="3"/>
    </row>
    <row r="28" spans="1:15">
      <c r="A28" s="13" t="s">
        <v>305</v>
      </c>
      <c r="B28" s="8" t="s">
        <v>182</v>
      </c>
      <c r="C28" s="8" t="s">
        <v>37</v>
      </c>
      <c r="D28" s="8"/>
      <c r="E28" s="8"/>
      <c r="F28" s="8" t="s">
        <v>306</v>
      </c>
      <c r="G28" s="18" t="s">
        <v>76</v>
      </c>
      <c r="H28" s="8" t="s">
        <v>254</v>
      </c>
      <c r="I28" s="8"/>
      <c r="J28" s="8" t="s">
        <v>263</v>
      </c>
      <c r="K28" s="48"/>
      <c r="L28" s="4" t="s">
        <v>246</v>
      </c>
      <c r="M28" s="4"/>
      <c r="N28" s="4" t="s">
        <v>56</v>
      </c>
      <c r="O28" s="3"/>
    </row>
    <row r="29" spans="1:15" ht="24">
      <c r="A29" s="13" t="s">
        <v>307</v>
      </c>
      <c r="B29" s="8" t="s">
        <v>308</v>
      </c>
      <c r="C29" s="8" t="s">
        <v>37</v>
      </c>
      <c r="D29" s="8"/>
      <c r="E29" s="8"/>
      <c r="F29" s="8">
        <v>0.14000000000000001</v>
      </c>
      <c r="G29" s="8" t="s">
        <v>14</v>
      </c>
      <c r="H29" s="8" t="s">
        <v>309</v>
      </c>
      <c r="I29" s="8"/>
      <c r="J29" s="8"/>
      <c r="K29" s="48"/>
      <c r="L29" s="4" t="s">
        <v>246</v>
      </c>
      <c r="M29" s="4"/>
      <c r="N29" s="4" t="s">
        <v>124</v>
      </c>
      <c r="O29" s="3"/>
    </row>
    <row r="30" spans="1:15" s="1" customFormat="1" ht="36">
      <c r="A30" s="13" t="s">
        <v>310</v>
      </c>
      <c r="B30" s="8" t="s">
        <v>311</v>
      </c>
      <c r="C30" s="8" t="s">
        <v>37</v>
      </c>
      <c r="D30" s="8"/>
      <c r="E30" s="8"/>
      <c r="F30" s="8">
        <v>0.24</v>
      </c>
      <c r="G30" s="8" t="s">
        <v>14</v>
      </c>
      <c r="H30" s="8" t="s">
        <v>312</v>
      </c>
      <c r="I30" s="8" t="s">
        <v>313</v>
      </c>
      <c r="K30" s="48"/>
      <c r="L30" s="4" t="s">
        <v>246</v>
      </c>
      <c r="M30" s="4"/>
      <c r="N30" s="4" t="s">
        <v>124</v>
      </c>
      <c r="O30" s="3"/>
    </row>
    <row r="31" spans="1:15" ht="24">
      <c r="A31" s="13" t="s">
        <v>314</v>
      </c>
      <c r="B31" s="8" t="s">
        <v>182</v>
      </c>
      <c r="C31" s="8" t="s">
        <v>37</v>
      </c>
      <c r="D31" s="8"/>
      <c r="E31" s="8"/>
      <c r="F31" s="8" t="s">
        <v>1104</v>
      </c>
      <c r="G31" s="8" t="s">
        <v>1102</v>
      </c>
      <c r="H31" s="8"/>
      <c r="I31" s="8" t="s">
        <v>315</v>
      </c>
      <c r="J31" s="8" t="s">
        <v>1103</v>
      </c>
      <c r="K31" s="48"/>
      <c r="L31" s="4" t="s">
        <v>246</v>
      </c>
      <c r="M31" s="4"/>
      <c r="N31" s="4" t="s">
        <v>56</v>
      </c>
      <c r="O31" s="3"/>
    </row>
    <row r="32" spans="1:15" ht="24" customHeight="1">
      <c r="A32" s="13" t="s">
        <v>316</v>
      </c>
      <c r="B32" s="8" t="s">
        <v>308</v>
      </c>
      <c r="C32" s="8" t="s">
        <v>37</v>
      </c>
      <c r="D32" s="8"/>
      <c r="E32" s="8"/>
      <c r="F32" s="52">
        <v>1</v>
      </c>
      <c r="G32" s="8" t="s">
        <v>14</v>
      </c>
      <c r="H32" s="8" t="s">
        <v>317</v>
      </c>
      <c r="I32" s="8"/>
      <c r="J32" s="8" t="s">
        <v>318</v>
      </c>
      <c r="K32" s="48"/>
      <c r="L32" s="4" t="s">
        <v>246</v>
      </c>
      <c r="M32" s="4"/>
      <c r="N32" s="4" t="s">
        <v>56</v>
      </c>
      <c r="O32" s="3"/>
    </row>
    <row r="33" spans="1:15" ht="44.25" customHeight="1">
      <c r="A33" s="13" t="s">
        <v>319</v>
      </c>
      <c r="B33" s="8" t="s">
        <v>182</v>
      </c>
      <c r="C33" s="8" t="s">
        <v>37</v>
      </c>
      <c r="D33" s="8"/>
      <c r="E33" s="8"/>
      <c r="F33" s="21" t="s">
        <v>320</v>
      </c>
      <c r="G33" s="18" t="s">
        <v>76</v>
      </c>
      <c r="H33" s="8" t="s">
        <v>254</v>
      </c>
      <c r="I33" s="8"/>
      <c r="J33" s="8" t="s">
        <v>263</v>
      </c>
      <c r="K33" s="48"/>
      <c r="L33" s="4" t="s">
        <v>246</v>
      </c>
      <c r="M33" s="4"/>
      <c r="N33" s="4" t="s">
        <v>56</v>
      </c>
      <c r="O33" s="3"/>
    </row>
    <row r="34" spans="1:15" ht="44.25" customHeight="1">
      <c r="A34" s="13" t="s">
        <v>321</v>
      </c>
      <c r="B34" s="8" t="s">
        <v>182</v>
      </c>
      <c r="C34" s="8" t="s">
        <v>37</v>
      </c>
      <c r="D34" s="8"/>
      <c r="E34" s="8"/>
      <c r="F34" s="8" t="s">
        <v>320</v>
      </c>
      <c r="G34" s="18" t="s">
        <v>322</v>
      </c>
      <c r="H34" s="18" t="s">
        <v>323</v>
      </c>
      <c r="I34" s="50"/>
      <c r="J34" s="26" t="s">
        <v>324</v>
      </c>
      <c r="K34" s="48"/>
      <c r="L34" s="4" t="s">
        <v>246</v>
      </c>
      <c r="M34" s="4"/>
      <c r="N34" s="4" t="s">
        <v>56</v>
      </c>
    </row>
    <row r="35" spans="1:15" ht="44.25" customHeight="1">
      <c r="A35" s="13" t="s">
        <v>325</v>
      </c>
      <c r="B35" s="8" t="s">
        <v>182</v>
      </c>
      <c r="C35" s="8" t="s">
        <v>37</v>
      </c>
      <c r="D35" s="8"/>
      <c r="E35" s="8"/>
      <c r="F35" s="8" t="s">
        <v>306</v>
      </c>
      <c r="G35" s="18" t="s">
        <v>266</v>
      </c>
      <c r="H35" s="8"/>
      <c r="I35" s="8"/>
      <c r="J35" s="8"/>
      <c r="K35" s="48"/>
      <c r="L35" s="4" t="s">
        <v>246</v>
      </c>
      <c r="M35" s="4"/>
      <c r="N35" s="4" t="s">
        <v>56</v>
      </c>
    </row>
    <row r="36" spans="1:15">
      <c r="A36" s="29" t="s">
        <v>326</v>
      </c>
      <c r="B36" s="2" t="s">
        <v>1</v>
      </c>
      <c r="C36" s="12" t="s">
        <v>24</v>
      </c>
      <c r="D36" s="12" t="s">
        <v>25</v>
      </c>
      <c r="E36" s="12" t="s">
        <v>26</v>
      </c>
      <c r="F36" s="12" t="s">
        <v>109</v>
      </c>
      <c r="G36" s="30" t="s">
        <v>110</v>
      </c>
      <c r="H36" s="30" t="s">
        <v>111</v>
      </c>
      <c r="I36" s="2" t="s">
        <v>29</v>
      </c>
      <c r="J36" s="2" t="s">
        <v>30</v>
      </c>
      <c r="K36" s="30" t="s">
        <v>31</v>
      </c>
      <c r="L36" s="12" t="s">
        <v>32</v>
      </c>
      <c r="M36" s="12" t="s">
        <v>33</v>
      </c>
      <c r="N36" s="12" t="s">
        <v>34</v>
      </c>
      <c r="O36" s="12" t="s">
        <v>243</v>
      </c>
    </row>
    <row r="37" spans="1:15" ht="24.75">
      <c r="A37" s="13" t="s">
        <v>327</v>
      </c>
      <c r="B37" s="18" t="s">
        <v>16</v>
      </c>
      <c r="C37" s="8" t="s">
        <v>37</v>
      </c>
      <c r="D37" s="8">
        <v>0.05</v>
      </c>
      <c r="E37" s="8">
        <v>0.05</v>
      </c>
      <c r="F37" s="52">
        <f>Patient!C7*IF(Patient!C2="Male",D37,E37)</f>
        <v>213.59354270827851</v>
      </c>
      <c r="G37" s="18" t="s">
        <v>257</v>
      </c>
      <c r="H37" s="18"/>
      <c r="I37" s="50"/>
      <c r="J37" s="46" t="s">
        <v>328</v>
      </c>
      <c r="K37" s="48"/>
      <c r="L37" s="4" t="s">
        <v>329</v>
      </c>
      <c r="M37" s="4"/>
      <c r="N37" s="4" t="s">
        <v>56</v>
      </c>
      <c r="O37" s="7" t="s">
        <v>330</v>
      </c>
    </row>
    <row r="38" spans="1:15" ht="36.75">
      <c r="A38" s="13" t="s">
        <v>331</v>
      </c>
      <c r="B38" s="18" t="s">
        <v>291</v>
      </c>
      <c r="C38" s="8" t="s">
        <v>37</v>
      </c>
      <c r="D38" s="8">
        <v>1</v>
      </c>
      <c r="E38" s="8">
        <v>1</v>
      </c>
      <c r="F38" s="52">
        <f>Patient!C6*IF(Patient!C2="Male",D38,E38)/60</f>
        <v>93.333333333333329</v>
      </c>
      <c r="G38" s="18" t="s">
        <v>257</v>
      </c>
      <c r="H38" s="18"/>
      <c r="I38" s="50"/>
      <c r="J38" s="26" t="s">
        <v>332</v>
      </c>
      <c r="K38" s="48"/>
      <c r="L38" s="4" t="s">
        <v>329</v>
      </c>
      <c r="M38" s="4"/>
      <c r="N38" s="4" t="s">
        <v>56</v>
      </c>
      <c r="O38" s="7" t="s">
        <v>330</v>
      </c>
    </row>
    <row r="39" spans="1:15">
      <c r="A39" s="13" t="s">
        <v>333</v>
      </c>
      <c r="B39" s="18" t="s">
        <v>16</v>
      </c>
      <c r="C39" s="8" t="s">
        <v>37</v>
      </c>
      <c r="D39" s="8">
        <v>1.2E-2</v>
      </c>
      <c r="E39" s="8">
        <v>1.2E-2</v>
      </c>
      <c r="F39" s="52">
        <f>Patient!C7*IF(Patient!C2="Male",D39,E39)</f>
        <v>51.262450249986834</v>
      </c>
      <c r="G39" s="18" t="s">
        <v>257</v>
      </c>
      <c r="H39" s="18"/>
      <c r="I39" s="18"/>
      <c r="J39" s="26"/>
      <c r="K39" s="48"/>
      <c r="L39" s="4" t="s">
        <v>329</v>
      </c>
      <c r="M39" s="4"/>
      <c r="N39" s="4" t="s">
        <v>56</v>
      </c>
      <c r="O39" s="7" t="s">
        <v>330</v>
      </c>
    </row>
    <row r="40" spans="1:15">
      <c r="A40" s="13" t="s">
        <v>334</v>
      </c>
      <c r="B40" s="18" t="s">
        <v>291</v>
      </c>
      <c r="C40" s="8" t="s">
        <v>37</v>
      </c>
      <c r="D40" s="8">
        <v>0.12</v>
      </c>
      <c r="E40" s="8">
        <v>0.12</v>
      </c>
      <c r="F40" s="52">
        <f>Patient!C6*IF(Patient!C2="Male",D40,E40)/60</f>
        <v>11.2</v>
      </c>
      <c r="G40" s="18" t="s">
        <v>257</v>
      </c>
      <c r="H40" s="18"/>
      <c r="I40" s="18"/>
      <c r="J40" s="26"/>
      <c r="K40" s="48"/>
      <c r="L40" s="4" t="s">
        <v>329</v>
      </c>
      <c r="M40" s="4"/>
      <c r="N40" s="4" t="s">
        <v>56</v>
      </c>
      <c r="O40" s="7" t="s">
        <v>330</v>
      </c>
    </row>
    <row r="41" spans="1:15">
      <c r="A41" s="13" t="s">
        <v>335</v>
      </c>
      <c r="B41" s="18" t="s">
        <v>182</v>
      </c>
      <c r="C41" s="8" t="s">
        <v>37</v>
      </c>
      <c r="D41" s="8"/>
      <c r="E41" s="8"/>
      <c r="F41" s="21">
        <v>40</v>
      </c>
      <c r="G41" s="18" t="s">
        <v>336</v>
      </c>
      <c r="H41" s="18">
        <v>409</v>
      </c>
      <c r="I41" s="18"/>
      <c r="J41" s="53"/>
      <c r="K41" s="48"/>
      <c r="L41" s="4" t="s">
        <v>329</v>
      </c>
      <c r="M41" s="4"/>
      <c r="N41" s="4" t="s">
        <v>56</v>
      </c>
      <c r="O41" s="3"/>
    </row>
    <row r="42" spans="1:15">
      <c r="A42" s="13" t="s">
        <v>337</v>
      </c>
      <c r="B42" s="18" t="s">
        <v>16</v>
      </c>
      <c r="C42" s="8" t="s">
        <v>37</v>
      </c>
      <c r="D42" s="8">
        <v>7.0000000000000007E-2</v>
      </c>
      <c r="E42" s="8">
        <v>7.0000000000000007E-2</v>
      </c>
      <c r="F42" s="49">
        <f>Patient!C7*IF(Patient!C2="Male",D42,E42)</f>
        <v>299.03095979158991</v>
      </c>
      <c r="G42" s="18" t="s">
        <v>257</v>
      </c>
      <c r="H42" s="18"/>
      <c r="I42" s="18"/>
      <c r="J42" s="46" t="s">
        <v>338</v>
      </c>
      <c r="K42" s="48"/>
      <c r="L42" s="4" t="s">
        <v>329</v>
      </c>
      <c r="M42" s="4"/>
      <c r="N42" s="4" t="s">
        <v>56</v>
      </c>
      <c r="O42" s="7" t="s">
        <v>330</v>
      </c>
    </row>
    <row r="43" spans="1:15">
      <c r="A43" s="13" t="s">
        <v>339</v>
      </c>
      <c r="B43" s="18" t="s">
        <v>291</v>
      </c>
      <c r="C43" s="8" t="s">
        <v>37</v>
      </c>
      <c r="D43" s="8">
        <v>0.05</v>
      </c>
      <c r="E43" s="8">
        <v>0.05</v>
      </c>
      <c r="F43" s="49">
        <f>Patient!C6*IF(Patient!C2="Male",D43,E43)/60</f>
        <v>4.666666666666667</v>
      </c>
      <c r="G43" s="18" t="s">
        <v>257</v>
      </c>
      <c r="H43" s="18"/>
      <c r="I43" s="18"/>
      <c r="J43" s="26"/>
      <c r="K43" s="48"/>
      <c r="L43" s="4" t="s">
        <v>329</v>
      </c>
      <c r="M43" s="4"/>
      <c r="N43" s="4" t="s">
        <v>56</v>
      </c>
      <c r="O43" s="7" t="s">
        <v>330</v>
      </c>
    </row>
    <row r="44" spans="1:15">
      <c r="A44" s="13" t="s">
        <v>340</v>
      </c>
      <c r="B44" s="18" t="s">
        <v>16</v>
      </c>
      <c r="C44" s="8" t="s">
        <v>37</v>
      </c>
      <c r="D44" s="8">
        <v>0.05</v>
      </c>
      <c r="E44" s="8">
        <v>8.5000000000000006E-2</v>
      </c>
      <c r="F44" s="49">
        <f>Patient!C7*IF(Patient!C2="Male",D44,E44)</f>
        <v>213.59354270827851</v>
      </c>
      <c r="G44" s="18" t="s">
        <v>257</v>
      </c>
      <c r="H44" s="8"/>
      <c r="I44" s="8"/>
      <c r="J44" s="26"/>
      <c r="K44" s="48"/>
      <c r="L44" s="4" t="s">
        <v>329</v>
      </c>
      <c r="M44" s="4"/>
      <c r="N44" s="4" t="s">
        <v>56</v>
      </c>
      <c r="O44" s="7" t="s">
        <v>330</v>
      </c>
    </row>
    <row r="45" spans="1:15">
      <c r="A45" s="13" t="s">
        <v>341</v>
      </c>
      <c r="B45" s="18" t="s">
        <v>291</v>
      </c>
      <c r="C45" s="8" t="s">
        <v>37</v>
      </c>
      <c r="D45" s="8">
        <v>0.05</v>
      </c>
      <c r="E45" s="8">
        <v>8.5000000000000006E-2</v>
      </c>
      <c r="F45" s="49">
        <f>Patient!C6*IF(Patient!C2="Male",D45,E45)/60</f>
        <v>4.666666666666667</v>
      </c>
      <c r="G45" s="18" t="s">
        <v>257</v>
      </c>
      <c r="H45" s="18"/>
      <c r="I45" s="18"/>
      <c r="J45" s="26"/>
      <c r="K45" s="48"/>
      <c r="L45" s="4" t="s">
        <v>329</v>
      </c>
      <c r="M45" s="4"/>
      <c r="N45" s="4" t="s">
        <v>56</v>
      </c>
      <c r="O45" s="7" t="s">
        <v>330</v>
      </c>
    </row>
    <row r="46" spans="1:15">
      <c r="A46" s="13" t="s">
        <v>342</v>
      </c>
      <c r="B46" s="18" t="s">
        <v>16</v>
      </c>
      <c r="C46" s="8" t="s">
        <v>37</v>
      </c>
      <c r="D46" s="8">
        <v>0.02</v>
      </c>
      <c r="E46" s="8">
        <v>0.02</v>
      </c>
      <c r="F46" s="49">
        <f>Patient!C7*IF(Patient!C2="Male",D46,E46)</f>
        <v>85.437417083311388</v>
      </c>
      <c r="G46" s="18" t="s">
        <v>257</v>
      </c>
      <c r="H46" s="54"/>
      <c r="I46" s="54"/>
      <c r="J46" s="26"/>
      <c r="K46" s="48"/>
      <c r="L46" s="4" t="s">
        <v>329</v>
      </c>
      <c r="M46" s="4"/>
      <c r="N46" s="4" t="s">
        <v>56</v>
      </c>
      <c r="O46" s="7" t="s">
        <v>330</v>
      </c>
    </row>
    <row r="47" spans="1:15">
      <c r="A47" s="13" t="s">
        <v>343</v>
      </c>
      <c r="B47" s="18" t="s">
        <v>291</v>
      </c>
      <c r="C47" s="8" t="s">
        <v>37</v>
      </c>
      <c r="D47" s="8">
        <v>0.19</v>
      </c>
      <c r="E47" s="8">
        <v>0.17</v>
      </c>
      <c r="F47" s="49">
        <f>Patient!C6*IF(Patient!C2="Male",D47,E47)/60</f>
        <v>17.733333333333334</v>
      </c>
      <c r="G47" s="18" t="s">
        <v>257</v>
      </c>
      <c r="H47" s="18"/>
      <c r="I47" s="18"/>
      <c r="J47" s="26"/>
      <c r="K47" s="48"/>
      <c r="L47" s="4" t="s">
        <v>329</v>
      </c>
      <c r="M47" s="4"/>
      <c r="N47" s="4" t="s">
        <v>56</v>
      </c>
      <c r="O47" s="7" t="s">
        <v>330</v>
      </c>
    </row>
    <row r="48" spans="1:15" ht="24.75">
      <c r="A48" s="13" t="s">
        <v>344</v>
      </c>
      <c r="B48" s="18" t="s">
        <v>16</v>
      </c>
      <c r="C48" s="8" t="s">
        <v>37</v>
      </c>
      <c r="D48" s="8">
        <v>2.1999999999999999E-2</v>
      </c>
      <c r="E48" s="8">
        <v>2.1999999999999999E-2</v>
      </c>
      <c r="F48" s="49">
        <f>Patient!C7*IF(Patient!C2="Male",D48,E48)</f>
        <v>93.981158791642528</v>
      </c>
      <c r="G48" s="18" t="s">
        <v>257</v>
      </c>
      <c r="H48" s="18"/>
      <c r="I48" s="18"/>
      <c r="J48" s="46" t="s">
        <v>345</v>
      </c>
      <c r="K48" s="48"/>
      <c r="L48" s="4" t="s">
        <v>329</v>
      </c>
      <c r="M48" s="4"/>
      <c r="N48" s="4" t="s">
        <v>56</v>
      </c>
      <c r="O48" s="7" t="s">
        <v>330</v>
      </c>
    </row>
    <row r="49" spans="1:15">
      <c r="A49" s="13" t="s">
        <v>346</v>
      </c>
      <c r="B49" s="18" t="s">
        <v>291</v>
      </c>
      <c r="C49" s="8" t="s">
        <v>37</v>
      </c>
      <c r="D49" s="8">
        <v>0.04</v>
      </c>
      <c r="E49" s="8">
        <v>0.05</v>
      </c>
      <c r="F49" s="49">
        <f>Patient!C6*IF(Patient!C2="Male",D49,E49)/60</f>
        <v>3.7333333333333334</v>
      </c>
      <c r="G49" s="18" t="s">
        <v>257</v>
      </c>
      <c r="H49" s="18"/>
      <c r="I49" s="18"/>
      <c r="J49" s="26"/>
      <c r="K49" s="48"/>
      <c r="L49" s="4" t="s">
        <v>329</v>
      </c>
      <c r="M49" s="4"/>
      <c r="N49" s="4" t="s">
        <v>56</v>
      </c>
      <c r="O49" s="7" t="s">
        <v>330</v>
      </c>
    </row>
    <row r="50" spans="1:15" ht="36.75">
      <c r="A50" s="13" t="s">
        <v>347</v>
      </c>
      <c r="B50" s="18" t="s">
        <v>16</v>
      </c>
      <c r="C50" s="8" t="s">
        <v>37</v>
      </c>
      <c r="D50" s="8">
        <v>0.02</v>
      </c>
      <c r="E50" s="8">
        <v>0.02</v>
      </c>
      <c r="F50" s="52">
        <f>Patient!C7*IF(Patient!C2="Male",D50,E50)</f>
        <v>85.437417083311388</v>
      </c>
      <c r="G50" s="18" t="s">
        <v>257</v>
      </c>
      <c r="H50" s="18"/>
      <c r="I50" s="50"/>
      <c r="J50" s="46" t="s">
        <v>348</v>
      </c>
      <c r="K50" s="48"/>
      <c r="L50" s="4" t="s">
        <v>329</v>
      </c>
      <c r="M50" s="4"/>
      <c r="N50" s="4" t="s">
        <v>56</v>
      </c>
      <c r="O50" s="7" t="s">
        <v>330</v>
      </c>
    </row>
    <row r="51" spans="1:15">
      <c r="A51" s="13" t="s">
        <v>349</v>
      </c>
      <c r="B51" s="18" t="s">
        <v>291</v>
      </c>
      <c r="C51" s="8" t="s">
        <v>37</v>
      </c>
      <c r="D51" s="8">
        <v>1.4999999999999999E-2</v>
      </c>
      <c r="E51" s="8">
        <v>1.4999999999999999E-2</v>
      </c>
      <c r="F51" s="52">
        <f>Patient!C6*IF(Patient!C2="Male",D51,E51)/60</f>
        <v>1.4</v>
      </c>
      <c r="G51" s="18" t="s">
        <v>257</v>
      </c>
      <c r="H51" s="18"/>
      <c r="I51" s="50"/>
      <c r="J51" s="46" t="s">
        <v>350</v>
      </c>
      <c r="K51" s="48"/>
      <c r="L51" s="4" t="s">
        <v>329</v>
      </c>
      <c r="M51" s="4"/>
      <c r="N51" s="4"/>
      <c r="O51" s="7" t="s">
        <v>330</v>
      </c>
    </row>
    <row r="52" spans="1:15">
      <c r="A52" s="13" t="s">
        <v>351</v>
      </c>
      <c r="B52" s="18" t="s">
        <v>16</v>
      </c>
      <c r="C52" s="21" t="s">
        <v>352</v>
      </c>
      <c r="D52" s="21"/>
      <c r="E52" s="21"/>
      <c r="F52" s="8" t="s">
        <v>353</v>
      </c>
      <c r="G52" s="18" t="s">
        <v>354</v>
      </c>
      <c r="H52" s="18"/>
      <c r="I52" s="50"/>
      <c r="J52" s="26"/>
      <c r="K52" s="48"/>
      <c r="L52" s="4" t="s">
        <v>329</v>
      </c>
      <c r="M52" s="4"/>
      <c r="N52" s="4" t="s">
        <v>56</v>
      </c>
      <c r="O52" s="7" t="s">
        <v>330</v>
      </c>
    </row>
    <row r="53" spans="1:15">
      <c r="A53" s="13" t="s">
        <v>351</v>
      </c>
      <c r="B53" s="18" t="s">
        <v>16</v>
      </c>
      <c r="C53" s="21" t="s">
        <v>355</v>
      </c>
      <c r="D53" s="21"/>
      <c r="E53" s="21"/>
      <c r="F53" s="8" t="s">
        <v>356</v>
      </c>
      <c r="G53" s="18" t="s">
        <v>354</v>
      </c>
      <c r="H53" s="18"/>
      <c r="I53" s="50"/>
      <c r="J53" s="26"/>
      <c r="K53" s="48"/>
      <c r="L53" s="4" t="s">
        <v>329</v>
      </c>
      <c r="M53" s="4"/>
      <c r="N53" s="4" t="s">
        <v>56</v>
      </c>
      <c r="O53" s="7" t="s">
        <v>330</v>
      </c>
    </row>
    <row r="54" spans="1:15">
      <c r="A54" s="13" t="s">
        <v>357</v>
      </c>
      <c r="B54" s="18" t="s">
        <v>182</v>
      </c>
      <c r="C54" s="21" t="s">
        <v>352</v>
      </c>
      <c r="D54" s="21"/>
      <c r="E54" s="21"/>
      <c r="F54" s="8" t="s">
        <v>265</v>
      </c>
      <c r="G54" s="18" t="s">
        <v>266</v>
      </c>
      <c r="H54" s="18"/>
      <c r="I54" s="50"/>
      <c r="J54" s="26"/>
      <c r="K54" s="48"/>
      <c r="L54" s="4" t="s">
        <v>329</v>
      </c>
      <c r="M54" s="4"/>
      <c r="N54" s="4" t="s">
        <v>56</v>
      </c>
      <c r="O54" s="7" t="s">
        <v>330</v>
      </c>
    </row>
    <row r="55" spans="1:15" ht="48.75">
      <c r="A55" s="13" t="s">
        <v>357</v>
      </c>
      <c r="B55" s="18" t="s">
        <v>182</v>
      </c>
      <c r="C55" s="21" t="s">
        <v>355</v>
      </c>
      <c r="D55" s="21"/>
      <c r="E55" s="21"/>
      <c r="F55" s="8" t="s">
        <v>320</v>
      </c>
      <c r="G55" s="18" t="s">
        <v>322</v>
      </c>
      <c r="H55" s="18" t="s">
        <v>323</v>
      </c>
      <c r="I55" s="50"/>
      <c r="J55" s="26" t="s">
        <v>324</v>
      </c>
      <c r="K55" s="48"/>
      <c r="L55" s="4" t="s">
        <v>329</v>
      </c>
      <c r="M55" s="4"/>
      <c r="N55" s="4" t="s">
        <v>56</v>
      </c>
      <c r="O55" s="7" t="s">
        <v>330</v>
      </c>
    </row>
    <row r="56" spans="1:15">
      <c r="A56" s="13" t="s">
        <v>358</v>
      </c>
      <c r="B56" s="18" t="s">
        <v>291</v>
      </c>
      <c r="C56" s="8" t="s">
        <v>37</v>
      </c>
      <c r="D56" s="8">
        <v>1</v>
      </c>
      <c r="E56" s="8">
        <v>1</v>
      </c>
      <c r="F56" s="8">
        <v>94.7</v>
      </c>
      <c r="G56" s="18" t="s">
        <v>257</v>
      </c>
      <c r="H56" s="18"/>
      <c r="I56" s="50"/>
      <c r="J56" s="26"/>
      <c r="K56" s="48"/>
      <c r="L56" s="4" t="s">
        <v>329</v>
      </c>
      <c r="M56" s="4"/>
      <c r="N56" s="4" t="s">
        <v>56</v>
      </c>
      <c r="O56" s="7" t="s">
        <v>330</v>
      </c>
    </row>
    <row r="57" spans="1:15" ht="24.75">
      <c r="A57" s="13" t="s">
        <v>359</v>
      </c>
      <c r="B57" s="18" t="s">
        <v>16</v>
      </c>
      <c r="C57" s="8" t="s">
        <v>37</v>
      </c>
      <c r="D57" s="8"/>
      <c r="E57" s="8"/>
      <c r="F57" s="6">
        <f>F46*0.5</f>
        <v>42.718708541655694</v>
      </c>
      <c r="G57" s="27" t="s">
        <v>360</v>
      </c>
      <c r="H57" s="18"/>
      <c r="I57" s="50"/>
      <c r="J57" s="46" t="s">
        <v>361</v>
      </c>
      <c r="K57" s="48"/>
      <c r="L57" s="4" t="s">
        <v>329</v>
      </c>
      <c r="M57" s="4"/>
      <c r="N57" s="4" t="s">
        <v>56</v>
      </c>
      <c r="O57" s="7" t="s">
        <v>330</v>
      </c>
    </row>
    <row r="58" spans="1:15" ht="24.75">
      <c r="A58" s="13" t="s">
        <v>362</v>
      </c>
      <c r="B58" s="18" t="s">
        <v>291</v>
      </c>
      <c r="C58" s="8" t="s">
        <v>37</v>
      </c>
      <c r="D58" s="8"/>
      <c r="E58" s="8"/>
      <c r="F58" s="49">
        <f>F47*0.5</f>
        <v>8.8666666666666671</v>
      </c>
      <c r="G58" s="18" t="s">
        <v>257</v>
      </c>
      <c r="H58" s="18"/>
      <c r="I58" s="50"/>
      <c r="J58" s="26" t="s">
        <v>363</v>
      </c>
      <c r="K58" s="48"/>
      <c r="L58" s="4" t="s">
        <v>329</v>
      </c>
      <c r="M58" s="4"/>
      <c r="N58" s="4" t="s">
        <v>56</v>
      </c>
      <c r="O58" s="7" t="s">
        <v>330</v>
      </c>
    </row>
    <row r="59" spans="1:15" ht="36.75">
      <c r="A59" s="13" t="s">
        <v>364</v>
      </c>
      <c r="B59" s="18" t="s">
        <v>16</v>
      </c>
      <c r="C59" s="8" t="s">
        <v>37</v>
      </c>
      <c r="D59" s="8">
        <v>0.04</v>
      </c>
      <c r="E59" s="8">
        <v>0.04</v>
      </c>
      <c r="F59" s="52">
        <f>Patient!C7*IF(Patient!C2="Male",D59,E59)</f>
        <v>170.87483416662278</v>
      </c>
      <c r="G59" s="18" t="s">
        <v>257</v>
      </c>
      <c r="H59" s="18"/>
      <c r="I59" s="50"/>
      <c r="J59" s="46" t="s">
        <v>348</v>
      </c>
      <c r="K59" s="48"/>
      <c r="L59" s="4" t="s">
        <v>329</v>
      </c>
      <c r="M59" s="4"/>
      <c r="N59" s="4" t="s">
        <v>56</v>
      </c>
      <c r="O59" s="7" t="s">
        <v>330</v>
      </c>
    </row>
    <row r="60" spans="1:15">
      <c r="A60" s="13" t="s">
        <v>365</v>
      </c>
      <c r="B60" s="18" t="s">
        <v>291</v>
      </c>
      <c r="C60" s="8" t="s">
        <v>37</v>
      </c>
      <c r="D60" s="8">
        <v>5.2499999999999998E-2</v>
      </c>
      <c r="E60" s="8">
        <v>5.2499999999999998E-2</v>
      </c>
      <c r="F60" s="52">
        <f>Patient!C6*IF(Patient!C2="Male",D60,E60)/60</f>
        <v>4.9000000000000004</v>
      </c>
      <c r="G60" s="18" t="s">
        <v>366</v>
      </c>
      <c r="H60" s="18"/>
      <c r="I60" s="50"/>
      <c r="J60" s="46" t="s">
        <v>367</v>
      </c>
      <c r="K60" s="48"/>
      <c r="L60" s="4" t="s">
        <v>329</v>
      </c>
      <c r="M60" s="4"/>
      <c r="N60" s="4"/>
      <c r="O60" s="7" t="s">
        <v>330</v>
      </c>
    </row>
    <row r="61" spans="1:15" ht="24.75">
      <c r="A61" s="13" t="s">
        <v>368</v>
      </c>
      <c r="B61" s="18" t="s">
        <v>16</v>
      </c>
      <c r="C61" s="8" t="s">
        <v>37</v>
      </c>
      <c r="D61" s="8">
        <v>0.03</v>
      </c>
      <c r="E61" s="8">
        <v>0.03</v>
      </c>
      <c r="F61" s="52">
        <f>Patient!C10*Patient!C7*IF(Patient!C2="Male",D61,E61)</f>
        <v>51.262450249986841</v>
      </c>
      <c r="G61" s="18" t="s">
        <v>257</v>
      </c>
      <c r="H61" s="18"/>
      <c r="I61" s="50"/>
      <c r="J61" s="46" t="s">
        <v>369</v>
      </c>
      <c r="K61" s="48"/>
      <c r="L61" s="4" t="s">
        <v>329</v>
      </c>
      <c r="M61" s="4"/>
      <c r="N61" s="4" t="s">
        <v>56</v>
      </c>
      <c r="O61" s="7" t="s">
        <v>330</v>
      </c>
    </row>
    <row r="62" spans="1:15">
      <c r="A62" s="13" t="s">
        <v>370</v>
      </c>
      <c r="B62" s="18" t="s">
        <v>291</v>
      </c>
      <c r="C62" s="8" t="s">
        <v>37</v>
      </c>
      <c r="D62" s="8">
        <v>1</v>
      </c>
      <c r="E62" s="8">
        <v>1</v>
      </c>
      <c r="F62" s="52">
        <f>Patient!C10*Patient!C6*IF(Patient!C3="Male",D62,E62)/60</f>
        <v>37.333333333333336</v>
      </c>
      <c r="G62" s="18" t="s">
        <v>257</v>
      </c>
      <c r="H62" s="18"/>
      <c r="I62" s="50"/>
      <c r="J62" s="26"/>
      <c r="K62" s="48"/>
      <c r="L62" s="4" t="s">
        <v>329</v>
      </c>
      <c r="M62" s="4"/>
      <c r="N62" s="4" t="s">
        <v>56</v>
      </c>
      <c r="O62" s="7" t="s">
        <v>330</v>
      </c>
    </row>
    <row r="63" spans="1:15" ht="24.75">
      <c r="A63" s="13" t="s">
        <v>371</v>
      </c>
      <c r="B63" s="18" t="s">
        <v>16</v>
      </c>
      <c r="C63" s="8" t="s">
        <v>37</v>
      </c>
      <c r="D63" s="8">
        <v>0.02</v>
      </c>
      <c r="E63" s="8">
        <v>0.02</v>
      </c>
      <c r="F63" s="52">
        <f>Patient!C10*Patient!C7*IF(Patient!C4="Male",D63,E63)</f>
        <v>34.174966833324561</v>
      </c>
      <c r="G63" s="18" t="s">
        <v>257</v>
      </c>
      <c r="H63" s="18"/>
      <c r="I63" s="50"/>
      <c r="J63" s="46" t="s">
        <v>369</v>
      </c>
      <c r="K63" s="48"/>
      <c r="L63" s="4" t="s">
        <v>329</v>
      </c>
      <c r="M63" s="4"/>
      <c r="N63" s="4" t="s">
        <v>56</v>
      </c>
      <c r="O63" s="7" t="s">
        <v>330</v>
      </c>
    </row>
    <row r="64" spans="1:15">
      <c r="A64" s="13" t="s">
        <v>372</v>
      </c>
      <c r="B64" s="18" t="s">
        <v>291</v>
      </c>
      <c r="C64" s="8" t="s">
        <v>37</v>
      </c>
      <c r="D64" s="8">
        <v>1</v>
      </c>
      <c r="E64" s="8">
        <v>1</v>
      </c>
      <c r="F64" s="52">
        <f>Patient!C10*Patient!C6*IF(Patient!C5="Male",D64,E64)/60</f>
        <v>37.333333333333336</v>
      </c>
      <c r="G64" s="18" t="s">
        <v>257</v>
      </c>
      <c r="H64" s="18"/>
      <c r="I64" s="50"/>
      <c r="J64" s="26"/>
      <c r="K64" s="48"/>
      <c r="L64" s="4" t="s">
        <v>329</v>
      </c>
      <c r="M64" s="4"/>
      <c r="N64" s="4" t="s">
        <v>56</v>
      </c>
      <c r="O64" s="7" t="s">
        <v>330</v>
      </c>
    </row>
    <row r="65" spans="1:15" ht="24.75">
      <c r="A65" s="13" t="s">
        <v>373</v>
      </c>
      <c r="B65" s="18" t="s">
        <v>16</v>
      </c>
      <c r="C65" s="8" t="s">
        <v>37</v>
      </c>
      <c r="D65" s="8">
        <v>5.5E-2</v>
      </c>
      <c r="E65" s="8">
        <v>5.5E-2</v>
      </c>
      <c r="F65" s="52">
        <f>Patient!C10*Patient!C7*IF(Patient!C6="Male",D65,E65)</f>
        <v>93.981158791642542</v>
      </c>
      <c r="G65" s="18" t="s">
        <v>257</v>
      </c>
      <c r="H65" s="18"/>
      <c r="I65" s="50"/>
      <c r="J65" s="46" t="s">
        <v>369</v>
      </c>
      <c r="K65" s="48"/>
      <c r="L65" s="4" t="s">
        <v>329</v>
      </c>
      <c r="M65" s="4"/>
      <c r="N65" s="4" t="s">
        <v>56</v>
      </c>
      <c r="O65" s="7" t="s">
        <v>330</v>
      </c>
    </row>
    <row r="66" spans="1:15">
      <c r="A66" s="13" t="s">
        <v>374</v>
      </c>
      <c r="B66" s="18" t="s">
        <v>291</v>
      </c>
      <c r="C66" s="8" t="s">
        <v>37</v>
      </c>
      <c r="D66" s="8">
        <v>1</v>
      </c>
      <c r="E66" s="8">
        <v>1</v>
      </c>
      <c r="F66" s="52">
        <f>Patient!C10*Patient!C6*IF(Patient!C7="Male",D66,E66)/60</f>
        <v>37.333333333333336</v>
      </c>
      <c r="G66" s="18" t="s">
        <v>257</v>
      </c>
      <c r="H66" s="18"/>
      <c r="I66" s="50"/>
      <c r="J66" s="26"/>
      <c r="K66" s="48"/>
      <c r="L66" s="4" t="s">
        <v>329</v>
      </c>
      <c r="M66" s="4"/>
      <c r="N66" s="4" t="s">
        <v>56</v>
      </c>
      <c r="O66" s="7" t="s">
        <v>330</v>
      </c>
    </row>
    <row r="67" spans="1:15" ht="24.75">
      <c r="A67" s="13" t="s">
        <v>375</v>
      </c>
      <c r="B67" s="18" t="s">
        <v>16</v>
      </c>
      <c r="C67" s="8" t="s">
        <v>37</v>
      </c>
      <c r="D67" s="8">
        <v>0.1</v>
      </c>
      <c r="E67" s="8">
        <v>0.1</v>
      </c>
      <c r="F67" s="49">
        <f>Patient!C7*IF(Patient!C2="Male",D67,E67)</f>
        <v>427.18708541655701</v>
      </c>
      <c r="G67" s="18" t="s">
        <v>257</v>
      </c>
      <c r="H67" s="18"/>
      <c r="I67" s="18"/>
      <c r="J67" s="46" t="s">
        <v>376</v>
      </c>
      <c r="K67" s="48"/>
      <c r="L67" s="4" t="s">
        <v>329</v>
      </c>
      <c r="M67" s="4"/>
      <c r="N67" s="4" t="s">
        <v>56</v>
      </c>
      <c r="O67" s="7" t="s">
        <v>330</v>
      </c>
    </row>
    <row r="68" spans="1:15">
      <c r="A68" s="13" t="s">
        <v>377</v>
      </c>
      <c r="B68" s="18" t="s">
        <v>291</v>
      </c>
      <c r="C68" s="8" t="s">
        <v>37</v>
      </c>
      <c r="D68" s="8">
        <v>0.255</v>
      </c>
      <c r="E68" s="8">
        <v>0.27</v>
      </c>
      <c r="F68" s="49">
        <f>Patient!C6*IF(Patient!C2="Male",D68,E68)/60</f>
        <v>23.8</v>
      </c>
      <c r="G68" s="18" t="s">
        <v>14</v>
      </c>
      <c r="H68" s="18" t="s">
        <v>378</v>
      </c>
      <c r="I68" s="18"/>
      <c r="J68" s="26" t="s">
        <v>379</v>
      </c>
      <c r="K68" s="48"/>
      <c r="L68" s="4" t="s">
        <v>329</v>
      </c>
      <c r="M68" s="4"/>
      <c r="N68" s="4" t="s">
        <v>56</v>
      </c>
      <c r="O68" s="7" t="s">
        <v>330</v>
      </c>
    </row>
    <row r="69" spans="1:15">
      <c r="A69" s="13" t="s">
        <v>380</v>
      </c>
      <c r="B69" s="18" t="s">
        <v>16</v>
      </c>
      <c r="C69" s="8" t="s">
        <v>37</v>
      </c>
      <c r="D69" s="8">
        <v>0.14000000000000001</v>
      </c>
      <c r="E69" s="8">
        <v>0.105</v>
      </c>
      <c r="F69" s="52">
        <f>Patient!C7*IF(Patient!C2="Male",D69,E69)</f>
        <v>598.06191958317982</v>
      </c>
      <c r="G69" s="18" t="s">
        <v>257</v>
      </c>
      <c r="H69" s="18"/>
      <c r="I69" s="18"/>
      <c r="J69" s="46" t="s">
        <v>381</v>
      </c>
      <c r="K69" s="48"/>
      <c r="L69" s="4" t="s">
        <v>329</v>
      </c>
      <c r="M69" s="4"/>
      <c r="N69" s="4" t="s">
        <v>56</v>
      </c>
      <c r="O69" s="7" t="s">
        <v>330</v>
      </c>
    </row>
    <row r="70" spans="1:15">
      <c r="A70" s="13" t="s">
        <v>382</v>
      </c>
      <c r="B70" s="18" t="s">
        <v>291</v>
      </c>
      <c r="C70" s="8" t="s">
        <v>37</v>
      </c>
      <c r="D70" s="8">
        <v>0.17</v>
      </c>
      <c r="E70" s="8">
        <v>0.12</v>
      </c>
      <c r="F70" s="52">
        <f>Patient!C6*IF(Patient!C2="Male",D70,E70)/60</f>
        <v>15.866666666666669</v>
      </c>
      <c r="G70" s="18" t="s">
        <v>257</v>
      </c>
      <c r="H70" s="18"/>
      <c r="I70" s="18"/>
      <c r="J70" s="26"/>
      <c r="K70" s="48"/>
      <c r="L70" s="4" t="s">
        <v>329</v>
      </c>
      <c r="M70" s="4"/>
      <c r="N70" s="4" t="s">
        <v>56</v>
      </c>
      <c r="O70" s="7" t="s">
        <v>330</v>
      </c>
    </row>
    <row r="71" spans="1:15">
      <c r="A71" s="13" t="s">
        <v>383</v>
      </c>
      <c r="B71" s="18" t="s">
        <v>16</v>
      </c>
      <c r="C71" s="8" t="s">
        <v>37</v>
      </c>
      <c r="D71" s="8">
        <v>0.01</v>
      </c>
      <c r="E71" s="8">
        <v>0.01</v>
      </c>
      <c r="F71" s="52">
        <f>Patient!C7*IF(Patient!C2="Male",D71,E71)</f>
        <v>42.718708541655694</v>
      </c>
      <c r="G71" s="18" t="s">
        <v>257</v>
      </c>
      <c r="H71" s="18"/>
      <c r="I71" s="50"/>
      <c r="J71" s="46" t="s">
        <v>384</v>
      </c>
      <c r="K71" s="48"/>
      <c r="L71" s="4" t="s">
        <v>329</v>
      </c>
      <c r="M71" s="4"/>
      <c r="N71" s="4" t="s">
        <v>56</v>
      </c>
      <c r="O71" s="7" t="s">
        <v>330</v>
      </c>
    </row>
    <row r="72" spans="1:15">
      <c r="A72" s="13" t="s">
        <v>385</v>
      </c>
      <c r="B72" s="18" t="s">
        <v>291</v>
      </c>
      <c r="C72" s="8" t="s">
        <v>37</v>
      </c>
      <c r="D72" s="8">
        <v>0.04</v>
      </c>
      <c r="E72" s="8">
        <v>0.05</v>
      </c>
      <c r="F72" s="52">
        <f>Patient!C6*IF(Patient!C2="Male",D72,E72)/60</f>
        <v>3.7333333333333334</v>
      </c>
      <c r="G72" s="18" t="s">
        <v>257</v>
      </c>
      <c r="H72" s="18"/>
      <c r="I72" s="50"/>
      <c r="J72" s="26"/>
      <c r="K72" s="48"/>
      <c r="L72" s="4" t="s">
        <v>329</v>
      </c>
      <c r="M72" s="4"/>
      <c r="N72" s="4" t="s">
        <v>56</v>
      </c>
      <c r="O72" s="7" t="s">
        <v>330</v>
      </c>
    </row>
    <row r="73" spans="1:15" ht="24.75">
      <c r="A73" s="13" t="s">
        <v>386</v>
      </c>
      <c r="B73" s="18" t="s">
        <v>16</v>
      </c>
      <c r="C73" s="8" t="s">
        <v>37</v>
      </c>
      <c r="D73" s="8">
        <v>0.03</v>
      </c>
      <c r="E73" s="8">
        <v>0.03</v>
      </c>
      <c r="F73" s="52">
        <f>Patient!C7*IF(Patient!C14="Male",D73,E73)</f>
        <v>128.15612562496707</v>
      </c>
      <c r="G73" s="18" t="s">
        <v>257</v>
      </c>
      <c r="H73" s="18"/>
      <c r="I73" s="50"/>
      <c r="J73" s="46" t="s">
        <v>369</v>
      </c>
      <c r="K73" s="48"/>
      <c r="L73" s="4" t="s">
        <v>329</v>
      </c>
      <c r="M73" s="4"/>
      <c r="N73" s="4" t="s">
        <v>56</v>
      </c>
      <c r="O73" s="7" t="s">
        <v>330</v>
      </c>
    </row>
    <row r="74" spans="1:15">
      <c r="A74" s="13" t="s">
        <v>387</v>
      </c>
      <c r="B74" s="18" t="s">
        <v>291</v>
      </c>
      <c r="C74" s="8" t="s">
        <v>37</v>
      </c>
      <c r="D74" s="8">
        <v>1</v>
      </c>
      <c r="E74" s="8">
        <v>1</v>
      </c>
      <c r="F74" s="52">
        <f>Patient!C6*IF(Patient!C15="Male",D74,E74)/60</f>
        <v>93.333333333333329</v>
      </c>
      <c r="G74" s="18" t="s">
        <v>257</v>
      </c>
      <c r="H74" s="18"/>
      <c r="I74" s="50"/>
      <c r="J74" s="26"/>
      <c r="K74" s="48"/>
      <c r="L74" s="4" t="s">
        <v>329</v>
      </c>
      <c r="M74" s="4"/>
      <c r="N74" s="4" t="s">
        <v>56</v>
      </c>
      <c r="O74" s="7" t="s">
        <v>330</v>
      </c>
    </row>
    <row r="75" spans="1:15">
      <c r="A75" s="13" t="s">
        <v>388</v>
      </c>
      <c r="B75" s="18" t="s">
        <v>182</v>
      </c>
      <c r="C75" s="21" t="s">
        <v>352</v>
      </c>
      <c r="D75" s="4"/>
      <c r="E75" s="4"/>
      <c r="F75" s="8" t="s">
        <v>265</v>
      </c>
      <c r="G75" s="18" t="s">
        <v>76</v>
      </c>
      <c r="H75" s="18" t="s">
        <v>254</v>
      </c>
      <c r="I75" s="50"/>
      <c r="J75" s="26"/>
      <c r="K75" s="48"/>
      <c r="L75" s="4" t="s">
        <v>329</v>
      </c>
      <c r="M75" s="4"/>
      <c r="N75" s="4" t="s">
        <v>56</v>
      </c>
      <c r="O75" s="7" t="s">
        <v>330</v>
      </c>
    </row>
    <row r="76" spans="1:15">
      <c r="A76" s="13" t="s">
        <v>388</v>
      </c>
      <c r="B76" s="18" t="s">
        <v>182</v>
      </c>
      <c r="C76" s="21" t="s">
        <v>355</v>
      </c>
      <c r="D76" s="4"/>
      <c r="E76" s="4"/>
      <c r="F76" s="8" t="s">
        <v>306</v>
      </c>
      <c r="G76" s="18" t="s">
        <v>76</v>
      </c>
      <c r="H76" s="18" t="s">
        <v>254</v>
      </c>
      <c r="I76" s="50"/>
      <c r="J76" s="26"/>
      <c r="K76" s="48"/>
      <c r="L76" s="4" t="s">
        <v>329</v>
      </c>
      <c r="M76" s="4"/>
      <c r="N76" s="4" t="s">
        <v>56</v>
      </c>
      <c r="O76" s="7" t="s">
        <v>330</v>
      </c>
    </row>
    <row r="77" spans="1:15" ht="24.75">
      <c r="A77" s="13" t="s">
        <v>389</v>
      </c>
      <c r="B77" s="18" t="s">
        <v>16</v>
      </c>
      <c r="C77" s="8" t="s">
        <v>37</v>
      </c>
      <c r="D77" s="8">
        <v>0.02</v>
      </c>
      <c r="E77" s="8">
        <v>0.02</v>
      </c>
      <c r="F77" s="52">
        <f>Patient!C7*IF(Patient!C18="Male",D77,E77)</f>
        <v>85.437417083311388</v>
      </c>
      <c r="G77" s="18" t="s">
        <v>257</v>
      </c>
      <c r="H77" s="18"/>
      <c r="I77" s="50"/>
      <c r="J77" s="46" t="s">
        <v>369</v>
      </c>
      <c r="K77" s="48"/>
      <c r="L77" s="4" t="s">
        <v>329</v>
      </c>
      <c r="M77" s="4"/>
      <c r="N77" s="4" t="s">
        <v>56</v>
      </c>
      <c r="O77" s="7" t="s">
        <v>330</v>
      </c>
    </row>
    <row r="78" spans="1:15">
      <c r="A78" s="13" t="s">
        <v>390</v>
      </c>
      <c r="B78" s="18" t="s">
        <v>291</v>
      </c>
      <c r="C78" s="8" t="s">
        <v>37</v>
      </c>
      <c r="D78" s="8">
        <v>1</v>
      </c>
      <c r="E78" s="8">
        <v>1</v>
      </c>
      <c r="F78" s="52">
        <f>Patient!C6*IF(Patient!C19="Male",D78,E78)/60</f>
        <v>93.333333333333329</v>
      </c>
      <c r="G78" s="18" t="s">
        <v>257</v>
      </c>
      <c r="H78" s="18"/>
      <c r="I78" s="50"/>
      <c r="J78" s="26"/>
      <c r="K78" s="48"/>
      <c r="L78" s="4" t="s">
        <v>329</v>
      </c>
      <c r="M78" s="4"/>
      <c r="N78" s="4" t="s">
        <v>56</v>
      </c>
      <c r="O78" s="7" t="s">
        <v>330</v>
      </c>
    </row>
    <row r="79" spans="1:15">
      <c r="A79" s="13" t="s">
        <v>391</v>
      </c>
      <c r="B79" s="18" t="s">
        <v>182</v>
      </c>
      <c r="C79" s="21" t="s">
        <v>37</v>
      </c>
      <c r="D79" s="4"/>
      <c r="E79" s="4"/>
      <c r="F79" s="8" t="s">
        <v>265</v>
      </c>
      <c r="G79" s="18" t="s">
        <v>76</v>
      </c>
      <c r="H79" s="18" t="s">
        <v>254</v>
      </c>
      <c r="I79" s="50"/>
      <c r="J79" s="26" t="s">
        <v>392</v>
      </c>
      <c r="K79" s="48"/>
      <c r="L79" s="4" t="s">
        <v>329</v>
      </c>
      <c r="M79" s="4"/>
      <c r="N79" s="4" t="s">
        <v>56</v>
      </c>
      <c r="O79" s="7" t="s">
        <v>330</v>
      </c>
    </row>
    <row r="80" spans="1:15" ht="24.75">
      <c r="A80" s="13" t="s">
        <v>393</v>
      </c>
      <c r="B80" s="18" t="s">
        <v>16</v>
      </c>
      <c r="C80" s="8" t="s">
        <v>37</v>
      </c>
      <c r="D80" s="8">
        <v>5.5E-2</v>
      </c>
      <c r="E80" s="8">
        <v>5.5E-2</v>
      </c>
      <c r="F80" s="52">
        <f>Patient!C7*IF(Patient!C21="Male",D80,E80)</f>
        <v>234.95289697910633</v>
      </c>
      <c r="G80" s="18" t="s">
        <v>257</v>
      </c>
      <c r="H80" s="18"/>
      <c r="I80" s="50"/>
      <c r="J80" s="46" t="s">
        <v>369</v>
      </c>
      <c r="K80" s="48"/>
      <c r="L80" s="4" t="s">
        <v>329</v>
      </c>
      <c r="M80" s="4"/>
      <c r="N80" s="4" t="s">
        <v>56</v>
      </c>
      <c r="O80" s="7" t="s">
        <v>330</v>
      </c>
    </row>
    <row r="81" spans="1:15">
      <c r="A81" s="13" t="s">
        <v>394</v>
      </c>
      <c r="B81" s="18" t="s">
        <v>291</v>
      </c>
      <c r="C81" s="8" t="s">
        <v>37</v>
      </c>
      <c r="D81" s="8">
        <v>1</v>
      </c>
      <c r="E81" s="8">
        <v>1</v>
      </c>
      <c r="F81" s="52">
        <f>Patient!C6*IF(Patient!C22="Male",D81,E81)/60</f>
        <v>93.333333333333329</v>
      </c>
      <c r="G81" s="18" t="s">
        <v>257</v>
      </c>
      <c r="H81" s="18"/>
      <c r="I81" s="50"/>
      <c r="J81" s="26"/>
      <c r="K81" s="48"/>
      <c r="L81" s="4" t="s">
        <v>329</v>
      </c>
      <c r="M81" s="4"/>
      <c r="N81" s="4" t="s">
        <v>56</v>
      </c>
      <c r="O81" s="7" t="s">
        <v>330</v>
      </c>
    </row>
    <row r="82" spans="1:15" ht="36.75">
      <c r="A82" s="13" t="s">
        <v>395</v>
      </c>
      <c r="B82" s="18" t="s">
        <v>182</v>
      </c>
      <c r="C82" s="21" t="s">
        <v>37</v>
      </c>
      <c r="D82" s="21"/>
      <c r="E82" s="21"/>
      <c r="F82" s="8" t="s">
        <v>265</v>
      </c>
      <c r="G82" s="18" t="s">
        <v>76</v>
      </c>
      <c r="H82" s="18" t="s">
        <v>254</v>
      </c>
      <c r="I82" s="50"/>
      <c r="J82" s="26" t="s">
        <v>396</v>
      </c>
      <c r="K82" s="48"/>
      <c r="L82" s="4" t="s">
        <v>329</v>
      </c>
      <c r="M82" s="4"/>
      <c r="N82" s="4" t="s">
        <v>56</v>
      </c>
      <c r="O82" s="7" t="s">
        <v>330</v>
      </c>
    </row>
    <row r="83" spans="1:15" ht="36.75">
      <c r="A83" s="13" t="s">
        <v>397</v>
      </c>
      <c r="B83" s="18" t="s">
        <v>16</v>
      </c>
      <c r="C83" s="8" t="s">
        <v>37</v>
      </c>
      <c r="D83" s="8">
        <v>0.02</v>
      </c>
      <c r="E83" s="8">
        <v>0.02</v>
      </c>
      <c r="F83" s="52">
        <f>Patient!C7*IF(Patient!C2="Male",D83,E83)</f>
        <v>85.437417083311388</v>
      </c>
      <c r="G83" s="18" t="s">
        <v>257</v>
      </c>
      <c r="H83" s="18"/>
      <c r="I83" s="50"/>
      <c r="J83" s="46" t="s">
        <v>348</v>
      </c>
      <c r="K83" s="48"/>
      <c r="L83" s="4" t="s">
        <v>329</v>
      </c>
      <c r="M83" s="4"/>
      <c r="N83" s="4" t="s">
        <v>56</v>
      </c>
      <c r="O83" s="7" t="s">
        <v>330</v>
      </c>
    </row>
    <row r="84" spans="1:15">
      <c r="A84" s="13" t="s">
        <v>398</v>
      </c>
      <c r="B84" s="18" t="s">
        <v>291</v>
      </c>
      <c r="C84" s="8" t="s">
        <v>37</v>
      </c>
      <c r="D84" s="8">
        <v>1.4999999999999999E-2</v>
      </c>
      <c r="E84" s="8">
        <v>1.4999999999999999E-2</v>
      </c>
      <c r="F84" s="52">
        <f>Patient!C6*IF(Patient!C2="Male",D84,E84)/60</f>
        <v>1.4</v>
      </c>
      <c r="G84" s="18" t="s">
        <v>399</v>
      </c>
      <c r="H84" s="18"/>
      <c r="I84" s="50"/>
      <c r="J84" s="46" t="s">
        <v>350</v>
      </c>
      <c r="K84" s="48"/>
      <c r="L84" s="4" t="s">
        <v>329</v>
      </c>
      <c r="M84" s="4"/>
      <c r="N84" s="4"/>
      <c r="O84" s="7" t="s">
        <v>330</v>
      </c>
    </row>
    <row r="85" spans="1:15" ht="60.75">
      <c r="A85" s="13" t="s">
        <v>400</v>
      </c>
      <c r="B85" s="18" t="s">
        <v>16</v>
      </c>
      <c r="C85" s="21" t="s">
        <v>352</v>
      </c>
      <c r="D85" s="21"/>
      <c r="E85" s="21"/>
      <c r="F85" s="8" t="s">
        <v>401</v>
      </c>
      <c r="G85" s="18" t="s">
        <v>402</v>
      </c>
      <c r="H85" s="18"/>
      <c r="I85" s="50"/>
      <c r="J85" s="46" t="s">
        <v>403</v>
      </c>
      <c r="K85" s="48"/>
      <c r="L85" s="4" t="s">
        <v>329</v>
      </c>
      <c r="M85" s="4"/>
      <c r="N85" s="4" t="s">
        <v>56</v>
      </c>
      <c r="O85" s="7" t="s">
        <v>330</v>
      </c>
    </row>
    <row r="86" spans="1:15" ht="24">
      <c r="A86" s="13" t="s">
        <v>400</v>
      </c>
      <c r="B86" s="18" t="s">
        <v>16</v>
      </c>
      <c r="C86" s="21" t="s">
        <v>355</v>
      </c>
      <c r="D86" s="21"/>
      <c r="E86" s="21"/>
      <c r="F86" s="8" t="s">
        <v>404</v>
      </c>
      <c r="G86" s="18" t="s">
        <v>402</v>
      </c>
      <c r="H86" s="18"/>
      <c r="I86" s="50"/>
      <c r="J86" s="26"/>
      <c r="K86" s="48"/>
      <c r="L86" s="4" t="s">
        <v>329</v>
      </c>
      <c r="M86" s="4"/>
      <c r="N86" s="4" t="s">
        <v>56</v>
      </c>
      <c r="O86" s="7" t="s">
        <v>330</v>
      </c>
    </row>
    <row r="87" spans="1:15" ht="36.75">
      <c r="A87" s="13" t="s">
        <v>405</v>
      </c>
      <c r="B87" s="18" t="s">
        <v>182</v>
      </c>
      <c r="C87" s="21" t="s">
        <v>352</v>
      </c>
      <c r="D87" s="21"/>
      <c r="E87" s="21"/>
      <c r="F87" s="8" t="s">
        <v>268</v>
      </c>
      <c r="G87" s="18" t="s">
        <v>266</v>
      </c>
      <c r="H87" s="18"/>
      <c r="I87" s="50"/>
      <c r="J87" s="26" t="s">
        <v>269</v>
      </c>
      <c r="K87" s="48"/>
      <c r="L87" s="4" t="s">
        <v>329</v>
      </c>
      <c r="M87" s="4"/>
      <c r="N87" s="4" t="s">
        <v>56</v>
      </c>
      <c r="O87" s="7" t="s">
        <v>330</v>
      </c>
    </row>
    <row r="88" spans="1:15">
      <c r="A88" s="13" t="s">
        <v>405</v>
      </c>
      <c r="B88" s="18" t="s">
        <v>182</v>
      </c>
      <c r="C88" s="21" t="s">
        <v>355</v>
      </c>
      <c r="D88" s="21"/>
      <c r="E88" s="21"/>
      <c r="F88" s="8" t="s">
        <v>306</v>
      </c>
      <c r="G88" s="18" t="s">
        <v>266</v>
      </c>
      <c r="H88" s="18"/>
      <c r="I88" s="50"/>
      <c r="J88" s="26"/>
      <c r="K88" s="48"/>
      <c r="L88" s="4" t="s">
        <v>329</v>
      </c>
      <c r="M88" s="4"/>
      <c r="N88" s="4" t="s">
        <v>56</v>
      </c>
      <c r="O88" s="7" t="s">
        <v>330</v>
      </c>
    </row>
    <row r="89" spans="1:15">
      <c r="A89" s="13" t="s">
        <v>406</v>
      </c>
      <c r="B89" s="18" t="s">
        <v>291</v>
      </c>
      <c r="C89" s="8" t="s">
        <v>37</v>
      </c>
      <c r="D89" s="8"/>
      <c r="E89" s="8"/>
      <c r="F89" s="8">
        <v>94.7</v>
      </c>
      <c r="G89" s="18" t="s">
        <v>257</v>
      </c>
      <c r="H89" s="18"/>
      <c r="I89" s="50"/>
      <c r="J89" s="26"/>
      <c r="K89" s="48"/>
      <c r="L89" s="4" t="s">
        <v>329</v>
      </c>
      <c r="M89" s="4"/>
      <c r="N89" s="4" t="s">
        <v>56</v>
      </c>
      <c r="O89" s="7" t="s">
        <v>330</v>
      </c>
    </row>
    <row r="90" spans="1:15" ht="24.75">
      <c r="A90" s="13" t="s">
        <v>407</v>
      </c>
      <c r="B90" s="18" t="s">
        <v>16</v>
      </c>
      <c r="C90" s="8" t="s">
        <v>37</v>
      </c>
      <c r="D90" s="8"/>
      <c r="E90" s="8"/>
      <c r="F90" s="6">
        <f>F46*0.5</f>
        <v>42.718708541655694</v>
      </c>
      <c r="G90" s="27" t="s">
        <v>360</v>
      </c>
      <c r="H90" s="18"/>
      <c r="I90" s="50"/>
      <c r="J90" s="46" t="s">
        <v>361</v>
      </c>
      <c r="K90" s="48"/>
      <c r="L90" s="4" t="s">
        <v>329</v>
      </c>
      <c r="M90" s="4"/>
      <c r="N90" s="4" t="s">
        <v>56</v>
      </c>
      <c r="O90" s="7" t="s">
        <v>330</v>
      </c>
    </row>
    <row r="91" spans="1:15" ht="24.75">
      <c r="A91" s="13" t="s">
        <v>408</v>
      </c>
      <c r="B91" s="18" t="s">
        <v>291</v>
      </c>
      <c r="C91" s="8" t="s">
        <v>37</v>
      </c>
      <c r="D91" s="8"/>
      <c r="E91" s="8"/>
      <c r="F91" s="49">
        <f>F47*0.5</f>
        <v>8.8666666666666671</v>
      </c>
      <c r="G91" s="18" t="s">
        <v>257</v>
      </c>
      <c r="H91" s="18"/>
      <c r="I91" s="50"/>
      <c r="J91" s="26" t="s">
        <v>363</v>
      </c>
      <c r="K91" s="48"/>
      <c r="L91" s="4" t="s">
        <v>329</v>
      </c>
      <c r="M91" s="4"/>
      <c r="N91" s="4" t="s">
        <v>56</v>
      </c>
      <c r="O91" s="7" t="s">
        <v>330</v>
      </c>
    </row>
    <row r="92" spans="1:15" ht="36.75">
      <c r="A92" s="13" t="s">
        <v>409</v>
      </c>
      <c r="B92" s="18" t="s">
        <v>16</v>
      </c>
      <c r="C92" s="8" t="s">
        <v>37</v>
      </c>
      <c r="D92" s="8">
        <v>0.04</v>
      </c>
      <c r="E92" s="8">
        <v>0.04</v>
      </c>
      <c r="F92" s="52">
        <f>Patient!C7*IF(Patient!C2="Male",D92,E92)</f>
        <v>170.87483416662278</v>
      </c>
      <c r="G92" s="18" t="s">
        <v>257</v>
      </c>
      <c r="H92" s="18"/>
      <c r="I92" s="50"/>
      <c r="J92" s="46" t="s">
        <v>348</v>
      </c>
      <c r="K92" s="48"/>
      <c r="L92" s="4" t="s">
        <v>329</v>
      </c>
      <c r="M92" s="4"/>
      <c r="N92" s="4" t="s">
        <v>56</v>
      </c>
      <c r="O92" s="7" t="s">
        <v>330</v>
      </c>
    </row>
    <row r="93" spans="1:15">
      <c r="A93" s="13" t="s">
        <v>410</v>
      </c>
      <c r="B93" s="18" t="s">
        <v>291</v>
      </c>
      <c r="C93" s="8" t="s">
        <v>37</v>
      </c>
      <c r="D93" s="8">
        <v>5.2499999999999998E-2</v>
      </c>
      <c r="E93" s="8">
        <v>5.2499999999999998E-2</v>
      </c>
      <c r="F93" s="52">
        <f>Patient!C6*IF(Patient!C2="Male",D93,E93)/60</f>
        <v>4.9000000000000004</v>
      </c>
      <c r="G93" s="18" t="s">
        <v>366</v>
      </c>
      <c r="H93" s="18"/>
      <c r="I93" s="50"/>
      <c r="J93" s="46" t="s">
        <v>367</v>
      </c>
      <c r="K93" s="48"/>
      <c r="L93" s="4" t="s">
        <v>329</v>
      </c>
      <c r="M93" s="4"/>
      <c r="N93" s="4"/>
      <c r="O93" s="7" t="s">
        <v>330</v>
      </c>
    </row>
    <row r="94" spans="1:15" ht="24.75">
      <c r="A94" s="13" t="s">
        <v>411</v>
      </c>
      <c r="B94" s="18" t="s">
        <v>16</v>
      </c>
      <c r="C94" s="8" t="s">
        <v>37</v>
      </c>
      <c r="D94" s="8">
        <v>0.03</v>
      </c>
      <c r="E94" s="8">
        <v>0.03</v>
      </c>
      <c r="F94" s="52">
        <f>Patient!C9*Patient!C7*IF(Patient!C35="Male",D94,E94)</f>
        <v>76.893675374980248</v>
      </c>
      <c r="G94" s="18" t="s">
        <v>257</v>
      </c>
      <c r="H94" s="18"/>
      <c r="I94" s="50"/>
      <c r="J94" s="46" t="s">
        <v>369</v>
      </c>
      <c r="K94" s="48"/>
      <c r="L94" s="4" t="s">
        <v>329</v>
      </c>
      <c r="M94" s="4"/>
      <c r="N94" s="4" t="s">
        <v>56</v>
      </c>
      <c r="O94" s="7" t="s">
        <v>330</v>
      </c>
    </row>
    <row r="95" spans="1:15">
      <c r="A95" s="13" t="s">
        <v>412</v>
      </c>
      <c r="B95" s="18" t="s">
        <v>291</v>
      </c>
      <c r="C95" s="8" t="s">
        <v>37</v>
      </c>
      <c r="D95" s="8">
        <v>1</v>
      </c>
      <c r="E95" s="8">
        <v>1</v>
      </c>
      <c r="F95" s="8">
        <f>Patient!C9*Patient!C6*IF(Patient!C36="Male",D95,E95)/60</f>
        <v>56</v>
      </c>
      <c r="G95" s="18" t="s">
        <v>257</v>
      </c>
      <c r="H95" s="18"/>
      <c r="I95" s="50"/>
      <c r="J95" s="26"/>
      <c r="K95" s="48"/>
      <c r="L95" s="4" t="s">
        <v>329</v>
      </c>
      <c r="M95" s="4"/>
      <c r="N95" s="4" t="s">
        <v>56</v>
      </c>
      <c r="O95" s="7" t="s">
        <v>330</v>
      </c>
    </row>
    <row r="96" spans="1:15" ht="24.75">
      <c r="A96" s="13" t="s">
        <v>413</v>
      </c>
      <c r="B96" s="18" t="s">
        <v>16</v>
      </c>
      <c r="C96" s="8" t="s">
        <v>37</v>
      </c>
      <c r="D96" s="8">
        <v>0.02</v>
      </c>
      <c r="E96" s="8">
        <v>0.02</v>
      </c>
      <c r="F96" s="52">
        <f>Patient!C9*Patient!C7*IF(Patient!C37="Male",D96,E96)</f>
        <v>51.262450249986834</v>
      </c>
      <c r="G96" s="18" t="s">
        <v>257</v>
      </c>
      <c r="H96" s="18"/>
      <c r="I96" s="50"/>
      <c r="J96" s="46" t="s">
        <v>369</v>
      </c>
      <c r="K96" s="48"/>
      <c r="L96" s="4" t="s">
        <v>329</v>
      </c>
      <c r="M96" s="4"/>
      <c r="N96" s="4" t="s">
        <v>56</v>
      </c>
      <c r="O96" s="7" t="s">
        <v>330</v>
      </c>
    </row>
    <row r="97" spans="1:15">
      <c r="A97" s="13" t="s">
        <v>414</v>
      </c>
      <c r="B97" s="18" t="s">
        <v>291</v>
      </c>
      <c r="C97" s="8" t="s">
        <v>37</v>
      </c>
      <c r="D97" s="8">
        <v>1</v>
      </c>
      <c r="E97" s="8">
        <v>1</v>
      </c>
      <c r="F97" s="8">
        <f>Patient!C9*Patient!C6*IF(Patient!C38="Male",D97,E97)/60</f>
        <v>56</v>
      </c>
      <c r="G97" s="18" t="s">
        <v>257</v>
      </c>
      <c r="H97" s="18"/>
      <c r="I97" s="50"/>
      <c r="J97" s="26"/>
      <c r="K97" s="48"/>
      <c r="L97" s="4" t="s">
        <v>329</v>
      </c>
      <c r="M97" s="4"/>
      <c r="N97" s="4" t="s">
        <v>56</v>
      </c>
      <c r="O97" s="7" t="s">
        <v>330</v>
      </c>
    </row>
    <row r="98" spans="1:15" ht="24.75">
      <c r="A98" s="13" t="s">
        <v>415</v>
      </c>
      <c r="B98" s="18" t="s">
        <v>16</v>
      </c>
      <c r="C98" s="8" t="s">
        <v>37</v>
      </c>
      <c r="D98" s="8">
        <v>5.5E-2</v>
      </c>
      <c r="E98" s="8">
        <v>5.5E-2</v>
      </c>
      <c r="F98" s="52">
        <f>Patient!C9*Patient!C7*IF(Patient!C39="Male",D98,E98)</f>
        <v>140.97173818746379</v>
      </c>
      <c r="G98" s="18" t="s">
        <v>257</v>
      </c>
      <c r="H98" s="18"/>
      <c r="I98" s="18"/>
      <c r="J98" s="46" t="s">
        <v>369</v>
      </c>
      <c r="K98" s="48"/>
      <c r="L98" s="4" t="s">
        <v>329</v>
      </c>
      <c r="M98" s="4"/>
      <c r="N98" s="4" t="s">
        <v>56</v>
      </c>
      <c r="O98" s="7" t="s">
        <v>330</v>
      </c>
    </row>
    <row r="99" spans="1:15">
      <c r="A99" s="13" t="s">
        <v>416</v>
      </c>
      <c r="B99" s="18" t="s">
        <v>291</v>
      </c>
      <c r="C99" s="8" t="s">
        <v>37</v>
      </c>
      <c r="D99" s="8">
        <v>1</v>
      </c>
      <c r="E99" s="8">
        <v>1</v>
      </c>
      <c r="F99" s="8">
        <f>Patient!C9*Patient!C6*IF(Patient!C40="Male",D99,E99)/60</f>
        <v>56</v>
      </c>
      <c r="G99" s="18" t="s">
        <v>257</v>
      </c>
      <c r="H99" s="18"/>
      <c r="I99" s="18"/>
      <c r="J99" s="26"/>
      <c r="K99" s="48"/>
      <c r="L99" s="4" t="s">
        <v>329</v>
      </c>
      <c r="M99" s="4"/>
      <c r="N99" s="4" t="s">
        <v>56</v>
      </c>
      <c r="O99" s="7" t="s">
        <v>330</v>
      </c>
    </row>
    <row r="100" spans="1:15" ht="24.75">
      <c r="A100" s="13" t="s">
        <v>417</v>
      </c>
      <c r="B100" s="18" t="s">
        <v>16</v>
      </c>
      <c r="C100" s="8" t="s">
        <v>37</v>
      </c>
      <c r="D100" s="8">
        <v>0.03</v>
      </c>
      <c r="E100" s="8">
        <v>0.03</v>
      </c>
      <c r="F100" s="52">
        <f>Patient!C7*IF(Patient!C2="Male",D100,E100)</f>
        <v>128.15612562496707</v>
      </c>
      <c r="G100" s="18" t="s">
        <v>257</v>
      </c>
      <c r="H100" s="18"/>
      <c r="I100" s="18"/>
      <c r="J100" s="46" t="s">
        <v>376</v>
      </c>
      <c r="K100" s="48"/>
      <c r="L100" s="4" t="s">
        <v>329</v>
      </c>
      <c r="M100" s="4"/>
      <c r="N100" s="4" t="s">
        <v>56</v>
      </c>
      <c r="O100" s="7" t="s">
        <v>330</v>
      </c>
    </row>
    <row r="101" spans="1:15">
      <c r="A101" s="13" t="s">
        <v>418</v>
      </c>
      <c r="B101" s="18" t="s">
        <v>291</v>
      </c>
      <c r="C101" s="8" t="s">
        <v>37</v>
      </c>
      <c r="D101" s="8">
        <v>0.05</v>
      </c>
      <c r="E101" s="8">
        <v>0.05</v>
      </c>
      <c r="F101" s="52">
        <f>Patient!C6*IF(Patient!C2="Male",D101,E101)/60</f>
        <v>4.666666666666667</v>
      </c>
      <c r="G101" s="18" t="s">
        <v>257</v>
      </c>
      <c r="H101" s="18"/>
      <c r="I101" s="18"/>
      <c r="J101" s="26"/>
      <c r="K101" s="48"/>
      <c r="L101" s="4" t="s">
        <v>329</v>
      </c>
      <c r="M101" s="4"/>
      <c r="N101" s="4" t="s">
        <v>56</v>
      </c>
      <c r="O101" s="7" t="s">
        <v>330</v>
      </c>
    </row>
    <row r="102" spans="1:15">
      <c r="A102" s="13" t="s">
        <v>419</v>
      </c>
      <c r="B102" s="18" t="s">
        <v>16</v>
      </c>
      <c r="C102" s="8" t="s">
        <v>37</v>
      </c>
      <c r="D102" s="8">
        <v>3.7999999999999999E-2</v>
      </c>
      <c r="E102" s="8">
        <v>3.7999999999999999E-2</v>
      </c>
      <c r="F102" s="49">
        <f>Patient!C7*IF(Patient!C2="Male",D102,E102)</f>
        <v>162.33109245829164</v>
      </c>
      <c r="G102" s="18" t="s">
        <v>257</v>
      </c>
      <c r="H102" s="18"/>
      <c r="I102" s="18"/>
      <c r="J102" s="26"/>
      <c r="K102" s="48"/>
      <c r="L102" s="4" t="s">
        <v>329</v>
      </c>
      <c r="M102" s="4"/>
      <c r="N102" s="4" t="s">
        <v>56</v>
      </c>
      <c r="O102" s="7" t="s">
        <v>330</v>
      </c>
    </row>
    <row r="103" spans="1:15">
      <c r="A103" s="13" t="s">
        <v>420</v>
      </c>
      <c r="B103" s="18" t="s">
        <v>291</v>
      </c>
      <c r="C103" s="8" t="s">
        <v>37</v>
      </c>
      <c r="D103" s="8">
        <v>0.1</v>
      </c>
      <c r="E103" s="8">
        <v>0.11</v>
      </c>
      <c r="F103" s="49">
        <f>Patient!C6*IF(Patient!C2="Male",D103,E103)/60</f>
        <v>9.3333333333333339</v>
      </c>
      <c r="G103" s="18" t="s">
        <v>257</v>
      </c>
      <c r="H103" s="18"/>
      <c r="I103" s="18"/>
      <c r="J103" s="26"/>
      <c r="K103" s="48"/>
      <c r="L103" s="4" t="s">
        <v>329</v>
      </c>
      <c r="M103" s="4"/>
      <c r="N103" s="4" t="s">
        <v>56</v>
      </c>
      <c r="O103" s="7" t="s">
        <v>330</v>
      </c>
    </row>
    <row r="104" spans="1:15">
      <c r="A104" s="13" t="s">
        <v>421</v>
      </c>
      <c r="B104" s="18" t="s">
        <v>16</v>
      </c>
      <c r="C104" s="8" t="s">
        <v>37</v>
      </c>
      <c r="D104" s="8">
        <v>0.01</v>
      </c>
      <c r="E104" s="8">
        <v>0.01</v>
      </c>
      <c r="F104" s="49">
        <f>Patient!C7*IF(Patient!C2="Male",D104,E104)</f>
        <v>42.718708541655694</v>
      </c>
      <c r="G104" s="18" t="s">
        <v>257</v>
      </c>
      <c r="H104" s="18"/>
      <c r="I104" s="18"/>
      <c r="J104" s="26"/>
      <c r="K104" s="48"/>
      <c r="L104" s="4" t="s">
        <v>329</v>
      </c>
      <c r="M104" s="4"/>
      <c r="N104" s="4" t="s">
        <v>56</v>
      </c>
      <c r="O104" s="7" t="s">
        <v>330</v>
      </c>
    </row>
    <row r="105" spans="1:15">
      <c r="A105" s="13" t="s">
        <v>422</v>
      </c>
      <c r="B105" s="18" t="s">
        <v>291</v>
      </c>
      <c r="C105" s="8" t="s">
        <v>37</v>
      </c>
      <c r="D105" s="8">
        <v>0.01</v>
      </c>
      <c r="E105" s="8">
        <v>0.01</v>
      </c>
      <c r="F105" s="49">
        <f>Patient!C6*IF(Patient!C2="Male",D105,E105)/60</f>
        <v>0.93333333333333335</v>
      </c>
      <c r="G105" s="18" t="s">
        <v>257</v>
      </c>
      <c r="H105" s="8"/>
      <c r="I105" s="8"/>
      <c r="J105" s="46" t="s">
        <v>423</v>
      </c>
      <c r="K105" s="48"/>
      <c r="L105" s="4" t="s">
        <v>329</v>
      </c>
      <c r="M105" s="4"/>
      <c r="N105" s="4" t="s">
        <v>56</v>
      </c>
      <c r="O105" s="7" t="s">
        <v>330</v>
      </c>
    </row>
    <row r="106" spans="1:15">
      <c r="A106" s="13" t="s">
        <v>424</v>
      </c>
      <c r="B106" s="18" t="s">
        <v>16</v>
      </c>
      <c r="C106" s="8" t="s">
        <v>37</v>
      </c>
      <c r="D106" s="8">
        <v>1.4E-2</v>
      </c>
      <c r="E106" s="8">
        <v>1.4E-2</v>
      </c>
      <c r="F106" s="49">
        <f>Patient!C7*IF(Patient!C2="Male",D106,E106)</f>
        <v>59.806191958317974</v>
      </c>
      <c r="G106" s="18" t="s">
        <v>257</v>
      </c>
      <c r="H106" s="18"/>
      <c r="I106" s="50"/>
      <c r="J106" s="26"/>
      <c r="K106" s="48"/>
      <c r="L106" s="4" t="s">
        <v>329</v>
      </c>
      <c r="M106" s="4"/>
      <c r="N106" s="4" t="s">
        <v>56</v>
      </c>
      <c r="O106" s="7" t="s">
        <v>330</v>
      </c>
    </row>
    <row r="107" spans="1:15">
      <c r="A107" s="13" t="s">
        <v>425</v>
      </c>
      <c r="B107" s="18" t="s">
        <v>291</v>
      </c>
      <c r="C107" s="8" t="s">
        <v>37</v>
      </c>
      <c r="D107" s="8">
        <v>0.03</v>
      </c>
      <c r="E107" s="8">
        <v>0.03</v>
      </c>
      <c r="F107" s="49">
        <f>Patient!C6*IF(Patient!C2="Male",D107,E107)/60</f>
        <v>2.8</v>
      </c>
      <c r="G107" s="18" t="s">
        <v>257</v>
      </c>
      <c r="H107" s="18"/>
      <c r="I107" s="50"/>
      <c r="J107" s="26"/>
      <c r="K107" s="48"/>
      <c r="L107" s="4" t="s">
        <v>329</v>
      </c>
      <c r="M107" s="4"/>
      <c r="N107" s="4" t="s">
        <v>56</v>
      </c>
      <c r="O107" s="7" t="s">
        <v>330</v>
      </c>
    </row>
    <row r="108" spans="1:15" ht="24.75">
      <c r="A108" s="13" t="s">
        <v>426</v>
      </c>
      <c r="B108" s="18" t="s">
        <v>16</v>
      </c>
      <c r="C108" s="8" t="s">
        <v>37</v>
      </c>
      <c r="D108" s="8">
        <v>0.17499999999999999</v>
      </c>
      <c r="E108" s="8">
        <v>0.17499999999999999</v>
      </c>
      <c r="F108" s="52">
        <f>Patient!C7*IF(Patient!C2="Male",D108,E108)</f>
        <v>747.5773994789746</v>
      </c>
      <c r="G108" s="18" t="s">
        <v>257</v>
      </c>
      <c r="H108" s="27"/>
      <c r="I108" s="4"/>
      <c r="J108" s="46" t="s">
        <v>376</v>
      </c>
      <c r="K108" s="55"/>
      <c r="L108" s="4" t="s">
        <v>329</v>
      </c>
      <c r="M108" s="4"/>
      <c r="N108" s="4" t="s">
        <v>56</v>
      </c>
      <c r="O108" s="7" t="s">
        <v>330</v>
      </c>
    </row>
    <row r="109" spans="1:15">
      <c r="A109" s="13" t="s">
        <v>427</v>
      </c>
      <c r="B109" s="18" t="s">
        <v>291</v>
      </c>
      <c r="C109" s="8" t="s">
        <v>37</v>
      </c>
      <c r="D109" s="8">
        <v>1</v>
      </c>
      <c r="E109" s="8">
        <v>1</v>
      </c>
      <c r="F109" s="52">
        <f>Patient!C6*IF(Patient!C2="Male",D109,E109)/60</f>
        <v>93.333333333333329</v>
      </c>
      <c r="G109" s="18" t="s">
        <v>257</v>
      </c>
      <c r="H109" s="27"/>
      <c r="I109" s="4"/>
      <c r="J109" s="33"/>
      <c r="K109" s="55"/>
      <c r="L109" s="4" t="s">
        <v>329</v>
      </c>
      <c r="M109" s="4"/>
      <c r="N109" s="4" t="s">
        <v>56</v>
      </c>
      <c r="O109" s="7" t="s">
        <v>330</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2"/>
  <sheetViews>
    <sheetView zoomScaleNormal="100" workbookViewId="0">
      <pane xSplit="1" ySplit="1" topLeftCell="B2" activePane="bottomRight" state="frozen"/>
      <selection pane="topRight" activeCell="B1" sqref="B1"/>
      <selection pane="bottomLeft" activeCell="A2" sqref="A2"/>
      <selection pane="bottomRight" activeCell="F2" sqref="F2"/>
    </sheetView>
  </sheetViews>
  <sheetFormatPr defaultRowHeight="15"/>
  <cols>
    <col min="1" max="1" width="20.7109375" style="1" customWidth="1"/>
    <col min="2" max="2" width="9.85546875" style="1" customWidth="1"/>
    <col min="3" max="5" width="18.5703125" style="56" customWidth="1"/>
    <col min="6" max="6" width="9.140625" style="56" customWidth="1"/>
    <col min="7" max="9" width="17.28515625" style="1" customWidth="1"/>
    <col min="10" max="10" width="29.7109375" style="1" customWidth="1"/>
    <col min="11" max="11" width="21.42578125" style="1" customWidth="1"/>
    <col min="12" max="12" width="18.28515625" style="1" customWidth="1"/>
    <col min="13" max="13" width="28.85546875" style="1" customWidth="1"/>
    <col min="14" max="14" width="30.42578125" style="1" customWidth="1"/>
    <col min="15" max="1025" width="9.140625" style="1" customWidth="1"/>
  </cols>
  <sheetData>
    <row r="1" spans="1:14" ht="24">
      <c r="A1" s="2" t="s">
        <v>23</v>
      </c>
      <c r="B1" s="12" t="s">
        <v>1</v>
      </c>
      <c r="C1" s="12" t="s">
        <v>24</v>
      </c>
      <c r="D1" s="12" t="s">
        <v>25</v>
      </c>
      <c r="E1" s="12" t="s">
        <v>26</v>
      </c>
      <c r="F1" s="12" t="s">
        <v>27</v>
      </c>
      <c r="G1" s="12" t="s">
        <v>3</v>
      </c>
      <c r="H1" s="2" t="s">
        <v>28</v>
      </c>
      <c r="I1" s="2" t="s">
        <v>29</v>
      </c>
      <c r="J1" s="2" t="s">
        <v>30</v>
      </c>
      <c r="K1" s="2" t="s">
        <v>31</v>
      </c>
      <c r="L1" s="12" t="s">
        <v>32</v>
      </c>
      <c r="M1" s="12" t="s">
        <v>33</v>
      </c>
      <c r="N1" s="12" t="s">
        <v>34</v>
      </c>
    </row>
    <row r="2" spans="1:14" ht="72.75">
      <c r="A2" s="57" t="s">
        <v>428</v>
      </c>
      <c r="B2" s="7" t="s">
        <v>429</v>
      </c>
      <c r="C2" s="8" t="s">
        <v>37</v>
      </c>
      <c r="D2" s="8"/>
      <c r="E2" s="8"/>
      <c r="F2" s="7" t="s">
        <v>430</v>
      </c>
      <c r="G2" s="7" t="s">
        <v>431</v>
      </c>
      <c r="H2" s="3"/>
      <c r="I2" s="7"/>
      <c r="J2" s="58" t="s">
        <v>432</v>
      </c>
      <c r="K2" s="7"/>
      <c r="L2" s="7" t="s">
        <v>433</v>
      </c>
      <c r="M2" s="4"/>
      <c r="N2" s="4" t="s">
        <v>46</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2"/>
  <sheetViews>
    <sheetView zoomScaleNormal="100" workbookViewId="0">
      <pane xSplit="6" topLeftCell="G1" activePane="topRight" state="frozen"/>
      <selection pane="topRight" activeCell="G12" sqref="G12"/>
    </sheetView>
  </sheetViews>
  <sheetFormatPr defaultRowHeight="15"/>
  <cols>
    <col min="1" max="1" width="29.85546875" customWidth="1"/>
    <col min="2" max="2" width="16.85546875" customWidth="1"/>
    <col min="3" max="3" width="16.7109375" customWidth="1"/>
    <col min="4" max="5" width="18.5703125" style="56" customWidth="1"/>
    <col min="6" max="6" width="12.5703125" customWidth="1"/>
    <col min="7" max="9" width="23.5703125" customWidth="1"/>
    <col min="10" max="10" width="22.140625" customWidth="1"/>
    <col min="11" max="11" width="46.140625" customWidth="1"/>
    <col min="12" max="12" width="9.140625" style="59" customWidth="1"/>
    <col min="13" max="13" width="28.85546875" style="1" customWidth="1"/>
    <col min="14" max="14" width="30.42578125" style="1" customWidth="1"/>
    <col min="15" max="1025" width="8.5703125" customWidth="1"/>
  </cols>
  <sheetData>
    <row r="1" spans="1:14" ht="24">
      <c r="A1" s="60" t="s">
        <v>23</v>
      </c>
      <c r="B1" s="12" t="s">
        <v>1</v>
      </c>
      <c r="C1" s="12" t="s">
        <v>24</v>
      </c>
      <c r="D1" s="12" t="s">
        <v>25</v>
      </c>
      <c r="E1" s="12" t="s">
        <v>26</v>
      </c>
      <c r="F1" s="12" t="s">
        <v>27</v>
      </c>
      <c r="G1" s="12" t="s">
        <v>3</v>
      </c>
      <c r="H1" s="2" t="s">
        <v>28</v>
      </c>
      <c r="I1" s="2" t="s">
        <v>29</v>
      </c>
      <c r="J1" s="2" t="s">
        <v>30</v>
      </c>
      <c r="K1" s="2" t="s">
        <v>31</v>
      </c>
      <c r="L1" s="12" t="s">
        <v>32</v>
      </c>
      <c r="M1" s="12" t="s">
        <v>33</v>
      </c>
      <c r="N1" s="12" t="s">
        <v>34</v>
      </c>
    </row>
    <row r="2" spans="1:14" ht="24">
      <c r="A2" s="47" t="s">
        <v>434</v>
      </c>
      <c r="B2" s="7"/>
      <c r="C2" s="8"/>
      <c r="D2" s="8"/>
      <c r="E2" s="8"/>
      <c r="F2" s="7"/>
      <c r="G2" s="7"/>
      <c r="H2" s="7"/>
      <c r="I2" s="8" t="s">
        <v>435</v>
      </c>
      <c r="J2" s="7"/>
      <c r="K2" s="61"/>
      <c r="L2" s="62" t="s">
        <v>436</v>
      </c>
      <c r="M2" s="4"/>
      <c r="N2" s="4"/>
    </row>
    <row r="3" spans="1:14">
      <c r="A3" s="63" t="s">
        <v>437</v>
      </c>
      <c r="B3" s="7" t="s">
        <v>438</v>
      </c>
      <c r="C3" s="8" t="s">
        <v>37</v>
      </c>
      <c r="D3" s="8"/>
      <c r="E3" s="8"/>
      <c r="F3" s="7">
        <v>37</v>
      </c>
      <c r="G3" s="7" t="s">
        <v>38</v>
      </c>
      <c r="I3" s="7"/>
      <c r="J3" s="7"/>
      <c r="K3" s="61"/>
      <c r="L3" s="62" t="s">
        <v>436</v>
      </c>
      <c r="M3" s="4"/>
      <c r="N3" s="4" t="s">
        <v>56</v>
      </c>
    </row>
    <row r="4" spans="1:14">
      <c r="A4" s="63" t="s">
        <v>439</v>
      </c>
      <c r="B4" s="7" t="s">
        <v>440</v>
      </c>
      <c r="C4" s="8" t="s">
        <v>37</v>
      </c>
      <c r="D4" s="8"/>
      <c r="E4" s="8"/>
      <c r="F4" s="11">
        <v>0.17599999999999999</v>
      </c>
      <c r="G4" s="7" t="s">
        <v>441</v>
      </c>
      <c r="H4" s="61"/>
      <c r="I4" s="7"/>
      <c r="J4" s="7" t="s">
        <v>442</v>
      </c>
      <c r="K4" s="61"/>
      <c r="L4" s="62" t="s">
        <v>436</v>
      </c>
      <c r="M4" s="4"/>
      <c r="N4" s="4" t="s">
        <v>124</v>
      </c>
    </row>
    <row r="5" spans="1:14" s="7" customFormat="1">
      <c r="A5" s="47" t="s">
        <v>443</v>
      </c>
      <c r="D5" s="8"/>
      <c r="E5" s="8"/>
      <c r="I5" s="7" t="s">
        <v>444</v>
      </c>
      <c r="L5" s="62" t="s">
        <v>436</v>
      </c>
    </row>
    <row r="6" spans="1:14" ht="24">
      <c r="A6" s="47" t="s">
        <v>445</v>
      </c>
      <c r="B6" s="16"/>
      <c r="C6" s="8"/>
      <c r="D6" s="8"/>
      <c r="E6" s="8"/>
      <c r="F6" s="16"/>
      <c r="G6" s="16"/>
      <c r="H6" s="16"/>
      <c r="I6" s="8" t="s">
        <v>446</v>
      </c>
      <c r="J6" s="16"/>
      <c r="K6" s="61"/>
      <c r="L6" s="62" t="s">
        <v>436</v>
      </c>
      <c r="M6" s="4"/>
      <c r="N6" s="4"/>
    </row>
    <row r="7" spans="1:14">
      <c r="A7" s="63" t="s">
        <v>447</v>
      </c>
      <c r="B7" s="7" t="s">
        <v>448</v>
      </c>
      <c r="C7" s="8" t="s">
        <v>37</v>
      </c>
      <c r="D7" s="8"/>
      <c r="E7" s="8"/>
      <c r="F7" s="7">
        <v>308</v>
      </c>
      <c r="G7" s="7" t="s">
        <v>449</v>
      </c>
      <c r="H7" s="61"/>
      <c r="I7" s="7"/>
      <c r="J7" s="7"/>
      <c r="K7" s="61"/>
      <c r="L7" s="62" t="s">
        <v>436</v>
      </c>
      <c r="M7" s="4"/>
      <c r="N7" s="4" t="s">
        <v>56</v>
      </c>
    </row>
    <row r="8" spans="1:14">
      <c r="A8" s="63" t="s">
        <v>450</v>
      </c>
      <c r="B8" s="7" t="s">
        <v>451</v>
      </c>
      <c r="C8" s="8" t="s">
        <v>37</v>
      </c>
      <c r="D8" s="8"/>
      <c r="E8" s="8"/>
      <c r="F8" s="7">
        <v>1.3</v>
      </c>
      <c r="G8" s="7" t="s">
        <v>452</v>
      </c>
      <c r="H8" s="61"/>
      <c r="I8" s="7"/>
      <c r="J8" s="7"/>
      <c r="K8" s="61"/>
      <c r="L8" s="62" t="s">
        <v>436</v>
      </c>
      <c r="M8" s="4"/>
      <c r="N8" s="4" t="s">
        <v>56</v>
      </c>
    </row>
    <row r="9" spans="1:14">
      <c r="A9" s="63" t="s">
        <v>453</v>
      </c>
      <c r="B9" s="7" t="s">
        <v>438</v>
      </c>
      <c r="C9" s="8" t="s">
        <v>37</v>
      </c>
      <c r="D9" s="8"/>
      <c r="E9" s="8"/>
      <c r="F9" s="7">
        <v>33</v>
      </c>
      <c r="G9" s="7" t="s">
        <v>38</v>
      </c>
      <c r="H9" s="61"/>
      <c r="I9" s="7"/>
      <c r="J9" s="7"/>
      <c r="K9" s="61"/>
      <c r="L9" s="62" t="s">
        <v>436</v>
      </c>
      <c r="M9" s="4"/>
      <c r="N9" s="4" t="s">
        <v>56</v>
      </c>
    </row>
    <row r="10" spans="1:14">
      <c r="A10" s="47" t="s">
        <v>454</v>
      </c>
      <c r="B10" s="16"/>
      <c r="C10" s="8"/>
      <c r="D10" s="8"/>
      <c r="E10" s="8"/>
      <c r="F10" s="16"/>
      <c r="G10" s="16"/>
      <c r="H10" s="16"/>
      <c r="I10" s="8" t="s">
        <v>455</v>
      </c>
      <c r="J10" s="16"/>
      <c r="K10" s="61"/>
      <c r="L10" s="62" t="s">
        <v>436</v>
      </c>
      <c r="M10" s="4"/>
      <c r="N10" s="4"/>
    </row>
    <row r="11" spans="1:14">
      <c r="A11" s="63" t="s">
        <v>456</v>
      </c>
      <c r="B11" s="7" t="s">
        <v>457</v>
      </c>
      <c r="C11" s="8" t="s">
        <v>37</v>
      </c>
      <c r="D11" s="8"/>
      <c r="E11" s="8"/>
      <c r="F11" s="7" t="s">
        <v>1107</v>
      </c>
      <c r="G11" s="7" t="s">
        <v>1108</v>
      </c>
      <c r="H11" s="61"/>
      <c r="I11" s="7" t="s">
        <v>1105</v>
      </c>
      <c r="J11" s="7" t="s">
        <v>1106</v>
      </c>
      <c r="K11" s="61"/>
      <c r="L11" s="62" t="s">
        <v>436</v>
      </c>
      <c r="M11" s="4"/>
      <c r="N11" s="4" t="s">
        <v>41</v>
      </c>
    </row>
    <row r="12" spans="1:14" ht="24">
      <c r="A12" s="47" t="s">
        <v>458</v>
      </c>
      <c r="B12" s="16"/>
      <c r="C12" s="8"/>
      <c r="D12" s="8"/>
      <c r="E12" s="8"/>
      <c r="F12" s="16"/>
      <c r="G12" s="16"/>
      <c r="H12" s="16"/>
      <c r="I12" s="8" t="s">
        <v>446</v>
      </c>
      <c r="J12" s="16"/>
      <c r="K12" s="61"/>
      <c r="L12" s="62" t="s">
        <v>436</v>
      </c>
      <c r="M12" s="4"/>
      <c r="N12" s="4"/>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K2"/>
  <sheetViews>
    <sheetView zoomScaleNormal="100" workbookViewId="0">
      <pane xSplit="1" ySplit="1" topLeftCell="B2" activePane="bottomRight" state="frozen"/>
      <selection pane="topRight" activeCell="B1" sqref="B1"/>
      <selection pane="bottomLeft" activeCell="A2" sqref="A2"/>
      <selection pane="bottomRight" activeCell="F2" sqref="F2"/>
    </sheetView>
  </sheetViews>
  <sheetFormatPr defaultRowHeight="15"/>
  <cols>
    <col min="1" max="1" width="26.42578125" style="1" customWidth="1"/>
    <col min="2" max="2" width="17.7109375" style="1" customWidth="1"/>
    <col min="3" max="3" width="16.5703125" style="1" customWidth="1"/>
    <col min="4" max="5" width="18.5703125" style="56" customWidth="1"/>
    <col min="6" max="6" width="15.28515625" style="1" customWidth="1"/>
    <col min="7" max="7" width="31.42578125" style="1" customWidth="1"/>
    <col min="8" max="8" width="12" style="1" customWidth="1"/>
    <col min="9" max="9" width="5.140625" style="1" customWidth="1"/>
    <col min="10" max="10" width="44.7109375" style="46" customWidth="1"/>
    <col min="11" max="11" width="6.7109375" style="1" customWidth="1"/>
    <col min="12" max="12" width="15.28515625" style="56" customWidth="1"/>
    <col min="13" max="13" width="28.85546875" style="1" customWidth="1"/>
    <col min="14" max="14" width="30.42578125" style="1" customWidth="1"/>
    <col min="15" max="1025" width="9.140625" style="1" customWidth="1"/>
  </cols>
  <sheetData>
    <row r="1" spans="1:14">
      <c r="A1" s="2" t="s">
        <v>23</v>
      </c>
      <c r="B1" s="12" t="s">
        <v>1</v>
      </c>
      <c r="C1" s="12" t="s">
        <v>24</v>
      </c>
      <c r="D1" s="12" t="s">
        <v>25</v>
      </c>
      <c r="E1" s="12" t="s">
        <v>26</v>
      </c>
      <c r="F1" s="12" t="s">
        <v>27</v>
      </c>
      <c r="G1" s="12" t="s">
        <v>3</v>
      </c>
      <c r="H1" s="2" t="s">
        <v>28</v>
      </c>
      <c r="I1" s="2" t="s">
        <v>29</v>
      </c>
      <c r="J1" s="2" t="s">
        <v>30</v>
      </c>
      <c r="K1" s="2" t="s">
        <v>31</v>
      </c>
      <c r="L1" s="12" t="s">
        <v>32</v>
      </c>
      <c r="M1" s="12" t="s">
        <v>33</v>
      </c>
      <c r="N1" s="12" t="s">
        <v>34</v>
      </c>
    </row>
    <row r="2" spans="1:14">
      <c r="A2" s="64" t="s">
        <v>459</v>
      </c>
      <c r="B2" s="19" t="s">
        <v>13</v>
      </c>
      <c r="C2" s="19" t="s">
        <v>37</v>
      </c>
      <c r="D2" s="8"/>
      <c r="E2" s="8"/>
      <c r="F2" s="19" t="s">
        <v>460</v>
      </c>
      <c r="G2" s="19" t="s">
        <v>461</v>
      </c>
      <c r="H2" s="19"/>
      <c r="I2" s="19"/>
      <c r="J2" s="19" t="s">
        <v>462</v>
      </c>
      <c r="K2" s="7"/>
      <c r="L2" s="7" t="s">
        <v>463</v>
      </c>
      <c r="M2" s="4"/>
      <c r="N2" s="4" t="s">
        <v>56</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7"/>
  <sheetViews>
    <sheetView zoomScaleNormal="100" workbookViewId="0">
      <selection activeCell="D1" sqref="D1"/>
    </sheetView>
  </sheetViews>
  <sheetFormatPr defaultRowHeight="15"/>
  <cols>
    <col min="1" max="1" width="28.28515625" style="56" customWidth="1"/>
    <col min="2" max="2" width="9.85546875" style="56" customWidth="1"/>
    <col min="3" max="3" width="20" style="56" customWidth="1"/>
    <col min="4" max="5" width="18.5703125" style="56" customWidth="1"/>
    <col min="6" max="6" width="9.140625" style="56" customWidth="1"/>
    <col min="7" max="8" width="17.28515625" style="56" customWidth="1"/>
    <col min="9" max="10" width="14.7109375" style="56" customWidth="1"/>
    <col min="11" max="12" width="9.140625" style="56" customWidth="1"/>
    <col min="13" max="13" width="28.85546875" style="1" customWidth="1"/>
    <col min="14" max="14" width="30.42578125" style="1" customWidth="1"/>
    <col min="15" max="1025" width="9.140625" style="56" customWidth="1"/>
  </cols>
  <sheetData>
    <row r="1" spans="1:14" ht="24">
      <c r="A1" s="2" t="s">
        <v>23</v>
      </c>
      <c r="B1" s="12" t="s">
        <v>1</v>
      </c>
      <c r="C1" s="12" t="s">
        <v>24</v>
      </c>
      <c r="D1" s="12" t="s">
        <v>25</v>
      </c>
      <c r="E1" s="12" t="s">
        <v>26</v>
      </c>
      <c r="F1" s="12" t="s">
        <v>27</v>
      </c>
      <c r="G1" s="12" t="s">
        <v>3</v>
      </c>
      <c r="H1" s="2" t="s">
        <v>28</v>
      </c>
      <c r="I1" s="2" t="s">
        <v>29</v>
      </c>
      <c r="J1" s="2" t="s">
        <v>30</v>
      </c>
      <c r="K1" s="2" t="s">
        <v>31</v>
      </c>
      <c r="L1" s="12" t="s">
        <v>32</v>
      </c>
      <c r="M1" s="12" t="s">
        <v>33</v>
      </c>
      <c r="N1" s="12" t="s">
        <v>34</v>
      </c>
    </row>
    <row r="2" spans="1:14">
      <c r="A2" s="65" t="s">
        <v>464</v>
      </c>
      <c r="B2" s="7"/>
      <c r="C2" s="7"/>
      <c r="D2" s="7"/>
      <c r="E2" s="7"/>
      <c r="F2" s="7"/>
      <c r="G2" s="7"/>
      <c r="H2" s="7"/>
      <c r="I2" s="7"/>
      <c r="J2" s="7"/>
      <c r="K2" s="7"/>
      <c r="L2" s="7"/>
      <c r="M2" s="4"/>
      <c r="N2" s="4"/>
    </row>
    <row r="3" spans="1:14">
      <c r="A3" s="65" t="s">
        <v>465</v>
      </c>
      <c r="B3" s="7"/>
      <c r="C3" s="7"/>
      <c r="D3" s="7"/>
      <c r="E3" s="7"/>
      <c r="F3" s="7"/>
      <c r="G3" s="7"/>
      <c r="H3" s="7"/>
      <c r="I3" s="7"/>
      <c r="J3" s="7"/>
      <c r="K3" s="7"/>
      <c r="L3" s="7"/>
      <c r="M3" s="4"/>
      <c r="N3" s="4"/>
    </row>
    <row r="4" spans="1:14">
      <c r="A4" s="65" t="s">
        <v>466</v>
      </c>
      <c r="B4" s="7"/>
      <c r="C4" s="7"/>
      <c r="D4" s="7"/>
      <c r="E4" s="7"/>
      <c r="F4" s="7"/>
      <c r="G4" s="7"/>
      <c r="H4" s="7"/>
      <c r="I4" s="7"/>
      <c r="J4" s="7"/>
      <c r="K4" s="7"/>
      <c r="L4" s="7"/>
      <c r="M4" s="4"/>
      <c r="N4" s="4"/>
    </row>
    <row r="5" spans="1:14">
      <c r="A5" s="65" t="s">
        <v>467</v>
      </c>
      <c r="B5" s="7"/>
      <c r="C5" s="7"/>
      <c r="D5" s="7"/>
      <c r="E5" s="7"/>
      <c r="F5" s="7"/>
      <c r="G5" s="7"/>
      <c r="H5" s="7"/>
      <c r="I5" s="7"/>
      <c r="J5" s="7"/>
      <c r="K5" s="7"/>
      <c r="L5" s="7"/>
      <c r="M5" s="4"/>
      <c r="N5" s="4"/>
    </row>
    <row r="6" spans="1:14">
      <c r="A6" s="65" t="s">
        <v>468</v>
      </c>
      <c r="B6" s="7"/>
      <c r="C6" s="7"/>
      <c r="D6" s="7"/>
      <c r="E6" s="7"/>
      <c r="F6" s="7"/>
      <c r="G6" s="7"/>
      <c r="H6" s="7"/>
      <c r="I6" s="7"/>
      <c r="J6" s="7"/>
      <c r="K6" s="7"/>
      <c r="L6" s="7"/>
      <c r="M6" s="4"/>
      <c r="N6" s="4"/>
    </row>
    <row r="7" spans="1:14">
      <c r="A7" s="65" t="s">
        <v>469</v>
      </c>
      <c r="B7" s="7"/>
      <c r="C7" s="7"/>
      <c r="D7" s="7"/>
      <c r="E7" s="7"/>
      <c r="F7" s="7"/>
      <c r="G7" s="7"/>
      <c r="H7" s="7"/>
      <c r="I7" s="7"/>
      <c r="J7" s="7"/>
      <c r="K7" s="7"/>
      <c r="L7" s="7"/>
      <c r="M7" s="4"/>
      <c r="N7" s="4"/>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157"/>
  <sheetViews>
    <sheetView zoomScaleNormal="100" workbookViewId="0">
      <pane xSplit="6" topLeftCell="G1" activePane="topRight" state="frozen"/>
      <selection activeCell="A125" sqref="A125"/>
      <selection pane="topRight" activeCell="F4" sqref="F4"/>
    </sheetView>
  </sheetViews>
  <sheetFormatPr defaultRowHeight="15"/>
  <cols>
    <col min="1" max="1" width="38.42578125" style="1" customWidth="1"/>
    <col min="2" max="2" width="14.85546875" style="1" customWidth="1"/>
    <col min="3" max="3" width="17.42578125" style="1" customWidth="1"/>
    <col min="4" max="5" width="18.5703125" style="56" customWidth="1"/>
    <col min="6" max="6" width="19.7109375" style="66" customWidth="1"/>
    <col min="7" max="7" width="24.5703125" style="66" customWidth="1"/>
    <col min="8" max="8" width="28.5703125" style="1" customWidth="1"/>
    <col min="9" max="9" width="40" style="1" customWidth="1"/>
    <col min="10" max="10" width="41.85546875" style="1" customWidth="1"/>
    <col min="11" max="11" width="51.140625" style="1" customWidth="1"/>
    <col min="12" max="12" width="19.42578125" style="11" customWidth="1"/>
    <col min="13" max="13" width="28.85546875" style="1" customWidth="1"/>
    <col min="14" max="14" width="30.42578125" style="1" customWidth="1"/>
    <col min="15" max="1025" width="9.140625" style="1" customWidth="1"/>
  </cols>
  <sheetData>
    <row r="1" spans="1:14">
      <c r="A1" s="2" t="s">
        <v>23</v>
      </c>
      <c r="B1" s="12" t="s">
        <v>1</v>
      </c>
      <c r="C1" s="12" t="s">
        <v>24</v>
      </c>
      <c r="D1" s="12" t="s">
        <v>25</v>
      </c>
      <c r="E1" s="12" t="s">
        <v>26</v>
      </c>
      <c r="F1" s="12" t="s">
        <v>27</v>
      </c>
      <c r="G1" s="12" t="s">
        <v>3</v>
      </c>
      <c r="H1" s="2" t="s">
        <v>28</v>
      </c>
      <c r="I1" s="2" t="s">
        <v>29</v>
      </c>
      <c r="J1" s="2" t="s">
        <v>30</v>
      </c>
      <c r="K1" s="2" t="s">
        <v>31</v>
      </c>
      <c r="L1" s="12" t="s">
        <v>32</v>
      </c>
      <c r="M1" s="12" t="s">
        <v>33</v>
      </c>
      <c r="N1" s="12" t="s">
        <v>34</v>
      </c>
    </row>
    <row r="2" spans="1:14">
      <c r="A2" s="13" t="s">
        <v>470</v>
      </c>
      <c r="B2" s="8"/>
      <c r="C2" s="8" t="s">
        <v>37</v>
      </c>
      <c r="D2" s="8"/>
      <c r="E2" s="8"/>
      <c r="F2" s="8">
        <v>0.2</v>
      </c>
      <c r="G2" s="8" t="s">
        <v>14</v>
      </c>
      <c r="H2" s="8">
        <v>317</v>
      </c>
      <c r="I2" s="8" t="s">
        <v>471</v>
      </c>
      <c r="J2" s="8"/>
      <c r="K2" s="3"/>
      <c r="L2" s="4" t="s">
        <v>472</v>
      </c>
      <c r="M2" s="4"/>
      <c r="N2" s="4" t="s">
        <v>46</v>
      </c>
    </row>
    <row r="3" spans="1:14">
      <c r="A3" s="13" t="s">
        <v>473</v>
      </c>
      <c r="B3" s="8" t="s">
        <v>474</v>
      </c>
      <c r="C3" s="8" t="s">
        <v>37</v>
      </c>
      <c r="D3" s="8"/>
      <c r="E3" s="8"/>
      <c r="F3" s="8">
        <v>180</v>
      </c>
      <c r="G3" s="8" t="s">
        <v>14</v>
      </c>
      <c r="H3" s="8">
        <v>315</v>
      </c>
      <c r="I3" s="8"/>
      <c r="J3" s="8"/>
      <c r="K3" s="16"/>
      <c r="L3" s="4" t="s">
        <v>472</v>
      </c>
      <c r="M3" s="4"/>
      <c r="N3" s="4" t="s">
        <v>56</v>
      </c>
    </row>
    <row r="4" spans="1:14">
      <c r="A4" s="13" t="s">
        <v>475</v>
      </c>
      <c r="B4" s="8" t="s">
        <v>13</v>
      </c>
      <c r="C4" s="8" t="s">
        <v>37</v>
      </c>
      <c r="D4" s="8"/>
      <c r="E4" s="8"/>
      <c r="F4" s="52">
        <f>Cardiovascular!F47*60</f>
        <v>1064</v>
      </c>
      <c r="G4" s="19" t="s">
        <v>257</v>
      </c>
      <c r="H4" s="8">
        <v>91</v>
      </c>
      <c r="I4" s="8"/>
      <c r="J4" s="8"/>
      <c r="K4" s="3"/>
      <c r="L4" s="4" t="s">
        <v>472</v>
      </c>
      <c r="M4" s="4"/>
      <c r="N4" s="4" t="s">
        <v>56</v>
      </c>
    </row>
    <row r="5" spans="1:14">
      <c r="A5" s="13" t="s">
        <v>476</v>
      </c>
      <c r="B5" s="8" t="s">
        <v>13</v>
      </c>
      <c r="C5" s="8" t="s">
        <v>37</v>
      </c>
      <c r="D5" s="8"/>
      <c r="E5" s="8"/>
      <c r="F5" s="8">
        <f>F4*0.6</f>
        <v>638.4</v>
      </c>
      <c r="G5" s="19" t="s">
        <v>97</v>
      </c>
      <c r="H5" s="8">
        <v>91</v>
      </c>
      <c r="I5" s="8" t="s">
        <v>477</v>
      </c>
      <c r="J5" s="8"/>
      <c r="K5" s="3"/>
      <c r="L5" s="4" t="s">
        <v>472</v>
      </c>
      <c r="M5" s="4"/>
      <c r="N5" s="4" t="s">
        <v>56</v>
      </c>
    </row>
    <row r="6" spans="1:14" ht="24">
      <c r="A6" s="13" t="s">
        <v>478</v>
      </c>
      <c r="B6" s="8" t="s">
        <v>479</v>
      </c>
      <c r="C6" s="8" t="s">
        <v>37</v>
      </c>
      <c r="D6" s="8"/>
      <c r="E6" s="8"/>
      <c r="F6" s="52">
        <v>0.08</v>
      </c>
      <c r="G6" s="8" t="s">
        <v>14</v>
      </c>
      <c r="H6" s="8">
        <v>320</v>
      </c>
      <c r="I6" s="8"/>
      <c r="J6" s="8" t="s">
        <v>480</v>
      </c>
      <c r="K6" s="3"/>
      <c r="L6" s="4" t="s">
        <v>472</v>
      </c>
      <c r="M6" s="4"/>
      <c r="N6" s="4" t="s">
        <v>124</v>
      </c>
    </row>
    <row r="7" spans="1:14" ht="24">
      <c r="A7" s="47" t="s">
        <v>481</v>
      </c>
      <c r="B7" s="27" t="s">
        <v>291</v>
      </c>
      <c r="C7" s="8" t="s">
        <v>37</v>
      </c>
      <c r="D7" s="8"/>
      <c r="E7" s="8"/>
      <c r="F7" s="27">
        <v>22</v>
      </c>
      <c r="G7" s="27" t="s">
        <v>482</v>
      </c>
      <c r="H7" s="27" t="s">
        <v>483</v>
      </c>
      <c r="J7" s="27" t="s">
        <v>484</v>
      </c>
      <c r="K7" s="4"/>
      <c r="L7" s="4" t="s">
        <v>472</v>
      </c>
      <c r="M7" s="4"/>
      <c r="N7" s="4"/>
    </row>
    <row r="8" spans="1:14" ht="24">
      <c r="A8" s="13" t="s">
        <v>485</v>
      </c>
      <c r="B8" s="27" t="s">
        <v>486</v>
      </c>
      <c r="C8" s="8" t="s">
        <v>37</v>
      </c>
      <c r="D8" s="8"/>
      <c r="E8" s="8"/>
      <c r="F8" s="27" t="s">
        <v>487</v>
      </c>
      <c r="G8" s="27" t="s">
        <v>97</v>
      </c>
      <c r="H8" s="27" t="s">
        <v>488</v>
      </c>
      <c r="I8" s="27"/>
      <c r="J8" s="8"/>
      <c r="K8" s="4"/>
      <c r="L8" s="4" t="s">
        <v>472</v>
      </c>
      <c r="M8" s="4"/>
      <c r="N8" s="4" t="s">
        <v>41</v>
      </c>
    </row>
    <row r="9" spans="1:14">
      <c r="A9" s="13" t="s">
        <v>489</v>
      </c>
      <c r="B9" s="27" t="s">
        <v>490</v>
      </c>
      <c r="C9" s="8" t="s">
        <v>37</v>
      </c>
      <c r="D9" s="8"/>
      <c r="E9" s="8"/>
      <c r="F9" s="27" t="s">
        <v>487</v>
      </c>
      <c r="G9" s="27" t="s">
        <v>97</v>
      </c>
      <c r="H9" s="27" t="s">
        <v>491</v>
      </c>
      <c r="I9" s="27"/>
      <c r="J9" s="8"/>
      <c r="K9" s="4"/>
      <c r="L9" s="4" t="s">
        <v>472</v>
      </c>
      <c r="M9" s="4"/>
      <c r="N9" s="4" t="s">
        <v>41</v>
      </c>
    </row>
    <row r="10" spans="1:14">
      <c r="A10" s="13" t="s">
        <v>492</v>
      </c>
      <c r="B10" s="8" t="s">
        <v>474</v>
      </c>
      <c r="C10" s="8" t="s">
        <v>37</v>
      </c>
      <c r="D10" s="8"/>
      <c r="E10" s="8"/>
      <c r="F10" s="8">
        <v>1.5</v>
      </c>
      <c r="G10" s="8" t="s">
        <v>14</v>
      </c>
      <c r="H10" s="8">
        <v>315</v>
      </c>
      <c r="I10" s="8"/>
      <c r="J10" s="8"/>
      <c r="K10" s="3"/>
      <c r="L10" s="4" t="s">
        <v>472</v>
      </c>
      <c r="M10" s="4"/>
      <c r="N10" s="4" t="s">
        <v>46</v>
      </c>
    </row>
    <row r="11" spans="1:14" ht="24">
      <c r="A11" s="13" t="s">
        <v>493</v>
      </c>
      <c r="B11" s="27"/>
      <c r="C11" s="8" t="s">
        <v>37</v>
      </c>
      <c r="D11" s="8"/>
      <c r="E11" s="8"/>
      <c r="F11" s="27" t="s">
        <v>494</v>
      </c>
      <c r="G11" s="27" t="s">
        <v>495</v>
      </c>
      <c r="H11" s="27" t="s">
        <v>496</v>
      </c>
      <c r="I11" s="27"/>
      <c r="J11" s="8"/>
      <c r="K11" s="4"/>
      <c r="L11" s="4" t="s">
        <v>472</v>
      </c>
      <c r="M11" s="4"/>
      <c r="N11" s="4" t="s">
        <v>124</v>
      </c>
    </row>
    <row r="12" spans="1:14">
      <c r="A12" s="47" t="s">
        <v>497</v>
      </c>
      <c r="B12" s="8"/>
      <c r="C12" s="8"/>
      <c r="D12" s="8"/>
      <c r="E12" s="8"/>
      <c r="F12" s="8"/>
      <c r="G12" s="8"/>
      <c r="H12" s="8"/>
      <c r="I12" s="8"/>
      <c r="J12" s="8"/>
      <c r="K12" s="3"/>
      <c r="L12" s="4" t="s">
        <v>472</v>
      </c>
      <c r="M12" s="4"/>
      <c r="N12" s="4"/>
    </row>
    <row r="13" spans="1:14">
      <c r="A13" s="13" t="s">
        <v>498</v>
      </c>
      <c r="B13" s="27" t="s">
        <v>130</v>
      </c>
      <c r="C13" s="67" t="s">
        <v>37</v>
      </c>
      <c r="D13" s="8"/>
      <c r="E13" s="8"/>
      <c r="F13" s="68" t="s">
        <v>499</v>
      </c>
      <c r="G13" s="68" t="s">
        <v>97</v>
      </c>
      <c r="H13" s="68" t="s">
        <v>496</v>
      </c>
      <c r="I13" s="68"/>
      <c r="J13" s="67"/>
      <c r="K13" s="68"/>
      <c r="L13" s="69" t="s">
        <v>472</v>
      </c>
      <c r="M13" s="4"/>
      <c r="N13" s="4" t="s">
        <v>56</v>
      </c>
    </row>
    <row r="14" spans="1:14">
      <c r="A14" s="13" t="s">
        <v>500</v>
      </c>
      <c r="B14" s="27" t="s">
        <v>479</v>
      </c>
      <c r="C14" s="19" t="s">
        <v>37</v>
      </c>
      <c r="D14" s="8"/>
      <c r="E14" s="8"/>
      <c r="F14" s="19">
        <v>4.1700000000000001E-2</v>
      </c>
      <c r="G14" s="19" t="s">
        <v>14</v>
      </c>
      <c r="H14" s="19">
        <v>321</v>
      </c>
      <c r="I14" s="19" t="s">
        <v>501</v>
      </c>
      <c r="J14" s="19"/>
      <c r="K14" s="70"/>
      <c r="L14" s="4" t="s">
        <v>472</v>
      </c>
      <c r="M14" s="71"/>
      <c r="N14" s="4" t="s">
        <v>124</v>
      </c>
    </row>
    <row r="15" spans="1:14">
      <c r="A15" s="13" t="s">
        <v>502</v>
      </c>
      <c r="B15" s="4" t="s">
        <v>182</v>
      </c>
      <c r="C15" s="72" t="s">
        <v>37</v>
      </c>
      <c r="D15" s="8"/>
      <c r="E15" s="8"/>
      <c r="F15" s="73">
        <v>18</v>
      </c>
      <c r="G15" s="72" t="s">
        <v>14</v>
      </c>
      <c r="H15" s="73">
        <v>318</v>
      </c>
      <c r="I15" s="72"/>
      <c r="J15" s="72"/>
      <c r="K15" s="74"/>
      <c r="L15" s="73" t="s">
        <v>472</v>
      </c>
      <c r="M15" s="4"/>
      <c r="N15" s="4" t="s">
        <v>56</v>
      </c>
    </row>
    <row r="16" spans="1:14">
      <c r="A16" s="13" t="s">
        <v>503</v>
      </c>
      <c r="B16" s="69" t="s">
        <v>182</v>
      </c>
      <c r="C16" s="67" t="s">
        <v>37</v>
      </c>
      <c r="D16" s="8"/>
      <c r="E16" s="8"/>
      <c r="F16" s="69">
        <v>0</v>
      </c>
      <c r="G16" s="67" t="s">
        <v>14</v>
      </c>
      <c r="H16" s="69">
        <v>318</v>
      </c>
      <c r="I16" s="67"/>
      <c r="J16" s="67"/>
      <c r="K16" s="75"/>
      <c r="L16" s="69" t="s">
        <v>472</v>
      </c>
      <c r="M16" s="4"/>
      <c r="N16" s="4" t="s">
        <v>56</v>
      </c>
    </row>
    <row r="17" spans="1:14" ht="24">
      <c r="A17" s="76" t="s">
        <v>504</v>
      </c>
      <c r="B17" s="69" t="s">
        <v>479</v>
      </c>
      <c r="C17" s="19" t="s">
        <v>37</v>
      </c>
      <c r="D17" s="8"/>
      <c r="E17" s="8"/>
      <c r="F17" s="19">
        <v>7.6300000000000007E-2</v>
      </c>
      <c r="G17" s="19" t="s">
        <v>14</v>
      </c>
      <c r="H17" s="19">
        <v>321</v>
      </c>
      <c r="I17" s="19" t="s">
        <v>505</v>
      </c>
      <c r="J17" s="19"/>
      <c r="K17" s="70"/>
      <c r="L17" s="4" t="s">
        <v>472</v>
      </c>
      <c r="M17" s="71"/>
      <c r="N17" s="4" t="s">
        <v>124</v>
      </c>
    </row>
    <row r="18" spans="1:14">
      <c r="A18" s="76" t="s">
        <v>506</v>
      </c>
      <c r="B18" s="19"/>
      <c r="C18" s="77" t="s">
        <v>37</v>
      </c>
      <c r="D18" s="8"/>
      <c r="E18" s="8"/>
      <c r="F18" s="77">
        <v>0.2</v>
      </c>
      <c r="G18" s="77" t="s">
        <v>14</v>
      </c>
      <c r="H18" s="77">
        <v>317</v>
      </c>
      <c r="I18" s="77" t="s">
        <v>471</v>
      </c>
      <c r="J18" s="72"/>
      <c r="K18" s="74"/>
      <c r="L18" s="73" t="s">
        <v>472</v>
      </c>
      <c r="M18" s="4"/>
      <c r="N18" s="4" t="s">
        <v>46</v>
      </c>
    </row>
    <row r="19" spans="1:14">
      <c r="A19" s="13" t="s">
        <v>507</v>
      </c>
      <c r="B19" s="73" t="s">
        <v>182</v>
      </c>
      <c r="C19" s="72" t="s">
        <v>37</v>
      </c>
      <c r="D19" s="8"/>
      <c r="E19" s="8"/>
      <c r="F19" s="73">
        <v>60</v>
      </c>
      <c r="G19" s="72" t="s">
        <v>14</v>
      </c>
      <c r="H19" s="73">
        <v>318</v>
      </c>
      <c r="I19" s="72"/>
      <c r="J19" s="72"/>
      <c r="K19" s="74"/>
      <c r="L19" s="4" t="s">
        <v>472</v>
      </c>
      <c r="M19" s="4"/>
      <c r="N19" s="4" t="s">
        <v>56</v>
      </c>
    </row>
    <row r="20" spans="1:14">
      <c r="A20" s="13" t="s">
        <v>508</v>
      </c>
      <c r="B20" s="4" t="s">
        <v>182</v>
      </c>
      <c r="C20" s="8" t="s">
        <v>37</v>
      </c>
      <c r="D20" s="8"/>
      <c r="E20" s="8"/>
      <c r="F20" s="4">
        <v>-32</v>
      </c>
      <c r="G20" s="8" t="s">
        <v>14</v>
      </c>
      <c r="H20" s="4">
        <v>318</v>
      </c>
      <c r="I20" s="8"/>
      <c r="J20" s="8"/>
      <c r="K20" s="3"/>
      <c r="L20" s="4" t="s">
        <v>472</v>
      </c>
      <c r="M20" s="4"/>
      <c r="N20" s="4" t="s">
        <v>56</v>
      </c>
    </row>
    <row r="21" spans="1:14">
      <c r="A21" s="13" t="s">
        <v>509</v>
      </c>
      <c r="B21" s="8" t="s">
        <v>510</v>
      </c>
      <c r="C21" s="8" t="s">
        <v>37</v>
      </c>
      <c r="D21" s="8"/>
      <c r="E21" s="8"/>
      <c r="F21" s="8">
        <v>12.5</v>
      </c>
      <c r="G21" s="8" t="s">
        <v>14</v>
      </c>
      <c r="H21" s="8">
        <v>318</v>
      </c>
      <c r="I21" s="8" t="s">
        <v>511</v>
      </c>
      <c r="J21" s="8"/>
      <c r="K21" s="3"/>
      <c r="L21" s="4" t="s">
        <v>472</v>
      </c>
      <c r="M21" s="4"/>
      <c r="N21" s="4" t="s">
        <v>56</v>
      </c>
    </row>
    <row r="22" spans="1:14">
      <c r="A22" s="13" t="s">
        <v>512</v>
      </c>
      <c r="B22" s="8" t="s">
        <v>474</v>
      </c>
      <c r="C22" s="8" t="s">
        <v>37</v>
      </c>
      <c r="D22" s="8"/>
      <c r="E22" s="8"/>
      <c r="F22" s="8">
        <v>90</v>
      </c>
      <c r="G22" s="8" t="s">
        <v>14</v>
      </c>
      <c r="H22" s="8">
        <v>315</v>
      </c>
      <c r="I22" s="8" t="s">
        <v>513</v>
      </c>
      <c r="J22" s="8"/>
      <c r="K22" s="16"/>
      <c r="L22" s="4" t="s">
        <v>472</v>
      </c>
      <c r="M22" s="4"/>
      <c r="N22" s="4" t="s">
        <v>56</v>
      </c>
    </row>
    <row r="23" spans="1:14" ht="36">
      <c r="A23" s="13" t="s">
        <v>514</v>
      </c>
      <c r="B23" s="8" t="s">
        <v>515</v>
      </c>
      <c r="C23" s="8" t="s">
        <v>37</v>
      </c>
      <c r="D23" s="8"/>
      <c r="E23" s="8"/>
      <c r="F23" s="8" t="s">
        <v>516</v>
      </c>
      <c r="G23" s="8" t="s">
        <v>517</v>
      </c>
      <c r="H23" s="8">
        <v>44</v>
      </c>
      <c r="I23" s="8" t="s">
        <v>518</v>
      </c>
      <c r="J23" s="8"/>
      <c r="K23" s="16"/>
      <c r="L23" s="4" t="s">
        <v>472</v>
      </c>
      <c r="M23" s="4"/>
      <c r="N23" s="4" t="s">
        <v>41</v>
      </c>
    </row>
    <row r="24" spans="1:14" ht="24">
      <c r="A24" s="47" t="s">
        <v>519</v>
      </c>
      <c r="B24" s="8" t="s">
        <v>520</v>
      </c>
      <c r="C24" s="8" t="s">
        <v>37</v>
      </c>
      <c r="D24" s="8"/>
      <c r="E24" s="8"/>
      <c r="F24" s="8">
        <v>3.6764700000000001</v>
      </c>
      <c r="G24" s="8" t="s">
        <v>521</v>
      </c>
      <c r="H24" s="8"/>
      <c r="I24" s="8"/>
      <c r="J24" s="8" t="s">
        <v>522</v>
      </c>
      <c r="K24" s="16"/>
      <c r="L24" s="4" t="s">
        <v>472</v>
      </c>
      <c r="M24" s="4"/>
      <c r="N24" s="4"/>
    </row>
    <row r="25" spans="1:14">
      <c r="A25" s="13" t="s">
        <v>523</v>
      </c>
      <c r="B25" s="8" t="s">
        <v>182</v>
      </c>
      <c r="C25" s="8" t="s">
        <v>37</v>
      </c>
      <c r="D25" s="8"/>
      <c r="E25" s="8"/>
      <c r="F25" s="8">
        <v>10</v>
      </c>
      <c r="G25" s="8" t="s">
        <v>14</v>
      </c>
      <c r="H25" s="8">
        <v>318</v>
      </c>
      <c r="I25" s="8"/>
      <c r="J25" s="8"/>
      <c r="K25" s="3"/>
      <c r="L25" s="4" t="s">
        <v>472</v>
      </c>
      <c r="M25" s="4"/>
      <c r="N25" s="4" t="s">
        <v>56</v>
      </c>
    </row>
    <row r="26" spans="1:14">
      <c r="A26" s="13" t="s">
        <v>524</v>
      </c>
      <c r="B26" s="8" t="s">
        <v>182</v>
      </c>
      <c r="C26" s="8" t="s">
        <v>37</v>
      </c>
      <c r="D26" s="8"/>
      <c r="E26" s="8"/>
      <c r="F26" s="8">
        <v>10</v>
      </c>
      <c r="G26" s="8" t="s">
        <v>14</v>
      </c>
      <c r="H26" s="8" t="s">
        <v>525</v>
      </c>
      <c r="I26" s="8"/>
      <c r="J26" s="8"/>
      <c r="K26" s="3"/>
      <c r="L26" s="4" t="s">
        <v>472</v>
      </c>
      <c r="M26" s="4"/>
      <c r="N26" s="4" t="s">
        <v>56</v>
      </c>
    </row>
    <row r="27" spans="1:14">
      <c r="A27" s="13" t="s">
        <v>526</v>
      </c>
      <c r="B27" s="4" t="s">
        <v>182</v>
      </c>
      <c r="C27" s="8" t="s">
        <v>37</v>
      </c>
      <c r="D27" s="8"/>
      <c r="E27" s="8"/>
      <c r="F27" s="4">
        <v>13</v>
      </c>
      <c r="G27" s="8" t="s">
        <v>14</v>
      </c>
      <c r="H27" s="4">
        <v>340</v>
      </c>
      <c r="I27" s="8"/>
      <c r="J27" s="8"/>
      <c r="K27" s="3"/>
      <c r="L27" s="4" t="s">
        <v>472</v>
      </c>
      <c r="M27" s="4"/>
      <c r="N27" s="4" t="s">
        <v>56</v>
      </c>
    </row>
    <row r="28" spans="1:14" ht="12" customHeight="1">
      <c r="A28" s="13" t="s">
        <v>527</v>
      </c>
      <c r="B28" s="4" t="s">
        <v>182</v>
      </c>
      <c r="C28" s="8" t="s">
        <v>37</v>
      </c>
      <c r="D28" s="8"/>
      <c r="E28" s="8"/>
      <c r="F28" s="4">
        <v>-32</v>
      </c>
      <c r="G28" s="8" t="s">
        <v>14</v>
      </c>
      <c r="H28" s="4">
        <v>340</v>
      </c>
      <c r="I28" s="8"/>
      <c r="J28" s="8"/>
      <c r="K28" s="3"/>
      <c r="L28" s="4" t="s">
        <v>472</v>
      </c>
      <c r="M28" s="4"/>
      <c r="N28" s="4" t="s">
        <v>56</v>
      </c>
    </row>
    <row r="29" spans="1:14">
      <c r="A29" s="13" t="s">
        <v>528</v>
      </c>
      <c r="B29" s="8" t="s">
        <v>510</v>
      </c>
      <c r="C29" s="8" t="s">
        <v>37</v>
      </c>
      <c r="D29" s="8"/>
      <c r="E29" s="8"/>
      <c r="F29" s="8">
        <v>6.2</v>
      </c>
      <c r="G29" s="8" t="s">
        <v>14</v>
      </c>
      <c r="H29" s="8" t="s">
        <v>525</v>
      </c>
      <c r="I29" s="8" t="s">
        <v>511</v>
      </c>
      <c r="J29" s="8"/>
      <c r="K29" s="3"/>
      <c r="L29" s="4" t="s">
        <v>472</v>
      </c>
      <c r="M29" s="4"/>
      <c r="N29" s="4" t="s">
        <v>56</v>
      </c>
    </row>
    <row r="30" spans="1:14">
      <c r="A30" s="13" t="s">
        <v>529</v>
      </c>
      <c r="B30" s="8" t="s">
        <v>13</v>
      </c>
      <c r="C30" s="8" t="s">
        <v>37</v>
      </c>
      <c r="D30" s="8"/>
      <c r="E30" s="8"/>
      <c r="F30" s="8">
        <v>62</v>
      </c>
      <c r="G30" s="8" t="s">
        <v>14</v>
      </c>
      <c r="H30" s="8">
        <v>339</v>
      </c>
      <c r="I30" s="8" t="s">
        <v>530</v>
      </c>
      <c r="J30" s="8"/>
      <c r="K30" s="3"/>
      <c r="L30" s="4" t="s">
        <v>472</v>
      </c>
      <c r="M30" s="4"/>
      <c r="N30" s="4" t="s">
        <v>56</v>
      </c>
    </row>
    <row r="31" spans="1:14">
      <c r="A31" s="47" t="s">
        <v>531</v>
      </c>
      <c r="B31" s="8" t="s">
        <v>532</v>
      </c>
      <c r="C31" s="8" t="s">
        <v>37</v>
      </c>
      <c r="D31" s="8"/>
      <c r="E31" s="8"/>
      <c r="F31" s="8">
        <v>2.5</v>
      </c>
      <c r="G31" s="8" t="s">
        <v>257</v>
      </c>
      <c r="H31" s="8"/>
      <c r="I31" s="8"/>
      <c r="J31" s="8" t="s">
        <v>533</v>
      </c>
      <c r="K31" s="3"/>
      <c r="L31" s="4" t="s">
        <v>472</v>
      </c>
      <c r="M31" s="4"/>
      <c r="N31" s="4"/>
    </row>
    <row r="32" spans="1:14" ht="24">
      <c r="A32" s="47" t="s">
        <v>534</v>
      </c>
      <c r="B32" s="8" t="s">
        <v>520</v>
      </c>
      <c r="C32" s="8" t="s">
        <v>37</v>
      </c>
      <c r="D32" s="8"/>
      <c r="E32" s="8"/>
      <c r="F32" s="8">
        <v>2.9174699999999998</v>
      </c>
      <c r="G32" s="8" t="s">
        <v>521</v>
      </c>
      <c r="H32" s="8"/>
      <c r="I32" s="8"/>
      <c r="J32" s="8" t="s">
        <v>522</v>
      </c>
      <c r="K32" s="3"/>
      <c r="L32" s="4" t="s">
        <v>472</v>
      </c>
      <c r="M32" s="4"/>
      <c r="N32" s="4"/>
    </row>
    <row r="33" spans="1:14">
      <c r="A33" s="47" t="s">
        <v>535</v>
      </c>
      <c r="B33" s="4" t="s">
        <v>182</v>
      </c>
      <c r="C33" s="8" t="s">
        <v>37</v>
      </c>
      <c r="D33" s="8"/>
      <c r="E33" s="8"/>
      <c r="F33" s="4">
        <v>6</v>
      </c>
      <c r="G33" s="8" t="s">
        <v>14</v>
      </c>
      <c r="H33" s="4">
        <v>340</v>
      </c>
      <c r="I33" s="8"/>
      <c r="J33" s="8"/>
      <c r="K33" s="3"/>
      <c r="L33" s="4" t="s">
        <v>472</v>
      </c>
      <c r="M33" s="4"/>
      <c r="N33" s="4"/>
    </row>
    <row r="34" spans="1:14">
      <c r="A34" s="13" t="s">
        <v>536</v>
      </c>
      <c r="B34" s="4" t="s">
        <v>182</v>
      </c>
      <c r="C34" s="8" t="s">
        <v>37</v>
      </c>
      <c r="D34" s="8"/>
      <c r="E34" s="8"/>
      <c r="F34" s="4">
        <v>-15</v>
      </c>
      <c r="G34" s="8" t="s">
        <v>14</v>
      </c>
      <c r="H34" s="4">
        <v>340</v>
      </c>
      <c r="I34" s="8"/>
      <c r="J34" s="8"/>
      <c r="K34" s="3"/>
      <c r="L34" s="4" t="s">
        <v>472</v>
      </c>
      <c r="M34" s="4"/>
      <c r="N34" s="4" t="s">
        <v>56</v>
      </c>
    </row>
    <row r="35" spans="1:14">
      <c r="A35" s="13" t="s">
        <v>537</v>
      </c>
      <c r="B35" s="4" t="s">
        <v>479</v>
      </c>
      <c r="C35" s="19" t="s">
        <v>37</v>
      </c>
      <c r="D35" s="8"/>
      <c r="E35" s="8"/>
      <c r="F35" s="19">
        <v>4.1700000000000001E-2</v>
      </c>
      <c r="G35" s="19" t="s">
        <v>14</v>
      </c>
      <c r="H35" s="19">
        <v>321</v>
      </c>
      <c r="I35" s="19" t="s">
        <v>501</v>
      </c>
      <c r="J35" s="19"/>
      <c r="K35" s="70"/>
      <c r="L35" s="4" t="s">
        <v>472</v>
      </c>
      <c r="M35" s="4"/>
      <c r="N35" s="4" t="s">
        <v>124</v>
      </c>
    </row>
    <row r="36" spans="1:14">
      <c r="A36" s="13" t="s">
        <v>538</v>
      </c>
      <c r="B36" s="4" t="s">
        <v>182</v>
      </c>
      <c r="C36" s="8" t="s">
        <v>37</v>
      </c>
      <c r="D36" s="8"/>
      <c r="E36" s="8"/>
      <c r="F36" s="4">
        <v>18</v>
      </c>
      <c r="G36" s="8" t="s">
        <v>14</v>
      </c>
      <c r="H36" s="4">
        <v>318</v>
      </c>
      <c r="I36" s="8"/>
      <c r="J36" s="8"/>
      <c r="K36" s="3"/>
      <c r="L36" s="4" t="s">
        <v>472</v>
      </c>
      <c r="M36" s="4"/>
      <c r="N36" s="4" t="s">
        <v>56</v>
      </c>
    </row>
    <row r="37" spans="1:14">
      <c r="A37" s="13" t="s">
        <v>539</v>
      </c>
      <c r="B37" s="69" t="s">
        <v>182</v>
      </c>
      <c r="C37" s="67" t="s">
        <v>37</v>
      </c>
      <c r="D37" s="8"/>
      <c r="E37" s="8"/>
      <c r="F37" s="69">
        <v>0</v>
      </c>
      <c r="G37" s="67" t="s">
        <v>14</v>
      </c>
      <c r="H37" s="69">
        <v>318</v>
      </c>
      <c r="I37" s="67"/>
      <c r="J37" s="8"/>
      <c r="K37" s="3"/>
      <c r="L37" s="4" t="s">
        <v>472</v>
      </c>
      <c r="M37" s="4"/>
      <c r="N37" s="4" t="s">
        <v>56</v>
      </c>
    </row>
    <row r="38" spans="1:14" ht="24">
      <c r="A38" s="76" t="s">
        <v>540</v>
      </c>
      <c r="B38" s="69" t="s">
        <v>479</v>
      </c>
      <c r="C38" s="19" t="s">
        <v>37</v>
      </c>
      <c r="D38" s="8"/>
      <c r="E38" s="8"/>
      <c r="F38" s="19">
        <v>7.6300000000000007E-2</v>
      </c>
      <c r="G38" s="19" t="s">
        <v>14</v>
      </c>
      <c r="H38" s="19">
        <v>321</v>
      </c>
      <c r="I38" s="19" t="s">
        <v>505</v>
      </c>
      <c r="J38" s="19"/>
      <c r="K38" s="70"/>
      <c r="L38" s="4" t="s">
        <v>472</v>
      </c>
      <c r="M38" s="4"/>
      <c r="N38" s="4" t="s">
        <v>124</v>
      </c>
    </row>
    <row r="39" spans="1:14">
      <c r="A39" s="76" t="s">
        <v>541</v>
      </c>
      <c r="B39" s="19"/>
      <c r="C39" s="19" t="s">
        <v>37</v>
      </c>
      <c r="D39" s="8"/>
      <c r="E39" s="8"/>
      <c r="F39" s="19">
        <v>0.2</v>
      </c>
      <c r="G39" s="19" t="s">
        <v>14</v>
      </c>
      <c r="H39" s="19">
        <v>317</v>
      </c>
      <c r="I39" s="19" t="s">
        <v>471</v>
      </c>
      <c r="J39" s="78"/>
      <c r="K39" s="3"/>
      <c r="L39" s="4" t="s">
        <v>472</v>
      </c>
      <c r="M39" s="4"/>
      <c r="N39" s="4" t="s">
        <v>46</v>
      </c>
    </row>
    <row r="40" spans="1:14">
      <c r="A40" s="13" t="s">
        <v>542</v>
      </c>
      <c r="B40" s="73" t="s">
        <v>182</v>
      </c>
      <c r="C40" s="72" t="s">
        <v>37</v>
      </c>
      <c r="D40" s="8"/>
      <c r="E40" s="8"/>
      <c r="F40" s="73">
        <v>60</v>
      </c>
      <c r="G40" s="72" t="s">
        <v>14</v>
      </c>
      <c r="H40" s="73">
        <v>318</v>
      </c>
      <c r="I40" s="72"/>
      <c r="J40" s="8"/>
      <c r="K40" s="3"/>
      <c r="L40" s="4" t="s">
        <v>472</v>
      </c>
      <c r="M40" s="4"/>
      <c r="N40" s="4" t="s">
        <v>56</v>
      </c>
    </row>
    <row r="41" spans="1:14">
      <c r="A41" s="13" t="s">
        <v>543</v>
      </c>
      <c r="B41" s="4" t="s">
        <v>182</v>
      </c>
      <c r="C41" s="8" t="s">
        <v>37</v>
      </c>
      <c r="D41" s="8"/>
      <c r="E41" s="8"/>
      <c r="F41" s="4">
        <v>-32</v>
      </c>
      <c r="G41" s="8" t="s">
        <v>14</v>
      </c>
      <c r="H41" s="4">
        <v>318</v>
      </c>
      <c r="I41" s="8"/>
      <c r="J41" s="8"/>
      <c r="K41" s="3"/>
      <c r="L41" s="4" t="s">
        <v>472</v>
      </c>
      <c r="M41" s="4"/>
      <c r="N41" s="4" t="s">
        <v>56</v>
      </c>
    </row>
    <row r="42" spans="1:14">
      <c r="A42" s="13" t="s">
        <v>544</v>
      </c>
      <c r="B42" s="8" t="s">
        <v>510</v>
      </c>
      <c r="C42" s="8" t="s">
        <v>37</v>
      </c>
      <c r="D42" s="8"/>
      <c r="E42" s="8"/>
      <c r="F42" s="8">
        <v>6.25</v>
      </c>
      <c r="G42" s="8" t="s">
        <v>14</v>
      </c>
      <c r="H42" s="8">
        <v>318</v>
      </c>
      <c r="I42" s="8" t="s">
        <v>511</v>
      </c>
      <c r="J42" s="8"/>
      <c r="K42" s="3"/>
      <c r="L42" s="4" t="s">
        <v>472</v>
      </c>
      <c r="M42" s="4"/>
      <c r="N42" s="4" t="s">
        <v>56</v>
      </c>
    </row>
    <row r="43" spans="1:14">
      <c r="A43" s="13" t="s">
        <v>545</v>
      </c>
      <c r="B43" s="8" t="s">
        <v>474</v>
      </c>
      <c r="C43" s="8" t="s">
        <v>37</v>
      </c>
      <c r="D43" s="8"/>
      <c r="E43" s="8"/>
      <c r="F43" s="8">
        <v>90</v>
      </c>
      <c r="G43" s="8" t="s">
        <v>14</v>
      </c>
      <c r="H43" s="8">
        <v>315</v>
      </c>
      <c r="I43" s="8" t="s">
        <v>513</v>
      </c>
      <c r="J43" s="8"/>
      <c r="K43" s="16"/>
      <c r="L43" s="4" t="s">
        <v>472</v>
      </c>
      <c r="M43" s="4"/>
      <c r="N43" s="4" t="s">
        <v>56</v>
      </c>
    </row>
    <row r="44" spans="1:14" ht="36">
      <c r="A44" s="13" t="s">
        <v>546</v>
      </c>
      <c r="B44" s="8" t="s">
        <v>515</v>
      </c>
      <c r="C44" s="8" t="s">
        <v>37</v>
      </c>
      <c r="D44" s="8"/>
      <c r="E44" s="8"/>
      <c r="F44" s="8" t="s">
        <v>516</v>
      </c>
      <c r="G44" s="8" t="s">
        <v>517</v>
      </c>
      <c r="H44" s="8">
        <v>44</v>
      </c>
      <c r="I44" s="8" t="s">
        <v>518</v>
      </c>
      <c r="J44" s="8"/>
      <c r="K44" s="16"/>
      <c r="L44" s="4" t="s">
        <v>472</v>
      </c>
      <c r="M44" s="4"/>
      <c r="N44" s="4" t="s">
        <v>41</v>
      </c>
    </row>
    <row r="45" spans="1:14" ht="24">
      <c r="A45" s="47" t="s">
        <v>547</v>
      </c>
      <c r="B45" s="8" t="s">
        <v>520</v>
      </c>
      <c r="C45" s="8" t="s">
        <v>37</v>
      </c>
      <c r="D45" s="8"/>
      <c r="E45" s="8"/>
      <c r="F45" s="8">
        <v>3.6764700000000001</v>
      </c>
      <c r="G45" s="8" t="s">
        <v>521</v>
      </c>
      <c r="H45" s="8"/>
      <c r="I45" s="8"/>
      <c r="J45" s="8" t="s">
        <v>522</v>
      </c>
      <c r="K45" s="16"/>
      <c r="L45" s="4" t="s">
        <v>472</v>
      </c>
      <c r="M45" s="4"/>
      <c r="N45" s="4"/>
    </row>
    <row r="46" spans="1:14">
      <c r="A46" s="13" t="s">
        <v>548</v>
      </c>
      <c r="B46" s="8" t="s">
        <v>182</v>
      </c>
      <c r="C46" s="8" t="s">
        <v>37</v>
      </c>
      <c r="D46" s="8"/>
      <c r="E46" s="8"/>
      <c r="F46" s="8">
        <v>10</v>
      </c>
      <c r="G46" s="8" t="s">
        <v>14</v>
      </c>
      <c r="H46" s="8">
        <v>318</v>
      </c>
      <c r="I46" s="8"/>
      <c r="J46" s="8"/>
      <c r="K46" s="3"/>
      <c r="L46" s="4" t="s">
        <v>472</v>
      </c>
      <c r="M46" s="4"/>
      <c r="N46" s="4" t="s">
        <v>56</v>
      </c>
    </row>
    <row r="47" spans="1:14">
      <c r="A47" s="13" t="s">
        <v>549</v>
      </c>
      <c r="B47" s="8" t="s">
        <v>182</v>
      </c>
      <c r="C47" s="8" t="s">
        <v>37</v>
      </c>
      <c r="D47" s="8"/>
      <c r="E47" s="8"/>
      <c r="F47" s="8">
        <v>10</v>
      </c>
      <c r="G47" s="8" t="s">
        <v>14</v>
      </c>
      <c r="H47" s="8" t="s">
        <v>525</v>
      </c>
      <c r="I47" s="8"/>
      <c r="J47" s="8"/>
      <c r="K47" s="3"/>
      <c r="L47" s="4" t="s">
        <v>472</v>
      </c>
      <c r="M47" s="4"/>
      <c r="N47" s="4" t="s">
        <v>56</v>
      </c>
    </row>
    <row r="48" spans="1:14">
      <c r="A48" s="13" t="s">
        <v>550</v>
      </c>
      <c r="B48" s="4" t="s">
        <v>182</v>
      </c>
      <c r="C48" s="8" t="s">
        <v>37</v>
      </c>
      <c r="D48" s="8"/>
      <c r="E48" s="8"/>
      <c r="F48" s="4">
        <v>13</v>
      </c>
      <c r="G48" s="8" t="s">
        <v>14</v>
      </c>
      <c r="H48" s="4">
        <v>340</v>
      </c>
      <c r="I48" s="8"/>
      <c r="J48" s="8"/>
      <c r="K48" s="3"/>
      <c r="L48" s="4" t="s">
        <v>472</v>
      </c>
      <c r="M48" s="4"/>
      <c r="N48" s="4" t="s">
        <v>56</v>
      </c>
    </row>
    <row r="49" spans="1:14" ht="12" customHeight="1">
      <c r="A49" s="13" t="s">
        <v>551</v>
      </c>
      <c r="B49" s="4" t="s">
        <v>182</v>
      </c>
      <c r="C49" s="8" t="s">
        <v>37</v>
      </c>
      <c r="D49" s="8"/>
      <c r="E49" s="8"/>
      <c r="F49" s="4">
        <v>-32</v>
      </c>
      <c r="G49" s="8" t="s">
        <v>14</v>
      </c>
      <c r="H49" s="4">
        <v>340</v>
      </c>
      <c r="I49" s="8"/>
      <c r="J49" s="8"/>
      <c r="K49" s="3"/>
      <c r="L49" s="4" t="s">
        <v>472</v>
      </c>
      <c r="M49" s="4"/>
      <c r="N49" s="4" t="s">
        <v>56</v>
      </c>
    </row>
    <row r="50" spans="1:14">
      <c r="A50" s="13" t="s">
        <v>552</v>
      </c>
      <c r="B50" s="8" t="s">
        <v>510</v>
      </c>
      <c r="C50" s="8" t="s">
        <v>37</v>
      </c>
      <c r="D50" s="8"/>
      <c r="E50" s="8"/>
      <c r="F50" s="8">
        <v>6.2</v>
      </c>
      <c r="G50" s="8" t="s">
        <v>14</v>
      </c>
      <c r="H50" s="8" t="s">
        <v>525</v>
      </c>
      <c r="I50" s="8" t="s">
        <v>511</v>
      </c>
      <c r="J50" s="8"/>
      <c r="K50" s="3"/>
      <c r="L50" s="4" t="s">
        <v>472</v>
      </c>
      <c r="M50" s="4"/>
      <c r="N50" s="4" t="s">
        <v>56</v>
      </c>
    </row>
    <row r="51" spans="1:14">
      <c r="A51" s="13" t="s">
        <v>553</v>
      </c>
      <c r="B51" s="8" t="s">
        <v>13</v>
      </c>
      <c r="C51" s="8" t="s">
        <v>37</v>
      </c>
      <c r="D51" s="8"/>
      <c r="E51" s="8"/>
      <c r="F51" s="8">
        <v>62</v>
      </c>
      <c r="G51" s="8" t="s">
        <v>14</v>
      </c>
      <c r="H51" s="8">
        <v>339</v>
      </c>
      <c r="I51" s="8" t="s">
        <v>530</v>
      </c>
      <c r="J51" s="8"/>
      <c r="K51" s="3"/>
      <c r="L51" s="4" t="s">
        <v>472</v>
      </c>
      <c r="M51" s="4"/>
      <c r="N51" s="4" t="s">
        <v>56</v>
      </c>
    </row>
    <row r="52" spans="1:14">
      <c r="A52" s="47" t="s">
        <v>554</v>
      </c>
      <c r="B52" s="8" t="s">
        <v>532</v>
      </c>
      <c r="C52" s="8" t="s">
        <v>37</v>
      </c>
      <c r="D52" s="8"/>
      <c r="E52" s="8"/>
      <c r="F52" s="8">
        <v>2.5</v>
      </c>
      <c r="G52" s="8" t="s">
        <v>257</v>
      </c>
      <c r="H52" s="8"/>
      <c r="I52" s="8"/>
      <c r="J52" s="8"/>
      <c r="K52" s="3"/>
      <c r="L52" s="4" t="s">
        <v>472</v>
      </c>
      <c r="M52" s="4"/>
      <c r="N52" s="4"/>
    </row>
    <row r="53" spans="1:14" ht="24">
      <c r="A53" s="47" t="s">
        <v>555</v>
      </c>
      <c r="B53" s="8" t="s">
        <v>520</v>
      </c>
      <c r="C53" s="8" t="s">
        <v>37</v>
      </c>
      <c r="D53" s="8"/>
      <c r="E53" s="8"/>
      <c r="F53" s="8">
        <v>2.9174699999999998</v>
      </c>
      <c r="G53" s="8" t="s">
        <v>521</v>
      </c>
      <c r="H53" s="8"/>
      <c r="I53" s="8"/>
      <c r="J53" s="8" t="s">
        <v>522</v>
      </c>
      <c r="K53" s="3"/>
      <c r="L53" s="4" t="s">
        <v>472</v>
      </c>
      <c r="M53" s="4"/>
      <c r="N53" s="4"/>
    </row>
    <row r="54" spans="1:14">
      <c r="A54" s="47" t="s">
        <v>556</v>
      </c>
      <c r="B54" s="4" t="s">
        <v>182</v>
      </c>
      <c r="C54" s="8" t="s">
        <v>37</v>
      </c>
      <c r="D54" s="8"/>
      <c r="E54" s="8"/>
      <c r="F54" s="4">
        <v>6</v>
      </c>
      <c r="G54" s="8" t="s">
        <v>14</v>
      </c>
      <c r="H54" s="4">
        <v>340</v>
      </c>
      <c r="I54" s="8"/>
      <c r="J54" s="8"/>
      <c r="K54" s="3"/>
      <c r="L54" s="4" t="s">
        <v>472</v>
      </c>
      <c r="M54" s="4"/>
      <c r="N54" s="4"/>
    </row>
    <row r="55" spans="1:14">
      <c r="A55" s="13" t="s">
        <v>557</v>
      </c>
      <c r="B55" s="4" t="s">
        <v>182</v>
      </c>
      <c r="C55" s="8" t="s">
        <v>37</v>
      </c>
      <c r="D55" s="8"/>
      <c r="E55" s="8"/>
      <c r="F55" s="4">
        <v>-15</v>
      </c>
      <c r="G55" s="8" t="s">
        <v>14</v>
      </c>
      <c r="H55" s="4">
        <v>340</v>
      </c>
      <c r="I55" s="8"/>
      <c r="J55" s="8"/>
      <c r="K55" s="3"/>
      <c r="L55" s="4" t="s">
        <v>472</v>
      </c>
      <c r="M55" s="4"/>
      <c r="N55" s="4" t="s">
        <v>56</v>
      </c>
    </row>
    <row r="56" spans="1:14">
      <c r="A56" s="29" t="s">
        <v>326</v>
      </c>
      <c r="B56" s="12" t="s">
        <v>1</v>
      </c>
      <c r="C56" s="12" t="s">
        <v>24</v>
      </c>
      <c r="D56" s="12" t="s">
        <v>25</v>
      </c>
      <c r="E56" s="12" t="s">
        <v>26</v>
      </c>
      <c r="F56" s="12" t="s">
        <v>109</v>
      </c>
      <c r="G56" s="30" t="s">
        <v>110</v>
      </c>
      <c r="H56" s="30" t="s">
        <v>111</v>
      </c>
      <c r="I56" s="2" t="s">
        <v>29</v>
      </c>
      <c r="J56" s="2" t="s">
        <v>30</v>
      </c>
      <c r="K56" s="30" t="s">
        <v>31</v>
      </c>
      <c r="L56" s="12" t="s">
        <v>32</v>
      </c>
      <c r="M56" s="12" t="s">
        <v>33</v>
      </c>
      <c r="N56" s="12" t="s">
        <v>34</v>
      </c>
    </row>
    <row r="57" spans="1:14" ht="30" customHeight="1">
      <c r="A57" s="13" t="s">
        <v>558</v>
      </c>
      <c r="B57" s="4" t="s">
        <v>16</v>
      </c>
      <c r="C57" s="8" t="s">
        <v>37</v>
      </c>
      <c r="D57" s="8"/>
      <c r="E57" s="8"/>
      <c r="F57" s="4" t="s">
        <v>559</v>
      </c>
      <c r="G57" s="27" t="s">
        <v>360</v>
      </c>
      <c r="H57" s="4"/>
      <c r="I57" s="8" t="s">
        <v>560</v>
      </c>
      <c r="J57" s="3" t="s">
        <v>561</v>
      </c>
      <c r="K57" s="3"/>
      <c r="L57" s="4" t="s">
        <v>562</v>
      </c>
      <c r="M57" s="4"/>
      <c r="N57" s="4" t="s">
        <v>56</v>
      </c>
    </row>
    <row r="58" spans="1:14" ht="48">
      <c r="A58" s="13" t="s">
        <v>563</v>
      </c>
      <c r="B58" s="4" t="s">
        <v>16</v>
      </c>
      <c r="C58" s="8" t="s">
        <v>37</v>
      </c>
      <c r="D58" s="8"/>
      <c r="E58" s="8"/>
      <c r="F58" s="4" t="s">
        <v>564</v>
      </c>
      <c r="G58" s="27" t="s">
        <v>360</v>
      </c>
      <c r="H58" s="4"/>
      <c r="I58" s="8" t="s">
        <v>565</v>
      </c>
      <c r="J58" s="3"/>
      <c r="K58" s="3"/>
      <c r="L58" s="4" t="s">
        <v>562</v>
      </c>
      <c r="M58" s="4"/>
      <c r="N58" s="4" t="s">
        <v>56</v>
      </c>
    </row>
    <row r="59" spans="1:14" ht="48">
      <c r="A59" s="13" t="s">
        <v>566</v>
      </c>
      <c r="B59" s="4" t="s">
        <v>16</v>
      </c>
      <c r="C59" s="8" t="s">
        <v>37</v>
      </c>
      <c r="D59" s="8"/>
      <c r="E59" s="8"/>
      <c r="F59" s="4" t="s">
        <v>564</v>
      </c>
      <c r="G59" s="27" t="s">
        <v>360</v>
      </c>
      <c r="H59" s="4"/>
      <c r="I59" s="8" t="s">
        <v>565</v>
      </c>
      <c r="J59" s="3"/>
      <c r="K59" s="3"/>
      <c r="L59" s="4" t="s">
        <v>562</v>
      </c>
      <c r="M59" s="4"/>
      <c r="N59" s="4" t="s">
        <v>56</v>
      </c>
    </row>
    <row r="60" spans="1:14" ht="48">
      <c r="A60" s="13" t="s">
        <v>567</v>
      </c>
      <c r="B60" s="4" t="s">
        <v>16</v>
      </c>
      <c r="C60" s="8" t="s">
        <v>37</v>
      </c>
      <c r="D60" s="8"/>
      <c r="E60" s="8"/>
      <c r="F60" s="4" t="s">
        <v>568</v>
      </c>
      <c r="G60" s="27" t="s">
        <v>360</v>
      </c>
      <c r="H60" s="4"/>
      <c r="I60" s="8" t="s">
        <v>569</v>
      </c>
      <c r="J60" s="3"/>
      <c r="K60" s="3"/>
      <c r="L60" s="4" t="s">
        <v>562</v>
      </c>
      <c r="M60" s="4"/>
      <c r="N60" s="4" t="s">
        <v>56</v>
      </c>
    </row>
    <row r="61" spans="1:14" ht="48">
      <c r="A61" s="13" t="s">
        <v>570</v>
      </c>
      <c r="B61" s="4" t="s">
        <v>16</v>
      </c>
      <c r="C61" s="8" t="s">
        <v>37</v>
      </c>
      <c r="D61" s="8"/>
      <c r="E61" s="8"/>
      <c r="F61" s="4" t="s">
        <v>568</v>
      </c>
      <c r="G61" s="27" t="s">
        <v>360</v>
      </c>
      <c r="H61" s="4"/>
      <c r="I61" s="8" t="s">
        <v>569</v>
      </c>
      <c r="J61" s="3"/>
      <c r="K61" s="3"/>
      <c r="L61" s="4" t="s">
        <v>562</v>
      </c>
      <c r="M61" s="4"/>
      <c r="N61" s="4" t="s">
        <v>46</v>
      </c>
    </row>
    <row r="62" spans="1:14" ht="48">
      <c r="A62" s="13" t="s">
        <v>571</v>
      </c>
      <c r="B62" s="4" t="s">
        <v>16</v>
      </c>
      <c r="C62" s="8" t="s">
        <v>37</v>
      </c>
      <c r="D62" s="8"/>
      <c r="E62" s="8"/>
      <c r="F62" s="4" t="s">
        <v>568</v>
      </c>
      <c r="G62" s="27" t="s">
        <v>360</v>
      </c>
      <c r="H62" s="4"/>
      <c r="I62" s="8" t="s">
        <v>569</v>
      </c>
      <c r="J62" s="3"/>
      <c r="K62" s="3"/>
      <c r="L62" s="4" t="s">
        <v>562</v>
      </c>
      <c r="M62" s="4"/>
      <c r="N62" s="4" t="s">
        <v>46</v>
      </c>
    </row>
    <row r="63" spans="1:14" ht="48">
      <c r="A63" s="13" t="s">
        <v>572</v>
      </c>
      <c r="B63" s="4" t="s">
        <v>16</v>
      </c>
      <c r="C63" s="8" t="s">
        <v>37</v>
      </c>
      <c r="D63" s="8"/>
      <c r="E63" s="8"/>
      <c r="F63" s="4" t="s">
        <v>568</v>
      </c>
      <c r="G63" s="27" t="s">
        <v>360</v>
      </c>
      <c r="H63" s="4"/>
      <c r="I63" s="8" t="s">
        <v>569</v>
      </c>
      <c r="J63" s="3"/>
      <c r="K63" s="3"/>
      <c r="L63" s="4" t="s">
        <v>562</v>
      </c>
      <c r="M63" s="4"/>
      <c r="N63" s="4" t="s">
        <v>46</v>
      </c>
    </row>
    <row r="64" spans="1:14" ht="48">
      <c r="A64" s="13" t="s">
        <v>573</v>
      </c>
      <c r="B64" s="4" t="s">
        <v>16</v>
      </c>
      <c r="C64" s="8" t="s">
        <v>37</v>
      </c>
      <c r="D64" s="8"/>
      <c r="E64" s="8"/>
      <c r="F64" s="4" t="s">
        <v>568</v>
      </c>
      <c r="G64" s="27" t="s">
        <v>360</v>
      </c>
      <c r="H64" s="4"/>
      <c r="I64" s="8" t="s">
        <v>569</v>
      </c>
      <c r="J64" s="3"/>
      <c r="K64" s="3"/>
      <c r="L64" s="4" t="s">
        <v>562</v>
      </c>
      <c r="M64" s="4"/>
      <c r="N64" s="4" t="s">
        <v>46</v>
      </c>
    </row>
    <row r="65" spans="1:14" ht="48">
      <c r="A65" s="13" t="s">
        <v>574</v>
      </c>
      <c r="B65" s="4" t="s">
        <v>16</v>
      </c>
      <c r="C65" s="8" t="s">
        <v>37</v>
      </c>
      <c r="D65" s="8"/>
      <c r="E65" s="8"/>
      <c r="F65" s="4" t="s">
        <v>564</v>
      </c>
      <c r="G65" s="27" t="s">
        <v>360</v>
      </c>
      <c r="H65" s="4"/>
      <c r="I65" s="8" t="s">
        <v>575</v>
      </c>
      <c r="J65" s="3"/>
      <c r="K65" s="3"/>
      <c r="L65" s="4" t="s">
        <v>562</v>
      </c>
      <c r="M65" s="4"/>
      <c r="N65" s="4" t="s">
        <v>56</v>
      </c>
    </row>
    <row r="66" spans="1:14" ht="36">
      <c r="A66" s="13" t="s">
        <v>576</v>
      </c>
      <c r="B66" s="4" t="s">
        <v>16</v>
      </c>
      <c r="C66" s="8" t="s">
        <v>37</v>
      </c>
      <c r="D66" s="8"/>
      <c r="E66" s="8"/>
      <c r="F66" s="4">
        <v>0.71</v>
      </c>
      <c r="G66" s="8" t="s">
        <v>577</v>
      </c>
      <c r="H66" s="4">
        <v>150</v>
      </c>
      <c r="I66" s="27" t="s">
        <v>578</v>
      </c>
      <c r="J66" s="3"/>
      <c r="K66" s="3"/>
      <c r="L66" s="4" t="s">
        <v>562</v>
      </c>
      <c r="M66" s="4"/>
      <c r="N66" s="4" t="s">
        <v>46</v>
      </c>
    </row>
    <row r="67" spans="1:14" ht="36">
      <c r="A67" s="13" t="s">
        <v>579</v>
      </c>
      <c r="B67" s="4" t="s">
        <v>16</v>
      </c>
      <c r="C67" s="8" t="s">
        <v>37</v>
      </c>
      <c r="D67" s="8"/>
      <c r="E67" s="8"/>
      <c r="F67" s="4" t="s">
        <v>559</v>
      </c>
      <c r="G67" s="27" t="s">
        <v>360</v>
      </c>
      <c r="H67" s="4"/>
      <c r="I67" s="8" t="s">
        <v>560</v>
      </c>
      <c r="J67" s="3" t="s">
        <v>561</v>
      </c>
      <c r="K67" s="3"/>
      <c r="L67" s="4" t="s">
        <v>562</v>
      </c>
      <c r="M67" s="4"/>
      <c r="N67" s="4" t="s">
        <v>56</v>
      </c>
    </row>
    <row r="68" spans="1:14" ht="48">
      <c r="A68" s="13" t="s">
        <v>580</v>
      </c>
      <c r="B68" s="4" t="s">
        <v>16</v>
      </c>
      <c r="C68" s="8" t="s">
        <v>37</v>
      </c>
      <c r="D68" s="8"/>
      <c r="E68" s="8"/>
      <c r="F68" s="4" t="s">
        <v>564</v>
      </c>
      <c r="G68" s="27" t="s">
        <v>360</v>
      </c>
      <c r="H68" s="4"/>
      <c r="I68" s="8" t="s">
        <v>565</v>
      </c>
      <c r="J68" s="3"/>
      <c r="K68" s="3"/>
      <c r="L68" s="4" t="s">
        <v>562</v>
      </c>
      <c r="M68" s="4"/>
      <c r="N68" s="4" t="s">
        <v>56</v>
      </c>
    </row>
    <row r="69" spans="1:14" ht="48">
      <c r="A69" s="13" t="s">
        <v>581</v>
      </c>
      <c r="B69" s="4" t="s">
        <v>16</v>
      </c>
      <c r="C69" s="8" t="s">
        <v>37</v>
      </c>
      <c r="D69" s="8"/>
      <c r="E69" s="8"/>
      <c r="F69" s="4" t="s">
        <v>564</v>
      </c>
      <c r="G69" s="27" t="s">
        <v>360</v>
      </c>
      <c r="H69" s="4"/>
      <c r="I69" s="8" t="s">
        <v>565</v>
      </c>
      <c r="J69" s="3"/>
      <c r="K69" s="3"/>
      <c r="L69" s="4" t="s">
        <v>562</v>
      </c>
      <c r="M69" s="4"/>
      <c r="N69" s="4" t="s">
        <v>56</v>
      </c>
    </row>
    <row r="70" spans="1:14" ht="48">
      <c r="A70" s="13" t="s">
        <v>582</v>
      </c>
      <c r="B70" s="4" t="s">
        <v>16</v>
      </c>
      <c r="C70" s="8" t="s">
        <v>37</v>
      </c>
      <c r="D70" s="8"/>
      <c r="E70" s="8"/>
      <c r="F70" s="4" t="s">
        <v>568</v>
      </c>
      <c r="G70" s="27" t="s">
        <v>360</v>
      </c>
      <c r="H70" s="4"/>
      <c r="I70" s="8" t="s">
        <v>569</v>
      </c>
      <c r="J70" s="3"/>
      <c r="K70" s="3"/>
      <c r="L70" s="4" t="s">
        <v>562</v>
      </c>
      <c r="M70" s="4"/>
      <c r="N70" s="4" t="s">
        <v>56</v>
      </c>
    </row>
    <row r="71" spans="1:14" ht="48">
      <c r="A71" s="13" t="s">
        <v>583</v>
      </c>
      <c r="B71" s="4" t="s">
        <v>16</v>
      </c>
      <c r="C71" s="8" t="s">
        <v>37</v>
      </c>
      <c r="D71" s="8"/>
      <c r="E71" s="8"/>
      <c r="F71" s="4" t="s">
        <v>568</v>
      </c>
      <c r="G71" s="27" t="s">
        <v>360</v>
      </c>
      <c r="H71" s="4"/>
      <c r="I71" s="8" t="s">
        <v>569</v>
      </c>
      <c r="J71" s="3"/>
      <c r="K71" s="3"/>
      <c r="L71" s="4" t="s">
        <v>562</v>
      </c>
      <c r="M71" s="4"/>
      <c r="N71" s="4" t="s">
        <v>46</v>
      </c>
    </row>
    <row r="72" spans="1:14" ht="48">
      <c r="A72" s="13" t="s">
        <v>584</v>
      </c>
      <c r="B72" s="4" t="s">
        <v>16</v>
      </c>
      <c r="C72" s="8" t="s">
        <v>37</v>
      </c>
      <c r="D72" s="8"/>
      <c r="E72" s="8"/>
      <c r="F72" s="4" t="s">
        <v>568</v>
      </c>
      <c r="G72" s="27" t="s">
        <v>360</v>
      </c>
      <c r="H72" s="4"/>
      <c r="I72" s="8" t="s">
        <v>569</v>
      </c>
      <c r="J72" s="3"/>
      <c r="K72" s="3"/>
      <c r="L72" s="4" t="s">
        <v>562</v>
      </c>
      <c r="M72" s="4"/>
      <c r="N72" s="4" t="s">
        <v>46</v>
      </c>
    </row>
    <row r="73" spans="1:14" ht="48">
      <c r="A73" s="13" t="s">
        <v>585</v>
      </c>
      <c r="B73" s="4" t="s">
        <v>16</v>
      </c>
      <c r="C73" s="8" t="s">
        <v>37</v>
      </c>
      <c r="D73" s="8"/>
      <c r="E73" s="8"/>
      <c r="F73" s="4" t="s">
        <v>568</v>
      </c>
      <c r="G73" s="27" t="s">
        <v>360</v>
      </c>
      <c r="H73" s="4"/>
      <c r="I73" s="8" t="s">
        <v>569</v>
      </c>
      <c r="J73" s="3"/>
      <c r="K73" s="3"/>
      <c r="L73" s="4" t="s">
        <v>562</v>
      </c>
      <c r="M73" s="4"/>
      <c r="N73" s="4" t="s">
        <v>46</v>
      </c>
    </row>
    <row r="74" spans="1:14" ht="48">
      <c r="A74" s="13" t="s">
        <v>586</v>
      </c>
      <c r="B74" s="4" t="s">
        <v>16</v>
      </c>
      <c r="C74" s="8" t="s">
        <v>37</v>
      </c>
      <c r="D74" s="8"/>
      <c r="E74" s="8"/>
      <c r="F74" s="4" t="s">
        <v>568</v>
      </c>
      <c r="G74" s="27" t="s">
        <v>360</v>
      </c>
      <c r="H74" s="4"/>
      <c r="I74" s="8" t="s">
        <v>569</v>
      </c>
      <c r="J74" s="3"/>
      <c r="K74" s="3"/>
      <c r="L74" s="4" t="s">
        <v>562</v>
      </c>
      <c r="M74" s="4"/>
      <c r="N74" s="4" t="s">
        <v>46</v>
      </c>
    </row>
    <row r="75" spans="1:14" ht="48">
      <c r="A75" s="13" t="s">
        <v>587</v>
      </c>
      <c r="B75" s="4" t="s">
        <v>16</v>
      </c>
      <c r="C75" s="8" t="s">
        <v>37</v>
      </c>
      <c r="D75" s="8"/>
      <c r="E75" s="8"/>
      <c r="F75" s="4" t="s">
        <v>564</v>
      </c>
      <c r="G75" s="27" t="s">
        <v>360</v>
      </c>
      <c r="H75" s="4"/>
      <c r="I75" s="8" t="s">
        <v>575</v>
      </c>
      <c r="J75" s="3"/>
      <c r="K75" s="3"/>
      <c r="L75" s="4" t="s">
        <v>562</v>
      </c>
      <c r="M75" s="4"/>
      <c r="N75" s="4" t="s">
        <v>56</v>
      </c>
    </row>
    <row r="76" spans="1:14" ht="36">
      <c r="A76" s="13" t="s">
        <v>588</v>
      </c>
      <c r="B76" s="4" t="s">
        <v>16</v>
      </c>
      <c r="C76" s="8" t="s">
        <v>37</v>
      </c>
      <c r="D76" s="8"/>
      <c r="E76" s="8"/>
      <c r="F76" s="4">
        <v>0.71</v>
      </c>
      <c r="G76" s="8" t="s">
        <v>577</v>
      </c>
      <c r="H76" s="4"/>
      <c r="I76" s="27" t="s">
        <v>578</v>
      </c>
      <c r="J76" s="3"/>
      <c r="K76" s="3"/>
      <c r="L76" s="4" t="s">
        <v>562</v>
      </c>
      <c r="M76" s="4"/>
      <c r="N76" s="4" t="s">
        <v>46</v>
      </c>
    </row>
    <row r="77" spans="1:14">
      <c r="A77" s="13" t="s">
        <v>589</v>
      </c>
      <c r="B77" s="4" t="s">
        <v>182</v>
      </c>
      <c r="C77" s="8" t="s">
        <v>37</v>
      </c>
      <c r="D77" s="8"/>
      <c r="E77" s="8"/>
      <c r="F77" s="4">
        <v>100</v>
      </c>
      <c r="G77" s="8" t="s">
        <v>14</v>
      </c>
      <c r="H77" s="4">
        <v>321</v>
      </c>
      <c r="I77" s="8"/>
      <c r="J77" s="3" t="s">
        <v>590</v>
      </c>
      <c r="K77" s="3"/>
      <c r="L77" s="4" t="s">
        <v>562</v>
      </c>
      <c r="M77" s="4"/>
      <c r="N77" s="4" t="s">
        <v>56</v>
      </c>
    </row>
    <row r="78" spans="1:14">
      <c r="A78" s="13" t="s">
        <v>591</v>
      </c>
      <c r="B78" s="4" t="s">
        <v>182</v>
      </c>
      <c r="C78" s="8" t="s">
        <v>37</v>
      </c>
      <c r="D78" s="8"/>
      <c r="E78" s="8"/>
      <c r="F78" s="4">
        <v>8</v>
      </c>
      <c r="G78" s="8" t="s">
        <v>14</v>
      </c>
      <c r="H78" s="4">
        <v>321</v>
      </c>
      <c r="I78" s="8"/>
      <c r="J78" s="3" t="s">
        <v>590</v>
      </c>
      <c r="K78" s="3"/>
      <c r="L78" s="4" t="s">
        <v>562</v>
      </c>
      <c r="M78" s="4"/>
      <c r="N78" s="4" t="s">
        <v>56</v>
      </c>
    </row>
    <row r="79" spans="1:14">
      <c r="A79" s="13" t="s">
        <v>592</v>
      </c>
      <c r="B79" s="4" t="s">
        <v>182</v>
      </c>
      <c r="C79" s="8" t="s">
        <v>37</v>
      </c>
      <c r="D79" s="8"/>
      <c r="E79" s="8"/>
      <c r="F79" s="4">
        <v>85</v>
      </c>
      <c r="G79" s="8" t="s">
        <v>14</v>
      </c>
      <c r="H79" s="4">
        <v>321</v>
      </c>
      <c r="I79" s="8"/>
      <c r="J79" s="3" t="s">
        <v>590</v>
      </c>
      <c r="K79" s="3"/>
      <c r="L79" s="4" t="s">
        <v>562</v>
      </c>
      <c r="M79" s="4"/>
      <c r="N79" s="4" t="s">
        <v>56</v>
      </c>
    </row>
    <row r="80" spans="1:14">
      <c r="A80" s="13" t="s">
        <v>593</v>
      </c>
      <c r="B80" s="4" t="s">
        <v>182</v>
      </c>
      <c r="C80" s="8" t="s">
        <v>37</v>
      </c>
      <c r="D80" s="8"/>
      <c r="E80" s="8"/>
      <c r="F80" s="4">
        <v>60</v>
      </c>
      <c r="G80" s="8" t="s">
        <v>14</v>
      </c>
      <c r="H80" s="4">
        <v>318</v>
      </c>
      <c r="I80" s="8"/>
      <c r="J80" s="3" t="s">
        <v>594</v>
      </c>
      <c r="K80" s="3"/>
      <c r="L80" s="4" t="s">
        <v>562</v>
      </c>
      <c r="M80" s="4"/>
      <c r="N80" s="4" t="s">
        <v>56</v>
      </c>
    </row>
    <row r="81" spans="1:14">
      <c r="A81" s="13" t="s">
        <v>595</v>
      </c>
      <c r="B81" s="4" t="s">
        <v>182</v>
      </c>
      <c r="C81" s="8" t="s">
        <v>37</v>
      </c>
      <c r="D81" s="8"/>
      <c r="E81" s="8"/>
      <c r="F81" s="4">
        <v>59</v>
      </c>
      <c r="G81" s="8" t="s">
        <v>14</v>
      </c>
      <c r="H81" s="4">
        <v>321</v>
      </c>
      <c r="I81" s="8"/>
      <c r="J81" s="3" t="s">
        <v>590</v>
      </c>
      <c r="K81" s="3"/>
      <c r="L81" s="4" t="s">
        <v>562</v>
      </c>
      <c r="M81" s="4"/>
      <c r="N81" s="4" t="s">
        <v>56</v>
      </c>
    </row>
    <row r="82" spans="1:14">
      <c r="A82" s="79" t="s">
        <v>596</v>
      </c>
      <c r="B82" s="73" t="s">
        <v>182</v>
      </c>
      <c r="C82" s="72" t="s">
        <v>37</v>
      </c>
      <c r="D82" s="8"/>
      <c r="E82" s="8"/>
      <c r="F82" s="73" t="s">
        <v>597</v>
      </c>
      <c r="G82" s="72" t="s">
        <v>14</v>
      </c>
      <c r="H82" s="4" t="s">
        <v>598</v>
      </c>
      <c r="J82" s="3" t="s">
        <v>590</v>
      </c>
      <c r="K82" s="3"/>
      <c r="L82" s="4" t="s">
        <v>562</v>
      </c>
      <c r="M82" s="4"/>
      <c r="N82" s="4" t="s">
        <v>56</v>
      </c>
    </row>
    <row r="83" spans="1:14">
      <c r="A83" s="13" t="s">
        <v>599</v>
      </c>
      <c r="B83" s="4" t="s">
        <v>182</v>
      </c>
      <c r="C83" s="8" t="s">
        <v>37</v>
      </c>
      <c r="D83" s="8"/>
      <c r="E83" s="8"/>
      <c r="F83" s="4">
        <v>18</v>
      </c>
      <c r="G83" s="8" t="s">
        <v>14</v>
      </c>
      <c r="H83" s="4">
        <v>318</v>
      </c>
      <c r="I83" s="8"/>
      <c r="J83" s="3" t="s">
        <v>600</v>
      </c>
      <c r="K83" s="3"/>
      <c r="L83" s="4" t="s">
        <v>562</v>
      </c>
      <c r="M83" s="4"/>
      <c r="N83" s="4" t="s">
        <v>56</v>
      </c>
    </row>
    <row r="84" spans="1:14">
      <c r="A84" s="13" t="s">
        <v>601</v>
      </c>
      <c r="B84" s="4" t="s">
        <v>182</v>
      </c>
      <c r="C84" s="8" t="s">
        <v>37</v>
      </c>
      <c r="D84" s="8"/>
      <c r="E84" s="8"/>
      <c r="F84" s="4">
        <v>6</v>
      </c>
      <c r="G84" s="8" t="s">
        <v>14</v>
      </c>
      <c r="H84" s="4">
        <v>340</v>
      </c>
      <c r="I84" s="8"/>
      <c r="J84" s="3"/>
      <c r="K84" s="3"/>
      <c r="L84" s="4" t="s">
        <v>562</v>
      </c>
      <c r="M84" s="4"/>
      <c r="N84" s="4" t="s">
        <v>56</v>
      </c>
    </row>
    <row r="85" spans="1:14">
      <c r="A85" s="13" t="s">
        <v>602</v>
      </c>
      <c r="B85" s="4" t="s">
        <v>182</v>
      </c>
      <c r="C85" s="8" t="s">
        <v>37</v>
      </c>
      <c r="D85" s="8"/>
      <c r="E85" s="8"/>
      <c r="F85" s="4">
        <v>100</v>
      </c>
      <c r="G85" s="8" t="s">
        <v>14</v>
      </c>
      <c r="H85" s="4">
        <v>321</v>
      </c>
      <c r="I85" s="8"/>
      <c r="J85" s="3" t="s">
        <v>590</v>
      </c>
      <c r="K85" s="3"/>
      <c r="L85" s="4" t="s">
        <v>562</v>
      </c>
      <c r="M85" s="4"/>
      <c r="N85" s="4" t="s">
        <v>56</v>
      </c>
    </row>
    <row r="86" spans="1:14">
      <c r="A86" s="13" t="s">
        <v>603</v>
      </c>
      <c r="B86" s="4" t="s">
        <v>182</v>
      </c>
      <c r="C86" s="8" t="s">
        <v>37</v>
      </c>
      <c r="D86" s="8"/>
      <c r="E86" s="8"/>
      <c r="F86" s="4">
        <v>8</v>
      </c>
      <c r="G86" s="8" t="s">
        <v>14</v>
      </c>
      <c r="H86" s="4">
        <v>321</v>
      </c>
      <c r="I86" s="8"/>
      <c r="J86" s="3" t="s">
        <v>590</v>
      </c>
      <c r="K86" s="3"/>
      <c r="L86" s="4" t="s">
        <v>562</v>
      </c>
      <c r="M86" s="4"/>
      <c r="N86" s="4" t="s">
        <v>56</v>
      </c>
    </row>
    <row r="87" spans="1:14">
      <c r="A87" s="13" t="s">
        <v>604</v>
      </c>
      <c r="B87" s="4" t="s">
        <v>182</v>
      </c>
      <c r="C87" s="8" t="s">
        <v>37</v>
      </c>
      <c r="D87" s="8"/>
      <c r="E87" s="8"/>
      <c r="F87" s="4">
        <v>85</v>
      </c>
      <c r="G87" s="8" t="s">
        <v>14</v>
      </c>
      <c r="H87" s="4">
        <v>321</v>
      </c>
      <c r="I87" s="8"/>
      <c r="J87" s="3" t="s">
        <v>590</v>
      </c>
      <c r="K87" s="3"/>
      <c r="L87" s="4" t="s">
        <v>562</v>
      </c>
      <c r="M87" s="4"/>
      <c r="N87" s="4" t="s">
        <v>56</v>
      </c>
    </row>
    <row r="88" spans="1:14">
      <c r="A88" s="13" t="s">
        <v>605</v>
      </c>
      <c r="B88" s="4" t="s">
        <v>182</v>
      </c>
      <c r="C88" s="8" t="s">
        <v>37</v>
      </c>
      <c r="D88" s="8"/>
      <c r="E88" s="8"/>
      <c r="F88" s="4">
        <v>60</v>
      </c>
      <c r="G88" s="8" t="s">
        <v>14</v>
      </c>
      <c r="H88" s="4">
        <v>318</v>
      </c>
      <c r="I88" s="8"/>
      <c r="J88" s="3" t="s">
        <v>594</v>
      </c>
      <c r="K88" s="3"/>
      <c r="L88" s="4" t="s">
        <v>562</v>
      </c>
      <c r="M88" s="4"/>
      <c r="N88" s="4" t="s">
        <v>56</v>
      </c>
    </row>
    <row r="89" spans="1:14">
      <c r="A89" s="13" t="s">
        <v>606</v>
      </c>
      <c r="B89" s="4" t="s">
        <v>182</v>
      </c>
      <c r="C89" s="8" t="s">
        <v>37</v>
      </c>
      <c r="D89" s="8"/>
      <c r="E89" s="8"/>
      <c r="F89" s="4">
        <v>59</v>
      </c>
      <c r="G89" s="8" t="s">
        <v>14</v>
      </c>
      <c r="H89" s="4">
        <v>321</v>
      </c>
      <c r="I89" s="8"/>
      <c r="J89" s="3" t="s">
        <v>590</v>
      </c>
      <c r="K89" s="3"/>
      <c r="L89" s="4" t="s">
        <v>562</v>
      </c>
      <c r="M89" s="4"/>
      <c r="N89" s="4" t="s">
        <v>56</v>
      </c>
    </row>
    <row r="90" spans="1:14">
      <c r="A90" s="13" t="s">
        <v>607</v>
      </c>
      <c r="B90" s="4" t="s">
        <v>182</v>
      </c>
      <c r="C90" s="8" t="s">
        <v>37</v>
      </c>
      <c r="D90" s="8"/>
      <c r="E90" s="8"/>
      <c r="F90" s="4" t="s">
        <v>597</v>
      </c>
      <c r="G90" s="8" t="s">
        <v>14</v>
      </c>
      <c r="H90" s="4" t="s">
        <v>598</v>
      </c>
      <c r="I90" s="8"/>
      <c r="J90" s="3" t="s">
        <v>590</v>
      </c>
      <c r="K90" s="3"/>
      <c r="L90" s="4" t="s">
        <v>562</v>
      </c>
      <c r="M90" s="4"/>
      <c r="N90" s="4" t="s">
        <v>56</v>
      </c>
    </row>
    <row r="91" spans="1:14">
      <c r="A91" s="13" t="s">
        <v>608</v>
      </c>
      <c r="B91" s="4" t="s">
        <v>182</v>
      </c>
      <c r="C91" s="8" t="s">
        <v>37</v>
      </c>
      <c r="D91" s="8"/>
      <c r="E91" s="8"/>
      <c r="F91" s="4">
        <v>18</v>
      </c>
      <c r="G91" s="8" t="s">
        <v>14</v>
      </c>
      <c r="H91" s="4">
        <v>318</v>
      </c>
      <c r="I91" s="8"/>
      <c r="J91" s="3" t="s">
        <v>600</v>
      </c>
      <c r="K91" s="3"/>
      <c r="L91" s="4" t="s">
        <v>562</v>
      </c>
      <c r="M91" s="4"/>
      <c r="N91" s="4" t="s">
        <v>56</v>
      </c>
    </row>
    <row r="92" spans="1:14">
      <c r="A92" s="13" t="s">
        <v>609</v>
      </c>
      <c r="B92" s="4" t="s">
        <v>182</v>
      </c>
      <c r="C92" s="8" t="s">
        <v>37</v>
      </c>
      <c r="D92" s="8"/>
      <c r="E92" s="8"/>
      <c r="F92" s="4">
        <v>6</v>
      </c>
      <c r="G92" s="8" t="s">
        <v>14</v>
      </c>
      <c r="H92" s="4">
        <v>340</v>
      </c>
      <c r="I92" s="8"/>
      <c r="J92" s="3"/>
      <c r="K92" s="3"/>
      <c r="L92" s="4" t="s">
        <v>562</v>
      </c>
      <c r="M92" s="4"/>
      <c r="N92" s="4" t="s">
        <v>56</v>
      </c>
    </row>
    <row r="93" spans="1:14">
      <c r="A93" s="13" t="s">
        <v>610</v>
      </c>
      <c r="B93" s="4" t="s">
        <v>611</v>
      </c>
      <c r="C93" s="8" t="s">
        <v>37</v>
      </c>
      <c r="D93" s="8"/>
      <c r="E93" s="8"/>
      <c r="F93" s="4">
        <v>550</v>
      </c>
      <c r="G93" s="8" t="s">
        <v>14</v>
      </c>
      <c r="H93" s="4">
        <v>309</v>
      </c>
      <c r="I93" s="8"/>
      <c r="J93" s="3" t="s">
        <v>612</v>
      </c>
      <c r="K93" s="3"/>
      <c r="L93" s="4" t="s">
        <v>562</v>
      </c>
      <c r="M93" s="4"/>
      <c r="N93" s="4" t="s">
        <v>56</v>
      </c>
    </row>
    <row r="94" spans="1:14">
      <c r="A94" s="13" t="s">
        <v>613</v>
      </c>
      <c r="B94" s="8" t="s">
        <v>474</v>
      </c>
      <c r="C94" s="8" t="s">
        <v>37</v>
      </c>
      <c r="D94" s="8"/>
      <c r="E94" s="8"/>
      <c r="F94" s="8">
        <v>0.75</v>
      </c>
      <c r="G94" s="8" t="s">
        <v>14</v>
      </c>
      <c r="H94" s="8" t="s">
        <v>614</v>
      </c>
      <c r="I94" s="8"/>
      <c r="J94" s="3"/>
      <c r="K94" s="3"/>
      <c r="L94" s="4" t="s">
        <v>562</v>
      </c>
      <c r="M94" s="4"/>
      <c r="N94" s="4" t="s">
        <v>46</v>
      </c>
    </row>
    <row r="95" spans="1:14">
      <c r="A95" s="13" t="s">
        <v>615</v>
      </c>
      <c r="B95" s="4" t="s">
        <v>611</v>
      </c>
      <c r="C95" s="8" t="s">
        <v>37</v>
      </c>
      <c r="D95" s="8"/>
      <c r="E95" s="8"/>
      <c r="F95" s="4">
        <v>550</v>
      </c>
      <c r="G95" s="8" t="s">
        <v>14</v>
      </c>
      <c r="H95" s="4">
        <v>309</v>
      </c>
      <c r="I95" s="8"/>
      <c r="J95" s="3" t="s">
        <v>612</v>
      </c>
      <c r="K95" s="3"/>
      <c r="L95" s="4" t="s">
        <v>562</v>
      </c>
      <c r="M95" s="4"/>
      <c r="N95" s="4" t="s">
        <v>56</v>
      </c>
    </row>
    <row r="96" spans="1:14">
      <c r="A96" s="13" t="s">
        <v>616</v>
      </c>
      <c r="B96" s="8" t="s">
        <v>474</v>
      </c>
      <c r="C96" s="8" t="s">
        <v>37</v>
      </c>
      <c r="D96" s="8"/>
      <c r="E96" s="8"/>
      <c r="F96" s="8">
        <v>0.75</v>
      </c>
      <c r="G96" s="8" t="s">
        <v>14</v>
      </c>
      <c r="H96" s="8" t="s">
        <v>614</v>
      </c>
      <c r="I96" s="8"/>
      <c r="J96" s="3"/>
      <c r="K96" s="3"/>
      <c r="L96" s="4" t="s">
        <v>562</v>
      </c>
      <c r="M96" s="4"/>
      <c r="N96" s="4" t="s">
        <v>46</v>
      </c>
    </row>
    <row r="97" spans="1:14" ht="24">
      <c r="A97" s="13" t="s">
        <v>617</v>
      </c>
      <c r="B97" s="27" t="s">
        <v>130</v>
      </c>
      <c r="C97" s="8" t="s">
        <v>37</v>
      </c>
      <c r="D97" s="8"/>
      <c r="E97" s="8"/>
      <c r="F97" s="27">
        <v>0</v>
      </c>
      <c r="G97" s="27" t="s">
        <v>618</v>
      </c>
      <c r="I97" s="27" t="s">
        <v>619</v>
      </c>
      <c r="J97" s="27" t="s">
        <v>620</v>
      </c>
      <c r="K97" s="4" t="s">
        <v>621</v>
      </c>
      <c r="L97" s="4" t="s">
        <v>562</v>
      </c>
      <c r="M97" s="4"/>
      <c r="N97" s="4" t="s">
        <v>46</v>
      </c>
    </row>
    <row r="98" spans="1:14" ht="24">
      <c r="A98" s="13" t="s">
        <v>622</v>
      </c>
      <c r="B98" s="27" t="s">
        <v>130</v>
      </c>
      <c r="C98" s="8" t="s">
        <v>37</v>
      </c>
      <c r="D98" s="8"/>
      <c r="E98" s="8"/>
      <c r="F98" s="27">
        <v>6.6699999999999995E-2</v>
      </c>
      <c r="G98" s="27" t="s">
        <v>623</v>
      </c>
      <c r="H98" s="19"/>
      <c r="I98" s="19" t="s">
        <v>624</v>
      </c>
      <c r="J98" s="27" t="s">
        <v>625</v>
      </c>
      <c r="K98" s="4"/>
      <c r="L98" s="4" t="s">
        <v>562</v>
      </c>
      <c r="M98" s="4"/>
      <c r="N98" s="4" t="s">
        <v>46</v>
      </c>
    </row>
    <row r="99" spans="1:14" ht="24">
      <c r="A99" s="13" t="s">
        <v>626</v>
      </c>
      <c r="B99" s="27" t="s">
        <v>130</v>
      </c>
      <c r="C99" s="8" t="s">
        <v>37</v>
      </c>
      <c r="D99" s="8"/>
      <c r="E99" s="8"/>
      <c r="F99" s="27">
        <v>8.1000000000000003E-2</v>
      </c>
      <c r="G99" s="27" t="s">
        <v>97</v>
      </c>
      <c r="H99" s="27" t="s">
        <v>627</v>
      </c>
      <c r="I99" s="27" t="s">
        <v>628</v>
      </c>
      <c r="J99" s="27" t="s">
        <v>625</v>
      </c>
      <c r="K99" s="4"/>
      <c r="L99" s="4" t="s">
        <v>562</v>
      </c>
      <c r="M99" s="4"/>
      <c r="N99" s="4" t="s">
        <v>46</v>
      </c>
    </row>
    <row r="100" spans="1:14" ht="24">
      <c r="A100" s="13" t="s">
        <v>629</v>
      </c>
      <c r="B100" s="27" t="s">
        <v>130</v>
      </c>
      <c r="C100" s="8" t="s">
        <v>37</v>
      </c>
      <c r="D100" s="8"/>
      <c r="E100" s="8"/>
      <c r="F100" s="27" t="s">
        <v>630</v>
      </c>
      <c r="G100" s="27" t="s">
        <v>97</v>
      </c>
      <c r="H100" s="19" t="s">
        <v>631</v>
      </c>
      <c r="I100" s="27" t="s">
        <v>632</v>
      </c>
      <c r="J100" s="4"/>
      <c r="K100" s="4"/>
      <c r="L100" s="4" t="s">
        <v>562</v>
      </c>
      <c r="M100" s="4"/>
      <c r="N100" s="4" t="s">
        <v>46</v>
      </c>
    </row>
    <row r="101" spans="1:14" ht="24">
      <c r="A101" s="13" t="s">
        <v>633</v>
      </c>
      <c r="B101" s="27" t="s">
        <v>130</v>
      </c>
      <c r="C101" s="8" t="s">
        <v>37</v>
      </c>
      <c r="D101" s="8"/>
      <c r="E101" s="8"/>
      <c r="F101" s="27" t="s">
        <v>634</v>
      </c>
      <c r="G101" s="27" t="s">
        <v>97</v>
      </c>
      <c r="H101" s="27" t="s">
        <v>631</v>
      </c>
      <c r="I101" s="27" t="s">
        <v>635</v>
      </c>
      <c r="J101" s="4"/>
      <c r="K101" s="4"/>
      <c r="L101" s="4" t="s">
        <v>562</v>
      </c>
      <c r="M101" s="4"/>
      <c r="N101" s="4" t="s">
        <v>46</v>
      </c>
    </row>
    <row r="102" spans="1:14" ht="36">
      <c r="A102" s="13" t="s">
        <v>636</v>
      </c>
      <c r="B102" s="27" t="s">
        <v>130</v>
      </c>
      <c r="C102" s="8" t="s">
        <v>37</v>
      </c>
      <c r="D102" s="8"/>
      <c r="E102" s="8"/>
      <c r="F102" s="27">
        <v>0</v>
      </c>
      <c r="G102" s="27" t="s">
        <v>97</v>
      </c>
      <c r="H102" s="27" t="s">
        <v>637</v>
      </c>
      <c r="I102" s="27"/>
      <c r="J102" s="27" t="s">
        <v>638</v>
      </c>
      <c r="K102" s="4"/>
      <c r="L102" s="4" t="s">
        <v>562</v>
      </c>
      <c r="M102" s="4"/>
      <c r="N102" s="4" t="s">
        <v>46</v>
      </c>
    </row>
    <row r="103" spans="1:14" ht="24">
      <c r="A103" s="13" t="s">
        <v>639</v>
      </c>
      <c r="B103" s="27" t="s">
        <v>130</v>
      </c>
      <c r="C103" s="8" t="s">
        <v>37</v>
      </c>
      <c r="D103" s="8"/>
      <c r="E103" s="8"/>
      <c r="F103" s="27" t="s">
        <v>640</v>
      </c>
      <c r="G103" s="27" t="s">
        <v>97</v>
      </c>
      <c r="H103" s="27" t="s">
        <v>496</v>
      </c>
      <c r="I103" s="27" t="s">
        <v>641</v>
      </c>
      <c r="J103" s="4"/>
      <c r="K103" s="4"/>
      <c r="L103" s="4" t="s">
        <v>562</v>
      </c>
      <c r="M103" s="4"/>
      <c r="N103" s="4" t="s">
        <v>46</v>
      </c>
    </row>
    <row r="104" spans="1:14" ht="24">
      <c r="A104" s="13" t="s">
        <v>642</v>
      </c>
      <c r="B104" s="27" t="s">
        <v>130</v>
      </c>
      <c r="C104" s="8" t="s">
        <v>37</v>
      </c>
      <c r="D104" s="8"/>
      <c r="E104" s="8"/>
      <c r="F104" s="27" t="s">
        <v>643</v>
      </c>
      <c r="G104" s="27" t="s">
        <v>97</v>
      </c>
      <c r="H104" s="27" t="s">
        <v>496</v>
      </c>
      <c r="I104" s="27" t="s">
        <v>644</v>
      </c>
      <c r="J104" s="4"/>
      <c r="K104" s="4"/>
      <c r="L104" s="4" t="s">
        <v>562</v>
      </c>
      <c r="M104" s="4"/>
      <c r="N104" s="4" t="s">
        <v>46</v>
      </c>
    </row>
    <row r="105" spans="1:14" ht="24">
      <c r="A105" s="13" t="s">
        <v>645</v>
      </c>
      <c r="B105" s="27" t="s">
        <v>130</v>
      </c>
      <c r="C105" s="8" t="s">
        <v>37</v>
      </c>
      <c r="D105" s="8"/>
      <c r="E105" s="8"/>
      <c r="F105" s="27">
        <v>0</v>
      </c>
      <c r="G105" s="27" t="s">
        <v>646</v>
      </c>
      <c r="H105" s="19" t="s">
        <v>647</v>
      </c>
      <c r="I105" s="27" t="s">
        <v>648</v>
      </c>
      <c r="J105" s="27" t="s">
        <v>620</v>
      </c>
      <c r="K105" s="4" t="s">
        <v>621</v>
      </c>
      <c r="L105" s="4" t="s">
        <v>562</v>
      </c>
      <c r="M105" s="4"/>
      <c r="N105" s="4" t="s">
        <v>46</v>
      </c>
    </row>
    <row r="106" spans="1:14" ht="24">
      <c r="A106" s="13" t="s">
        <v>649</v>
      </c>
      <c r="B106" s="27" t="s">
        <v>130</v>
      </c>
      <c r="C106" s="8" t="s">
        <v>37</v>
      </c>
      <c r="D106" s="8"/>
      <c r="E106" s="8"/>
      <c r="F106" s="27" t="s">
        <v>650</v>
      </c>
      <c r="G106" s="27" t="s">
        <v>97</v>
      </c>
      <c r="H106" s="27" t="s">
        <v>496</v>
      </c>
      <c r="I106" s="27" t="s">
        <v>651</v>
      </c>
      <c r="J106" s="4"/>
      <c r="K106" s="4"/>
      <c r="L106" s="4" t="s">
        <v>562</v>
      </c>
      <c r="M106" s="4"/>
      <c r="N106" s="4" t="s">
        <v>46</v>
      </c>
    </row>
    <row r="107" spans="1:14">
      <c r="A107" s="13" t="s">
        <v>652</v>
      </c>
      <c r="B107" s="27" t="s">
        <v>130</v>
      </c>
      <c r="C107" s="8" t="s">
        <v>37</v>
      </c>
      <c r="D107" s="8"/>
      <c r="E107" s="8"/>
      <c r="F107" s="80" t="s">
        <v>653</v>
      </c>
      <c r="G107" s="27" t="s">
        <v>97</v>
      </c>
      <c r="H107" s="19" t="s">
        <v>496</v>
      </c>
      <c r="I107" s="19"/>
      <c r="J107" s="4"/>
      <c r="K107" s="4"/>
      <c r="L107" s="4" t="s">
        <v>562</v>
      </c>
      <c r="M107" s="4"/>
      <c r="N107" s="4" t="s">
        <v>46</v>
      </c>
    </row>
    <row r="108" spans="1:14">
      <c r="A108" s="29" t="s">
        <v>654</v>
      </c>
      <c r="B108" s="2" t="s">
        <v>1</v>
      </c>
      <c r="C108" s="12" t="s">
        <v>24</v>
      </c>
      <c r="D108" s="12" t="s">
        <v>25</v>
      </c>
      <c r="E108" s="12" t="s">
        <v>26</v>
      </c>
      <c r="F108" s="12" t="s">
        <v>109</v>
      </c>
      <c r="G108" s="30" t="s">
        <v>110</v>
      </c>
      <c r="H108" s="30" t="s">
        <v>111</v>
      </c>
      <c r="I108" s="2" t="s">
        <v>29</v>
      </c>
      <c r="J108" s="2" t="s">
        <v>30</v>
      </c>
      <c r="K108" s="30" t="s">
        <v>31</v>
      </c>
      <c r="L108" s="12" t="s">
        <v>32</v>
      </c>
      <c r="M108" s="12" t="s">
        <v>33</v>
      </c>
      <c r="N108" s="12" t="s">
        <v>34</v>
      </c>
    </row>
    <row r="109" spans="1:14" ht="36">
      <c r="A109" s="13" t="s">
        <v>655</v>
      </c>
      <c r="B109" s="27" t="s">
        <v>656</v>
      </c>
      <c r="C109" s="8" t="s">
        <v>37</v>
      </c>
      <c r="D109" s="8"/>
      <c r="E109" s="8"/>
      <c r="F109" s="27">
        <v>0</v>
      </c>
      <c r="G109" s="27" t="s">
        <v>618</v>
      </c>
      <c r="H109" s="27"/>
      <c r="I109" s="27" t="s">
        <v>657</v>
      </c>
      <c r="J109" s="27" t="s">
        <v>658</v>
      </c>
      <c r="K109" s="22"/>
      <c r="L109" s="11" t="s">
        <v>659</v>
      </c>
      <c r="M109" s="4"/>
      <c r="N109" s="4" t="s">
        <v>124</v>
      </c>
    </row>
    <row r="110" spans="1:14" ht="24">
      <c r="A110" s="13" t="s">
        <v>660</v>
      </c>
      <c r="B110" s="27" t="s">
        <v>656</v>
      </c>
      <c r="C110" s="8" t="s">
        <v>37</v>
      </c>
      <c r="D110" s="8"/>
      <c r="E110" s="8"/>
      <c r="F110" s="27">
        <v>2.41E-5</v>
      </c>
      <c r="G110" s="19" t="s">
        <v>661</v>
      </c>
      <c r="H110" s="19" t="s">
        <v>661</v>
      </c>
      <c r="I110" s="27" t="s">
        <v>657</v>
      </c>
      <c r="J110" s="27" t="s">
        <v>662</v>
      </c>
      <c r="K110" s="3"/>
      <c r="L110" s="4" t="s">
        <v>659</v>
      </c>
      <c r="M110" s="4"/>
      <c r="N110" s="4" t="s">
        <v>86</v>
      </c>
    </row>
    <row r="111" spans="1:14" ht="24">
      <c r="A111" s="13" t="s">
        <v>663</v>
      </c>
      <c r="B111" s="8"/>
      <c r="C111" s="8" t="s">
        <v>37</v>
      </c>
      <c r="D111" s="8"/>
      <c r="E111" s="8"/>
      <c r="F111" s="21" t="s">
        <v>664</v>
      </c>
      <c r="G111" s="18" t="s">
        <v>665</v>
      </c>
      <c r="H111" s="18">
        <v>401</v>
      </c>
      <c r="I111" s="18"/>
      <c r="J111" s="33"/>
      <c r="K111" s="22"/>
      <c r="L111" s="4" t="s">
        <v>659</v>
      </c>
      <c r="M111" s="4"/>
      <c r="N111" s="4" t="s">
        <v>124</v>
      </c>
    </row>
    <row r="112" spans="1:14" ht="36">
      <c r="A112" s="13" t="s">
        <v>666</v>
      </c>
      <c r="B112" s="27" t="s">
        <v>656</v>
      </c>
      <c r="C112" s="8" t="s">
        <v>37</v>
      </c>
      <c r="D112" s="8"/>
      <c r="E112" s="8"/>
      <c r="F112" s="27">
        <v>1.1000000000000001E-3</v>
      </c>
      <c r="G112" s="18" t="s">
        <v>97</v>
      </c>
      <c r="H112" s="19" t="s">
        <v>667</v>
      </c>
      <c r="I112" s="19" t="s">
        <v>657</v>
      </c>
      <c r="J112" s="27" t="s">
        <v>658</v>
      </c>
      <c r="K112" s="3"/>
      <c r="L112" s="4" t="s">
        <v>659</v>
      </c>
      <c r="M112" s="4"/>
      <c r="N112" s="4" t="s">
        <v>124</v>
      </c>
    </row>
    <row r="113" spans="1:14">
      <c r="A113" s="13" t="s">
        <v>668</v>
      </c>
      <c r="B113" s="8" t="s">
        <v>669</v>
      </c>
      <c r="C113" s="8" t="s">
        <v>37</v>
      </c>
      <c r="D113" s="8"/>
      <c r="E113" s="8"/>
      <c r="F113" s="8">
        <v>0.122</v>
      </c>
      <c r="G113" s="18" t="s">
        <v>97</v>
      </c>
      <c r="H113" s="18">
        <v>10</v>
      </c>
      <c r="I113" s="18" t="s">
        <v>670</v>
      </c>
      <c r="J113" s="33"/>
      <c r="K113" s="22"/>
      <c r="L113" s="4" t="s">
        <v>659</v>
      </c>
      <c r="M113" s="4"/>
      <c r="N113" s="4" t="s">
        <v>124</v>
      </c>
    </row>
    <row r="114" spans="1:14">
      <c r="A114" s="13" t="s">
        <v>671</v>
      </c>
      <c r="B114" s="8" t="s">
        <v>669</v>
      </c>
      <c r="C114" s="8" t="s">
        <v>37</v>
      </c>
      <c r="D114" s="8"/>
      <c r="E114" s="8"/>
      <c r="F114" s="8">
        <v>274.58999999999997</v>
      </c>
      <c r="G114" s="18" t="s">
        <v>97</v>
      </c>
      <c r="H114" s="18">
        <v>10</v>
      </c>
      <c r="I114" s="18" t="s">
        <v>672</v>
      </c>
      <c r="J114" s="33"/>
      <c r="K114" s="22"/>
      <c r="L114" s="4" t="s">
        <v>659</v>
      </c>
      <c r="M114" s="4"/>
      <c r="N114" s="4" t="s">
        <v>46</v>
      </c>
    </row>
    <row r="115" spans="1:14">
      <c r="A115" s="13" t="s">
        <v>673</v>
      </c>
      <c r="B115" s="8" t="s">
        <v>669</v>
      </c>
      <c r="C115" s="8" t="s">
        <v>37</v>
      </c>
      <c r="D115" s="8"/>
      <c r="E115" s="8"/>
      <c r="F115" s="8">
        <v>274.46796000000001</v>
      </c>
      <c r="G115" s="18" t="s">
        <v>97</v>
      </c>
      <c r="H115" s="18">
        <v>10</v>
      </c>
      <c r="I115" s="18" t="s">
        <v>674</v>
      </c>
      <c r="J115" s="33"/>
      <c r="K115" s="22"/>
      <c r="L115" s="4" t="s">
        <v>659</v>
      </c>
      <c r="M115" s="4"/>
      <c r="N115" s="4" t="s">
        <v>56</v>
      </c>
    </row>
    <row r="116" spans="1:14" ht="36">
      <c r="A116" s="13" t="s">
        <v>675</v>
      </c>
      <c r="B116" s="27" t="s">
        <v>656</v>
      </c>
      <c r="C116" s="8" t="s">
        <v>37</v>
      </c>
      <c r="D116" s="8"/>
      <c r="E116" s="8"/>
      <c r="F116" s="27">
        <v>2.35E-2</v>
      </c>
      <c r="G116" s="19" t="s">
        <v>676</v>
      </c>
      <c r="H116" s="19" t="s">
        <v>677</v>
      </c>
      <c r="I116" s="19"/>
      <c r="J116" s="27" t="s">
        <v>658</v>
      </c>
      <c r="K116" s="3"/>
      <c r="L116" s="4" t="s">
        <v>659</v>
      </c>
      <c r="M116" s="4"/>
      <c r="N116" s="4" t="s">
        <v>124</v>
      </c>
    </row>
    <row r="117" spans="1:14" ht="24">
      <c r="A117" s="13" t="s">
        <v>678</v>
      </c>
      <c r="B117" s="8" t="s">
        <v>669</v>
      </c>
      <c r="C117" s="8" t="s">
        <v>37</v>
      </c>
      <c r="D117" s="8"/>
      <c r="E117" s="8"/>
      <c r="F117" s="8" t="s">
        <v>679</v>
      </c>
      <c r="G117" s="18" t="s">
        <v>680</v>
      </c>
      <c r="H117" s="18">
        <v>160</v>
      </c>
      <c r="I117" s="18" t="s">
        <v>681</v>
      </c>
      <c r="J117" s="33"/>
      <c r="K117" s="22"/>
      <c r="L117" s="4" t="s">
        <v>659</v>
      </c>
      <c r="M117" s="4"/>
      <c r="N117" s="4" t="s">
        <v>56</v>
      </c>
    </row>
    <row r="118" spans="1:14">
      <c r="A118" s="13" t="s">
        <v>682</v>
      </c>
      <c r="B118" s="8" t="s">
        <v>669</v>
      </c>
      <c r="C118" s="8" t="s">
        <v>37</v>
      </c>
      <c r="D118" s="8"/>
      <c r="E118" s="8"/>
      <c r="F118" s="8">
        <v>10</v>
      </c>
      <c r="G118" s="18" t="s">
        <v>680</v>
      </c>
      <c r="H118" s="18">
        <v>160</v>
      </c>
      <c r="I118" s="18" t="s">
        <v>683</v>
      </c>
      <c r="J118" s="33"/>
      <c r="K118" s="22"/>
      <c r="L118" s="4" t="s">
        <v>659</v>
      </c>
      <c r="M118" s="4"/>
      <c r="N118" s="4" t="s">
        <v>56</v>
      </c>
    </row>
    <row r="119" spans="1:14" ht="24">
      <c r="A119" s="13" t="s">
        <v>684</v>
      </c>
      <c r="B119" s="8" t="s">
        <v>669</v>
      </c>
      <c r="C119" s="8" t="s">
        <v>37</v>
      </c>
      <c r="D119" s="8"/>
      <c r="E119" s="8"/>
      <c r="F119" s="8" t="s">
        <v>685</v>
      </c>
      <c r="G119" s="18" t="s">
        <v>680</v>
      </c>
      <c r="H119" s="18">
        <v>160</v>
      </c>
      <c r="I119" s="18" t="s">
        <v>686</v>
      </c>
      <c r="J119" s="33"/>
      <c r="K119" s="22"/>
      <c r="L119" s="4" t="s">
        <v>659</v>
      </c>
      <c r="M119" s="4"/>
      <c r="N119" s="4" t="s">
        <v>56</v>
      </c>
    </row>
    <row r="120" spans="1:14" ht="36">
      <c r="A120" s="13" t="s">
        <v>687</v>
      </c>
      <c r="B120" s="27" t="s">
        <v>656</v>
      </c>
      <c r="C120" s="8" t="s">
        <v>37</v>
      </c>
      <c r="D120" s="8"/>
      <c r="E120" s="8"/>
      <c r="F120" s="27">
        <v>2.39</v>
      </c>
      <c r="G120" s="19" t="s">
        <v>676</v>
      </c>
      <c r="H120" s="19" t="s">
        <v>496</v>
      </c>
      <c r="I120" s="19"/>
      <c r="J120" s="27" t="s">
        <v>658</v>
      </c>
      <c r="K120" s="3"/>
      <c r="L120" s="4" t="s">
        <v>659</v>
      </c>
      <c r="M120" s="4"/>
      <c r="N120" s="4" t="s">
        <v>124</v>
      </c>
    </row>
    <row r="121" spans="1:14" ht="24">
      <c r="A121" s="13" t="s">
        <v>688</v>
      </c>
      <c r="B121" s="8" t="s">
        <v>689</v>
      </c>
      <c r="C121" s="8" t="s">
        <v>37</v>
      </c>
      <c r="D121" s="8"/>
      <c r="E121" s="8"/>
      <c r="F121" s="27" t="s">
        <v>690</v>
      </c>
      <c r="G121" s="18" t="s">
        <v>97</v>
      </c>
      <c r="H121" s="19" t="s">
        <v>496</v>
      </c>
      <c r="I121" s="18"/>
      <c r="J121" s="27" t="s">
        <v>691</v>
      </c>
      <c r="K121" s="22"/>
      <c r="L121" s="4" t="s">
        <v>659</v>
      </c>
      <c r="M121" s="4"/>
      <c r="N121" s="4" t="s">
        <v>124</v>
      </c>
    </row>
    <row r="122" spans="1:14" ht="24">
      <c r="A122" s="13" t="s">
        <v>692</v>
      </c>
      <c r="B122" s="8" t="s">
        <v>689</v>
      </c>
      <c r="C122" s="8" t="s">
        <v>37</v>
      </c>
      <c r="D122" s="8"/>
      <c r="E122" s="8"/>
      <c r="F122" s="27" t="s">
        <v>690</v>
      </c>
      <c r="G122" s="18" t="s">
        <v>97</v>
      </c>
      <c r="H122" s="19" t="s">
        <v>496</v>
      </c>
      <c r="I122" s="18"/>
      <c r="J122" s="27" t="s">
        <v>691</v>
      </c>
      <c r="K122" s="22"/>
      <c r="L122" s="4" t="s">
        <v>659</v>
      </c>
      <c r="M122" s="4"/>
      <c r="N122" s="4" t="s">
        <v>124</v>
      </c>
    </row>
    <row r="123" spans="1:14">
      <c r="A123" s="13" t="s">
        <v>693</v>
      </c>
      <c r="B123" s="8" t="s">
        <v>689</v>
      </c>
      <c r="C123" s="8" t="s">
        <v>37</v>
      </c>
      <c r="D123" s="8"/>
      <c r="E123" s="8"/>
      <c r="F123" s="27">
        <v>0</v>
      </c>
      <c r="G123" s="18" t="s">
        <v>14</v>
      </c>
      <c r="H123" s="18">
        <v>341</v>
      </c>
      <c r="I123" s="3"/>
      <c r="J123" s="18" t="s">
        <v>694</v>
      </c>
      <c r="K123" s="22"/>
      <c r="L123" s="4" t="s">
        <v>659</v>
      </c>
      <c r="M123" s="4"/>
      <c r="N123" s="4" t="s">
        <v>124</v>
      </c>
    </row>
    <row r="124" spans="1:14" ht="48">
      <c r="A124" s="13" t="s">
        <v>695</v>
      </c>
      <c r="B124" s="27" t="s">
        <v>656</v>
      </c>
      <c r="C124" s="8" t="s">
        <v>37</v>
      </c>
      <c r="D124" s="8"/>
      <c r="E124" s="8"/>
      <c r="F124" s="27">
        <v>0</v>
      </c>
      <c r="G124" s="19" t="s">
        <v>696</v>
      </c>
      <c r="H124" s="19" t="s">
        <v>697</v>
      </c>
      <c r="I124" s="3"/>
      <c r="J124" s="19" t="s">
        <v>698</v>
      </c>
      <c r="K124" s="3"/>
      <c r="L124" s="4" t="s">
        <v>659</v>
      </c>
      <c r="M124" s="4"/>
      <c r="N124" s="4" t="s">
        <v>56</v>
      </c>
    </row>
    <row r="125" spans="1:14" ht="24">
      <c r="A125" s="13" t="s">
        <v>699</v>
      </c>
      <c r="B125" s="8" t="s">
        <v>669</v>
      </c>
      <c r="C125" s="8" t="s">
        <v>37</v>
      </c>
      <c r="D125" s="8"/>
      <c r="E125" s="8"/>
      <c r="F125" s="8">
        <v>0</v>
      </c>
      <c r="G125" s="18" t="s">
        <v>97</v>
      </c>
      <c r="H125" s="18">
        <v>290</v>
      </c>
      <c r="I125" s="3"/>
      <c r="J125" s="18" t="s">
        <v>700</v>
      </c>
      <c r="K125" s="22"/>
      <c r="L125" s="4" t="s">
        <v>659</v>
      </c>
      <c r="M125" s="4"/>
      <c r="N125" s="4" t="s">
        <v>56</v>
      </c>
    </row>
    <row r="126" spans="1:14">
      <c r="A126" s="13" t="s">
        <v>701</v>
      </c>
      <c r="B126" s="8" t="s">
        <v>669</v>
      </c>
      <c r="C126" s="8" t="s">
        <v>37</v>
      </c>
      <c r="D126" s="8"/>
      <c r="E126" s="8"/>
      <c r="F126" s="8">
        <v>180</v>
      </c>
      <c r="G126" s="18" t="s">
        <v>97</v>
      </c>
      <c r="H126" s="18">
        <v>10</v>
      </c>
      <c r="I126" s="18" t="s">
        <v>702</v>
      </c>
      <c r="J126" s="33"/>
      <c r="K126" s="22"/>
      <c r="L126" s="4" t="s">
        <v>659</v>
      </c>
      <c r="M126" s="4"/>
      <c r="N126" s="4" t="s">
        <v>56</v>
      </c>
    </row>
    <row r="127" spans="1:14">
      <c r="A127" s="13" t="s">
        <v>703</v>
      </c>
      <c r="B127" s="8"/>
      <c r="C127" s="8" t="s">
        <v>37</v>
      </c>
      <c r="D127" s="8"/>
      <c r="E127" s="8"/>
      <c r="F127" s="8">
        <v>1</v>
      </c>
      <c r="G127" s="18" t="s">
        <v>704</v>
      </c>
      <c r="H127" s="18">
        <v>401</v>
      </c>
      <c r="J127" s="33"/>
      <c r="K127" s="22"/>
      <c r="L127" s="4" t="s">
        <v>659</v>
      </c>
      <c r="M127" s="4"/>
      <c r="N127" s="4" t="s">
        <v>56</v>
      </c>
    </row>
    <row r="128" spans="1:14">
      <c r="A128" s="13" t="s">
        <v>705</v>
      </c>
      <c r="B128" s="8" t="s">
        <v>669</v>
      </c>
      <c r="C128" s="8" t="s">
        <v>37</v>
      </c>
      <c r="D128" s="8"/>
      <c r="E128" s="8"/>
      <c r="F128" s="8">
        <v>180</v>
      </c>
      <c r="G128" s="18" t="s">
        <v>97</v>
      </c>
      <c r="H128" s="18">
        <v>10</v>
      </c>
      <c r="I128" s="18" t="s">
        <v>706</v>
      </c>
      <c r="J128" s="33"/>
      <c r="K128" s="22"/>
      <c r="L128" s="4" t="s">
        <v>659</v>
      </c>
      <c r="M128" s="4"/>
      <c r="N128" s="4" t="s">
        <v>56</v>
      </c>
    </row>
    <row r="129" spans="1:14" ht="24">
      <c r="A129" s="13" t="s">
        <v>707</v>
      </c>
      <c r="B129" s="8"/>
      <c r="C129" s="8" t="s">
        <v>37</v>
      </c>
      <c r="D129" s="8"/>
      <c r="E129" s="8"/>
      <c r="F129" s="21">
        <v>0.01</v>
      </c>
      <c r="G129" s="18" t="s">
        <v>704</v>
      </c>
      <c r="H129" s="18">
        <v>401</v>
      </c>
      <c r="J129" s="18" t="s">
        <v>708</v>
      </c>
      <c r="K129" s="22"/>
      <c r="L129" s="4" t="s">
        <v>659</v>
      </c>
      <c r="M129" s="4"/>
      <c r="N129" s="4" t="s">
        <v>46</v>
      </c>
    </row>
    <row r="130" spans="1:14" ht="36">
      <c r="A130" s="13" t="s">
        <v>709</v>
      </c>
      <c r="B130" s="27" t="s">
        <v>656</v>
      </c>
      <c r="C130" s="8" t="s">
        <v>37</v>
      </c>
      <c r="D130" s="8"/>
      <c r="E130" s="8"/>
      <c r="F130" s="27">
        <v>4.4299999999999999E-2</v>
      </c>
      <c r="G130" s="19" t="s">
        <v>710</v>
      </c>
      <c r="H130" s="19" t="s">
        <v>647</v>
      </c>
      <c r="I130" s="19"/>
      <c r="J130" s="27"/>
      <c r="K130" s="3"/>
      <c r="L130" s="4" t="s">
        <v>659</v>
      </c>
      <c r="M130" s="4"/>
      <c r="N130" s="4" t="s">
        <v>101</v>
      </c>
    </row>
    <row r="131" spans="1:14" ht="36">
      <c r="A131" s="13" t="s">
        <v>711</v>
      </c>
      <c r="B131" s="27" t="s">
        <v>656</v>
      </c>
      <c r="C131" s="8" t="s">
        <v>37</v>
      </c>
      <c r="D131" s="8"/>
      <c r="E131" s="8"/>
      <c r="F131" s="27">
        <v>9.7000000000000003E-3</v>
      </c>
      <c r="G131" s="19" t="s">
        <v>676</v>
      </c>
      <c r="H131" s="19" t="s">
        <v>677</v>
      </c>
      <c r="I131" s="19"/>
      <c r="J131" s="27" t="s">
        <v>658</v>
      </c>
      <c r="K131" s="3"/>
      <c r="L131" s="4" t="s">
        <v>659</v>
      </c>
      <c r="M131" s="4"/>
      <c r="N131" s="4" t="s">
        <v>101</v>
      </c>
    </row>
    <row r="132" spans="1:14">
      <c r="A132" s="13" t="s">
        <v>712</v>
      </c>
      <c r="B132" s="8" t="s">
        <v>669</v>
      </c>
      <c r="C132" s="8" t="s">
        <v>37</v>
      </c>
      <c r="D132" s="8"/>
      <c r="E132" s="8"/>
      <c r="F132" s="8">
        <v>3.45</v>
      </c>
      <c r="G132" s="18" t="s">
        <v>97</v>
      </c>
      <c r="H132" s="18">
        <v>10</v>
      </c>
      <c r="I132" s="18" t="s">
        <v>713</v>
      </c>
      <c r="J132" s="33"/>
      <c r="K132" s="22"/>
      <c r="L132" s="4" t="s">
        <v>659</v>
      </c>
      <c r="M132" s="4"/>
      <c r="N132" s="4" t="s">
        <v>46</v>
      </c>
    </row>
    <row r="133" spans="1:14">
      <c r="A133" s="13" t="s">
        <v>714</v>
      </c>
      <c r="B133" s="8" t="s">
        <v>669</v>
      </c>
      <c r="C133" s="8" t="s">
        <v>37</v>
      </c>
      <c r="D133" s="8"/>
      <c r="E133" s="8"/>
      <c r="F133" s="8">
        <v>575</v>
      </c>
      <c r="G133" s="18" t="s">
        <v>97</v>
      </c>
      <c r="H133" s="18">
        <v>10</v>
      </c>
      <c r="I133" s="18" t="s">
        <v>715</v>
      </c>
      <c r="J133" s="33"/>
      <c r="K133" s="22"/>
      <c r="L133" s="4" t="s">
        <v>659</v>
      </c>
      <c r="M133" s="4"/>
      <c r="N133" s="4" t="s">
        <v>56</v>
      </c>
    </row>
    <row r="134" spans="1:14">
      <c r="A134" s="13" t="s">
        <v>716</v>
      </c>
      <c r="B134" s="8"/>
      <c r="C134" s="8" t="s">
        <v>37</v>
      </c>
      <c r="D134" s="8"/>
      <c r="E134" s="8"/>
      <c r="F134" s="8">
        <v>1</v>
      </c>
      <c r="G134" s="8" t="s">
        <v>14</v>
      </c>
      <c r="H134" s="18">
        <v>317</v>
      </c>
      <c r="J134" s="33"/>
      <c r="K134" s="22"/>
      <c r="L134" s="4" t="s">
        <v>659</v>
      </c>
      <c r="M134" s="4"/>
      <c r="N134" s="4" t="s">
        <v>46</v>
      </c>
    </row>
    <row r="135" spans="1:14">
      <c r="A135" s="13" t="s">
        <v>717</v>
      </c>
      <c r="B135" s="8" t="s">
        <v>669</v>
      </c>
      <c r="C135" s="8" t="s">
        <v>37</v>
      </c>
      <c r="D135" s="8"/>
      <c r="E135" s="8"/>
      <c r="F135" s="8">
        <v>571.54999999999995</v>
      </c>
      <c r="G135" s="18" t="s">
        <v>97</v>
      </c>
      <c r="H135" s="18">
        <v>10</v>
      </c>
      <c r="I135" s="18" t="s">
        <v>718</v>
      </c>
      <c r="J135" s="33"/>
      <c r="K135" s="22"/>
      <c r="L135" s="4" t="s">
        <v>659</v>
      </c>
      <c r="M135" s="4"/>
      <c r="N135" s="4" t="s">
        <v>56</v>
      </c>
    </row>
    <row r="136" spans="1:14" ht="36">
      <c r="A136" s="13" t="s">
        <v>719</v>
      </c>
      <c r="B136" s="27" t="s">
        <v>656</v>
      </c>
      <c r="C136" s="8" t="s">
        <v>37</v>
      </c>
      <c r="D136" s="8"/>
      <c r="E136" s="8"/>
      <c r="F136" s="27">
        <v>8.8000000000000005E-3</v>
      </c>
      <c r="G136" s="19" t="s">
        <v>676</v>
      </c>
      <c r="H136" s="19" t="s">
        <v>677</v>
      </c>
      <c r="I136" s="19"/>
      <c r="J136" s="27" t="s">
        <v>658</v>
      </c>
      <c r="K136" s="3"/>
      <c r="L136" s="4" t="s">
        <v>659</v>
      </c>
      <c r="M136" s="4"/>
      <c r="N136" s="4" t="s">
        <v>101</v>
      </c>
    </row>
    <row r="137" spans="1:14">
      <c r="A137" s="13" t="s">
        <v>720</v>
      </c>
      <c r="B137" s="8" t="s">
        <v>669</v>
      </c>
      <c r="C137" s="8" t="s">
        <v>37</v>
      </c>
      <c r="D137" s="8"/>
      <c r="E137" s="8"/>
      <c r="F137" s="8">
        <v>5.32</v>
      </c>
      <c r="G137" s="18" t="s">
        <v>97</v>
      </c>
      <c r="H137" s="18">
        <v>10</v>
      </c>
      <c r="I137" s="18" t="s">
        <v>713</v>
      </c>
      <c r="J137" s="33"/>
      <c r="K137" s="22"/>
      <c r="L137" s="4" t="s">
        <v>659</v>
      </c>
      <c r="M137" s="4"/>
      <c r="N137" s="4" t="s">
        <v>56</v>
      </c>
    </row>
    <row r="138" spans="1:14">
      <c r="A138" s="13" t="s">
        <v>721</v>
      </c>
      <c r="B138" s="8" t="s">
        <v>669</v>
      </c>
      <c r="C138" s="8" t="s">
        <v>37</v>
      </c>
      <c r="D138" s="8"/>
      <c r="E138" s="8"/>
      <c r="F138" s="8">
        <v>638</v>
      </c>
      <c r="G138" s="18" t="s">
        <v>97</v>
      </c>
      <c r="H138" s="18">
        <v>10</v>
      </c>
      <c r="I138" s="18" t="s">
        <v>722</v>
      </c>
      <c r="J138" s="33"/>
      <c r="K138" s="22"/>
      <c r="L138" s="4" t="s">
        <v>659</v>
      </c>
      <c r="M138" s="4"/>
      <c r="N138" s="4" t="s">
        <v>56</v>
      </c>
    </row>
    <row r="139" spans="1:14">
      <c r="A139" s="13" t="s">
        <v>723</v>
      </c>
      <c r="B139" s="8"/>
      <c r="C139" s="8" t="s">
        <v>37</v>
      </c>
      <c r="D139" s="8"/>
      <c r="E139" s="8"/>
      <c r="F139" s="8">
        <v>0.99199999999999999</v>
      </c>
      <c r="G139" s="8" t="s">
        <v>14</v>
      </c>
      <c r="H139" s="18">
        <v>317</v>
      </c>
      <c r="J139" s="33"/>
      <c r="K139" s="22"/>
      <c r="L139" s="4" t="s">
        <v>659</v>
      </c>
      <c r="M139" s="4"/>
      <c r="N139" s="4" t="s">
        <v>46</v>
      </c>
    </row>
    <row r="140" spans="1:14">
      <c r="A140" s="13" t="s">
        <v>724</v>
      </c>
      <c r="B140" s="8" t="s">
        <v>669</v>
      </c>
      <c r="C140" s="8" t="s">
        <v>37</v>
      </c>
      <c r="D140" s="8"/>
      <c r="E140" s="8"/>
      <c r="F140" s="8">
        <v>632.78</v>
      </c>
      <c r="G140" s="18" t="s">
        <v>97</v>
      </c>
      <c r="H140" s="18">
        <v>10</v>
      </c>
      <c r="I140" s="18" t="s">
        <v>718</v>
      </c>
      <c r="J140" s="33"/>
      <c r="K140" s="22"/>
      <c r="L140" s="4" t="s">
        <v>659</v>
      </c>
      <c r="M140" s="4"/>
      <c r="N140" s="4" t="s">
        <v>56</v>
      </c>
    </row>
    <row r="141" spans="1:14" ht="36">
      <c r="A141" s="13" t="s">
        <v>725</v>
      </c>
      <c r="B141" s="27" t="s">
        <v>656</v>
      </c>
      <c r="C141" s="8" t="s">
        <v>37</v>
      </c>
      <c r="D141" s="8"/>
      <c r="E141" s="8"/>
      <c r="F141" s="27">
        <v>0.77800000000000002</v>
      </c>
      <c r="G141" s="19" t="s">
        <v>676</v>
      </c>
      <c r="H141" s="19" t="s">
        <v>677</v>
      </c>
      <c r="I141" s="19"/>
      <c r="J141" s="27" t="s">
        <v>658</v>
      </c>
      <c r="K141" s="3"/>
      <c r="L141" s="4" t="s">
        <v>659</v>
      </c>
      <c r="M141" s="4"/>
      <c r="N141" s="4" t="s">
        <v>124</v>
      </c>
    </row>
    <row r="142" spans="1:14">
      <c r="A142" s="13" t="s">
        <v>726</v>
      </c>
      <c r="B142" s="8" t="s">
        <v>689</v>
      </c>
      <c r="C142" s="8" t="s">
        <v>37</v>
      </c>
      <c r="D142" s="8"/>
      <c r="E142" s="8"/>
      <c r="F142" s="21">
        <v>18</v>
      </c>
      <c r="G142" s="18" t="s">
        <v>257</v>
      </c>
      <c r="H142" s="18">
        <v>160</v>
      </c>
      <c r="I142" s="18"/>
      <c r="J142" s="33"/>
      <c r="K142" s="22"/>
      <c r="L142" s="4" t="s">
        <v>659</v>
      </c>
      <c r="M142" s="4"/>
      <c r="N142" s="4" t="s">
        <v>56</v>
      </c>
    </row>
    <row r="143" spans="1:14">
      <c r="A143" s="13" t="s">
        <v>727</v>
      </c>
      <c r="B143" s="8" t="s">
        <v>689</v>
      </c>
      <c r="C143" s="8" t="s">
        <v>37</v>
      </c>
      <c r="D143" s="8"/>
      <c r="E143" s="8"/>
      <c r="F143" s="8">
        <v>31</v>
      </c>
      <c r="G143" s="18" t="s">
        <v>257</v>
      </c>
      <c r="H143" s="18">
        <v>160</v>
      </c>
      <c r="I143" s="18"/>
      <c r="J143" s="33"/>
      <c r="K143" s="22"/>
      <c r="L143" s="4" t="s">
        <v>659</v>
      </c>
      <c r="M143" s="4"/>
      <c r="N143" s="4" t="s">
        <v>56</v>
      </c>
    </row>
    <row r="144" spans="1:14">
      <c r="A144" s="13" t="s">
        <v>728</v>
      </c>
      <c r="B144" s="8" t="s">
        <v>689</v>
      </c>
      <c r="C144" s="8" t="s">
        <v>37</v>
      </c>
      <c r="D144" s="8"/>
      <c r="E144" s="8"/>
      <c r="F144" s="8">
        <v>13</v>
      </c>
      <c r="G144" s="18" t="s">
        <v>257</v>
      </c>
      <c r="H144" s="18">
        <v>160</v>
      </c>
      <c r="I144" s="18" t="s">
        <v>729</v>
      </c>
      <c r="J144" s="33"/>
      <c r="K144" s="22"/>
      <c r="L144" s="4" t="s">
        <v>659</v>
      </c>
      <c r="M144" s="4"/>
      <c r="N144" s="4" t="s">
        <v>56</v>
      </c>
    </row>
    <row r="145" spans="1:1024">
      <c r="A145" s="60" t="s">
        <v>730</v>
      </c>
      <c r="B145" s="12" t="s">
        <v>1</v>
      </c>
      <c r="C145" s="12" t="s">
        <v>24</v>
      </c>
      <c r="D145" s="12" t="s">
        <v>25</v>
      </c>
      <c r="E145" s="12" t="s">
        <v>26</v>
      </c>
      <c r="F145" s="12" t="s">
        <v>27</v>
      </c>
      <c r="G145" s="12" t="s">
        <v>3</v>
      </c>
      <c r="H145" s="12" t="s">
        <v>28</v>
      </c>
      <c r="I145" s="12" t="s">
        <v>29</v>
      </c>
      <c r="J145" s="12" t="s">
        <v>30</v>
      </c>
      <c r="K145" s="12" t="s">
        <v>31</v>
      </c>
      <c r="L145" s="12" t="s">
        <v>32</v>
      </c>
      <c r="M145" s="12" t="s">
        <v>33</v>
      </c>
      <c r="N145" s="12" t="s">
        <v>34</v>
      </c>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c r="IZ145"/>
      <c r="JA145"/>
      <c r="JB145"/>
      <c r="JC145"/>
      <c r="JD145"/>
      <c r="JE145"/>
      <c r="JF145"/>
      <c r="JG145"/>
      <c r="JH145"/>
      <c r="JI145"/>
      <c r="JJ145"/>
      <c r="JK145"/>
      <c r="JL145"/>
      <c r="JM145"/>
      <c r="JN145"/>
      <c r="JO145"/>
      <c r="JP145"/>
      <c r="JQ145"/>
      <c r="JR145"/>
      <c r="JS145"/>
      <c r="JT145"/>
      <c r="JU145"/>
      <c r="JV145"/>
      <c r="JW145"/>
      <c r="JX145"/>
      <c r="JY145"/>
      <c r="JZ145"/>
      <c r="KA145"/>
      <c r="KB145"/>
      <c r="KC145"/>
      <c r="KD145"/>
      <c r="KE145"/>
      <c r="KF145"/>
      <c r="KG145"/>
      <c r="KH145"/>
      <c r="KI145"/>
      <c r="KJ145"/>
      <c r="KK145"/>
      <c r="KL145"/>
      <c r="KM145"/>
      <c r="KN145"/>
      <c r="KO145"/>
      <c r="KP145"/>
      <c r="KQ145"/>
      <c r="KR145"/>
      <c r="KS145"/>
      <c r="KT145"/>
      <c r="KU145"/>
      <c r="KV145"/>
      <c r="KW145"/>
      <c r="KX145"/>
      <c r="KY145"/>
      <c r="KZ145"/>
      <c r="LA145"/>
      <c r="LB145"/>
      <c r="LC145"/>
      <c r="LD145"/>
      <c r="LE145"/>
      <c r="LF145"/>
      <c r="LG145"/>
      <c r="LH145"/>
      <c r="LI145"/>
      <c r="LJ145"/>
      <c r="LK145"/>
      <c r="LL145"/>
      <c r="LM145"/>
      <c r="LN145"/>
      <c r="LO145"/>
      <c r="LP145"/>
      <c r="LQ145"/>
      <c r="LR145"/>
      <c r="LS145"/>
      <c r="LT145"/>
      <c r="LU145"/>
      <c r="LV145"/>
      <c r="LW145"/>
      <c r="LX145"/>
      <c r="LY145"/>
      <c r="LZ145"/>
      <c r="MA145"/>
      <c r="MB145"/>
      <c r="MC145"/>
      <c r="MD145"/>
      <c r="ME145"/>
      <c r="MF145"/>
      <c r="MG145"/>
      <c r="MH145"/>
      <c r="MI145"/>
      <c r="MJ145"/>
      <c r="MK145"/>
      <c r="ML145"/>
      <c r="MM145"/>
      <c r="MN145"/>
      <c r="MO145"/>
      <c r="MP145"/>
      <c r="MQ145"/>
      <c r="MR145"/>
      <c r="MS145"/>
      <c r="MT145"/>
      <c r="MU145"/>
      <c r="MV145"/>
      <c r="MW145"/>
      <c r="MX145"/>
      <c r="MY145"/>
      <c r="MZ145"/>
      <c r="NA145"/>
      <c r="NB145"/>
      <c r="NC145"/>
      <c r="ND145"/>
      <c r="NE145"/>
      <c r="NF145"/>
      <c r="NG145"/>
      <c r="NH145"/>
      <c r="NI145"/>
      <c r="NJ145"/>
      <c r="NK145"/>
      <c r="NL145"/>
      <c r="NM145"/>
      <c r="NN145"/>
      <c r="NO145"/>
      <c r="NP145"/>
      <c r="NQ145"/>
      <c r="NR145"/>
      <c r="NS145"/>
      <c r="NT145"/>
      <c r="NU145"/>
      <c r="NV145"/>
      <c r="NW145"/>
      <c r="NX145"/>
      <c r="NY145"/>
      <c r="NZ145"/>
      <c r="OA145"/>
      <c r="OB145"/>
      <c r="OC145"/>
      <c r="OD145"/>
      <c r="OE145"/>
      <c r="OF145"/>
      <c r="OG145"/>
      <c r="OH145"/>
      <c r="OI145"/>
      <c r="OJ145"/>
      <c r="OK145"/>
      <c r="OL145"/>
      <c r="OM145"/>
      <c r="ON145"/>
      <c r="OO145"/>
      <c r="OP145"/>
      <c r="OQ145"/>
      <c r="OR145"/>
      <c r="OS145"/>
      <c r="OT145"/>
      <c r="OU145"/>
      <c r="OV145"/>
      <c r="OW145"/>
      <c r="OX145"/>
      <c r="OY145"/>
      <c r="OZ145"/>
      <c r="PA145"/>
      <c r="PB145"/>
      <c r="PC145"/>
      <c r="PD145"/>
      <c r="PE145"/>
      <c r="PF145"/>
      <c r="PG145"/>
      <c r="PH145"/>
      <c r="PI145"/>
      <c r="PJ145"/>
      <c r="PK145"/>
      <c r="PL145"/>
      <c r="PM145"/>
      <c r="PN145"/>
      <c r="PO145"/>
      <c r="PP145"/>
      <c r="PQ145"/>
      <c r="PR145"/>
      <c r="PS145"/>
      <c r="PT145"/>
      <c r="PU145"/>
      <c r="PV145"/>
      <c r="PW145"/>
      <c r="PX145"/>
      <c r="PY145"/>
      <c r="PZ145"/>
      <c r="QA145"/>
      <c r="QB145"/>
      <c r="QC145"/>
      <c r="QD145"/>
      <c r="QE145"/>
      <c r="QF145"/>
      <c r="QG145"/>
      <c r="QH145"/>
      <c r="QI145"/>
      <c r="QJ145"/>
      <c r="QK145"/>
      <c r="QL145"/>
      <c r="QM145"/>
      <c r="QN145"/>
      <c r="QO145"/>
      <c r="QP145"/>
      <c r="QQ145"/>
      <c r="QR145"/>
      <c r="QS145"/>
      <c r="QT145"/>
      <c r="QU145"/>
      <c r="QV145"/>
      <c r="QW145"/>
      <c r="QX145"/>
      <c r="QY145"/>
      <c r="QZ145"/>
      <c r="RA145"/>
      <c r="RB145"/>
      <c r="RC145"/>
      <c r="RD145"/>
      <c r="RE145"/>
      <c r="RF145"/>
      <c r="RG145"/>
      <c r="RH145"/>
      <c r="RI145"/>
      <c r="RJ145"/>
      <c r="RK145"/>
      <c r="RL145"/>
      <c r="RM145"/>
      <c r="RN145"/>
      <c r="RO145"/>
      <c r="RP145"/>
      <c r="RQ145"/>
      <c r="RR145"/>
      <c r="RS145"/>
      <c r="RT145"/>
      <c r="RU145"/>
      <c r="RV145"/>
      <c r="RW145"/>
      <c r="RX145"/>
      <c r="RY145"/>
      <c r="RZ145"/>
      <c r="SA145"/>
      <c r="SB145"/>
      <c r="SC145"/>
      <c r="SD145"/>
      <c r="SE145"/>
      <c r="SF145"/>
      <c r="SG145"/>
      <c r="SH145"/>
      <c r="SI145"/>
      <c r="SJ145"/>
      <c r="SK145"/>
      <c r="SL145"/>
      <c r="SM145"/>
      <c r="SN145"/>
      <c r="SO145"/>
      <c r="SP145"/>
      <c r="SQ145"/>
      <c r="SR145"/>
      <c r="SS145"/>
      <c r="ST145"/>
      <c r="SU145"/>
      <c r="SV145"/>
      <c r="SW145"/>
      <c r="SX145"/>
      <c r="SY145"/>
      <c r="SZ145"/>
      <c r="TA145"/>
      <c r="TB145"/>
      <c r="TC145"/>
      <c r="TD145"/>
      <c r="TE145"/>
      <c r="TF145"/>
      <c r="TG145"/>
      <c r="TH145"/>
      <c r="TI145"/>
      <c r="TJ145"/>
      <c r="TK145"/>
      <c r="TL145"/>
      <c r="TM145"/>
      <c r="TN145"/>
      <c r="TO145"/>
      <c r="TP145"/>
      <c r="TQ145"/>
      <c r="TR145"/>
      <c r="TS145"/>
      <c r="TT145"/>
      <c r="TU145"/>
      <c r="TV145"/>
      <c r="TW145"/>
      <c r="TX145"/>
      <c r="TY145"/>
      <c r="TZ145"/>
      <c r="UA145"/>
      <c r="UB145"/>
      <c r="UC145"/>
      <c r="UD145"/>
      <c r="UE145"/>
      <c r="UF145"/>
      <c r="UG145"/>
      <c r="UH145"/>
      <c r="UI145"/>
      <c r="UJ145"/>
      <c r="UK145"/>
      <c r="UL145"/>
      <c r="UM145"/>
      <c r="UN145"/>
      <c r="UO145"/>
      <c r="UP145"/>
      <c r="UQ145"/>
      <c r="UR145"/>
      <c r="US145"/>
      <c r="UT145"/>
      <c r="UU145"/>
      <c r="UV145"/>
      <c r="UW145"/>
      <c r="UX145"/>
      <c r="UY145"/>
      <c r="UZ145"/>
      <c r="VA145"/>
      <c r="VB145"/>
      <c r="VC145"/>
      <c r="VD145"/>
      <c r="VE145"/>
      <c r="VF145"/>
      <c r="VG145"/>
      <c r="VH145"/>
      <c r="VI145"/>
      <c r="VJ145"/>
      <c r="VK145"/>
      <c r="VL145"/>
      <c r="VM145"/>
      <c r="VN145"/>
      <c r="VO145"/>
      <c r="VP145"/>
      <c r="VQ145"/>
      <c r="VR145"/>
      <c r="VS145"/>
      <c r="VT145"/>
      <c r="VU145"/>
      <c r="VV145"/>
      <c r="VW145"/>
      <c r="VX145"/>
      <c r="VY145"/>
      <c r="VZ145"/>
      <c r="WA145"/>
      <c r="WB145"/>
      <c r="WC145"/>
      <c r="WD145"/>
      <c r="WE145"/>
      <c r="WF145"/>
      <c r="WG145"/>
      <c r="WH145"/>
      <c r="WI145"/>
      <c r="WJ145"/>
      <c r="WK145"/>
      <c r="WL145"/>
      <c r="WM145"/>
      <c r="WN145"/>
      <c r="WO145"/>
      <c r="WP145"/>
      <c r="WQ145"/>
      <c r="WR145"/>
      <c r="WS145"/>
      <c r="WT145"/>
      <c r="WU145"/>
      <c r="WV145"/>
      <c r="WW145"/>
      <c r="WX145"/>
      <c r="WY145"/>
      <c r="WZ145"/>
      <c r="XA145"/>
      <c r="XB145"/>
      <c r="XC145"/>
      <c r="XD145"/>
      <c r="XE145"/>
      <c r="XF145"/>
      <c r="XG145"/>
      <c r="XH145"/>
      <c r="XI145"/>
      <c r="XJ145"/>
      <c r="XK145"/>
      <c r="XL145"/>
      <c r="XM145"/>
      <c r="XN145"/>
      <c r="XO145"/>
      <c r="XP145"/>
      <c r="XQ145"/>
      <c r="XR145"/>
      <c r="XS145"/>
      <c r="XT145"/>
      <c r="XU145"/>
      <c r="XV145"/>
      <c r="XW145"/>
      <c r="XX145"/>
      <c r="XY145"/>
      <c r="XZ145"/>
      <c r="YA145"/>
      <c r="YB145"/>
      <c r="YC145"/>
      <c r="YD145"/>
      <c r="YE145"/>
      <c r="YF145"/>
      <c r="YG145"/>
      <c r="YH145"/>
      <c r="YI145"/>
      <c r="YJ145"/>
      <c r="YK145"/>
      <c r="YL145"/>
      <c r="YM145"/>
      <c r="YN145"/>
      <c r="YO145"/>
      <c r="YP145"/>
      <c r="YQ145"/>
      <c r="YR145"/>
      <c r="YS145"/>
      <c r="YT145"/>
      <c r="YU145"/>
      <c r="YV145"/>
      <c r="YW145"/>
      <c r="YX145"/>
      <c r="YY145"/>
      <c r="YZ145"/>
      <c r="ZA145"/>
      <c r="ZB145"/>
      <c r="ZC145"/>
      <c r="ZD145"/>
      <c r="ZE145"/>
      <c r="ZF145"/>
      <c r="ZG145"/>
      <c r="ZH145"/>
      <c r="ZI145"/>
      <c r="ZJ145"/>
      <c r="ZK145"/>
      <c r="ZL145"/>
      <c r="ZM145"/>
      <c r="ZN145"/>
      <c r="ZO145"/>
      <c r="ZP145"/>
      <c r="ZQ145"/>
      <c r="ZR145"/>
      <c r="ZS145"/>
      <c r="ZT145"/>
      <c r="ZU145"/>
      <c r="ZV145"/>
      <c r="ZW145"/>
      <c r="ZX145"/>
      <c r="ZY145"/>
      <c r="ZZ145"/>
      <c r="AAA145"/>
      <c r="AAB145"/>
      <c r="AAC145"/>
      <c r="AAD145"/>
      <c r="AAE145"/>
      <c r="AAF145"/>
      <c r="AAG145"/>
      <c r="AAH145"/>
      <c r="AAI145"/>
      <c r="AAJ145"/>
      <c r="AAK145"/>
      <c r="AAL145"/>
      <c r="AAM145"/>
      <c r="AAN145"/>
      <c r="AAO145"/>
      <c r="AAP145"/>
      <c r="AAQ145"/>
      <c r="AAR145"/>
      <c r="AAS145"/>
      <c r="AAT145"/>
      <c r="AAU145"/>
      <c r="AAV145"/>
      <c r="AAW145"/>
      <c r="AAX145"/>
      <c r="AAY145"/>
      <c r="AAZ145"/>
      <c r="ABA145"/>
      <c r="ABB145"/>
      <c r="ABC145"/>
      <c r="ABD145"/>
      <c r="ABE145"/>
      <c r="ABF145"/>
      <c r="ABG145"/>
      <c r="ABH145"/>
      <c r="ABI145"/>
      <c r="ABJ145"/>
      <c r="ABK145"/>
      <c r="ABL145"/>
      <c r="ABM145"/>
      <c r="ABN145"/>
      <c r="ABO145"/>
      <c r="ABP145"/>
      <c r="ABQ145"/>
      <c r="ABR145"/>
      <c r="ABS145"/>
      <c r="ABT145"/>
      <c r="ABU145"/>
      <c r="ABV145"/>
      <c r="ABW145"/>
      <c r="ABX145"/>
      <c r="ABY145"/>
      <c r="ABZ145"/>
      <c r="ACA145"/>
      <c r="ACB145"/>
      <c r="ACC145"/>
      <c r="ACD145"/>
      <c r="ACE145"/>
      <c r="ACF145"/>
      <c r="ACG145"/>
      <c r="ACH145"/>
      <c r="ACI145"/>
      <c r="ACJ145"/>
      <c r="ACK145"/>
      <c r="ACL145"/>
      <c r="ACM145"/>
      <c r="ACN145"/>
      <c r="ACO145"/>
      <c r="ACP145"/>
      <c r="ACQ145"/>
      <c r="ACR145"/>
      <c r="ACS145"/>
      <c r="ACT145"/>
      <c r="ACU145"/>
      <c r="ACV145"/>
      <c r="ACW145"/>
      <c r="ACX145"/>
      <c r="ACY145"/>
      <c r="ACZ145"/>
      <c r="ADA145"/>
      <c r="ADB145"/>
      <c r="ADC145"/>
      <c r="ADD145"/>
      <c r="ADE145"/>
      <c r="ADF145"/>
      <c r="ADG145"/>
      <c r="ADH145"/>
      <c r="ADI145"/>
      <c r="ADJ145"/>
      <c r="ADK145"/>
      <c r="ADL145"/>
      <c r="ADM145"/>
      <c r="ADN145"/>
      <c r="ADO145"/>
      <c r="ADP145"/>
      <c r="ADQ145"/>
      <c r="ADR145"/>
      <c r="ADS145"/>
      <c r="ADT145"/>
      <c r="ADU145"/>
      <c r="ADV145"/>
      <c r="ADW145"/>
      <c r="ADX145"/>
      <c r="ADY145"/>
      <c r="ADZ145"/>
      <c r="AEA145"/>
      <c r="AEB145"/>
      <c r="AEC145"/>
      <c r="AED145"/>
      <c r="AEE145"/>
      <c r="AEF145"/>
      <c r="AEG145"/>
      <c r="AEH145"/>
      <c r="AEI145"/>
      <c r="AEJ145"/>
      <c r="AEK145"/>
      <c r="AEL145"/>
      <c r="AEM145"/>
      <c r="AEN145"/>
      <c r="AEO145"/>
      <c r="AEP145"/>
      <c r="AEQ145"/>
      <c r="AER145"/>
      <c r="AES145"/>
      <c r="AET145"/>
      <c r="AEU145"/>
      <c r="AEV145"/>
      <c r="AEW145"/>
      <c r="AEX145"/>
      <c r="AEY145"/>
      <c r="AEZ145"/>
      <c r="AFA145"/>
      <c r="AFB145"/>
      <c r="AFC145"/>
      <c r="AFD145"/>
      <c r="AFE145"/>
      <c r="AFF145"/>
      <c r="AFG145"/>
      <c r="AFH145"/>
      <c r="AFI145"/>
      <c r="AFJ145"/>
      <c r="AFK145"/>
      <c r="AFL145"/>
      <c r="AFM145"/>
      <c r="AFN145"/>
      <c r="AFO145"/>
      <c r="AFP145"/>
      <c r="AFQ145"/>
      <c r="AFR145"/>
      <c r="AFS145"/>
      <c r="AFT145"/>
      <c r="AFU145"/>
      <c r="AFV145"/>
      <c r="AFW145"/>
      <c r="AFX145"/>
      <c r="AFY145"/>
      <c r="AFZ145"/>
      <c r="AGA145"/>
      <c r="AGB145"/>
      <c r="AGC145"/>
      <c r="AGD145"/>
      <c r="AGE145"/>
      <c r="AGF145"/>
      <c r="AGG145"/>
      <c r="AGH145"/>
      <c r="AGI145"/>
      <c r="AGJ145"/>
      <c r="AGK145"/>
      <c r="AGL145"/>
      <c r="AGM145"/>
      <c r="AGN145"/>
      <c r="AGO145"/>
      <c r="AGP145"/>
      <c r="AGQ145"/>
      <c r="AGR145"/>
      <c r="AGS145"/>
      <c r="AGT145"/>
      <c r="AGU145"/>
      <c r="AGV145"/>
      <c r="AGW145"/>
      <c r="AGX145"/>
      <c r="AGY145"/>
      <c r="AGZ145"/>
      <c r="AHA145"/>
      <c r="AHB145"/>
      <c r="AHC145"/>
      <c r="AHD145"/>
      <c r="AHE145"/>
      <c r="AHF145"/>
      <c r="AHG145"/>
      <c r="AHH145"/>
      <c r="AHI145"/>
      <c r="AHJ145"/>
      <c r="AHK145"/>
      <c r="AHL145"/>
      <c r="AHM145"/>
      <c r="AHN145"/>
      <c r="AHO145"/>
      <c r="AHP145"/>
      <c r="AHQ145"/>
      <c r="AHR145"/>
      <c r="AHS145"/>
      <c r="AHT145"/>
      <c r="AHU145"/>
      <c r="AHV145"/>
      <c r="AHW145"/>
      <c r="AHX145"/>
      <c r="AHY145"/>
      <c r="AHZ145"/>
      <c r="AIA145"/>
      <c r="AIB145"/>
      <c r="AIC145"/>
      <c r="AID145"/>
      <c r="AIE145"/>
      <c r="AIF145"/>
      <c r="AIG145"/>
      <c r="AIH145"/>
      <c r="AII145"/>
      <c r="AIJ145"/>
      <c r="AIK145"/>
      <c r="AIL145"/>
      <c r="AIM145"/>
      <c r="AIN145"/>
      <c r="AIO145"/>
      <c r="AIP145"/>
      <c r="AIQ145"/>
      <c r="AIR145"/>
      <c r="AIS145"/>
      <c r="AIT145"/>
      <c r="AIU145"/>
      <c r="AIV145"/>
      <c r="AIW145"/>
      <c r="AIX145"/>
      <c r="AIY145"/>
      <c r="AIZ145"/>
      <c r="AJA145"/>
      <c r="AJB145"/>
      <c r="AJC145"/>
      <c r="AJD145"/>
      <c r="AJE145"/>
      <c r="AJF145"/>
      <c r="AJG145"/>
      <c r="AJH145"/>
      <c r="AJI145"/>
      <c r="AJJ145"/>
      <c r="AJK145"/>
      <c r="AJL145"/>
      <c r="AJM145"/>
      <c r="AJN145"/>
      <c r="AJO145"/>
      <c r="AJP145"/>
      <c r="AJQ145"/>
      <c r="AJR145"/>
      <c r="AJS145"/>
      <c r="AJT145"/>
      <c r="AJU145"/>
      <c r="AJV145"/>
      <c r="AJW145"/>
      <c r="AJX145"/>
      <c r="AJY145"/>
      <c r="AJZ145"/>
      <c r="AKA145"/>
      <c r="AKB145"/>
      <c r="AKC145"/>
      <c r="AKD145"/>
      <c r="AKE145"/>
      <c r="AKF145"/>
      <c r="AKG145"/>
      <c r="AKH145"/>
      <c r="AKI145"/>
      <c r="AKJ145"/>
      <c r="AKK145"/>
      <c r="AKL145"/>
      <c r="AKM145"/>
      <c r="AKN145"/>
      <c r="AKO145"/>
      <c r="AKP145"/>
      <c r="AKQ145"/>
      <c r="AKR145"/>
      <c r="AKS145"/>
      <c r="AKT145"/>
      <c r="AKU145"/>
      <c r="AKV145"/>
      <c r="AKW145"/>
      <c r="AKX145"/>
      <c r="AKY145"/>
      <c r="AKZ145"/>
      <c r="ALA145"/>
      <c r="ALB145"/>
      <c r="ALC145"/>
      <c r="ALD145"/>
      <c r="ALE145"/>
      <c r="ALF145"/>
      <c r="ALG145"/>
      <c r="ALH145"/>
      <c r="ALI145"/>
      <c r="ALJ145"/>
      <c r="ALK145"/>
      <c r="ALL145"/>
      <c r="ALM145"/>
      <c r="ALN145"/>
      <c r="ALO145"/>
      <c r="ALP145"/>
      <c r="ALQ145"/>
      <c r="ALR145"/>
      <c r="ALS145"/>
      <c r="ALT145"/>
      <c r="ALU145"/>
      <c r="ALV145"/>
      <c r="ALW145"/>
      <c r="ALX145"/>
      <c r="ALY145"/>
      <c r="ALZ145"/>
      <c r="AMA145"/>
      <c r="AMB145"/>
      <c r="AMC145"/>
      <c r="AMD145"/>
      <c r="AME145"/>
      <c r="AMF145"/>
      <c r="AMG145"/>
      <c r="AMH145"/>
      <c r="AMI145"/>
      <c r="AMJ145"/>
    </row>
    <row r="146" spans="1:1024">
      <c r="A146" s="40" t="s">
        <v>731</v>
      </c>
      <c r="B146" s="4"/>
      <c r="C146" s="50" t="s">
        <v>732</v>
      </c>
      <c r="D146" s="8"/>
      <c r="E146" s="8"/>
      <c r="F146" s="4" t="s">
        <v>733</v>
      </c>
      <c r="G146" s="50" t="s">
        <v>734</v>
      </c>
      <c r="H146" s="50"/>
      <c r="I146" s="3" t="s">
        <v>735</v>
      </c>
      <c r="J146" s="58"/>
      <c r="K146" s="61"/>
      <c r="L146" s="7" t="s">
        <v>730</v>
      </c>
      <c r="M146" s="7" t="s">
        <v>736</v>
      </c>
      <c r="N146" s="4"/>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c r="IZ146"/>
      <c r="JA146"/>
      <c r="JB146"/>
      <c r="JC146"/>
      <c r="JD146"/>
      <c r="JE146"/>
      <c r="JF146"/>
      <c r="JG146"/>
      <c r="JH146"/>
      <c r="JI146"/>
      <c r="JJ146"/>
      <c r="JK146"/>
      <c r="JL146"/>
      <c r="JM146"/>
      <c r="JN146"/>
      <c r="JO146"/>
      <c r="JP146"/>
      <c r="JQ146"/>
      <c r="JR146"/>
      <c r="JS146"/>
      <c r="JT146"/>
      <c r="JU146"/>
      <c r="JV146"/>
      <c r="JW146"/>
      <c r="JX146"/>
      <c r="JY146"/>
      <c r="JZ146"/>
      <c r="KA146"/>
      <c r="KB146"/>
      <c r="KC146"/>
      <c r="KD146"/>
      <c r="KE146"/>
      <c r="KF146"/>
      <c r="KG146"/>
      <c r="KH146"/>
      <c r="KI146"/>
      <c r="KJ146"/>
      <c r="KK146"/>
      <c r="KL146"/>
      <c r="KM146"/>
      <c r="KN146"/>
      <c r="KO146"/>
      <c r="KP146"/>
      <c r="KQ146"/>
      <c r="KR146"/>
      <c r="KS146"/>
      <c r="KT146"/>
      <c r="KU146"/>
      <c r="KV146"/>
      <c r="KW146"/>
      <c r="KX146"/>
      <c r="KY146"/>
      <c r="KZ146"/>
      <c r="LA146"/>
      <c r="LB146"/>
      <c r="LC146"/>
      <c r="LD146"/>
      <c r="LE146"/>
      <c r="LF146"/>
      <c r="LG146"/>
      <c r="LH146"/>
      <c r="LI146"/>
      <c r="LJ146"/>
      <c r="LK146"/>
      <c r="LL146"/>
      <c r="LM146"/>
      <c r="LN146"/>
      <c r="LO146"/>
      <c r="LP146"/>
      <c r="LQ146"/>
      <c r="LR146"/>
      <c r="LS146"/>
      <c r="LT146"/>
      <c r="LU146"/>
      <c r="LV146"/>
      <c r="LW146"/>
      <c r="LX146"/>
      <c r="LY146"/>
      <c r="LZ146"/>
      <c r="MA146"/>
      <c r="MB146"/>
      <c r="MC146"/>
      <c r="MD146"/>
      <c r="ME146"/>
      <c r="MF146"/>
      <c r="MG146"/>
      <c r="MH146"/>
      <c r="MI146"/>
      <c r="MJ146"/>
      <c r="MK146"/>
      <c r="ML146"/>
      <c r="MM146"/>
      <c r="MN146"/>
      <c r="MO146"/>
      <c r="MP146"/>
      <c r="MQ146"/>
      <c r="MR146"/>
      <c r="MS146"/>
      <c r="MT146"/>
      <c r="MU146"/>
      <c r="MV146"/>
      <c r="MW146"/>
      <c r="MX146"/>
      <c r="MY146"/>
      <c r="MZ146"/>
      <c r="NA146"/>
      <c r="NB146"/>
      <c r="NC146"/>
      <c r="ND146"/>
      <c r="NE146"/>
      <c r="NF146"/>
      <c r="NG146"/>
      <c r="NH146"/>
      <c r="NI146"/>
      <c r="NJ146"/>
      <c r="NK146"/>
      <c r="NL146"/>
      <c r="NM146"/>
      <c r="NN146"/>
      <c r="NO146"/>
      <c r="NP146"/>
      <c r="NQ146"/>
      <c r="NR146"/>
      <c r="NS146"/>
      <c r="NT146"/>
      <c r="NU146"/>
      <c r="NV146"/>
      <c r="NW146"/>
      <c r="NX146"/>
      <c r="NY146"/>
      <c r="NZ146"/>
      <c r="OA146"/>
      <c r="OB146"/>
      <c r="OC146"/>
      <c r="OD146"/>
      <c r="OE146"/>
      <c r="OF146"/>
      <c r="OG146"/>
      <c r="OH146"/>
      <c r="OI146"/>
      <c r="OJ146"/>
      <c r="OK146"/>
      <c r="OL146"/>
      <c r="OM146"/>
      <c r="ON146"/>
      <c r="OO146"/>
      <c r="OP146"/>
      <c r="OQ146"/>
      <c r="OR146"/>
      <c r="OS146"/>
      <c r="OT146"/>
      <c r="OU146"/>
      <c r="OV146"/>
      <c r="OW146"/>
      <c r="OX146"/>
      <c r="OY146"/>
      <c r="OZ146"/>
      <c r="PA146"/>
      <c r="PB146"/>
      <c r="PC146"/>
      <c r="PD146"/>
      <c r="PE146"/>
      <c r="PF146"/>
      <c r="PG146"/>
      <c r="PH146"/>
      <c r="PI146"/>
      <c r="PJ146"/>
      <c r="PK146"/>
      <c r="PL146"/>
      <c r="PM146"/>
      <c r="PN146"/>
      <c r="PO146"/>
      <c r="PP146"/>
      <c r="PQ146"/>
      <c r="PR146"/>
      <c r="PS146"/>
      <c r="PT146"/>
      <c r="PU146"/>
      <c r="PV146"/>
      <c r="PW146"/>
      <c r="PX146"/>
      <c r="PY146"/>
      <c r="PZ146"/>
      <c r="QA146"/>
      <c r="QB146"/>
      <c r="QC146"/>
      <c r="QD146"/>
      <c r="QE146"/>
      <c r="QF146"/>
      <c r="QG146"/>
      <c r="QH146"/>
      <c r="QI146"/>
      <c r="QJ146"/>
      <c r="QK146"/>
      <c r="QL146"/>
      <c r="QM146"/>
      <c r="QN146"/>
      <c r="QO146"/>
      <c r="QP146"/>
      <c r="QQ146"/>
      <c r="QR146"/>
      <c r="QS146"/>
      <c r="QT146"/>
      <c r="QU146"/>
      <c r="QV146"/>
      <c r="QW146"/>
      <c r="QX146"/>
      <c r="QY146"/>
      <c r="QZ146"/>
      <c r="RA146"/>
      <c r="RB146"/>
      <c r="RC146"/>
      <c r="RD146"/>
      <c r="RE146"/>
      <c r="RF146"/>
      <c r="RG146"/>
      <c r="RH146"/>
      <c r="RI146"/>
      <c r="RJ146"/>
      <c r="RK146"/>
      <c r="RL146"/>
      <c r="RM146"/>
      <c r="RN146"/>
      <c r="RO146"/>
      <c r="RP146"/>
      <c r="RQ146"/>
      <c r="RR146"/>
      <c r="RS146"/>
      <c r="RT146"/>
      <c r="RU146"/>
      <c r="RV146"/>
      <c r="RW146"/>
      <c r="RX146"/>
      <c r="RY146"/>
      <c r="RZ146"/>
      <c r="SA146"/>
      <c r="SB146"/>
      <c r="SC146"/>
      <c r="SD146"/>
      <c r="SE146"/>
      <c r="SF146"/>
      <c r="SG146"/>
      <c r="SH146"/>
      <c r="SI146"/>
      <c r="SJ146"/>
      <c r="SK146"/>
      <c r="SL146"/>
      <c r="SM146"/>
      <c r="SN146"/>
      <c r="SO146"/>
      <c r="SP146"/>
      <c r="SQ146"/>
      <c r="SR146"/>
      <c r="SS146"/>
      <c r="ST146"/>
      <c r="SU146"/>
      <c r="SV146"/>
      <c r="SW146"/>
      <c r="SX146"/>
      <c r="SY146"/>
      <c r="SZ146"/>
      <c r="TA146"/>
      <c r="TB146"/>
      <c r="TC146"/>
      <c r="TD146"/>
      <c r="TE146"/>
      <c r="TF146"/>
      <c r="TG146"/>
      <c r="TH146"/>
      <c r="TI146"/>
      <c r="TJ146"/>
      <c r="TK146"/>
      <c r="TL146"/>
      <c r="TM146"/>
      <c r="TN146"/>
      <c r="TO146"/>
      <c r="TP146"/>
      <c r="TQ146"/>
      <c r="TR146"/>
      <c r="TS146"/>
      <c r="TT146"/>
      <c r="TU146"/>
      <c r="TV146"/>
      <c r="TW146"/>
      <c r="TX146"/>
      <c r="TY146"/>
      <c r="TZ146"/>
      <c r="UA146"/>
      <c r="UB146"/>
      <c r="UC146"/>
      <c r="UD146"/>
      <c r="UE146"/>
      <c r="UF146"/>
      <c r="UG146"/>
      <c r="UH146"/>
      <c r="UI146"/>
      <c r="UJ146"/>
      <c r="UK146"/>
      <c r="UL146"/>
      <c r="UM146"/>
      <c r="UN146"/>
      <c r="UO146"/>
      <c r="UP146"/>
      <c r="UQ146"/>
      <c r="UR146"/>
      <c r="US146"/>
      <c r="UT146"/>
      <c r="UU146"/>
      <c r="UV146"/>
      <c r="UW146"/>
      <c r="UX146"/>
      <c r="UY146"/>
      <c r="UZ146"/>
      <c r="VA146"/>
      <c r="VB146"/>
      <c r="VC146"/>
      <c r="VD146"/>
      <c r="VE146"/>
      <c r="VF146"/>
      <c r="VG146"/>
      <c r="VH146"/>
      <c r="VI146"/>
      <c r="VJ146"/>
      <c r="VK146"/>
      <c r="VL146"/>
      <c r="VM146"/>
      <c r="VN146"/>
      <c r="VO146"/>
      <c r="VP146"/>
      <c r="VQ146"/>
      <c r="VR146"/>
      <c r="VS146"/>
      <c r="VT146"/>
      <c r="VU146"/>
      <c r="VV146"/>
      <c r="VW146"/>
      <c r="VX146"/>
      <c r="VY146"/>
      <c r="VZ146"/>
      <c r="WA146"/>
      <c r="WB146"/>
      <c r="WC146"/>
      <c r="WD146"/>
      <c r="WE146"/>
      <c r="WF146"/>
      <c r="WG146"/>
      <c r="WH146"/>
      <c r="WI146"/>
      <c r="WJ146"/>
      <c r="WK146"/>
      <c r="WL146"/>
      <c r="WM146"/>
      <c r="WN146"/>
      <c r="WO146"/>
      <c r="WP146"/>
      <c r="WQ146"/>
      <c r="WR146"/>
      <c r="WS146"/>
      <c r="WT146"/>
      <c r="WU146"/>
      <c r="WV146"/>
      <c r="WW146"/>
      <c r="WX146"/>
      <c r="WY146"/>
      <c r="WZ146"/>
      <c r="XA146"/>
      <c r="XB146"/>
      <c r="XC146"/>
      <c r="XD146"/>
      <c r="XE146"/>
      <c r="XF146"/>
      <c r="XG146"/>
      <c r="XH146"/>
      <c r="XI146"/>
      <c r="XJ146"/>
      <c r="XK146"/>
      <c r="XL146"/>
      <c r="XM146"/>
      <c r="XN146"/>
      <c r="XO146"/>
      <c r="XP146"/>
      <c r="XQ146"/>
      <c r="XR146"/>
      <c r="XS146"/>
      <c r="XT146"/>
      <c r="XU146"/>
      <c r="XV146"/>
      <c r="XW146"/>
      <c r="XX146"/>
      <c r="XY146"/>
      <c r="XZ146"/>
      <c r="YA146"/>
      <c r="YB146"/>
      <c r="YC146"/>
      <c r="YD146"/>
      <c r="YE146"/>
      <c r="YF146"/>
      <c r="YG146"/>
      <c r="YH146"/>
      <c r="YI146"/>
      <c r="YJ146"/>
      <c r="YK146"/>
      <c r="YL146"/>
      <c r="YM146"/>
      <c r="YN146"/>
      <c r="YO146"/>
      <c r="YP146"/>
      <c r="YQ146"/>
      <c r="YR146"/>
      <c r="YS146"/>
      <c r="YT146"/>
      <c r="YU146"/>
      <c r="YV146"/>
      <c r="YW146"/>
      <c r="YX146"/>
      <c r="YY146"/>
      <c r="YZ146"/>
      <c r="ZA146"/>
      <c r="ZB146"/>
      <c r="ZC146"/>
      <c r="ZD146"/>
      <c r="ZE146"/>
      <c r="ZF146"/>
      <c r="ZG146"/>
      <c r="ZH146"/>
      <c r="ZI146"/>
      <c r="ZJ146"/>
      <c r="ZK146"/>
      <c r="ZL146"/>
      <c r="ZM146"/>
      <c r="ZN146"/>
      <c r="ZO146"/>
      <c r="ZP146"/>
      <c r="ZQ146"/>
      <c r="ZR146"/>
      <c r="ZS146"/>
      <c r="ZT146"/>
      <c r="ZU146"/>
      <c r="ZV146"/>
      <c r="ZW146"/>
      <c r="ZX146"/>
      <c r="ZY146"/>
      <c r="ZZ146"/>
      <c r="AAA146"/>
      <c r="AAB146"/>
      <c r="AAC146"/>
      <c r="AAD146"/>
      <c r="AAE146"/>
      <c r="AAF146"/>
      <c r="AAG146"/>
      <c r="AAH146"/>
      <c r="AAI146"/>
      <c r="AAJ146"/>
      <c r="AAK146"/>
      <c r="AAL146"/>
      <c r="AAM146"/>
      <c r="AAN146"/>
      <c r="AAO146"/>
      <c r="AAP146"/>
      <c r="AAQ146"/>
      <c r="AAR146"/>
      <c r="AAS146"/>
      <c r="AAT146"/>
      <c r="AAU146"/>
      <c r="AAV146"/>
      <c r="AAW146"/>
      <c r="AAX146"/>
      <c r="AAY146"/>
      <c r="AAZ146"/>
      <c r="ABA146"/>
      <c r="ABB146"/>
      <c r="ABC146"/>
      <c r="ABD146"/>
      <c r="ABE146"/>
      <c r="ABF146"/>
      <c r="ABG146"/>
      <c r="ABH146"/>
      <c r="ABI146"/>
      <c r="ABJ146"/>
      <c r="ABK146"/>
      <c r="ABL146"/>
      <c r="ABM146"/>
      <c r="ABN146"/>
      <c r="ABO146"/>
      <c r="ABP146"/>
      <c r="ABQ146"/>
      <c r="ABR146"/>
      <c r="ABS146"/>
      <c r="ABT146"/>
      <c r="ABU146"/>
      <c r="ABV146"/>
      <c r="ABW146"/>
      <c r="ABX146"/>
      <c r="ABY146"/>
      <c r="ABZ146"/>
      <c r="ACA146"/>
      <c r="ACB146"/>
      <c r="ACC146"/>
      <c r="ACD146"/>
      <c r="ACE146"/>
      <c r="ACF146"/>
      <c r="ACG146"/>
      <c r="ACH146"/>
      <c r="ACI146"/>
      <c r="ACJ146"/>
      <c r="ACK146"/>
      <c r="ACL146"/>
      <c r="ACM146"/>
      <c r="ACN146"/>
      <c r="ACO146"/>
      <c r="ACP146"/>
      <c r="ACQ146"/>
      <c r="ACR146"/>
      <c r="ACS146"/>
      <c r="ACT146"/>
      <c r="ACU146"/>
      <c r="ACV146"/>
      <c r="ACW146"/>
      <c r="ACX146"/>
      <c r="ACY146"/>
      <c r="ACZ146"/>
      <c r="ADA146"/>
      <c r="ADB146"/>
      <c r="ADC146"/>
      <c r="ADD146"/>
      <c r="ADE146"/>
      <c r="ADF146"/>
      <c r="ADG146"/>
      <c r="ADH146"/>
      <c r="ADI146"/>
      <c r="ADJ146"/>
      <c r="ADK146"/>
      <c r="ADL146"/>
      <c r="ADM146"/>
      <c r="ADN146"/>
      <c r="ADO146"/>
      <c r="ADP146"/>
      <c r="ADQ146"/>
      <c r="ADR146"/>
      <c r="ADS146"/>
      <c r="ADT146"/>
      <c r="ADU146"/>
      <c r="ADV146"/>
      <c r="ADW146"/>
      <c r="ADX146"/>
      <c r="ADY146"/>
      <c r="ADZ146"/>
      <c r="AEA146"/>
      <c r="AEB146"/>
      <c r="AEC146"/>
      <c r="AED146"/>
      <c r="AEE146"/>
      <c r="AEF146"/>
      <c r="AEG146"/>
      <c r="AEH146"/>
      <c r="AEI146"/>
      <c r="AEJ146"/>
      <c r="AEK146"/>
      <c r="AEL146"/>
      <c r="AEM146"/>
      <c r="AEN146"/>
      <c r="AEO146"/>
      <c r="AEP146"/>
      <c r="AEQ146"/>
      <c r="AER146"/>
      <c r="AES146"/>
      <c r="AET146"/>
      <c r="AEU146"/>
      <c r="AEV146"/>
      <c r="AEW146"/>
      <c r="AEX146"/>
      <c r="AEY146"/>
      <c r="AEZ146"/>
      <c r="AFA146"/>
      <c r="AFB146"/>
      <c r="AFC146"/>
      <c r="AFD146"/>
      <c r="AFE146"/>
      <c r="AFF146"/>
      <c r="AFG146"/>
      <c r="AFH146"/>
      <c r="AFI146"/>
      <c r="AFJ146"/>
      <c r="AFK146"/>
      <c r="AFL146"/>
      <c r="AFM146"/>
      <c r="AFN146"/>
      <c r="AFO146"/>
      <c r="AFP146"/>
      <c r="AFQ146"/>
      <c r="AFR146"/>
      <c r="AFS146"/>
      <c r="AFT146"/>
      <c r="AFU146"/>
      <c r="AFV146"/>
      <c r="AFW146"/>
      <c r="AFX146"/>
      <c r="AFY146"/>
      <c r="AFZ146"/>
      <c r="AGA146"/>
      <c r="AGB146"/>
      <c r="AGC146"/>
      <c r="AGD146"/>
      <c r="AGE146"/>
      <c r="AGF146"/>
      <c r="AGG146"/>
      <c r="AGH146"/>
      <c r="AGI146"/>
      <c r="AGJ146"/>
      <c r="AGK146"/>
      <c r="AGL146"/>
      <c r="AGM146"/>
      <c r="AGN146"/>
      <c r="AGO146"/>
      <c r="AGP146"/>
      <c r="AGQ146"/>
      <c r="AGR146"/>
      <c r="AGS146"/>
      <c r="AGT146"/>
      <c r="AGU146"/>
      <c r="AGV146"/>
      <c r="AGW146"/>
      <c r="AGX146"/>
      <c r="AGY146"/>
      <c r="AGZ146"/>
      <c r="AHA146"/>
      <c r="AHB146"/>
      <c r="AHC146"/>
      <c r="AHD146"/>
      <c r="AHE146"/>
      <c r="AHF146"/>
      <c r="AHG146"/>
      <c r="AHH146"/>
      <c r="AHI146"/>
      <c r="AHJ146"/>
      <c r="AHK146"/>
      <c r="AHL146"/>
      <c r="AHM146"/>
      <c r="AHN146"/>
      <c r="AHO146"/>
      <c r="AHP146"/>
      <c r="AHQ146"/>
      <c r="AHR146"/>
      <c r="AHS146"/>
      <c r="AHT146"/>
      <c r="AHU146"/>
      <c r="AHV146"/>
      <c r="AHW146"/>
      <c r="AHX146"/>
      <c r="AHY146"/>
      <c r="AHZ146"/>
      <c r="AIA146"/>
      <c r="AIB146"/>
      <c r="AIC146"/>
      <c r="AID146"/>
      <c r="AIE146"/>
      <c r="AIF146"/>
      <c r="AIG146"/>
      <c r="AIH146"/>
      <c r="AII146"/>
      <c r="AIJ146"/>
      <c r="AIK146"/>
      <c r="AIL146"/>
      <c r="AIM146"/>
      <c r="AIN146"/>
      <c r="AIO146"/>
      <c r="AIP146"/>
      <c r="AIQ146"/>
      <c r="AIR146"/>
      <c r="AIS146"/>
      <c r="AIT146"/>
      <c r="AIU146"/>
      <c r="AIV146"/>
      <c r="AIW146"/>
      <c r="AIX146"/>
      <c r="AIY146"/>
      <c r="AIZ146"/>
      <c r="AJA146"/>
      <c r="AJB146"/>
      <c r="AJC146"/>
      <c r="AJD146"/>
      <c r="AJE146"/>
      <c r="AJF146"/>
      <c r="AJG146"/>
      <c r="AJH146"/>
      <c r="AJI146"/>
      <c r="AJJ146"/>
      <c r="AJK146"/>
      <c r="AJL146"/>
      <c r="AJM146"/>
      <c r="AJN146"/>
      <c r="AJO146"/>
      <c r="AJP146"/>
      <c r="AJQ146"/>
      <c r="AJR146"/>
      <c r="AJS146"/>
      <c r="AJT146"/>
      <c r="AJU146"/>
      <c r="AJV146"/>
      <c r="AJW146"/>
      <c r="AJX146"/>
      <c r="AJY146"/>
      <c r="AJZ146"/>
      <c r="AKA146"/>
      <c r="AKB146"/>
      <c r="AKC146"/>
      <c r="AKD146"/>
      <c r="AKE146"/>
      <c r="AKF146"/>
      <c r="AKG146"/>
      <c r="AKH146"/>
      <c r="AKI146"/>
      <c r="AKJ146"/>
      <c r="AKK146"/>
      <c r="AKL146"/>
      <c r="AKM146"/>
      <c r="AKN146"/>
      <c r="AKO146"/>
      <c r="AKP146"/>
      <c r="AKQ146"/>
      <c r="AKR146"/>
      <c r="AKS146"/>
      <c r="AKT146"/>
      <c r="AKU146"/>
      <c r="AKV146"/>
      <c r="AKW146"/>
      <c r="AKX146"/>
      <c r="AKY146"/>
      <c r="AKZ146"/>
      <c r="ALA146"/>
      <c r="ALB146"/>
      <c r="ALC146"/>
      <c r="ALD146"/>
      <c r="ALE146"/>
      <c r="ALF146"/>
      <c r="ALG146"/>
      <c r="ALH146"/>
      <c r="ALI146"/>
      <c r="ALJ146"/>
      <c r="ALK146"/>
      <c r="ALL146"/>
      <c r="ALM146"/>
      <c r="ALN146"/>
      <c r="ALO146"/>
      <c r="ALP146"/>
      <c r="ALQ146"/>
      <c r="ALR146"/>
      <c r="ALS146"/>
      <c r="ALT146"/>
      <c r="ALU146"/>
      <c r="ALV146"/>
      <c r="ALW146"/>
      <c r="ALX146"/>
      <c r="ALY146"/>
      <c r="ALZ146"/>
      <c r="AMA146"/>
      <c r="AMB146"/>
      <c r="AMC146"/>
      <c r="AMD146"/>
      <c r="AME146"/>
      <c r="AMF146"/>
      <c r="AMG146"/>
      <c r="AMH146"/>
      <c r="AMI146"/>
      <c r="AMJ146"/>
    </row>
    <row r="147" spans="1:1024">
      <c r="A147" s="40" t="s">
        <v>737</v>
      </c>
      <c r="B147" s="4"/>
      <c r="C147" s="50"/>
      <c r="D147" s="8"/>
      <c r="E147" s="8"/>
      <c r="F147" s="4"/>
      <c r="G147" s="50"/>
      <c r="H147" s="3"/>
      <c r="I147" s="3"/>
      <c r="J147" s="58"/>
      <c r="K147" s="61"/>
      <c r="L147" s="7" t="s">
        <v>730</v>
      </c>
      <c r="M147" s="7" t="s">
        <v>736</v>
      </c>
      <c r="N147" s="4"/>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c r="IZ147"/>
      <c r="JA147"/>
      <c r="JB147"/>
      <c r="JC147"/>
      <c r="JD147"/>
      <c r="JE147"/>
      <c r="JF147"/>
      <c r="JG147"/>
      <c r="JH147"/>
      <c r="JI147"/>
      <c r="JJ147"/>
      <c r="JK147"/>
      <c r="JL147"/>
      <c r="JM147"/>
      <c r="JN147"/>
      <c r="JO147"/>
      <c r="JP147"/>
      <c r="JQ147"/>
      <c r="JR147"/>
      <c r="JS147"/>
      <c r="JT147"/>
      <c r="JU147"/>
      <c r="JV147"/>
      <c r="JW147"/>
      <c r="JX147"/>
      <c r="JY147"/>
      <c r="JZ147"/>
      <c r="KA147"/>
      <c r="KB147"/>
      <c r="KC147"/>
      <c r="KD147"/>
      <c r="KE147"/>
      <c r="KF147"/>
      <c r="KG147"/>
      <c r="KH147"/>
      <c r="KI147"/>
      <c r="KJ147"/>
      <c r="KK147"/>
      <c r="KL147"/>
      <c r="KM147"/>
      <c r="KN147"/>
      <c r="KO147"/>
      <c r="KP147"/>
      <c r="KQ147"/>
      <c r="KR147"/>
      <c r="KS147"/>
      <c r="KT147"/>
      <c r="KU147"/>
      <c r="KV147"/>
      <c r="KW147"/>
      <c r="KX147"/>
      <c r="KY147"/>
      <c r="KZ147"/>
      <c r="LA147"/>
      <c r="LB147"/>
      <c r="LC147"/>
      <c r="LD147"/>
      <c r="LE147"/>
      <c r="LF147"/>
      <c r="LG147"/>
      <c r="LH147"/>
      <c r="LI147"/>
      <c r="LJ147"/>
      <c r="LK147"/>
      <c r="LL147"/>
      <c r="LM147"/>
      <c r="LN147"/>
      <c r="LO147"/>
      <c r="LP147"/>
      <c r="LQ147"/>
      <c r="LR147"/>
      <c r="LS147"/>
      <c r="LT147"/>
      <c r="LU147"/>
      <c r="LV147"/>
      <c r="LW147"/>
      <c r="LX147"/>
      <c r="LY147"/>
      <c r="LZ147"/>
      <c r="MA147"/>
      <c r="MB147"/>
      <c r="MC147"/>
      <c r="MD147"/>
      <c r="ME147"/>
      <c r="MF147"/>
      <c r="MG147"/>
      <c r="MH147"/>
      <c r="MI147"/>
      <c r="MJ147"/>
      <c r="MK147"/>
      <c r="ML147"/>
      <c r="MM147"/>
      <c r="MN147"/>
      <c r="MO147"/>
      <c r="MP147"/>
      <c r="MQ147"/>
      <c r="MR147"/>
      <c r="MS147"/>
      <c r="MT147"/>
      <c r="MU147"/>
      <c r="MV147"/>
      <c r="MW147"/>
      <c r="MX147"/>
      <c r="MY147"/>
      <c r="MZ147"/>
      <c r="NA147"/>
      <c r="NB147"/>
      <c r="NC147"/>
      <c r="ND147"/>
      <c r="NE147"/>
      <c r="NF147"/>
      <c r="NG147"/>
      <c r="NH147"/>
      <c r="NI147"/>
      <c r="NJ147"/>
      <c r="NK147"/>
      <c r="NL147"/>
      <c r="NM147"/>
      <c r="NN147"/>
      <c r="NO147"/>
      <c r="NP147"/>
      <c r="NQ147"/>
      <c r="NR147"/>
      <c r="NS147"/>
      <c r="NT147"/>
      <c r="NU147"/>
      <c r="NV147"/>
      <c r="NW147"/>
      <c r="NX147"/>
      <c r="NY147"/>
      <c r="NZ147"/>
      <c r="OA147"/>
      <c r="OB147"/>
      <c r="OC147"/>
      <c r="OD147"/>
      <c r="OE147"/>
      <c r="OF147"/>
      <c r="OG147"/>
      <c r="OH147"/>
      <c r="OI147"/>
      <c r="OJ147"/>
      <c r="OK147"/>
      <c r="OL147"/>
      <c r="OM147"/>
      <c r="ON147"/>
      <c r="OO147"/>
      <c r="OP147"/>
      <c r="OQ147"/>
      <c r="OR147"/>
      <c r="OS147"/>
      <c r="OT147"/>
      <c r="OU147"/>
      <c r="OV147"/>
      <c r="OW147"/>
      <c r="OX147"/>
      <c r="OY147"/>
      <c r="OZ147"/>
      <c r="PA147"/>
      <c r="PB147"/>
      <c r="PC147"/>
      <c r="PD147"/>
      <c r="PE147"/>
      <c r="PF147"/>
      <c r="PG147"/>
      <c r="PH147"/>
      <c r="PI147"/>
      <c r="PJ147"/>
      <c r="PK147"/>
      <c r="PL147"/>
      <c r="PM147"/>
      <c r="PN147"/>
      <c r="PO147"/>
      <c r="PP147"/>
      <c r="PQ147"/>
      <c r="PR147"/>
      <c r="PS147"/>
      <c r="PT147"/>
      <c r="PU147"/>
      <c r="PV147"/>
      <c r="PW147"/>
      <c r="PX147"/>
      <c r="PY147"/>
      <c r="PZ147"/>
      <c r="QA147"/>
      <c r="QB147"/>
      <c r="QC147"/>
      <c r="QD147"/>
      <c r="QE147"/>
      <c r="QF147"/>
      <c r="QG147"/>
      <c r="QH147"/>
      <c r="QI147"/>
      <c r="QJ147"/>
      <c r="QK147"/>
      <c r="QL147"/>
      <c r="QM147"/>
      <c r="QN147"/>
      <c r="QO147"/>
      <c r="QP147"/>
      <c r="QQ147"/>
      <c r="QR147"/>
      <c r="QS147"/>
      <c r="QT147"/>
      <c r="QU147"/>
      <c r="QV147"/>
      <c r="QW147"/>
      <c r="QX147"/>
      <c r="QY147"/>
      <c r="QZ147"/>
      <c r="RA147"/>
      <c r="RB147"/>
      <c r="RC147"/>
      <c r="RD147"/>
      <c r="RE147"/>
      <c r="RF147"/>
      <c r="RG147"/>
      <c r="RH147"/>
      <c r="RI147"/>
      <c r="RJ147"/>
      <c r="RK147"/>
      <c r="RL147"/>
      <c r="RM147"/>
      <c r="RN147"/>
      <c r="RO147"/>
      <c r="RP147"/>
      <c r="RQ147"/>
      <c r="RR147"/>
      <c r="RS147"/>
      <c r="RT147"/>
      <c r="RU147"/>
      <c r="RV147"/>
      <c r="RW147"/>
      <c r="RX147"/>
      <c r="RY147"/>
      <c r="RZ147"/>
      <c r="SA147"/>
      <c r="SB147"/>
      <c r="SC147"/>
      <c r="SD147"/>
      <c r="SE147"/>
      <c r="SF147"/>
      <c r="SG147"/>
      <c r="SH147"/>
      <c r="SI147"/>
      <c r="SJ147"/>
      <c r="SK147"/>
      <c r="SL147"/>
      <c r="SM147"/>
      <c r="SN147"/>
      <c r="SO147"/>
      <c r="SP147"/>
      <c r="SQ147"/>
      <c r="SR147"/>
      <c r="SS147"/>
      <c r="ST147"/>
      <c r="SU147"/>
      <c r="SV147"/>
      <c r="SW147"/>
      <c r="SX147"/>
      <c r="SY147"/>
      <c r="SZ147"/>
      <c r="TA147"/>
      <c r="TB147"/>
      <c r="TC147"/>
      <c r="TD147"/>
      <c r="TE147"/>
      <c r="TF147"/>
      <c r="TG147"/>
      <c r="TH147"/>
      <c r="TI147"/>
      <c r="TJ147"/>
      <c r="TK147"/>
      <c r="TL147"/>
      <c r="TM147"/>
      <c r="TN147"/>
      <c r="TO147"/>
      <c r="TP147"/>
      <c r="TQ147"/>
      <c r="TR147"/>
      <c r="TS147"/>
      <c r="TT147"/>
      <c r="TU147"/>
      <c r="TV147"/>
      <c r="TW147"/>
      <c r="TX147"/>
      <c r="TY147"/>
      <c r="TZ147"/>
      <c r="UA147"/>
      <c r="UB147"/>
      <c r="UC147"/>
      <c r="UD147"/>
      <c r="UE147"/>
      <c r="UF147"/>
      <c r="UG147"/>
      <c r="UH147"/>
      <c r="UI147"/>
      <c r="UJ147"/>
      <c r="UK147"/>
      <c r="UL147"/>
      <c r="UM147"/>
      <c r="UN147"/>
      <c r="UO147"/>
      <c r="UP147"/>
      <c r="UQ147"/>
      <c r="UR147"/>
      <c r="US147"/>
      <c r="UT147"/>
      <c r="UU147"/>
      <c r="UV147"/>
      <c r="UW147"/>
      <c r="UX147"/>
      <c r="UY147"/>
      <c r="UZ147"/>
      <c r="VA147"/>
      <c r="VB147"/>
      <c r="VC147"/>
      <c r="VD147"/>
      <c r="VE147"/>
      <c r="VF147"/>
      <c r="VG147"/>
      <c r="VH147"/>
      <c r="VI147"/>
      <c r="VJ147"/>
      <c r="VK147"/>
      <c r="VL147"/>
      <c r="VM147"/>
      <c r="VN147"/>
      <c r="VO147"/>
      <c r="VP147"/>
      <c r="VQ147"/>
      <c r="VR147"/>
      <c r="VS147"/>
      <c r="VT147"/>
      <c r="VU147"/>
      <c r="VV147"/>
      <c r="VW147"/>
      <c r="VX147"/>
      <c r="VY147"/>
      <c r="VZ147"/>
      <c r="WA147"/>
      <c r="WB147"/>
      <c r="WC147"/>
      <c r="WD147"/>
      <c r="WE147"/>
      <c r="WF147"/>
      <c r="WG147"/>
      <c r="WH147"/>
      <c r="WI147"/>
      <c r="WJ147"/>
      <c r="WK147"/>
      <c r="WL147"/>
      <c r="WM147"/>
      <c r="WN147"/>
      <c r="WO147"/>
      <c r="WP147"/>
      <c r="WQ147"/>
      <c r="WR147"/>
      <c r="WS147"/>
      <c r="WT147"/>
      <c r="WU147"/>
      <c r="WV147"/>
      <c r="WW147"/>
      <c r="WX147"/>
      <c r="WY147"/>
      <c r="WZ147"/>
      <c r="XA147"/>
      <c r="XB147"/>
      <c r="XC147"/>
      <c r="XD147"/>
      <c r="XE147"/>
      <c r="XF147"/>
      <c r="XG147"/>
      <c r="XH147"/>
      <c r="XI147"/>
      <c r="XJ147"/>
      <c r="XK147"/>
      <c r="XL147"/>
      <c r="XM147"/>
      <c r="XN147"/>
      <c r="XO147"/>
      <c r="XP147"/>
      <c r="XQ147"/>
      <c r="XR147"/>
      <c r="XS147"/>
      <c r="XT147"/>
      <c r="XU147"/>
      <c r="XV147"/>
      <c r="XW147"/>
      <c r="XX147"/>
      <c r="XY147"/>
      <c r="XZ147"/>
      <c r="YA147"/>
      <c r="YB147"/>
      <c r="YC147"/>
      <c r="YD147"/>
      <c r="YE147"/>
      <c r="YF147"/>
      <c r="YG147"/>
      <c r="YH147"/>
      <c r="YI147"/>
      <c r="YJ147"/>
      <c r="YK147"/>
      <c r="YL147"/>
      <c r="YM147"/>
      <c r="YN147"/>
      <c r="YO147"/>
      <c r="YP147"/>
      <c r="YQ147"/>
      <c r="YR147"/>
      <c r="YS147"/>
      <c r="YT147"/>
      <c r="YU147"/>
      <c r="YV147"/>
      <c r="YW147"/>
      <c r="YX147"/>
      <c r="YY147"/>
      <c r="YZ147"/>
      <c r="ZA147"/>
      <c r="ZB147"/>
      <c r="ZC147"/>
      <c r="ZD147"/>
      <c r="ZE147"/>
      <c r="ZF147"/>
      <c r="ZG147"/>
      <c r="ZH147"/>
      <c r="ZI147"/>
      <c r="ZJ147"/>
      <c r="ZK147"/>
      <c r="ZL147"/>
      <c r="ZM147"/>
      <c r="ZN147"/>
      <c r="ZO147"/>
      <c r="ZP147"/>
      <c r="ZQ147"/>
      <c r="ZR147"/>
      <c r="ZS147"/>
      <c r="ZT147"/>
      <c r="ZU147"/>
      <c r="ZV147"/>
      <c r="ZW147"/>
      <c r="ZX147"/>
      <c r="ZY147"/>
      <c r="ZZ147"/>
      <c r="AAA147"/>
      <c r="AAB147"/>
      <c r="AAC147"/>
      <c r="AAD147"/>
      <c r="AAE147"/>
      <c r="AAF147"/>
      <c r="AAG147"/>
      <c r="AAH147"/>
      <c r="AAI147"/>
      <c r="AAJ147"/>
      <c r="AAK147"/>
      <c r="AAL147"/>
      <c r="AAM147"/>
      <c r="AAN147"/>
      <c r="AAO147"/>
      <c r="AAP147"/>
      <c r="AAQ147"/>
      <c r="AAR147"/>
      <c r="AAS147"/>
      <c r="AAT147"/>
      <c r="AAU147"/>
      <c r="AAV147"/>
      <c r="AAW147"/>
      <c r="AAX147"/>
      <c r="AAY147"/>
      <c r="AAZ147"/>
      <c r="ABA147"/>
      <c r="ABB147"/>
      <c r="ABC147"/>
      <c r="ABD147"/>
      <c r="ABE147"/>
      <c r="ABF147"/>
      <c r="ABG147"/>
      <c r="ABH147"/>
      <c r="ABI147"/>
      <c r="ABJ147"/>
      <c r="ABK147"/>
      <c r="ABL147"/>
      <c r="ABM147"/>
      <c r="ABN147"/>
      <c r="ABO147"/>
      <c r="ABP147"/>
      <c r="ABQ147"/>
      <c r="ABR147"/>
      <c r="ABS147"/>
      <c r="ABT147"/>
      <c r="ABU147"/>
      <c r="ABV147"/>
      <c r="ABW147"/>
      <c r="ABX147"/>
      <c r="ABY147"/>
      <c r="ABZ147"/>
      <c r="ACA147"/>
      <c r="ACB147"/>
      <c r="ACC147"/>
      <c r="ACD147"/>
      <c r="ACE147"/>
      <c r="ACF147"/>
      <c r="ACG147"/>
      <c r="ACH147"/>
      <c r="ACI147"/>
      <c r="ACJ147"/>
      <c r="ACK147"/>
      <c r="ACL147"/>
      <c r="ACM147"/>
      <c r="ACN147"/>
      <c r="ACO147"/>
      <c r="ACP147"/>
      <c r="ACQ147"/>
      <c r="ACR147"/>
      <c r="ACS147"/>
      <c r="ACT147"/>
      <c r="ACU147"/>
      <c r="ACV147"/>
      <c r="ACW147"/>
      <c r="ACX147"/>
      <c r="ACY147"/>
      <c r="ACZ147"/>
      <c r="ADA147"/>
      <c r="ADB147"/>
      <c r="ADC147"/>
      <c r="ADD147"/>
      <c r="ADE147"/>
      <c r="ADF147"/>
      <c r="ADG147"/>
      <c r="ADH147"/>
      <c r="ADI147"/>
      <c r="ADJ147"/>
      <c r="ADK147"/>
      <c r="ADL147"/>
      <c r="ADM147"/>
      <c r="ADN147"/>
      <c r="ADO147"/>
      <c r="ADP147"/>
      <c r="ADQ147"/>
      <c r="ADR147"/>
      <c r="ADS147"/>
      <c r="ADT147"/>
      <c r="ADU147"/>
      <c r="ADV147"/>
      <c r="ADW147"/>
      <c r="ADX147"/>
      <c r="ADY147"/>
      <c r="ADZ147"/>
      <c r="AEA147"/>
      <c r="AEB147"/>
      <c r="AEC147"/>
      <c r="AED147"/>
      <c r="AEE147"/>
      <c r="AEF147"/>
      <c r="AEG147"/>
      <c r="AEH147"/>
      <c r="AEI147"/>
      <c r="AEJ147"/>
      <c r="AEK147"/>
      <c r="AEL147"/>
      <c r="AEM147"/>
      <c r="AEN147"/>
      <c r="AEO147"/>
      <c r="AEP147"/>
      <c r="AEQ147"/>
      <c r="AER147"/>
      <c r="AES147"/>
      <c r="AET147"/>
      <c r="AEU147"/>
      <c r="AEV147"/>
      <c r="AEW147"/>
      <c r="AEX147"/>
      <c r="AEY147"/>
      <c r="AEZ147"/>
      <c r="AFA147"/>
      <c r="AFB147"/>
      <c r="AFC147"/>
      <c r="AFD147"/>
      <c r="AFE147"/>
      <c r="AFF147"/>
      <c r="AFG147"/>
      <c r="AFH147"/>
      <c r="AFI147"/>
      <c r="AFJ147"/>
      <c r="AFK147"/>
      <c r="AFL147"/>
      <c r="AFM147"/>
      <c r="AFN147"/>
      <c r="AFO147"/>
      <c r="AFP147"/>
      <c r="AFQ147"/>
      <c r="AFR147"/>
      <c r="AFS147"/>
      <c r="AFT147"/>
      <c r="AFU147"/>
      <c r="AFV147"/>
      <c r="AFW147"/>
      <c r="AFX147"/>
      <c r="AFY147"/>
      <c r="AFZ147"/>
      <c r="AGA147"/>
      <c r="AGB147"/>
      <c r="AGC147"/>
      <c r="AGD147"/>
      <c r="AGE147"/>
      <c r="AGF147"/>
      <c r="AGG147"/>
      <c r="AGH147"/>
      <c r="AGI147"/>
      <c r="AGJ147"/>
      <c r="AGK147"/>
      <c r="AGL147"/>
      <c r="AGM147"/>
      <c r="AGN147"/>
      <c r="AGO147"/>
      <c r="AGP147"/>
      <c r="AGQ147"/>
      <c r="AGR147"/>
      <c r="AGS147"/>
      <c r="AGT147"/>
      <c r="AGU147"/>
      <c r="AGV147"/>
      <c r="AGW147"/>
      <c r="AGX147"/>
      <c r="AGY147"/>
      <c r="AGZ147"/>
      <c r="AHA147"/>
      <c r="AHB147"/>
      <c r="AHC147"/>
      <c r="AHD147"/>
      <c r="AHE147"/>
      <c r="AHF147"/>
      <c r="AHG147"/>
      <c r="AHH147"/>
      <c r="AHI147"/>
      <c r="AHJ147"/>
      <c r="AHK147"/>
      <c r="AHL147"/>
      <c r="AHM147"/>
      <c r="AHN147"/>
      <c r="AHO147"/>
      <c r="AHP147"/>
      <c r="AHQ147"/>
      <c r="AHR147"/>
      <c r="AHS147"/>
      <c r="AHT147"/>
      <c r="AHU147"/>
      <c r="AHV147"/>
      <c r="AHW147"/>
      <c r="AHX147"/>
      <c r="AHY147"/>
      <c r="AHZ147"/>
      <c r="AIA147"/>
      <c r="AIB147"/>
      <c r="AIC147"/>
      <c r="AID147"/>
      <c r="AIE147"/>
      <c r="AIF147"/>
      <c r="AIG147"/>
      <c r="AIH147"/>
      <c r="AII147"/>
      <c r="AIJ147"/>
      <c r="AIK147"/>
      <c r="AIL147"/>
      <c r="AIM147"/>
      <c r="AIN147"/>
      <c r="AIO147"/>
      <c r="AIP147"/>
      <c r="AIQ147"/>
      <c r="AIR147"/>
      <c r="AIS147"/>
      <c r="AIT147"/>
      <c r="AIU147"/>
      <c r="AIV147"/>
      <c r="AIW147"/>
      <c r="AIX147"/>
      <c r="AIY147"/>
      <c r="AIZ147"/>
      <c r="AJA147"/>
      <c r="AJB147"/>
      <c r="AJC147"/>
      <c r="AJD147"/>
      <c r="AJE147"/>
      <c r="AJF147"/>
      <c r="AJG147"/>
      <c r="AJH147"/>
      <c r="AJI147"/>
      <c r="AJJ147"/>
      <c r="AJK147"/>
      <c r="AJL147"/>
      <c r="AJM147"/>
      <c r="AJN147"/>
      <c r="AJO147"/>
      <c r="AJP147"/>
      <c r="AJQ147"/>
      <c r="AJR147"/>
      <c r="AJS147"/>
      <c r="AJT147"/>
      <c r="AJU147"/>
      <c r="AJV147"/>
      <c r="AJW147"/>
      <c r="AJX147"/>
      <c r="AJY147"/>
      <c r="AJZ147"/>
      <c r="AKA147"/>
      <c r="AKB147"/>
      <c r="AKC147"/>
      <c r="AKD147"/>
      <c r="AKE147"/>
      <c r="AKF147"/>
      <c r="AKG147"/>
      <c r="AKH147"/>
      <c r="AKI147"/>
      <c r="AKJ147"/>
      <c r="AKK147"/>
      <c r="AKL147"/>
      <c r="AKM147"/>
      <c r="AKN147"/>
      <c r="AKO147"/>
      <c r="AKP147"/>
      <c r="AKQ147"/>
      <c r="AKR147"/>
      <c r="AKS147"/>
      <c r="AKT147"/>
      <c r="AKU147"/>
      <c r="AKV147"/>
      <c r="AKW147"/>
      <c r="AKX147"/>
      <c r="AKY147"/>
      <c r="AKZ147"/>
      <c r="ALA147"/>
      <c r="ALB147"/>
      <c r="ALC147"/>
      <c r="ALD147"/>
      <c r="ALE147"/>
      <c r="ALF147"/>
      <c r="ALG147"/>
      <c r="ALH147"/>
      <c r="ALI147"/>
      <c r="ALJ147"/>
      <c r="ALK147"/>
      <c r="ALL147"/>
      <c r="ALM147"/>
      <c r="ALN147"/>
      <c r="ALO147"/>
      <c r="ALP147"/>
      <c r="ALQ147"/>
      <c r="ALR147"/>
      <c r="ALS147"/>
      <c r="ALT147"/>
      <c r="ALU147"/>
      <c r="ALV147"/>
      <c r="ALW147"/>
      <c r="ALX147"/>
      <c r="ALY147"/>
      <c r="ALZ147"/>
      <c r="AMA147"/>
      <c r="AMB147"/>
      <c r="AMC147"/>
      <c r="AMD147"/>
      <c r="AME147"/>
      <c r="AMF147"/>
      <c r="AMG147"/>
      <c r="AMH147"/>
      <c r="AMI147"/>
      <c r="AMJ147"/>
    </row>
    <row r="148" spans="1:1024">
      <c r="A148" s="40" t="s">
        <v>236</v>
      </c>
      <c r="B148" s="4"/>
      <c r="C148" s="50" t="s">
        <v>732</v>
      </c>
      <c r="D148" s="8"/>
      <c r="E148" s="8"/>
      <c r="F148" s="4" t="s">
        <v>738</v>
      </c>
      <c r="G148" s="50" t="s">
        <v>739</v>
      </c>
      <c r="H148" s="50"/>
      <c r="I148" s="3" t="s">
        <v>740</v>
      </c>
      <c r="J148" s="58"/>
      <c r="K148" s="61"/>
      <c r="L148" s="7" t="s">
        <v>730</v>
      </c>
      <c r="M148" s="7" t="s">
        <v>736</v>
      </c>
      <c r="N148" s="4"/>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c r="IW148"/>
      <c r="IX148"/>
      <c r="IY148"/>
      <c r="IZ148"/>
      <c r="JA148"/>
      <c r="JB148"/>
      <c r="JC148"/>
      <c r="JD148"/>
      <c r="JE148"/>
      <c r="JF148"/>
      <c r="JG148"/>
      <c r="JH148"/>
      <c r="JI148"/>
      <c r="JJ148"/>
      <c r="JK148"/>
      <c r="JL148"/>
      <c r="JM148"/>
      <c r="JN148"/>
      <c r="JO148"/>
      <c r="JP148"/>
      <c r="JQ148"/>
      <c r="JR148"/>
      <c r="JS148"/>
      <c r="JT148"/>
      <c r="JU148"/>
      <c r="JV148"/>
      <c r="JW148"/>
      <c r="JX148"/>
      <c r="JY148"/>
      <c r="JZ148"/>
      <c r="KA148"/>
      <c r="KB148"/>
      <c r="KC148"/>
      <c r="KD148"/>
      <c r="KE148"/>
      <c r="KF148"/>
      <c r="KG148"/>
      <c r="KH148"/>
      <c r="KI148"/>
      <c r="KJ148"/>
      <c r="KK148"/>
      <c r="KL148"/>
      <c r="KM148"/>
      <c r="KN148"/>
      <c r="KO148"/>
      <c r="KP148"/>
      <c r="KQ148"/>
      <c r="KR148"/>
      <c r="KS148"/>
      <c r="KT148"/>
      <c r="KU148"/>
      <c r="KV148"/>
      <c r="KW148"/>
      <c r="KX148"/>
      <c r="KY148"/>
      <c r="KZ148"/>
      <c r="LA148"/>
      <c r="LB148"/>
      <c r="LC148"/>
      <c r="LD148"/>
      <c r="LE148"/>
      <c r="LF148"/>
      <c r="LG148"/>
      <c r="LH148"/>
      <c r="LI148"/>
      <c r="LJ148"/>
      <c r="LK148"/>
      <c r="LL148"/>
      <c r="LM148"/>
      <c r="LN148"/>
      <c r="LO148"/>
      <c r="LP148"/>
      <c r="LQ148"/>
      <c r="LR148"/>
      <c r="LS148"/>
      <c r="LT148"/>
      <c r="LU148"/>
      <c r="LV148"/>
      <c r="LW148"/>
      <c r="LX148"/>
      <c r="LY148"/>
      <c r="LZ148"/>
      <c r="MA148"/>
      <c r="MB148"/>
      <c r="MC148"/>
      <c r="MD148"/>
      <c r="ME148"/>
      <c r="MF148"/>
      <c r="MG148"/>
      <c r="MH148"/>
      <c r="MI148"/>
      <c r="MJ148"/>
      <c r="MK148"/>
      <c r="ML148"/>
      <c r="MM148"/>
      <c r="MN148"/>
      <c r="MO148"/>
      <c r="MP148"/>
      <c r="MQ148"/>
      <c r="MR148"/>
      <c r="MS148"/>
      <c r="MT148"/>
      <c r="MU148"/>
      <c r="MV148"/>
      <c r="MW148"/>
      <c r="MX148"/>
      <c r="MY148"/>
      <c r="MZ148"/>
      <c r="NA148"/>
      <c r="NB148"/>
      <c r="NC148"/>
      <c r="ND148"/>
      <c r="NE148"/>
      <c r="NF148"/>
      <c r="NG148"/>
      <c r="NH148"/>
      <c r="NI148"/>
      <c r="NJ148"/>
      <c r="NK148"/>
      <c r="NL148"/>
      <c r="NM148"/>
      <c r="NN148"/>
      <c r="NO148"/>
      <c r="NP148"/>
      <c r="NQ148"/>
      <c r="NR148"/>
      <c r="NS148"/>
      <c r="NT148"/>
      <c r="NU148"/>
      <c r="NV148"/>
      <c r="NW148"/>
      <c r="NX148"/>
      <c r="NY148"/>
      <c r="NZ148"/>
      <c r="OA148"/>
      <c r="OB148"/>
      <c r="OC148"/>
      <c r="OD148"/>
      <c r="OE148"/>
      <c r="OF148"/>
      <c r="OG148"/>
      <c r="OH148"/>
      <c r="OI148"/>
      <c r="OJ148"/>
      <c r="OK148"/>
      <c r="OL148"/>
      <c r="OM148"/>
      <c r="ON148"/>
      <c r="OO148"/>
      <c r="OP148"/>
      <c r="OQ148"/>
      <c r="OR148"/>
      <c r="OS148"/>
      <c r="OT148"/>
      <c r="OU148"/>
      <c r="OV148"/>
      <c r="OW148"/>
      <c r="OX148"/>
      <c r="OY148"/>
      <c r="OZ148"/>
      <c r="PA148"/>
      <c r="PB148"/>
      <c r="PC148"/>
      <c r="PD148"/>
      <c r="PE148"/>
      <c r="PF148"/>
      <c r="PG148"/>
      <c r="PH148"/>
      <c r="PI148"/>
      <c r="PJ148"/>
      <c r="PK148"/>
      <c r="PL148"/>
      <c r="PM148"/>
      <c r="PN148"/>
      <c r="PO148"/>
      <c r="PP148"/>
      <c r="PQ148"/>
      <c r="PR148"/>
      <c r="PS148"/>
      <c r="PT148"/>
      <c r="PU148"/>
      <c r="PV148"/>
      <c r="PW148"/>
      <c r="PX148"/>
      <c r="PY148"/>
      <c r="PZ148"/>
      <c r="QA148"/>
      <c r="QB148"/>
      <c r="QC148"/>
      <c r="QD148"/>
      <c r="QE148"/>
      <c r="QF148"/>
      <c r="QG148"/>
      <c r="QH148"/>
      <c r="QI148"/>
      <c r="QJ148"/>
      <c r="QK148"/>
      <c r="QL148"/>
      <c r="QM148"/>
      <c r="QN148"/>
      <c r="QO148"/>
      <c r="QP148"/>
      <c r="QQ148"/>
      <c r="QR148"/>
      <c r="QS148"/>
      <c r="QT148"/>
      <c r="QU148"/>
      <c r="QV148"/>
      <c r="QW148"/>
      <c r="QX148"/>
      <c r="QY148"/>
      <c r="QZ148"/>
      <c r="RA148"/>
      <c r="RB148"/>
      <c r="RC148"/>
      <c r="RD148"/>
      <c r="RE148"/>
      <c r="RF148"/>
      <c r="RG148"/>
      <c r="RH148"/>
      <c r="RI148"/>
      <c r="RJ148"/>
      <c r="RK148"/>
      <c r="RL148"/>
      <c r="RM148"/>
      <c r="RN148"/>
      <c r="RO148"/>
      <c r="RP148"/>
      <c r="RQ148"/>
      <c r="RR148"/>
      <c r="RS148"/>
      <c r="RT148"/>
      <c r="RU148"/>
      <c r="RV148"/>
      <c r="RW148"/>
      <c r="RX148"/>
      <c r="RY148"/>
      <c r="RZ148"/>
      <c r="SA148"/>
      <c r="SB148"/>
      <c r="SC148"/>
      <c r="SD148"/>
      <c r="SE148"/>
      <c r="SF148"/>
      <c r="SG148"/>
      <c r="SH148"/>
      <c r="SI148"/>
      <c r="SJ148"/>
      <c r="SK148"/>
      <c r="SL148"/>
      <c r="SM148"/>
      <c r="SN148"/>
      <c r="SO148"/>
      <c r="SP148"/>
      <c r="SQ148"/>
      <c r="SR148"/>
      <c r="SS148"/>
      <c r="ST148"/>
      <c r="SU148"/>
      <c r="SV148"/>
      <c r="SW148"/>
      <c r="SX148"/>
      <c r="SY148"/>
      <c r="SZ148"/>
      <c r="TA148"/>
      <c r="TB148"/>
      <c r="TC148"/>
      <c r="TD148"/>
      <c r="TE148"/>
      <c r="TF148"/>
      <c r="TG148"/>
      <c r="TH148"/>
      <c r="TI148"/>
      <c r="TJ148"/>
      <c r="TK148"/>
      <c r="TL148"/>
      <c r="TM148"/>
      <c r="TN148"/>
      <c r="TO148"/>
      <c r="TP148"/>
      <c r="TQ148"/>
      <c r="TR148"/>
      <c r="TS148"/>
      <c r="TT148"/>
      <c r="TU148"/>
      <c r="TV148"/>
      <c r="TW148"/>
      <c r="TX148"/>
      <c r="TY148"/>
      <c r="TZ148"/>
      <c r="UA148"/>
      <c r="UB148"/>
      <c r="UC148"/>
      <c r="UD148"/>
      <c r="UE148"/>
      <c r="UF148"/>
      <c r="UG148"/>
      <c r="UH148"/>
      <c r="UI148"/>
      <c r="UJ148"/>
      <c r="UK148"/>
      <c r="UL148"/>
      <c r="UM148"/>
      <c r="UN148"/>
      <c r="UO148"/>
      <c r="UP148"/>
      <c r="UQ148"/>
      <c r="UR148"/>
      <c r="US148"/>
      <c r="UT148"/>
      <c r="UU148"/>
      <c r="UV148"/>
      <c r="UW148"/>
      <c r="UX148"/>
      <c r="UY148"/>
      <c r="UZ148"/>
      <c r="VA148"/>
      <c r="VB148"/>
      <c r="VC148"/>
      <c r="VD148"/>
      <c r="VE148"/>
      <c r="VF148"/>
      <c r="VG148"/>
      <c r="VH148"/>
      <c r="VI148"/>
      <c r="VJ148"/>
      <c r="VK148"/>
      <c r="VL148"/>
      <c r="VM148"/>
      <c r="VN148"/>
      <c r="VO148"/>
      <c r="VP148"/>
      <c r="VQ148"/>
      <c r="VR148"/>
      <c r="VS148"/>
      <c r="VT148"/>
      <c r="VU148"/>
      <c r="VV148"/>
      <c r="VW148"/>
      <c r="VX148"/>
      <c r="VY148"/>
      <c r="VZ148"/>
      <c r="WA148"/>
      <c r="WB148"/>
      <c r="WC148"/>
      <c r="WD148"/>
      <c r="WE148"/>
      <c r="WF148"/>
      <c r="WG148"/>
      <c r="WH148"/>
      <c r="WI148"/>
      <c r="WJ148"/>
      <c r="WK148"/>
      <c r="WL148"/>
      <c r="WM148"/>
      <c r="WN148"/>
      <c r="WO148"/>
      <c r="WP148"/>
      <c r="WQ148"/>
      <c r="WR148"/>
      <c r="WS148"/>
      <c r="WT148"/>
      <c r="WU148"/>
      <c r="WV148"/>
      <c r="WW148"/>
      <c r="WX148"/>
      <c r="WY148"/>
      <c r="WZ148"/>
      <c r="XA148"/>
      <c r="XB148"/>
      <c r="XC148"/>
      <c r="XD148"/>
      <c r="XE148"/>
      <c r="XF148"/>
      <c r="XG148"/>
      <c r="XH148"/>
      <c r="XI148"/>
      <c r="XJ148"/>
      <c r="XK148"/>
      <c r="XL148"/>
      <c r="XM148"/>
      <c r="XN148"/>
      <c r="XO148"/>
      <c r="XP148"/>
      <c r="XQ148"/>
      <c r="XR148"/>
      <c r="XS148"/>
      <c r="XT148"/>
      <c r="XU148"/>
      <c r="XV148"/>
      <c r="XW148"/>
      <c r="XX148"/>
      <c r="XY148"/>
      <c r="XZ148"/>
      <c r="YA148"/>
      <c r="YB148"/>
      <c r="YC148"/>
      <c r="YD148"/>
      <c r="YE148"/>
      <c r="YF148"/>
      <c r="YG148"/>
      <c r="YH148"/>
      <c r="YI148"/>
      <c r="YJ148"/>
      <c r="YK148"/>
      <c r="YL148"/>
      <c r="YM148"/>
      <c r="YN148"/>
      <c r="YO148"/>
      <c r="YP148"/>
      <c r="YQ148"/>
      <c r="YR148"/>
      <c r="YS148"/>
      <c r="YT148"/>
      <c r="YU148"/>
      <c r="YV148"/>
      <c r="YW148"/>
      <c r="YX148"/>
      <c r="YY148"/>
      <c r="YZ148"/>
      <c r="ZA148"/>
      <c r="ZB148"/>
      <c r="ZC148"/>
      <c r="ZD148"/>
      <c r="ZE148"/>
      <c r="ZF148"/>
      <c r="ZG148"/>
      <c r="ZH148"/>
      <c r="ZI148"/>
      <c r="ZJ148"/>
      <c r="ZK148"/>
      <c r="ZL148"/>
      <c r="ZM148"/>
      <c r="ZN148"/>
      <c r="ZO148"/>
      <c r="ZP148"/>
      <c r="ZQ148"/>
      <c r="ZR148"/>
      <c r="ZS148"/>
      <c r="ZT148"/>
      <c r="ZU148"/>
      <c r="ZV148"/>
      <c r="ZW148"/>
      <c r="ZX148"/>
      <c r="ZY148"/>
      <c r="ZZ148"/>
      <c r="AAA148"/>
      <c r="AAB148"/>
      <c r="AAC148"/>
      <c r="AAD148"/>
      <c r="AAE148"/>
      <c r="AAF148"/>
      <c r="AAG148"/>
      <c r="AAH148"/>
      <c r="AAI148"/>
      <c r="AAJ148"/>
      <c r="AAK148"/>
      <c r="AAL148"/>
      <c r="AAM148"/>
      <c r="AAN148"/>
      <c r="AAO148"/>
      <c r="AAP148"/>
      <c r="AAQ148"/>
      <c r="AAR148"/>
      <c r="AAS148"/>
      <c r="AAT148"/>
      <c r="AAU148"/>
      <c r="AAV148"/>
      <c r="AAW148"/>
      <c r="AAX148"/>
      <c r="AAY148"/>
      <c r="AAZ148"/>
      <c r="ABA148"/>
      <c r="ABB148"/>
      <c r="ABC148"/>
      <c r="ABD148"/>
      <c r="ABE148"/>
      <c r="ABF148"/>
      <c r="ABG148"/>
      <c r="ABH148"/>
      <c r="ABI148"/>
      <c r="ABJ148"/>
      <c r="ABK148"/>
      <c r="ABL148"/>
      <c r="ABM148"/>
      <c r="ABN148"/>
      <c r="ABO148"/>
      <c r="ABP148"/>
      <c r="ABQ148"/>
      <c r="ABR148"/>
      <c r="ABS148"/>
      <c r="ABT148"/>
      <c r="ABU148"/>
      <c r="ABV148"/>
      <c r="ABW148"/>
      <c r="ABX148"/>
      <c r="ABY148"/>
      <c r="ABZ148"/>
      <c r="ACA148"/>
      <c r="ACB148"/>
      <c r="ACC148"/>
      <c r="ACD148"/>
      <c r="ACE148"/>
      <c r="ACF148"/>
      <c r="ACG148"/>
      <c r="ACH148"/>
      <c r="ACI148"/>
      <c r="ACJ148"/>
      <c r="ACK148"/>
      <c r="ACL148"/>
      <c r="ACM148"/>
      <c r="ACN148"/>
      <c r="ACO148"/>
      <c r="ACP148"/>
      <c r="ACQ148"/>
      <c r="ACR148"/>
      <c r="ACS148"/>
      <c r="ACT148"/>
      <c r="ACU148"/>
      <c r="ACV148"/>
      <c r="ACW148"/>
      <c r="ACX148"/>
      <c r="ACY148"/>
      <c r="ACZ148"/>
      <c r="ADA148"/>
      <c r="ADB148"/>
      <c r="ADC148"/>
      <c r="ADD148"/>
      <c r="ADE148"/>
      <c r="ADF148"/>
      <c r="ADG148"/>
      <c r="ADH148"/>
      <c r="ADI148"/>
      <c r="ADJ148"/>
      <c r="ADK148"/>
      <c r="ADL148"/>
      <c r="ADM148"/>
      <c r="ADN148"/>
      <c r="ADO148"/>
      <c r="ADP148"/>
      <c r="ADQ148"/>
      <c r="ADR148"/>
      <c r="ADS148"/>
      <c r="ADT148"/>
      <c r="ADU148"/>
      <c r="ADV148"/>
      <c r="ADW148"/>
      <c r="ADX148"/>
      <c r="ADY148"/>
      <c r="ADZ148"/>
      <c r="AEA148"/>
      <c r="AEB148"/>
      <c r="AEC148"/>
      <c r="AED148"/>
      <c r="AEE148"/>
      <c r="AEF148"/>
      <c r="AEG148"/>
      <c r="AEH148"/>
      <c r="AEI148"/>
      <c r="AEJ148"/>
      <c r="AEK148"/>
      <c r="AEL148"/>
      <c r="AEM148"/>
      <c r="AEN148"/>
      <c r="AEO148"/>
      <c r="AEP148"/>
      <c r="AEQ148"/>
      <c r="AER148"/>
      <c r="AES148"/>
      <c r="AET148"/>
      <c r="AEU148"/>
      <c r="AEV148"/>
      <c r="AEW148"/>
      <c r="AEX148"/>
      <c r="AEY148"/>
      <c r="AEZ148"/>
      <c r="AFA148"/>
      <c r="AFB148"/>
      <c r="AFC148"/>
      <c r="AFD148"/>
      <c r="AFE148"/>
      <c r="AFF148"/>
      <c r="AFG148"/>
      <c r="AFH148"/>
      <c r="AFI148"/>
      <c r="AFJ148"/>
      <c r="AFK148"/>
      <c r="AFL148"/>
      <c r="AFM148"/>
      <c r="AFN148"/>
      <c r="AFO148"/>
      <c r="AFP148"/>
      <c r="AFQ148"/>
      <c r="AFR148"/>
      <c r="AFS148"/>
      <c r="AFT148"/>
      <c r="AFU148"/>
      <c r="AFV148"/>
      <c r="AFW148"/>
      <c r="AFX148"/>
      <c r="AFY148"/>
      <c r="AFZ148"/>
      <c r="AGA148"/>
      <c r="AGB148"/>
      <c r="AGC148"/>
      <c r="AGD148"/>
      <c r="AGE148"/>
      <c r="AGF148"/>
      <c r="AGG148"/>
      <c r="AGH148"/>
      <c r="AGI148"/>
      <c r="AGJ148"/>
      <c r="AGK148"/>
      <c r="AGL148"/>
      <c r="AGM148"/>
      <c r="AGN148"/>
      <c r="AGO148"/>
      <c r="AGP148"/>
      <c r="AGQ148"/>
      <c r="AGR148"/>
      <c r="AGS148"/>
      <c r="AGT148"/>
      <c r="AGU148"/>
      <c r="AGV148"/>
      <c r="AGW148"/>
      <c r="AGX148"/>
      <c r="AGY148"/>
      <c r="AGZ148"/>
      <c r="AHA148"/>
      <c r="AHB148"/>
      <c r="AHC148"/>
      <c r="AHD148"/>
      <c r="AHE148"/>
      <c r="AHF148"/>
      <c r="AHG148"/>
      <c r="AHH148"/>
      <c r="AHI148"/>
      <c r="AHJ148"/>
      <c r="AHK148"/>
      <c r="AHL148"/>
      <c r="AHM148"/>
      <c r="AHN148"/>
      <c r="AHO148"/>
      <c r="AHP148"/>
      <c r="AHQ148"/>
      <c r="AHR148"/>
      <c r="AHS148"/>
      <c r="AHT148"/>
      <c r="AHU148"/>
      <c r="AHV148"/>
      <c r="AHW148"/>
      <c r="AHX148"/>
      <c r="AHY148"/>
      <c r="AHZ148"/>
      <c r="AIA148"/>
      <c r="AIB148"/>
      <c r="AIC148"/>
      <c r="AID148"/>
      <c r="AIE148"/>
      <c r="AIF148"/>
      <c r="AIG148"/>
      <c r="AIH148"/>
      <c r="AII148"/>
      <c r="AIJ148"/>
      <c r="AIK148"/>
      <c r="AIL148"/>
      <c r="AIM148"/>
      <c r="AIN148"/>
      <c r="AIO148"/>
      <c r="AIP148"/>
      <c r="AIQ148"/>
      <c r="AIR148"/>
      <c r="AIS148"/>
      <c r="AIT148"/>
      <c r="AIU148"/>
      <c r="AIV148"/>
      <c r="AIW148"/>
      <c r="AIX148"/>
      <c r="AIY148"/>
      <c r="AIZ148"/>
      <c r="AJA148"/>
      <c r="AJB148"/>
      <c r="AJC148"/>
      <c r="AJD148"/>
      <c r="AJE148"/>
      <c r="AJF148"/>
      <c r="AJG148"/>
      <c r="AJH148"/>
      <c r="AJI148"/>
      <c r="AJJ148"/>
      <c r="AJK148"/>
      <c r="AJL148"/>
      <c r="AJM148"/>
      <c r="AJN148"/>
      <c r="AJO148"/>
      <c r="AJP148"/>
      <c r="AJQ148"/>
      <c r="AJR148"/>
      <c r="AJS148"/>
      <c r="AJT148"/>
      <c r="AJU148"/>
      <c r="AJV148"/>
      <c r="AJW148"/>
      <c r="AJX148"/>
      <c r="AJY148"/>
      <c r="AJZ148"/>
      <c r="AKA148"/>
      <c r="AKB148"/>
      <c r="AKC148"/>
      <c r="AKD148"/>
      <c r="AKE148"/>
      <c r="AKF148"/>
      <c r="AKG148"/>
      <c r="AKH148"/>
      <c r="AKI148"/>
      <c r="AKJ148"/>
      <c r="AKK148"/>
      <c r="AKL148"/>
      <c r="AKM148"/>
      <c r="AKN148"/>
      <c r="AKO148"/>
      <c r="AKP148"/>
      <c r="AKQ148"/>
      <c r="AKR148"/>
      <c r="AKS148"/>
      <c r="AKT148"/>
      <c r="AKU148"/>
      <c r="AKV148"/>
      <c r="AKW148"/>
      <c r="AKX148"/>
      <c r="AKY148"/>
      <c r="AKZ148"/>
      <c r="ALA148"/>
      <c r="ALB148"/>
      <c r="ALC148"/>
      <c r="ALD148"/>
      <c r="ALE148"/>
      <c r="ALF148"/>
      <c r="ALG148"/>
      <c r="ALH148"/>
      <c r="ALI148"/>
      <c r="ALJ148"/>
      <c r="ALK148"/>
      <c r="ALL148"/>
      <c r="ALM148"/>
      <c r="ALN148"/>
      <c r="ALO148"/>
      <c r="ALP148"/>
      <c r="ALQ148"/>
      <c r="ALR148"/>
      <c r="ALS148"/>
      <c r="ALT148"/>
      <c r="ALU148"/>
      <c r="ALV148"/>
      <c r="ALW148"/>
      <c r="ALX148"/>
      <c r="ALY148"/>
      <c r="ALZ148"/>
      <c r="AMA148"/>
      <c r="AMB148"/>
      <c r="AMC148"/>
      <c r="AMD148"/>
      <c r="AME148"/>
      <c r="AMF148"/>
      <c r="AMG148"/>
      <c r="AMH148"/>
      <c r="AMI148"/>
      <c r="AMJ148"/>
    </row>
    <row r="149" spans="1:1024">
      <c r="A149" s="40" t="s">
        <v>741</v>
      </c>
      <c r="B149" s="4"/>
      <c r="C149" s="50" t="s">
        <v>732</v>
      </c>
      <c r="D149" s="8"/>
      <c r="E149" s="8"/>
      <c r="F149" s="4" t="s">
        <v>738</v>
      </c>
      <c r="G149" s="50" t="s">
        <v>739</v>
      </c>
      <c r="H149" s="50"/>
      <c r="I149" s="3" t="s">
        <v>742</v>
      </c>
      <c r="J149" s="58"/>
      <c r="K149" s="61"/>
      <c r="L149" s="7" t="s">
        <v>730</v>
      </c>
      <c r="M149" s="7" t="s">
        <v>736</v>
      </c>
      <c r="N149" s="4"/>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c r="IW149"/>
      <c r="IX149"/>
      <c r="IY149"/>
      <c r="IZ149"/>
      <c r="JA149"/>
      <c r="JB149"/>
      <c r="JC149"/>
      <c r="JD149"/>
      <c r="JE149"/>
      <c r="JF149"/>
      <c r="JG149"/>
      <c r="JH149"/>
      <c r="JI149"/>
      <c r="JJ149"/>
      <c r="JK149"/>
      <c r="JL149"/>
      <c r="JM149"/>
      <c r="JN149"/>
      <c r="JO149"/>
      <c r="JP149"/>
      <c r="JQ149"/>
      <c r="JR149"/>
      <c r="JS149"/>
      <c r="JT149"/>
      <c r="JU149"/>
      <c r="JV149"/>
      <c r="JW149"/>
      <c r="JX149"/>
      <c r="JY149"/>
      <c r="JZ149"/>
      <c r="KA149"/>
      <c r="KB149"/>
      <c r="KC149"/>
      <c r="KD149"/>
      <c r="KE149"/>
      <c r="KF149"/>
      <c r="KG149"/>
      <c r="KH149"/>
      <c r="KI149"/>
      <c r="KJ149"/>
      <c r="KK149"/>
      <c r="KL149"/>
      <c r="KM149"/>
      <c r="KN149"/>
      <c r="KO149"/>
      <c r="KP149"/>
      <c r="KQ149"/>
      <c r="KR149"/>
      <c r="KS149"/>
      <c r="KT149"/>
      <c r="KU149"/>
      <c r="KV149"/>
      <c r="KW149"/>
      <c r="KX149"/>
      <c r="KY149"/>
      <c r="KZ149"/>
      <c r="LA149"/>
      <c r="LB149"/>
      <c r="LC149"/>
      <c r="LD149"/>
      <c r="LE149"/>
      <c r="LF149"/>
      <c r="LG149"/>
      <c r="LH149"/>
      <c r="LI149"/>
      <c r="LJ149"/>
      <c r="LK149"/>
      <c r="LL149"/>
      <c r="LM149"/>
      <c r="LN149"/>
      <c r="LO149"/>
      <c r="LP149"/>
      <c r="LQ149"/>
      <c r="LR149"/>
      <c r="LS149"/>
      <c r="LT149"/>
      <c r="LU149"/>
      <c r="LV149"/>
      <c r="LW149"/>
      <c r="LX149"/>
      <c r="LY149"/>
      <c r="LZ149"/>
      <c r="MA149"/>
      <c r="MB149"/>
      <c r="MC149"/>
      <c r="MD149"/>
      <c r="ME149"/>
      <c r="MF149"/>
      <c r="MG149"/>
      <c r="MH149"/>
      <c r="MI149"/>
      <c r="MJ149"/>
      <c r="MK149"/>
      <c r="ML149"/>
      <c r="MM149"/>
      <c r="MN149"/>
      <c r="MO149"/>
      <c r="MP149"/>
      <c r="MQ149"/>
      <c r="MR149"/>
      <c r="MS149"/>
      <c r="MT149"/>
      <c r="MU149"/>
      <c r="MV149"/>
      <c r="MW149"/>
      <c r="MX149"/>
      <c r="MY149"/>
      <c r="MZ149"/>
      <c r="NA149"/>
      <c r="NB149"/>
      <c r="NC149"/>
      <c r="ND149"/>
      <c r="NE149"/>
      <c r="NF149"/>
      <c r="NG149"/>
      <c r="NH149"/>
      <c r="NI149"/>
      <c r="NJ149"/>
      <c r="NK149"/>
      <c r="NL149"/>
      <c r="NM149"/>
      <c r="NN149"/>
      <c r="NO149"/>
      <c r="NP149"/>
      <c r="NQ149"/>
      <c r="NR149"/>
      <c r="NS149"/>
      <c r="NT149"/>
      <c r="NU149"/>
      <c r="NV149"/>
      <c r="NW149"/>
      <c r="NX149"/>
      <c r="NY149"/>
      <c r="NZ149"/>
      <c r="OA149"/>
      <c r="OB149"/>
      <c r="OC149"/>
      <c r="OD149"/>
      <c r="OE149"/>
      <c r="OF149"/>
      <c r="OG149"/>
      <c r="OH149"/>
      <c r="OI149"/>
      <c r="OJ149"/>
      <c r="OK149"/>
      <c r="OL149"/>
      <c r="OM149"/>
      <c r="ON149"/>
      <c r="OO149"/>
      <c r="OP149"/>
      <c r="OQ149"/>
      <c r="OR149"/>
      <c r="OS149"/>
      <c r="OT149"/>
      <c r="OU149"/>
      <c r="OV149"/>
      <c r="OW149"/>
      <c r="OX149"/>
      <c r="OY149"/>
      <c r="OZ149"/>
      <c r="PA149"/>
      <c r="PB149"/>
      <c r="PC149"/>
      <c r="PD149"/>
      <c r="PE149"/>
      <c r="PF149"/>
      <c r="PG149"/>
      <c r="PH149"/>
      <c r="PI149"/>
      <c r="PJ149"/>
      <c r="PK149"/>
      <c r="PL149"/>
      <c r="PM149"/>
      <c r="PN149"/>
      <c r="PO149"/>
      <c r="PP149"/>
      <c r="PQ149"/>
      <c r="PR149"/>
      <c r="PS149"/>
      <c r="PT149"/>
      <c r="PU149"/>
      <c r="PV149"/>
      <c r="PW149"/>
      <c r="PX149"/>
      <c r="PY149"/>
      <c r="PZ149"/>
      <c r="QA149"/>
      <c r="QB149"/>
      <c r="QC149"/>
      <c r="QD149"/>
      <c r="QE149"/>
      <c r="QF149"/>
      <c r="QG149"/>
      <c r="QH149"/>
      <c r="QI149"/>
      <c r="QJ149"/>
      <c r="QK149"/>
      <c r="QL149"/>
      <c r="QM149"/>
      <c r="QN149"/>
      <c r="QO149"/>
      <c r="QP149"/>
      <c r="QQ149"/>
      <c r="QR149"/>
      <c r="QS149"/>
      <c r="QT149"/>
      <c r="QU149"/>
      <c r="QV149"/>
      <c r="QW149"/>
      <c r="QX149"/>
      <c r="QY149"/>
      <c r="QZ149"/>
      <c r="RA149"/>
      <c r="RB149"/>
      <c r="RC149"/>
      <c r="RD149"/>
      <c r="RE149"/>
      <c r="RF149"/>
      <c r="RG149"/>
      <c r="RH149"/>
      <c r="RI149"/>
      <c r="RJ149"/>
      <c r="RK149"/>
      <c r="RL149"/>
      <c r="RM149"/>
      <c r="RN149"/>
      <c r="RO149"/>
      <c r="RP149"/>
      <c r="RQ149"/>
      <c r="RR149"/>
      <c r="RS149"/>
      <c r="RT149"/>
      <c r="RU149"/>
      <c r="RV149"/>
      <c r="RW149"/>
      <c r="RX149"/>
      <c r="RY149"/>
      <c r="RZ149"/>
      <c r="SA149"/>
      <c r="SB149"/>
      <c r="SC149"/>
      <c r="SD149"/>
      <c r="SE149"/>
      <c r="SF149"/>
      <c r="SG149"/>
      <c r="SH149"/>
      <c r="SI149"/>
      <c r="SJ149"/>
      <c r="SK149"/>
      <c r="SL149"/>
      <c r="SM149"/>
      <c r="SN149"/>
      <c r="SO149"/>
      <c r="SP149"/>
      <c r="SQ149"/>
      <c r="SR149"/>
      <c r="SS149"/>
      <c r="ST149"/>
      <c r="SU149"/>
      <c r="SV149"/>
      <c r="SW149"/>
      <c r="SX149"/>
      <c r="SY149"/>
      <c r="SZ149"/>
      <c r="TA149"/>
      <c r="TB149"/>
      <c r="TC149"/>
      <c r="TD149"/>
      <c r="TE149"/>
      <c r="TF149"/>
      <c r="TG149"/>
      <c r="TH149"/>
      <c r="TI149"/>
      <c r="TJ149"/>
      <c r="TK149"/>
      <c r="TL149"/>
      <c r="TM149"/>
      <c r="TN149"/>
      <c r="TO149"/>
      <c r="TP149"/>
      <c r="TQ149"/>
      <c r="TR149"/>
      <c r="TS149"/>
      <c r="TT149"/>
      <c r="TU149"/>
      <c r="TV149"/>
      <c r="TW149"/>
      <c r="TX149"/>
      <c r="TY149"/>
      <c r="TZ149"/>
      <c r="UA149"/>
      <c r="UB149"/>
      <c r="UC149"/>
      <c r="UD149"/>
      <c r="UE149"/>
      <c r="UF149"/>
      <c r="UG149"/>
      <c r="UH149"/>
      <c r="UI149"/>
      <c r="UJ149"/>
      <c r="UK149"/>
      <c r="UL149"/>
      <c r="UM149"/>
      <c r="UN149"/>
      <c r="UO149"/>
      <c r="UP149"/>
      <c r="UQ149"/>
      <c r="UR149"/>
      <c r="US149"/>
      <c r="UT149"/>
      <c r="UU149"/>
      <c r="UV149"/>
      <c r="UW149"/>
      <c r="UX149"/>
      <c r="UY149"/>
      <c r="UZ149"/>
      <c r="VA149"/>
      <c r="VB149"/>
      <c r="VC149"/>
      <c r="VD149"/>
      <c r="VE149"/>
      <c r="VF149"/>
      <c r="VG149"/>
      <c r="VH149"/>
      <c r="VI149"/>
      <c r="VJ149"/>
      <c r="VK149"/>
      <c r="VL149"/>
      <c r="VM149"/>
      <c r="VN149"/>
      <c r="VO149"/>
      <c r="VP149"/>
      <c r="VQ149"/>
      <c r="VR149"/>
      <c r="VS149"/>
      <c r="VT149"/>
      <c r="VU149"/>
      <c r="VV149"/>
      <c r="VW149"/>
      <c r="VX149"/>
      <c r="VY149"/>
      <c r="VZ149"/>
      <c r="WA149"/>
      <c r="WB149"/>
      <c r="WC149"/>
      <c r="WD149"/>
      <c r="WE149"/>
      <c r="WF149"/>
      <c r="WG149"/>
      <c r="WH149"/>
      <c r="WI149"/>
      <c r="WJ149"/>
      <c r="WK149"/>
      <c r="WL149"/>
      <c r="WM149"/>
      <c r="WN149"/>
      <c r="WO149"/>
      <c r="WP149"/>
      <c r="WQ149"/>
      <c r="WR149"/>
      <c r="WS149"/>
      <c r="WT149"/>
      <c r="WU149"/>
      <c r="WV149"/>
      <c r="WW149"/>
      <c r="WX149"/>
      <c r="WY149"/>
      <c r="WZ149"/>
      <c r="XA149"/>
      <c r="XB149"/>
      <c r="XC149"/>
      <c r="XD149"/>
      <c r="XE149"/>
      <c r="XF149"/>
      <c r="XG149"/>
      <c r="XH149"/>
      <c r="XI149"/>
      <c r="XJ149"/>
      <c r="XK149"/>
      <c r="XL149"/>
      <c r="XM149"/>
      <c r="XN149"/>
      <c r="XO149"/>
      <c r="XP149"/>
      <c r="XQ149"/>
      <c r="XR149"/>
      <c r="XS149"/>
      <c r="XT149"/>
      <c r="XU149"/>
      <c r="XV149"/>
      <c r="XW149"/>
      <c r="XX149"/>
      <c r="XY149"/>
      <c r="XZ149"/>
      <c r="YA149"/>
      <c r="YB149"/>
      <c r="YC149"/>
      <c r="YD149"/>
      <c r="YE149"/>
      <c r="YF149"/>
      <c r="YG149"/>
      <c r="YH149"/>
      <c r="YI149"/>
      <c r="YJ149"/>
      <c r="YK149"/>
      <c r="YL149"/>
      <c r="YM149"/>
      <c r="YN149"/>
      <c r="YO149"/>
      <c r="YP149"/>
      <c r="YQ149"/>
      <c r="YR149"/>
      <c r="YS149"/>
      <c r="YT149"/>
      <c r="YU149"/>
      <c r="YV149"/>
      <c r="YW149"/>
      <c r="YX149"/>
      <c r="YY149"/>
      <c r="YZ149"/>
      <c r="ZA149"/>
      <c r="ZB149"/>
      <c r="ZC149"/>
      <c r="ZD149"/>
      <c r="ZE149"/>
      <c r="ZF149"/>
      <c r="ZG149"/>
      <c r="ZH149"/>
      <c r="ZI149"/>
      <c r="ZJ149"/>
      <c r="ZK149"/>
      <c r="ZL149"/>
      <c r="ZM149"/>
      <c r="ZN149"/>
      <c r="ZO149"/>
      <c r="ZP149"/>
      <c r="ZQ149"/>
      <c r="ZR149"/>
      <c r="ZS149"/>
      <c r="ZT149"/>
      <c r="ZU149"/>
      <c r="ZV149"/>
      <c r="ZW149"/>
      <c r="ZX149"/>
      <c r="ZY149"/>
      <c r="ZZ149"/>
      <c r="AAA149"/>
      <c r="AAB149"/>
      <c r="AAC149"/>
      <c r="AAD149"/>
      <c r="AAE149"/>
      <c r="AAF149"/>
      <c r="AAG149"/>
      <c r="AAH149"/>
      <c r="AAI149"/>
      <c r="AAJ149"/>
      <c r="AAK149"/>
      <c r="AAL149"/>
      <c r="AAM149"/>
      <c r="AAN149"/>
      <c r="AAO149"/>
      <c r="AAP149"/>
      <c r="AAQ149"/>
      <c r="AAR149"/>
      <c r="AAS149"/>
      <c r="AAT149"/>
      <c r="AAU149"/>
      <c r="AAV149"/>
      <c r="AAW149"/>
      <c r="AAX149"/>
      <c r="AAY149"/>
      <c r="AAZ149"/>
      <c r="ABA149"/>
      <c r="ABB149"/>
      <c r="ABC149"/>
      <c r="ABD149"/>
      <c r="ABE149"/>
      <c r="ABF149"/>
      <c r="ABG149"/>
      <c r="ABH149"/>
      <c r="ABI149"/>
      <c r="ABJ149"/>
      <c r="ABK149"/>
      <c r="ABL149"/>
      <c r="ABM149"/>
      <c r="ABN149"/>
      <c r="ABO149"/>
      <c r="ABP149"/>
      <c r="ABQ149"/>
      <c r="ABR149"/>
      <c r="ABS149"/>
      <c r="ABT149"/>
      <c r="ABU149"/>
      <c r="ABV149"/>
      <c r="ABW149"/>
      <c r="ABX149"/>
      <c r="ABY149"/>
      <c r="ABZ149"/>
      <c r="ACA149"/>
      <c r="ACB149"/>
      <c r="ACC149"/>
      <c r="ACD149"/>
      <c r="ACE149"/>
      <c r="ACF149"/>
      <c r="ACG149"/>
      <c r="ACH149"/>
      <c r="ACI149"/>
      <c r="ACJ149"/>
      <c r="ACK149"/>
      <c r="ACL149"/>
      <c r="ACM149"/>
      <c r="ACN149"/>
      <c r="ACO149"/>
      <c r="ACP149"/>
      <c r="ACQ149"/>
      <c r="ACR149"/>
      <c r="ACS149"/>
      <c r="ACT149"/>
      <c r="ACU149"/>
      <c r="ACV149"/>
      <c r="ACW149"/>
      <c r="ACX149"/>
      <c r="ACY149"/>
      <c r="ACZ149"/>
      <c r="ADA149"/>
      <c r="ADB149"/>
      <c r="ADC149"/>
      <c r="ADD149"/>
      <c r="ADE149"/>
      <c r="ADF149"/>
      <c r="ADG149"/>
      <c r="ADH149"/>
      <c r="ADI149"/>
      <c r="ADJ149"/>
      <c r="ADK149"/>
      <c r="ADL149"/>
      <c r="ADM149"/>
      <c r="ADN149"/>
      <c r="ADO149"/>
      <c r="ADP149"/>
      <c r="ADQ149"/>
      <c r="ADR149"/>
      <c r="ADS149"/>
      <c r="ADT149"/>
      <c r="ADU149"/>
      <c r="ADV149"/>
      <c r="ADW149"/>
      <c r="ADX149"/>
      <c r="ADY149"/>
      <c r="ADZ149"/>
      <c r="AEA149"/>
      <c r="AEB149"/>
      <c r="AEC149"/>
      <c r="AED149"/>
      <c r="AEE149"/>
      <c r="AEF149"/>
      <c r="AEG149"/>
      <c r="AEH149"/>
      <c r="AEI149"/>
      <c r="AEJ149"/>
      <c r="AEK149"/>
      <c r="AEL149"/>
      <c r="AEM149"/>
      <c r="AEN149"/>
      <c r="AEO149"/>
      <c r="AEP149"/>
      <c r="AEQ149"/>
      <c r="AER149"/>
      <c r="AES149"/>
      <c r="AET149"/>
      <c r="AEU149"/>
      <c r="AEV149"/>
      <c r="AEW149"/>
      <c r="AEX149"/>
      <c r="AEY149"/>
      <c r="AEZ149"/>
      <c r="AFA149"/>
      <c r="AFB149"/>
      <c r="AFC149"/>
      <c r="AFD149"/>
      <c r="AFE149"/>
      <c r="AFF149"/>
      <c r="AFG149"/>
      <c r="AFH149"/>
      <c r="AFI149"/>
      <c r="AFJ149"/>
      <c r="AFK149"/>
      <c r="AFL149"/>
      <c r="AFM149"/>
      <c r="AFN149"/>
      <c r="AFO149"/>
      <c r="AFP149"/>
      <c r="AFQ149"/>
      <c r="AFR149"/>
      <c r="AFS149"/>
      <c r="AFT149"/>
      <c r="AFU149"/>
      <c r="AFV149"/>
      <c r="AFW149"/>
      <c r="AFX149"/>
      <c r="AFY149"/>
      <c r="AFZ149"/>
      <c r="AGA149"/>
      <c r="AGB149"/>
      <c r="AGC149"/>
      <c r="AGD149"/>
      <c r="AGE149"/>
      <c r="AGF149"/>
      <c r="AGG149"/>
      <c r="AGH149"/>
      <c r="AGI149"/>
      <c r="AGJ149"/>
      <c r="AGK149"/>
      <c r="AGL149"/>
      <c r="AGM149"/>
      <c r="AGN149"/>
      <c r="AGO149"/>
      <c r="AGP149"/>
      <c r="AGQ149"/>
      <c r="AGR149"/>
      <c r="AGS149"/>
      <c r="AGT149"/>
      <c r="AGU149"/>
      <c r="AGV149"/>
      <c r="AGW149"/>
      <c r="AGX149"/>
      <c r="AGY149"/>
      <c r="AGZ149"/>
      <c r="AHA149"/>
      <c r="AHB149"/>
      <c r="AHC149"/>
      <c r="AHD149"/>
      <c r="AHE149"/>
      <c r="AHF149"/>
      <c r="AHG149"/>
      <c r="AHH149"/>
      <c r="AHI149"/>
      <c r="AHJ149"/>
      <c r="AHK149"/>
      <c r="AHL149"/>
      <c r="AHM149"/>
      <c r="AHN149"/>
      <c r="AHO149"/>
      <c r="AHP149"/>
      <c r="AHQ149"/>
      <c r="AHR149"/>
      <c r="AHS149"/>
      <c r="AHT149"/>
      <c r="AHU149"/>
      <c r="AHV149"/>
      <c r="AHW149"/>
      <c r="AHX149"/>
      <c r="AHY149"/>
      <c r="AHZ149"/>
      <c r="AIA149"/>
      <c r="AIB149"/>
      <c r="AIC149"/>
      <c r="AID149"/>
      <c r="AIE149"/>
      <c r="AIF149"/>
      <c r="AIG149"/>
      <c r="AIH149"/>
      <c r="AII149"/>
      <c r="AIJ149"/>
      <c r="AIK149"/>
      <c r="AIL149"/>
      <c r="AIM149"/>
      <c r="AIN149"/>
      <c r="AIO149"/>
      <c r="AIP149"/>
      <c r="AIQ149"/>
      <c r="AIR149"/>
      <c r="AIS149"/>
      <c r="AIT149"/>
      <c r="AIU149"/>
      <c r="AIV149"/>
      <c r="AIW149"/>
      <c r="AIX149"/>
      <c r="AIY149"/>
      <c r="AIZ149"/>
      <c r="AJA149"/>
      <c r="AJB149"/>
      <c r="AJC149"/>
      <c r="AJD149"/>
      <c r="AJE149"/>
      <c r="AJF149"/>
      <c r="AJG149"/>
      <c r="AJH149"/>
      <c r="AJI149"/>
      <c r="AJJ149"/>
      <c r="AJK149"/>
      <c r="AJL149"/>
      <c r="AJM149"/>
      <c r="AJN149"/>
      <c r="AJO149"/>
      <c r="AJP149"/>
      <c r="AJQ149"/>
      <c r="AJR149"/>
      <c r="AJS149"/>
      <c r="AJT149"/>
      <c r="AJU149"/>
      <c r="AJV149"/>
      <c r="AJW149"/>
      <c r="AJX149"/>
      <c r="AJY149"/>
      <c r="AJZ149"/>
      <c r="AKA149"/>
      <c r="AKB149"/>
      <c r="AKC149"/>
      <c r="AKD149"/>
      <c r="AKE149"/>
      <c r="AKF149"/>
      <c r="AKG149"/>
      <c r="AKH149"/>
      <c r="AKI149"/>
      <c r="AKJ149"/>
      <c r="AKK149"/>
      <c r="AKL149"/>
      <c r="AKM149"/>
      <c r="AKN149"/>
      <c r="AKO149"/>
      <c r="AKP149"/>
      <c r="AKQ149"/>
      <c r="AKR149"/>
      <c r="AKS149"/>
      <c r="AKT149"/>
      <c r="AKU149"/>
      <c r="AKV149"/>
      <c r="AKW149"/>
      <c r="AKX149"/>
      <c r="AKY149"/>
      <c r="AKZ149"/>
      <c r="ALA149"/>
      <c r="ALB149"/>
      <c r="ALC149"/>
      <c r="ALD149"/>
      <c r="ALE149"/>
      <c r="ALF149"/>
      <c r="ALG149"/>
      <c r="ALH149"/>
      <c r="ALI149"/>
      <c r="ALJ149"/>
      <c r="ALK149"/>
      <c r="ALL149"/>
      <c r="ALM149"/>
      <c r="ALN149"/>
      <c r="ALO149"/>
      <c r="ALP149"/>
      <c r="ALQ149"/>
      <c r="ALR149"/>
      <c r="ALS149"/>
      <c r="ALT149"/>
      <c r="ALU149"/>
      <c r="ALV149"/>
      <c r="ALW149"/>
      <c r="ALX149"/>
      <c r="ALY149"/>
      <c r="ALZ149"/>
      <c r="AMA149"/>
      <c r="AMB149"/>
      <c r="AMC149"/>
      <c r="AMD149"/>
      <c r="AME149"/>
      <c r="AMF149"/>
      <c r="AMG149"/>
      <c r="AMH149"/>
      <c r="AMI149"/>
      <c r="AMJ149"/>
    </row>
    <row r="150" spans="1:1024">
      <c r="A150" s="40" t="s">
        <v>743</v>
      </c>
      <c r="B150" s="4"/>
      <c r="C150" s="50"/>
      <c r="D150" s="8"/>
      <c r="E150" s="8"/>
      <c r="F150" s="4"/>
      <c r="G150" s="50"/>
      <c r="H150" s="3"/>
      <c r="I150" s="3"/>
      <c r="J150" s="58"/>
      <c r="K150" s="61"/>
      <c r="L150" s="7" t="s">
        <v>730</v>
      </c>
      <c r="M150" s="7" t="s">
        <v>736</v>
      </c>
      <c r="N150" s="4"/>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c r="IW150"/>
      <c r="IX150"/>
      <c r="IY150"/>
      <c r="IZ150"/>
      <c r="JA150"/>
      <c r="JB150"/>
      <c r="JC150"/>
      <c r="JD150"/>
      <c r="JE150"/>
      <c r="JF150"/>
      <c r="JG150"/>
      <c r="JH150"/>
      <c r="JI150"/>
      <c r="JJ150"/>
      <c r="JK150"/>
      <c r="JL150"/>
      <c r="JM150"/>
      <c r="JN150"/>
      <c r="JO150"/>
      <c r="JP150"/>
      <c r="JQ150"/>
      <c r="JR150"/>
      <c r="JS150"/>
      <c r="JT150"/>
      <c r="JU150"/>
      <c r="JV150"/>
      <c r="JW150"/>
      <c r="JX150"/>
      <c r="JY150"/>
      <c r="JZ150"/>
      <c r="KA150"/>
      <c r="KB150"/>
      <c r="KC150"/>
      <c r="KD150"/>
      <c r="KE150"/>
      <c r="KF150"/>
      <c r="KG150"/>
      <c r="KH150"/>
      <c r="KI150"/>
      <c r="KJ150"/>
      <c r="KK150"/>
      <c r="KL150"/>
      <c r="KM150"/>
      <c r="KN150"/>
      <c r="KO150"/>
      <c r="KP150"/>
      <c r="KQ150"/>
      <c r="KR150"/>
      <c r="KS150"/>
      <c r="KT150"/>
      <c r="KU150"/>
      <c r="KV150"/>
      <c r="KW150"/>
      <c r="KX150"/>
      <c r="KY150"/>
      <c r="KZ150"/>
      <c r="LA150"/>
      <c r="LB150"/>
      <c r="LC150"/>
      <c r="LD150"/>
      <c r="LE150"/>
      <c r="LF150"/>
      <c r="LG150"/>
      <c r="LH150"/>
      <c r="LI150"/>
      <c r="LJ150"/>
      <c r="LK150"/>
      <c r="LL150"/>
      <c r="LM150"/>
      <c r="LN150"/>
      <c r="LO150"/>
      <c r="LP150"/>
      <c r="LQ150"/>
      <c r="LR150"/>
      <c r="LS150"/>
      <c r="LT150"/>
      <c r="LU150"/>
      <c r="LV150"/>
      <c r="LW150"/>
      <c r="LX150"/>
      <c r="LY150"/>
      <c r="LZ150"/>
      <c r="MA150"/>
      <c r="MB150"/>
      <c r="MC150"/>
      <c r="MD150"/>
      <c r="ME150"/>
      <c r="MF150"/>
      <c r="MG150"/>
      <c r="MH150"/>
      <c r="MI150"/>
      <c r="MJ150"/>
      <c r="MK150"/>
      <c r="ML150"/>
      <c r="MM150"/>
      <c r="MN150"/>
      <c r="MO150"/>
      <c r="MP150"/>
      <c r="MQ150"/>
      <c r="MR150"/>
      <c r="MS150"/>
      <c r="MT150"/>
      <c r="MU150"/>
      <c r="MV150"/>
      <c r="MW150"/>
      <c r="MX150"/>
      <c r="MY150"/>
      <c r="MZ150"/>
      <c r="NA150"/>
      <c r="NB150"/>
      <c r="NC150"/>
      <c r="ND150"/>
      <c r="NE150"/>
      <c r="NF150"/>
      <c r="NG150"/>
      <c r="NH150"/>
      <c r="NI150"/>
      <c r="NJ150"/>
      <c r="NK150"/>
      <c r="NL150"/>
      <c r="NM150"/>
      <c r="NN150"/>
      <c r="NO150"/>
      <c r="NP150"/>
      <c r="NQ150"/>
      <c r="NR150"/>
      <c r="NS150"/>
      <c r="NT150"/>
      <c r="NU150"/>
      <c r="NV150"/>
      <c r="NW150"/>
      <c r="NX150"/>
      <c r="NY150"/>
      <c r="NZ150"/>
      <c r="OA150"/>
      <c r="OB150"/>
      <c r="OC150"/>
      <c r="OD150"/>
      <c r="OE150"/>
      <c r="OF150"/>
      <c r="OG150"/>
      <c r="OH150"/>
      <c r="OI150"/>
      <c r="OJ150"/>
      <c r="OK150"/>
      <c r="OL150"/>
      <c r="OM150"/>
      <c r="ON150"/>
      <c r="OO150"/>
      <c r="OP150"/>
      <c r="OQ150"/>
      <c r="OR150"/>
      <c r="OS150"/>
      <c r="OT150"/>
      <c r="OU150"/>
      <c r="OV150"/>
      <c r="OW150"/>
      <c r="OX150"/>
      <c r="OY150"/>
      <c r="OZ150"/>
      <c r="PA150"/>
      <c r="PB150"/>
      <c r="PC150"/>
      <c r="PD150"/>
      <c r="PE150"/>
      <c r="PF150"/>
      <c r="PG150"/>
      <c r="PH150"/>
      <c r="PI150"/>
      <c r="PJ150"/>
      <c r="PK150"/>
      <c r="PL150"/>
      <c r="PM150"/>
      <c r="PN150"/>
      <c r="PO150"/>
      <c r="PP150"/>
      <c r="PQ150"/>
      <c r="PR150"/>
      <c r="PS150"/>
      <c r="PT150"/>
      <c r="PU150"/>
      <c r="PV150"/>
      <c r="PW150"/>
      <c r="PX150"/>
      <c r="PY150"/>
      <c r="PZ150"/>
      <c r="QA150"/>
      <c r="QB150"/>
      <c r="QC150"/>
      <c r="QD150"/>
      <c r="QE150"/>
      <c r="QF150"/>
      <c r="QG150"/>
      <c r="QH150"/>
      <c r="QI150"/>
      <c r="QJ150"/>
      <c r="QK150"/>
      <c r="QL150"/>
      <c r="QM150"/>
      <c r="QN150"/>
      <c r="QO150"/>
      <c r="QP150"/>
      <c r="QQ150"/>
      <c r="QR150"/>
      <c r="QS150"/>
      <c r="QT150"/>
      <c r="QU150"/>
      <c r="QV150"/>
      <c r="QW150"/>
      <c r="QX150"/>
      <c r="QY150"/>
      <c r="QZ150"/>
      <c r="RA150"/>
      <c r="RB150"/>
      <c r="RC150"/>
      <c r="RD150"/>
      <c r="RE150"/>
      <c r="RF150"/>
      <c r="RG150"/>
      <c r="RH150"/>
      <c r="RI150"/>
      <c r="RJ150"/>
      <c r="RK150"/>
      <c r="RL150"/>
      <c r="RM150"/>
      <c r="RN150"/>
      <c r="RO150"/>
      <c r="RP150"/>
      <c r="RQ150"/>
      <c r="RR150"/>
      <c r="RS150"/>
      <c r="RT150"/>
      <c r="RU150"/>
      <c r="RV150"/>
      <c r="RW150"/>
      <c r="RX150"/>
      <c r="RY150"/>
      <c r="RZ150"/>
      <c r="SA150"/>
      <c r="SB150"/>
      <c r="SC150"/>
      <c r="SD150"/>
      <c r="SE150"/>
      <c r="SF150"/>
      <c r="SG150"/>
      <c r="SH150"/>
      <c r="SI150"/>
      <c r="SJ150"/>
      <c r="SK150"/>
      <c r="SL150"/>
      <c r="SM150"/>
      <c r="SN150"/>
      <c r="SO150"/>
      <c r="SP150"/>
      <c r="SQ150"/>
      <c r="SR150"/>
      <c r="SS150"/>
      <c r="ST150"/>
      <c r="SU150"/>
      <c r="SV150"/>
      <c r="SW150"/>
      <c r="SX150"/>
      <c r="SY150"/>
      <c r="SZ150"/>
      <c r="TA150"/>
      <c r="TB150"/>
      <c r="TC150"/>
      <c r="TD150"/>
      <c r="TE150"/>
      <c r="TF150"/>
      <c r="TG150"/>
      <c r="TH150"/>
      <c r="TI150"/>
      <c r="TJ150"/>
      <c r="TK150"/>
      <c r="TL150"/>
      <c r="TM150"/>
      <c r="TN150"/>
      <c r="TO150"/>
      <c r="TP150"/>
      <c r="TQ150"/>
      <c r="TR150"/>
      <c r="TS150"/>
      <c r="TT150"/>
      <c r="TU150"/>
      <c r="TV150"/>
      <c r="TW150"/>
      <c r="TX150"/>
      <c r="TY150"/>
      <c r="TZ150"/>
      <c r="UA150"/>
      <c r="UB150"/>
      <c r="UC150"/>
      <c r="UD150"/>
      <c r="UE150"/>
      <c r="UF150"/>
      <c r="UG150"/>
      <c r="UH150"/>
      <c r="UI150"/>
      <c r="UJ150"/>
      <c r="UK150"/>
      <c r="UL150"/>
      <c r="UM150"/>
      <c r="UN150"/>
      <c r="UO150"/>
      <c r="UP150"/>
      <c r="UQ150"/>
      <c r="UR150"/>
      <c r="US150"/>
      <c r="UT150"/>
      <c r="UU150"/>
      <c r="UV150"/>
      <c r="UW150"/>
      <c r="UX150"/>
      <c r="UY150"/>
      <c r="UZ150"/>
      <c r="VA150"/>
      <c r="VB150"/>
      <c r="VC150"/>
      <c r="VD150"/>
      <c r="VE150"/>
      <c r="VF150"/>
      <c r="VG150"/>
      <c r="VH150"/>
      <c r="VI150"/>
      <c r="VJ150"/>
      <c r="VK150"/>
      <c r="VL150"/>
      <c r="VM150"/>
      <c r="VN150"/>
      <c r="VO150"/>
      <c r="VP150"/>
      <c r="VQ150"/>
      <c r="VR150"/>
      <c r="VS150"/>
      <c r="VT150"/>
      <c r="VU150"/>
      <c r="VV150"/>
      <c r="VW150"/>
      <c r="VX150"/>
      <c r="VY150"/>
      <c r="VZ150"/>
      <c r="WA150"/>
      <c r="WB150"/>
      <c r="WC150"/>
      <c r="WD150"/>
      <c r="WE150"/>
      <c r="WF150"/>
      <c r="WG150"/>
      <c r="WH150"/>
      <c r="WI150"/>
      <c r="WJ150"/>
      <c r="WK150"/>
      <c r="WL150"/>
      <c r="WM150"/>
      <c r="WN150"/>
      <c r="WO150"/>
      <c r="WP150"/>
      <c r="WQ150"/>
      <c r="WR150"/>
      <c r="WS150"/>
      <c r="WT150"/>
      <c r="WU150"/>
      <c r="WV150"/>
      <c r="WW150"/>
      <c r="WX150"/>
      <c r="WY150"/>
      <c r="WZ150"/>
      <c r="XA150"/>
      <c r="XB150"/>
      <c r="XC150"/>
      <c r="XD150"/>
      <c r="XE150"/>
      <c r="XF150"/>
      <c r="XG150"/>
      <c r="XH150"/>
      <c r="XI150"/>
      <c r="XJ150"/>
      <c r="XK150"/>
      <c r="XL150"/>
      <c r="XM150"/>
      <c r="XN150"/>
      <c r="XO150"/>
      <c r="XP150"/>
      <c r="XQ150"/>
      <c r="XR150"/>
      <c r="XS150"/>
      <c r="XT150"/>
      <c r="XU150"/>
      <c r="XV150"/>
      <c r="XW150"/>
      <c r="XX150"/>
      <c r="XY150"/>
      <c r="XZ150"/>
      <c r="YA150"/>
      <c r="YB150"/>
      <c r="YC150"/>
      <c r="YD150"/>
      <c r="YE150"/>
      <c r="YF150"/>
      <c r="YG150"/>
      <c r="YH150"/>
      <c r="YI150"/>
      <c r="YJ150"/>
      <c r="YK150"/>
      <c r="YL150"/>
      <c r="YM150"/>
      <c r="YN150"/>
      <c r="YO150"/>
      <c r="YP150"/>
      <c r="YQ150"/>
      <c r="YR150"/>
      <c r="YS150"/>
      <c r="YT150"/>
      <c r="YU150"/>
      <c r="YV150"/>
      <c r="YW150"/>
      <c r="YX150"/>
      <c r="YY150"/>
      <c r="YZ150"/>
      <c r="ZA150"/>
      <c r="ZB150"/>
      <c r="ZC150"/>
      <c r="ZD150"/>
      <c r="ZE150"/>
      <c r="ZF150"/>
      <c r="ZG150"/>
      <c r="ZH150"/>
      <c r="ZI150"/>
      <c r="ZJ150"/>
      <c r="ZK150"/>
      <c r="ZL150"/>
      <c r="ZM150"/>
      <c r="ZN150"/>
      <c r="ZO150"/>
      <c r="ZP150"/>
      <c r="ZQ150"/>
      <c r="ZR150"/>
      <c r="ZS150"/>
      <c r="ZT150"/>
      <c r="ZU150"/>
      <c r="ZV150"/>
      <c r="ZW150"/>
      <c r="ZX150"/>
      <c r="ZY150"/>
      <c r="ZZ150"/>
      <c r="AAA150"/>
      <c r="AAB150"/>
      <c r="AAC150"/>
      <c r="AAD150"/>
      <c r="AAE150"/>
      <c r="AAF150"/>
      <c r="AAG150"/>
      <c r="AAH150"/>
      <c r="AAI150"/>
      <c r="AAJ150"/>
      <c r="AAK150"/>
      <c r="AAL150"/>
      <c r="AAM150"/>
      <c r="AAN150"/>
      <c r="AAO150"/>
      <c r="AAP150"/>
      <c r="AAQ150"/>
      <c r="AAR150"/>
      <c r="AAS150"/>
      <c r="AAT150"/>
      <c r="AAU150"/>
      <c r="AAV150"/>
      <c r="AAW150"/>
      <c r="AAX150"/>
      <c r="AAY150"/>
      <c r="AAZ150"/>
      <c r="ABA150"/>
      <c r="ABB150"/>
      <c r="ABC150"/>
      <c r="ABD150"/>
      <c r="ABE150"/>
      <c r="ABF150"/>
      <c r="ABG150"/>
      <c r="ABH150"/>
      <c r="ABI150"/>
      <c r="ABJ150"/>
      <c r="ABK150"/>
      <c r="ABL150"/>
      <c r="ABM150"/>
      <c r="ABN150"/>
      <c r="ABO150"/>
      <c r="ABP150"/>
      <c r="ABQ150"/>
      <c r="ABR150"/>
      <c r="ABS150"/>
      <c r="ABT150"/>
      <c r="ABU150"/>
      <c r="ABV150"/>
      <c r="ABW150"/>
      <c r="ABX150"/>
      <c r="ABY150"/>
      <c r="ABZ150"/>
      <c r="ACA150"/>
      <c r="ACB150"/>
      <c r="ACC150"/>
      <c r="ACD150"/>
      <c r="ACE150"/>
      <c r="ACF150"/>
      <c r="ACG150"/>
      <c r="ACH150"/>
      <c r="ACI150"/>
      <c r="ACJ150"/>
      <c r="ACK150"/>
      <c r="ACL150"/>
      <c r="ACM150"/>
      <c r="ACN150"/>
      <c r="ACO150"/>
      <c r="ACP150"/>
      <c r="ACQ150"/>
      <c r="ACR150"/>
      <c r="ACS150"/>
      <c r="ACT150"/>
      <c r="ACU150"/>
      <c r="ACV150"/>
      <c r="ACW150"/>
      <c r="ACX150"/>
      <c r="ACY150"/>
      <c r="ACZ150"/>
      <c r="ADA150"/>
      <c r="ADB150"/>
      <c r="ADC150"/>
      <c r="ADD150"/>
      <c r="ADE150"/>
      <c r="ADF150"/>
      <c r="ADG150"/>
      <c r="ADH150"/>
      <c r="ADI150"/>
      <c r="ADJ150"/>
      <c r="ADK150"/>
      <c r="ADL150"/>
      <c r="ADM150"/>
      <c r="ADN150"/>
      <c r="ADO150"/>
      <c r="ADP150"/>
      <c r="ADQ150"/>
      <c r="ADR150"/>
      <c r="ADS150"/>
      <c r="ADT150"/>
      <c r="ADU150"/>
      <c r="ADV150"/>
      <c r="ADW150"/>
      <c r="ADX150"/>
      <c r="ADY150"/>
      <c r="ADZ150"/>
      <c r="AEA150"/>
      <c r="AEB150"/>
      <c r="AEC150"/>
      <c r="AED150"/>
      <c r="AEE150"/>
      <c r="AEF150"/>
      <c r="AEG150"/>
      <c r="AEH150"/>
      <c r="AEI150"/>
      <c r="AEJ150"/>
      <c r="AEK150"/>
      <c r="AEL150"/>
      <c r="AEM150"/>
      <c r="AEN150"/>
      <c r="AEO150"/>
      <c r="AEP150"/>
      <c r="AEQ150"/>
      <c r="AER150"/>
      <c r="AES150"/>
      <c r="AET150"/>
      <c r="AEU150"/>
      <c r="AEV150"/>
      <c r="AEW150"/>
      <c r="AEX150"/>
      <c r="AEY150"/>
      <c r="AEZ150"/>
      <c r="AFA150"/>
      <c r="AFB150"/>
      <c r="AFC150"/>
      <c r="AFD150"/>
      <c r="AFE150"/>
      <c r="AFF150"/>
      <c r="AFG150"/>
      <c r="AFH150"/>
      <c r="AFI150"/>
      <c r="AFJ150"/>
      <c r="AFK150"/>
      <c r="AFL150"/>
      <c r="AFM150"/>
      <c r="AFN150"/>
      <c r="AFO150"/>
      <c r="AFP150"/>
      <c r="AFQ150"/>
      <c r="AFR150"/>
      <c r="AFS150"/>
      <c r="AFT150"/>
      <c r="AFU150"/>
      <c r="AFV150"/>
      <c r="AFW150"/>
      <c r="AFX150"/>
      <c r="AFY150"/>
      <c r="AFZ150"/>
      <c r="AGA150"/>
      <c r="AGB150"/>
      <c r="AGC150"/>
      <c r="AGD150"/>
      <c r="AGE150"/>
      <c r="AGF150"/>
      <c r="AGG150"/>
      <c r="AGH150"/>
      <c r="AGI150"/>
      <c r="AGJ150"/>
      <c r="AGK150"/>
      <c r="AGL150"/>
      <c r="AGM150"/>
      <c r="AGN150"/>
      <c r="AGO150"/>
      <c r="AGP150"/>
      <c r="AGQ150"/>
      <c r="AGR150"/>
      <c r="AGS150"/>
      <c r="AGT150"/>
      <c r="AGU150"/>
      <c r="AGV150"/>
      <c r="AGW150"/>
      <c r="AGX150"/>
      <c r="AGY150"/>
      <c r="AGZ150"/>
      <c r="AHA150"/>
      <c r="AHB150"/>
      <c r="AHC150"/>
      <c r="AHD150"/>
      <c r="AHE150"/>
      <c r="AHF150"/>
      <c r="AHG150"/>
      <c r="AHH150"/>
      <c r="AHI150"/>
      <c r="AHJ150"/>
      <c r="AHK150"/>
      <c r="AHL150"/>
      <c r="AHM150"/>
      <c r="AHN150"/>
      <c r="AHO150"/>
      <c r="AHP150"/>
      <c r="AHQ150"/>
      <c r="AHR150"/>
      <c r="AHS150"/>
      <c r="AHT150"/>
      <c r="AHU150"/>
      <c r="AHV150"/>
      <c r="AHW150"/>
      <c r="AHX150"/>
      <c r="AHY150"/>
      <c r="AHZ150"/>
      <c r="AIA150"/>
      <c r="AIB150"/>
      <c r="AIC150"/>
      <c r="AID150"/>
      <c r="AIE150"/>
      <c r="AIF150"/>
      <c r="AIG150"/>
      <c r="AIH150"/>
      <c r="AII150"/>
      <c r="AIJ150"/>
      <c r="AIK150"/>
      <c r="AIL150"/>
      <c r="AIM150"/>
      <c r="AIN150"/>
      <c r="AIO150"/>
      <c r="AIP150"/>
      <c r="AIQ150"/>
      <c r="AIR150"/>
      <c r="AIS150"/>
      <c r="AIT150"/>
      <c r="AIU150"/>
      <c r="AIV150"/>
      <c r="AIW150"/>
      <c r="AIX150"/>
      <c r="AIY150"/>
      <c r="AIZ150"/>
      <c r="AJA150"/>
      <c r="AJB150"/>
      <c r="AJC150"/>
      <c r="AJD150"/>
      <c r="AJE150"/>
      <c r="AJF150"/>
      <c r="AJG150"/>
      <c r="AJH150"/>
      <c r="AJI150"/>
      <c r="AJJ150"/>
      <c r="AJK150"/>
      <c r="AJL150"/>
      <c r="AJM150"/>
      <c r="AJN150"/>
      <c r="AJO150"/>
      <c r="AJP150"/>
      <c r="AJQ150"/>
      <c r="AJR150"/>
      <c r="AJS150"/>
      <c r="AJT150"/>
      <c r="AJU150"/>
      <c r="AJV150"/>
      <c r="AJW150"/>
      <c r="AJX150"/>
      <c r="AJY150"/>
      <c r="AJZ150"/>
      <c r="AKA150"/>
      <c r="AKB150"/>
      <c r="AKC150"/>
      <c r="AKD150"/>
      <c r="AKE150"/>
      <c r="AKF150"/>
      <c r="AKG150"/>
      <c r="AKH150"/>
      <c r="AKI150"/>
      <c r="AKJ150"/>
      <c r="AKK150"/>
      <c r="AKL150"/>
      <c r="AKM150"/>
      <c r="AKN150"/>
      <c r="AKO150"/>
      <c r="AKP150"/>
      <c r="AKQ150"/>
      <c r="AKR150"/>
      <c r="AKS150"/>
      <c r="AKT150"/>
      <c r="AKU150"/>
      <c r="AKV150"/>
      <c r="AKW150"/>
      <c r="AKX150"/>
      <c r="AKY150"/>
      <c r="AKZ150"/>
      <c r="ALA150"/>
      <c r="ALB150"/>
      <c r="ALC150"/>
      <c r="ALD150"/>
      <c r="ALE150"/>
      <c r="ALF150"/>
      <c r="ALG150"/>
      <c r="ALH150"/>
      <c r="ALI150"/>
      <c r="ALJ150"/>
      <c r="ALK150"/>
      <c r="ALL150"/>
      <c r="ALM150"/>
      <c r="ALN150"/>
      <c r="ALO150"/>
      <c r="ALP150"/>
      <c r="ALQ150"/>
      <c r="ALR150"/>
      <c r="ALS150"/>
      <c r="ALT150"/>
      <c r="ALU150"/>
      <c r="ALV150"/>
      <c r="ALW150"/>
      <c r="ALX150"/>
      <c r="ALY150"/>
      <c r="ALZ150"/>
      <c r="AMA150"/>
      <c r="AMB150"/>
      <c r="AMC150"/>
      <c r="AMD150"/>
      <c r="AME150"/>
      <c r="AMF150"/>
      <c r="AMG150"/>
      <c r="AMH150"/>
      <c r="AMI150"/>
      <c r="AMJ150"/>
    </row>
    <row r="151" spans="1:1024">
      <c r="A151" s="40" t="s">
        <v>744</v>
      </c>
      <c r="B151" s="4"/>
      <c r="C151" s="4" t="str">
        <f>C11</f>
        <v>Mean</v>
      </c>
      <c r="D151" s="8"/>
      <c r="E151" s="8"/>
      <c r="F151" s="4" t="str">
        <f>F11</f>
        <v>[1.01,1.022],
[1.003,1.040]</v>
      </c>
      <c r="G151" s="4" t="str">
        <f>G11</f>
        <v>valtin1995renal,
walker1990clinical</v>
      </c>
      <c r="H151" s="4" t="str">
        <f>H11</f>
        <v>Valtin &amp; Shaffer p.291</v>
      </c>
      <c r="I151" s="3"/>
      <c r="J151" s="58"/>
      <c r="K151" s="61"/>
      <c r="L151" s="7" t="s">
        <v>730</v>
      </c>
      <c r="M151" s="7" t="s">
        <v>736</v>
      </c>
      <c r="N151" s="4"/>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c r="IW151"/>
      <c r="IX151"/>
      <c r="IY151"/>
      <c r="IZ151"/>
      <c r="JA151"/>
      <c r="JB151"/>
      <c r="JC151"/>
      <c r="JD151"/>
      <c r="JE151"/>
      <c r="JF151"/>
      <c r="JG151"/>
      <c r="JH151"/>
      <c r="JI151"/>
      <c r="JJ151"/>
      <c r="JK151"/>
      <c r="JL151"/>
      <c r="JM151"/>
      <c r="JN151"/>
      <c r="JO151"/>
      <c r="JP151"/>
      <c r="JQ151"/>
      <c r="JR151"/>
      <c r="JS151"/>
      <c r="JT151"/>
      <c r="JU151"/>
      <c r="JV151"/>
      <c r="JW151"/>
      <c r="JX151"/>
      <c r="JY151"/>
      <c r="JZ151"/>
      <c r="KA151"/>
      <c r="KB151"/>
      <c r="KC151"/>
      <c r="KD151"/>
      <c r="KE151"/>
      <c r="KF151"/>
      <c r="KG151"/>
      <c r="KH151"/>
      <c r="KI151"/>
      <c r="KJ151"/>
      <c r="KK151"/>
      <c r="KL151"/>
      <c r="KM151"/>
      <c r="KN151"/>
      <c r="KO151"/>
      <c r="KP151"/>
      <c r="KQ151"/>
      <c r="KR151"/>
      <c r="KS151"/>
      <c r="KT151"/>
      <c r="KU151"/>
      <c r="KV151"/>
      <c r="KW151"/>
      <c r="KX151"/>
      <c r="KY151"/>
      <c r="KZ151"/>
      <c r="LA151"/>
      <c r="LB151"/>
      <c r="LC151"/>
      <c r="LD151"/>
      <c r="LE151"/>
      <c r="LF151"/>
      <c r="LG151"/>
      <c r="LH151"/>
      <c r="LI151"/>
      <c r="LJ151"/>
      <c r="LK151"/>
      <c r="LL151"/>
      <c r="LM151"/>
      <c r="LN151"/>
      <c r="LO151"/>
      <c r="LP151"/>
      <c r="LQ151"/>
      <c r="LR151"/>
      <c r="LS151"/>
      <c r="LT151"/>
      <c r="LU151"/>
      <c r="LV151"/>
      <c r="LW151"/>
      <c r="LX151"/>
      <c r="LY151"/>
      <c r="LZ151"/>
      <c r="MA151"/>
      <c r="MB151"/>
      <c r="MC151"/>
      <c r="MD151"/>
      <c r="ME151"/>
      <c r="MF151"/>
      <c r="MG151"/>
      <c r="MH151"/>
      <c r="MI151"/>
      <c r="MJ151"/>
      <c r="MK151"/>
      <c r="ML151"/>
      <c r="MM151"/>
      <c r="MN151"/>
      <c r="MO151"/>
      <c r="MP151"/>
      <c r="MQ151"/>
      <c r="MR151"/>
      <c r="MS151"/>
      <c r="MT151"/>
      <c r="MU151"/>
      <c r="MV151"/>
      <c r="MW151"/>
      <c r="MX151"/>
      <c r="MY151"/>
      <c r="MZ151"/>
      <c r="NA151"/>
      <c r="NB151"/>
      <c r="NC151"/>
      <c r="ND151"/>
      <c r="NE151"/>
      <c r="NF151"/>
      <c r="NG151"/>
      <c r="NH151"/>
      <c r="NI151"/>
      <c r="NJ151"/>
      <c r="NK151"/>
      <c r="NL151"/>
      <c r="NM151"/>
      <c r="NN151"/>
      <c r="NO151"/>
      <c r="NP151"/>
      <c r="NQ151"/>
      <c r="NR151"/>
      <c r="NS151"/>
      <c r="NT151"/>
      <c r="NU151"/>
      <c r="NV151"/>
      <c r="NW151"/>
      <c r="NX151"/>
      <c r="NY151"/>
      <c r="NZ151"/>
      <c r="OA151"/>
      <c r="OB151"/>
      <c r="OC151"/>
      <c r="OD151"/>
      <c r="OE151"/>
      <c r="OF151"/>
      <c r="OG151"/>
      <c r="OH151"/>
      <c r="OI151"/>
      <c r="OJ151"/>
      <c r="OK151"/>
      <c r="OL151"/>
      <c r="OM151"/>
      <c r="ON151"/>
      <c r="OO151"/>
      <c r="OP151"/>
      <c r="OQ151"/>
      <c r="OR151"/>
      <c r="OS151"/>
      <c r="OT151"/>
      <c r="OU151"/>
      <c r="OV151"/>
      <c r="OW151"/>
      <c r="OX151"/>
      <c r="OY151"/>
      <c r="OZ151"/>
      <c r="PA151"/>
      <c r="PB151"/>
      <c r="PC151"/>
      <c r="PD151"/>
      <c r="PE151"/>
      <c r="PF151"/>
      <c r="PG151"/>
      <c r="PH151"/>
      <c r="PI151"/>
      <c r="PJ151"/>
      <c r="PK151"/>
      <c r="PL151"/>
      <c r="PM151"/>
      <c r="PN151"/>
      <c r="PO151"/>
      <c r="PP151"/>
      <c r="PQ151"/>
      <c r="PR151"/>
      <c r="PS151"/>
      <c r="PT151"/>
      <c r="PU151"/>
      <c r="PV151"/>
      <c r="PW151"/>
      <c r="PX151"/>
      <c r="PY151"/>
      <c r="PZ151"/>
      <c r="QA151"/>
      <c r="QB151"/>
      <c r="QC151"/>
      <c r="QD151"/>
      <c r="QE151"/>
      <c r="QF151"/>
      <c r="QG151"/>
      <c r="QH151"/>
      <c r="QI151"/>
      <c r="QJ151"/>
      <c r="QK151"/>
      <c r="QL151"/>
      <c r="QM151"/>
      <c r="QN151"/>
      <c r="QO151"/>
      <c r="QP151"/>
      <c r="QQ151"/>
      <c r="QR151"/>
      <c r="QS151"/>
      <c r="QT151"/>
      <c r="QU151"/>
      <c r="QV151"/>
      <c r="QW151"/>
      <c r="QX151"/>
      <c r="QY151"/>
      <c r="QZ151"/>
      <c r="RA151"/>
      <c r="RB151"/>
      <c r="RC151"/>
      <c r="RD151"/>
      <c r="RE151"/>
      <c r="RF151"/>
      <c r="RG151"/>
      <c r="RH151"/>
      <c r="RI151"/>
      <c r="RJ151"/>
      <c r="RK151"/>
      <c r="RL151"/>
      <c r="RM151"/>
      <c r="RN151"/>
      <c r="RO151"/>
      <c r="RP151"/>
      <c r="RQ151"/>
      <c r="RR151"/>
      <c r="RS151"/>
      <c r="RT151"/>
      <c r="RU151"/>
      <c r="RV151"/>
      <c r="RW151"/>
      <c r="RX151"/>
      <c r="RY151"/>
      <c r="RZ151"/>
      <c r="SA151"/>
      <c r="SB151"/>
      <c r="SC151"/>
      <c r="SD151"/>
      <c r="SE151"/>
      <c r="SF151"/>
      <c r="SG151"/>
      <c r="SH151"/>
      <c r="SI151"/>
      <c r="SJ151"/>
      <c r="SK151"/>
      <c r="SL151"/>
      <c r="SM151"/>
      <c r="SN151"/>
      <c r="SO151"/>
      <c r="SP151"/>
      <c r="SQ151"/>
      <c r="SR151"/>
      <c r="SS151"/>
      <c r="ST151"/>
      <c r="SU151"/>
      <c r="SV151"/>
      <c r="SW151"/>
      <c r="SX151"/>
      <c r="SY151"/>
      <c r="SZ151"/>
      <c r="TA151"/>
      <c r="TB151"/>
      <c r="TC151"/>
      <c r="TD151"/>
      <c r="TE151"/>
      <c r="TF151"/>
      <c r="TG151"/>
      <c r="TH151"/>
      <c r="TI151"/>
      <c r="TJ151"/>
      <c r="TK151"/>
      <c r="TL151"/>
      <c r="TM151"/>
      <c r="TN151"/>
      <c r="TO151"/>
      <c r="TP151"/>
      <c r="TQ151"/>
      <c r="TR151"/>
      <c r="TS151"/>
      <c r="TT151"/>
      <c r="TU151"/>
      <c r="TV151"/>
      <c r="TW151"/>
      <c r="TX151"/>
      <c r="TY151"/>
      <c r="TZ151"/>
      <c r="UA151"/>
      <c r="UB151"/>
      <c r="UC151"/>
      <c r="UD151"/>
      <c r="UE151"/>
      <c r="UF151"/>
      <c r="UG151"/>
      <c r="UH151"/>
      <c r="UI151"/>
      <c r="UJ151"/>
      <c r="UK151"/>
      <c r="UL151"/>
      <c r="UM151"/>
      <c r="UN151"/>
      <c r="UO151"/>
      <c r="UP151"/>
      <c r="UQ151"/>
      <c r="UR151"/>
      <c r="US151"/>
      <c r="UT151"/>
      <c r="UU151"/>
      <c r="UV151"/>
      <c r="UW151"/>
      <c r="UX151"/>
      <c r="UY151"/>
      <c r="UZ151"/>
      <c r="VA151"/>
      <c r="VB151"/>
      <c r="VC151"/>
      <c r="VD151"/>
      <c r="VE151"/>
      <c r="VF151"/>
      <c r="VG151"/>
      <c r="VH151"/>
      <c r="VI151"/>
      <c r="VJ151"/>
      <c r="VK151"/>
      <c r="VL151"/>
      <c r="VM151"/>
      <c r="VN151"/>
      <c r="VO151"/>
      <c r="VP151"/>
      <c r="VQ151"/>
      <c r="VR151"/>
      <c r="VS151"/>
      <c r="VT151"/>
      <c r="VU151"/>
      <c r="VV151"/>
      <c r="VW151"/>
      <c r="VX151"/>
      <c r="VY151"/>
      <c r="VZ151"/>
      <c r="WA151"/>
      <c r="WB151"/>
      <c r="WC151"/>
      <c r="WD151"/>
      <c r="WE151"/>
      <c r="WF151"/>
      <c r="WG151"/>
      <c r="WH151"/>
      <c r="WI151"/>
      <c r="WJ151"/>
      <c r="WK151"/>
      <c r="WL151"/>
      <c r="WM151"/>
      <c r="WN151"/>
      <c r="WO151"/>
      <c r="WP151"/>
      <c r="WQ151"/>
      <c r="WR151"/>
      <c r="WS151"/>
      <c r="WT151"/>
      <c r="WU151"/>
      <c r="WV151"/>
      <c r="WW151"/>
      <c r="WX151"/>
      <c r="WY151"/>
      <c r="WZ151"/>
      <c r="XA151"/>
      <c r="XB151"/>
      <c r="XC151"/>
      <c r="XD151"/>
      <c r="XE151"/>
      <c r="XF151"/>
      <c r="XG151"/>
      <c r="XH151"/>
      <c r="XI151"/>
      <c r="XJ151"/>
      <c r="XK151"/>
      <c r="XL151"/>
      <c r="XM151"/>
      <c r="XN151"/>
      <c r="XO151"/>
      <c r="XP151"/>
      <c r="XQ151"/>
      <c r="XR151"/>
      <c r="XS151"/>
      <c r="XT151"/>
      <c r="XU151"/>
      <c r="XV151"/>
      <c r="XW151"/>
      <c r="XX151"/>
      <c r="XY151"/>
      <c r="XZ151"/>
      <c r="YA151"/>
      <c r="YB151"/>
      <c r="YC151"/>
      <c r="YD151"/>
      <c r="YE151"/>
      <c r="YF151"/>
      <c r="YG151"/>
      <c r="YH151"/>
      <c r="YI151"/>
      <c r="YJ151"/>
      <c r="YK151"/>
      <c r="YL151"/>
      <c r="YM151"/>
      <c r="YN151"/>
      <c r="YO151"/>
      <c r="YP151"/>
      <c r="YQ151"/>
      <c r="YR151"/>
      <c r="YS151"/>
      <c r="YT151"/>
      <c r="YU151"/>
      <c r="YV151"/>
      <c r="YW151"/>
      <c r="YX151"/>
      <c r="YY151"/>
      <c r="YZ151"/>
      <c r="ZA151"/>
      <c r="ZB151"/>
      <c r="ZC151"/>
      <c r="ZD151"/>
      <c r="ZE151"/>
      <c r="ZF151"/>
      <c r="ZG151"/>
      <c r="ZH151"/>
      <c r="ZI151"/>
      <c r="ZJ151"/>
      <c r="ZK151"/>
      <c r="ZL151"/>
      <c r="ZM151"/>
      <c r="ZN151"/>
      <c r="ZO151"/>
      <c r="ZP151"/>
      <c r="ZQ151"/>
      <c r="ZR151"/>
      <c r="ZS151"/>
      <c r="ZT151"/>
      <c r="ZU151"/>
      <c r="ZV151"/>
      <c r="ZW151"/>
      <c r="ZX151"/>
      <c r="ZY151"/>
      <c r="ZZ151"/>
      <c r="AAA151"/>
      <c r="AAB151"/>
      <c r="AAC151"/>
      <c r="AAD151"/>
      <c r="AAE151"/>
      <c r="AAF151"/>
      <c r="AAG151"/>
      <c r="AAH151"/>
      <c r="AAI151"/>
      <c r="AAJ151"/>
      <c r="AAK151"/>
      <c r="AAL151"/>
      <c r="AAM151"/>
      <c r="AAN151"/>
      <c r="AAO151"/>
      <c r="AAP151"/>
      <c r="AAQ151"/>
      <c r="AAR151"/>
      <c r="AAS151"/>
      <c r="AAT151"/>
      <c r="AAU151"/>
      <c r="AAV151"/>
      <c r="AAW151"/>
      <c r="AAX151"/>
      <c r="AAY151"/>
      <c r="AAZ151"/>
      <c r="ABA151"/>
      <c r="ABB151"/>
      <c r="ABC151"/>
      <c r="ABD151"/>
      <c r="ABE151"/>
      <c r="ABF151"/>
      <c r="ABG151"/>
      <c r="ABH151"/>
      <c r="ABI151"/>
      <c r="ABJ151"/>
      <c r="ABK151"/>
      <c r="ABL151"/>
      <c r="ABM151"/>
      <c r="ABN151"/>
      <c r="ABO151"/>
      <c r="ABP151"/>
      <c r="ABQ151"/>
      <c r="ABR151"/>
      <c r="ABS151"/>
      <c r="ABT151"/>
      <c r="ABU151"/>
      <c r="ABV151"/>
      <c r="ABW151"/>
      <c r="ABX151"/>
      <c r="ABY151"/>
      <c r="ABZ151"/>
      <c r="ACA151"/>
      <c r="ACB151"/>
      <c r="ACC151"/>
      <c r="ACD151"/>
      <c r="ACE151"/>
      <c r="ACF151"/>
      <c r="ACG151"/>
      <c r="ACH151"/>
      <c r="ACI151"/>
      <c r="ACJ151"/>
      <c r="ACK151"/>
      <c r="ACL151"/>
      <c r="ACM151"/>
      <c r="ACN151"/>
      <c r="ACO151"/>
      <c r="ACP151"/>
      <c r="ACQ151"/>
      <c r="ACR151"/>
      <c r="ACS151"/>
      <c r="ACT151"/>
      <c r="ACU151"/>
      <c r="ACV151"/>
      <c r="ACW151"/>
      <c r="ACX151"/>
      <c r="ACY151"/>
      <c r="ACZ151"/>
      <c r="ADA151"/>
      <c r="ADB151"/>
      <c r="ADC151"/>
      <c r="ADD151"/>
      <c r="ADE151"/>
      <c r="ADF151"/>
      <c r="ADG151"/>
      <c r="ADH151"/>
      <c r="ADI151"/>
      <c r="ADJ151"/>
      <c r="ADK151"/>
      <c r="ADL151"/>
      <c r="ADM151"/>
      <c r="ADN151"/>
      <c r="ADO151"/>
      <c r="ADP151"/>
      <c r="ADQ151"/>
      <c r="ADR151"/>
      <c r="ADS151"/>
      <c r="ADT151"/>
      <c r="ADU151"/>
      <c r="ADV151"/>
      <c r="ADW151"/>
      <c r="ADX151"/>
      <c r="ADY151"/>
      <c r="ADZ151"/>
      <c r="AEA151"/>
      <c r="AEB151"/>
      <c r="AEC151"/>
      <c r="AED151"/>
      <c r="AEE151"/>
      <c r="AEF151"/>
      <c r="AEG151"/>
      <c r="AEH151"/>
      <c r="AEI151"/>
      <c r="AEJ151"/>
      <c r="AEK151"/>
      <c r="AEL151"/>
      <c r="AEM151"/>
      <c r="AEN151"/>
      <c r="AEO151"/>
      <c r="AEP151"/>
      <c r="AEQ151"/>
      <c r="AER151"/>
      <c r="AES151"/>
      <c r="AET151"/>
      <c r="AEU151"/>
      <c r="AEV151"/>
      <c r="AEW151"/>
      <c r="AEX151"/>
      <c r="AEY151"/>
      <c r="AEZ151"/>
      <c r="AFA151"/>
      <c r="AFB151"/>
      <c r="AFC151"/>
      <c r="AFD151"/>
      <c r="AFE151"/>
      <c r="AFF151"/>
      <c r="AFG151"/>
      <c r="AFH151"/>
      <c r="AFI151"/>
      <c r="AFJ151"/>
      <c r="AFK151"/>
      <c r="AFL151"/>
      <c r="AFM151"/>
      <c r="AFN151"/>
      <c r="AFO151"/>
      <c r="AFP151"/>
      <c r="AFQ151"/>
      <c r="AFR151"/>
      <c r="AFS151"/>
      <c r="AFT151"/>
      <c r="AFU151"/>
      <c r="AFV151"/>
      <c r="AFW151"/>
      <c r="AFX151"/>
      <c r="AFY151"/>
      <c r="AFZ151"/>
      <c r="AGA151"/>
      <c r="AGB151"/>
      <c r="AGC151"/>
      <c r="AGD151"/>
      <c r="AGE151"/>
      <c r="AGF151"/>
      <c r="AGG151"/>
      <c r="AGH151"/>
      <c r="AGI151"/>
      <c r="AGJ151"/>
      <c r="AGK151"/>
      <c r="AGL151"/>
      <c r="AGM151"/>
      <c r="AGN151"/>
      <c r="AGO151"/>
      <c r="AGP151"/>
      <c r="AGQ151"/>
      <c r="AGR151"/>
      <c r="AGS151"/>
      <c r="AGT151"/>
      <c r="AGU151"/>
      <c r="AGV151"/>
      <c r="AGW151"/>
      <c r="AGX151"/>
      <c r="AGY151"/>
      <c r="AGZ151"/>
      <c r="AHA151"/>
      <c r="AHB151"/>
      <c r="AHC151"/>
      <c r="AHD151"/>
      <c r="AHE151"/>
      <c r="AHF151"/>
      <c r="AHG151"/>
      <c r="AHH151"/>
      <c r="AHI151"/>
      <c r="AHJ151"/>
      <c r="AHK151"/>
      <c r="AHL151"/>
      <c r="AHM151"/>
      <c r="AHN151"/>
      <c r="AHO151"/>
      <c r="AHP151"/>
      <c r="AHQ151"/>
      <c r="AHR151"/>
      <c r="AHS151"/>
      <c r="AHT151"/>
      <c r="AHU151"/>
      <c r="AHV151"/>
      <c r="AHW151"/>
      <c r="AHX151"/>
      <c r="AHY151"/>
      <c r="AHZ151"/>
      <c r="AIA151"/>
      <c r="AIB151"/>
      <c r="AIC151"/>
      <c r="AID151"/>
      <c r="AIE151"/>
      <c r="AIF151"/>
      <c r="AIG151"/>
      <c r="AIH151"/>
      <c r="AII151"/>
      <c r="AIJ151"/>
      <c r="AIK151"/>
      <c r="AIL151"/>
      <c r="AIM151"/>
      <c r="AIN151"/>
      <c r="AIO151"/>
      <c r="AIP151"/>
      <c r="AIQ151"/>
      <c r="AIR151"/>
      <c r="AIS151"/>
      <c r="AIT151"/>
      <c r="AIU151"/>
      <c r="AIV151"/>
      <c r="AIW151"/>
      <c r="AIX151"/>
      <c r="AIY151"/>
      <c r="AIZ151"/>
      <c r="AJA151"/>
      <c r="AJB151"/>
      <c r="AJC151"/>
      <c r="AJD151"/>
      <c r="AJE151"/>
      <c r="AJF151"/>
      <c r="AJG151"/>
      <c r="AJH151"/>
      <c r="AJI151"/>
      <c r="AJJ151"/>
      <c r="AJK151"/>
      <c r="AJL151"/>
      <c r="AJM151"/>
      <c r="AJN151"/>
      <c r="AJO151"/>
      <c r="AJP151"/>
      <c r="AJQ151"/>
      <c r="AJR151"/>
      <c r="AJS151"/>
      <c r="AJT151"/>
      <c r="AJU151"/>
      <c r="AJV151"/>
      <c r="AJW151"/>
      <c r="AJX151"/>
      <c r="AJY151"/>
      <c r="AJZ151"/>
      <c r="AKA151"/>
      <c r="AKB151"/>
      <c r="AKC151"/>
      <c r="AKD151"/>
      <c r="AKE151"/>
      <c r="AKF151"/>
      <c r="AKG151"/>
      <c r="AKH151"/>
      <c r="AKI151"/>
      <c r="AKJ151"/>
      <c r="AKK151"/>
      <c r="AKL151"/>
      <c r="AKM151"/>
      <c r="AKN151"/>
      <c r="AKO151"/>
      <c r="AKP151"/>
      <c r="AKQ151"/>
      <c r="AKR151"/>
      <c r="AKS151"/>
      <c r="AKT151"/>
      <c r="AKU151"/>
      <c r="AKV151"/>
      <c r="AKW151"/>
      <c r="AKX151"/>
      <c r="AKY151"/>
      <c r="AKZ151"/>
      <c r="ALA151"/>
      <c r="ALB151"/>
      <c r="ALC151"/>
      <c r="ALD151"/>
      <c r="ALE151"/>
      <c r="ALF151"/>
      <c r="ALG151"/>
      <c r="ALH151"/>
      <c r="ALI151"/>
      <c r="ALJ151"/>
      <c r="ALK151"/>
      <c r="ALL151"/>
      <c r="ALM151"/>
      <c r="ALN151"/>
      <c r="ALO151"/>
      <c r="ALP151"/>
      <c r="ALQ151"/>
      <c r="ALR151"/>
      <c r="ALS151"/>
      <c r="ALT151"/>
      <c r="ALU151"/>
      <c r="ALV151"/>
      <c r="ALW151"/>
      <c r="ALX151"/>
      <c r="ALY151"/>
      <c r="ALZ151"/>
      <c r="AMA151"/>
      <c r="AMB151"/>
      <c r="AMC151"/>
      <c r="AMD151"/>
      <c r="AME151"/>
      <c r="AMF151"/>
      <c r="AMG151"/>
      <c r="AMH151"/>
      <c r="AMI151"/>
      <c r="AMJ151"/>
    </row>
    <row r="152" spans="1:1024">
      <c r="A152" s="40" t="s">
        <v>745</v>
      </c>
      <c r="B152" s="4"/>
      <c r="C152" s="50" t="s">
        <v>732</v>
      </c>
      <c r="D152" s="8"/>
      <c r="E152" s="8"/>
      <c r="F152" s="4" t="s">
        <v>738</v>
      </c>
      <c r="G152" s="50" t="s">
        <v>739</v>
      </c>
      <c r="H152" s="50"/>
      <c r="I152" s="3" t="s">
        <v>746</v>
      </c>
      <c r="J152" s="58"/>
      <c r="K152" s="61"/>
      <c r="L152" s="7" t="s">
        <v>730</v>
      </c>
      <c r="M152" s="7" t="s">
        <v>736</v>
      </c>
      <c r="N152" s="4"/>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c r="IW152"/>
      <c r="IX152"/>
      <c r="IY152"/>
      <c r="IZ152"/>
      <c r="JA152"/>
      <c r="JB152"/>
      <c r="JC152"/>
      <c r="JD152"/>
      <c r="JE152"/>
      <c r="JF152"/>
      <c r="JG152"/>
      <c r="JH152"/>
      <c r="JI152"/>
      <c r="JJ152"/>
      <c r="JK152"/>
      <c r="JL152"/>
      <c r="JM152"/>
      <c r="JN152"/>
      <c r="JO152"/>
      <c r="JP152"/>
      <c r="JQ152"/>
      <c r="JR152"/>
      <c r="JS152"/>
      <c r="JT152"/>
      <c r="JU152"/>
      <c r="JV152"/>
      <c r="JW152"/>
      <c r="JX152"/>
      <c r="JY152"/>
      <c r="JZ152"/>
      <c r="KA152"/>
      <c r="KB152"/>
      <c r="KC152"/>
      <c r="KD152"/>
      <c r="KE152"/>
      <c r="KF152"/>
      <c r="KG152"/>
      <c r="KH152"/>
      <c r="KI152"/>
      <c r="KJ152"/>
      <c r="KK152"/>
      <c r="KL152"/>
      <c r="KM152"/>
      <c r="KN152"/>
      <c r="KO152"/>
      <c r="KP152"/>
      <c r="KQ152"/>
      <c r="KR152"/>
      <c r="KS152"/>
      <c r="KT152"/>
      <c r="KU152"/>
      <c r="KV152"/>
      <c r="KW152"/>
      <c r="KX152"/>
      <c r="KY152"/>
      <c r="KZ152"/>
      <c r="LA152"/>
      <c r="LB152"/>
      <c r="LC152"/>
      <c r="LD152"/>
      <c r="LE152"/>
      <c r="LF152"/>
      <c r="LG152"/>
      <c r="LH152"/>
      <c r="LI152"/>
      <c r="LJ152"/>
      <c r="LK152"/>
      <c r="LL152"/>
      <c r="LM152"/>
      <c r="LN152"/>
      <c r="LO152"/>
      <c r="LP152"/>
      <c r="LQ152"/>
      <c r="LR152"/>
      <c r="LS152"/>
      <c r="LT152"/>
      <c r="LU152"/>
      <c r="LV152"/>
      <c r="LW152"/>
      <c r="LX152"/>
      <c r="LY152"/>
      <c r="LZ152"/>
      <c r="MA152"/>
      <c r="MB152"/>
      <c r="MC152"/>
      <c r="MD152"/>
      <c r="ME152"/>
      <c r="MF152"/>
      <c r="MG152"/>
      <c r="MH152"/>
      <c r="MI152"/>
      <c r="MJ152"/>
      <c r="MK152"/>
      <c r="ML152"/>
      <c r="MM152"/>
      <c r="MN152"/>
      <c r="MO152"/>
      <c r="MP152"/>
      <c r="MQ152"/>
      <c r="MR152"/>
      <c r="MS152"/>
      <c r="MT152"/>
      <c r="MU152"/>
      <c r="MV152"/>
      <c r="MW152"/>
      <c r="MX152"/>
      <c r="MY152"/>
      <c r="MZ152"/>
      <c r="NA152"/>
      <c r="NB152"/>
      <c r="NC152"/>
      <c r="ND152"/>
      <c r="NE152"/>
      <c r="NF152"/>
      <c r="NG152"/>
      <c r="NH152"/>
      <c r="NI152"/>
      <c r="NJ152"/>
      <c r="NK152"/>
      <c r="NL152"/>
      <c r="NM152"/>
      <c r="NN152"/>
      <c r="NO152"/>
      <c r="NP152"/>
      <c r="NQ152"/>
      <c r="NR152"/>
      <c r="NS152"/>
      <c r="NT152"/>
      <c r="NU152"/>
      <c r="NV152"/>
      <c r="NW152"/>
      <c r="NX152"/>
      <c r="NY152"/>
      <c r="NZ152"/>
      <c r="OA152"/>
      <c r="OB152"/>
      <c r="OC152"/>
      <c r="OD152"/>
      <c r="OE152"/>
      <c r="OF152"/>
      <c r="OG152"/>
      <c r="OH152"/>
      <c r="OI152"/>
      <c r="OJ152"/>
      <c r="OK152"/>
      <c r="OL152"/>
      <c r="OM152"/>
      <c r="ON152"/>
      <c r="OO152"/>
      <c r="OP152"/>
      <c r="OQ152"/>
      <c r="OR152"/>
      <c r="OS152"/>
      <c r="OT152"/>
      <c r="OU152"/>
      <c r="OV152"/>
      <c r="OW152"/>
      <c r="OX152"/>
      <c r="OY152"/>
      <c r="OZ152"/>
      <c r="PA152"/>
      <c r="PB152"/>
      <c r="PC152"/>
      <c r="PD152"/>
      <c r="PE152"/>
      <c r="PF152"/>
      <c r="PG152"/>
      <c r="PH152"/>
      <c r="PI152"/>
      <c r="PJ152"/>
      <c r="PK152"/>
      <c r="PL152"/>
      <c r="PM152"/>
      <c r="PN152"/>
      <c r="PO152"/>
      <c r="PP152"/>
      <c r="PQ152"/>
      <c r="PR152"/>
      <c r="PS152"/>
      <c r="PT152"/>
      <c r="PU152"/>
      <c r="PV152"/>
      <c r="PW152"/>
      <c r="PX152"/>
      <c r="PY152"/>
      <c r="PZ152"/>
      <c r="QA152"/>
      <c r="QB152"/>
      <c r="QC152"/>
      <c r="QD152"/>
      <c r="QE152"/>
      <c r="QF152"/>
      <c r="QG152"/>
      <c r="QH152"/>
      <c r="QI152"/>
      <c r="QJ152"/>
      <c r="QK152"/>
      <c r="QL152"/>
      <c r="QM152"/>
      <c r="QN152"/>
      <c r="QO152"/>
      <c r="QP152"/>
      <c r="QQ152"/>
      <c r="QR152"/>
      <c r="QS152"/>
      <c r="QT152"/>
      <c r="QU152"/>
      <c r="QV152"/>
      <c r="QW152"/>
      <c r="QX152"/>
      <c r="QY152"/>
      <c r="QZ152"/>
      <c r="RA152"/>
      <c r="RB152"/>
      <c r="RC152"/>
      <c r="RD152"/>
      <c r="RE152"/>
      <c r="RF152"/>
      <c r="RG152"/>
      <c r="RH152"/>
      <c r="RI152"/>
      <c r="RJ152"/>
      <c r="RK152"/>
      <c r="RL152"/>
      <c r="RM152"/>
      <c r="RN152"/>
      <c r="RO152"/>
      <c r="RP152"/>
      <c r="RQ152"/>
      <c r="RR152"/>
      <c r="RS152"/>
      <c r="RT152"/>
      <c r="RU152"/>
      <c r="RV152"/>
      <c r="RW152"/>
      <c r="RX152"/>
      <c r="RY152"/>
      <c r="RZ152"/>
      <c r="SA152"/>
      <c r="SB152"/>
      <c r="SC152"/>
      <c r="SD152"/>
      <c r="SE152"/>
      <c r="SF152"/>
      <c r="SG152"/>
      <c r="SH152"/>
      <c r="SI152"/>
      <c r="SJ152"/>
      <c r="SK152"/>
      <c r="SL152"/>
      <c r="SM152"/>
      <c r="SN152"/>
      <c r="SO152"/>
      <c r="SP152"/>
      <c r="SQ152"/>
      <c r="SR152"/>
      <c r="SS152"/>
      <c r="ST152"/>
      <c r="SU152"/>
      <c r="SV152"/>
      <c r="SW152"/>
      <c r="SX152"/>
      <c r="SY152"/>
      <c r="SZ152"/>
      <c r="TA152"/>
      <c r="TB152"/>
      <c r="TC152"/>
      <c r="TD152"/>
      <c r="TE152"/>
      <c r="TF152"/>
      <c r="TG152"/>
      <c r="TH152"/>
      <c r="TI152"/>
      <c r="TJ152"/>
      <c r="TK152"/>
      <c r="TL152"/>
      <c r="TM152"/>
      <c r="TN152"/>
      <c r="TO152"/>
      <c r="TP152"/>
      <c r="TQ152"/>
      <c r="TR152"/>
      <c r="TS152"/>
      <c r="TT152"/>
      <c r="TU152"/>
      <c r="TV152"/>
      <c r="TW152"/>
      <c r="TX152"/>
      <c r="TY152"/>
      <c r="TZ152"/>
      <c r="UA152"/>
      <c r="UB152"/>
      <c r="UC152"/>
      <c r="UD152"/>
      <c r="UE152"/>
      <c r="UF152"/>
      <c r="UG152"/>
      <c r="UH152"/>
      <c r="UI152"/>
      <c r="UJ152"/>
      <c r="UK152"/>
      <c r="UL152"/>
      <c r="UM152"/>
      <c r="UN152"/>
      <c r="UO152"/>
      <c r="UP152"/>
      <c r="UQ152"/>
      <c r="UR152"/>
      <c r="US152"/>
      <c r="UT152"/>
      <c r="UU152"/>
      <c r="UV152"/>
      <c r="UW152"/>
      <c r="UX152"/>
      <c r="UY152"/>
      <c r="UZ152"/>
      <c r="VA152"/>
      <c r="VB152"/>
      <c r="VC152"/>
      <c r="VD152"/>
      <c r="VE152"/>
      <c r="VF152"/>
      <c r="VG152"/>
      <c r="VH152"/>
      <c r="VI152"/>
      <c r="VJ152"/>
      <c r="VK152"/>
      <c r="VL152"/>
      <c r="VM152"/>
      <c r="VN152"/>
      <c r="VO152"/>
      <c r="VP152"/>
      <c r="VQ152"/>
      <c r="VR152"/>
      <c r="VS152"/>
      <c r="VT152"/>
      <c r="VU152"/>
      <c r="VV152"/>
      <c r="VW152"/>
      <c r="VX152"/>
      <c r="VY152"/>
      <c r="VZ152"/>
      <c r="WA152"/>
      <c r="WB152"/>
      <c r="WC152"/>
      <c r="WD152"/>
      <c r="WE152"/>
      <c r="WF152"/>
      <c r="WG152"/>
      <c r="WH152"/>
      <c r="WI152"/>
      <c r="WJ152"/>
      <c r="WK152"/>
      <c r="WL152"/>
      <c r="WM152"/>
      <c r="WN152"/>
      <c r="WO152"/>
      <c r="WP152"/>
      <c r="WQ152"/>
      <c r="WR152"/>
      <c r="WS152"/>
      <c r="WT152"/>
      <c r="WU152"/>
      <c r="WV152"/>
      <c r="WW152"/>
      <c r="WX152"/>
      <c r="WY152"/>
      <c r="WZ152"/>
      <c r="XA152"/>
      <c r="XB152"/>
      <c r="XC152"/>
      <c r="XD152"/>
      <c r="XE152"/>
      <c r="XF152"/>
      <c r="XG152"/>
      <c r="XH152"/>
      <c r="XI152"/>
      <c r="XJ152"/>
      <c r="XK152"/>
      <c r="XL152"/>
      <c r="XM152"/>
      <c r="XN152"/>
      <c r="XO152"/>
      <c r="XP152"/>
      <c r="XQ152"/>
      <c r="XR152"/>
      <c r="XS152"/>
      <c r="XT152"/>
      <c r="XU152"/>
      <c r="XV152"/>
      <c r="XW152"/>
      <c r="XX152"/>
      <c r="XY152"/>
      <c r="XZ152"/>
      <c r="YA152"/>
      <c r="YB152"/>
      <c r="YC152"/>
      <c r="YD152"/>
      <c r="YE152"/>
      <c r="YF152"/>
      <c r="YG152"/>
      <c r="YH152"/>
      <c r="YI152"/>
      <c r="YJ152"/>
      <c r="YK152"/>
      <c r="YL152"/>
      <c r="YM152"/>
      <c r="YN152"/>
      <c r="YO152"/>
      <c r="YP152"/>
      <c r="YQ152"/>
      <c r="YR152"/>
      <c r="YS152"/>
      <c r="YT152"/>
      <c r="YU152"/>
      <c r="YV152"/>
      <c r="YW152"/>
      <c r="YX152"/>
      <c r="YY152"/>
      <c r="YZ152"/>
      <c r="ZA152"/>
      <c r="ZB152"/>
      <c r="ZC152"/>
      <c r="ZD152"/>
      <c r="ZE152"/>
      <c r="ZF152"/>
      <c r="ZG152"/>
      <c r="ZH152"/>
      <c r="ZI152"/>
      <c r="ZJ152"/>
      <c r="ZK152"/>
      <c r="ZL152"/>
      <c r="ZM152"/>
      <c r="ZN152"/>
      <c r="ZO152"/>
      <c r="ZP152"/>
      <c r="ZQ152"/>
      <c r="ZR152"/>
      <c r="ZS152"/>
      <c r="ZT152"/>
      <c r="ZU152"/>
      <c r="ZV152"/>
      <c r="ZW152"/>
      <c r="ZX152"/>
      <c r="ZY152"/>
      <c r="ZZ152"/>
      <c r="AAA152"/>
      <c r="AAB152"/>
      <c r="AAC152"/>
      <c r="AAD152"/>
      <c r="AAE152"/>
      <c r="AAF152"/>
      <c r="AAG152"/>
      <c r="AAH152"/>
      <c r="AAI152"/>
      <c r="AAJ152"/>
      <c r="AAK152"/>
      <c r="AAL152"/>
      <c r="AAM152"/>
      <c r="AAN152"/>
      <c r="AAO152"/>
      <c r="AAP152"/>
      <c r="AAQ152"/>
      <c r="AAR152"/>
      <c r="AAS152"/>
      <c r="AAT152"/>
      <c r="AAU152"/>
      <c r="AAV152"/>
      <c r="AAW152"/>
      <c r="AAX152"/>
      <c r="AAY152"/>
      <c r="AAZ152"/>
      <c r="ABA152"/>
      <c r="ABB152"/>
      <c r="ABC152"/>
      <c r="ABD152"/>
      <c r="ABE152"/>
      <c r="ABF152"/>
      <c r="ABG152"/>
      <c r="ABH152"/>
      <c r="ABI152"/>
      <c r="ABJ152"/>
      <c r="ABK152"/>
      <c r="ABL152"/>
      <c r="ABM152"/>
      <c r="ABN152"/>
      <c r="ABO152"/>
      <c r="ABP152"/>
      <c r="ABQ152"/>
      <c r="ABR152"/>
      <c r="ABS152"/>
      <c r="ABT152"/>
      <c r="ABU152"/>
      <c r="ABV152"/>
      <c r="ABW152"/>
      <c r="ABX152"/>
      <c r="ABY152"/>
      <c r="ABZ152"/>
      <c r="ACA152"/>
      <c r="ACB152"/>
      <c r="ACC152"/>
      <c r="ACD152"/>
      <c r="ACE152"/>
      <c r="ACF152"/>
      <c r="ACG152"/>
      <c r="ACH152"/>
      <c r="ACI152"/>
      <c r="ACJ152"/>
      <c r="ACK152"/>
      <c r="ACL152"/>
      <c r="ACM152"/>
      <c r="ACN152"/>
      <c r="ACO152"/>
      <c r="ACP152"/>
      <c r="ACQ152"/>
      <c r="ACR152"/>
      <c r="ACS152"/>
      <c r="ACT152"/>
      <c r="ACU152"/>
      <c r="ACV152"/>
      <c r="ACW152"/>
      <c r="ACX152"/>
      <c r="ACY152"/>
      <c r="ACZ152"/>
      <c r="ADA152"/>
      <c r="ADB152"/>
      <c r="ADC152"/>
      <c r="ADD152"/>
      <c r="ADE152"/>
      <c r="ADF152"/>
      <c r="ADG152"/>
      <c r="ADH152"/>
      <c r="ADI152"/>
      <c r="ADJ152"/>
      <c r="ADK152"/>
      <c r="ADL152"/>
      <c r="ADM152"/>
      <c r="ADN152"/>
      <c r="ADO152"/>
      <c r="ADP152"/>
      <c r="ADQ152"/>
      <c r="ADR152"/>
      <c r="ADS152"/>
      <c r="ADT152"/>
      <c r="ADU152"/>
      <c r="ADV152"/>
      <c r="ADW152"/>
      <c r="ADX152"/>
      <c r="ADY152"/>
      <c r="ADZ152"/>
      <c r="AEA152"/>
      <c r="AEB152"/>
      <c r="AEC152"/>
      <c r="AED152"/>
      <c r="AEE152"/>
      <c r="AEF152"/>
      <c r="AEG152"/>
      <c r="AEH152"/>
      <c r="AEI152"/>
      <c r="AEJ152"/>
      <c r="AEK152"/>
      <c r="AEL152"/>
      <c r="AEM152"/>
      <c r="AEN152"/>
      <c r="AEO152"/>
      <c r="AEP152"/>
      <c r="AEQ152"/>
      <c r="AER152"/>
      <c r="AES152"/>
      <c r="AET152"/>
      <c r="AEU152"/>
      <c r="AEV152"/>
      <c r="AEW152"/>
      <c r="AEX152"/>
      <c r="AEY152"/>
      <c r="AEZ152"/>
      <c r="AFA152"/>
      <c r="AFB152"/>
      <c r="AFC152"/>
      <c r="AFD152"/>
      <c r="AFE152"/>
      <c r="AFF152"/>
      <c r="AFG152"/>
      <c r="AFH152"/>
      <c r="AFI152"/>
      <c r="AFJ152"/>
      <c r="AFK152"/>
      <c r="AFL152"/>
      <c r="AFM152"/>
      <c r="AFN152"/>
      <c r="AFO152"/>
      <c r="AFP152"/>
      <c r="AFQ152"/>
      <c r="AFR152"/>
      <c r="AFS152"/>
      <c r="AFT152"/>
      <c r="AFU152"/>
      <c r="AFV152"/>
      <c r="AFW152"/>
      <c r="AFX152"/>
      <c r="AFY152"/>
      <c r="AFZ152"/>
      <c r="AGA152"/>
      <c r="AGB152"/>
      <c r="AGC152"/>
      <c r="AGD152"/>
      <c r="AGE152"/>
      <c r="AGF152"/>
      <c r="AGG152"/>
      <c r="AGH152"/>
      <c r="AGI152"/>
      <c r="AGJ152"/>
      <c r="AGK152"/>
      <c r="AGL152"/>
      <c r="AGM152"/>
      <c r="AGN152"/>
      <c r="AGO152"/>
      <c r="AGP152"/>
      <c r="AGQ152"/>
      <c r="AGR152"/>
      <c r="AGS152"/>
      <c r="AGT152"/>
      <c r="AGU152"/>
      <c r="AGV152"/>
      <c r="AGW152"/>
      <c r="AGX152"/>
      <c r="AGY152"/>
      <c r="AGZ152"/>
      <c r="AHA152"/>
      <c r="AHB152"/>
      <c r="AHC152"/>
      <c r="AHD152"/>
      <c r="AHE152"/>
      <c r="AHF152"/>
      <c r="AHG152"/>
      <c r="AHH152"/>
      <c r="AHI152"/>
      <c r="AHJ152"/>
      <c r="AHK152"/>
      <c r="AHL152"/>
      <c r="AHM152"/>
      <c r="AHN152"/>
      <c r="AHO152"/>
      <c r="AHP152"/>
      <c r="AHQ152"/>
      <c r="AHR152"/>
      <c r="AHS152"/>
      <c r="AHT152"/>
      <c r="AHU152"/>
      <c r="AHV152"/>
      <c r="AHW152"/>
      <c r="AHX152"/>
      <c r="AHY152"/>
      <c r="AHZ152"/>
      <c r="AIA152"/>
      <c r="AIB152"/>
      <c r="AIC152"/>
      <c r="AID152"/>
      <c r="AIE152"/>
      <c r="AIF152"/>
      <c r="AIG152"/>
      <c r="AIH152"/>
      <c r="AII152"/>
      <c r="AIJ152"/>
      <c r="AIK152"/>
      <c r="AIL152"/>
      <c r="AIM152"/>
      <c r="AIN152"/>
      <c r="AIO152"/>
      <c r="AIP152"/>
      <c r="AIQ152"/>
      <c r="AIR152"/>
      <c r="AIS152"/>
      <c r="AIT152"/>
      <c r="AIU152"/>
      <c r="AIV152"/>
      <c r="AIW152"/>
      <c r="AIX152"/>
      <c r="AIY152"/>
      <c r="AIZ152"/>
      <c r="AJA152"/>
      <c r="AJB152"/>
      <c r="AJC152"/>
      <c r="AJD152"/>
      <c r="AJE152"/>
      <c r="AJF152"/>
      <c r="AJG152"/>
      <c r="AJH152"/>
      <c r="AJI152"/>
      <c r="AJJ152"/>
      <c r="AJK152"/>
      <c r="AJL152"/>
      <c r="AJM152"/>
      <c r="AJN152"/>
      <c r="AJO152"/>
      <c r="AJP152"/>
      <c r="AJQ152"/>
      <c r="AJR152"/>
      <c r="AJS152"/>
      <c r="AJT152"/>
      <c r="AJU152"/>
      <c r="AJV152"/>
      <c r="AJW152"/>
      <c r="AJX152"/>
      <c r="AJY152"/>
      <c r="AJZ152"/>
      <c r="AKA152"/>
      <c r="AKB152"/>
      <c r="AKC152"/>
      <c r="AKD152"/>
      <c r="AKE152"/>
      <c r="AKF152"/>
      <c r="AKG152"/>
      <c r="AKH152"/>
      <c r="AKI152"/>
      <c r="AKJ152"/>
      <c r="AKK152"/>
      <c r="AKL152"/>
      <c r="AKM152"/>
      <c r="AKN152"/>
      <c r="AKO152"/>
      <c r="AKP152"/>
      <c r="AKQ152"/>
      <c r="AKR152"/>
      <c r="AKS152"/>
      <c r="AKT152"/>
      <c r="AKU152"/>
      <c r="AKV152"/>
      <c r="AKW152"/>
      <c r="AKX152"/>
      <c r="AKY152"/>
      <c r="AKZ152"/>
      <c r="ALA152"/>
      <c r="ALB152"/>
      <c r="ALC152"/>
      <c r="ALD152"/>
      <c r="ALE152"/>
      <c r="ALF152"/>
      <c r="ALG152"/>
      <c r="ALH152"/>
      <c r="ALI152"/>
      <c r="ALJ152"/>
      <c r="ALK152"/>
      <c r="ALL152"/>
      <c r="ALM152"/>
      <c r="ALN152"/>
      <c r="ALO152"/>
      <c r="ALP152"/>
      <c r="ALQ152"/>
      <c r="ALR152"/>
      <c r="ALS152"/>
      <c r="ALT152"/>
      <c r="ALU152"/>
      <c r="ALV152"/>
      <c r="ALW152"/>
      <c r="ALX152"/>
      <c r="ALY152"/>
      <c r="ALZ152"/>
      <c r="AMA152"/>
      <c r="AMB152"/>
      <c r="AMC152"/>
      <c r="AMD152"/>
      <c r="AME152"/>
      <c r="AMF152"/>
      <c r="AMG152"/>
      <c r="AMH152"/>
      <c r="AMI152"/>
      <c r="AMJ152"/>
    </row>
    <row r="153" spans="1:1024">
      <c r="A153" s="40" t="s">
        <v>747</v>
      </c>
      <c r="B153" s="4"/>
      <c r="C153" s="50"/>
      <c r="D153" s="8"/>
      <c r="E153" s="8"/>
      <c r="F153" s="4"/>
      <c r="G153" s="50"/>
      <c r="H153" s="3"/>
      <c r="I153" s="3"/>
      <c r="J153" s="58"/>
      <c r="K153" s="61"/>
      <c r="L153" s="7" t="s">
        <v>730</v>
      </c>
      <c r="M153" s="7" t="s">
        <v>736</v>
      </c>
      <c r="N153" s="4"/>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c r="IW153"/>
      <c r="IX153"/>
      <c r="IY153"/>
      <c r="IZ153"/>
      <c r="JA153"/>
      <c r="JB153"/>
      <c r="JC153"/>
      <c r="JD153"/>
      <c r="JE153"/>
      <c r="JF153"/>
      <c r="JG153"/>
      <c r="JH153"/>
      <c r="JI153"/>
      <c r="JJ153"/>
      <c r="JK153"/>
      <c r="JL153"/>
      <c r="JM153"/>
      <c r="JN153"/>
      <c r="JO153"/>
      <c r="JP153"/>
      <c r="JQ153"/>
      <c r="JR153"/>
      <c r="JS153"/>
      <c r="JT153"/>
      <c r="JU153"/>
      <c r="JV153"/>
      <c r="JW153"/>
      <c r="JX153"/>
      <c r="JY153"/>
      <c r="JZ153"/>
      <c r="KA153"/>
      <c r="KB153"/>
      <c r="KC153"/>
      <c r="KD153"/>
      <c r="KE153"/>
      <c r="KF153"/>
      <c r="KG153"/>
      <c r="KH153"/>
      <c r="KI153"/>
      <c r="KJ153"/>
      <c r="KK153"/>
      <c r="KL153"/>
      <c r="KM153"/>
      <c r="KN153"/>
      <c r="KO153"/>
      <c r="KP153"/>
      <c r="KQ153"/>
      <c r="KR153"/>
      <c r="KS153"/>
      <c r="KT153"/>
      <c r="KU153"/>
      <c r="KV153"/>
      <c r="KW153"/>
      <c r="KX153"/>
      <c r="KY153"/>
      <c r="KZ153"/>
      <c r="LA153"/>
      <c r="LB153"/>
      <c r="LC153"/>
      <c r="LD153"/>
      <c r="LE153"/>
      <c r="LF153"/>
      <c r="LG153"/>
      <c r="LH153"/>
      <c r="LI153"/>
      <c r="LJ153"/>
      <c r="LK153"/>
      <c r="LL153"/>
      <c r="LM153"/>
      <c r="LN153"/>
      <c r="LO153"/>
      <c r="LP153"/>
      <c r="LQ153"/>
      <c r="LR153"/>
      <c r="LS153"/>
      <c r="LT153"/>
      <c r="LU153"/>
      <c r="LV153"/>
      <c r="LW153"/>
      <c r="LX153"/>
      <c r="LY153"/>
      <c r="LZ153"/>
      <c r="MA153"/>
      <c r="MB153"/>
      <c r="MC153"/>
      <c r="MD153"/>
      <c r="ME153"/>
      <c r="MF153"/>
      <c r="MG153"/>
      <c r="MH153"/>
      <c r="MI153"/>
      <c r="MJ153"/>
      <c r="MK153"/>
      <c r="ML153"/>
      <c r="MM153"/>
      <c r="MN153"/>
      <c r="MO153"/>
      <c r="MP153"/>
      <c r="MQ153"/>
      <c r="MR153"/>
      <c r="MS153"/>
      <c r="MT153"/>
      <c r="MU153"/>
      <c r="MV153"/>
      <c r="MW153"/>
      <c r="MX153"/>
      <c r="MY153"/>
      <c r="MZ153"/>
      <c r="NA153"/>
      <c r="NB153"/>
      <c r="NC153"/>
      <c r="ND153"/>
      <c r="NE153"/>
      <c r="NF153"/>
      <c r="NG153"/>
      <c r="NH153"/>
      <c r="NI153"/>
      <c r="NJ153"/>
      <c r="NK153"/>
      <c r="NL153"/>
      <c r="NM153"/>
      <c r="NN153"/>
      <c r="NO153"/>
      <c r="NP153"/>
      <c r="NQ153"/>
      <c r="NR153"/>
      <c r="NS153"/>
      <c r="NT153"/>
      <c r="NU153"/>
      <c r="NV153"/>
      <c r="NW153"/>
      <c r="NX153"/>
      <c r="NY153"/>
      <c r="NZ153"/>
      <c r="OA153"/>
      <c r="OB153"/>
      <c r="OC153"/>
      <c r="OD153"/>
      <c r="OE153"/>
      <c r="OF153"/>
      <c r="OG153"/>
      <c r="OH153"/>
      <c r="OI153"/>
      <c r="OJ153"/>
      <c r="OK153"/>
      <c r="OL153"/>
      <c r="OM153"/>
      <c r="ON153"/>
      <c r="OO153"/>
      <c r="OP153"/>
      <c r="OQ153"/>
      <c r="OR153"/>
      <c r="OS153"/>
      <c r="OT153"/>
      <c r="OU153"/>
      <c r="OV153"/>
      <c r="OW153"/>
      <c r="OX153"/>
      <c r="OY153"/>
      <c r="OZ153"/>
      <c r="PA153"/>
      <c r="PB153"/>
      <c r="PC153"/>
      <c r="PD153"/>
      <c r="PE153"/>
      <c r="PF153"/>
      <c r="PG153"/>
      <c r="PH153"/>
      <c r="PI153"/>
      <c r="PJ153"/>
      <c r="PK153"/>
      <c r="PL153"/>
      <c r="PM153"/>
      <c r="PN153"/>
      <c r="PO153"/>
      <c r="PP153"/>
      <c r="PQ153"/>
      <c r="PR153"/>
      <c r="PS153"/>
      <c r="PT153"/>
      <c r="PU153"/>
      <c r="PV153"/>
      <c r="PW153"/>
      <c r="PX153"/>
      <c r="PY153"/>
      <c r="PZ153"/>
      <c r="QA153"/>
      <c r="QB153"/>
      <c r="QC153"/>
      <c r="QD153"/>
      <c r="QE153"/>
      <c r="QF153"/>
      <c r="QG153"/>
      <c r="QH153"/>
      <c r="QI153"/>
      <c r="QJ153"/>
      <c r="QK153"/>
      <c r="QL153"/>
      <c r="QM153"/>
      <c r="QN153"/>
      <c r="QO153"/>
      <c r="QP153"/>
      <c r="QQ153"/>
      <c r="QR153"/>
      <c r="QS153"/>
      <c r="QT153"/>
      <c r="QU153"/>
      <c r="QV153"/>
      <c r="QW153"/>
      <c r="QX153"/>
      <c r="QY153"/>
      <c r="QZ153"/>
      <c r="RA153"/>
      <c r="RB153"/>
      <c r="RC153"/>
      <c r="RD153"/>
      <c r="RE153"/>
      <c r="RF153"/>
      <c r="RG153"/>
      <c r="RH153"/>
      <c r="RI153"/>
      <c r="RJ153"/>
      <c r="RK153"/>
      <c r="RL153"/>
      <c r="RM153"/>
      <c r="RN153"/>
      <c r="RO153"/>
      <c r="RP153"/>
      <c r="RQ153"/>
      <c r="RR153"/>
      <c r="RS153"/>
      <c r="RT153"/>
      <c r="RU153"/>
      <c r="RV153"/>
      <c r="RW153"/>
      <c r="RX153"/>
      <c r="RY153"/>
      <c r="RZ153"/>
      <c r="SA153"/>
      <c r="SB153"/>
      <c r="SC153"/>
      <c r="SD153"/>
      <c r="SE153"/>
      <c r="SF153"/>
      <c r="SG153"/>
      <c r="SH153"/>
      <c r="SI153"/>
      <c r="SJ153"/>
      <c r="SK153"/>
      <c r="SL153"/>
      <c r="SM153"/>
      <c r="SN153"/>
      <c r="SO153"/>
      <c r="SP153"/>
      <c r="SQ153"/>
      <c r="SR153"/>
      <c r="SS153"/>
      <c r="ST153"/>
      <c r="SU153"/>
      <c r="SV153"/>
      <c r="SW153"/>
      <c r="SX153"/>
      <c r="SY153"/>
      <c r="SZ153"/>
      <c r="TA153"/>
      <c r="TB153"/>
      <c r="TC153"/>
      <c r="TD153"/>
      <c r="TE153"/>
      <c r="TF153"/>
      <c r="TG153"/>
      <c r="TH153"/>
      <c r="TI153"/>
      <c r="TJ153"/>
      <c r="TK153"/>
      <c r="TL153"/>
      <c r="TM153"/>
      <c r="TN153"/>
      <c r="TO153"/>
      <c r="TP153"/>
      <c r="TQ153"/>
      <c r="TR153"/>
      <c r="TS153"/>
      <c r="TT153"/>
      <c r="TU153"/>
      <c r="TV153"/>
      <c r="TW153"/>
      <c r="TX153"/>
      <c r="TY153"/>
      <c r="TZ153"/>
      <c r="UA153"/>
      <c r="UB153"/>
      <c r="UC153"/>
      <c r="UD153"/>
      <c r="UE153"/>
      <c r="UF153"/>
      <c r="UG153"/>
      <c r="UH153"/>
      <c r="UI153"/>
      <c r="UJ153"/>
      <c r="UK153"/>
      <c r="UL153"/>
      <c r="UM153"/>
      <c r="UN153"/>
      <c r="UO153"/>
      <c r="UP153"/>
      <c r="UQ153"/>
      <c r="UR153"/>
      <c r="US153"/>
      <c r="UT153"/>
      <c r="UU153"/>
      <c r="UV153"/>
      <c r="UW153"/>
      <c r="UX153"/>
      <c r="UY153"/>
      <c r="UZ153"/>
      <c r="VA153"/>
      <c r="VB153"/>
      <c r="VC153"/>
      <c r="VD153"/>
      <c r="VE153"/>
      <c r="VF153"/>
      <c r="VG153"/>
      <c r="VH153"/>
      <c r="VI153"/>
      <c r="VJ153"/>
      <c r="VK153"/>
      <c r="VL153"/>
      <c r="VM153"/>
      <c r="VN153"/>
      <c r="VO153"/>
      <c r="VP153"/>
      <c r="VQ153"/>
      <c r="VR153"/>
      <c r="VS153"/>
      <c r="VT153"/>
      <c r="VU153"/>
      <c r="VV153"/>
      <c r="VW153"/>
      <c r="VX153"/>
      <c r="VY153"/>
      <c r="VZ153"/>
      <c r="WA153"/>
      <c r="WB153"/>
      <c r="WC153"/>
      <c r="WD153"/>
      <c r="WE153"/>
      <c r="WF153"/>
      <c r="WG153"/>
      <c r="WH153"/>
      <c r="WI153"/>
      <c r="WJ153"/>
      <c r="WK153"/>
      <c r="WL153"/>
      <c r="WM153"/>
      <c r="WN153"/>
      <c r="WO153"/>
      <c r="WP153"/>
      <c r="WQ153"/>
      <c r="WR153"/>
      <c r="WS153"/>
      <c r="WT153"/>
      <c r="WU153"/>
      <c r="WV153"/>
      <c r="WW153"/>
      <c r="WX153"/>
      <c r="WY153"/>
      <c r="WZ153"/>
      <c r="XA153"/>
      <c r="XB153"/>
      <c r="XC153"/>
      <c r="XD153"/>
      <c r="XE153"/>
      <c r="XF153"/>
      <c r="XG153"/>
      <c r="XH153"/>
      <c r="XI153"/>
      <c r="XJ153"/>
      <c r="XK153"/>
      <c r="XL153"/>
      <c r="XM153"/>
      <c r="XN153"/>
      <c r="XO153"/>
      <c r="XP153"/>
      <c r="XQ153"/>
      <c r="XR153"/>
      <c r="XS153"/>
      <c r="XT153"/>
      <c r="XU153"/>
      <c r="XV153"/>
      <c r="XW153"/>
      <c r="XX153"/>
      <c r="XY153"/>
      <c r="XZ153"/>
      <c r="YA153"/>
      <c r="YB153"/>
      <c r="YC153"/>
      <c r="YD153"/>
      <c r="YE153"/>
      <c r="YF153"/>
      <c r="YG153"/>
      <c r="YH153"/>
      <c r="YI153"/>
      <c r="YJ153"/>
      <c r="YK153"/>
      <c r="YL153"/>
      <c r="YM153"/>
      <c r="YN153"/>
      <c r="YO153"/>
      <c r="YP153"/>
      <c r="YQ153"/>
      <c r="YR153"/>
      <c r="YS153"/>
      <c r="YT153"/>
      <c r="YU153"/>
      <c r="YV153"/>
      <c r="YW153"/>
      <c r="YX153"/>
      <c r="YY153"/>
      <c r="YZ153"/>
      <c r="ZA153"/>
      <c r="ZB153"/>
      <c r="ZC153"/>
      <c r="ZD153"/>
      <c r="ZE153"/>
      <c r="ZF153"/>
      <c r="ZG153"/>
      <c r="ZH153"/>
      <c r="ZI153"/>
      <c r="ZJ153"/>
      <c r="ZK153"/>
      <c r="ZL153"/>
      <c r="ZM153"/>
      <c r="ZN153"/>
      <c r="ZO153"/>
      <c r="ZP153"/>
      <c r="ZQ153"/>
      <c r="ZR153"/>
      <c r="ZS153"/>
      <c r="ZT153"/>
      <c r="ZU153"/>
      <c r="ZV153"/>
      <c r="ZW153"/>
      <c r="ZX153"/>
      <c r="ZY153"/>
      <c r="ZZ153"/>
      <c r="AAA153"/>
      <c r="AAB153"/>
      <c r="AAC153"/>
      <c r="AAD153"/>
      <c r="AAE153"/>
      <c r="AAF153"/>
      <c r="AAG153"/>
      <c r="AAH153"/>
      <c r="AAI153"/>
      <c r="AAJ153"/>
      <c r="AAK153"/>
      <c r="AAL153"/>
      <c r="AAM153"/>
      <c r="AAN153"/>
      <c r="AAO153"/>
      <c r="AAP153"/>
      <c r="AAQ153"/>
      <c r="AAR153"/>
      <c r="AAS153"/>
      <c r="AAT153"/>
      <c r="AAU153"/>
      <c r="AAV153"/>
      <c r="AAW153"/>
      <c r="AAX153"/>
      <c r="AAY153"/>
      <c r="AAZ153"/>
      <c r="ABA153"/>
      <c r="ABB153"/>
      <c r="ABC153"/>
      <c r="ABD153"/>
      <c r="ABE153"/>
      <c r="ABF153"/>
      <c r="ABG153"/>
      <c r="ABH153"/>
      <c r="ABI153"/>
      <c r="ABJ153"/>
      <c r="ABK153"/>
      <c r="ABL153"/>
      <c r="ABM153"/>
      <c r="ABN153"/>
      <c r="ABO153"/>
      <c r="ABP153"/>
      <c r="ABQ153"/>
      <c r="ABR153"/>
      <c r="ABS153"/>
      <c r="ABT153"/>
      <c r="ABU153"/>
      <c r="ABV153"/>
      <c r="ABW153"/>
      <c r="ABX153"/>
      <c r="ABY153"/>
      <c r="ABZ153"/>
      <c r="ACA153"/>
      <c r="ACB153"/>
      <c r="ACC153"/>
      <c r="ACD153"/>
      <c r="ACE153"/>
      <c r="ACF153"/>
      <c r="ACG153"/>
      <c r="ACH153"/>
      <c r="ACI153"/>
      <c r="ACJ153"/>
      <c r="ACK153"/>
      <c r="ACL153"/>
      <c r="ACM153"/>
      <c r="ACN153"/>
      <c r="ACO153"/>
      <c r="ACP153"/>
      <c r="ACQ153"/>
      <c r="ACR153"/>
      <c r="ACS153"/>
      <c r="ACT153"/>
      <c r="ACU153"/>
      <c r="ACV153"/>
      <c r="ACW153"/>
      <c r="ACX153"/>
      <c r="ACY153"/>
      <c r="ACZ153"/>
      <c r="ADA153"/>
      <c r="ADB153"/>
      <c r="ADC153"/>
      <c r="ADD153"/>
      <c r="ADE153"/>
      <c r="ADF153"/>
      <c r="ADG153"/>
      <c r="ADH153"/>
      <c r="ADI153"/>
      <c r="ADJ153"/>
      <c r="ADK153"/>
      <c r="ADL153"/>
      <c r="ADM153"/>
      <c r="ADN153"/>
      <c r="ADO153"/>
      <c r="ADP153"/>
      <c r="ADQ153"/>
      <c r="ADR153"/>
      <c r="ADS153"/>
      <c r="ADT153"/>
      <c r="ADU153"/>
      <c r="ADV153"/>
      <c r="ADW153"/>
      <c r="ADX153"/>
      <c r="ADY153"/>
      <c r="ADZ153"/>
      <c r="AEA153"/>
      <c r="AEB153"/>
      <c r="AEC153"/>
      <c r="AED153"/>
      <c r="AEE153"/>
      <c r="AEF153"/>
      <c r="AEG153"/>
      <c r="AEH153"/>
      <c r="AEI153"/>
      <c r="AEJ153"/>
      <c r="AEK153"/>
      <c r="AEL153"/>
      <c r="AEM153"/>
      <c r="AEN153"/>
      <c r="AEO153"/>
      <c r="AEP153"/>
      <c r="AEQ153"/>
      <c r="AER153"/>
      <c r="AES153"/>
      <c r="AET153"/>
      <c r="AEU153"/>
      <c r="AEV153"/>
      <c r="AEW153"/>
      <c r="AEX153"/>
      <c r="AEY153"/>
      <c r="AEZ153"/>
      <c r="AFA153"/>
      <c r="AFB153"/>
      <c r="AFC153"/>
      <c r="AFD153"/>
      <c r="AFE153"/>
      <c r="AFF153"/>
      <c r="AFG153"/>
      <c r="AFH153"/>
      <c r="AFI153"/>
      <c r="AFJ153"/>
      <c r="AFK153"/>
      <c r="AFL153"/>
      <c r="AFM153"/>
      <c r="AFN153"/>
      <c r="AFO153"/>
      <c r="AFP153"/>
      <c r="AFQ153"/>
      <c r="AFR153"/>
      <c r="AFS153"/>
      <c r="AFT153"/>
      <c r="AFU153"/>
      <c r="AFV153"/>
      <c r="AFW153"/>
      <c r="AFX153"/>
      <c r="AFY153"/>
      <c r="AFZ153"/>
      <c r="AGA153"/>
      <c r="AGB153"/>
      <c r="AGC153"/>
      <c r="AGD153"/>
      <c r="AGE153"/>
      <c r="AGF153"/>
      <c r="AGG153"/>
      <c r="AGH153"/>
      <c r="AGI153"/>
      <c r="AGJ153"/>
      <c r="AGK153"/>
      <c r="AGL153"/>
      <c r="AGM153"/>
      <c r="AGN153"/>
      <c r="AGO153"/>
      <c r="AGP153"/>
      <c r="AGQ153"/>
      <c r="AGR153"/>
      <c r="AGS153"/>
      <c r="AGT153"/>
      <c r="AGU153"/>
      <c r="AGV153"/>
      <c r="AGW153"/>
      <c r="AGX153"/>
      <c r="AGY153"/>
      <c r="AGZ153"/>
      <c r="AHA153"/>
      <c r="AHB153"/>
      <c r="AHC153"/>
      <c r="AHD153"/>
      <c r="AHE153"/>
      <c r="AHF153"/>
      <c r="AHG153"/>
      <c r="AHH153"/>
      <c r="AHI153"/>
      <c r="AHJ153"/>
      <c r="AHK153"/>
      <c r="AHL153"/>
      <c r="AHM153"/>
      <c r="AHN153"/>
      <c r="AHO153"/>
      <c r="AHP153"/>
      <c r="AHQ153"/>
      <c r="AHR153"/>
      <c r="AHS153"/>
      <c r="AHT153"/>
      <c r="AHU153"/>
      <c r="AHV153"/>
      <c r="AHW153"/>
      <c r="AHX153"/>
      <c r="AHY153"/>
      <c r="AHZ153"/>
      <c r="AIA153"/>
      <c r="AIB153"/>
      <c r="AIC153"/>
      <c r="AID153"/>
      <c r="AIE153"/>
      <c r="AIF153"/>
      <c r="AIG153"/>
      <c r="AIH153"/>
      <c r="AII153"/>
      <c r="AIJ153"/>
      <c r="AIK153"/>
      <c r="AIL153"/>
      <c r="AIM153"/>
      <c r="AIN153"/>
      <c r="AIO153"/>
      <c r="AIP153"/>
      <c r="AIQ153"/>
      <c r="AIR153"/>
      <c r="AIS153"/>
      <c r="AIT153"/>
      <c r="AIU153"/>
      <c r="AIV153"/>
      <c r="AIW153"/>
      <c r="AIX153"/>
      <c r="AIY153"/>
      <c r="AIZ153"/>
      <c r="AJA153"/>
      <c r="AJB153"/>
      <c r="AJC153"/>
      <c r="AJD153"/>
      <c r="AJE153"/>
      <c r="AJF153"/>
      <c r="AJG153"/>
      <c r="AJH153"/>
      <c r="AJI153"/>
      <c r="AJJ153"/>
      <c r="AJK153"/>
      <c r="AJL153"/>
      <c r="AJM153"/>
      <c r="AJN153"/>
      <c r="AJO153"/>
      <c r="AJP153"/>
      <c r="AJQ153"/>
      <c r="AJR153"/>
      <c r="AJS153"/>
      <c r="AJT153"/>
      <c r="AJU153"/>
      <c r="AJV153"/>
      <c r="AJW153"/>
      <c r="AJX153"/>
      <c r="AJY153"/>
      <c r="AJZ153"/>
      <c r="AKA153"/>
      <c r="AKB153"/>
      <c r="AKC153"/>
      <c r="AKD153"/>
      <c r="AKE153"/>
      <c r="AKF153"/>
      <c r="AKG153"/>
      <c r="AKH153"/>
      <c r="AKI153"/>
      <c r="AKJ153"/>
      <c r="AKK153"/>
      <c r="AKL153"/>
      <c r="AKM153"/>
      <c r="AKN153"/>
      <c r="AKO153"/>
      <c r="AKP153"/>
      <c r="AKQ153"/>
      <c r="AKR153"/>
      <c r="AKS153"/>
      <c r="AKT153"/>
      <c r="AKU153"/>
      <c r="AKV153"/>
      <c r="AKW153"/>
      <c r="AKX153"/>
      <c r="AKY153"/>
      <c r="AKZ153"/>
      <c r="ALA153"/>
      <c r="ALB153"/>
      <c r="ALC153"/>
      <c r="ALD153"/>
      <c r="ALE153"/>
      <c r="ALF153"/>
      <c r="ALG153"/>
      <c r="ALH153"/>
      <c r="ALI153"/>
      <c r="ALJ153"/>
      <c r="ALK153"/>
      <c r="ALL153"/>
      <c r="ALM153"/>
      <c r="ALN153"/>
      <c r="ALO153"/>
      <c r="ALP153"/>
      <c r="ALQ153"/>
      <c r="ALR153"/>
      <c r="ALS153"/>
      <c r="ALT153"/>
      <c r="ALU153"/>
      <c r="ALV153"/>
      <c r="ALW153"/>
      <c r="ALX153"/>
      <c r="ALY153"/>
      <c r="ALZ153"/>
      <c r="AMA153"/>
      <c r="AMB153"/>
      <c r="AMC153"/>
      <c r="AMD153"/>
      <c r="AME153"/>
      <c r="AMF153"/>
      <c r="AMG153"/>
      <c r="AMH153"/>
      <c r="AMI153"/>
      <c r="AMJ153"/>
    </row>
    <row r="154" spans="1:1024">
      <c r="A154" s="40" t="s">
        <v>748</v>
      </c>
      <c r="B154" s="4"/>
      <c r="C154" s="50" t="s">
        <v>732</v>
      </c>
      <c r="D154" s="8"/>
      <c r="E154" s="8"/>
      <c r="F154" s="4" t="s">
        <v>738</v>
      </c>
      <c r="G154" s="50" t="s">
        <v>739</v>
      </c>
      <c r="H154" s="50"/>
      <c r="I154" s="3" t="s">
        <v>749</v>
      </c>
      <c r="J154" s="58"/>
      <c r="K154" s="61"/>
      <c r="L154" s="7" t="s">
        <v>730</v>
      </c>
      <c r="M154" s="7" t="s">
        <v>736</v>
      </c>
      <c r="N154" s="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c r="IW154"/>
      <c r="IX154"/>
      <c r="IY154"/>
      <c r="IZ154"/>
      <c r="JA154"/>
      <c r="JB154"/>
      <c r="JC154"/>
      <c r="JD154"/>
      <c r="JE154"/>
      <c r="JF154"/>
      <c r="JG154"/>
      <c r="JH154"/>
      <c r="JI154"/>
      <c r="JJ154"/>
      <c r="JK154"/>
      <c r="JL154"/>
      <c r="JM154"/>
      <c r="JN154"/>
      <c r="JO154"/>
      <c r="JP154"/>
      <c r="JQ154"/>
      <c r="JR154"/>
      <c r="JS154"/>
      <c r="JT154"/>
      <c r="JU154"/>
      <c r="JV154"/>
      <c r="JW154"/>
      <c r="JX154"/>
      <c r="JY154"/>
      <c r="JZ154"/>
      <c r="KA154"/>
      <c r="KB154"/>
      <c r="KC154"/>
      <c r="KD154"/>
      <c r="KE154"/>
      <c r="KF154"/>
      <c r="KG154"/>
      <c r="KH154"/>
      <c r="KI154"/>
      <c r="KJ154"/>
      <c r="KK154"/>
      <c r="KL154"/>
      <c r="KM154"/>
      <c r="KN154"/>
      <c r="KO154"/>
      <c r="KP154"/>
      <c r="KQ154"/>
      <c r="KR154"/>
      <c r="KS154"/>
      <c r="KT154"/>
      <c r="KU154"/>
      <c r="KV154"/>
      <c r="KW154"/>
      <c r="KX154"/>
      <c r="KY154"/>
      <c r="KZ154"/>
      <c r="LA154"/>
      <c r="LB154"/>
      <c r="LC154"/>
      <c r="LD154"/>
      <c r="LE154"/>
      <c r="LF154"/>
      <c r="LG154"/>
      <c r="LH154"/>
      <c r="LI154"/>
      <c r="LJ154"/>
      <c r="LK154"/>
      <c r="LL154"/>
      <c r="LM154"/>
      <c r="LN154"/>
      <c r="LO154"/>
      <c r="LP154"/>
      <c r="LQ154"/>
      <c r="LR154"/>
      <c r="LS154"/>
      <c r="LT154"/>
      <c r="LU154"/>
      <c r="LV154"/>
      <c r="LW154"/>
      <c r="LX154"/>
      <c r="LY154"/>
      <c r="LZ154"/>
      <c r="MA154"/>
      <c r="MB154"/>
      <c r="MC154"/>
      <c r="MD154"/>
      <c r="ME154"/>
      <c r="MF154"/>
      <c r="MG154"/>
      <c r="MH154"/>
      <c r="MI154"/>
      <c r="MJ154"/>
      <c r="MK154"/>
      <c r="ML154"/>
      <c r="MM154"/>
      <c r="MN154"/>
      <c r="MO154"/>
      <c r="MP154"/>
      <c r="MQ154"/>
      <c r="MR154"/>
      <c r="MS154"/>
      <c r="MT154"/>
      <c r="MU154"/>
      <c r="MV154"/>
      <c r="MW154"/>
      <c r="MX154"/>
      <c r="MY154"/>
      <c r="MZ154"/>
      <c r="NA154"/>
      <c r="NB154"/>
      <c r="NC154"/>
      <c r="ND154"/>
      <c r="NE154"/>
      <c r="NF154"/>
      <c r="NG154"/>
      <c r="NH154"/>
      <c r="NI154"/>
      <c r="NJ154"/>
      <c r="NK154"/>
      <c r="NL154"/>
      <c r="NM154"/>
      <c r="NN154"/>
      <c r="NO154"/>
      <c r="NP154"/>
      <c r="NQ154"/>
      <c r="NR154"/>
      <c r="NS154"/>
      <c r="NT154"/>
      <c r="NU154"/>
      <c r="NV154"/>
      <c r="NW154"/>
      <c r="NX154"/>
      <c r="NY154"/>
      <c r="NZ154"/>
      <c r="OA154"/>
      <c r="OB154"/>
      <c r="OC154"/>
      <c r="OD154"/>
      <c r="OE154"/>
      <c r="OF154"/>
      <c r="OG154"/>
      <c r="OH154"/>
      <c r="OI154"/>
      <c r="OJ154"/>
      <c r="OK154"/>
      <c r="OL154"/>
      <c r="OM154"/>
      <c r="ON154"/>
      <c r="OO154"/>
      <c r="OP154"/>
      <c r="OQ154"/>
      <c r="OR154"/>
      <c r="OS154"/>
      <c r="OT154"/>
      <c r="OU154"/>
      <c r="OV154"/>
      <c r="OW154"/>
      <c r="OX154"/>
      <c r="OY154"/>
      <c r="OZ154"/>
      <c r="PA154"/>
      <c r="PB154"/>
      <c r="PC154"/>
      <c r="PD154"/>
      <c r="PE154"/>
      <c r="PF154"/>
      <c r="PG154"/>
      <c r="PH154"/>
      <c r="PI154"/>
      <c r="PJ154"/>
      <c r="PK154"/>
      <c r="PL154"/>
      <c r="PM154"/>
      <c r="PN154"/>
      <c r="PO154"/>
      <c r="PP154"/>
      <c r="PQ154"/>
      <c r="PR154"/>
      <c r="PS154"/>
      <c r="PT154"/>
      <c r="PU154"/>
      <c r="PV154"/>
      <c r="PW154"/>
      <c r="PX154"/>
      <c r="PY154"/>
      <c r="PZ154"/>
      <c r="QA154"/>
      <c r="QB154"/>
      <c r="QC154"/>
      <c r="QD154"/>
      <c r="QE154"/>
      <c r="QF154"/>
      <c r="QG154"/>
      <c r="QH154"/>
      <c r="QI154"/>
      <c r="QJ154"/>
      <c r="QK154"/>
      <c r="QL154"/>
      <c r="QM154"/>
      <c r="QN154"/>
      <c r="QO154"/>
      <c r="QP154"/>
      <c r="QQ154"/>
      <c r="QR154"/>
      <c r="QS154"/>
      <c r="QT154"/>
      <c r="QU154"/>
      <c r="QV154"/>
      <c r="QW154"/>
      <c r="QX154"/>
      <c r="QY154"/>
      <c r="QZ154"/>
      <c r="RA154"/>
      <c r="RB154"/>
      <c r="RC154"/>
      <c r="RD154"/>
      <c r="RE154"/>
      <c r="RF154"/>
      <c r="RG154"/>
      <c r="RH154"/>
      <c r="RI154"/>
      <c r="RJ154"/>
      <c r="RK154"/>
      <c r="RL154"/>
      <c r="RM154"/>
      <c r="RN154"/>
      <c r="RO154"/>
      <c r="RP154"/>
      <c r="RQ154"/>
      <c r="RR154"/>
      <c r="RS154"/>
      <c r="RT154"/>
      <c r="RU154"/>
      <c r="RV154"/>
      <c r="RW154"/>
      <c r="RX154"/>
      <c r="RY154"/>
      <c r="RZ154"/>
      <c r="SA154"/>
      <c r="SB154"/>
      <c r="SC154"/>
      <c r="SD154"/>
      <c r="SE154"/>
      <c r="SF154"/>
      <c r="SG154"/>
      <c r="SH154"/>
      <c r="SI154"/>
      <c r="SJ154"/>
      <c r="SK154"/>
      <c r="SL154"/>
      <c r="SM154"/>
      <c r="SN154"/>
      <c r="SO154"/>
      <c r="SP154"/>
      <c r="SQ154"/>
      <c r="SR154"/>
      <c r="SS154"/>
      <c r="ST154"/>
      <c r="SU154"/>
      <c r="SV154"/>
      <c r="SW154"/>
      <c r="SX154"/>
      <c r="SY154"/>
      <c r="SZ154"/>
      <c r="TA154"/>
      <c r="TB154"/>
      <c r="TC154"/>
      <c r="TD154"/>
      <c r="TE154"/>
      <c r="TF154"/>
      <c r="TG154"/>
      <c r="TH154"/>
      <c r="TI154"/>
      <c r="TJ154"/>
      <c r="TK154"/>
      <c r="TL154"/>
      <c r="TM154"/>
      <c r="TN154"/>
      <c r="TO154"/>
      <c r="TP154"/>
      <c r="TQ154"/>
      <c r="TR154"/>
      <c r="TS154"/>
      <c r="TT154"/>
      <c r="TU154"/>
      <c r="TV154"/>
      <c r="TW154"/>
      <c r="TX154"/>
      <c r="TY154"/>
      <c r="TZ154"/>
      <c r="UA154"/>
      <c r="UB154"/>
      <c r="UC154"/>
      <c r="UD154"/>
      <c r="UE154"/>
      <c r="UF154"/>
      <c r="UG154"/>
      <c r="UH154"/>
      <c r="UI154"/>
      <c r="UJ154"/>
      <c r="UK154"/>
      <c r="UL154"/>
      <c r="UM154"/>
      <c r="UN154"/>
      <c r="UO154"/>
      <c r="UP154"/>
      <c r="UQ154"/>
      <c r="UR154"/>
      <c r="US154"/>
      <c r="UT154"/>
      <c r="UU154"/>
      <c r="UV154"/>
      <c r="UW154"/>
      <c r="UX154"/>
      <c r="UY154"/>
      <c r="UZ154"/>
      <c r="VA154"/>
      <c r="VB154"/>
      <c r="VC154"/>
      <c r="VD154"/>
      <c r="VE154"/>
      <c r="VF154"/>
      <c r="VG154"/>
      <c r="VH154"/>
      <c r="VI154"/>
      <c r="VJ154"/>
      <c r="VK154"/>
      <c r="VL154"/>
      <c r="VM154"/>
      <c r="VN154"/>
      <c r="VO154"/>
      <c r="VP154"/>
      <c r="VQ154"/>
      <c r="VR154"/>
      <c r="VS154"/>
      <c r="VT154"/>
      <c r="VU154"/>
      <c r="VV154"/>
      <c r="VW154"/>
      <c r="VX154"/>
      <c r="VY154"/>
      <c r="VZ154"/>
      <c r="WA154"/>
      <c r="WB154"/>
      <c r="WC154"/>
      <c r="WD154"/>
      <c r="WE154"/>
      <c r="WF154"/>
      <c r="WG154"/>
      <c r="WH154"/>
      <c r="WI154"/>
      <c r="WJ154"/>
      <c r="WK154"/>
      <c r="WL154"/>
      <c r="WM154"/>
      <c r="WN154"/>
      <c r="WO154"/>
      <c r="WP154"/>
      <c r="WQ154"/>
      <c r="WR154"/>
      <c r="WS154"/>
      <c r="WT154"/>
      <c r="WU154"/>
      <c r="WV154"/>
      <c r="WW154"/>
      <c r="WX154"/>
      <c r="WY154"/>
      <c r="WZ154"/>
      <c r="XA154"/>
      <c r="XB154"/>
      <c r="XC154"/>
      <c r="XD154"/>
      <c r="XE154"/>
      <c r="XF154"/>
      <c r="XG154"/>
      <c r="XH154"/>
      <c r="XI154"/>
      <c r="XJ154"/>
      <c r="XK154"/>
      <c r="XL154"/>
      <c r="XM154"/>
      <c r="XN154"/>
      <c r="XO154"/>
      <c r="XP154"/>
      <c r="XQ154"/>
      <c r="XR154"/>
      <c r="XS154"/>
      <c r="XT154"/>
      <c r="XU154"/>
      <c r="XV154"/>
      <c r="XW154"/>
      <c r="XX154"/>
      <c r="XY154"/>
      <c r="XZ154"/>
      <c r="YA154"/>
      <c r="YB154"/>
      <c r="YC154"/>
      <c r="YD154"/>
      <c r="YE154"/>
      <c r="YF154"/>
      <c r="YG154"/>
      <c r="YH154"/>
      <c r="YI154"/>
      <c r="YJ154"/>
      <c r="YK154"/>
      <c r="YL154"/>
      <c r="YM154"/>
      <c r="YN154"/>
      <c r="YO154"/>
      <c r="YP154"/>
      <c r="YQ154"/>
      <c r="YR154"/>
      <c r="YS154"/>
      <c r="YT154"/>
      <c r="YU154"/>
      <c r="YV154"/>
      <c r="YW154"/>
      <c r="YX154"/>
      <c r="YY154"/>
      <c r="YZ154"/>
      <c r="ZA154"/>
      <c r="ZB154"/>
      <c r="ZC154"/>
      <c r="ZD154"/>
      <c r="ZE154"/>
      <c r="ZF154"/>
      <c r="ZG154"/>
      <c r="ZH154"/>
      <c r="ZI154"/>
      <c r="ZJ154"/>
      <c r="ZK154"/>
      <c r="ZL154"/>
      <c r="ZM154"/>
      <c r="ZN154"/>
      <c r="ZO154"/>
      <c r="ZP154"/>
      <c r="ZQ154"/>
      <c r="ZR154"/>
      <c r="ZS154"/>
      <c r="ZT154"/>
      <c r="ZU154"/>
      <c r="ZV154"/>
      <c r="ZW154"/>
      <c r="ZX154"/>
      <c r="ZY154"/>
      <c r="ZZ154"/>
      <c r="AAA154"/>
      <c r="AAB154"/>
      <c r="AAC154"/>
      <c r="AAD154"/>
      <c r="AAE154"/>
      <c r="AAF154"/>
      <c r="AAG154"/>
      <c r="AAH154"/>
      <c r="AAI154"/>
      <c r="AAJ154"/>
      <c r="AAK154"/>
      <c r="AAL154"/>
      <c r="AAM154"/>
      <c r="AAN154"/>
      <c r="AAO154"/>
      <c r="AAP154"/>
      <c r="AAQ154"/>
      <c r="AAR154"/>
      <c r="AAS154"/>
      <c r="AAT154"/>
      <c r="AAU154"/>
      <c r="AAV154"/>
      <c r="AAW154"/>
      <c r="AAX154"/>
      <c r="AAY154"/>
      <c r="AAZ154"/>
      <c r="ABA154"/>
      <c r="ABB154"/>
      <c r="ABC154"/>
      <c r="ABD154"/>
      <c r="ABE154"/>
      <c r="ABF154"/>
      <c r="ABG154"/>
      <c r="ABH154"/>
      <c r="ABI154"/>
      <c r="ABJ154"/>
      <c r="ABK154"/>
      <c r="ABL154"/>
      <c r="ABM154"/>
      <c r="ABN154"/>
      <c r="ABO154"/>
      <c r="ABP154"/>
      <c r="ABQ154"/>
      <c r="ABR154"/>
      <c r="ABS154"/>
      <c r="ABT154"/>
      <c r="ABU154"/>
      <c r="ABV154"/>
      <c r="ABW154"/>
      <c r="ABX154"/>
      <c r="ABY154"/>
      <c r="ABZ154"/>
      <c r="ACA154"/>
      <c r="ACB154"/>
      <c r="ACC154"/>
      <c r="ACD154"/>
      <c r="ACE154"/>
      <c r="ACF154"/>
      <c r="ACG154"/>
      <c r="ACH154"/>
      <c r="ACI154"/>
      <c r="ACJ154"/>
      <c r="ACK154"/>
      <c r="ACL154"/>
      <c r="ACM154"/>
      <c r="ACN154"/>
      <c r="ACO154"/>
      <c r="ACP154"/>
      <c r="ACQ154"/>
      <c r="ACR154"/>
      <c r="ACS154"/>
      <c r="ACT154"/>
      <c r="ACU154"/>
      <c r="ACV154"/>
      <c r="ACW154"/>
      <c r="ACX154"/>
      <c r="ACY154"/>
      <c r="ACZ154"/>
      <c r="ADA154"/>
      <c r="ADB154"/>
      <c r="ADC154"/>
      <c r="ADD154"/>
      <c r="ADE154"/>
      <c r="ADF154"/>
      <c r="ADG154"/>
      <c r="ADH154"/>
      <c r="ADI154"/>
      <c r="ADJ154"/>
      <c r="ADK154"/>
      <c r="ADL154"/>
      <c r="ADM154"/>
      <c r="ADN154"/>
      <c r="ADO154"/>
      <c r="ADP154"/>
      <c r="ADQ154"/>
      <c r="ADR154"/>
      <c r="ADS154"/>
      <c r="ADT154"/>
      <c r="ADU154"/>
      <c r="ADV154"/>
      <c r="ADW154"/>
      <c r="ADX154"/>
      <c r="ADY154"/>
      <c r="ADZ154"/>
      <c r="AEA154"/>
      <c r="AEB154"/>
      <c r="AEC154"/>
      <c r="AED154"/>
      <c r="AEE154"/>
      <c r="AEF154"/>
      <c r="AEG154"/>
      <c r="AEH154"/>
      <c r="AEI154"/>
      <c r="AEJ154"/>
      <c r="AEK154"/>
      <c r="AEL154"/>
      <c r="AEM154"/>
      <c r="AEN154"/>
      <c r="AEO154"/>
      <c r="AEP154"/>
      <c r="AEQ154"/>
      <c r="AER154"/>
      <c r="AES154"/>
      <c r="AET154"/>
      <c r="AEU154"/>
      <c r="AEV154"/>
      <c r="AEW154"/>
      <c r="AEX154"/>
      <c r="AEY154"/>
      <c r="AEZ154"/>
      <c r="AFA154"/>
      <c r="AFB154"/>
      <c r="AFC154"/>
      <c r="AFD154"/>
      <c r="AFE154"/>
      <c r="AFF154"/>
      <c r="AFG154"/>
      <c r="AFH154"/>
      <c r="AFI154"/>
      <c r="AFJ154"/>
      <c r="AFK154"/>
      <c r="AFL154"/>
      <c r="AFM154"/>
      <c r="AFN154"/>
      <c r="AFO154"/>
      <c r="AFP154"/>
      <c r="AFQ154"/>
      <c r="AFR154"/>
      <c r="AFS154"/>
      <c r="AFT154"/>
      <c r="AFU154"/>
      <c r="AFV154"/>
      <c r="AFW154"/>
      <c r="AFX154"/>
      <c r="AFY154"/>
      <c r="AFZ154"/>
      <c r="AGA154"/>
      <c r="AGB154"/>
      <c r="AGC154"/>
      <c r="AGD154"/>
      <c r="AGE154"/>
      <c r="AGF154"/>
      <c r="AGG154"/>
      <c r="AGH154"/>
      <c r="AGI154"/>
      <c r="AGJ154"/>
      <c r="AGK154"/>
      <c r="AGL154"/>
      <c r="AGM154"/>
      <c r="AGN154"/>
      <c r="AGO154"/>
      <c r="AGP154"/>
      <c r="AGQ154"/>
      <c r="AGR154"/>
      <c r="AGS154"/>
      <c r="AGT154"/>
      <c r="AGU154"/>
      <c r="AGV154"/>
      <c r="AGW154"/>
      <c r="AGX154"/>
      <c r="AGY154"/>
      <c r="AGZ154"/>
      <c r="AHA154"/>
      <c r="AHB154"/>
      <c r="AHC154"/>
      <c r="AHD154"/>
      <c r="AHE154"/>
      <c r="AHF154"/>
      <c r="AHG154"/>
      <c r="AHH154"/>
      <c r="AHI154"/>
      <c r="AHJ154"/>
      <c r="AHK154"/>
      <c r="AHL154"/>
      <c r="AHM154"/>
      <c r="AHN154"/>
      <c r="AHO154"/>
      <c r="AHP154"/>
      <c r="AHQ154"/>
      <c r="AHR154"/>
      <c r="AHS154"/>
      <c r="AHT154"/>
      <c r="AHU154"/>
      <c r="AHV154"/>
      <c r="AHW154"/>
      <c r="AHX154"/>
      <c r="AHY154"/>
      <c r="AHZ154"/>
      <c r="AIA154"/>
      <c r="AIB154"/>
      <c r="AIC154"/>
      <c r="AID154"/>
      <c r="AIE154"/>
      <c r="AIF154"/>
      <c r="AIG154"/>
      <c r="AIH154"/>
      <c r="AII154"/>
      <c r="AIJ154"/>
      <c r="AIK154"/>
      <c r="AIL154"/>
      <c r="AIM154"/>
      <c r="AIN154"/>
      <c r="AIO154"/>
      <c r="AIP154"/>
      <c r="AIQ154"/>
      <c r="AIR154"/>
      <c r="AIS154"/>
      <c r="AIT154"/>
      <c r="AIU154"/>
      <c r="AIV154"/>
      <c r="AIW154"/>
      <c r="AIX154"/>
      <c r="AIY154"/>
      <c r="AIZ154"/>
      <c r="AJA154"/>
      <c r="AJB154"/>
      <c r="AJC154"/>
      <c r="AJD154"/>
      <c r="AJE154"/>
      <c r="AJF154"/>
      <c r="AJG154"/>
      <c r="AJH154"/>
      <c r="AJI154"/>
      <c r="AJJ154"/>
      <c r="AJK154"/>
      <c r="AJL154"/>
      <c r="AJM154"/>
      <c r="AJN154"/>
      <c r="AJO154"/>
      <c r="AJP154"/>
      <c r="AJQ154"/>
      <c r="AJR154"/>
      <c r="AJS154"/>
      <c r="AJT154"/>
      <c r="AJU154"/>
      <c r="AJV154"/>
      <c r="AJW154"/>
      <c r="AJX154"/>
      <c r="AJY154"/>
      <c r="AJZ154"/>
      <c r="AKA154"/>
      <c r="AKB154"/>
      <c r="AKC154"/>
      <c r="AKD154"/>
      <c r="AKE154"/>
      <c r="AKF154"/>
      <c r="AKG154"/>
      <c r="AKH154"/>
      <c r="AKI154"/>
      <c r="AKJ154"/>
      <c r="AKK154"/>
      <c r="AKL154"/>
      <c r="AKM154"/>
      <c r="AKN154"/>
      <c r="AKO154"/>
      <c r="AKP154"/>
      <c r="AKQ154"/>
      <c r="AKR154"/>
      <c r="AKS154"/>
      <c r="AKT154"/>
      <c r="AKU154"/>
      <c r="AKV154"/>
      <c r="AKW154"/>
      <c r="AKX154"/>
      <c r="AKY154"/>
      <c r="AKZ154"/>
      <c r="ALA154"/>
      <c r="ALB154"/>
      <c r="ALC154"/>
      <c r="ALD154"/>
      <c r="ALE154"/>
      <c r="ALF154"/>
      <c r="ALG154"/>
      <c r="ALH154"/>
      <c r="ALI154"/>
      <c r="ALJ154"/>
      <c r="ALK154"/>
      <c r="ALL154"/>
      <c r="ALM154"/>
      <c r="ALN154"/>
      <c r="ALO154"/>
      <c r="ALP154"/>
      <c r="ALQ154"/>
      <c r="ALR154"/>
      <c r="ALS154"/>
      <c r="ALT154"/>
      <c r="ALU154"/>
      <c r="ALV154"/>
      <c r="ALW154"/>
      <c r="ALX154"/>
      <c r="ALY154"/>
      <c r="ALZ154"/>
      <c r="AMA154"/>
      <c r="AMB154"/>
      <c r="AMC154"/>
      <c r="AMD154"/>
      <c r="AME154"/>
      <c r="AMF154"/>
      <c r="AMG154"/>
      <c r="AMH154"/>
      <c r="AMI154"/>
      <c r="AMJ154"/>
    </row>
    <row r="155" spans="1:1024">
      <c r="A155" s="40" t="s">
        <v>750</v>
      </c>
      <c r="B155" s="4"/>
      <c r="C155" s="50"/>
      <c r="D155" s="8"/>
      <c r="E155" s="8"/>
      <c r="F155" s="4"/>
      <c r="G155" s="50"/>
      <c r="H155" s="3"/>
      <c r="I155" s="3"/>
      <c r="J155" s="58"/>
      <c r="K155" s="61"/>
      <c r="L155" s="7" t="s">
        <v>730</v>
      </c>
      <c r="M155" s="7" t="s">
        <v>736</v>
      </c>
      <c r="N155" s="4"/>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c r="IW155"/>
      <c r="IX155"/>
      <c r="IY155"/>
      <c r="IZ155"/>
      <c r="JA155"/>
      <c r="JB155"/>
      <c r="JC155"/>
      <c r="JD155"/>
      <c r="JE155"/>
      <c r="JF155"/>
      <c r="JG155"/>
      <c r="JH155"/>
      <c r="JI155"/>
      <c r="JJ155"/>
      <c r="JK155"/>
      <c r="JL155"/>
      <c r="JM155"/>
      <c r="JN155"/>
      <c r="JO155"/>
      <c r="JP155"/>
      <c r="JQ155"/>
      <c r="JR155"/>
      <c r="JS155"/>
      <c r="JT155"/>
      <c r="JU155"/>
      <c r="JV155"/>
      <c r="JW155"/>
      <c r="JX155"/>
      <c r="JY155"/>
      <c r="JZ155"/>
      <c r="KA155"/>
      <c r="KB155"/>
      <c r="KC155"/>
      <c r="KD155"/>
      <c r="KE155"/>
      <c r="KF155"/>
      <c r="KG155"/>
      <c r="KH155"/>
      <c r="KI155"/>
      <c r="KJ155"/>
      <c r="KK155"/>
      <c r="KL155"/>
      <c r="KM155"/>
      <c r="KN155"/>
      <c r="KO155"/>
      <c r="KP155"/>
      <c r="KQ155"/>
      <c r="KR155"/>
      <c r="KS155"/>
      <c r="KT155"/>
      <c r="KU155"/>
      <c r="KV155"/>
      <c r="KW155"/>
      <c r="KX155"/>
      <c r="KY155"/>
      <c r="KZ155"/>
      <c r="LA155"/>
      <c r="LB155"/>
      <c r="LC155"/>
      <c r="LD155"/>
      <c r="LE155"/>
      <c r="LF155"/>
      <c r="LG155"/>
      <c r="LH155"/>
      <c r="LI155"/>
      <c r="LJ155"/>
      <c r="LK155"/>
      <c r="LL155"/>
      <c r="LM155"/>
      <c r="LN155"/>
      <c r="LO155"/>
      <c r="LP155"/>
      <c r="LQ155"/>
      <c r="LR155"/>
      <c r="LS155"/>
      <c r="LT155"/>
      <c r="LU155"/>
      <c r="LV155"/>
      <c r="LW155"/>
      <c r="LX155"/>
      <c r="LY155"/>
      <c r="LZ155"/>
      <c r="MA155"/>
      <c r="MB155"/>
      <c r="MC155"/>
      <c r="MD155"/>
      <c r="ME155"/>
      <c r="MF155"/>
      <c r="MG155"/>
      <c r="MH155"/>
      <c r="MI155"/>
      <c r="MJ155"/>
      <c r="MK155"/>
      <c r="ML155"/>
      <c r="MM155"/>
      <c r="MN155"/>
      <c r="MO155"/>
      <c r="MP155"/>
      <c r="MQ155"/>
      <c r="MR155"/>
      <c r="MS155"/>
      <c r="MT155"/>
      <c r="MU155"/>
      <c r="MV155"/>
      <c r="MW155"/>
      <c r="MX155"/>
      <c r="MY155"/>
      <c r="MZ155"/>
      <c r="NA155"/>
      <c r="NB155"/>
      <c r="NC155"/>
      <c r="ND155"/>
      <c r="NE155"/>
      <c r="NF155"/>
      <c r="NG155"/>
      <c r="NH155"/>
      <c r="NI155"/>
      <c r="NJ155"/>
      <c r="NK155"/>
      <c r="NL155"/>
      <c r="NM155"/>
      <c r="NN155"/>
      <c r="NO155"/>
      <c r="NP155"/>
      <c r="NQ155"/>
      <c r="NR155"/>
      <c r="NS155"/>
      <c r="NT155"/>
      <c r="NU155"/>
      <c r="NV155"/>
      <c r="NW155"/>
      <c r="NX155"/>
      <c r="NY155"/>
      <c r="NZ155"/>
      <c r="OA155"/>
      <c r="OB155"/>
      <c r="OC155"/>
      <c r="OD155"/>
      <c r="OE155"/>
      <c r="OF155"/>
      <c r="OG155"/>
      <c r="OH155"/>
      <c r="OI155"/>
      <c r="OJ155"/>
      <c r="OK155"/>
      <c r="OL155"/>
      <c r="OM155"/>
      <c r="ON155"/>
      <c r="OO155"/>
      <c r="OP155"/>
      <c r="OQ155"/>
      <c r="OR155"/>
      <c r="OS155"/>
      <c r="OT155"/>
      <c r="OU155"/>
      <c r="OV155"/>
      <c r="OW155"/>
      <c r="OX155"/>
      <c r="OY155"/>
      <c r="OZ155"/>
      <c r="PA155"/>
      <c r="PB155"/>
      <c r="PC155"/>
      <c r="PD155"/>
      <c r="PE155"/>
      <c r="PF155"/>
      <c r="PG155"/>
      <c r="PH155"/>
      <c r="PI155"/>
      <c r="PJ155"/>
      <c r="PK155"/>
      <c r="PL155"/>
      <c r="PM155"/>
      <c r="PN155"/>
      <c r="PO155"/>
      <c r="PP155"/>
      <c r="PQ155"/>
      <c r="PR155"/>
      <c r="PS155"/>
      <c r="PT155"/>
      <c r="PU155"/>
      <c r="PV155"/>
      <c r="PW155"/>
      <c r="PX155"/>
      <c r="PY155"/>
      <c r="PZ155"/>
      <c r="QA155"/>
      <c r="QB155"/>
      <c r="QC155"/>
      <c r="QD155"/>
      <c r="QE155"/>
      <c r="QF155"/>
      <c r="QG155"/>
      <c r="QH155"/>
      <c r="QI155"/>
      <c r="QJ155"/>
      <c r="QK155"/>
      <c r="QL155"/>
      <c r="QM155"/>
      <c r="QN155"/>
      <c r="QO155"/>
      <c r="QP155"/>
      <c r="QQ155"/>
      <c r="QR155"/>
      <c r="QS155"/>
      <c r="QT155"/>
      <c r="QU155"/>
      <c r="QV155"/>
      <c r="QW155"/>
      <c r="QX155"/>
      <c r="QY155"/>
      <c r="QZ155"/>
      <c r="RA155"/>
      <c r="RB155"/>
      <c r="RC155"/>
      <c r="RD155"/>
      <c r="RE155"/>
      <c r="RF155"/>
      <c r="RG155"/>
      <c r="RH155"/>
      <c r="RI155"/>
      <c r="RJ155"/>
      <c r="RK155"/>
      <c r="RL155"/>
      <c r="RM155"/>
      <c r="RN155"/>
      <c r="RO155"/>
      <c r="RP155"/>
      <c r="RQ155"/>
      <c r="RR155"/>
      <c r="RS155"/>
      <c r="RT155"/>
      <c r="RU155"/>
      <c r="RV155"/>
      <c r="RW155"/>
      <c r="RX155"/>
      <c r="RY155"/>
      <c r="RZ155"/>
      <c r="SA155"/>
      <c r="SB155"/>
      <c r="SC155"/>
      <c r="SD155"/>
      <c r="SE155"/>
      <c r="SF155"/>
      <c r="SG155"/>
      <c r="SH155"/>
      <c r="SI155"/>
      <c r="SJ155"/>
      <c r="SK155"/>
      <c r="SL155"/>
      <c r="SM155"/>
      <c r="SN155"/>
      <c r="SO155"/>
      <c r="SP155"/>
      <c r="SQ155"/>
      <c r="SR155"/>
      <c r="SS155"/>
      <c r="ST155"/>
      <c r="SU155"/>
      <c r="SV155"/>
      <c r="SW155"/>
      <c r="SX155"/>
      <c r="SY155"/>
      <c r="SZ155"/>
      <c r="TA155"/>
      <c r="TB155"/>
      <c r="TC155"/>
      <c r="TD155"/>
      <c r="TE155"/>
      <c r="TF155"/>
      <c r="TG155"/>
      <c r="TH155"/>
      <c r="TI155"/>
      <c r="TJ155"/>
      <c r="TK155"/>
      <c r="TL155"/>
      <c r="TM155"/>
      <c r="TN155"/>
      <c r="TO155"/>
      <c r="TP155"/>
      <c r="TQ155"/>
      <c r="TR155"/>
      <c r="TS155"/>
      <c r="TT155"/>
      <c r="TU155"/>
      <c r="TV155"/>
      <c r="TW155"/>
      <c r="TX155"/>
      <c r="TY155"/>
      <c r="TZ155"/>
      <c r="UA155"/>
      <c r="UB155"/>
      <c r="UC155"/>
      <c r="UD155"/>
      <c r="UE155"/>
      <c r="UF155"/>
      <c r="UG155"/>
      <c r="UH155"/>
      <c r="UI155"/>
      <c r="UJ155"/>
      <c r="UK155"/>
      <c r="UL155"/>
      <c r="UM155"/>
      <c r="UN155"/>
      <c r="UO155"/>
      <c r="UP155"/>
      <c r="UQ155"/>
      <c r="UR155"/>
      <c r="US155"/>
      <c r="UT155"/>
      <c r="UU155"/>
      <c r="UV155"/>
      <c r="UW155"/>
      <c r="UX155"/>
      <c r="UY155"/>
      <c r="UZ155"/>
      <c r="VA155"/>
      <c r="VB155"/>
      <c r="VC155"/>
      <c r="VD155"/>
      <c r="VE155"/>
      <c r="VF155"/>
      <c r="VG155"/>
      <c r="VH155"/>
      <c r="VI155"/>
      <c r="VJ155"/>
      <c r="VK155"/>
      <c r="VL155"/>
      <c r="VM155"/>
      <c r="VN155"/>
      <c r="VO155"/>
      <c r="VP155"/>
      <c r="VQ155"/>
      <c r="VR155"/>
      <c r="VS155"/>
      <c r="VT155"/>
      <c r="VU155"/>
      <c r="VV155"/>
      <c r="VW155"/>
      <c r="VX155"/>
      <c r="VY155"/>
      <c r="VZ155"/>
      <c r="WA155"/>
      <c r="WB155"/>
      <c r="WC155"/>
      <c r="WD155"/>
      <c r="WE155"/>
      <c r="WF155"/>
      <c r="WG155"/>
      <c r="WH155"/>
      <c r="WI155"/>
      <c r="WJ155"/>
      <c r="WK155"/>
      <c r="WL155"/>
      <c r="WM155"/>
      <c r="WN155"/>
      <c r="WO155"/>
      <c r="WP155"/>
      <c r="WQ155"/>
      <c r="WR155"/>
      <c r="WS155"/>
      <c r="WT155"/>
      <c r="WU155"/>
      <c r="WV155"/>
      <c r="WW155"/>
      <c r="WX155"/>
      <c r="WY155"/>
      <c r="WZ155"/>
      <c r="XA155"/>
      <c r="XB155"/>
      <c r="XC155"/>
      <c r="XD155"/>
      <c r="XE155"/>
      <c r="XF155"/>
      <c r="XG155"/>
      <c r="XH155"/>
      <c r="XI155"/>
      <c r="XJ155"/>
      <c r="XK155"/>
      <c r="XL155"/>
      <c r="XM155"/>
      <c r="XN155"/>
      <c r="XO155"/>
      <c r="XP155"/>
      <c r="XQ155"/>
      <c r="XR155"/>
      <c r="XS155"/>
      <c r="XT155"/>
      <c r="XU155"/>
      <c r="XV155"/>
      <c r="XW155"/>
      <c r="XX155"/>
      <c r="XY155"/>
      <c r="XZ155"/>
      <c r="YA155"/>
      <c r="YB155"/>
      <c r="YC155"/>
      <c r="YD155"/>
      <c r="YE155"/>
      <c r="YF155"/>
      <c r="YG155"/>
      <c r="YH155"/>
      <c r="YI155"/>
      <c r="YJ155"/>
      <c r="YK155"/>
      <c r="YL155"/>
      <c r="YM155"/>
      <c r="YN155"/>
      <c r="YO155"/>
      <c r="YP155"/>
      <c r="YQ155"/>
      <c r="YR155"/>
      <c r="YS155"/>
      <c r="YT155"/>
      <c r="YU155"/>
      <c r="YV155"/>
      <c r="YW155"/>
      <c r="YX155"/>
      <c r="YY155"/>
      <c r="YZ155"/>
      <c r="ZA155"/>
      <c r="ZB155"/>
      <c r="ZC155"/>
      <c r="ZD155"/>
      <c r="ZE155"/>
      <c r="ZF155"/>
      <c r="ZG155"/>
      <c r="ZH155"/>
      <c r="ZI155"/>
      <c r="ZJ155"/>
      <c r="ZK155"/>
      <c r="ZL155"/>
      <c r="ZM155"/>
      <c r="ZN155"/>
      <c r="ZO155"/>
      <c r="ZP155"/>
      <c r="ZQ155"/>
      <c r="ZR155"/>
      <c r="ZS155"/>
      <c r="ZT155"/>
      <c r="ZU155"/>
      <c r="ZV155"/>
      <c r="ZW155"/>
      <c r="ZX155"/>
      <c r="ZY155"/>
      <c r="ZZ155"/>
      <c r="AAA155"/>
      <c r="AAB155"/>
      <c r="AAC155"/>
      <c r="AAD155"/>
      <c r="AAE155"/>
      <c r="AAF155"/>
      <c r="AAG155"/>
      <c r="AAH155"/>
      <c r="AAI155"/>
      <c r="AAJ155"/>
      <c r="AAK155"/>
      <c r="AAL155"/>
      <c r="AAM155"/>
      <c r="AAN155"/>
      <c r="AAO155"/>
      <c r="AAP155"/>
      <c r="AAQ155"/>
      <c r="AAR155"/>
      <c r="AAS155"/>
      <c r="AAT155"/>
      <c r="AAU155"/>
      <c r="AAV155"/>
      <c r="AAW155"/>
      <c r="AAX155"/>
      <c r="AAY155"/>
      <c r="AAZ155"/>
      <c r="ABA155"/>
      <c r="ABB155"/>
      <c r="ABC155"/>
      <c r="ABD155"/>
      <c r="ABE155"/>
      <c r="ABF155"/>
      <c r="ABG155"/>
      <c r="ABH155"/>
      <c r="ABI155"/>
      <c r="ABJ155"/>
      <c r="ABK155"/>
      <c r="ABL155"/>
      <c r="ABM155"/>
      <c r="ABN155"/>
      <c r="ABO155"/>
      <c r="ABP155"/>
      <c r="ABQ155"/>
      <c r="ABR155"/>
      <c r="ABS155"/>
      <c r="ABT155"/>
      <c r="ABU155"/>
      <c r="ABV155"/>
      <c r="ABW155"/>
      <c r="ABX155"/>
      <c r="ABY155"/>
      <c r="ABZ155"/>
      <c r="ACA155"/>
      <c r="ACB155"/>
      <c r="ACC155"/>
      <c r="ACD155"/>
      <c r="ACE155"/>
      <c r="ACF155"/>
      <c r="ACG155"/>
      <c r="ACH155"/>
      <c r="ACI155"/>
      <c r="ACJ155"/>
      <c r="ACK155"/>
      <c r="ACL155"/>
      <c r="ACM155"/>
      <c r="ACN155"/>
      <c r="ACO155"/>
      <c r="ACP155"/>
      <c r="ACQ155"/>
      <c r="ACR155"/>
      <c r="ACS155"/>
      <c r="ACT155"/>
      <c r="ACU155"/>
      <c r="ACV155"/>
      <c r="ACW155"/>
      <c r="ACX155"/>
      <c r="ACY155"/>
      <c r="ACZ155"/>
      <c r="ADA155"/>
      <c r="ADB155"/>
      <c r="ADC155"/>
      <c r="ADD155"/>
      <c r="ADE155"/>
      <c r="ADF155"/>
      <c r="ADG155"/>
      <c r="ADH155"/>
      <c r="ADI155"/>
      <c r="ADJ155"/>
      <c r="ADK155"/>
      <c r="ADL155"/>
      <c r="ADM155"/>
      <c r="ADN155"/>
      <c r="ADO155"/>
      <c r="ADP155"/>
      <c r="ADQ155"/>
      <c r="ADR155"/>
      <c r="ADS155"/>
      <c r="ADT155"/>
      <c r="ADU155"/>
      <c r="ADV155"/>
      <c r="ADW155"/>
      <c r="ADX155"/>
      <c r="ADY155"/>
      <c r="ADZ155"/>
      <c r="AEA155"/>
      <c r="AEB155"/>
      <c r="AEC155"/>
      <c r="AED155"/>
      <c r="AEE155"/>
      <c r="AEF155"/>
      <c r="AEG155"/>
      <c r="AEH155"/>
      <c r="AEI155"/>
      <c r="AEJ155"/>
      <c r="AEK155"/>
      <c r="AEL155"/>
      <c r="AEM155"/>
      <c r="AEN155"/>
      <c r="AEO155"/>
      <c r="AEP155"/>
      <c r="AEQ155"/>
      <c r="AER155"/>
      <c r="AES155"/>
      <c r="AET155"/>
      <c r="AEU155"/>
      <c r="AEV155"/>
      <c r="AEW155"/>
      <c r="AEX155"/>
      <c r="AEY155"/>
      <c r="AEZ155"/>
      <c r="AFA155"/>
      <c r="AFB155"/>
      <c r="AFC155"/>
      <c r="AFD155"/>
      <c r="AFE155"/>
      <c r="AFF155"/>
      <c r="AFG155"/>
      <c r="AFH155"/>
      <c r="AFI155"/>
      <c r="AFJ155"/>
      <c r="AFK155"/>
      <c r="AFL155"/>
      <c r="AFM155"/>
      <c r="AFN155"/>
      <c r="AFO155"/>
      <c r="AFP155"/>
      <c r="AFQ155"/>
      <c r="AFR155"/>
      <c r="AFS155"/>
      <c r="AFT155"/>
      <c r="AFU155"/>
      <c r="AFV155"/>
      <c r="AFW155"/>
      <c r="AFX155"/>
      <c r="AFY155"/>
      <c r="AFZ155"/>
      <c r="AGA155"/>
      <c r="AGB155"/>
      <c r="AGC155"/>
      <c r="AGD155"/>
      <c r="AGE155"/>
      <c r="AGF155"/>
      <c r="AGG155"/>
      <c r="AGH155"/>
      <c r="AGI155"/>
      <c r="AGJ155"/>
      <c r="AGK155"/>
      <c r="AGL155"/>
      <c r="AGM155"/>
      <c r="AGN155"/>
      <c r="AGO155"/>
      <c r="AGP155"/>
      <c r="AGQ155"/>
      <c r="AGR155"/>
      <c r="AGS155"/>
      <c r="AGT155"/>
      <c r="AGU155"/>
      <c r="AGV155"/>
      <c r="AGW155"/>
      <c r="AGX155"/>
      <c r="AGY155"/>
      <c r="AGZ155"/>
      <c r="AHA155"/>
      <c r="AHB155"/>
      <c r="AHC155"/>
      <c r="AHD155"/>
      <c r="AHE155"/>
      <c r="AHF155"/>
      <c r="AHG155"/>
      <c r="AHH155"/>
      <c r="AHI155"/>
      <c r="AHJ155"/>
      <c r="AHK155"/>
      <c r="AHL155"/>
      <c r="AHM155"/>
      <c r="AHN155"/>
      <c r="AHO155"/>
      <c r="AHP155"/>
      <c r="AHQ155"/>
      <c r="AHR155"/>
      <c r="AHS155"/>
      <c r="AHT155"/>
      <c r="AHU155"/>
      <c r="AHV155"/>
      <c r="AHW155"/>
      <c r="AHX155"/>
      <c r="AHY155"/>
      <c r="AHZ155"/>
      <c r="AIA155"/>
      <c r="AIB155"/>
      <c r="AIC155"/>
      <c r="AID155"/>
      <c r="AIE155"/>
      <c r="AIF155"/>
      <c r="AIG155"/>
      <c r="AIH155"/>
      <c r="AII155"/>
      <c r="AIJ155"/>
      <c r="AIK155"/>
      <c r="AIL155"/>
      <c r="AIM155"/>
      <c r="AIN155"/>
      <c r="AIO155"/>
      <c r="AIP155"/>
      <c r="AIQ155"/>
      <c r="AIR155"/>
      <c r="AIS155"/>
      <c r="AIT155"/>
      <c r="AIU155"/>
      <c r="AIV155"/>
      <c r="AIW155"/>
      <c r="AIX155"/>
      <c r="AIY155"/>
      <c r="AIZ155"/>
      <c r="AJA155"/>
      <c r="AJB155"/>
      <c r="AJC155"/>
      <c r="AJD155"/>
      <c r="AJE155"/>
      <c r="AJF155"/>
      <c r="AJG155"/>
      <c r="AJH155"/>
      <c r="AJI155"/>
      <c r="AJJ155"/>
      <c r="AJK155"/>
      <c r="AJL155"/>
      <c r="AJM155"/>
      <c r="AJN155"/>
      <c r="AJO155"/>
      <c r="AJP155"/>
      <c r="AJQ155"/>
      <c r="AJR155"/>
      <c r="AJS155"/>
      <c r="AJT155"/>
      <c r="AJU155"/>
      <c r="AJV155"/>
      <c r="AJW155"/>
      <c r="AJX155"/>
      <c r="AJY155"/>
      <c r="AJZ155"/>
      <c r="AKA155"/>
      <c r="AKB155"/>
      <c r="AKC155"/>
      <c r="AKD155"/>
      <c r="AKE155"/>
      <c r="AKF155"/>
      <c r="AKG155"/>
      <c r="AKH155"/>
      <c r="AKI155"/>
      <c r="AKJ155"/>
      <c r="AKK155"/>
      <c r="AKL155"/>
      <c r="AKM155"/>
      <c r="AKN155"/>
      <c r="AKO155"/>
      <c r="AKP155"/>
      <c r="AKQ155"/>
      <c r="AKR155"/>
      <c r="AKS155"/>
      <c r="AKT155"/>
      <c r="AKU155"/>
      <c r="AKV155"/>
      <c r="AKW155"/>
      <c r="AKX155"/>
      <c r="AKY155"/>
      <c r="AKZ155"/>
      <c r="ALA155"/>
      <c r="ALB155"/>
      <c r="ALC155"/>
      <c r="ALD155"/>
      <c r="ALE155"/>
      <c r="ALF155"/>
      <c r="ALG155"/>
      <c r="ALH155"/>
      <c r="ALI155"/>
      <c r="ALJ155"/>
      <c r="ALK155"/>
      <c r="ALL155"/>
      <c r="ALM155"/>
      <c r="ALN155"/>
      <c r="ALO155"/>
      <c r="ALP155"/>
      <c r="ALQ155"/>
      <c r="ALR155"/>
      <c r="ALS155"/>
      <c r="ALT155"/>
      <c r="ALU155"/>
      <c r="ALV155"/>
      <c r="ALW155"/>
      <c r="ALX155"/>
      <c r="ALY155"/>
      <c r="ALZ155"/>
      <c r="AMA155"/>
      <c r="AMB155"/>
      <c r="AMC155"/>
      <c r="AMD155"/>
      <c r="AME155"/>
      <c r="AMF155"/>
      <c r="AMG155"/>
      <c r="AMH155"/>
      <c r="AMI155"/>
      <c r="AMJ155"/>
    </row>
    <row r="156" spans="1:1024">
      <c r="A156" s="40" t="s">
        <v>751</v>
      </c>
      <c r="B156" s="4"/>
      <c r="C156" s="50"/>
      <c r="D156" s="8"/>
      <c r="E156" s="8"/>
      <c r="F156" s="4"/>
      <c r="G156" s="50"/>
      <c r="H156" s="3"/>
      <c r="I156" s="3"/>
      <c r="J156" s="58"/>
      <c r="K156" s="61"/>
      <c r="L156" s="7" t="s">
        <v>730</v>
      </c>
      <c r="M156" s="7" t="s">
        <v>736</v>
      </c>
      <c r="N156" s="4"/>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c r="IW156"/>
      <c r="IX156"/>
      <c r="IY156"/>
      <c r="IZ156"/>
      <c r="JA156"/>
      <c r="JB156"/>
      <c r="JC156"/>
      <c r="JD156"/>
      <c r="JE156"/>
      <c r="JF156"/>
      <c r="JG156"/>
      <c r="JH156"/>
      <c r="JI156"/>
      <c r="JJ156"/>
      <c r="JK156"/>
      <c r="JL156"/>
      <c r="JM156"/>
      <c r="JN156"/>
      <c r="JO156"/>
      <c r="JP156"/>
      <c r="JQ156"/>
      <c r="JR156"/>
      <c r="JS156"/>
      <c r="JT156"/>
      <c r="JU156"/>
      <c r="JV156"/>
      <c r="JW156"/>
      <c r="JX156"/>
      <c r="JY156"/>
      <c r="JZ156"/>
      <c r="KA156"/>
      <c r="KB156"/>
      <c r="KC156"/>
      <c r="KD156"/>
      <c r="KE156"/>
      <c r="KF156"/>
      <c r="KG156"/>
      <c r="KH156"/>
      <c r="KI156"/>
      <c r="KJ156"/>
      <c r="KK156"/>
      <c r="KL156"/>
      <c r="KM156"/>
      <c r="KN156"/>
      <c r="KO156"/>
      <c r="KP156"/>
      <c r="KQ156"/>
      <c r="KR156"/>
      <c r="KS156"/>
      <c r="KT156"/>
      <c r="KU156"/>
      <c r="KV156"/>
      <c r="KW156"/>
      <c r="KX156"/>
      <c r="KY156"/>
      <c r="KZ156"/>
      <c r="LA156"/>
      <c r="LB156"/>
      <c r="LC156"/>
      <c r="LD156"/>
      <c r="LE156"/>
      <c r="LF156"/>
      <c r="LG156"/>
      <c r="LH156"/>
      <c r="LI156"/>
      <c r="LJ156"/>
      <c r="LK156"/>
      <c r="LL156"/>
      <c r="LM156"/>
      <c r="LN156"/>
      <c r="LO156"/>
      <c r="LP156"/>
      <c r="LQ156"/>
      <c r="LR156"/>
      <c r="LS156"/>
      <c r="LT156"/>
      <c r="LU156"/>
      <c r="LV156"/>
      <c r="LW156"/>
      <c r="LX156"/>
      <c r="LY156"/>
      <c r="LZ156"/>
      <c r="MA156"/>
      <c r="MB156"/>
      <c r="MC156"/>
      <c r="MD156"/>
      <c r="ME156"/>
      <c r="MF156"/>
      <c r="MG156"/>
      <c r="MH156"/>
      <c r="MI156"/>
      <c r="MJ156"/>
      <c r="MK156"/>
      <c r="ML156"/>
      <c r="MM156"/>
      <c r="MN156"/>
      <c r="MO156"/>
      <c r="MP156"/>
      <c r="MQ156"/>
      <c r="MR156"/>
      <c r="MS156"/>
      <c r="MT156"/>
      <c r="MU156"/>
      <c r="MV156"/>
      <c r="MW156"/>
      <c r="MX156"/>
      <c r="MY156"/>
      <c r="MZ156"/>
      <c r="NA156"/>
      <c r="NB156"/>
      <c r="NC156"/>
      <c r="ND156"/>
      <c r="NE156"/>
      <c r="NF156"/>
      <c r="NG156"/>
      <c r="NH156"/>
      <c r="NI156"/>
      <c r="NJ156"/>
      <c r="NK156"/>
      <c r="NL156"/>
      <c r="NM156"/>
      <c r="NN156"/>
      <c r="NO156"/>
      <c r="NP156"/>
      <c r="NQ156"/>
      <c r="NR156"/>
      <c r="NS156"/>
      <c r="NT156"/>
      <c r="NU156"/>
      <c r="NV156"/>
      <c r="NW156"/>
      <c r="NX156"/>
      <c r="NY156"/>
      <c r="NZ156"/>
      <c r="OA156"/>
      <c r="OB156"/>
      <c r="OC156"/>
      <c r="OD156"/>
      <c r="OE156"/>
      <c r="OF156"/>
      <c r="OG156"/>
      <c r="OH156"/>
      <c r="OI156"/>
      <c r="OJ156"/>
      <c r="OK156"/>
      <c r="OL156"/>
      <c r="OM156"/>
      <c r="ON156"/>
      <c r="OO156"/>
      <c r="OP156"/>
      <c r="OQ156"/>
      <c r="OR156"/>
      <c r="OS156"/>
      <c r="OT156"/>
      <c r="OU156"/>
      <c r="OV156"/>
      <c r="OW156"/>
      <c r="OX156"/>
      <c r="OY156"/>
      <c r="OZ156"/>
      <c r="PA156"/>
      <c r="PB156"/>
      <c r="PC156"/>
      <c r="PD156"/>
      <c r="PE156"/>
      <c r="PF156"/>
      <c r="PG156"/>
      <c r="PH156"/>
      <c r="PI156"/>
      <c r="PJ156"/>
      <c r="PK156"/>
      <c r="PL156"/>
      <c r="PM156"/>
      <c r="PN156"/>
      <c r="PO156"/>
      <c r="PP156"/>
      <c r="PQ156"/>
      <c r="PR156"/>
      <c r="PS156"/>
      <c r="PT156"/>
      <c r="PU156"/>
      <c r="PV156"/>
      <c r="PW156"/>
      <c r="PX156"/>
      <c r="PY156"/>
      <c r="PZ156"/>
      <c r="QA156"/>
      <c r="QB156"/>
      <c r="QC156"/>
      <c r="QD156"/>
      <c r="QE156"/>
      <c r="QF156"/>
      <c r="QG156"/>
      <c r="QH156"/>
      <c r="QI156"/>
      <c r="QJ156"/>
      <c r="QK156"/>
      <c r="QL156"/>
      <c r="QM156"/>
      <c r="QN156"/>
      <c r="QO156"/>
      <c r="QP156"/>
      <c r="QQ156"/>
      <c r="QR156"/>
      <c r="QS156"/>
      <c r="QT156"/>
      <c r="QU156"/>
      <c r="QV156"/>
      <c r="QW156"/>
      <c r="QX156"/>
      <c r="QY156"/>
      <c r="QZ156"/>
      <c r="RA156"/>
      <c r="RB156"/>
      <c r="RC156"/>
      <c r="RD156"/>
      <c r="RE156"/>
      <c r="RF156"/>
      <c r="RG156"/>
      <c r="RH156"/>
      <c r="RI156"/>
      <c r="RJ156"/>
      <c r="RK156"/>
      <c r="RL156"/>
      <c r="RM156"/>
      <c r="RN156"/>
      <c r="RO156"/>
      <c r="RP156"/>
      <c r="RQ156"/>
      <c r="RR156"/>
      <c r="RS156"/>
      <c r="RT156"/>
      <c r="RU156"/>
      <c r="RV156"/>
      <c r="RW156"/>
      <c r="RX156"/>
      <c r="RY156"/>
      <c r="RZ156"/>
      <c r="SA156"/>
      <c r="SB156"/>
      <c r="SC156"/>
      <c r="SD156"/>
      <c r="SE156"/>
      <c r="SF156"/>
      <c r="SG156"/>
      <c r="SH156"/>
      <c r="SI156"/>
      <c r="SJ156"/>
      <c r="SK156"/>
      <c r="SL156"/>
      <c r="SM156"/>
      <c r="SN156"/>
      <c r="SO156"/>
      <c r="SP156"/>
      <c r="SQ156"/>
      <c r="SR156"/>
      <c r="SS156"/>
      <c r="ST156"/>
      <c r="SU156"/>
      <c r="SV156"/>
      <c r="SW156"/>
      <c r="SX156"/>
      <c r="SY156"/>
      <c r="SZ156"/>
      <c r="TA156"/>
      <c r="TB156"/>
      <c r="TC156"/>
      <c r="TD156"/>
      <c r="TE156"/>
      <c r="TF156"/>
      <c r="TG156"/>
      <c r="TH156"/>
      <c r="TI156"/>
      <c r="TJ156"/>
      <c r="TK156"/>
      <c r="TL156"/>
      <c r="TM156"/>
      <c r="TN156"/>
      <c r="TO156"/>
      <c r="TP156"/>
      <c r="TQ156"/>
      <c r="TR156"/>
      <c r="TS156"/>
      <c r="TT156"/>
      <c r="TU156"/>
      <c r="TV156"/>
      <c r="TW156"/>
      <c r="TX156"/>
      <c r="TY156"/>
      <c r="TZ156"/>
      <c r="UA156"/>
      <c r="UB156"/>
      <c r="UC156"/>
      <c r="UD156"/>
      <c r="UE156"/>
      <c r="UF156"/>
      <c r="UG156"/>
      <c r="UH156"/>
      <c r="UI156"/>
      <c r="UJ156"/>
      <c r="UK156"/>
      <c r="UL156"/>
      <c r="UM156"/>
      <c r="UN156"/>
      <c r="UO156"/>
      <c r="UP156"/>
      <c r="UQ156"/>
      <c r="UR156"/>
      <c r="US156"/>
      <c r="UT156"/>
      <c r="UU156"/>
      <c r="UV156"/>
      <c r="UW156"/>
      <c r="UX156"/>
      <c r="UY156"/>
      <c r="UZ156"/>
      <c r="VA156"/>
      <c r="VB156"/>
      <c r="VC156"/>
      <c r="VD156"/>
      <c r="VE156"/>
      <c r="VF156"/>
      <c r="VG156"/>
      <c r="VH156"/>
      <c r="VI156"/>
      <c r="VJ156"/>
      <c r="VK156"/>
      <c r="VL156"/>
      <c r="VM156"/>
      <c r="VN156"/>
      <c r="VO156"/>
      <c r="VP156"/>
      <c r="VQ156"/>
      <c r="VR156"/>
      <c r="VS156"/>
      <c r="VT156"/>
      <c r="VU156"/>
      <c r="VV156"/>
      <c r="VW156"/>
      <c r="VX156"/>
      <c r="VY156"/>
      <c r="VZ156"/>
      <c r="WA156"/>
      <c r="WB156"/>
      <c r="WC156"/>
      <c r="WD156"/>
      <c r="WE156"/>
      <c r="WF156"/>
      <c r="WG156"/>
      <c r="WH156"/>
      <c r="WI156"/>
      <c r="WJ156"/>
      <c r="WK156"/>
      <c r="WL156"/>
      <c r="WM156"/>
      <c r="WN156"/>
      <c r="WO156"/>
      <c r="WP156"/>
      <c r="WQ156"/>
      <c r="WR156"/>
      <c r="WS156"/>
      <c r="WT156"/>
      <c r="WU156"/>
      <c r="WV156"/>
      <c r="WW156"/>
      <c r="WX156"/>
      <c r="WY156"/>
      <c r="WZ156"/>
      <c r="XA156"/>
      <c r="XB156"/>
      <c r="XC156"/>
      <c r="XD156"/>
      <c r="XE156"/>
      <c r="XF156"/>
      <c r="XG156"/>
      <c r="XH156"/>
      <c r="XI156"/>
      <c r="XJ156"/>
      <c r="XK156"/>
      <c r="XL156"/>
      <c r="XM156"/>
      <c r="XN156"/>
      <c r="XO156"/>
      <c r="XP156"/>
      <c r="XQ156"/>
      <c r="XR156"/>
      <c r="XS156"/>
      <c r="XT156"/>
      <c r="XU156"/>
      <c r="XV156"/>
      <c r="XW156"/>
      <c r="XX156"/>
      <c r="XY156"/>
      <c r="XZ156"/>
      <c r="YA156"/>
      <c r="YB156"/>
      <c r="YC156"/>
      <c r="YD156"/>
      <c r="YE156"/>
      <c r="YF156"/>
      <c r="YG156"/>
      <c r="YH156"/>
      <c r="YI156"/>
      <c r="YJ156"/>
      <c r="YK156"/>
      <c r="YL156"/>
      <c r="YM156"/>
      <c r="YN156"/>
      <c r="YO156"/>
      <c r="YP156"/>
      <c r="YQ156"/>
      <c r="YR156"/>
      <c r="YS156"/>
      <c r="YT156"/>
      <c r="YU156"/>
      <c r="YV156"/>
      <c r="YW156"/>
      <c r="YX156"/>
      <c r="YY156"/>
      <c r="YZ156"/>
      <c r="ZA156"/>
      <c r="ZB156"/>
      <c r="ZC156"/>
      <c r="ZD156"/>
      <c r="ZE156"/>
      <c r="ZF156"/>
      <c r="ZG156"/>
      <c r="ZH156"/>
      <c r="ZI156"/>
      <c r="ZJ156"/>
      <c r="ZK156"/>
      <c r="ZL156"/>
      <c r="ZM156"/>
      <c r="ZN156"/>
      <c r="ZO156"/>
      <c r="ZP156"/>
      <c r="ZQ156"/>
      <c r="ZR156"/>
      <c r="ZS156"/>
      <c r="ZT156"/>
      <c r="ZU156"/>
      <c r="ZV156"/>
      <c r="ZW156"/>
      <c r="ZX156"/>
      <c r="ZY156"/>
      <c r="ZZ156"/>
      <c r="AAA156"/>
      <c r="AAB156"/>
      <c r="AAC156"/>
      <c r="AAD156"/>
      <c r="AAE156"/>
      <c r="AAF156"/>
      <c r="AAG156"/>
      <c r="AAH156"/>
      <c r="AAI156"/>
      <c r="AAJ156"/>
      <c r="AAK156"/>
      <c r="AAL156"/>
      <c r="AAM156"/>
      <c r="AAN156"/>
      <c r="AAO156"/>
      <c r="AAP156"/>
      <c r="AAQ156"/>
      <c r="AAR156"/>
      <c r="AAS156"/>
      <c r="AAT156"/>
      <c r="AAU156"/>
      <c r="AAV156"/>
      <c r="AAW156"/>
      <c r="AAX156"/>
      <c r="AAY156"/>
      <c r="AAZ156"/>
      <c r="ABA156"/>
      <c r="ABB156"/>
      <c r="ABC156"/>
      <c r="ABD156"/>
      <c r="ABE156"/>
      <c r="ABF156"/>
      <c r="ABG156"/>
      <c r="ABH156"/>
      <c r="ABI156"/>
      <c r="ABJ156"/>
      <c r="ABK156"/>
      <c r="ABL156"/>
      <c r="ABM156"/>
      <c r="ABN156"/>
      <c r="ABO156"/>
      <c r="ABP156"/>
      <c r="ABQ156"/>
      <c r="ABR156"/>
      <c r="ABS156"/>
      <c r="ABT156"/>
      <c r="ABU156"/>
      <c r="ABV156"/>
      <c r="ABW156"/>
      <c r="ABX156"/>
      <c r="ABY156"/>
      <c r="ABZ156"/>
      <c r="ACA156"/>
      <c r="ACB156"/>
      <c r="ACC156"/>
      <c r="ACD156"/>
      <c r="ACE156"/>
      <c r="ACF156"/>
      <c r="ACG156"/>
      <c r="ACH156"/>
      <c r="ACI156"/>
      <c r="ACJ156"/>
      <c r="ACK156"/>
      <c r="ACL156"/>
      <c r="ACM156"/>
      <c r="ACN156"/>
      <c r="ACO156"/>
      <c r="ACP156"/>
      <c r="ACQ156"/>
      <c r="ACR156"/>
      <c r="ACS156"/>
      <c r="ACT156"/>
      <c r="ACU156"/>
      <c r="ACV156"/>
      <c r="ACW156"/>
      <c r="ACX156"/>
      <c r="ACY156"/>
      <c r="ACZ156"/>
      <c r="ADA156"/>
      <c r="ADB156"/>
      <c r="ADC156"/>
      <c r="ADD156"/>
      <c r="ADE156"/>
      <c r="ADF156"/>
      <c r="ADG156"/>
      <c r="ADH156"/>
      <c r="ADI156"/>
      <c r="ADJ156"/>
      <c r="ADK156"/>
      <c r="ADL156"/>
      <c r="ADM156"/>
      <c r="ADN156"/>
      <c r="ADO156"/>
      <c r="ADP156"/>
      <c r="ADQ156"/>
      <c r="ADR156"/>
      <c r="ADS156"/>
      <c r="ADT156"/>
      <c r="ADU156"/>
      <c r="ADV156"/>
      <c r="ADW156"/>
      <c r="ADX156"/>
      <c r="ADY156"/>
      <c r="ADZ156"/>
      <c r="AEA156"/>
      <c r="AEB156"/>
      <c r="AEC156"/>
      <c r="AED156"/>
      <c r="AEE156"/>
      <c r="AEF156"/>
      <c r="AEG156"/>
      <c r="AEH156"/>
      <c r="AEI156"/>
      <c r="AEJ156"/>
      <c r="AEK156"/>
      <c r="AEL156"/>
      <c r="AEM156"/>
      <c r="AEN156"/>
      <c r="AEO156"/>
      <c r="AEP156"/>
      <c r="AEQ156"/>
      <c r="AER156"/>
      <c r="AES156"/>
      <c r="AET156"/>
      <c r="AEU156"/>
      <c r="AEV156"/>
      <c r="AEW156"/>
      <c r="AEX156"/>
      <c r="AEY156"/>
      <c r="AEZ156"/>
      <c r="AFA156"/>
      <c r="AFB156"/>
      <c r="AFC156"/>
      <c r="AFD156"/>
      <c r="AFE156"/>
      <c r="AFF156"/>
      <c r="AFG156"/>
      <c r="AFH156"/>
      <c r="AFI156"/>
      <c r="AFJ156"/>
      <c r="AFK156"/>
      <c r="AFL156"/>
      <c r="AFM156"/>
      <c r="AFN156"/>
      <c r="AFO156"/>
      <c r="AFP156"/>
      <c r="AFQ156"/>
      <c r="AFR156"/>
      <c r="AFS156"/>
      <c r="AFT156"/>
      <c r="AFU156"/>
      <c r="AFV156"/>
      <c r="AFW156"/>
      <c r="AFX156"/>
      <c r="AFY156"/>
      <c r="AFZ156"/>
      <c r="AGA156"/>
      <c r="AGB156"/>
      <c r="AGC156"/>
      <c r="AGD156"/>
      <c r="AGE156"/>
      <c r="AGF156"/>
      <c r="AGG156"/>
      <c r="AGH156"/>
      <c r="AGI156"/>
      <c r="AGJ156"/>
      <c r="AGK156"/>
      <c r="AGL156"/>
      <c r="AGM156"/>
      <c r="AGN156"/>
      <c r="AGO156"/>
      <c r="AGP156"/>
      <c r="AGQ156"/>
      <c r="AGR156"/>
      <c r="AGS156"/>
      <c r="AGT156"/>
      <c r="AGU156"/>
      <c r="AGV156"/>
      <c r="AGW156"/>
      <c r="AGX156"/>
      <c r="AGY156"/>
      <c r="AGZ156"/>
      <c r="AHA156"/>
      <c r="AHB156"/>
      <c r="AHC156"/>
      <c r="AHD156"/>
      <c r="AHE156"/>
      <c r="AHF156"/>
      <c r="AHG156"/>
      <c r="AHH156"/>
      <c r="AHI156"/>
      <c r="AHJ156"/>
      <c r="AHK156"/>
      <c r="AHL156"/>
      <c r="AHM156"/>
      <c r="AHN156"/>
      <c r="AHO156"/>
      <c r="AHP156"/>
      <c r="AHQ156"/>
      <c r="AHR156"/>
      <c r="AHS156"/>
      <c r="AHT156"/>
      <c r="AHU156"/>
      <c r="AHV156"/>
      <c r="AHW156"/>
      <c r="AHX156"/>
      <c r="AHY156"/>
      <c r="AHZ156"/>
      <c r="AIA156"/>
      <c r="AIB156"/>
      <c r="AIC156"/>
      <c r="AID156"/>
      <c r="AIE156"/>
      <c r="AIF156"/>
      <c r="AIG156"/>
      <c r="AIH156"/>
      <c r="AII156"/>
      <c r="AIJ156"/>
      <c r="AIK156"/>
      <c r="AIL156"/>
      <c r="AIM156"/>
      <c r="AIN156"/>
      <c r="AIO156"/>
      <c r="AIP156"/>
      <c r="AIQ156"/>
      <c r="AIR156"/>
      <c r="AIS156"/>
      <c r="AIT156"/>
      <c r="AIU156"/>
      <c r="AIV156"/>
      <c r="AIW156"/>
      <c r="AIX156"/>
      <c r="AIY156"/>
      <c r="AIZ156"/>
      <c r="AJA156"/>
      <c r="AJB156"/>
      <c r="AJC156"/>
      <c r="AJD156"/>
      <c r="AJE156"/>
      <c r="AJF156"/>
      <c r="AJG156"/>
      <c r="AJH156"/>
      <c r="AJI156"/>
      <c r="AJJ156"/>
      <c r="AJK156"/>
      <c r="AJL156"/>
      <c r="AJM156"/>
      <c r="AJN156"/>
      <c r="AJO156"/>
      <c r="AJP156"/>
      <c r="AJQ156"/>
      <c r="AJR156"/>
      <c r="AJS156"/>
      <c r="AJT156"/>
      <c r="AJU156"/>
      <c r="AJV156"/>
      <c r="AJW156"/>
      <c r="AJX156"/>
      <c r="AJY156"/>
      <c r="AJZ156"/>
      <c r="AKA156"/>
      <c r="AKB156"/>
      <c r="AKC156"/>
      <c r="AKD156"/>
      <c r="AKE156"/>
      <c r="AKF156"/>
      <c r="AKG156"/>
      <c r="AKH156"/>
      <c r="AKI156"/>
      <c r="AKJ156"/>
      <c r="AKK156"/>
      <c r="AKL156"/>
      <c r="AKM156"/>
      <c r="AKN156"/>
      <c r="AKO156"/>
      <c r="AKP156"/>
      <c r="AKQ156"/>
      <c r="AKR156"/>
      <c r="AKS156"/>
      <c r="AKT156"/>
      <c r="AKU156"/>
      <c r="AKV156"/>
      <c r="AKW156"/>
      <c r="AKX156"/>
      <c r="AKY156"/>
      <c r="AKZ156"/>
      <c r="ALA156"/>
      <c r="ALB156"/>
      <c r="ALC156"/>
      <c r="ALD156"/>
      <c r="ALE156"/>
      <c r="ALF156"/>
      <c r="ALG156"/>
      <c r="ALH156"/>
      <c r="ALI156"/>
      <c r="ALJ156"/>
      <c r="ALK156"/>
      <c r="ALL156"/>
      <c r="ALM156"/>
      <c r="ALN156"/>
      <c r="ALO156"/>
      <c r="ALP156"/>
      <c r="ALQ156"/>
      <c r="ALR156"/>
      <c r="ALS156"/>
      <c r="ALT156"/>
      <c r="ALU156"/>
      <c r="ALV156"/>
      <c r="ALW156"/>
      <c r="ALX156"/>
      <c r="ALY156"/>
      <c r="ALZ156"/>
      <c r="AMA156"/>
      <c r="AMB156"/>
      <c r="AMC156"/>
      <c r="AMD156"/>
      <c r="AME156"/>
      <c r="AMF156"/>
      <c r="AMG156"/>
      <c r="AMH156"/>
      <c r="AMI156"/>
      <c r="AMJ156"/>
    </row>
    <row r="157" spans="1:1024">
      <c r="A157" s="40" t="s">
        <v>752</v>
      </c>
      <c r="B157" s="4"/>
      <c r="C157" s="50"/>
      <c r="D157" s="8"/>
      <c r="E157" s="8"/>
      <c r="F157" s="4"/>
      <c r="G157" s="50"/>
      <c r="H157" s="3"/>
      <c r="I157" s="3"/>
      <c r="J157" s="58"/>
      <c r="K157" s="61"/>
      <c r="L157" s="7" t="s">
        <v>730</v>
      </c>
      <c r="M157" s="7" t="s">
        <v>736</v>
      </c>
      <c r="N157" s="4"/>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c r="IW157"/>
      <c r="IX157"/>
      <c r="IY157"/>
      <c r="IZ157"/>
      <c r="JA157"/>
      <c r="JB157"/>
      <c r="JC157"/>
      <c r="JD157"/>
      <c r="JE157"/>
      <c r="JF157"/>
      <c r="JG157"/>
      <c r="JH157"/>
      <c r="JI157"/>
      <c r="JJ157"/>
      <c r="JK157"/>
      <c r="JL157"/>
      <c r="JM157"/>
      <c r="JN157"/>
      <c r="JO157"/>
      <c r="JP157"/>
      <c r="JQ157"/>
      <c r="JR157"/>
      <c r="JS157"/>
      <c r="JT157"/>
      <c r="JU157"/>
      <c r="JV157"/>
      <c r="JW157"/>
      <c r="JX157"/>
      <c r="JY157"/>
      <c r="JZ157"/>
      <c r="KA157"/>
      <c r="KB157"/>
      <c r="KC157"/>
      <c r="KD157"/>
      <c r="KE157"/>
      <c r="KF157"/>
      <c r="KG157"/>
      <c r="KH157"/>
      <c r="KI157"/>
      <c r="KJ157"/>
      <c r="KK157"/>
      <c r="KL157"/>
      <c r="KM157"/>
      <c r="KN157"/>
      <c r="KO157"/>
      <c r="KP157"/>
      <c r="KQ157"/>
      <c r="KR157"/>
      <c r="KS157"/>
      <c r="KT157"/>
      <c r="KU157"/>
      <c r="KV157"/>
      <c r="KW157"/>
      <c r="KX157"/>
      <c r="KY157"/>
      <c r="KZ157"/>
      <c r="LA157"/>
      <c r="LB157"/>
      <c r="LC157"/>
      <c r="LD157"/>
      <c r="LE157"/>
      <c r="LF157"/>
      <c r="LG157"/>
      <c r="LH157"/>
      <c r="LI157"/>
      <c r="LJ157"/>
      <c r="LK157"/>
      <c r="LL157"/>
      <c r="LM157"/>
      <c r="LN157"/>
      <c r="LO157"/>
      <c r="LP157"/>
      <c r="LQ157"/>
      <c r="LR157"/>
      <c r="LS157"/>
      <c r="LT157"/>
      <c r="LU157"/>
      <c r="LV157"/>
      <c r="LW157"/>
      <c r="LX157"/>
      <c r="LY157"/>
      <c r="LZ157"/>
      <c r="MA157"/>
      <c r="MB157"/>
      <c r="MC157"/>
      <c r="MD157"/>
      <c r="ME157"/>
      <c r="MF157"/>
      <c r="MG157"/>
      <c r="MH157"/>
      <c r="MI157"/>
      <c r="MJ157"/>
      <c r="MK157"/>
      <c r="ML157"/>
      <c r="MM157"/>
      <c r="MN157"/>
      <c r="MO157"/>
      <c r="MP157"/>
      <c r="MQ157"/>
      <c r="MR157"/>
      <c r="MS157"/>
      <c r="MT157"/>
      <c r="MU157"/>
      <c r="MV157"/>
      <c r="MW157"/>
      <c r="MX157"/>
      <c r="MY157"/>
      <c r="MZ157"/>
      <c r="NA157"/>
      <c r="NB157"/>
      <c r="NC157"/>
      <c r="ND157"/>
      <c r="NE157"/>
      <c r="NF157"/>
      <c r="NG157"/>
      <c r="NH157"/>
      <c r="NI157"/>
      <c r="NJ157"/>
      <c r="NK157"/>
      <c r="NL157"/>
      <c r="NM157"/>
      <c r="NN157"/>
      <c r="NO157"/>
      <c r="NP157"/>
      <c r="NQ157"/>
      <c r="NR157"/>
      <c r="NS157"/>
      <c r="NT157"/>
      <c r="NU157"/>
      <c r="NV157"/>
      <c r="NW157"/>
      <c r="NX157"/>
      <c r="NY157"/>
      <c r="NZ157"/>
      <c r="OA157"/>
      <c r="OB157"/>
      <c r="OC157"/>
      <c r="OD157"/>
      <c r="OE157"/>
      <c r="OF157"/>
      <c r="OG157"/>
      <c r="OH157"/>
      <c r="OI157"/>
      <c r="OJ157"/>
      <c r="OK157"/>
      <c r="OL157"/>
      <c r="OM157"/>
      <c r="ON157"/>
      <c r="OO157"/>
      <c r="OP157"/>
      <c r="OQ157"/>
      <c r="OR157"/>
      <c r="OS157"/>
      <c r="OT157"/>
      <c r="OU157"/>
      <c r="OV157"/>
      <c r="OW157"/>
      <c r="OX157"/>
      <c r="OY157"/>
      <c r="OZ157"/>
      <c r="PA157"/>
      <c r="PB157"/>
      <c r="PC157"/>
      <c r="PD157"/>
      <c r="PE157"/>
      <c r="PF157"/>
      <c r="PG157"/>
      <c r="PH157"/>
      <c r="PI157"/>
      <c r="PJ157"/>
      <c r="PK157"/>
      <c r="PL157"/>
      <c r="PM157"/>
      <c r="PN157"/>
      <c r="PO157"/>
      <c r="PP157"/>
      <c r="PQ157"/>
      <c r="PR157"/>
      <c r="PS157"/>
      <c r="PT157"/>
      <c r="PU157"/>
      <c r="PV157"/>
      <c r="PW157"/>
      <c r="PX157"/>
      <c r="PY157"/>
      <c r="PZ157"/>
      <c r="QA157"/>
      <c r="QB157"/>
      <c r="QC157"/>
      <c r="QD157"/>
      <c r="QE157"/>
      <c r="QF157"/>
      <c r="QG157"/>
      <c r="QH157"/>
      <c r="QI157"/>
      <c r="QJ157"/>
      <c r="QK157"/>
      <c r="QL157"/>
      <c r="QM157"/>
      <c r="QN157"/>
      <c r="QO157"/>
      <c r="QP157"/>
      <c r="QQ157"/>
      <c r="QR157"/>
      <c r="QS157"/>
      <c r="QT157"/>
      <c r="QU157"/>
      <c r="QV157"/>
      <c r="QW157"/>
      <c r="QX157"/>
      <c r="QY157"/>
      <c r="QZ157"/>
      <c r="RA157"/>
      <c r="RB157"/>
      <c r="RC157"/>
      <c r="RD157"/>
      <c r="RE157"/>
      <c r="RF157"/>
      <c r="RG157"/>
      <c r="RH157"/>
      <c r="RI157"/>
      <c r="RJ157"/>
      <c r="RK157"/>
      <c r="RL157"/>
      <c r="RM157"/>
      <c r="RN157"/>
      <c r="RO157"/>
      <c r="RP157"/>
      <c r="RQ157"/>
      <c r="RR157"/>
      <c r="RS157"/>
      <c r="RT157"/>
      <c r="RU157"/>
      <c r="RV157"/>
      <c r="RW157"/>
      <c r="RX157"/>
      <c r="RY157"/>
      <c r="RZ157"/>
      <c r="SA157"/>
      <c r="SB157"/>
      <c r="SC157"/>
      <c r="SD157"/>
      <c r="SE157"/>
      <c r="SF157"/>
      <c r="SG157"/>
      <c r="SH157"/>
      <c r="SI157"/>
      <c r="SJ157"/>
      <c r="SK157"/>
      <c r="SL157"/>
      <c r="SM157"/>
      <c r="SN157"/>
      <c r="SO157"/>
      <c r="SP157"/>
      <c r="SQ157"/>
      <c r="SR157"/>
      <c r="SS157"/>
      <c r="ST157"/>
      <c r="SU157"/>
      <c r="SV157"/>
      <c r="SW157"/>
      <c r="SX157"/>
      <c r="SY157"/>
      <c r="SZ157"/>
      <c r="TA157"/>
      <c r="TB157"/>
      <c r="TC157"/>
      <c r="TD157"/>
      <c r="TE157"/>
      <c r="TF157"/>
      <c r="TG157"/>
      <c r="TH157"/>
      <c r="TI157"/>
      <c r="TJ157"/>
      <c r="TK157"/>
      <c r="TL157"/>
      <c r="TM157"/>
      <c r="TN157"/>
      <c r="TO157"/>
      <c r="TP157"/>
      <c r="TQ157"/>
      <c r="TR157"/>
      <c r="TS157"/>
      <c r="TT157"/>
      <c r="TU157"/>
      <c r="TV157"/>
      <c r="TW157"/>
      <c r="TX157"/>
      <c r="TY157"/>
      <c r="TZ157"/>
      <c r="UA157"/>
      <c r="UB157"/>
      <c r="UC157"/>
      <c r="UD157"/>
      <c r="UE157"/>
      <c r="UF157"/>
      <c r="UG157"/>
      <c r="UH157"/>
      <c r="UI157"/>
      <c r="UJ157"/>
      <c r="UK157"/>
      <c r="UL157"/>
      <c r="UM157"/>
      <c r="UN157"/>
      <c r="UO157"/>
      <c r="UP157"/>
      <c r="UQ157"/>
      <c r="UR157"/>
      <c r="US157"/>
      <c r="UT157"/>
      <c r="UU157"/>
      <c r="UV157"/>
      <c r="UW157"/>
      <c r="UX157"/>
      <c r="UY157"/>
      <c r="UZ157"/>
      <c r="VA157"/>
      <c r="VB157"/>
      <c r="VC157"/>
      <c r="VD157"/>
      <c r="VE157"/>
      <c r="VF157"/>
      <c r="VG157"/>
      <c r="VH157"/>
      <c r="VI157"/>
      <c r="VJ157"/>
      <c r="VK157"/>
      <c r="VL157"/>
      <c r="VM157"/>
      <c r="VN157"/>
      <c r="VO157"/>
      <c r="VP157"/>
      <c r="VQ157"/>
      <c r="VR157"/>
      <c r="VS157"/>
      <c r="VT157"/>
      <c r="VU157"/>
      <c r="VV157"/>
      <c r="VW157"/>
      <c r="VX157"/>
      <c r="VY157"/>
      <c r="VZ157"/>
      <c r="WA157"/>
      <c r="WB157"/>
      <c r="WC157"/>
      <c r="WD157"/>
      <c r="WE157"/>
      <c r="WF157"/>
      <c r="WG157"/>
      <c r="WH157"/>
      <c r="WI157"/>
      <c r="WJ157"/>
      <c r="WK157"/>
      <c r="WL157"/>
      <c r="WM157"/>
      <c r="WN157"/>
      <c r="WO157"/>
      <c r="WP157"/>
      <c r="WQ157"/>
      <c r="WR157"/>
      <c r="WS157"/>
      <c r="WT157"/>
      <c r="WU157"/>
      <c r="WV157"/>
      <c r="WW157"/>
      <c r="WX157"/>
      <c r="WY157"/>
      <c r="WZ157"/>
      <c r="XA157"/>
      <c r="XB157"/>
      <c r="XC157"/>
      <c r="XD157"/>
      <c r="XE157"/>
      <c r="XF157"/>
      <c r="XG157"/>
      <c r="XH157"/>
      <c r="XI157"/>
      <c r="XJ157"/>
      <c r="XK157"/>
      <c r="XL157"/>
      <c r="XM157"/>
      <c r="XN157"/>
      <c r="XO157"/>
      <c r="XP157"/>
      <c r="XQ157"/>
      <c r="XR157"/>
      <c r="XS157"/>
      <c r="XT157"/>
      <c r="XU157"/>
      <c r="XV157"/>
      <c r="XW157"/>
      <c r="XX157"/>
      <c r="XY157"/>
      <c r="XZ157"/>
      <c r="YA157"/>
      <c r="YB157"/>
      <c r="YC157"/>
      <c r="YD157"/>
      <c r="YE157"/>
      <c r="YF157"/>
      <c r="YG157"/>
      <c r="YH157"/>
      <c r="YI157"/>
      <c r="YJ157"/>
      <c r="YK157"/>
      <c r="YL157"/>
      <c r="YM157"/>
      <c r="YN157"/>
      <c r="YO157"/>
      <c r="YP157"/>
      <c r="YQ157"/>
      <c r="YR157"/>
      <c r="YS157"/>
      <c r="YT157"/>
      <c r="YU157"/>
      <c r="YV157"/>
      <c r="YW157"/>
      <c r="YX157"/>
      <c r="YY157"/>
      <c r="YZ157"/>
      <c r="ZA157"/>
      <c r="ZB157"/>
      <c r="ZC157"/>
      <c r="ZD157"/>
      <c r="ZE157"/>
      <c r="ZF157"/>
      <c r="ZG157"/>
      <c r="ZH157"/>
      <c r="ZI157"/>
      <c r="ZJ157"/>
      <c r="ZK157"/>
      <c r="ZL157"/>
      <c r="ZM157"/>
      <c r="ZN157"/>
      <c r="ZO157"/>
      <c r="ZP157"/>
      <c r="ZQ157"/>
      <c r="ZR157"/>
      <c r="ZS157"/>
      <c r="ZT157"/>
      <c r="ZU157"/>
      <c r="ZV157"/>
      <c r="ZW157"/>
      <c r="ZX157"/>
      <c r="ZY157"/>
      <c r="ZZ157"/>
      <c r="AAA157"/>
      <c r="AAB157"/>
      <c r="AAC157"/>
      <c r="AAD157"/>
      <c r="AAE157"/>
      <c r="AAF157"/>
      <c r="AAG157"/>
      <c r="AAH157"/>
      <c r="AAI157"/>
      <c r="AAJ157"/>
      <c r="AAK157"/>
      <c r="AAL157"/>
      <c r="AAM157"/>
      <c r="AAN157"/>
      <c r="AAO157"/>
      <c r="AAP157"/>
      <c r="AAQ157"/>
      <c r="AAR157"/>
      <c r="AAS157"/>
      <c r="AAT157"/>
      <c r="AAU157"/>
      <c r="AAV157"/>
      <c r="AAW157"/>
      <c r="AAX157"/>
      <c r="AAY157"/>
      <c r="AAZ157"/>
      <c r="ABA157"/>
      <c r="ABB157"/>
      <c r="ABC157"/>
      <c r="ABD157"/>
      <c r="ABE157"/>
      <c r="ABF157"/>
      <c r="ABG157"/>
      <c r="ABH157"/>
      <c r="ABI157"/>
      <c r="ABJ157"/>
      <c r="ABK157"/>
      <c r="ABL157"/>
      <c r="ABM157"/>
      <c r="ABN157"/>
      <c r="ABO157"/>
      <c r="ABP157"/>
      <c r="ABQ157"/>
      <c r="ABR157"/>
      <c r="ABS157"/>
      <c r="ABT157"/>
      <c r="ABU157"/>
      <c r="ABV157"/>
      <c r="ABW157"/>
      <c r="ABX157"/>
      <c r="ABY157"/>
      <c r="ABZ157"/>
      <c r="ACA157"/>
      <c r="ACB157"/>
      <c r="ACC157"/>
      <c r="ACD157"/>
      <c r="ACE157"/>
      <c r="ACF157"/>
      <c r="ACG157"/>
      <c r="ACH157"/>
      <c r="ACI157"/>
      <c r="ACJ157"/>
      <c r="ACK157"/>
      <c r="ACL157"/>
      <c r="ACM157"/>
      <c r="ACN157"/>
      <c r="ACO157"/>
      <c r="ACP157"/>
      <c r="ACQ157"/>
      <c r="ACR157"/>
      <c r="ACS157"/>
      <c r="ACT157"/>
      <c r="ACU157"/>
      <c r="ACV157"/>
      <c r="ACW157"/>
      <c r="ACX157"/>
      <c r="ACY157"/>
      <c r="ACZ157"/>
      <c r="ADA157"/>
      <c r="ADB157"/>
      <c r="ADC157"/>
      <c r="ADD157"/>
      <c r="ADE157"/>
      <c r="ADF157"/>
      <c r="ADG157"/>
      <c r="ADH157"/>
      <c r="ADI157"/>
      <c r="ADJ157"/>
      <c r="ADK157"/>
      <c r="ADL157"/>
      <c r="ADM157"/>
      <c r="ADN157"/>
      <c r="ADO157"/>
      <c r="ADP157"/>
      <c r="ADQ157"/>
      <c r="ADR157"/>
      <c r="ADS157"/>
      <c r="ADT157"/>
      <c r="ADU157"/>
      <c r="ADV157"/>
      <c r="ADW157"/>
      <c r="ADX157"/>
      <c r="ADY157"/>
      <c r="ADZ157"/>
      <c r="AEA157"/>
      <c r="AEB157"/>
      <c r="AEC157"/>
      <c r="AED157"/>
      <c r="AEE157"/>
      <c r="AEF157"/>
      <c r="AEG157"/>
      <c r="AEH157"/>
      <c r="AEI157"/>
      <c r="AEJ157"/>
      <c r="AEK157"/>
      <c r="AEL157"/>
      <c r="AEM157"/>
      <c r="AEN157"/>
      <c r="AEO157"/>
      <c r="AEP157"/>
      <c r="AEQ157"/>
      <c r="AER157"/>
      <c r="AES157"/>
      <c r="AET157"/>
      <c r="AEU157"/>
      <c r="AEV157"/>
      <c r="AEW157"/>
      <c r="AEX157"/>
      <c r="AEY157"/>
      <c r="AEZ157"/>
      <c r="AFA157"/>
      <c r="AFB157"/>
      <c r="AFC157"/>
      <c r="AFD157"/>
      <c r="AFE157"/>
      <c r="AFF157"/>
      <c r="AFG157"/>
      <c r="AFH157"/>
      <c r="AFI157"/>
      <c r="AFJ157"/>
      <c r="AFK157"/>
      <c r="AFL157"/>
      <c r="AFM157"/>
      <c r="AFN157"/>
      <c r="AFO157"/>
      <c r="AFP157"/>
      <c r="AFQ157"/>
      <c r="AFR157"/>
      <c r="AFS157"/>
      <c r="AFT157"/>
      <c r="AFU157"/>
      <c r="AFV157"/>
      <c r="AFW157"/>
      <c r="AFX157"/>
      <c r="AFY157"/>
      <c r="AFZ157"/>
      <c r="AGA157"/>
      <c r="AGB157"/>
      <c r="AGC157"/>
      <c r="AGD157"/>
      <c r="AGE157"/>
      <c r="AGF157"/>
      <c r="AGG157"/>
      <c r="AGH157"/>
      <c r="AGI157"/>
      <c r="AGJ157"/>
      <c r="AGK157"/>
      <c r="AGL157"/>
      <c r="AGM157"/>
      <c r="AGN157"/>
      <c r="AGO157"/>
      <c r="AGP157"/>
      <c r="AGQ157"/>
      <c r="AGR157"/>
      <c r="AGS157"/>
      <c r="AGT157"/>
      <c r="AGU157"/>
      <c r="AGV157"/>
      <c r="AGW157"/>
      <c r="AGX157"/>
      <c r="AGY157"/>
      <c r="AGZ157"/>
      <c r="AHA157"/>
      <c r="AHB157"/>
      <c r="AHC157"/>
      <c r="AHD157"/>
      <c r="AHE157"/>
      <c r="AHF157"/>
      <c r="AHG157"/>
      <c r="AHH157"/>
      <c r="AHI157"/>
      <c r="AHJ157"/>
      <c r="AHK157"/>
      <c r="AHL157"/>
      <c r="AHM157"/>
      <c r="AHN157"/>
      <c r="AHO157"/>
      <c r="AHP157"/>
      <c r="AHQ157"/>
      <c r="AHR157"/>
      <c r="AHS157"/>
      <c r="AHT157"/>
      <c r="AHU157"/>
      <c r="AHV157"/>
      <c r="AHW157"/>
      <c r="AHX157"/>
      <c r="AHY157"/>
      <c r="AHZ157"/>
      <c r="AIA157"/>
      <c r="AIB157"/>
      <c r="AIC157"/>
      <c r="AID157"/>
      <c r="AIE157"/>
      <c r="AIF157"/>
      <c r="AIG157"/>
      <c r="AIH157"/>
      <c r="AII157"/>
      <c r="AIJ157"/>
      <c r="AIK157"/>
      <c r="AIL157"/>
      <c r="AIM157"/>
      <c r="AIN157"/>
      <c r="AIO157"/>
      <c r="AIP157"/>
      <c r="AIQ157"/>
      <c r="AIR157"/>
      <c r="AIS157"/>
      <c r="AIT157"/>
      <c r="AIU157"/>
      <c r="AIV157"/>
      <c r="AIW157"/>
      <c r="AIX157"/>
      <c r="AIY157"/>
      <c r="AIZ157"/>
      <c r="AJA157"/>
      <c r="AJB157"/>
      <c r="AJC157"/>
      <c r="AJD157"/>
      <c r="AJE157"/>
      <c r="AJF157"/>
      <c r="AJG157"/>
      <c r="AJH157"/>
      <c r="AJI157"/>
      <c r="AJJ157"/>
      <c r="AJK157"/>
      <c r="AJL157"/>
      <c r="AJM157"/>
      <c r="AJN157"/>
      <c r="AJO157"/>
      <c r="AJP157"/>
      <c r="AJQ157"/>
      <c r="AJR157"/>
      <c r="AJS157"/>
      <c r="AJT157"/>
      <c r="AJU157"/>
      <c r="AJV157"/>
      <c r="AJW157"/>
      <c r="AJX157"/>
      <c r="AJY157"/>
      <c r="AJZ157"/>
      <c r="AKA157"/>
      <c r="AKB157"/>
      <c r="AKC157"/>
      <c r="AKD157"/>
      <c r="AKE157"/>
      <c r="AKF157"/>
      <c r="AKG157"/>
      <c r="AKH157"/>
      <c r="AKI157"/>
      <c r="AKJ157"/>
      <c r="AKK157"/>
      <c r="AKL157"/>
      <c r="AKM157"/>
      <c r="AKN157"/>
      <c r="AKO157"/>
      <c r="AKP157"/>
      <c r="AKQ157"/>
      <c r="AKR157"/>
      <c r="AKS157"/>
      <c r="AKT157"/>
      <c r="AKU157"/>
      <c r="AKV157"/>
      <c r="AKW157"/>
      <c r="AKX157"/>
      <c r="AKY157"/>
      <c r="AKZ157"/>
      <c r="ALA157"/>
      <c r="ALB157"/>
      <c r="ALC157"/>
      <c r="ALD157"/>
      <c r="ALE157"/>
      <c r="ALF157"/>
      <c r="ALG157"/>
      <c r="ALH157"/>
      <c r="ALI157"/>
      <c r="ALJ157"/>
      <c r="ALK157"/>
      <c r="ALL157"/>
      <c r="ALM157"/>
      <c r="ALN157"/>
      <c r="ALO157"/>
      <c r="ALP157"/>
      <c r="ALQ157"/>
      <c r="ALR157"/>
      <c r="ALS157"/>
      <c r="ALT157"/>
      <c r="ALU157"/>
      <c r="ALV157"/>
      <c r="ALW157"/>
      <c r="ALX157"/>
      <c r="ALY157"/>
      <c r="ALZ157"/>
      <c r="AMA157"/>
      <c r="AMB157"/>
      <c r="AMC157"/>
      <c r="AMD157"/>
      <c r="AME157"/>
      <c r="AMF157"/>
      <c r="AMG157"/>
      <c r="AMH157"/>
      <c r="AMI157"/>
      <c r="AMJ157"/>
    </row>
  </sheetData>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118"/>
  <sheetViews>
    <sheetView zoomScaleNormal="100" workbookViewId="0">
      <pane xSplit="1" ySplit="9" topLeftCell="B43" activePane="bottomRight" state="frozen"/>
      <selection pane="topRight" activeCell="B1" sqref="B1"/>
      <selection pane="bottomLeft" activeCell="A10" sqref="A10"/>
      <selection pane="bottomRight" activeCell="F48" sqref="F48"/>
    </sheetView>
  </sheetViews>
  <sheetFormatPr defaultRowHeight="15"/>
  <cols>
    <col min="1" max="1" width="44.42578125" style="81" customWidth="1"/>
    <col min="2" max="2" width="16.7109375" style="11" customWidth="1"/>
    <col min="3" max="5" width="30" style="11" customWidth="1"/>
    <col min="6" max="6" width="18.5703125" style="11" customWidth="1"/>
    <col min="7" max="7" width="20" style="45" customWidth="1"/>
    <col min="8" max="8" width="27.28515625" style="45" customWidth="1"/>
    <col min="9" max="9" width="24" style="45" customWidth="1"/>
    <col min="10" max="10" width="37.5703125" style="11" customWidth="1"/>
    <col min="11" max="11" width="52" style="1" customWidth="1"/>
    <col min="12" max="12" width="24.7109375" style="82" customWidth="1"/>
    <col min="13" max="13" width="28.85546875" style="1" customWidth="1"/>
    <col min="14" max="14" width="30.42578125" style="1" customWidth="1"/>
    <col min="15" max="1025" width="9.140625" style="81" customWidth="1"/>
  </cols>
  <sheetData>
    <row r="1" spans="1:14">
      <c r="A1" s="2" t="s">
        <v>23</v>
      </c>
      <c r="B1" s="12" t="s">
        <v>1</v>
      </c>
      <c r="C1" s="12" t="s">
        <v>24</v>
      </c>
      <c r="D1" s="12" t="s">
        <v>25</v>
      </c>
      <c r="E1" s="12" t="s">
        <v>26</v>
      </c>
      <c r="F1" s="12" t="s">
        <v>27</v>
      </c>
      <c r="G1" s="12" t="s">
        <v>3</v>
      </c>
      <c r="H1" s="2" t="s">
        <v>28</v>
      </c>
      <c r="I1" s="2" t="s">
        <v>29</v>
      </c>
      <c r="J1" s="2" t="s">
        <v>30</v>
      </c>
      <c r="K1" s="2" t="s">
        <v>31</v>
      </c>
      <c r="L1" s="12" t="s">
        <v>32</v>
      </c>
      <c r="M1" s="12" t="s">
        <v>33</v>
      </c>
      <c r="N1" s="12" t="s">
        <v>34</v>
      </c>
    </row>
    <row r="2" spans="1:14">
      <c r="A2" s="13" t="s">
        <v>753</v>
      </c>
      <c r="B2" s="27" t="s">
        <v>754</v>
      </c>
      <c r="C2" s="50" t="s">
        <v>37</v>
      </c>
      <c r="D2" s="50"/>
      <c r="E2" s="50"/>
      <c r="F2" s="5">
        <v>1033.23</v>
      </c>
      <c r="G2" s="18" t="s">
        <v>755</v>
      </c>
      <c r="H2" s="18"/>
      <c r="I2" s="18" t="s">
        <v>756</v>
      </c>
      <c r="J2" s="27"/>
      <c r="K2" s="83"/>
      <c r="L2" s="62" t="s">
        <v>757</v>
      </c>
      <c r="M2" s="4"/>
      <c r="N2" s="4" t="s">
        <v>86</v>
      </c>
    </row>
    <row r="3" spans="1:14" ht="48">
      <c r="A3" s="13" t="s">
        <v>758</v>
      </c>
      <c r="B3" s="18" t="s">
        <v>182</v>
      </c>
      <c r="C3" s="50" t="s">
        <v>37</v>
      </c>
      <c r="D3" s="50"/>
      <c r="E3" s="50"/>
      <c r="F3" s="50" t="s">
        <v>759</v>
      </c>
      <c r="G3" s="8" t="s">
        <v>760</v>
      </c>
      <c r="H3" s="18"/>
      <c r="I3" s="18"/>
      <c r="J3" s="27" t="s">
        <v>761</v>
      </c>
      <c r="K3" s="84"/>
      <c r="L3" s="62" t="s">
        <v>757</v>
      </c>
      <c r="M3" s="4"/>
      <c r="N3" s="4" t="s">
        <v>762</v>
      </c>
    </row>
    <row r="4" spans="1:14" ht="36">
      <c r="A4" s="13" t="s">
        <v>763</v>
      </c>
      <c r="B4" s="18" t="s">
        <v>16</v>
      </c>
      <c r="C4" s="50" t="s">
        <v>764</v>
      </c>
      <c r="D4" s="50"/>
      <c r="E4" s="50"/>
      <c r="F4" s="50">
        <v>1.2999999999999999E-2</v>
      </c>
      <c r="G4" s="18" t="s">
        <v>765</v>
      </c>
      <c r="H4" s="18" t="s">
        <v>766</v>
      </c>
      <c r="I4" s="18" t="s">
        <v>767</v>
      </c>
      <c r="J4" s="27" t="s">
        <v>768</v>
      </c>
      <c r="K4" s="84"/>
      <c r="L4" s="62" t="s">
        <v>757</v>
      </c>
      <c r="M4" s="4"/>
      <c r="N4" s="4" t="s">
        <v>86</v>
      </c>
    </row>
    <row r="5" spans="1:14">
      <c r="A5" s="13" t="s">
        <v>769</v>
      </c>
      <c r="B5" s="18" t="s">
        <v>16</v>
      </c>
      <c r="C5" s="50" t="s">
        <v>764</v>
      </c>
      <c r="D5" s="50"/>
      <c r="E5" s="50"/>
      <c r="F5" s="50">
        <v>2</v>
      </c>
      <c r="G5" s="18" t="s">
        <v>765</v>
      </c>
      <c r="H5" s="18" t="s">
        <v>770</v>
      </c>
      <c r="I5" s="18" t="s">
        <v>771</v>
      </c>
      <c r="J5" s="27"/>
      <c r="K5" s="84"/>
      <c r="L5" s="62" t="s">
        <v>757</v>
      </c>
      <c r="M5" s="4"/>
      <c r="N5" s="4" t="s">
        <v>86</v>
      </c>
    </row>
    <row r="6" spans="1:14">
      <c r="A6" s="13" t="s">
        <v>772</v>
      </c>
      <c r="B6" s="18" t="s">
        <v>773</v>
      </c>
      <c r="C6" s="50" t="s">
        <v>37</v>
      </c>
      <c r="D6" s="50"/>
      <c r="E6" s="50"/>
      <c r="F6" s="85">
        <v>0.2</v>
      </c>
      <c r="G6" s="18" t="s">
        <v>765</v>
      </c>
      <c r="H6" s="18" t="s">
        <v>774</v>
      </c>
      <c r="I6" s="18"/>
      <c r="J6" s="27"/>
      <c r="K6" s="83"/>
      <c r="L6" s="62" t="s">
        <v>757</v>
      </c>
      <c r="M6" s="4"/>
      <c r="N6" s="4" t="s">
        <v>86</v>
      </c>
    </row>
    <row r="7" spans="1:14">
      <c r="A7" s="47" t="s">
        <v>775</v>
      </c>
      <c r="B7" s="18" t="s">
        <v>776</v>
      </c>
      <c r="C7" s="50"/>
      <c r="D7" s="50"/>
      <c r="E7" s="50"/>
      <c r="F7" s="50"/>
      <c r="G7" s="18"/>
      <c r="H7" s="18"/>
      <c r="I7" s="18"/>
      <c r="J7" s="27"/>
      <c r="K7" s="83"/>
      <c r="L7" s="62" t="s">
        <v>757</v>
      </c>
      <c r="M7" s="4"/>
      <c r="N7" s="4" t="s">
        <v>86</v>
      </c>
    </row>
    <row r="8" spans="1:14">
      <c r="A8" s="47" t="s">
        <v>777</v>
      </c>
      <c r="B8" s="18"/>
      <c r="C8" s="21"/>
      <c r="D8" s="21"/>
      <c r="E8" s="21"/>
      <c r="F8" s="50"/>
      <c r="G8" s="18"/>
      <c r="H8" s="18"/>
      <c r="I8" s="18"/>
      <c r="J8" s="27"/>
      <c r="K8" s="84"/>
      <c r="L8" s="62" t="s">
        <v>757</v>
      </c>
      <c r="M8" s="4"/>
      <c r="N8" s="4" t="s">
        <v>762</v>
      </c>
    </row>
    <row r="9" spans="1:14">
      <c r="A9" s="13" t="s">
        <v>778</v>
      </c>
      <c r="B9" s="18" t="s">
        <v>182</v>
      </c>
      <c r="C9" s="21" t="s">
        <v>37</v>
      </c>
      <c r="D9" s="21"/>
      <c r="E9" s="21"/>
      <c r="F9" s="50" t="s">
        <v>779</v>
      </c>
      <c r="G9" s="18" t="s">
        <v>765</v>
      </c>
      <c r="H9" s="18" t="s">
        <v>780</v>
      </c>
      <c r="I9" s="18"/>
      <c r="J9" s="27"/>
      <c r="K9" s="84"/>
      <c r="L9" s="62" t="s">
        <v>757</v>
      </c>
      <c r="M9" s="4"/>
      <c r="N9" s="4" t="s">
        <v>86</v>
      </c>
    </row>
    <row r="10" spans="1:14">
      <c r="A10" s="47" t="s">
        <v>781</v>
      </c>
      <c r="B10" s="18"/>
      <c r="C10" s="50"/>
      <c r="D10" s="50"/>
      <c r="E10" s="50"/>
      <c r="F10" s="50"/>
      <c r="G10" s="18"/>
      <c r="H10" s="18"/>
      <c r="I10" s="18"/>
      <c r="J10" s="27"/>
      <c r="K10" s="84"/>
      <c r="L10" s="62" t="s">
        <v>757</v>
      </c>
      <c r="M10" s="4"/>
      <c r="N10" s="4" t="s">
        <v>86</v>
      </c>
    </row>
    <row r="11" spans="1:14">
      <c r="A11" s="47" t="s">
        <v>782</v>
      </c>
      <c r="B11" s="18"/>
      <c r="C11" s="50"/>
      <c r="D11" s="50"/>
      <c r="E11" s="50"/>
      <c r="F11" s="50"/>
      <c r="G11" s="18"/>
      <c r="H11" s="18"/>
      <c r="I11" s="18"/>
      <c r="J11" s="27"/>
      <c r="K11" s="84"/>
      <c r="L11" s="62" t="s">
        <v>757</v>
      </c>
      <c r="M11" s="4"/>
      <c r="N11" s="4" t="s">
        <v>86</v>
      </c>
    </row>
    <row r="12" spans="1:14" ht="15.75" customHeight="1">
      <c r="A12" s="13" t="s">
        <v>783</v>
      </c>
      <c r="B12" s="19" t="s">
        <v>784</v>
      </c>
      <c r="C12" s="21" t="s">
        <v>355</v>
      </c>
      <c r="D12" s="21"/>
      <c r="E12" s="21"/>
      <c r="F12" s="86">
        <v>0.44</v>
      </c>
      <c r="G12" s="18" t="s">
        <v>785</v>
      </c>
      <c r="H12" s="8" t="s">
        <v>786</v>
      </c>
      <c r="I12" s="18"/>
      <c r="J12" s="27"/>
      <c r="K12" s="83"/>
      <c r="L12" s="62" t="s">
        <v>757</v>
      </c>
      <c r="M12" s="4"/>
      <c r="N12" s="4" t="s">
        <v>86</v>
      </c>
    </row>
    <row r="13" spans="1:14">
      <c r="A13" s="13" t="s">
        <v>787</v>
      </c>
      <c r="B13" s="18" t="s">
        <v>788</v>
      </c>
      <c r="C13" s="50" t="s">
        <v>37</v>
      </c>
      <c r="D13" s="50"/>
      <c r="E13" s="50"/>
      <c r="F13" s="50" t="s">
        <v>789</v>
      </c>
      <c r="G13" s="18" t="s">
        <v>755</v>
      </c>
      <c r="H13" s="18" t="s">
        <v>790</v>
      </c>
      <c r="I13" s="18"/>
      <c r="J13" s="27"/>
      <c r="K13" s="87"/>
      <c r="L13" s="62" t="s">
        <v>757</v>
      </c>
      <c r="M13" s="4"/>
      <c r="N13" s="4" t="s">
        <v>86</v>
      </c>
    </row>
    <row r="14" spans="1:14">
      <c r="A14" s="13" t="s">
        <v>791</v>
      </c>
      <c r="B14" s="18" t="s">
        <v>16</v>
      </c>
      <c r="C14" s="50" t="s">
        <v>764</v>
      </c>
      <c r="D14" s="50"/>
      <c r="E14" s="50"/>
      <c r="F14" s="50">
        <v>7</v>
      </c>
      <c r="G14" s="18" t="s">
        <v>765</v>
      </c>
      <c r="H14" s="8" t="s">
        <v>792</v>
      </c>
      <c r="I14" s="18"/>
      <c r="J14" s="27"/>
      <c r="K14" s="83"/>
      <c r="L14" s="62" t="s">
        <v>757</v>
      </c>
      <c r="M14" s="4"/>
      <c r="N14" s="4" t="s">
        <v>762</v>
      </c>
    </row>
    <row r="15" spans="1:14">
      <c r="A15" s="13" t="s">
        <v>793</v>
      </c>
      <c r="B15" s="18"/>
      <c r="C15" s="50" t="s">
        <v>37</v>
      </c>
      <c r="D15" s="50"/>
      <c r="E15" s="50"/>
      <c r="F15" s="50">
        <v>0.21</v>
      </c>
      <c r="G15" s="18" t="s">
        <v>14</v>
      </c>
      <c r="H15" s="18"/>
      <c r="I15" s="18"/>
      <c r="J15" s="27"/>
      <c r="K15" s="87"/>
      <c r="L15" s="62" t="s">
        <v>757</v>
      </c>
      <c r="M15" s="4"/>
      <c r="N15" s="4" t="s">
        <v>86</v>
      </c>
    </row>
    <row r="16" spans="1:14">
      <c r="A16" s="13" t="s">
        <v>794</v>
      </c>
      <c r="B16" s="18" t="s">
        <v>182</v>
      </c>
      <c r="C16" s="50" t="s">
        <v>37</v>
      </c>
      <c r="D16" s="50"/>
      <c r="E16" s="50"/>
      <c r="F16" s="50">
        <v>452</v>
      </c>
      <c r="G16" s="8" t="s">
        <v>14</v>
      </c>
      <c r="H16" s="18" t="s">
        <v>795</v>
      </c>
      <c r="I16" s="18" t="s">
        <v>796</v>
      </c>
      <c r="J16" s="27"/>
      <c r="K16" s="84"/>
      <c r="L16" s="62" t="s">
        <v>757</v>
      </c>
      <c r="M16" s="4"/>
      <c r="N16" s="4" t="s">
        <v>86</v>
      </c>
    </row>
    <row r="17" spans="1:14">
      <c r="A17" s="47" t="s">
        <v>797</v>
      </c>
      <c r="B17" s="18" t="s">
        <v>798</v>
      </c>
      <c r="C17" s="50"/>
      <c r="D17" s="50"/>
      <c r="E17" s="50"/>
      <c r="F17" s="50"/>
      <c r="G17" s="18"/>
      <c r="H17" s="18"/>
      <c r="I17" s="18"/>
      <c r="J17" s="27"/>
      <c r="K17" s="83"/>
      <c r="L17" s="62" t="s">
        <v>757</v>
      </c>
      <c r="M17" s="4"/>
      <c r="N17" s="4" t="s">
        <v>86</v>
      </c>
    </row>
    <row r="18" spans="1:14">
      <c r="A18" s="47" t="s">
        <v>799</v>
      </c>
      <c r="B18" s="18" t="s">
        <v>776</v>
      </c>
      <c r="C18" s="50"/>
      <c r="D18" s="50"/>
      <c r="E18" s="50"/>
      <c r="F18" s="50"/>
      <c r="G18" s="18"/>
      <c r="H18" s="18"/>
      <c r="I18" s="18"/>
      <c r="J18" s="27"/>
      <c r="K18" s="83"/>
      <c r="L18" s="62" t="s">
        <v>757</v>
      </c>
      <c r="M18" s="4"/>
      <c r="N18" s="4" t="s">
        <v>86</v>
      </c>
    </row>
    <row r="19" spans="1:14">
      <c r="A19" s="13" t="s">
        <v>800</v>
      </c>
      <c r="B19" s="18"/>
      <c r="C19" s="50" t="s">
        <v>37</v>
      </c>
      <c r="D19" s="50"/>
      <c r="E19" s="50"/>
      <c r="F19" s="50" t="s">
        <v>801</v>
      </c>
      <c r="G19" s="18" t="s">
        <v>765</v>
      </c>
      <c r="H19" s="18" t="s">
        <v>802</v>
      </c>
      <c r="I19" s="18"/>
      <c r="J19" s="27" t="s">
        <v>803</v>
      </c>
      <c r="K19" s="87"/>
      <c r="L19" s="62" t="s">
        <v>757</v>
      </c>
      <c r="M19" s="4"/>
      <c r="N19" s="4" t="s">
        <v>86</v>
      </c>
    </row>
    <row r="20" spans="1:14">
      <c r="A20" s="13" t="s">
        <v>804</v>
      </c>
      <c r="B20" s="19" t="s">
        <v>784</v>
      </c>
      <c r="C20" s="21" t="s">
        <v>355</v>
      </c>
      <c r="D20" s="21"/>
      <c r="E20" s="21"/>
      <c r="F20" s="88">
        <v>0.4</v>
      </c>
      <c r="G20" s="18" t="s">
        <v>785</v>
      </c>
      <c r="H20" s="8" t="s">
        <v>786</v>
      </c>
      <c r="I20" s="18"/>
      <c r="J20" s="27"/>
      <c r="K20" s="83"/>
      <c r="L20" s="62" t="s">
        <v>757</v>
      </c>
      <c r="M20" s="4"/>
      <c r="N20" s="4" t="s">
        <v>86</v>
      </c>
    </row>
    <row r="21" spans="1:14">
      <c r="A21" s="13" t="s">
        <v>805</v>
      </c>
      <c r="B21" s="18" t="s">
        <v>788</v>
      </c>
      <c r="C21" s="50" t="s">
        <v>37</v>
      </c>
      <c r="D21" s="50"/>
      <c r="E21" s="50"/>
      <c r="F21" s="50" t="s">
        <v>789</v>
      </c>
      <c r="G21" s="18" t="s">
        <v>755</v>
      </c>
      <c r="H21" s="18" t="s">
        <v>790</v>
      </c>
      <c r="I21" s="18"/>
      <c r="J21" s="27"/>
      <c r="K21" s="87"/>
      <c r="L21" s="62" t="s">
        <v>757</v>
      </c>
      <c r="M21" s="4"/>
      <c r="N21" s="4" t="s">
        <v>86</v>
      </c>
    </row>
    <row r="22" spans="1:14">
      <c r="A22" s="13" t="s">
        <v>806</v>
      </c>
      <c r="B22" s="18" t="s">
        <v>16</v>
      </c>
      <c r="C22" s="50" t="s">
        <v>764</v>
      </c>
      <c r="D22" s="50"/>
      <c r="E22" s="50"/>
      <c r="F22" s="50">
        <v>7</v>
      </c>
      <c r="G22" s="18" t="s">
        <v>765</v>
      </c>
      <c r="H22" s="8" t="s">
        <v>792</v>
      </c>
      <c r="I22" s="18"/>
      <c r="J22" s="27"/>
      <c r="K22" s="83"/>
      <c r="L22" s="62" t="s">
        <v>757</v>
      </c>
      <c r="M22" s="4"/>
      <c r="N22" s="4" t="s">
        <v>762</v>
      </c>
    </row>
    <row r="23" spans="1:14">
      <c r="A23" s="13" t="s">
        <v>807</v>
      </c>
      <c r="B23" s="19" t="s">
        <v>754</v>
      </c>
      <c r="C23" s="21" t="s">
        <v>352</v>
      </c>
      <c r="D23" s="21"/>
      <c r="E23" s="21"/>
      <c r="F23" s="89">
        <v>-8</v>
      </c>
      <c r="G23" s="18" t="s">
        <v>765</v>
      </c>
      <c r="H23" s="8" t="s">
        <v>808</v>
      </c>
      <c r="I23" s="18"/>
      <c r="J23" s="27"/>
      <c r="K23" s="83"/>
      <c r="L23" s="62" t="s">
        <v>757</v>
      </c>
      <c r="M23" s="4"/>
      <c r="N23" s="4" t="s">
        <v>86</v>
      </c>
    </row>
    <row r="24" spans="1:14">
      <c r="A24" s="13" t="s">
        <v>807</v>
      </c>
      <c r="B24" s="19" t="s">
        <v>754</v>
      </c>
      <c r="C24" s="21" t="s">
        <v>355</v>
      </c>
      <c r="D24" s="21"/>
      <c r="E24" s="21"/>
      <c r="F24" s="89">
        <v>-5</v>
      </c>
      <c r="G24" s="18" t="s">
        <v>765</v>
      </c>
      <c r="H24" s="8" t="s">
        <v>808</v>
      </c>
      <c r="I24" s="18"/>
      <c r="J24" s="27"/>
      <c r="K24" s="83"/>
      <c r="L24" s="62" t="s">
        <v>757</v>
      </c>
      <c r="M24" s="4"/>
      <c r="N24" s="4" t="s">
        <v>86</v>
      </c>
    </row>
    <row r="25" spans="1:14">
      <c r="A25" s="13" t="s">
        <v>809</v>
      </c>
      <c r="B25" s="19" t="s">
        <v>754</v>
      </c>
      <c r="C25" s="21" t="s">
        <v>355</v>
      </c>
      <c r="D25" s="21"/>
      <c r="E25" s="21"/>
      <c r="F25" s="90">
        <v>5.4</v>
      </c>
      <c r="G25" s="18" t="s">
        <v>14</v>
      </c>
      <c r="H25" s="8"/>
      <c r="I25" s="18"/>
      <c r="J25" s="27" t="s">
        <v>810</v>
      </c>
      <c r="K25" s="83"/>
      <c r="L25" s="62" t="s">
        <v>757</v>
      </c>
      <c r="M25" s="4"/>
      <c r="N25" s="4" t="s">
        <v>86</v>
      </c>
    </row>
    <row r="26" spans="1:14">
      <c r="A26" s="13" t="s">
        <v>809</v>
      </c>
      <c r="B26" s="19" t="s">
        <v>754</v>
      </c>
      <c r="C26" s="21" t="s">
        <v>352</v>
      </c>
      <c r="D26" s="21"/>
      <c r="E26" s="21"/>
      <c r="F26" s="90">
        <v>0</v>
      </c>
      <c r="G26" s="18" t="s">
        <v>14</v>
      </c>
      <c r="H26" s="8"/>
      <c r="I26" s="18"/>
      <c r="J26" s="27"/>
      <c r="K26" s="83"/>
      <c r="L26" s="62" t="s">
        <v>757</v>
      </c>
      <c r="M26" s="4"/>
      <c r="N26" s="4" t="s">
        <v>86</v>
      </c>
    </row>
    <row r="27" spans="1:14">
      <c r="A27" s="13" t="s">
        <v>811</v>
      </c>
      <c r="B27" s="19" t="s">
        <v>754</v>
      </c>
      <c r="C27" s="21" t="s">
        <v>352</v>
      </c>
      <c r="D27" s="21"/>
      <c r="E27" s="21"/>
      <c r="F27" s="90">
        <v>0</v>
      </c>
      <c r="G27" s="18" t="s">
        <v>14</v>
      </c>
      <c r="H27" s="8"/>
      <c r="I27" s="18"/>
      <c r="J27" s="27"/>
      <c r="K27" s="83"/>
      <c r="L27" s="62" t="s">
        <v>757</v>
      </c>
      <c r="M27" s="4"/>
      <c r="N27" s="4" t="s">
        <v>86</v>
      </c>
    </row>
    <row r="28" spans="1:14">
      <c r="A28" s="13" t="s">
        <v>812</v>
      </c>
      <c r="B28" s="18" t="s">
        <v>773</v>
      </c>
      <c r="C28" s="50" t="s">
        <v>37</v>
      </c>
      <c r="D28" s="50"/>
      <c r="E28" s="50"/>
      <c r="F28" s="85">
        <v>0.2</v>
      </c>
      <c r="G28" s="18" t="s">
        <v>765</v>
      </c>
      <c r="H28" s="18" t="s">
        <v>774</v>
      </c>
      <c r="I28" s="18"/>
      <c r="J28" s="27"/>
      <c r="K28" s="83"/>
      <c r="L28" s="62" t="s">
        <v>757</v>
      </c>
      <c r="M28" s="4"/>
      <c r="N28" s="4" t="s">
        <v>86</v>
      </c>
    </row>
    <row r="29" spans="1:14" ht="60">
      <c r="A29" s="13" t="s">
        <v>813</v>
      </c>
      <c r="B29" s="27" t="s">
        <v>754</v>
      </c>
      <c r="C29" s="50" t="s">
        <v>37</v>
      </c>
      <c r="D29" s="50"/>
      <c r="E29" s="50"/>
      <c r="F29" s="5">
        <v>-1</v>
      </c>
      <c r="G29" s="18" t="s">
        <v>765</v>
      </c>
      <c r="H29" s="18" t="s">
        <v>814</v>
      </c>
      <c r="I29" s="18"/>
      <c r="J29" s="27" t="s">
        <v>815</v>
      </c>
      <c r="K29" s="83"/>
      <c r="L29" s="62" t="s">
        <v>757</v>
      </c>
      <c r="M29" s="4"/>
      <c r="N29" s="4" t="s">
        <v>86</v>
      </c>
    </row>
    <row r="30" spans="1:14">
      <c r="A30" s="13" t="s">
        <v>816</v>
      </c>
      <c r="B30" s="27" t="s">
        <v>754</v>
      </c>
      <c r="C30" s="50" t="s">
        <v>37</v>
      </c>
      <c r="D30" s="50"/>
      <c r="E30" s="50"/>
      <c r="F30" s="5">
        <v>0</v>
      </c>
      <c r="G30" s="18" t="s">
        <v>755</v>
      </c>
      <c r="H30" s="18"/>
      <c r="I30" s="18"/>
      <c r="J30" s="27"/>
      <c r="K30" s="83"/>
      <c r="L30" s="62" t="s">
        <v>757</v>
      </c>
      <c r="M30" s="4"/>
      <c r="N30" s="4" t="s">
        <v>86</v>
      </c>
    </row>
    <row r="31" spans="1:14">
      <c r="A31" s="13" t="s">
        <v>817</v>
      </c>
      <c r="B31" s="27"/>
      <c r="C31" s="50" t="s">
        <v>37</v>
      </c>
      <c r="D31" s="50"/>
      <c r="E31" s="50"/>
      <c r="F31" s="5">
        <v>0</v>
      </c>
      <c r="G31" s="18" t="s">
        <v>755</v>
      </c>
      <c r="H31" s="18"/>
      <c r="I31" s="18" t="s">
        <v>818</v>
      </c>
      <c r="J31" s="27"/>
      <c r="K31" s="83"/>
      <c r="L31" s="62" t="s">
        <v>757</v>
      </c>
      <c r="M31" s="4"/>
      <c r="N31" s="4" t="s">
        <v>86</v>
      </c>
    </row>
    <row r="32" spans="1:14">
      <c r="A32" s="13" t="s">
        <v>819</v>
      </c>
      <c r="B32" s="27" t="s">
        <v>182</v>
      </c>
      <c r="C32" s="50" t="s">
        <v>37</v>
      </c>
      <c r="D32" s="50"/>
      <c r="E32" s="50"/>
      <c r="F32" s="5">
        <v>0</v>
      </c>
      <c r="G32" s="18" t="s">
        <v>755</v>
      </c>
      <c r="H32" s="18"/>
      <c r="I32" s="18" t="s">
        <v>820</v>
      </c>
      <c r="J32" s="27"/>
      <c r="K32" s="83"/>
      <c r="L32" s="62" t="s">
        <v>757</v>
      </c>
      <c r="M32" s="4"/>
      <c r="N32" s="4" t="s">
        <v>86</v>
      </c>
    </row>
    <row r="33" spans="1:1024">
      <c r="A33" s="47" t="s">
        <v>821</v>
      </c>
      <c r="B33" s="18" t="s">
        <v>798</v>
      </c>
      <c r="C33" s="50"/>
      <c r="D33" s="50"/>
      <c r="E33" s="50"/>
      <c r="F33" s="50"/>
      <c r="G33" s="18"/>
      <c r="H33" s="18"/>
      <c r="I33" s="18"/>
      <c r="J33" s="27"/>
      <c r="K33" s="83"/>
      <c r="L33" s="62" t="s">
        <v>757</v>
      </c>
      <c r="M33" s="4"/>
      <c r="N33" s="4" t="s">
        <v>86</v>
      </c>
    </row>
    <row r="34" spans="1:1024">
      <c r="A34" s="47" t="s">
        <v>822</v>
      </c>
      <c r="B34" s="18" t="s">
        <v>776</v>
      </c>
      <c r="C34" s="50"/>
      <c r="D34" s="50"/>
      <c r="E34" s="50"/>
      <c r="F34" s="50"/>
      <c r="G34" s="18"/>
      <c r="H34" s="18"/>
      <c r="I34" s="18"/>
      <c r="J34" s="27"/>
      <c r="K34" s="83"/>
      <c r="L34" s="62" t="s">
        <v>757</v>
      </c>
      <c r="M34" s="4"/>
      <c r="N34" s="4" t="s">
        <v>86</v>
      </c>
    </row>
    <row r="35" spans="1:1024" ht="24">
      <c r="A35" s="13" t="s">
        <v>823</v>
      </c>
      <c r="B35" s="27" t="s">
        <v>754</v>
      </c>
      <c r="C35" s="50" t="s">
        <v>37</v>
      </c>
      <c r="D35" s="50"/>
      <c r="E35" s="50"/>
      <c r="F35" s="5">
        <v>1</v>
      </c>
      <c r="G35" s="18" t="s">
        <v>765</v>
      </c>
      <c r="H35" s="18"/>
      <c r="I35" s="18"/>
      <c r="J35" s="27" t="s">
        <v>824</v>
      </c>
      <c r="K35" s="83"/>
      <c r="L35" s="62" t="s">
        <v>757</v>
      </c>
      <c r="M35" s="4"/>
      <c r="N35" s="4" t="s">
        <v>86</v>
      </c>
    </row>
    <row r="36" spans="1:1024" ht="15.75" customHeight="1">
      <c r="A36" s="13" t="s">
        <v>825</v>
      </c>
      <c r="B36" s="27" t="s">
        <v>16</v>
      </c>
      <c r="C36" s="50" t="s">
        <v>764</v>
      </c>
      <c r="D36" s="50"/>
      <c r="E36" s="50"/>
      <c r="F36" s="4">
        <v>2</v>
      </c>
      <c r="G36" s="18" t="s">
        <v>765</v>
      </c>
      <c r="H36" s="8" t="s">
        <v>792</v>
      </c>
      <c r="I36" s="18"/>
      <c r="J36" s="27"/>
      <c r="K36" s="83"/>
      <c r="L36" s="62" t="s">
        <v>757</v>
      </c>
      <c r="M36" s="4"/>
      <c r="N36" s="4" t="s">
        <v>86</v>
      </c>
    </row>
    <row r="37" spans="1:1024" ht="120">
      <c r="A37" s="13" t="s">
        <v>826</v>
      </c>
      <c r="B37" s="27" t="s">
        <v>754</v>
      </c>
      <c r="C37" s="50" t="s">
        <v>37</v>
      </c>
      <c r="D37" s="50"/>
      <c r="E37" s="50"/>
      <c r="F37" s="5">
        <v>0</v>
      </c>
      <c r="G37" s="18" t="s">
        <v>765</v>
      </c>
      <c r="H37" s="18"/>
      <c r="I37" s="18"/>
      <c r="J37" s="27" t="s">
        <v>827</v>
      </c>
      <c r="K37" s="83"/>
      <c r="L37" s="62" t="s">
        <v>757</v>
      </c>
      <c r="M37" s="4"/>
      <c r="N37" s="4" t="s">
        <v>86</v>
      </c>
    </row>
    <row r="38" spans="1:1024" ht="96">
      <c r="A38" s="13" t="s">
        <v>828</v>
      </c>
      <c r="B38" s="18" t="s">
        <v>773</v>
      </c>
      <c r="C38" s="50" t="s">
        <v>37</v>
      </c>
      <c r="D38" s="50"/>
      <c r="E38" s="50"/>
      <c r="F38" s="18" t="s">
        <v>829</v>
      </c>
      <c r="G38" s="18" t="s">
        <v>765</v>
      </c>
      <c r="H38" s="18" t="s">
        <v>830</v>
      </c>
      <c r="I38" s="18"/>
      <c r="J38" s="27" t="s">
        <v>831</v>
      </c>
      <c r="K38" s="87"/>
      <c r="L38" s="62" t="s">
        <v>757</v>
      </c>
      <c r="M38" s="4"/>
      <c r="N38" s="4" t="s">
        <v>86</v>
      </c>
    </row>
    <row r="39" spans="1:1024">
      <c r="A39" s="13" t="s">
        <v>832</v>
      </c>
      <c r="B39" s="18" t="s">
        <v>833</v>
      </c>
      <c r="C39" s="50" t="s">
        <v>37</v>
      </c>
      <c r="D39" s="50"/>
      <c r="E39" s="50"/>
      <c r="F39" s="18" t="s">
        <v>834</v>
      </c>
      <c r="G39" s="18" t="s">
        <v>765</v>
      </c>
      <c r="H39" s="18" t="s">
        <v>830</v>
      </c>
      <c r="I39" s="18"/>
      <c r="J39" s="27" t="s">
        <v>835</v>
      </c>
      <c r="K39" s="87"/>
      <c r="L39" s="62" t="s">
        <v>757</v>
      </c>
      <c r="M39" s="4"/>
      <c r="N39" s="4" t="s">
        <v>86</v>
      </c>
    </row>
    <row r="40" spans="1:1024" ht="24">
      <c r="A40" s="13" t="s">
        <v>836</v>
      </c>
      <c r="B40" s="19" t="s">
        <v>837</v>
      </c>
      <c r="C40" s="50" t="s">
        <v>764</v>
      </c>
      <c r="D40" s="50"/>
      <c r="E40" s="50"/>
      <c r="F40" s="18">
        <v>3.5</v>
      </c>
      <c r="G40" s="18" t="s">
        <v>765</v>
      </c>
      <c r="H40" s="8" t="s">
        <v>792</v>
      </c>
      <c r="I40" s="18"/>
      <c r="J40" s="27" t="s">
        <v>838</v>
      </c>
      <c r="K40" s="55"/>
      <c r="L40" s="62" t="s">
        <v>757</v>
      </c>
      <c r="M40" s="4"/>
      <c r="N40" s="4" t="s">
        <v>86</v>
      </c>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c r="A41" s="47" t="s">
        <v>839</v>
      </c>
      <c r="B41" s="18" t="s">
        <v>776</v>
      </c>
      <c r="C41" s="50"/>
      <c r="D41" s="50"/>
      <c r="E41" s="50"/>
      <c r="F41" s="50"/>
      <c r="G41" s="18"/>
      <c r="H41" s="18"/>
      <c r="I41" s="18"/>
      <c r="J41" s="27"/>
      <c r="K41" s="83"/>
      <c r="L41" s="62" t="s">
        <v>757</v>
      </c>
      <c r="M41" s="4"/>
      <c r="N41" s="4" t="s">
        <v>86</v>
      </c>
    </row>
    <row r="42" spans="1:1024">
      <c r="A42" s="47" t="s">
        <v>840</v>
      </c>
      <c r="B42" s="18" t="s">
        <v>776</v>
      </c>
      <c r="C42" s="50"/>
      <c r="D42" s="50"/>
      <c r="E42" s="50"/>
      <c r="F42" s="50"/>
      <c r="G42" s="18"/>
      <c r="H42" s="18"/>
      <c r="I42" s="18"/>
      <c r="J42" s="27"/>
      <c r="K42" s="83"/>
      <c r="L42" s="62" t="s">
        <v>757</v>
      </c>
      <c r="M42" s="4"/>
      <c r="N42" s="4" t="s">
        <v>86</v>
      </c>
    </row>
    <row r="43" spans="1:1024" ht="36">
      <c r="A43" s="13" t="s">
        <v>841</v>
      </c>
      <c r="B43" s="19" t="s">
        <v>273</v>
      </c>
      <c r="C43" s="50" t="s">
        <v>37</v>
      </c>
      <c r="D43" s="50"/>
      <c r="E43" s="50"/>
      <c r="F43" s="19" t="s">
        <v>842</v>
      </c>
      <c r="G43" s="91" t="s">
        <v>843</v>
      </c>
      <c r="H43" s="8" t="s">
        <v>844</v>
      </c>
      <c r="I43" s="18"/>
      <c r="J43" s="27"/>
      <c r="K43" s="92"/>
      <c r="L43" s="62" t="s">
        <v>757</v>
      </c>
      <c r="M43" s="4"/>
      <c r="N43" s="4" t="s">
        <v>86</v>
      </c>
    </row>
    <row r="44" spans="1:1024">
      <c r="A44" s="47" t="s">
        <v>845</v>
      </c>
      <c r="B44" s="18"/>
      <c r="C44" s="50" t="s">
        <v>37</v>
      </c>
      <c r="D44" s="50"/>
      <c r="E44" s="50"/>
      <c r="F44" s="50">
        <v>0</v>
      </c>
      <c r="G44" s="18" t="s">
        <v>846</v>
      </c>
      <c r="H44" s="18"/>
      <c r="I44" s="18"/>
      <c r="J44" s="27"/>
      <c r="K44" s="83"/>
      <c r="L44" s="62" t="s">
        <v>757</v>
      </c>
      <c r="M44" s="4"/>
      <c r="N44" s="4" t="s">
        <v>86</v>
      </c>
    </row>
    <row r="45" spans="1:1024">
      <c r="A45" s="47" t="s">
        <v>847</v>
      </c>
      <c r="B45" s="16"/>
      <c r="C45" s="50"/>
      <c r="D45" s="50"/>
      <c r="E45" s="50"/>
      <c r="F45" s="50"/>
      <c r="G45" s="50"/>
      <c r="H45" s="50"/>
      <c r="I45" s="50"/>
      <c r="J45" s="50"/>
      <c r="K45" s="50"/>
      <c r="L45" s="62" t="s">
        <v>757</v>
      </c>
      <c r="M45" s="4"/>
      <c r="N45" s="4" t="s">
        <v>86</v>
      </c>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c r="A46" s="13" t="s">
        <v>848</v>
      </c>
      <c r="B46" s="16"/>
      <c r="C46" s="50" t="s">
        <v>37</v>
      </c>
      <c r="D46" s="50"/>
      <c r="E46" s="50"/>
      <c r="F46" s="50">
        <v>4.62</v>
      </c>
      <c r="G46" s="50" t="s">
        <v>14</v>
      </c>
      <c r="H46" s="50"/>
      <c r="I46" s="50" t="s">
        <v>849</v>
      </c>
      <c r="J46" s="50"/>
      <c r="K46" s="50"/>
      <c r="L46" s="62" t="s">
        <v>757</v>
      </c>
      <c r="M46" s="4"/>
      <c r="N46" s="4" t="s">
        <v>86</v>
      </c>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ht="24">
      <c r="A47" s="13" t="s">
        <v>850</v>
      </c>
      <c r="B47" s="18"/>
      <c r="C47" s="50" t="s">
        <v>37</v>
      </c>
      <c r="D47" s="50"/>
      <c r="E47" s="50"/>
      <c r="F47" s="18">
        <v>0.23</v>
      </c>
      <c r="G47" s="18" t="s">
        <v>765</v>
      </c>
      <c r="H47" s="8" t="s">
        <v>792</v>
      </c>
      <c r="I47" s="18"/>
      <c r="J47" s="27" t="s">
        <v>851</v>
      </c>
      <c r="K47" s="84"/>
      <c r="L47" s="62" t="s">
        <v>757</v>
      </c>
      <c r="M47" s="4"/>
      <c r="N47" s="4" t="s">
        <v>86</v>
      </c>
    </row>
    <row r="48" spans="1:1024">
      <c r="A48" s="13" t="s">
        <v>852</v>
      </c>
      <c r="B48" s="18" t="s">
        <v>16</v>
      </c>
      <c r="C48" s="50" t="s">
        <v>764</v>
      </c>
      <c r="D48" s="50"/>
      <c r="E48" s="50"/>
      <c r="F48" s="50">
        <v>7</v>
      </c>
      <c r="G48" s="18" t="s">
        <v>765</v>
      </c>
      <c r="H48" s="8" t="s">
        <v>792</v>
      </c>
      <c r="I48" s="18"/>
      <c r="J48" s="27"/>
      <c r="K48" s="83"/>
      <c r="L48" s="62" t="s">
        <v>757</v>
      </c>
      <c r="M48" s="4"/>
      <c r="N48" s="4" t="s">
        <v>762</v>
      </c>
    </row>
    <row r="49" spans="1:1024" ht="24">
      <c r="A49" s="13" t="s">
        <v>853</v>
      </c>
      <c r="B49" s="18" t="s">
        <v>854</v>
      </c>
      <c r="C49" s="50" t="s">
        <v>764</v>
      </c>
      <c r="D49" s="50"/>
      <c r="E49" s="50"/>
      <c r="F49" s="50">
        <v>0.08</v>
      </c>
      <c r="G49" s="18" t="s">
        <v>765</v>
      </c>
      <c r="H49" s="8" t="s">
        <v>792</v>
      </c>
      <c r="I49" s="18"/>
      <c r="J49" s="27" t="s">
        <v>855</v>
      </c>
      <c r="K49" s="83"/>
      <c r="L49" s="62" t="s">
        <v>757</v>
      </c>
      <c r="M49" s="4"/>
      <c r="N49" s="4" t="s">
        <v>86</v>
      </c>
    </row>
    <row r="50" spans="1:1024" ht="24">
      <c r="A50" s="13" t="s">
        <v>856</v>
      </c>
      <c r="B50" s="18" t="s">
        <v>854</v>
      </c>
      <c r="C50" s="50" t="s">
        <v>764</v>
      </c>
      <c r="D50" s="50"/>
      <c r="E50" s="50"/>
      <c r="F50" s="50">
        <f>0.002*12</f>
        <v>2.4E-2</v>
      </c>
      <c r="G50" s="18" t="s">
        <v>765</v>
      </c>
      <c r="H50" s="8" t="s">
        <v>792</v>
      </c>
      <c r="I50" s="18"/>
      <c r="J50" s="27" t="s">
        <v>857</v>
      </c>
      <c r="K50" s="55"/>
      <c r="L50" s="62" t="s">
        <v>757</v>
      </c>
      <c r="M50" s="4"/>
      <c r="N50" s="4" t="s">
        <v>86</v>
      </c>
    </row>
    <row r="51" spans="1:1024" ht="36">
      <c r="A51" s="13" t="s">
        <v>858</v>
      </c>
      <c r="B51" s="19" t="s">
        <v>837</v>
      </c>
      <c r="C51" s="50" t="s">
        <v>764</v>
      </c>
      <c r="D51" s="50"/>
      <c r="E51" s="50"/>
      <c r="F51" s="18">
        <v>3.3500000000000002E-2</v>
      </c>
      <c r="G51" s="18" t="s">
        <v>765</v>
      </c>
      <c r="H51" s="8" t="s">
        <v>792</v>
      </c>
      <c r="I51" s="18"/>
      <c r="J51" s="27" t="s">
        <v>859</v>
      </c>
      <c r="K51" s="55"/>
      <c r="L51" s="62" t="s">
        <v>757</v>
      </c>
      <c r="M51" s="4"/>
      <c r="N51" s="4" t="s">
        <v>86</v>
      </c>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c r="A52" s="47" t="s">
        <v>860</v>
      </c>
      <c r="B52" s="18" t="s">
        <v>798</v>
      </c>
      <c r="C52" s="50"/>
      <c r="D52" s="50"/>
      <c r="E52" s="50"/>
      <c r="F52" s="50"/>
      <c r="G52" s="18"/>
      <c r="H52" s="18"/>
      <c r="I52" s="18"/>
      <c r="J52" s="27"/>
      <c r="K52" s="83"/>
      <c r="L52" s="62" t="s">
        <v>757</v>
      </c>
      <c r="M52" s="4"/>
      <c r="N52" s="4" t="s">
        <v>86</v>
      </c>
    </row>
    <row r="53" spans="1:1024" ht="45.75" customHeight="1">
      <c r="A53" s="13" t="s">
        <v>861</v>
      </c>
      <c r="B53" s="18" t="s">
        <v>854</v>
      </c>
      <c r="C53" s="50" t="s">
        <v>764</v>
      </c>
      <c r="D53" s="50"/>
      <c r="E53" s="50"/>
      <c r="F53" s="50">
        <f>0.007*12</f>
        <v>8.4000000000000005E-2</v>
      </c>
      <c r="G53" s="18" t="s">
        <v>765</v>
      </c>
      <c r="H53" s="8" t="s">
        <v>792</v>
      </c>
      <c r="I53" s="18"/>
      <c r="J53" s="27" t="s">
        <v>862</v>
      </c>
      <c r="K53" s="83"/>
      <c r="L53" s="62" t="s">
        <v>757</v>
      </c>
      <c r="M53" s="4"/>
      <c r="N53" s="4" t="s">
        <v>86</v>
      </c>
    </row>
    <row r="54" spans="1:1024">
      <c r="A54" s="47" t="s">
        <v>863</v>
      </c>
      <c r="B54" s="18" t="s">
        <v>776</v>
      </c>
      <c r="C54" s="50"/>
      <c r="D54" s="50"/>
      <c r="E54" s="50"/>
      <c r="F54" s="50"/>
      <c r="G54" s="18"/>
      <c r="H54" s="18"/>
      <c r="I54" s="18"/>
      <c r="J54" s="27"/>
      <c r="K54" s="83"/>
      <c r="L54" s="62" t="s">
        <v>757</v>
      </c>
      <c r="M54" s="4"/>
      <c r="N54" s="4" t="s">
        <v>86</v>
      </c>
    </row>
    <row r="55" spans="1:1024">
      <c r="A55" s="13" t="s">
        <v>864</v>
      </c>
      <c r="B55" s="19" t="s">
        <v>754</v>
      </c>
      <c r="C55" s="21" t="s">
        <v>352</v>
      </c>
      <c r="D55" s="21"/>
      <c r="E55" s="21"/>
      <c r="F55" s="50">
        <v>-1</v>
      </c>
      <c r="G55" s="18" t="s">
        <v>765</v>
      </c>
      <c r="H55" s="18" t="s">
        <v>814</v>
      </c>
      <c r="I55" s="18"/>
      <c r="J55" s="27"/>
      <c r="K55" s="83"/>
      <c r="L55" s="62" t="s">
        <v>757</v>
      </c>
      <c r="M55" s="4"/>
      <c r="N55" s="4" t="s">
        <v>86</v>
      </c>
    </row>
    <row r="56" spans="1:1024">
      <c r="A56" s="13" t="s">
        <v>864</v>
      </c>
      <c r="B56" s="19" t="s">
        <v>754</v>
      </c>
      <c r="C56" s="21" t="s">
        <v>355</v>
      </c>
      <c r="D56" s="21"/>
      <c r="E56" s="21"/>
      <c r="F56" s="50">
        <v>1</v>
      </c>
      <c r="G56" s="18" t="s">
        <v>765</v>
      </c>
      <c r="H56" s="18" t="s">
        <v>814</v>
      </c>
      <c r="I56" s="18"/>
      <c r="J56" s="27"/>
      <c r="K56" s="83"/>
      <c r="L56" s="62" t="s">
        <v>757</v>
      </c>
      <c r="M56" s="4"/>
      <c r="N56" s="4" t="s">
        <v>86</v>
      </c>
    </row>
    <row r="57" spans="1:1024">
      <c r="A57" s="13" t="s">
        <v>865</v>
      </c>
      <c r="B57" s="18" t="s">
        <v>754</v>
      </c>
      <c r="C57" s="21" t="s">
        <v>352</v>
      </c>
      <c r="D57" s="21"/>
      <c r="E57" s="21"/>
      <c r="F57" s="50">
        <v>5.2</v>
      </c>
      <c r="G57" s="18" t="s">
        <v>14</v>
      </c>
      <c r="H57" s="18" t="s">
        <v>866</v>
      </c>
      <c r="I57" s="18"/>
      <c r="J57" s="27"/>
      <c r="K57" s="83"/>
      <c r="L57" s="62" t="s">
        <v>757</v>
      </c>
      <c r="M57" s="4"/>
      <c r="N57" s="4" t="s">
        <v>86</v>
      </c>
    </row>
    <row r="58" spans="1:1024">
      <c r="A58" s="13" t="s">
        <v>865</v>
      </c>
      <c r="B58" s="18" t="s">
        <v>754</v>
      </c>
      <c r="C58" s="21" t="s">
        <v>355</v>
      </c>
      <c r="D58" s="21"/>
      <c r="E58" s="21"/>
      <c r="F58" s="50">
        <v>7.2</v>
      </c>
      <c r="G58" s="18" t="s">
        <v>14</v>
      </c>
      <c r="H58" s="18" t="s">
        <v>866</v>
      </c>
      <c r="I58" s="18"/>
      <c r="J58" s="27"/>
      <c r="K58" s="83"/>
      <c r="L58" s="62" t="s">
        <v>757</v>
      </c>
      <c r="M58" s="4"/>
      <c r="N58" s="4" t="s">
        <v>86</v>
      </c>
    </row>
    <row r="59" spans="1:1024" ht="24">
      <c r="A59" s="13" t="s">
        <v>867</v>
      </c>
      <c r="B59" s="19" t="s">
        <v>754</v>
      </c>
      <c r="C59" s="21" t="s">
        <v>352</v>
      </c>
      <c r="D59" s="21"/>
      <c r="E59" s="21"/>
      <c r="F59" s="89">
        <v>-8</v>
      </c>
      <c r="G59" s="18" t="s">
        <v>765</v>
      </c>
      <c r="H59" s="8" t="s">
        <v>808</v>
      </c>
      <c r="I59" s="18"/>
      <c r="J59" s="27" t="s">
        <v>868</v>
      </c>
      <c r="K59" s="83"/>
      <c r="L59" s="62" t="s">
        <v>757</v>
      </c>
      <c r="M59" s="4"/>
      <c r="N59" s="4" t="s">
        <v>86</v>
      </c>
    </row>
    <row r="60" spans="1:1024" ht="24">
      <c r="A60" s="13" t="s">
        <v>867</v>
      </c>
      <c r="B60" s="19" t="s">
        <v>754</v>
      </c>
      <c r="C60" s="21" t="s">
        <v>355</v>
      </c>
      <c r="D60" s="21"/>
      <c r="E60" s="21"/>
      <c r="F60" s="89">
        <v>-5</v>
      </c>
      <c r="G60" s="18" t="s">
        <v>765</v>
      </c>
      <c r="H60" s="8" t="s">
        <v>808</v>
      </c>
      <c r="I60" s="18"/>
      <c r="J60" s="27" t="s">
        <v>868</v>
      </c>
      <c r="K60" s="83"/>
      <c r="L60" s="62" t="s">
        <v>757</v>
      </c>
      <c r="M60" s="4"/>
      <c r="N60" s="4" t="s">
        <v>86</v>
      </c>
    </row>
    <row r="61" spans="1:1024">
      <c r="A61" s="13" t="s">
        <v>869</v>
      </c>
      <c r="B61" s="19" t="s">
        <v>754</v>
      </c>
      <c r="C61" s="21" t="s">
        <v>352</v>
      </c>
      <c r="D61" s="21"/>
      <c r="E61" s="21"/>
      <c r="F61" s="90">
        <v>-5.4</v>
      </c>
      <c r="G61" s="18" t="s">
        <v>14</v>
      </c>
      <c r="H61" s="8"/>
      <c r="I61" s="18"/>
      <c r="J61" s="27" t="s">
        <v>810</v>
      </c>
      <c r="K61" s="83"/>
      <c r="L61" s="62" t="s">
        <v>757</v>
      </c>
      <c r="M61" s="4"/>
      <c r="N61" s="4" t="s">
        <v>86</v>
      </c>
    </row>
    <row r="62" spans="1:1024">
      <c r="A62" s="13" t="s">
        <v>869</v>
      </c>
      <c r="B62" s="19" t="s">
        <v>754</v>
      </c>
      <c r="C62" s="21" t="s">
        <v>355</v>
      </c>
      <c r="D62" s="21"/>
      <c r="E62" s="21"/>
      <c r="F62" s="90">
        <v>0</v>
      </c>
      <c r="G62" s="18" t="s">
        <v>14</v>
      </c>
      <c r="H62" s="8"/>
      <c r="I62" s="18"/>
      <c r="J62" s="27"/>
      <c r="K62" s="83"/>
      <c r="L62" s="62" t="s">
        <v>757</v>
      </c>
      <c r="M62" s="4"/>
      <c r="N62" s="4" t="s">
        <v>86</v>
      </c>
    </row>
    <row r="63" spans="1:1024">
      <c r="A63" s="13" t="s">
        <v>870</v>
      </c>
      <c r="B63" s="18" t="s">
        <v>754</v>
      </c>
      <c r="C63" s="21" t="s">
        <v>352</v>
      </c>
      <c r="D63" s="21"/>
      <c r="E63" s="21"/>
      <c r="F63" s="50">
        <v>5</v>
      </c>
      <c r="G63" s="18" t="s">
        <v>14</v>
      </c>
      <c r="H63" s="18" t="s">
        <v>866</v>
      </c>
      <c r="I63" s="18"/>
      <c r="J63" s="27"/>
      <c r="K63" s="83"/>
      <c r="L63" s="62" t="s">
        <v>757</v>
      </c>
      <c r="M63" s="4"/>
      <c r="N63" s="4" t="s">
        <v>86</v>
      </c>
    </row>
    <row r="64" spans="1:1024">
      <c r="A64" s="13" t="s">
        <v>870</v>
      </c>
      <c r="B64" s="18" t="s">
        <v>754</v>
      </c>
      <c r="C64" s="21" t="s">
        <v>355</v>
      </c>
      <c r="D64" s="21"/>
      <c r="E64" s="21"/>
      <c r="F64" s="50">
        <v>7.5</v>
      </c>
      <c r="G64" s="18" t="s">
        <v>14</v>
      </c>
      <c r="H64" s="18" t="s">
        <v>866</v>
      </c>
      <c r="I64" s="18"/>
      <c r="J64" s="27"/>
      <c r="K64" s="83"/>
      <c r="L64" s="62" t="s">
        <v>757</v>
      </c>
      <c r="M64" s="4"/>
      <c r="N64" s="4" t="s">
        <v>86</v>
      </c>
    </row>
    <row r="65" spans="1:1024" ht="24">
      <c r="A65" s="13" t="s">
        <v>871</v>
      </c>
      <c r="B65" s="19" t="s">
        <v>754</v>
      </c>
      <c r="C65" s="21" t="s">
        <v>352</v>
      </c>
      <c r="D65" s="21"/>
      <c r="E65" s="21"/>
      <c r="F65" s="50">
        <v>0</v>
      </c>
      <c r="G65" s="18" t="s">
        <v>755</v>
      </c>
      <c r="H65" s="18" t="s">
        <v>872</v>
      </c>
      <c r="I65" s="18" t="s">
        <v>873</v>
      </c>
      <c r="J65" s="27"/>
      <c r="K65" s="83"/>
      <c r="L65" s="62" t="s">
        <v>757</v>
      </c>
      <c r="M65" s="4"/>
      <c r="N65" s="4" t="s">
        <v>86</v>
      </c>
    </row>
    <row r="66" spans="1:1024" ht="24">
      <c r="A66" s="13" t="s">
        <v>871</v>
      </c>
      <c r="B66" s="19" t="s">
        <v>754</v>
      </c>
      <c r="C66" s="21" t="s">
        <v>355</v>
      </c>
      <c r="D66" s="21"/>
      <c r="E66" s="21"/>
      <c r="F66" s="50">
        <v>0</v>
      </c>
      <c r="G66" s="18" t="s">
        <v>755</v>
      </c>
      <c r="H66" s="18" t="s">
        <v>872</v>
      </c>
      <c r="I66" s="18" t="s">
        <v>873</v>
      </c>
      <c r="J66" s="27"/>
      <c r="K66" s="83"/>
      <c r="L66" s="62" t="s">
        <v>757</v>
      </c>
      <c r="M66" s="4"/>
      <c r="N66" s="4" t="s">
        <v>86</v>
      </c>
    </row>
    <row r="67" spans="1:1024">
      <c r="A67" s="13" t="s">
        <v>874</v>
      </c>
      <c r="B67" s="19" t="s">
        <v>754</v>
      </c>
      <c r="C67" s="21" t="s">
        <v>352</v>
      </c>
      <c r="D67" s="21"/>
      <c r="E67" s="21"/>
      <c r="F67" s="50">
        <v>-1</v>
      </c>
      <c r="G67" s="18" t="s">
        <v>765</v>
      </c>
      <c r="H67" s="18" t="s">
        <v>814</v>
      </c>
      <c r="I67" s="18"/>
      <c r="J67" s="27"/>
      <c r="K67" s="83"/>
      <c r="L67" s="62" t="s">
        <v>757</v>
      </c>
      <c r="M67" s="4"/>
      <c r="N67" s="4" t="s">
        <v>86</v>
      </c>
    </row>
    <row r="68" spans="1:1024">
      <c r="A68" s="13" t="s">
        <v>874</v>
      </c>
      <c r="B68" s="19" t="s">
        <v>754</v>
      </c>
      <c r="C68" s="21" t="s">
        <v>355</v>
      </c>
      <c r="D68" s="21"/>
      <c r="E68" s="21"/>
      <c r="F68" s="50">
        <v>1</v>
      </c>
      <c r="G68" s="18" t="s">
        <v>765</v>
      </c>
      <c r="H68" s="18" t="s">
        <v>814</v>
      </c>
      <c r="I68" s="18"/>
      <c r="J68" s="27"/>
      <c r="K68" s="83"/>
      <c r="L68" s="62" t="s">
        <v>757</v>
      </c>
      <c r="M68" s="4"/>
      <c r="N68" s="4" t="s">
        <v>86</v>
      </c>
    </row>
    <row r="69" spans="1:1024">
      <c r="A69" s="29" t="s">
        <v>326</v>
      </c>
      <c r="B69" s="2" t="s">
        <v>1</v>
      </c>
      <c r="C69" s="12" t="s">
        <v>24</v>
      </c>
      <c r="D69" s="12" t="s">
        <v>25</v>
      </c>
      <c r="E69" s="12" t="s">
        <v>26</v>
      </c>
      <c r="F69" s="12" t="s">
        <v>109</v>
      </c>
      <c r="G69" s="93" t="s">
        <v>110</v>
      </c>
      <c r="H69" s="93" t="s">
        <v>111</v>
      </c>
      <c r="I69" s="2" t="s">
        <v>29</v>
      </c>
      <c r="J69" s="2" t="s">
        <v>30</v>
      </c>
      <c r="K69" s="93" t="s">
        <v>31</v>
      </c>
      <c r="L69" s="12" t="s">
        <v>32</v>
      </c>
      <c r="M69" s="12" t="s">
        <v>33</v>
      </c>
      <c r="N69" s="12" t="s">
        <v>34</v>
      </c>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spans="1:1024" ht="25.5" customHeight="1">
      <c r="A70" s="13" t="s">
        <v>875</v>
      </c>
      <c r="B70" s="18" t="s">
        <v>754</v>
      </c>
      <c r="C70" s="21" t="s">
        <v>355</v>
      </c>
      <c r="D70" s="21"/>
      <c r="E70" s="21"/>
      <c r="F70" s="94" t="s">
        <v>876</v>
      </c>
      <c r="G70" s="18" t="s">
        <v>14</v>
      </c>
      <c r="H70" s="18" t="s">
        <v>877</v>
      </c>
      <c r="I70" s="18" t="s">
        <v>878</v>
      </c>
      <c r="J70" s="27" t="s">
        <v>879</v>
      </c>
      <c r="K70" s="83"/>
      <c r="L70" s="62" t="s">
        <v>880</v>
      </c>
      <c r="M70" s="4"/>
      <c r="N70" s="4" t="s">
        <v>881</v>
      </c>
    </row>
    <row r="71" spans="1:1024" ht="24">
      <c r="A71" s="13" t="s">
        <v>875</v>
      </c>
      <c r="B71" s="18" t="s">
        <v>754</v>
      </c>
      <c r="C71" s="21" t="s">
        <v>352</v>
      </c>
      <c r="D71" s="21"/>
      <c r="E71" s="21"/>
      <c r="F71" s="94" t="s">
        <v>882</v>
      </c>
      <c r="G71" s="18" t="s">
        <v>14</v>
      </c>
      <c r="H71" s="18" t="s">
        <v>877</v>
      </c>
      <c r="I71" s="18" t="s">
        <v>878</v>
      </c>
      <c r="J71" s="27" t="s">
        <v>879</v>
      </c>
      <c r="K71" s="83"/>
      <c r="L71" s="62" t="s">
        <v>880</v>
      </c>
      <c r="M71" s="4"/>
      <c r="N71" s="4" t="s">
        <v>881</v>
      </c>
    </row>
    <row r="72" spans="1:1024" ht="24">
      <c r="A72" s="13" t="s">
        <v>883</v>
      </c>
      <c r="B72" s="18" t="s">
        <v>182</v>
      </c>
      <c r="C72" s="21" t="s">
        <v>355</v>
      </c>
      <c r="D72" s="21"/>
      <c r="E72" s="21"/>
      <c r="F72" s="18" t="s">
        <v>884</v>
      </c>
      <c r="G72" s="91" t="s">
        <v>885</v>
      </c>
      <c r="H72" s="18" t="s">
        <v>886</v>
      </c>
      <c r="I72" s="18"/>
      <c r="J72" s="27" t="s">
        <v>887</v>
      </c>
      <c r="K72" s="83"/>
      <c r="L72" s="62" t="s">
        <v>880</v>
      </c>
      <c r="M72" s="4"/>
      <c r="N72" s="4" t="s">
        <v>107</v>
      </c>
    </row>
    <row r="73" spans="1:1024">
      <c r="A73" s="13" t="s">
        <v>883</v>
      </c>
      <c r="B73" s="18" t="s">
        <v>182</v>
      </c>
      <c r="C73" s="21" t="s">
        <v>352</v>
      </c>
      <c r="D73" s="21"/>
      <c r="E73" s="21"/>
      <c r="F73" s="95">
        <v>120</v>
      </c>
      <c r="G73" s="50" t="s">
        <v>765</v>
      </c>
      <c r="H73" s="18" t="s">
        <v>888</v>
      </c>
      <c r="I73" s="18"/>
      <c r="J73" s="4"/>
      <c r="K73" s="55"/>
      <c r="L73" s="62" t="s">
        <v>880</v>
      </c>
      <c r="M73" s="4"/>
      <c r="N73" s="4" t="s">
        <v>107</v>
      </c>
    </row>
    <row r="74" spans="1:1024">
      <c r="A74" s="13" t="s">
        <v>889</v>
      </c>
      <c r="B74" s="18" t="s">
        <v>182</v>
      </c>
      <c r="C74" s="21" t="s">
        <v>355</v>
      </c>
      <c r="D74" s="21"/>
      <c r="E74" s="21"/>
      <c r="F74" s="50" t="s">
        <v>890</v>
      </c>
      <c r="G74" s="50" t="s">
        <v>765</v>
      </c>
      <c r="H74" s="18" t="s">
        <v>891</v>
      </c>
      <c r="I74" s="18"/>
      <c r="J74" s="18"/>
      <c r="K74" s="83"/>
      <c r="L74" s="62" t="s">
        <v>880</v>
      </c>
      <c r="M74" s="4"/>
      <c r="N74" s="4" t="s">
        <v>86</v>
      </c>
    </row>
    <row r="75" spans="1:1024" ht="30" customHeight="1">
      <c r="A75" s="13" t="s">
        <v>889</v>
      </c>
      <c r="B75" s="18" t="s">
        <v>182</v>
      </c>
      <c r="C75" s="21" t="s">
        <v>352</v>
      </c>
      <c r="D75" s="21"/>
      <c r="E75" s="21"/>
      <c r="F75" s="18" t="s">
        <v>892</v>
      </c>
      <c r="G75" s="91" t="s">
        <v>885</v>
      </c>
      <c r="H75" s="18" t="s">
        <v>886</v>
      </c>
      <c r="I75" s="18"/>
      <c r="J75" s="27" t="s">
        <v>893</v>
      </c>
      <c r="K75" s="83"/>
      <c r="L75" s="62" t="s">
        <v>880</v>
      </c>
      <c r="M75" s="4"/>
      <c r="N75" s="4" t="s">
        <v>86</v>
      </c>
    </row>
    <row r="76" spans="1:1024" ht="24">
      <c r="A76" s="13" t="s">
        <v>894</v>
      </c>
      <c r="B76" s="18" t="s">
        <v>754</v>
      </c>
      <c r="C76" s="21" t="s">
        <v>355</v>
      </c>
      <c r="D76" s="21"/>
      <c r="E76" s="21"/>
      <c r="F76" s="50">
        <v>1028.2</v>
      </c>
      <c r="G76" s="18" t="s">
        <v>14</v>
      </c>
      <c r="H76" s="18" t="s">
        <v>866</v>
      </c>
      <c r="I76" s="18" t="s">
        <v>878</v>
      </c>
      <c r="J76" s="27" t="s">
        <v>895</v>
      </c>
      <c r="K76" s="55"/>
      <c r="L76" s="62" t="s">
        <v>880</v>
      </c>
      <c r="M76" s="4"/>
      <c r="N76" s="4" t="s">
        <v>881</v>
      </c>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spans="1:1024" ht="24">
      <c r="A77" s="13" t="s">
        <v>894</v>
      </c>
      <c r="B77" s="18" t="s">
        <v>754</v>
      </c>
      <c r="C77" s="21" t="s">
        <v>352</v>
      </c>
      <c r="D77" s="21"/>
      <c r="E77" s="21"/>
      <c r="F77" s="50">
        <v>1025.7</v>
      </c>
      <c r="G77" s="18" t="s">
        <v>14</v>
      </c>
      <c r="H77" s="18" t="s">
        <v>866</v>
      </c>
      <c r="I77" s="18" t="s">
        <v>878</v>
      </c>
      <c r="J77" s="27" t="s">
        <v>895</v>
      </c>
      <c r="K77" s="55"/>
      <c r="L77" s="62" t="s">
        <v>880</v>
      </c>
      <c r="M77" s="4"/>
      <c r="N77" s="4" t="s">
        <v>881</v>
      </c>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spans="1:1024" ht="24">
      <c r="A78" s="13" t="s">
        <v>896</v>
      </c>
      <c r="B78" s="18" t="s">
        <v>754</v>
      </c>
      <c r="C78" s="21" t="s">
        <v>355</v>
      </c>
      <c r="D78" s="21"/>
      <c r="E78" s="21"/>
      <c r="F78" s="50">
        <v>1028.2</v>
      </c>
      <c r="G78" s="18" t="s">
        <v>14</v>
      </c>
      <c r="H78" s="18" t="s">
        <v>866</v>
      </c>
      <c r="I78" s="18" t="s">
        <v>878</v>
      </c>
      <c r="J78" s="27" t="s">
        <v>895</v>
      </c>
      <c r="K78" s="55"/>
      <c r="L78" s="62" t="s">
        <v>880</v>
      </c>
      <c r="M78" s="4"/>
      <c r="N78" s="4" t="s">
        <v>881</v>
      </c>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spans="1:1024" ht="24">
      <c r="A79" s="13" t="s">
        <v>896</v>
      </c>
      <c r="B79" s="18" t="s">
        <v>754</v>
      </c>
      <c r="C79" s="21" t="s">
        <v>352</v>
      </c>
      <c r="D79" s="21"/>
      <c r="E79" s="21"/>
      <c r="F79" s="50">
        <v>1025.7</v>
      </c>
      <c r="G79" s="18" t="s">
        <v>14</v>
      </c>
      <c r="H79" s="18" t="s">
        <v>866</v>
      </c>
      <c r="I79" s="18" t="s">
        <v>878</v>
      </c>
      <c r="J79" s="27" t="s">
        <v>895</v>
      </c>
      <c r="K79" s="55"/>
      <c r="L79" s="62" t="s">
        <v>880</v>
      </c>
      <c r="M79" s="4"/>
      <c r="N79" s="4" t="s">
        <v>881</v>
      </c>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spans="1:1024">
      <c r="A80" s="13" t="s">
        <v>897</v>
      </c>
      <c r="B80" s="19" t="s">
        <v>837</v>
      </c>
      <c r="C80" s="50" t="s">
        <v>898</v>
      </c>
      <c r="D80" s="50"/>
      <c r="E80" s="50"/>
      <c r="F80" s="96">
        <v>0.03</v>
      </c>
      <c r="G80" s="50" t="s">
        <v>765</v>
      </c>
      <c r="H80" s="8" t="s">
        <v>792</v>
      </c>
      <c r="I80" s="18"/>
      <c r="J80" s="4" t="s">
        <v>899</v>
      </c>
      <c r="K80" s="97"/>
      <c r="L80" s="62" t="s">
        <v>880</v>
      </c>
      <c r="M80" s="4"/>
      <c r="N80" s="4" t="s">
        <v>762</v>
      </c>
    </row>
    <row r="81" spans="1:14">
      <c r="A81" s="13" t="s">
        <v>897</v>
      </c>
      <c r="B81" s="19" t="s">
        <v>837</v>
      </c>
      <c r="C81" s="50" t="s">
        <v>900</v>
      </c>
      <c r="D81" s="50"/>
      <c r="E81" s="50"/>
      <c r="F81" s="4">
        <v>3.6999999999999998E-2</v>
      </c>
      <c r="G81" s="50" t="s">
        <v>765</v>
      </c>
      <c r="H81" s="8" t="s">
        <v>792</v>
      </c>
      <c r="I81" s="18"/>
      <c r="J81" s="4" t="s">
        <v>901</v>
      </c>
      <c r="K81" s="97"/>
      <c r="L81" s="62" t="s">
        <v>880</v>
      </c>
      <c r="M81" s="4"/>
      <c r="N81" s="4" t="s">
        <v>762</v>
      </c>
    </row>
    <row r="82" spans="1:14" ht="24">
      <c r="A82" s="13" t="s">
        <v>902</v>
      </c>
      <c r="B82" s="18" t="s">
        <v>754</v>
      </c>
      <c r="C82" s="21" t="s">
        <v>355</v>
      </c>
      <c r="D82" s="21"/>
      <c r="E82" s="21"/>
      <c r="F82" s="18" t="s">
        <v>903</v>
      </c>
      <c r="G82" s="18" t="s">
        <v>904</v>
      </c>
      <c r="H82" s="18" t="s">
        <v>905</v>
      </c>
      <c r="I82" s="18" t="s">
        <v>878</v>
      </c>
      <c r="J82" s="27" t="s">
        <v>906</v>
      </c>
      <c r="K82" s="83"/>
      <c r="L82" s="62" t="s">
        <v>880</v>
      </c>
      <c r="M82" s="4"/>
      <c r="N82" s="4" t="s">
        <v>881</v>
      </c>
    </row>
    <row r="83" spans="1:14" ht="24">
      <c r="A83" s="13" t="s">
        <v>902</v>
      </c>
      <c r="B83" s="18" t="s">
        <v>754</v>
      </c>
      <c r="C83" s="21" t="s">
        <v>352</v>
      </c>
      <c r="D83" s="21"/>
      <c r="E83" s="21"/>
      <c r="F83" s="18" t="s">
        <v>907</v>
      </c>
      <c r="G83" s="18" t="s">
        <v>904</v>
      </c>
      <c r="H83" s="18" t="s">
        <v>905</v>
      </c>
      <c r="I83" s="18" t="s">
        <v>878</v>
      </c>
      <c r="J83" s="27" t="s">
        <v>906</v>
      </c>
      <c r="K83" s="83"/>
      <c r="L83" s="62" t="s">
        <v>880</v>
      </c>
      <c r="M83" s="4"/>
      <c r="N83" s="4" t="s">
        <v>881</v>
      </c>
    </row>
    <row r="84" spans="1:14" ht="24">
      <c r="A84" s="13" t="s">
        <v>908</v>
      </c>
      <c r="B84" s="18" t="s">
        <v>754</v>
      </c>
      <c r="C84" s="21" t="s">
        <v>355</v>
      </c>
      <c r="D84" s="21"/>
      <c r="E84" s="21"/>
      <c r="F84" s="18" t="s">
        <v>903</v>
      </c>
      <c r="G84" s="18" t="s">
        <v>904</v>
      </c>
      <c r="H84" s="18" t="s">
        <v>905</v>
      </c>
      <c r="I84" s="18" t="s">
        <v>878</v>
      </c>
      <c r="J84" s="27" t="s">
        <v>909</v>
      </c>
      <c r="K84" s="83"/>
      <c r="L84" s="62" t="s">
        <v>880</v>
      </c>
      <c r="M84" s="4"/>
      <c r="N84" s="4" t="s">
        <v>881</v>
      </c>
    </row>
    <row r="85" spans="1:14" ht="24">
      <c r="A85" s="13" t="s">
        <v>908</v>
      </c>
      <c r="B85" s="18" t="s">
        <v>754</v>
      </c>
      <c r="C85" s="21" t="s">
        <v>352</v>
      </c>
      <c r="D85" s="21"/>
      <c r="E85" s="21"/>
      <c r="F85" s="18" t="s">
        <v>907</v>
      </c>
      <c r="G85" s="18" t="s">
        <v>904</v>
      </c>
      <c r="H85" s="18" t="s">
        <v>905</v>
      </c>
      <c r="I85" s="18" t="s">
        <v>878</v>
      </c>
      <c r="J85" s="27" t="s">
        <v>909</v>
      </c>
      <c r="K85" s="83"/>
      <c r="L85" s="62" t="s">
        <v>880</v>
      </c>
      <c r="M85" s="4"/>
      <c r="N85" s="4" t="s">
        <v>881</v>
      </c>
    </row>
    <row r="86" spans="1:14" ht="24">
      <c r="A86" s="13" t="s">
        <v>910</v>
      </c>
      <c r="B86" s="19" t="s">
        <v>837</v>
      </c>
      <c r="C86" s="50" t="s">
        <v>898</v>
      </c>
      <c r="D86" s="50"/>
      <c r="E86" s="50"/>
      <c r="F86" s="4">
        <v>1.26E-2</v>
      </c>
      <c r="G86" s="50" t="s">
        <v>765</v>
      </c>
      <c r="H86" s="8" t="s">
        <v>792</v>
      </c>
      <c r="I86" s="18"/>
      <c r="J86" s="18" t="s">
        <v>911</v>
      </c>
      <c r="K86" s="83"/>
      <c r="L86" s="62" t="s">
        <v>880</v>
      </c>
      <c r="M86" s="4"/>
      <c r="N86" s="4" t="s">
        <v>86</v>
      </c>
    </row>
    <row r="87" spans="1:14" ht="24">
      <c r="A87" s="13" t="s">
        <v>910</v>
      </c>
      <c r="B87" s="19" t="s">
        <v>837</v>
      </c>
      <c r="C87" s="50" t="s">
        <v>900</v>
      </c>
      <c r="D87" s="50"/>
      <c r="E87" s="50"/>
      <c r="F87" s="4">
        <v>1.5800000000000002E-2</v>
      </c>
      <c r="G87" s="50" t="s">
        <v>765</v>
      </c>
      <c r="H87" s="8" t="s">
        <v>792</v>
      </c>
      <c r="I87" s="18"/>
      <c r="J87" s="18" t="s">
        <v>912</v>
      </c>
      <c r="K87" s="83"/>
      <c r="L87" s="62" t="s">
        <v>880</v>
      </c>
      <c r="M87" s="4"/>
      <c r="N87" s="4" t="s">
        <v>86</v>
      </c>
    </row>
    <row r="88" spans="1:14" ht="24">
      <c r="A88" s="13" t="s">
        <v>913</v>
      </c>
      <c r="B88" s="18" t="s">
        <v>754</v>
      </c>
      <c r="C88" s="21" t="s">
        <v>355</v>
      </c>
      <c r="D88" s="21"/>
      <c r="E88" s="21"/>
      <c r="F88" s="18" t="s">
        <v>903</v>
      </c>
      <c r="G88" s="18" t="s">
        <v>904</v>
      </c>
      <c r="H88" s="18" t="s">
        <v>905</v>
      </c>
      <c r="I88" s="18" t="s">
        <v>878</v>
      </c>
      <c r="J88" s="27"/>
      <c r="K88" s="83"/>
      <c r="L88" s="62" t="s">
        <v>880</v>
      </c>
      <c r="M88" s="4"/>
      <c r="N88" s="4" t="s">
        <v>881</v>
      </c>
    </row>
    <row r="89" spans="1:14" ht="24">
      <c r="A89" s="13" t="s">
        <v>913</v>
      </c>
      <c r="B89" s="18" t="s">
        <v>754</v>
      </c>
      <c r="C89" s="21" t="s">
        <v>352</v>
      </c>
      <c r="D89" s="21"/>
      <c r="E89" s="21"/>
      <c r="F89" s="18" t="s">
        <v>907</v>
      </c>
      <c r="G89" s="18" t="s">
        <v>904</v>
      </c>
      <c r="H89" s="18" t="s">
        <v>905</v>
      </c>
      <c r="I89" s="18" t="s">
        <v>878</v>
      </c>
      <c r="J89" s="27"/>
      <c r="K89" s="83"/>
      <c r="L89" s="62" t="s">
        <v>880</v>
      </c>
      <c r="M89" s="4"/>
      <c r="N89" s="4" t="s">
        <v>881</v>
      </c>
    </row>
    <row r="90" spans="1:14" ht="36">
      <c r="A90" s="13" t="s">
        <v>914</v>
      </c>
      <c r="B90" s="18" t="s">
        <v>182</v>
      </c>
      <c r="C90" s="50" t="s">
        <v>37</v>
      </c>
      <c r="D90" s="50"/>
      <c r="E90" s="50"/>
      <c r="F90" s="98" t="s">
        <v>915</v>
      </c>
      <c r="G90" s="91" t="s">
        <v>916</v>
      </c>
      <c r="H90" s="18" t="s">
        <v>917</v>
      </c>
      <c r="I90" s="18"/>
      <c r="J90" s="27"/>
      <c r="K90" s="83"/>
      <c r="L90" s="62" t="s">
        <v>880</v>
      </c>
      <c r="M90" s="4"/>
      <c r="N90" s="4" t="s">
        <v>107</v>
      </c>
    </row>
    <row r="91" spans="1:14" s="81" customFormat="1" ht="39" customHeight="1">
      <c r="A91" s="13" t="s">
        <v>918</v>
      </c>
      <c r="B91" s="18" t="s">
        <v>182</v>
      </c>
      <c r="C91" s="50" t="s">
        <v>37</v>
      </c>
      <c r="D91" s="50"/>
      <c r="E91" s="50"/>
      <c r="F91" s="18" t="s">
        <v>919</v>
      </c>
      <c r="G91" s="91" t="s">
        <v>920</v>
      </c>
      <c r="H91" s="18" t="s">
        <v>921</v>
      </c>
      <c r="I91" s="18"/>
      <c r="K91" s="83"/>
      <c r="L91" s="62" t="s">
        <v>880</v>
      </c>
      <c r="M91" s="4"/>
      <c r="N91" s="4" t="s">
        <v>86</v>
      </c>
    </row>
    <row r="92" spans="1:14" ht="24">
      <c r="A92" s="13" t="s">
        <v>922</v>
      </c>
      <c r="B92" s="19" t="s">
        <v>837</v>
      </c>
      <c r="C92" s="50" t="s">
        <v>898</v>
      </c>
      <c r="D92" s="50"/>
      <c r="E92" s="50"/>
      <c r="F92" s="4">
        <v>1.54E-2</v>
      </c>
      <c r="G92" s="50" t="s">
        <v>765</v>
      </c>
      <c r="H92" s="8" t="s">
        <v>792</v>
      </c>
      <c r="I92" s="18"/>
      <c r="J92" s="18" t="s">
        <v>911</v>
      </c>
      <c r="K92" s="83"/>
      <c r="L92" s="62" t="s">
        <v>880</v>
      </c>
      <c r="M92" s="4"/>
      <c r="N92" s="4" t="s">
        <v>86</v>
      </c>
    </row>
    <row r="93" spans="1:14" ht="24">
      <c r="A93" s="13" t="s">
        <v>922</v>
      </c>
      <c r="B93" s="19" t="s">
        <v>837</v>
      </c>
      <c r="C93" s="50" t="s">
        <v>900</v>
      </c>
      <c r="D93" s="50"/>
      <c r="E93" s="50"/>
      <c r="F93" s="4">
        <v>1.9300000000000001E-2</v>
      </c>
      <c r="G93" s="50" t="s">
        <v>765</v>
      </c>
      <c r="H93" s="8" t="s">
        <v>792</v>
      </c>
      <c r="I93" s="18"/>
      <c r="J93" s="18" t="s">
        <v>912</v>
      </c>
      <c r="K93" s="83"/>
      <c r="L93" s="62" t="s">
        <v>880</v>
      </c>
      <c r="M93" s="4"/>
      <c r="N93" s="4" t="s">
        <v>86</v>
      </c>
    </row>
    <row r="94" spans="1:14" ht="24">
      <c r="A94" s="13" t="s">
        <v>923</v>
      </c>
      <c r="B94" s="18" t="s">
        <v>754</v>
      </c>
      <c r="C94" s="21" t="s">
        <v>355</v>
      </c>
      <c r="D94" s="21"/>
      <c r="E94" s="21"/>
      <c r="F94" s="18" t="s">
        <v>903</v>
      </c>
      <c r="G94" s="18" t="s">
        <v>904</v>
      </c>
      <c r="H94" s="18" t="s">
        <v>905</v>
      </c>
      <c r="I94" s="18" t="s">
        <v>878</v>
      </c>
      <c r="J94" s="27"/>
      <c r="K94" s="83"/>
      <c r="L94" s="62" t="s">
        <v>880</v>
      </c>
      <c r="M94" s="4"/>
      <c r="N94" s="4" t="s">
        <v>881</v>
      </c>
    </row>
    <row r="95" spans="1:14" ht="24">
      <c r="A95" s="13" t="s">
        <v>923</v>
      </c>
      <c r="B95" s="18" t="s">
        <v>754</v>
      </c>
      <c r="C95" s="21" t="s">
        <v>352</v>
      </c>
      <c r="D95" s="21"/>
      <c r="E95" s="21"/>
      <c r="F95" s="18" t="s">
        <v>907</v>
      </c>
      <c r="G95" s="18" t="s">
        <v>904</v>
      </c>
      <c r="H95" s="18" t="s">
        <v>905</v>
      </c>
      <c r="I95" s="18" t="s">
        <v>878</v>
      </c>
      <c r="J95" s="27"/>
      <c r="K95" s="83"/>
      <c r="L95" s="62" t="s">
        <v>880</v>
      </c>
      <c r="M95" s="4"/>
      <c r="N95" s="4" t="s">
        <v>881</v>
      </c>
    </row>
    <row r="96" spans="1:14" ht="36">
      <c r="A96" s="13" t="s">
        <v>924</v>
      </c>
      <c r="B96" s="18" t="s">
        <v>182</v>
      </c>
      <c r="C96" s="50" t="s">
        <v>37</v>
      </c>
      <c r="D96" s="50"/>
      <c r="E96" s="50"/>
      <c r="F96" s="98" t="s">
        <v>915</v>
      </c>
      <c r="G96" s="91" t="s">
        <v>916</v>
      </c>
      <c r="H96" s="18" t="s">
        <v>917</v>
      </c>
      <c r="I96" s="18"/>
      <c r="J96" s="27"/>
      <c r="K96" s="83"/>
      <c r="L96" s="62" t="s">
        <v>880</v>
      </c>
      <c r="M96" s="4"/>
      <c r="N96" s="4" t="s">
        <v>107</v>
      </c>
    </row>
    <row r="97" spans="1:1024" ht="36.75" customHeight="1">
      <c r="A97" s="13" t="s">
        <v>925</v>
      </c>
      <c r="B97" s="18" t="s">
        <v>182</v>
      </c>
      <c r="C97" s="50" t="s">
        <v>37</v>
      </c>
      <c r="D97" s="50"/>
      <c r="E97" s="50"/>
      <c r="F97" s="18" t="s">
        <v>919</v>
      </c>
      <c r="G97" s="91" t="s">
        <v>920</v>
      </c>
      <c r="H97" s="18" t="s">
        <v>921</v>
      </c>
      <c r="I97" s="18"/>
      <c r="J97" s="27"/>
      <c r="K97" s="83"/>
      <c r="L97" s="62" t="s">
        <v>880</v>
      </c>
      <c r="M97" s="4"/>
      <c r="N97" s="4" t="s">
        <v>86</v>
      </c>
    </row>
    <row r="98" spans="1:1024">
      <c r="A98" s="13" t="s">
        <v>926</v>
      </c>
      <c r="B98" s="19" t="s">
        <v>837</v>
      </c>
      <c r="C98" s="50" t="s">
        <v>764</v>
      </c>
      <c r="D98" s="50"/>
      <c r="E98" s="50"/>
      <c r="F98" s="99">
        <v>8.9999999999999998E-4</v>
      </c>
      <c r="G98" s="50" t="s">
        <v>765</v>
      </c>
      <c r="H98" s="8" t="s">
        <v>792</v>
      </c>
      <c r="I98" s="18"/>
      <c r="J98" s="18" t="s">
        <v>927</v>
      </c>
      <c r="K98" s="83"/>
      <c r="L98" s="62" t="s">
        <v>880</v>
      </c>
      <c r="M98" s="4"/>
      <c r="N98" s="4" t="s">
        <v>762</v>
      </c>
    </row>
    <row r="99" spans="1:1024">
      <c r="A99" s="13" t="s">
        <v>928</v>
      </c>
      <c r="B99" s="18" t="s">
        <v>182</v>
      </c>
      <c r="C99" s="21" t="s">
        <v>37</v>
      </c>
      <c r="D99" s="21"/>
      <c r="E99" s="21"/>
      <c r="F99" s="18" t="s">
        <v>929</v>
      </c>
      <c r="G99" s="91" t="s">
        <v>765</v>
      </c>
      <c r="H99" s="18" t="s">
        <v>930</v>
      </c>
      <c r="I99" s="18"/>
      <c r="J99" s="27" t="s">
        <v>931</v>
      </c>
      <c r="K99" s="83"/>
      <c r="L99" s="62" t="s">
        <v>880</v>
      </c>
      <c r="M99" s="4"/>
      <c r="N99" s="4" t="s">
        <v>107</v>
      </c>
    </row>
    <row r="100" spans="1:1024">
      <c r="A100" s="13" t="s">
        <v>932</v>
      </c>
      <c r="B100" s="18" t="s">
        <v>182</v>
      </c>
      <c r="C100" s="21" t="s">
        <v>37</v>
      </c>
      <c r="D100" s="21"/>
      <c r="E100" s="21"/>
      <c r="F100" s="50" t="s">
        <v>933</v>
      </c>
      <c r="G100" s="50" t="s">
        <v>765</v>
      </c>
      <c r="H100" s="18" t="s">
        <v>930</v>
      </c>
      <c r="I100" s="18"/>
      <c r="J100" s="27" t="s">
        <v>931</v>
      </c>
      <c r="K100" s="83"/>
      <c r="L100" s="62" t="s">
        <v>880</v>
      </c>
      <c r="M100" s="4"/>
      <c r="N100" s="4" t="s">
        <v>86</v>
      </c>
    </row>
    <row r="101" spans="1:1024">
      <c r="A101" s="13" t="s">
        <v>934</v>
      </c>
      <c r="B101" s="19" t="s">
        <v>837</v>
      </c>
      <c r="C101" s="50" t="s">
        <v>764</v>
      </c>
      <c r="D101" s="50"/>
      <c r="E101" s="50"/>
      <c r="F101" s="86">
        <v>1.1000000000000001E-3</v>
      </c>
      <c r="G101" s="50" t="s">
        <v>765</v>
      </c>
      <c r="H101" s="8" t="s">
        <v>792</v>
      </c>
      <c r="I101" s="18"/>
      <c r="J101" s="18" t="s">
        <v>935</v>
      </c>
      <c r="K101" s="83"/>
      <c r="L101" s="62" t="s">
        <v>880</v>
      </c>
      <c r="M101" s="4"/>
      <c r="N101" s="4" t="s">
        <v>762</v>
      </c>
    </row>
    <row r="102" spans="1:1024">
      <c r="A102" s="13" t="s">
        <v>936</v>
      </c>
      <c r="B102" s="18" t="s">
        <v>182</v>
      </c>
      <c r="C102" s="21" t="s">
        <v>37</v>
      </c>
      <c r="D102" s="21"/>
      <c r="E102" s="21"/>
      <c r="F102" s="18" t="s">
        <v>929</v>
      </c>
      <c r="G102" s="91" t="s">
        <v>765</v>
      </c>
      <c r="H102" s="18" t="s">
        <v>930</v>
      </c>
      <c r="I102" s="18"/>
      <c r="J102" s="27" t="s">
        <v>931</v>
      </c>
      <c r="K102" s="83"/>
      <c r="L102" s="62" t="s">
        <v>880</v>
      </c>
      <c r="M102" s="4"/>
      <c r="N102" s="4" t="s">
        <v>107</v>
      </c>
    </row>
    <row r="103" spans="1:1024" ht="14.25" customHeight="1">
      <c r="A103" s="13" t="s">
        <v>937</v>
      </c>
      <c r="B103" s="18" t="s">
        <v>182</v>
      </c>
      <c r="C103" s="21" t="s">
        <v>37</v>
      </c>
      <c r="D103" s="21"/>
      <c r="E103" s="21"/>
      <c r="F103" s="50" t="s">
        <v>933</v>
      </c>
      <c r="G103" s="50" t="s">
        <v>765</v>
      </c>
      <c r="H103" s="18" t="s">
        <v>930</v>
      </c>
      <c r="I103" s="18"/>
      <c r="J103" s="27" t="s">
        <v>931</v>
      </c>
      <c r="K103" s="83"/>
      <c r="L103" s="62" t="s">
        <v>880</v>
      </c>
      <c r="M103" s="4"/>
      <c r="N103" s="4" t="s">
        <v>86</v>
      </c>
    </row>
    <row r="104" spans="1:1024">
      <c r="A104" s="60" t="s">
        <v>938</v>
      </c>
      <c r="B104" s="12" t="s">
        <v>1</v>
      </c>
      <c r="C104" s="12" t="s">
        <v>24</v>
      </c>
      <c r="D104" s="12" t="s">
        <v>25</v>
      </c>
      <c r="E104" s="12" t="s">
        <v>26</v>
      </c>
      <c r="F104" s="12" t="s">
        <v>27</v>
      </c>
      <c r="G104" s="12" t="s">
        <v>3</v>
      </c>
      <c r="H104" s="12" t="s">
        <v>28</v>
      </c>
      <c r="I104" s="12" t="s">
        <v>29</v>
      </c>
      <c r="J104" s="12" t="s">
        <v>30</v>
      </c>
      <c r="K104" s="12" t="s">
        <v>31</v>
      </c>
      <c r="L104" s="12" t="s">
        <v>32</v>
      </c>
      <c r="M104" s="12" t="s">
        <v>33</v>
      </c>
      <c r="N104" s="12" t="s">
        <v>34</v>
      </c>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row>
    <row r="105" spans="1:1024" ht="24.75">
      <c r="A105" s="40" t="s">
        <v>939</v>
      </c>
      <c r="B105" s="4" t="s">
        <v>837</v>
      </c>
      <c r="C105" s="50" t="s">
        <v>764</v>
      </c>
      <c r="D105" s="50"/>
      <c r="E105" s="50"/>
      <c r="F105" s="4">
        <v>1.4999999999999999E-2</v>
      </c>
      <c r="G105" s="50" t="s">
        <v>940</v>
      </c>
      <c r="H105" s="3"/>
      <c r="I105" s="3"/>
      <c r="J105" s="58" t="s">
        <v>941</v>
      </c>
      <c r="K105" s="61"/>
      <c r="L105" s="7" t="s">
        <v>942</v>
      </c>
      <c r="M105" s="56" t="s">
        <v>943</v>
      </c>
      <c r="N105" s="4" t="s">
        <v>762</v>
      </c>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c r="IW105"/>
      <c r="IX105"/>
      <c r="IY105"/>
      <c r="IZ105"/>
      <c r="JA105"/>
      <c r="JB105"/>
      <c r="JC105"/>
      <c r="JD105"/>
      <c r="JE105"/>
      <c r="JF105"/>
      <c r="JG105"/>
      <c r="JH105"/>
      <c r="JI105"/>
      <c r="JJ105"/>
      <c r="JK105"/>
      <c r="JL105"/>
      <c r="JM105"/>
      <c r="JN105"/>
      <c r="JO105"/>
      <c r="JP105"/>
      <c r="JQ105"/>
      <c r="JR105"/>
      <c r="JS105"/>
      <c r="JT105"/>
      <c r="JU105"/>
      <c r="JV105"/>
      <c r="JW105"/>
      <c r="JX105"/>
      <c r="JY105"/>
      <c r="JZ105"/>
      <c r="KA105"/>
      <c r="KB105"/>
      <c r="KC105"/>
      <c r="KD105"/>
      <c r="KE105"/>
      <c r="KF105"/>
      <c r="KG105"/>
      <c r="KH105"/>
      <c r="KI105"/>
      <c r="KJ105"/>
      <c r="KK105"/>
      <c r="KL105"/>
      <c r="KM105"/>
      <c r="KN105"/>
      <c r="KO105"/>
      <c r="KP105"/>
      <c r="KQ105"/>
      <c r="KR105"/>
      <c r="KS105"/>
      <c r="KT105"/>
      <c r="KU105"/>
      <c r="KV105"/>
      <c r="KW105"/>
      <c r="KX105"/>
      <c r="KY105"/>
      <c r="KZ105"/>
      <c r="LA105"/>
      <c r="LB105"/>
      <c r="LC105"/>
      <c r="LD105"/>
      <c r="LE105"/>
      <c r="LF105"/>
      <c r="LG105"/>
      <c r="LH105"/>
      <c r="LI105"/>
      <c r="LJ105"/>
      <c r="LK105"/>
      <c r="LL105"/>
      <c r="LM105"/>
      <c r="LN105"/>
      <c r="LO105"/>
      <c r="LP105"/>
      <c r="LQ105"/>
      <c r="LR105"/>
      <c r="LS105"/>
      <c r="LT105"/>
      <c r="LU105"/>
      <c r="LV105"/>
      <c r="LW105"/>
      <c r="LX105"/>
      <c r="LY105"/>
      <c r="LZ105"/>
      <c r="MA105"/>
      <c r="MB105"/>
      <c r="MC105"/>
      <c r="MD105"/>
      <c r="ME105"/>
      <c r="MF105"/>
      <c r="MG105"/>
      <c r="MH105"/>
      <c r="MI105"/>
      <c r="MJ105"/>
      <c r="MK105"/>
      <c r="ML105"/>
      <c r="MM105"/>
      <c r="MN105"/>
      <c r="MO105"/>
      <c r="MP105"/>
      <c r="MQ105"/>
      <c r="MR105"/>
      <c r="MS105"/>
      <c r="MT105"/>
      <c r="MU105"/>
      <c r="MV105"/>
      <c r="MW105"/>
      <c r="MX105"/>
      <c r="MY105"/>
      <c r="MZ105"/>
      <c r="NA105"/>
      <c r="NB105"/>
      <c r="NC105"/>
      <c r="ND105"/>
      <c r="NE105"/>
      <c r="NF105"/>
      <c r="NG105"/>
      <c r="NH105"/>
      <c r="NI105"/>
      <c r="NJ105"/>
      <c r="NK105"/>
      <c r="NL105"/>
      <c r="NM105"/>
      <c r="NN105"/>
      <c r="NO105"/>
      <c r="NP105"/>
      <c r="NQ105"/>
      <c r="NR105"/>
      <c r="NS105"/>
      <c r="NT105"/>
      <c r="NU105"/>
      <c r="NV105"/>
      <c r="NW105"/>
      <c r="NX105"/>
      <c r="NY105"/>
      <c r="NZ105"/>
      <c r="OA105"/>
      <c r="OB105"/>
      <c r="OC105"/>
      <c r="OD105"/>
      <c r="OE105"/>
      <c r="OF105"/>
      <c r="OG105"/>
      <c r="OH105"/>
      <c r="OI105"/>
      <c r="OJ105"/>
      <c r="OK105"/>
      <c r="OL105"/>
      <c r="OM105"/>
      <c r="ON105"/>
      <c r="OO105"/>
      <c r="OP105"/>
      <c r="OQ105"/>
      <c r="OR105"/>
      <c r="OS105"/>
      <c r="OT105"/>
      <c r="OU105"/>
      <c r="OV105"/>
      <c r="OW105"/>
      <c r="OX105"/>
      <c r="OY105"/>
      <c r="OZ105"/>
      <c r="PA105"/>
      <c r="PB105"/>
      <c r="PC105"/>
      <c r="PD105"/>
      <c r="PE105"/>
      <c r="PF105"/>
      <c r="PG105"/>
      <c r="PH105"/>
      <c r="PI105"/>
      <c r="PJ105"/>
      <c r="PK105"/>
      <c r="PL105"/>
      <c r="PM105"/>
      <c r="PN105"/>
      <c r="PO105"/>
      <c r="PP105"/>
      <c r="PQ105"/>
      <c r="PR105"/>
      <c r="PS105"/>
      <c r="PT105"/>
      <c r="PU105"/>
      <c r="PV105"/>
      <c r="PW105"/>
      <c r="PX105"/>
      <c r="PY105"/>
      <c r="PZ105"/>
      <c r="QA105"/>
      <c r="QB105"/>
      <c r="QC105"/>
      <c r="QD105"/>
      <c r="QE105"/>
      <c r="QF105"/>
      <c r="QG105"/>
      <c r="QH105"/>
      <c r="QI105"/>
      <c r="QJ105"/>
      <c r="QK105"/>
      <c r="QL105"/>
      <c r="QM105"/>
      <c r="QN105"/>
      <c r="QO105"/>
      <c r="QP105"/>
      <c r="QQ105"/>
      <c r="QR105"/>
      <c r="QS105"/>
      <c r="QT105"/>
      <c r="QU105"/>
      <c r="QV105"/>
      <c r="QW105"/>
      <c r="QX105"/>
      <c r="QY105"/>
      <c r="QZ105"/>
      <c r="RA105"/>
      <c r="RB105"/>
      <c r="RC105"/>
      <c r="RD105"/>
      <c r="RE105"/>
      <c r="RF105"/>
      <c r="RG105"/>
      <c r="RH105"/>
      <c r="RI105"/>
      <c r="RJ105"/>
      <c r="RK105"/>
      <c r="RL105"/>
      <c r="RM105"/>
      <c r="RN105"/>
      <c r="RO105"/>
      <c r="RP105"/>
      <c r="RQ105"/>
      <c r="RR105"/>
      <c r="RS105"/>
      <c r="RT105"/>
      <c r="RU105"/>
      <c r="RV105"/>
      <c r="RW105"/>
      <c r="RX105"/>
      <c r="RY105"/>
      <c r="RZ105"/>
      <c r="SA105"/>
      <c r="SB105"/>
      <c r="SC105"/>
      <c r="SD105"/>
      <c r="SE105"/>
      <c r="SF105"/>
      <c r="SG105"/>
      <c r="SH105"/>
      <c r="SI105"/>
      <c r="SJ105"/>
      <c r="SK105"/>
      <c r="SL105"/>
      <c r="SM105"/>
      <c r="SN105"/>
      <c r="SO105"/>
      <c r="SP105"/>
      <c r="SQ105"/>
      <c r="SR105"/>
      <c r="SS105"/>
      <c r="ST105"/>
      <c r="SU105"/>
      <c r="SV105"/>
      <c r="SW105"/>
      <c r="SX105"/>
      <c r="SY105"/>
      <c r="SZ105"/>
      <c r="TA105"/>
      <c r="TB105"/>
      <c r="TC105"/>
      <c r="TD105"/>
      <c r="TE105"/>
      <c r="TF105"/>
      <c r="TG105"/>
      <c r="TH105"/>
      <c r="TI105"/>
      <c r="TJ105"/>
      <c r="TK105"/>
      <c r="TL105"/>
      <c r="TM105"/>
      <c r="TN105"/>
      <c r="TO105"/>
      <c r="TP105"/>
      <c r="TQ105"/>
      <c r="TR105"/>
      <c r="TS105"/>
      <c r="TT105"/>
      <c r="TU105"/>
      <c r="TV105"/>
      <c r="TW105"/>
      <c r="TX105"/>
      <c r="TY105"/>
      <c r="TZ105"/>
      <c r="UA105"/>
      <c r="UB105"/>
      <c r="UC105"/>
      <c r="UD105"/>
      <c r="UE105"/>
      <c r="UF105"/>
      <c r="UG105"/>
      <c r="UH105"/>
      <c r="UI105"/>
      <c r="UJ105"/>
      <c r="UK105"/>
      <c r="UL105"/>
      <c r="UM105"/>
      <c r="UN105"/>
      <c r="UO105"/>
      <c r="UP105"/>
      <c r="UQ105"/>
      <c r="UR105"/>
      <c r="US105"/>
      <c r="UT105"/>
      <c r="UU105"/>
      <c r="UV105"/>
      <c r="UW105"/>
      <c r="UX105"/>
      <c r="UY105"/>
      <c r="UZ105"/>
      <c r="VA105"/>
      <c r="VB105"/>
      <c r="VC105"/>
      <c r="VD105"/>
      <c r="VE105"/>
      <c r="VF105"/>
      <c r="VG105"/>
      <c r="VH105"/>
      <c r="VI105"/>
      <c r="VJ105"/>
      <c r="VK105"/>
      <c r="VL105"/>
      <c r="VM105"/>
      <c r="VN105"/>
      <c r="VO105"/>
      <c r="VP105"/>
      <c r="VQ105"/>
      <c r="VR105"/>
      <c r="VS105"/>
      <c r="VT105"/>
      <c r="VU105"/>
      <c r="VV105"/>
      <c r="VW105"/>
      <c r="VX105"/>
      <c r="VY105"/>
      <c r="VZ105"/>
      <c r="WA105"/>
      <c r="WB105"/>
      <c r="WC105"/>
      <c r="WD105"/>
      <c r="WE105"/>
      <c r="WF105"/>
      <c r="WG105"/>
      <c r="WH105"/>
      <c r="WI105"/>
      <c r="WJ105"/>
      <c r="WK105"/>
      <c r="WL105"/>
      <c r="WM105"/>
      <c r="WN105"/>
      <c r="WO105"/>
      <c r="WP105"/>
      <c r="WQ105"/>
      <c r="WR105"/>
      <c r="WS105"/>
      <c r="WT105"/>
      <c r="WU105"/>
      <c r="WV105"/>
      <c r="WW105"/>
      <c r="WX105"/>
      <c r="WY105"/>
      <c r="WZ105"/>
      <c r="XA105"/>
      <c r="XB105"/>
      <c r="XC105"/>
      <c r="XD105"/>
      <c r="XE105"/>
      <c r="XF105"/>
      <c r="XG105"/>
      <c r="XH105"/>
      <c r="XI105"/>
      <c r="XJ105"/>
      <c r="XK105"/>
      <c r="XL105"/>
      <c r="XM105"/>
      <c r="XN105"/>
      <c r="XO105"/>
      <c r="XP105"/>
      <c r="XQ105"/>
      <c r="XR105"/>
      <c r="XS105"/>
      <c r="XT105"/>
      <c r="XU105"/>
      <c r="XV105"/>
      <c r="XW105"/>
      <c r="XX105"/>
      <c r="XY105"/>
      <c r="XZ105"/>
      <c r="YA105"/>
      <c r="YB105"/>
      <c r="YC105"/>
      <c r="YD105"/>
      <c r="YE105"/>
      <c r="YF105"/>
      <c r="YG105"/>
      <c r="YH105"/>
      <c r="YI105"/>
      <c r="YJ105"/>
      <c r="YK105"/>
      <c r="YL105"/>
      <c r="YM105"/>
      <c r="YN105"/>
      <c r="YO105"/>
      <c r="YP105"/>
      <c r="YQ105"/>
      <c r="YR105"/>
      <c r="YS105"/>
      <c r="YT105"/>
      <c r="YU105"/>
      <c r="YV105"/>
      <c r="YW105"/>
      <c r="YX105"/>
      <c r="YY105"/>
      <c r="YZ105"/>
      <c r="ZA105"/>
      <c r="ZB105"/>
      <c r="ZC105"/>
      <c r="ZD105"/>
      <c r="ZE105"/>
      <c r="ZF105"/>
      <c r="ZG105"/>
      <c r="ZH105"/>
      <c r="ZI105"/>
      <c r="ZJ105"/>
      <c r="ZK105"/>
      <c r="ZL105"/>
      <c r="ZM105"/>
      <c r="ZN105"/>
      <c r="ZO105"/>
      <c r="ZP105"/>
      <c r="ZQ105"/>
      <c r="ZR105"/>
      <c r="ZS105"/>
      <c r="ZT105"/>
      <c r="ZU105"/>
      <c r="ZV105"/>
      <c r="ZW105"/>
      <c r="ZX105"/>
      <c r="ZY105"/>
      <c r="ZZ105"/>
      <c r="AAA105"/>
      <c r="AAB105"/>
      <c r="AAC105"/>
      <c r="AAD105"/>
      <c r="AAE105"/>
      <c r="AAF105"/>
      <c r="AAG105"/>
      <c r="AAH105"/>
      <c r="AAI105"/>
      <c r="AAJ105"/>
      <c r="AAK105"/>
      <c r="AAL105"/>
      <c r="AAM105"/>
      <c r="AAN105"/>
      <c r="AAO105"/>
      <c r="AAP105"/>
      <c r="AAQ105"/>
      <c r="AAR105"/>
      <c r="AAS105"/>
      <c r="AAT105"/>
      <c r="AAU105"/>
      <c r="AAV105"/>
      <c r="AAW105"/>
      <c r="AAX105"/>
      <c r="AAY105"/>
      <c r="AAZ105"/>
      <c r="ABA105"/>
      <c r="ABB105"/>
      <c r="ABC105"/>
      <c r="ABD105"/>
      <c r="ABE105"/>
      <c r="ABF105"/>
      <c r="ABG105"/>
      <c r="ABH105"/>
      <c r="ABI105"/>
      <c r="ABJ105"/>
      <c r="ABK105"/>
      <c r="ABL105"/>
      <c r="ABM105"/>
      <c r="ABN105"/>
      <c r="ABO105"/>
      <c r="ABP105"/>
      <c r="ABQ105"/>
      <c r="ABR105"/>
      <c r="ABS105"/>
      <c r="ABT105"/>
      <c r="ABU105"/>
      <c r="ABV105"/>
      <c r="ABW105"/>
      <c r="ABX105"/>
      <c r="ABY105"/>
      <c r="ABZ105"/>
      <c r="ACA105"/>
      <c r="ACB105"/>
      <c r="ACC105"/>
      <c r="ACD105"/>
      <c r="ACE105"/>
      <c r="ACF105"/>
      <c r="ACG105"/>
      <c r="ACH105"/>
      <c r="ACI105"/>
      <c r="ACJ105"/>
      <c r="ACK105"/>
      <c r="ACL105"/>
      <c r="ACM105"/>
      <c r="ACN105"/>
      <c r="ACO105"/>
      <c r="ACP105"/>
      <c r="ACQ105"/>
      <c r="ACR105"/>
      <c r="ACS105"/>
      <c r="ACT105"/>
      <c r="ACU105"/>
      <c r="ACV105"/>
      <c r="ACW105"/>
      <c r="ACX105"/>
      <c r="ACY105"/>
      <c r="ACZ105"/>
      <c r="ADA105"/>
      <c r="ADB105"/>
      <c r="ADC105"/>
      <c r="ADD105"/>
      <c r="ADE105"/>
      <c r="ADF105"/>
      <c r="ADG105"/>
      <c r="ADH105"/>
      <c r="ADI105"/>
      <c r="ADJ105"/>
      <c r="ADK105"/>
      <c r="ADL105"/>
      <c r="ADM105"/>
      <c r="ADN105"/>
      <c r="ADO105"/>
      <c r="ADP105"/>
      <c r="ADQ105"/>
      <c r="ADR105"/>
      <c r="ADS105"/>
      <c r="ADT105"/>
      <c r="ADU105"/>
      <c r="ADV105"/>
      <c r="ADW105"/>
      <c r="ADX105"/>
      <c r="ADY105"/>
      <c r="ADZ105"/>
      <c r="AEA105"/>
      <c r="AEB105"/>
      <c r="AEC105"/>
      <c r="AED105"/>
      <c r="AEE105"/>
      <c r="AEF105"/>
      <c r="AEG105"/>
      <c r="AEH105"/>
      <c r="AEI105"/>
      <c r="AEJ105"/>
      <c r="AEK105"/>
      <c r="AEL105"/>
      <c r="AEM105"/>
      <c r="AEN105"/>
      <c r="AEO105"/>
      <c r="AEP105"/>
      <c r="AEQ105"/>
      <c r="AER105"/>
      <c r="AES105"/>
      <c r="AET105"/>
      <c r="AEU105"/>
      <c r="AEV105"/>
      <c r="AEW105"/>
      <c r="AEX105"/>
      <c r="AEY105"/>
      <c r="AEZ105"/>
      <c r="AFA105"/>
      <c r="AFB105"/>
      <c r="AFC105"/>
      <c r="AFD105"/>
      <c r="AFE105"/>
      <c r="AFF105"/>
      <c r="AFG105"/>
      <c r="AFH105"/>
      <c r="AFI105"/>
      <c r="AFJ105"/>
      <c r="AFK105"/>
      <c r="AFL105"/>
      <c r="AFM105"/>
      <c r="AFN105"/>
      <c r="AFO105"/>
      <c r="AFP105"/>
      <c r="AFQ105"/>
      <c r="AFR105"/>
      <c r="AFS105"/>
      <c r="AFT105"/>
      <c r="AFU105"/>
      <c r="AFV105"/>
      <c r="AFW105"/>
      <c r="AFX105"/>
      <c r="AFY105"/>
      <c r="AFZ105"/>
      <c r="AGA105"/>
      <c r="AGB105"/>
      <c r="AGC105"/>
      <c r="AGD105"/>
      <c r="AGE105"/>
      <c r="AGF105"/>
      <c r="AGG105"/>
      <c r="AGH105"/>
      <c r="AGI105"/>
      <c r="AGJ105"/>
      <c r="AGK105"/>
      <c r="AGL105"/>
      <c r="AGM105"/>
      <c r="AGN105"/>
      <c r="AGO105"/>
      <c r="AGP105"/>
      <c r="AGQ105"/>
      <c r="AGR105"/>
      <c r="AGS105"/>
      <c r="AGT105"/>
      <c r="AGU105"/>
      <c r="AGV105"/>
      <c r="AGW105"/>
      <c r="AGX105"/>
      <c r="AGY105"/>
      <c r="AGZ105"/>
      <c r="AHA105"/>
      <c r="AHB105"/>
      <c r="AHC105"/>
      <c r="AHD105"/>
      <c r="AHE105"/>
      <c r="AHF105"/>
      <c r="AHG105"/>
      <c r="AHH105"/>
      <c r="AHI105"/>
      <c r="AHJ105"/>
      <c r="AHK105"/>
      <c r="AHL105"/>
      <c r="AHM105"/>
      <c r="AHN105"/>
      <c r="AHO105"/>
      <c r="AHP105"/>
      <c r="AHQ105"/>
      <c r="AHR105"/>
      <c r="AHS105"/>
      <c r="AHT105"/>
      <c r="AHU105"/>
      <c r="AHV105"/>
      <c r="AHW105"/>
      <c r="AHX105"/>
      <c r="AHY105"/>
      <c r="AHZ105"/>
      <c r="AIA105"/>
      <c r="AIB105"/>
      <c r="AIC105"/>
      <c r="AID105"/>
      <c r="AIE105"/>
      <c r="AIF105"/>
      <c r="AIG105"/>
      <c r="AIH105"/>
      <c r="AII105"/>
      <c r="AIJ105"/>
      <c r="AIK105"/>
      <c r="AIL105"/>
      <c r="AIM105"/>
      <c r="AIN105"/>
      <c r="AIO105"/>
      <c r="AIP105"/>
      <c r="AIQ105"/>
      <c r="AIR105"/>
      <c r="AIS105"/>
      <c r="AIT105"/>
      <c r="AIU105"/>
      <c r="AIV105"/>
      <c r="AIW105"/>
      <c r="AIX105"/>
      <c r="AIY105"/>
      <c r="AIZ105"/>
      <c r="AJA105"/>
      <c r="AJB105"/>
      <c r="AJC105"/>
      <c r="AJD105"/>
      <c r="AJE105"/>
      <c r="AJF105"/>
      <c r="AJG105"/>
      <c r="AJH105"/>
      <c r="AJI105"/>
      <c r="AJJ105"/>
      <c r="AJK105"/>
      <c r="AJL105"/>
      <c r="AJM105"/>
      <c r="AJN105"/>
      <c r="AJO105"/>
      <c r="AJP105"/>
      <c r="AJQ105"/>
      <c r="AJR105"/>
      <c r="AJS105"/>
      <c r="AJT105"/>
      <c r="AJU105"/>
      <c r="AJV105"/>
      <c r="AJW105"/>
      <c r="AJX105"/>
      <c r="AJY105"/>
      <c r="AJZ105"/>
      <c r="AKA105"/>
      <c r="AKB105"/>
      <c r="AKC105"/>
      <c r="AKD105"/>
      <c r="AKE105"/>
      <c r="AKF105"/>
      <c r="AKG105"/>
      <c r="AKH105"/>
      <c r="AKI105"/>
      <c r="AKJ105"/>
      <c r="AKK105"/>
      <c r="AKL105"/>
      <c r="AKM105"/>
      <c r="AKN105"/>
      <c r="AKO105"/>
      <c r="AKP105"/>
      <c r="AKQ105"/>
      <c r="AKR105"/>
      <c r="AKS105"/>
      <c r="AKT105"/>
      <c r="AKU105"/>
      <c r="AKV105"/>
      <c r="AKW105"/>
      <c r="AKX105"/>
      <c r="AKY105"/>
      <c r="AKZ105"/>
      <c r="ALA105"/>
      <c r="ALB105"/>
      <c r="ALC105"/>
      <c r="ALD105"/>
      <c r="ALE105"/>
      <c r="ALF105"/>
      <c r="ALG105"/>
      <c r="ALH105"/>
      <c r="ALI105"/>
      <c r="ALJ105"/>
      <c r="ALK105"/>
      <c r="ALL105"/>
      <c r="ALM105"/>
      <c r="ALN105"/>
      <c r="ALO105"/>
      <c r="ALP105"/>
      <c r="ALQ105"/>
      <c r="ALR105"/>
      <c r="ALS105"/>
      <c r="ALT105"/>
      <c r="ALU105"/>
      <c r="ALV105"/>
      <c r="ALW105"/>
      <c r="ALX105"/>
      <c r="ALY105"/>
      <c r="ALZ105"/>
      <c r="AMA105"/>
      <c r="AMB105"/>
      <c r="AMC105"/>
      <c r="AMD105"/>
      <c r="AME105"/>
      <c r="AMF105"/>
      <c r="AMG105"/>
      <c r="AMH105"/>
      <c r="AMI105"/>
      <c r="AMJ105"/>
    </row>
    <row r="106" spans="1:1024">
      <c r="A106" s="65" t="s">
        <v>944</v>
      </c>
      <c r="B106" s="4" t="s">
        <v>16</v>
      </c>
      <c r="C106" s="50" t="s">
        <v>764</v>
      </c>
      <c r="D106" s="50"/>
      <c r="E106" s="50"/>
      <c r="F106" s="100">
        <v>0.06</v>
      </c>
      <c r="G106" s="50" t="s">
        <v>765</v>
      </c>
      <c r="H106" s="8" t="s">
        <v>792</v>
      </c>
      <c r="I106" s="18"/>
      <c r="J106" s="4" t="s">
        <v>945</v>
      </c>
      <c r="K106" s="61"/>
      <c r="L106" s="7" t="s">
        <v>942</v>
      </c>
      <c r="M106" s="7" t="s">
        <v>943</v>
      </c>
      <c r="N106" s="4"/>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c r="IW106"/>
      <c r="IX106"/>
      <c r="IY106"/>
      <c r="IZ106"/>
      <c r="JA106"/>
      <c r="JB106"/>
      <c r="JC106"/>
      <c r="JD106"/>
      <c r="JE106"/>
      <c r="JF106"/>
      <c r="JG106"/>
      <c r="JH106"/>
      <c r="JI106"/>
      <c r="JJ106"/>
      <c r="JK106"/>
      <c r="JL106"/>
      <c r="JM106"/>
      <c r="JN106"/>
      <c r="JO106"/>
      <c r="JP106"/>
      <c r="JQ106"/>
      <c r="JR106"/>
      <c r="JS106"/>
      <c r="JT106"/>
      <c r="JU106"/>
      <c r="JV106"/>
      <c r="JW106"/>
      <c r="JX106"/>
      <c r="JY106"/>
      <c r="JZ106"/>
      <c r="KA106"/>
      <c r="KB106"/>
      <c r="KC106"/>
      <c r="KD106"/>
      <c r="KE106"/>
      <c r="KF106"/>
      <c r="KG106"/>
      <c r="KH106"/>
      <c r="KI106"/>
      <c r="KJ106"/>
      <c r="KK106"/>
      <c r="KL106"/>
      <c r="KM106"/>
      <c r="KN106"/>
      <c r="KO106"/>
      <c r="KP106"/>
      <c r="KQ106"/>
      <c r="KR106"/>
      <c r="KS106"/>
      <c r="KT106"/>
      <c r="KU106"/>
      <c r="KV106"/>
      <c r="KW106"/>
      <c r="KX106"/>
      <c r="KY106"/>
      <c r="KZ106"/>
      <c r="LA106"/>
      <c r="LB106"/>
      <c r="LC106"/>
      <c r="LD106"/>
      <c r="LE106"/>
      <c r="LF106"/>
      <c r="LG106"/>
      <c r="LH106"/>
      <c r="LI106"/>
      <c r="LJ106"/>
      <c r="LK106"/>
      <c r="LL106"/>
      <c r="LM106"/>
      <c r="LN106"/>
      <c r="LO106"/>
      <c r="LP106"/>
      <c r="LQ106"/>
      <c r="LR106"/>
      <c r="LS106"/>
      <c r="LT106"/>
      <c r="LU106"/>
      <c r="LV106"/>
      <c r="LW106"/>
      <c r="LX106"/>
      <c r="LY106"/>
      <c r="LZ106"/>
      <c r="MA106"/>
      <c r="MB106"/>
      <c r="MC106"/>
      <c r="MD106"/>
      <c r="ME106"/>
      <c r="MF106"/>
      <c r="MG106"/>
      <c r="MH106"/>
      <c r="MI106"/>
      <c r="MJ106"/>
      <c r="MK106"/>
      <c r="ML106"/>
      <c r="MM106"/>
      <c r="MN106"/>
      <c r="MO106"/>
      <c r="MP106"/>
      <c r="MQ106"/>
      <c r="MR106"/>
      <c r="MS106"/>
      <c r="MT106"/>
      <c r="MU106"/>
      <c r="MV106"/>
      <c r="MW106"/>
      <c r="MX106"/>
      <c r="MY106"/>
      <c r="MZ106"/>
      <c r="NA106"/>
      <c r="NB106"/>
      <c r="NC106"/>
      <c r="ND106"/>
      <c r="NE106"/>
      <c r="NF106"/>
      <c r="NG106"/>
      <c r="NH106"/>
      <c r="NI106"/>
      <c r="NJ106"/>
      <c r="NK106"/>
      <c r="NL106"/>
      <c r="NM106"/>
      <c r="NN106"/>
      <c r="NO106"/>
      <c r="NP106"/>
      <c r="NQ106"/>
      <c r="NR106"/>
      <c r="NS106"/>
      <c r="NT106"/>
      <c r="NU106"/>
      <c r="NV106"/>
      <c r="NW106"/>
      <c r="NX106"/>
      <c r="NY106"/>
      <c r="NZ106"/>
      <c r="OA106"/>
      <c r="OB106"/>
      <c r="OC106"/>
      <c r="OD106"/>
      <c r="OE106"/>
      <c r="OF106"/>
      <c r="OG106"/>
      <c r="OH106"/>
      <c r="OI106"/>
      <c r="OJ106"/>
      <c r="OK106"/>
      <c r="OL106"/>
      <c r="OM106"/>
      <c r="ON106"/>
      <c r="OO106"/>
      <c r="OP106"/>
      <c r="OQ106"/>
      <c r="OR106"/>
      <c r="OS106"/>
      <c r="OT106"/>
      <c r="OU106"/>
      <c r="OV106"/>
      <c r="OW106"/>
      <c r="OX106"/>
      <c r="OY106"/>
      <c r="OZ106"/>
      <c r="PA106"/>
      <c r="PB106"/>
      <c r="PC106"/>
      <c r="PD106"/>
      <c r="PE106"/>
      <c r="PF106"/>
      <c r="PG106"/>
      <c r="PH106"/>
      <c r="PI106"/>
      <c r="PJ106"/>
      <c r="PK106"/>
      <c r="PL106"/>
      <c r="PM106"/>
      <c r="PN106"/>
      <c r="PO106"/>
      <c r="PP106"/>
      <c r="PQ106"/>
      <c r="PR106"/>
      <c r="PS106"/>
      <c r="PT106"/>
      <c r="PU106"/>
      <c r="PV106"/>
      <c r="PW106"/>
      <c r="PX106"/>
      <c r="PY106"/>
      <c r="PZ106"/>
      <c r="QA106"/>
      <c r="QB106"/>
      <c r="QC106"/>
      <c r="QD106"/>
      <c r="QE106"/>
      <c r="QF106"/>
      <c r="QG106"/>
      <c r="QH106"/>
      <c r="QI106"/>
      <c r="QJ106"/>
      <c r="QK106"/>
      <c r="QL106"/>
      <c r="QM106"/>
      <c r="QN106"/>
      <c r="QO106"/>
      <c r="QP106"/>
      <c r="QQ106"/>
      <c r="QR106"/>
      <c r="QS106"/>
      <c r="QT106"/>
      <c r="QU106"/>
      <c r="QV106"/>
      <c r="QW106"/>
      <c r="QX106"/>
      <c r="QY106"/>
      <c r="QZ106"/>
      <c r="RA106"/>
      <c r="RB106"/>
      <c r="RC106"/>
      <c r="RD106"/>
      <c r="RE106"/>
      <c r="RF106"/>
      <c r="RG106"/>
      <c r="RH106"/>
      <c r="RI106"/>
      <c r="RJ106"/>
      <c r="RK106"/>
      <c r="RL106"/>
      <c r="RM106"/>
      <c r="RN106"/>
      <c r="RO106"/>
      <c r="RP106"/>
      <c r="RQ106"/>
      <c r="RR106"/>
      <c r="RS106"/>
      <c r="RT106"/>
      <c r="RU106"/>
      <c r="RV106"/>
      <c r="RW106"/>
      <c r="RX106"/>
      <c r="RY106"/>
      <c r="RZ106"/>
      <c r="SA106"/>
      <c r="SB106"/>
      <c r="SC106"/>
      <c r="SD106"/>
      <c r="SE106"/>
      <c r="SF106"/>
      <c r="SG106"/>
      <c r="SH106"/>
      <c r="SI106"/>
      <c r="SJ106"/>
      <c r="SK106"/>
      <c r="SL106"/>
      <c r="SM106"/>
      <c r="SN106"/>
      <c r="SO106"/>
      <c r="SP106"/>
      <c r="SQ106"/>
      <c r="SR106"/>
      <c r="SS106"/>
      <c r="ST106"/>
      <c r="SU106"/>
      <c r="SV106"/>
      <c r="SW106"/>
      <c r="SX106"/>
      <c r="SY106"/>
      <c r="SZ106"/>
      <c r="TA106"/>
      <c r="TB106"/>
      <c r="TC106"/>
      <c r="TD106"/>
      <c r="TE106"/>
      <c r="TF106"/>
      <c r="TG106"/>
      <c r="TH106"/>
      <c r="TI106"/>
      <c r="TJ106"/>
      <c r="TK106"/>
      <c r="TL106"/>
      <c r="TM106"/>
      <c r="TN106"/>
      <c r="TO106"/>
      <c r="TP106"/>
      <c r="TQ106"/>
      <c r="TR106"/>
      <c r="TS106"/>
      <c r="TT106"/>
      <c r="TU106"/>
      <c r="TV106"/>
      <c r="TW106"/>
      <c r="TX106"/>
      <c r="TY106"/>
      <c r="TZ106"/>
      <c r="UA106"/>
      <c r="UB106"/>
      <c r="UC106"/>
      <c r="UD106"/>
      <c r="UE106"/>
      <c r="UF106"/>
      <c r="UG106"/>
      <c r="UH106"/>
      <c r="UI106"/>
      <c r="UJ106"/>
      <c r="UK106"/>
      <c r="UL106"/>
      <c r="UM106"/>
      <c r="UN106"/>
      <c r="UO106"/>
      <c r="UP106"/>
      <c r="UQ106"/>
      <c r="UR106"/>
      <c r="US106"/>
      <c r="UT106"/>
      <c r="UU106"/>
      <c r="UV106"/>
      <c r="UW106"/>
      <c r="UX106"/>
      <c r="UY106"/>
      <c r="UZ106"/>
      <c r="VA106"/>
      <c r="VB106"/>
      <c r="VC106"/>
      <c r="VD106"/>
      <c r="VE106"/>
      <c r="VF106"/>
      <c r="VG106"/>
      <c r="VH106"/>
      <c r="VI106"/>
      <c r="VJ106"/>
      <c r="VK106"/>
      <c r="VL106"/>
      <c r="VM106"/>
      <c r="VN106"/>
      <c r="VO106"/>
      <c r="VP106"/>
      <c r="VQ106"/>
      <c r="VR106"/>
      <c r="VS106"/>
      <c r="VT106"/>
      <c r="VU106"/>
      <c r="VV106"/>
      <c r="VW106"/>
      <c r="VX106"/>
      <c r="VY106"/>
      <c r="VZ106"/>
      <c r="WA106"/>
      <c r="WB106"/>
      <c r="WC106"/>
      <c r="WD106"/>
      <c r="WE106"/>
      <c r="WF106"/>
      <c r="WG106"/>
      <c r="WH106"/>
      <c r="WI106"/>
      <c r="WJ106"/>
      <c r="WK106"/>
      <c r="WL106"/>
      <c r="WM106"/>
      <c r="WN106"/>
      <c r="WO106"/>
      <c r="WP106"/>
      <c r="WQ106"/>
      <c r="WR106"/>
      <c r="WS106"/>
      <c r="WT106"/>
      <c r="WU106"/>
      <c r="WV106"/>
      <c r="WW106"/>
      <c r="WX106"/>
      <c r="WY106"/>
      <c r="WZ106"/>
      <c r="XA106"/>
      <c r="XB106"/>
      <c r="XC106"/>
      <c r="XD106"/>
      <c r="XE106"/>
      <c r="XF106"/>
      <c r="XG106"/>
      <c r="XH106"/>
      <c r="XI106"/>
      <c r="XJ106"/>
      <c r="XK106"/>
      <c r="XL106"/>
      <c r="XM106"/>
      <c r="XN106"/>
      <c r="XO106"/>
      <c r="XP106"/>
      <c r="XQ106"/>
      <c r="XR106"/>
      <c r="XS106"/>
      <c r="XT106"/>
      <c r="XU106"/>
      <c r="XV106"/>
      <c r="XW106"/>
      <c r="XX106"/>
      <c r="XY106"/>
      <c r="XZ106"/>
      <c r="YA106"/>
      <c r="YB106"/>
      <c r="YC106"/>
      <c r="YD106"/>
      <c r="YE106"/>
      <c r="YF106"/>
      <c r="YG106"/>
      <c r="YH106"/>
      <c r="YI106"/>
      <c r="YJ106"/>
      <c r="YK106"/>
      <c r="YL106"/>
      <c r="YM106"/>
      <c r="YN106"/>
      <c r="YO106"/>
      <c r="YP106"/>
      <c r="YQ106"/>
      <c r="YR106"/>
      <c r="YS106"/>
      <c r="YT106"/>
      <c r="YU106"/>
      <c r="YV106"/>
      <c r="YW106"/>
      <c r="YX106"/>
      <c r="YY106"/>
      <c r="YZ106"/>
      <c r="ZA106"/>
      <c r="ZB106"/>
      <c r="ZC106"/>
      <c r="ZD106"/>
      <c r="ZE106"/>
      <c r="ZF106"/>
      <c r="ZG106"/>
      <c r="ZH106"/>
      <c r="ZI106"/>
      <c r="ZJ106"/>
      <c r="ZK106"/>
      <c r="ZL106"/>
      <c r="ZM106"/>
      <c r="ZN106"/>
      <c r="ZO106"/>
      <c r="ZP106"/>
      <c r="ZQ106"/>
      <c r="ZR106"/>
      <c r="ZS106"/>
      <c r="ZT106"/>
      <c r="ZU106"/>
      <c r="ZV106"/>
      <c r="ZW106"/>
      <c r="ZX106"/>
      <c r="ZY106"/>
      <c r="ZZ106"/>
      <c r="AAA106"/>
      <c r="AAB106"/>
      <c r="AAC106"/>
      <c r="AAD106"/>
      <c r="AAE106"/>
      <c r="AAF106"/>
      <c r="AAG106"/>
      <c r="AAH106"/>
      <c r="AAI106"/>
      <c r="AAJ106"/>
      <c r="AAK106"/>
      <c r="AAL106"/>
      <c r="AAM106"/>
      <c r="AAN106"/>
      <c r="AAO106"/>
      <c r="AAP106"/>
      <c r="AAQ106"/>
      <c r="AAR106"/>
      <c r="AAS106"/>
      <c r="AAT106"/>
      <c r="AAU106"/>
      <c r="AAV106"/>
      <c r="AAW106"/>
      <c r="AAX106"/>
      <c r="AAY106"/>
      <c r="AAZ106"/>
      <c r="ABA106"/>
      <c r="ABB106"/>
      <c r="ABC106"/>
      <c r="ABD106"/>
      <c r="ABE106"/>
      <c r="ABF106"/>
      <c r="ABG106"/>
      <c r="ABH106"/>
      <c r="ABI106"/>
      <c r="ABJ106"/>
      <c r="ABK106"/>
      <c r="ABL106"/>
      <c r="ABM106"/>
      <c r="ABN106"/>
      <c r="ABO106"/>
      <c r="ABP106"/>
      <c r="ABQ106"/>
      <c r="ABR106"/>
      <c r="ABS106"/>
      <c r="ABT106"/>
      <c r="ABU106"/>
      <c r="ABV106"/>
      <c r="ABW106"/>
      <c r="ABX106"/>
      <c r="ABY106"/>
      <c r="ABZ106"/>
      <c r="ACA106"/>
      <c r="ACB106"/>
      <c r="ACC106"/>
      <c r="ACD106"/>
      <c r="ACE106"/>
      <c r="ACF106"/>
      <c r="ACG106"/>
      <c r="ACH106"/>
      <c r="ACI106"/>
      <c r="ACJ106"/>
      <c r="ACK106"/>
      <c r="ACL106"/>
      <c r="ACM106"/>
      <c r="ACN106"/>
      <c r="ACO106"/>
      <c r="ACP106"/>
      <c r="ACQ106"/>
      <c r="ACR106"/>
      <c r="ACS106"/>
      <c r="ACT106"/>
      <c r="ACU106"/>
      <c r="ACV106"/>
      <c r="ACW106"/>
      <c r="ACX106"/>
      <c r="ACY106"/>
      <c r="ACZ106"/>
      <c r="ADA106"/>
      <c r="ADB106"/>
      <c r="ADC106"/>
      <c r="ADD106"/>
      <c r="ADE106"/>
      <c r="ADF106"/>
      <c r="ADG106"/>
      <c r="ADH106"/>
      <c r="ADI106"/>
      <c r="ADJ106"/>
      <c r="ADK106"/>
      <c r="ADL106"/>
      <c r="ADM106"/>
      <c r="ADN106"/>
      <c r="ADO106"/>
      <c r="ADP106"/>
      <c r="ADQ106"/>
      <c r="ADR106"/>
      <c r="ADS106"/>
      <c r="ADT106"/>
      <c r="ADU106"/>
      <c r="ADV106"/>
      <c r="ADW106"/>
      <c r="ADX106"/>
      <c r="ADY106"/>
      <c r="ADZ106"/>
      <c r="AEA106"/>
      <c r="AEB106"/>
      <c r="AEC106"/>
      <c r="AED106"/>
      <c r="AEE106"/>
      <c r="AEF106"/>
      <c r="AEG106"/>
      <c r="AEH106"/>
      <c r="AEI106"/>
      <c r="AEJ106"/>
      <c r="AEK106"/>
      <c r="AEL106"/>
      <c r="AEM106"/>
      <c r="AEN106"/>
      <c r="AEO106"/>
      <c r="AEP106"/>
      <c r="AEQ106"/>
      <c r="AER106"/>
      <c r="AES106"/>
      <c r="AET106"/>
      <c r="AEU106"/>
      <c r="AEV106"/>
      <c r="AEW106"/>
      <c r="AEX106"/>
      <c r="AEY106"/>
      <c r="AEZ106"/>
      <c r="AFA106"/>
      <c r="AFB106"/>
      <c r="AFC106"/>
      <c r="AFD106"/>
      <c r="AFE106"/>
      <c r="AFF106"/>
      <c r="AFG106"/>
      <c r="AFH106"/>
      <c r="AFI106"/>
      <c r="AFJ106"/>
      <c r="AFK106"/>
      <c r="AFL106"/>
      <c r="AFM106"/>
      <c r="AFN106"/>
      <c r="AFO106"/>
      <c r="AFP106"/>
      <c r="AFQ106"/>
      <c r="AFR106"/>
      <c r="AFS106"/>
      <c r="AFT106"/>
      <c r="AFU106"/>
      <c r="AFV106"/>
      <c r="AFW106"/>
      <c r="AFX106"/>
      <c r="AFY106"/>
      <c r="AFZ106"/>
      <c r="AGA106"/>
      <c r="AGB106"/>
      <c r="AGC106"/>
      <c r="AGD106"/>
      <c r="AGE106"/>
      <c r="AGF106"/>
      <c r="AGG106"/>
      <c r="AGH106"/>
      <c r="AGI106"/>
      <c r="AGJ106"/>
      <c r="AGK106"/>
      <c r="AGL106"/>
      <c r="AGM106"/>
      <c r="AGN106"/>
      <c r="AGO106"/>
      <c r="AGP106"/>
      <c r="AGQ106"/>
      <c r="AGR106"/>
      <c r="AGS106"/>
      <c r="AGT106"/>
      <c r="AGU106"/>
      <c r="AGV106"/>
      <c r="AGW106"/>
      <c r="AGX106"/>
      <c r="AGY106"/>
      <c r="AGZ106"/>
      <c r="AHA106"/>
      <c r="AHB106"/>
      <c r="AHC106"/>
      <c r="AHD106"/>
      <c r="AHE106"/>
      <c r="AHF106"/>
      <c r="AHG106"/>
      <c r="AHH106"/>
      <c r="AHI106"/>
      <c r="AHJ106"/>
      <c r="AHK106"/>
      <c r="AHL106"/>
      <c r="AHM106"/>
      <c r="AHN106"/>
      <c r="AHO106"/>
      <c r="AHP106"/>
      <c r="AHQ106"/>
      <c r="AHR106"/>
      <c r="AHS106"/>
      <c r="AHT106"/>
      <c r="AHU106"/>
      <c r="AHV106"/>
      <c r="AHW106"/>
      <c r="AHX106"/>
      <c r="AHY106"/>
      <c r="AHZ106"/>
      <c r="AIA106"/>
      <c r="AIB106"/>
      <c r="AIC106"/>
      <c r="AID106"/>
      <c r="AIE106"/>
      <c r="AIF106"/>
      <c r="AIG106"/>
      <c r="AIH106"/>
      <c r="AII106"/>
      <c r="AIJ106"/>
      <c r="AIK106"/>
      <c r="AIL106"/>
      <c r="AIM106"/>
      <c r="AIN106"/>
      <c r="AIO106"/>
      <c r="AIP106"/>
      <c r="AIQ106"/>
      <c r="AIR106"/>
      <c r="AIS106"/>
      <c r="AIT106"/>
      <c r="AIU106"/>
      <c r="AIV106"/>
      <c r="AIW106"/>
      <c r="AIX106"/>
      <c r="AIY106"/>
      <c r="AIZ106"/>
      <c r="AJA106"/>
      <c r="AJB106"/>
      <c r="AJC106"/>
      <c r="AJD106"/>
      <c r="AJE106"/>
      <c r="AJF106"/>
      <c r="AJG106"/>
      <c r="AJH106"/>
      <c r="AJI106"/>
      <c r="AJJ106"/>
      <c r="AJK106"/>
      <c r="AJL106"/>
      <c r="AJM106"/>
      <c r="AJN106"/>
      <c r="AJO106"/>
      <c r="AJP106"/>
      <c r="AJQ106"/>
      <c r="AJR106"/>
      <c r="AJS106"/>
      <c r="AJT106"/>
      <c r="AJU106"/>
      <c r="AJV106"/>
      <c r="AJW106"/>
      <c r="AJX106"/>
      <c r="AJY106"/>
      <c r="AJZ106"/>
      <c r="AKA106"/>
      <c r="AKB106"/>
      <c r="AKC106"/>
      <c r="AKD106"/>
      <c r="AKE106"/>
      <c r="AKF106"/>
      <c r="AKG106"/>
      <c r="AKH106"/>
      <c r="AKI106"/>
      <c r="AKJ106"/>
      <c r="AKK106"/>
      <c r="AKL106"/>
      <c r="AKM106"/>
      <c r="AKN106"/>
      <c r="AKO106"/>
      <c r="AKP106"/>
      <c r="AKQ106"/>
      <c r="AKR106"/>
      <c r="AKS106"/>
      <c r="AKT106"/>
      <c r="AKU106"/>
      <c r="AKV106"/>
      <c r="AKW106"/>
      <c r="AKX106"/>
      <c r="AKY106"/>
      <c r="AKZ106"/>
      <c r="ALA106"/>
      <c r="ALB106"/>
      <c r="ALC106"/>
      <c r="ALD106"/>
      <c r="ALE106"/>
      <c r="ALF106"/>
      <c r="ALG106"/>
      <c r="ALH106"/>
      <c r="ALI106"/>
      <c r="ALJ106"/>
      <c r="ALK106"/>
      <c r="ALL106"/>
      <c r="ALM106"/>
      <c r="ALN106"/>
      <c r="ALO106"/>
      <c r="ALP106"/>
      <c r="ALQ106"/>
      <c r="ALR106"/>
      <c r="ALS106"/>
      <c r="ALT106"/>
      <c r="ALU106"/>
      <c r="ALV106"/>
      <c r="ALW106"/>
      <c r="ALX106"/>
      <c r="ALY106"/>
      <c r="ALZ106"/>
      <c r="AMA106"/>
      <c r="AMB106"/>
      <c r="AMC106"/>
      <c r="AMD106"/>
      <c r="AME106"/>
      <c r="AMF106"/>
      <c r="AMG106"/>
      <c r="AMH106"/>
      <c r="AMI106"/>
      <c r="AMJ106"/>
    </row>
    <row r="107" spans="1:1024">
      <c r="A107" s="65" t="s">
        <v>946</v>
      </c>
      <c r="B107" s="4" t="s">
        <v>837</v>
      </c>
      <c r="C107" s="50" t="s">
        <v>37</v>
      </c>
      <c r="D107" s="50"/>
      <c r="E107" s="50"/>
      <c r="F107" s="7" t="s">
        <v>947</v>
      </c>
      <c r="G107" s="50" t="s">
        <v>948</v>
      </c>
      <c r="H107" s="3"/>
      <c r="I107" s="3"/>
      <c r="J107" s="7" t="s">
        <v>949</v>
      </c>
      <c r="K107" s="61"/>
      <c r="L107" s="7" t="s">
        <v>942</v>
      </c>
      <c r="M107" s="7" t="s">
        <v>943</v>
      </c>
      <c r="N107" s="4"/>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c r="IW107"/>
      <c r="IX107"/>
      <c r="IY107"/>
      <c r="IZ107"/>
      <c r="JA107"/>
      <c r="JB107"/>
      <c r="JC107"/>
      <c r="JD107"/>
      <c r="JE107"/>
      <c r="JF107"/>
      <c r="JG107"/>
      <c r="JH107"/>
      <c r="JI107"/>
      <c r="JJ107"/>
      <c r="JK107"/>
      <c r="JL107"/>
      <c r="JM107"/>
      <c r="JN107"/>
      <c r="JO107"/>
      <c r="JP107"/>
      <c r="JQ107"/>
      <c r="JR107"/>
      <c r="JS107"/>
      <c r="JT107"/>
      <c r="JU107"/>
      <c r="JV107"/>
      <c r="JW107"/>
      <c r="JX107"/>
      <c r="JY107"/>
      <c r="JZ107"/>
      <c r="KA107"/>
      <c r="KB107"/>
      <c r="KC107"/>
      <c r="KD107"/>
      <c r="KE107"/>
      <c r="KF107"/>
      <c r="KG107"/>
      <c r="KH107"/>
      <c r="KI107"/>
      <c r="KJ107"/>
      <c r="KK107"/>
      <c r="KL107"/>
      <c r="KM107"/>
      <c r="KN107"/>
      <c r="KO107"/>
      <c r="KP107"/>
      <c r="KQ107"/>
      <c r="KR107"/>
      <c r="KS107"/>
      <c r="KT107"/>
      <c r="KU107"/>
      <c r="KV107"/>
      <c r="KW107"/>
      <c r="KX107"/>
      <c r="KY107"/>
      <c r="KZ107"/>
      <c r="LA107"/>
      <c r="LB107"/>
      <c r="LC107"/>
      <c r="LD107"/>
      <c r="LE107"/>
      <c r="LF107"/>
      <c r="LG107"/>
      <c r="LH107"/>
      <c r="LI107"/>
      <c r="LJ107"/>
      <c r="LK107"/>
      <c r="LL107"/>
      <c r="LM107"/>
      <c r="LN107"/>
      <c r="LO107"/>
      <c r="LP107"/>
      <c r="LQ107"/>
      <c r="LR107"/>
      <c r="LS107"/>
      <c r="LT107"/>
      <c r="LU107"/>
      <c r="LV107"/>
      <c r="LW107"/>
      <c r="LX107"/>
      <c r="LY107"/>
      <c r="LZ107"/>
      <c r="MA107"/>
      <c r="MB107"/>
      <c r="MC107"/>
      <c r="MD107"/>
      <c r="ME107"/>
      <c r="MF107"/>
      <c r="MG107"/>
      <c r="MH107"/>
      <c r="MI107"/>
      <c r="MJ107"/>
      <c r="MK107"/>
      <c r="ML107"/>
      <c r="MM107"/>
      <c r="MN107"/>
      <c r="MO107"/>
      <c r="MP107"/>
      <c r="MQ107"/>
      <c r="MR107"/>
      <c r="MS107"/>
      <c r="MT107"/>
      <c r="MU107"/>
      <c r="MV107"/>
      <c r="MW107"/>
      <c r="MX107"/>
      <c r="MY107"/>
      <c r="MZ107"/>
      <c r="NA107"/>
      <c r="NB107"/>
      <c r="NC107"/>
      <c r="ND107"/>
      <c r="NE107"/>
      <c r="NF107"/>
      <c r="NG107"/>
      <c r="NH107"/>
      <c r="NI107"/>
      <c r="NJ107"/>
      <c r="NK107"/>
      <c r="NL107"/>
      <c r="NM107"/>
      <c r="NN107"/>
      <c r="NO107"/>
      <c r="NP107"/>
      <c r="NQ107"/>
      <c r="NR107"/>
      <c r="NS107"/>
      <c r="NT107"/>
      <c r="NU107"/>
      <c r="NV107"/>
      <c r="NW107"/>
      <c r="NX107"/>
      <c r="NY107"/>
      <c r="NZ107"/>
      <c r="OA107"/>
      <c r="OB107"/>
      <c r="OC107"/>
      <c r="OD107"/>
      <c r="OE107"/>
      <c r="OF107"/>
      <c r="OG107"/>
      <c r="OH107"/>
      <c r="OI107"/>
      <c r="OJ107"/>
      <c r="OK107"/>
      <c r="OL107"/>
      <c r="OM107"/>
      <c r="ON107"/>
      <c r="OO107"/>
      <c r="OP107"/>
      <c r="OQ107"/>
      <c r="OR107"/>
      <c r="OS107"/>
      <c r="OT107"/>
      <c r="OU107"/>
      <c r="OV107"/>
      <c r="OW107"/>
      <c r="OX107"/>
      <c r="OY107"/>
      <c r="OZ107"/>
      <c r="PA107"/>
      <c r="PB107"/>
      <c r="PC107"/>
      <c r="PD107"/>
      <c r="PE107"/>
      <c r="PF107"/>
      <c r="PG107"/>
      <c r="PH107"/>
      <c r="PI107"/>
      <c r="PJ107"/>
      <c r="PK107"/>
      <c r="PL107"/>
      <c r="PM107"/>
      <c r="PN107"/>
      <c r="PO107"/>
      <c r="PP107"/>
      <c r="PQ107"/>
      <c r="PR107"/>
      <c r="PS107"/>
      <c r="PT107"/>
      <c r="PU107"/>
      <c r="PV107"/>
      <c r="PW107"/>
      <c r="PX107"/>
      <c r="PY107"/>
      <c r="PZ107"/>
      <c r="QA107"/>
      <c r="QB107"/>
      <c r="QC107"/>
      <c r="QD107"/>
      <c r="QE107"/>
      <c r="QF107"/>
      <c r="QG107"/>
      <c r="QH107"/>
      <c r="QI107"/>
      <c r="QJ107"/>
      <c r="QK107"/>
      <c r="QL107"/>
      <c r="QM107"/>
      <c r="QN107"/>
      <c r="QO107"/>
      <c r="QP107"/>
      <c r="QQ107"/>
      <c r="QR107"/>
      <c r="QS107"/>
      <c r="QT107"/>
      <c r="QU107"/>
      <c r="QV107"/>
      <c r="QW107"/>
      <c r="QX107"/>
      <c r="QY107"/>
      <c r="QZ107"/>
      <c r="RA107"/>
      <c r="RB107"/>
      <c r="RC107"/>
      <c r="RD107"/>
      <c r="RE107"/>
      <c r="RF107"/>
      <c r="RG107"/>
      <c r="RH107"/>
      <c r="RI107"/>
      <c r="RJ107"/>
      <c r="RK107"/>
      <c r="RL107"/>
      <c r="RM107"/>
      <c r="RN107"/>
      <c r="RO107"/>
      <c r="RP107"/>
      <c r="RQ107"/>
      <c r="RR107"/>
      <c r="RS107"/>
      <c r="RT107"/>
      <c r="RU107"/>
      <c r="RV107"/>
      <c r="RW107"/>
      <c r="RX107"/>
      <c r="RY107"/>
      <c r="RZ107"/>
      <c r="SA107"/>
      <c r="SB107"/>
      <c r="SC107"/>
      <c r="SD107"/>
      <c r="SE107"/>
      <c r="SF107"/>
      <c r="SG107"/>
      <c r="SH107"/>
      <c r="SI107"/>
      <c r="SJ107"/>
      <c r="SK107"/>
      <c r="SL107"/>
      <c r="SM107"/>
      <c r="SN107"/>
      <c r="SO107"/>
      <c r="SP107"/>
      <c r="SQ107"/>
      <c r="SR107"/>
      <c r="SS107"/>
      <c r="ST107"/>
      <c r="SU107"/>
      <c r="SV107"/>
      <c r="SW107"/>
      <c r="SX107"/>
      <c r="SY107"/>
      <c r="SZ107"/>
      <c r="TA107"/>
      <c r="TB107"/>
      <c r="TC107"/>
      <c r="TD107"/>
      <c r="TE107"/>
      <c r="TF107"/>
      <c r="TG107"/>
      <c r="TH107"/>
      <c r="TI107"/>
      <c r="TJ107"/>
      <c r="TK107"/>
      <c r="TL107"/>
      <c r="TM107"/>
      <c r="TN107"/>
      <c r="TO107"/>
      <c r="TP107"/>
      <c r="TQ107"/>
      <c r="TR107"/>
      <c r="TS107"/>
      <c r="TT107"/>
      <c r="TU107"/>
      <c r="TV107"/>
      <c r="TW107"/>
      <c r="TX107"/>
      <c r="TY107"/>
      <c r="TZ107"/>
      <c r="UA107"/>
      <c r="UB107"/>
      <c r="UC107"/>
      <c r="UD107"/>
      <c r="UE107"/>
      <c r="UF107"/>
      <c r="UG107"/>
      <c r="UH107"/>
      <c r="UI107"/>
      <c r="UJ107"/>
      <c r="UK107"/>
      <c r="UL107"/>
      <c r="UM107"/>
      <c r="UN107"/>
      <c r="UO107"/>
      <c r="UP107"/>
      <c r="UQ107"/>
      <c r="UR107"/>
      <c r="US107"/>
      <c r="UT107"/>
      <c r="UU107"/>
      <c r="UV107"/>
      <c r="UW107"/>
      <c r="UX107"/>
      <c r="UY107"/>
      <c r="UZ107"/>
      <c r="VA107"/>
      <c r="VB107"/>
      <c r="VC107"/>
      <c r="VD107"/>
      <c r="VE107"/>
      <c r="VF107"/>
      <c r="VG107"/>
      <c r="VH107"/>
      <c r="VI107"/>
      <c r="VJ107"/>
      <c r="VK107"/>
      <c r="VL107"/>
      <c r="VM107"/>
      <c r="VN107"/>
      <c r="VO107"/>
      <c r="VP107"/>
      <c r="VQ107"/>
      <c r="VR107"/>
      <c r="VS107"/>
      <c r="VT107"/>
      <c r="VU107"/>
      <c r="VV107"/>
      <c r="VW107"/>
      <c r="VX107"/>
      <c r="VY107"/>
      <c r="VZ107"/>
      <c r="WA107"/>
      <c r="WB107"/>
      <c r="WC107"/>
      <c r="WD107"/>
      <c r="WE107"/>
      <c r="WF107"/>
      <c r="WG107"/>
      <c r="WH107"/>
      <c r="WI107"/>
      <c r="WJ107"/>
      <c r="WK107"/>
      <c r="WL107"/>
      <c r="WM107"/>
      <c r="WN107"/>
      <c r="WO107"/>
      <c r="WP107"/>
      <c r="WQ107"/>
      <c r="WR107"/>
      <c r="WS107"/>
      <c r="WT107"/>
      <c r="WU107"/>
      <c r="WV107"/>
      <c r="WW107"/>
      <c r="WX107"/>
      <c r="WY107"/>
      <c r="WZ107"/>
      <c r="XA107"/>
      <c r="XB107"/>
      <c r="XC107"/>
      <c r="XD107"/>
      <c r="XE107"/>
      <c r="XF107"/>
      <c r="XG107"/>
      <c r="XH107"/>
      <c r="XI107"/>
      <c r="XJ107"/>
      <c r="XK107"/>
      <c r="XL107"/>
      <c r="XM107"/>
      <c r="XN107"/>
      <c r="XO107"/>
      <c r="XP107"/>
      <c r="XQ107"/>
      <c r="XR107"/>
      <c r="XS107"/>
      <c r="XT107"/>
      <c r="XU107"/>
      <c r="XV107"/>
      <c r="XW107"/>
      <c r="XX107"/>
      <c r="XY107"/>
      <c r="XZ107"/>
      <c r="YA107"/>
      <c r="YB107"/>
      <c r="YC107"/>
      <c r="YD107"/>
      <c r="YE107"/>
      <c r="YF107"/>
      <c r="YG107"/>
      <c r="YH107"/>
      <c r="YI107"/>
      <c r="YJ107"/>
      <c r="YK107"/>
      <c r="YL107"/>
      <c r="YM107"/>
      <c r="YN107"/>
      <c r="YO107"/>
      <c r="YP107"/>
      <c r="YQ107"/>
      <c r="YR107"/>
      <c r="YS107"/>
      <c r="YT107"/>
      <c r="YU107"/>
      <c r="YV107"/>
      <c r="YW107"/>
      <c r="YX107"/>
      <c r="YY107"/>
      <c r="YZ107"/>
      <c r="ZA107"/>
      <c r="ZB107"/>
      <c r="ZC107"/>
      <c r="ZD107"/>
      <c r="ZE107"/>
      <c r="ZF107"/>
      <c r="ZG107"/>
      <c r="ZH107"/>
      <c r="ZI107"/>
      <c r="ZJ107"/>
      <c r="ZK107"/>
      <c r="ZL107"/>
      <c r="ZM107"/>
      <c r="ZN107"/>
      <c r="ZO107"/>
      <c r="ZP107"/>
      <c r="ZQ107"/>
      <c r="ZR107"/>
      <c r="ZS107"/>
      <c r="ZT107"/>
      <c r="ZU107"/>
      <c r="ZV107"/>
      <c r="ZW107"/>
      <c r="ZX107"/>
      <c r="ZY107"/>
      <c r="ZZ107"/>
      <c r="AAA107"/>
      <c r="AAB107"/>
      <c r="AAC107"/>
      <c r="AAD107"/>
      <c r="AAE107"/>
      <c r="AAF107"/>
      <c r="AAG107"/>
      <c r="AAH107"/>
      <c r="AAI107"/>
      <c r="AAJ107"/>
      <c r="AAK107"/>
      <c r="AAL107"/>
      <c r="AAM107"/>
      <c r="AAN107"/>
      <c r="AAO107"/>
      <c r="AAP107"/>
      <c r="AAQ107"/>
      <c r="AAR107"/>
      <c r="AAS107"/>
      <c r="AAT107"/>
      <c r="AAU107"/>
      <c r="AAV107"/>
      <c r="AAW107"/>
      <c r="AAX107"/>
      <c r="AAY107"/>
      <c r="AAZ107"/>
      <c r="ABA107"/>
      <c r="ABB107"/>
      <c r="ABC107"/>
      <c r="ABD107"/>
      <c r="ABE107"/>
      <c r="ABF107"/>
      <c r="ABG107"/>
      <c r="ABH107"/>
      <c r="ABI107"/>
      <c r="ABJ107"/>
      <c r="ABK107"/>
      <c r="ABL107"/>
      <c r="ABM107"/>
      <c r="ABN107"/>
      <c r="ABO107"/>
      <c r="ABP107"/>
      <c r="ABQ107"/>
      <c r="ABR107"/>
      <c r="ABS107"/>
      <c r="ABT107"/>
      <c r="ABU107"/>
      <c r="ABV107"/>
      <c r="ABW107"/>
      <c r="ABX107"/>
      <c r="ABY107"/>
      <c r="ABZ107"/>
      <c r="ACA107"/>
      <c r="ACB107"/>
      <c r="ACC107"/>
      <c r="ACD107"/>
      <c r="ACE107"/>
      <c r="ACF107"/>
      <c r="ACG107"/>
      <c r="ACH107"/>
      <c r="ACI107"/>
      <c r="ACJ107"/>
      <c r="ACK107"/>
      <c r="ACL107"/>
      <c r="ACM107"/>
      <c r="ACN107"/>
      <c r="ACO107"/>
      <c r="ACP107"/>
      <c r="ACQ107"/>
      <c r="ACR107"/>
      <c r="ACS107"/>
      <c r="ACT107"/>
      <c r="ACU107"/>
      <c r="ACV107"/>
      <c r="ACW107"/>
      <c r="ACX107"/>
      <c r="ACY107"/>
      <c r="ACZ107"/>
      <c r="ADA107"/>
      <c r="ADB107"/>
      <c r="ADC107"/>
      <c r="ADD107"/>
      <c r="ADE107"/>
      <c r="ADF107"/>
      <c r="ADG107"/>
      <c r="ADH107"/>
      <c r="ADI107"/>
      <c r="ADJ107"/>
      <c r="ADK107"/>
      <c r="ADL107"/>
      <c r="ADM107"/>
      <c r="ADN107"/>
      <c r="ADO107"/>
      <c r="ADP107"/>
      <c r="ADQ107"/>
      <c r="ADR107"/>
      <c r="ADS107"/>
      <c r="ADT107"/>
      <c r="ADU107"/>
      <c r="ADV107"/>
      <c r="ADW107"/>
      <c r="ADX107"/>
      <c r="ADY107"/>
      <c r="ADZ107"/>
      <c r="AEA107"/>
      <c r="AEB107"/>
      <c r="AEC107"/>
      <c r="AED107"/>
      <c r="AEE107"/>
      <c r="AEF107"/>
      <c r="AEG107"/>
      <c r="AEH107"/>
      <c r="AEI107"/>
      <c r="AEJ107"/>
      <c r="AEK107"/>
      <c r="AEL107"/>
      <c r="AEM107"/>
      <c r="AEN107"/>
      <c r="AEO107"/>
      <c r="AEP107"/>
      <c r="AEQ107"/>
      <c r="AER107"/>
      <c r="AES107"/>
      <c r="AET107"/>
      <c r="AEU107"/>
      <c r="AEV107"/>
      <c r="AEW107"/>
      <c r="AEX107"/>
      <c r="AEY107"/>
      <c r="AEZ107"/>
      <c r="AFA107"/>
      <c r="AFB107"/>
      <c r="AFC107"/>
      <c r="AFD107"/>
      <c r="AFE107"/>
      <c r="AFF107"/>
      <c r="AFG107"/>
      <c r="AFH107"/>
      <c r="AFI107"/>
      <c r="AFJ107"/>
      <c r="AFK107"/>
      <c r="AFL107"/>
      <c r="AFM107"/>
      <c r="AFN107"/>
      <c r="AFO107"/>
      <c r="AFP107"/>
      <c r="AFQ107"/>
      <c r="AFR107"/>
      <c r="AFS107"/>
      <c r="AFT107"/>
      <c r="AFU107"/>
      <c r="AFV107"/>
      <c r="AFW107"/>
      <c r="AFX107"/>
      <c r="AFY107"/>
      <c r="AFZ107"/>
      <c r="AGA107"/>
      <c r="AGB107"/>
      <c r="AGC107"/>
      <c r="AGD107"/>
      <c r="AGE107"/>
      <c r="AGF107"/>
      <c r="AGG107"/>
      <c r="AGH107"/>
      <c r="AGI107"/>
      <c r="AGJ107"/>
      <c r="AGK107"/>
      <c r="AGL107"/>
      <c r="AGM107"/>
      <c r="AGN107"/>
      <c r="AGO107"/>
      <c r="AGP107"/>
      <c r="AGQ107"/>
      <c r="AGR107"/>
      <c r="AGS107"/>
      <c r="AGT107"/>
      <c r="AGU107"/>
      <c r="AGV107"/>
      <c r="AGW107"/>
      <c r="AGX107"/>
      <c r="AGY107"/>
      <c r="AGZ107"/>
      <c r="AHA107"/>
      <c r="AHB107"/>
      <c r="AHC107"/>
      <c r="AHD107"/>
      <c r="AHE107"/>
      <c r="AHF107"/>
      <c r="AHG107"/>
      <c r="AHH107"/>
      <c r="AHI107"/>
      <c r="AHJ107"/>
      <c r="AHK107"/>
      <c r="AHL107"/>
      <c r="AHM107"/>
      <c r="AHN107"/>
      <c r="AHO107"/>
      <c r="AHP107"/>
      <c r="AHQ107"/>
      <c r="AHR107"/>
      <c r="AHS107"/>
      <c r="AHT107"/>
      <c r="AHU107"/>
      <c r="AHV107"/>
      <c r="AHW107"/>
      <c r="AHX107"/>
      <c r="AHY107"/>
      <c r="AHZ107"/>
      <c r="AIA107"/>
      <c r="AIB107"/>
      <c r="AIC107"/>
      <c r="AID107"/>
      <c r="AIE107"/>
      <c r="AIF107"/>
      <c r="AIG107"/>
      <c r="AIH107"/>
      <c r="AII107"/>
      <c r="AIJ107"/>
      <c r="AIK107"/>
      <c r="AIL107"/>
      <c r="AIM107"/>
      <c r="AIN107"/>
      <c r="AIO107"/>
      <c r="AIP107"/>
      <c r="AIQ107"/>
      <c r="AIR107"/>
      <c r="AIS107"/>
      <c r="AIT107"/>
      <c r="AIU107"/>
      <c r="AIV107"/>
      <c r="AIW107"/>
      <c r="AIX107"/>
      <c r="AIY107"/>
      <c r="AIZ107"/>
      <c r="AJA107"/>
      <c r="AJB107"/>
      <c r="AJC107"/>
      <c r="AJD107"/>
      <c r="AJE107"/>
      <c r="AJF107"/>
      <c r="AJG107"/>
      <c r="AJH107"/>
      <c r="AJI107"/>
      <c r="AJJ107"/>
      <c r="AJK107"/>
      <c r="AJL107"/>
      <c r="AJM107"/>
      <c r="AJN107"/>
      <c r="AJO107"/>
      <c r="AJP107"/>
      <c r="AJQ107"/>
      <c r="AJR107"/>
      <c r="AJS107"/>
      <c r="AJT107"/>
      <c r="AJU107"/>
      <c r="AJV107"/>
      <c r="AJW107"/>
      <c r="AJX107"/>
      <c r="AJY107"/>
      <c r="AJZ107"/>
      <c r="AKA107"/>
      <c r="AKB107"/>
      <c r="AKC107"/>
      <c r="AKD107"/>
      <c r="AKE107"/>
      <c r="AKF107"/>
      <c r="AKG107"/>
      <c r="AKH107"/>
      <c r="AKI107"/>
      <c r="AKJ107"/>
      <c r="AKK107"/>
      <c r="AKL107"/>
      <c r="AKM107"/>
      <c r="AKN107"/>
      <c r="AKO107"/>
      <c r="AKP107"/>
      <c r="AKQ107"/>
      <c r="AKR107"/>
      <c r="AKS107"/>
      <c r="AKT107"/>
      <c r="AKU107"/>
      <c r="AKV107"/>
      <c r="AKW107"/>
      <c r="AKX107"/>
      <c r="AKY107"/>
      <c r="AKZ107"/>
      <c r="ALA107"/>
      <c r="ALB107"/>
      <c r="ALC107"/>
      <c r="ALD107"/>
      <c r="ALE107"/>
      <c r="ALF107"/>
      <c r="ALG107"/>
      <c r="ALH107"/>
      <c r="ALI107"/>
      <c r="ALJ107"/>
      <c r="ALK107"/>
      <c r="ALL107"/>
      <c r="ALM107"/>
      <c r="ALN107"/>
      <c r="ALO107"/>
      <c r="ALP107"/>
      <c r="ALQ107"/>
      <c r="ALR107"/>
      <c r="ALS107"/>
      <c r="ALT107"/>
      <c r="ALU107"/>
      <c r="ALV107"/>
      <c r="ALW107"/>
      <c r="ALX107"/>
      <c r="ALY107"/>
      <c r="ALZ107"/>
      <c r="AMA107"/>
      <c r="AMB107"/>
      <c r="AMC107"/>
      <c r="AMD107"/>
      <c r="AME107"/>
      <c r="AMF107"/>
      <c r="AMG107"/>
      <c r="AMH107"/>
      <c r="AMI107"/>
      <c r="AMJ107"/>
    </row>
    <row r="108" spans="1:1024">
      <c r="A108" s="65" t="s">
        <v>950</v>
      </c>
      <c r="B108" s="4" t="s">
        <v>784</v>
      </c>
      <c r="C108" s="50" t="s">
        <v>37</v>
      </c>
      <c r="D108" s="50"/>
      <c r="E108" s="50"/>
      <c r="F108" s="7" t="s">
        <v>951</v>
      </c>
      <c r="G108" s="50" t="s">
        <v>948</v>
      </c>
      <c r="H108" s="3"/>
      <c r="I108" s="3"/>
      <c r="J108" s="4" t="s">
        <v>952</v>
      </c>
      <c r="K108" s="61"/>
      <c r="L108" s="7" t="s">
        <v>942</v>
      </c>
      <c r="M108" s="7" t="s">
        <v>943</v>
      </c>
      <c r="N108" s="4"/>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c r="IW108"/>
      <c r="IX108"/>
      <c r="IY108"/>
      <c r="IZ108"/>
      <c r="JA108"/>
      <c r="JB108"/>
      <c r="JC108"/>
      <c r="JD108"/>
      <c r="JE108"/>
      <c r="JF108"/>
      <c r="JG108"/>
      <c r="JH108"/>
      <c r="JI108"/>
      <c r="JJ108"/>
      <c r="JK108"/>
      <c r="JL108"/>
      <c r="JM108"/>
      <c r="JN108"/>
      <c r="JO108"/>
      <c r="JP108"/>
      <c r="JQ108"/>
      <c r="JR108"/>
      <c r="JS108"/>
      <c r="JT108"/>
      <c r="JU108"/>
      <c r="JV108"/>
      <c r="JW108"/>
      <c r="JX108"/>
      <c r="JY108"/>
      <c r="JZ108"/>
      <c r="KA108"/>
      <c r="KB108"/>
      <c r="KC108"/>
      <c r="KD108"/>
      <c r="KE108"/>
      <c r="KF108"/>
      <c r="KG108"/>
      <c r="KH108"/>
      <c r="KI108"/>
      <c r="KJ108"/>
      <c r="KK108"/>
      <c r="KL108"/>
      <c r="KM108"/>
      <c r="KN108"/>
      <c r="KO108"/>
      <c r="KP108"/>
      <c r="KQ108"/>
      <c r="KR108"/>
      <c r="KS108"/>
      <c r="KT108"/>
      <c r="KU108"/>
      <c r="KV108"/>
      <c r="KW108"/>
      <c r="KX108"/>
      <c r="KY108"/>
      <c r="KZ108"/>
      <c r="LA108"/>
      <c r="LB108"/>
      <c r="LC108"/>
      <c r="LD108"/>
      <c r="LE108"/>
      <c r="LF108"/>
      <c r="LG108"/>
      <c r="LH108"/>
      <c r="LI108"/>
      <c r="LJ108"/>
      <c r="LK108"/>
      <c r="LL108"/>
      <c r="LM108"/>
      <c r="LN108"/>
      <c r="LO108"/>
      <c r="LP108"/>
      <c r="LQ108"/>
      <c r="LR108"/>
      <c r="LS108"/>
      <c r="LT108"/>
      <c r="LU108"/>
      <c r="LV108"/>
      <c r="LW108"/>
      <c r="LX108"/>
      <c r="LY108"/>
      <c r="LZ108"/>
      <c r="MA108"/>
      <c r="MB108"/>
      <c r="MC108"/>
      <c r="MD108"/>
      <c r="ME108"/>
      <c r="MF108"/>
      <c r="MG108"/>
      <c r="MH108"/>
      <c r="MI108"/>
      <c r="MJ108"/>
      <c r="MK108"/>
      <c r="ML108"/>
      <c r="MM108"/>
      <c r="MN108"/>
      <c r="MO108"/>
      <c r="MP108"/>
      <c r="MQ108"/>
      <c r="MR108"/>
      <c r="MS108"/>
      <c r="MT108"/>
      <c r="MU108"/>
      <c r="MV108"/>
      <c r="MW108"/>
      <c r="MX108"/>
      <c r="MY108"/>
      <c r="MZ108"/>
      <c r="NA108"/>
      <c r="NB108"/>
      <c r="NC108"/>
      <c r="ND108"/>
      <c r="NE108"/>
      <c r="NF108"/>
      <c r="NG108"/>
      <c r="NH108"/>
      <c r="NI108"/>
      <c r="NJ108"/>
      <c r="NK108"/>
      <c r="NL108"/>
      <c r="NM108"/>
      <c r="NN108"/>
      <c r="NO108"/>
      <c r="NP108"/>
      <c r="NQ108"/>
      <c r="NR108"/>
      <c r="NS108"/>
      <c r="NT108"/>
      <c r="NU108"/>
      <c r="NV108"/>
      <c r="NW108"/>
      <c r="NX108"/>
      <c r="NY108"/>
      <c r="NZ108"/>
      <c r="OA108"/>
      <c r="OB108"/>
      <c r="OC108"/>
      <c r="OD108"/>
      <c r="OE108"/>
      <c r="OF108"/>
      <c r="OG108"/>
      <c r="OH108"/>
      <c r="OI108"/>
      <c r="OJ108"/>
      <c r="OK108"/>
      <c r="OL108"/>
      <c r="OM108"/>
      <c r="ON108"/>
      <c r="OO108"/>
      <c r="OP108"/>
      <c r="OQ108"/>
      <c r="OR108"/>
      <c r="OS108"/>
      <c r="OT108"/>
      <c r="OU108"/>
      <c r="OV108"/>
      <c r="OW108"/>
      <c r="OX108"/>
      <c r="OY108"/>
      <c r="OZ108"/>
      <c r="PA108"/>
      <c r="PB108"/>
      <c r="PC108"/>
      <c r="PD108"/>
      <c r="PE108"/>
      <c r="PF108"/>
      <c r="PG108"/>
      <c r="PH108"/>
      <c r="PI108"/>
      <c r="PJ108"/>
      <c r="PK108"/>
      <c r="PL108"/>
      <c r="PM108"/>
      <c r="PN108"/>
      <c r="PO108"/>
      <c r="PP108"/>
      <c r="PQ108"/>
      <c r="PR108"/>
      <c r="PS108"/>
      <c r="PT108"/>
      <c r="PU108"/>
      <c r="PV108"/>
      <c r="PW108"/>
      <c r="PX108"/>
      <c r="PY108"/>
      <c r="PZ108"/>
      <c r="QA108"/>
      <c r="QB108"/>
      <c r="QC108"/>
      <c r="QD108"/>
      <c r="QE108"/>
      <c r="QF108"/>
      <c r="QG108"/>
      <c r="QH108"/>
      <c r="QI108"/>
      <c r="QJ108"/>
      <c r="QK108"/>
      <c r="QL108"/>
      <c r="QM108"/>
      <c r="QN108"/>
      <c r="QO108"/>
      <c r="QP108"/>
      <c r="QQ108"/>
      <c r="QR108"/>
      <c r="QS108"/>
      <c r="QT108"/>
      <c r="QU108"/>
      <c r="QV108"/>
      <c r="QW108"/>
      <c r="QX108"/>
      <c r="QY108"/>
      <c r="QZ108"/>
      <c r="RA108"/>
      <c r="RB108"/>
      <c r="RC108"/>
      <c r="RD108"/>
      <c r="RE108"/>
      <c r="RF108"/>
      <c r="RG108"/>
      <c r="RH108"/>
      <c r="RI108"/>
      <c r="RJ108"/>
      <c r="RK108"/>
      <c r="RL108"/>
      <c r="RM108"/>
      <c r="RN108"/>
      <c r="RO108"/>
      <c r="RP108"/>
      <c r="RQ108"/>
      <c r="RR108"/>
      <c r="RS108"/>
      <c r="RT108"/>
      <c r="RU108"/>
      <c r="RV108"/>
      <c r="RW108"/>
      <c r="RX108"/>
      <c r="RY108"/>
      <c r="RZ108"/>
      <c r="SA108"/>
      <c r="SB108"/>
      <c r="SC108"/>
      <c r="SD108"/>
      <c r="SE108"/>
      <c r="SF108"/>
      <c r="SG108"/>
      <c r="SH108"/>
      <c r="SI108"/>
      <c r="SJ108"/>
      <c r="SK108"/>
      <c r="SL108"/>
      <c r="SM108"/>
      <c r="SN108"/>
      <c r="SO108"/>
      <c r="SP108"/>
      <c r="SQ108"/>
      <c r="SR108"/>
      <c r="SS108"/>
      <c r="ST108"/>
      <c r="SU108"/>
      <c r="SV108"/>
      <c r="SW108"/>
      <c r="SX108"/>
      <c r="SY108"/>
      <c r="SZ108"/>
      <c r="TA108"/>
      <c r="TB108"/>
      <c r="TC108"/>
      <c r="TD108"/>
      <c r="TE108"/>
      <c r="TF108"/>
      <c r="TG108"/>
      <c r="TH108"/>
      <c r="TI108"/>
      <c r="TJ108"/>
      <c r="TK108"/>
      <c r="TL108"/>
      <c r="TM108"/>
      <c r="TN108"/>
      <c r="TO108"/>
      <c r="TP108"/>
      <c r="TQ108"/>
      <c r="TR108"/>
      <c r="TS108"/>
      <c r="TT108"/>
      <c r="TU108"/>
      <c r="TV108"/>
      <c r="TW108"/>
      <c r="TX108"/>
      <c r="TY108"/>
      <c r="TZ108"/>
      <c r="UA108"/>
      <c r="UB108"/>
      <c r="UC108"/>
      <c r="UD108"/>
      <c r="UE108"/>
      <c r="UF108"/>
      <c r="UG108"/>
      <c r="UH108"/>
      <c r="UI108"/>
      <c r="UJ108"/>
      <c r="UK108"/>
      <c r="UL108"/>
      <c r="UM108"/>
      <c r="UN108"/>
      <c r="UO108"/>
      <c r="UP108"/>
      <c r="UQ108"/>
      <c r="UR108"/>
      <c r="US108"/>
      <c r="UT108"/>
      <c r="UU108"/>
      <c r="UV108"/>
      <c r="UW108"/>
      <c r="UX108"/>
      <c r="UY108"/>
      <c r="UZ108"/>
      <c r="VA108"/>
      <c r="VB108"/>
      <c r="VC108"/>
      <c r="VD108"/>
      <c r="VE108"/>
      <c r="VF108"/>
      <c r="VG108"/>
      <c r="VH108"/>
      <c r="VI108"/>
      <c r="VJ108"/>
      <c r="VK108"/>
      <c r="VL108"/>
      <c r="VM108"/>
      <c r="VN108"/>
      <c r="VO108"/>
      <c r="VP108"/>
      <c r="VQ108"/>
      <c r="VR108"/>
      <c r="VS108"/>
      <c r="VT108"/>
      <c r="VU108"/>
      <c r="VV108"/>
      <c r="VW108"/>
      <c r="VX108"/>
      <c r="VY108"/>
      <c r="VZ108"/>
      <c r="WA108"/>
      <c r="WB108"/>
      <c r="WC108"/>
      <c r="WD108"/>
      <c r="WE108"/>
      <c r="WF108"/>
      <c r="WG108"/>
      <c r="WH108"/>
      <c r="WI108"/>
      <c r="WJ108"/>
      <c r="WK108"/>
      <c r="WL108"/>
      <c r="WM108"/>
      <c r="WN108"/>
      <c r="WO108"/>
      <c r="WP108"/>
      <c r="WQ108"/>
      <c r="WR108"/>
      <c r="WS108"/>
      <c r="WT108"/>
      <c r="WU108"/>
      <c r="WV108"/>
      <c r="WW108"/>
      <c r="WX108"/>
      <c r="WY108"/>
      <c r="WZ108"/>
      <c r="XA108"/>
      <c r="XB108"/>
      <c r="XC108"/>
      <c r="XD108"/>
      <c r="XE108"/>
      <c r="XF108"/>
      <c r="XG108"/>
      <c r="XH108"/>
      <c r="XI108"/>
      <c r="XJ108"/>
      <c r="XK108"/>
      <c r="XL108"/>
      <c r="XM108"/>
      <c r="XN108"/>
      <c r="XO108"/>
      <c r="XP108"/>
      <c r="XQ108"/>
      <c r="XR108"/>
      <c r="XS108"/>
      <c r="XT108"/>
      <c r="XU108"/>
      <c r="XV108"/>
      <c r="XW108"/>
      <c r="XX108"/>
      <c r="XY108"/>
      <c r="XZ108"/>
      <c r="YA108"/>
      <c r="YB108"/>
      <c r="YC108"/>
      <c r="YD108"/>
      <c r="YE108"/>
      <c r="YF108"/>
      <c r="YG108"/>
      <c r="YH108"/>
      <c r="YI108"/>
      <c r="YJ108"/>
      <c r="YK108"/>
      <c r="YL108"/>
      <c r="YM108"/>
      <c r="YN108"/>
      <c r="YO108"/>
      <c r="YP108"/>
      <c r="YQ108"/>
      <c r="YR108"/>
      <c r="YS108"/>
      <c r="YT108"/>
      <c r="YU108"/>
      <c r="YV108"/>
      <c r="YW108"/>
      <c r="YX108"/>
      <c r="YY108"/>
      <c r="YZ108"/>
      <c r="ZA108"/>
      <c r="ZB108"/>
      <c r="ZC108"/>
      <c r="ZD108"/>
      <c r="ZE108"/>
      <c r="ZF108"/>
      <c r="ZG108"/>
      <c r="ZH108"/>
      <c r="ZI108"/>
      <c r="ZJ108"/>
      <c r="ZK108"/>
      <c r="ZL108"/>
      <c r="ZM108"/>
      <c r="ZN108"/>
      <c r="ZO108"/>
      <c r="ZP108"/>
      <c r="ZQ108"/>
      <c r="ZR108"/>
      <c r="ZS108"/>
      <c r="ZT108"/>
      <c r="ZU108"/>
      <c r="ZV108"/>
      <c r="ZW108"/>
      <c r="ZX108"/>
      <c r="ZY108"/>
      <c r="ZZ108"/>
      <c r="AAA108"/>
      <c r="AAB108"/>
      <c r="AAC108"/>
      <c r="AAD108"/>
      <c r="AAE108"/>
      <c r="AAF108"/>
      <c r="AAG108"/>
      <c r="AAH108"/>
      <c r="AAI108"/>
      <c r="AAJ108"/>
      <c r="AAK108"/>
      <c r="AAL108"/>
      <c r="AAM108"/>
      <c r="AAN108"/>
      <c r="AAO108"/>
      <c r="AAP108"/>
      <c r="AAQ108"/>
      <c r="AAR108"/>
      <c r="AAS108"/>
      <c r="AAT108"/>
      <c r="AAU108"/>
      <c r="AAV108"/>
      <c r="AAW108"/>
      <c r="AAX108"/>
      <c r="AAY108"/>
      <c r="AAZ108"/>
      <c r="ABA108"/>
      <c r="ABB108"/>
      <c r="ABC108"/>
      <c r="ABD108"/>
      <c r="ABE108"/>
      <c r="ABF108"/>
      <c r="ABG108"/>
      <c r="ABH108"/>
      <c r="ABI108"/>
      <c r="ABJ108"/>
      <c r="ABK108"/>
      <c r="ABL108"/>
      <c r="ABM108"/>
      <c r="ABN108"/>
      <c r="ABO108"/>
      <c r="ABP108"/>
      <c r="ABQ108"/>
      <c r="ABR108"/>
      <c r="ABS108"/>
      <c r="ABT108"/>
      <c r="ABU108"/>
      <c r="ABV108"/>
      <c r="ABW108"/>
      <c r="ABX108"/>
      <c r="ABY108"/>
      <c r="ABZ108"/>
      <c r="ACA108"/>
      <c r="ACB108"/>
      <c r="ACC108"/>
      <c r="ACD108"/>
      <c r="ACE108"/>
      <c r="ACF108"/>
      <c r="ACG108"/>
      <c r="ACH108"/>
      <c r="ACI108"/>
      <c r="ACJ108"/>
      <c r="ACK108"/>
      <c r="ACL108"/>
      <c r="ACM108"/>
      <c r="ACN108"/>
      <c r="ACO108"/>
      <c r="ACP108"/>
      <c r="ACQ108"/>
      <c r="ACR108"/>
      <c r="ACS108"/>
      <c r="ACT108"/>
      <c r="ACU108"/>
      <c r="ACV108"/>
      <c r="ACW108"/>
      <c r="ACX108"/>
      <c r="ACY108"/>
      <c r="ACZ108"/>
      <c r="ADA108"/>
      <c r="ADB108"/>
      <c r="ADC108"/>
      <c r="ADD108"/>
      <c r="ADE108"/>
      <c r="ADF108"/>
      <c r="ADG108"/>
      <c r="ADH108"/>
      <c r="ADI108"/>
      <c r="ADJ108"/>
      <c r="ADK108"/>
      <c r="ADL108"/>
      <c r="ADM108"/>
      <c r="ADN108"/>
      <c r="ADO108"/>
      <c r="ADP108"/>
      <c r="ADQ108"/>
      <c r="ADR108"/>
      <c r="ADS108"/>
      <c r="ADT108"/>
      <c r="ADU108"/>
      <c r="ADV108"/>
      <c r="ADW108"/>
      <c r="ADX108"/>
      <c r="ADY108"/>
      <c r="ADZ108"/>
      <c r="AEA108"/>
      <c r="AEB108"/>
      <c r="AEC108"/>
      <c r="AED108"/>
      <c r="AEE108"/>
      <c r="AEF108"/>
      <c r="AEG108"/>
      <c r="AEH108"/>
      <c r="AEI108"/>
      <c r="AEJ108"/>
      <c r="AEK108"/>
      <c r="AEL108"/>
      <c r="AEM108"/>
      <c r="AEN108"/>
      <c r="AEO108"/>
      <c r="AEP108"/>
      <c r="AEQ108"/>
      <c r="AER108"/>
      <c r="AES108"/>
      <c r="AET108"/>
      <c r="AEU108"/>
      <c r="AEV108"/>
      <c r="AEW108"/>
      <c r="AEX108"/>
      <c r="AEY108"/>
      <c r="AEZ108"/>
      <c r="AFA108"/>
      <c r="AFB108"/>
      <c r="AFC108"/>
      <c r="AFD108"/>
      <c r="AFE108"/>
      <c r="AFF108"/>
      <c r="AFG108"/>
      <c r="AFH108"/>
      <c r="AFI108"/>
      <c r="AFJ108"/>
      <c r="AFK108"/>
      <c r="AFL108"/>
      <c r="AFM108"/>
      <c r="AFN108"/>
      <c r="AFO108"/>
      <c r="AFP108"/>
      <c r="AFQ108"/>
      <c r="AFR108"/>
      <c r="AFS108"/>
      <c r="AFT108"/>
      <c r="AFU108"/>
      <c r="AFV108"/>
      <c r="AFW108"/>
      <c r="AFX108"/>
      <c r="AFY108"/>
      <c r="AFZ108"/>
      <c r="AGA108"/>
      <c r="AGB108"/>
      <c r="AGC108"/>
      <c r="AGD108"/>
      <c r="AGE108"/>
      <c r="AGF108"/>
      <c r="AGG108"/>
      <c r="AGH108"/>
      <c r="AGI108"/>
      <c r="AGJ108"/>
      <c r="AGK108"/>
      <c r="AGL108"/>
      <c r="AGM108"/>
      <c r="AGN108"/>
      <c r="AGO108"/>
      <c r="AGP108"/>
      <c r="AGQ108"/>
      <c r="AGR108"/>
      <c r="AGS108"/>
      <c r="AGT108"/>
      <c r="AGU108"/>
      <c r="AGV108"/>
      <c r="AGW108"/>
      <c r="AGX108"/>
      <c r="AGY108"/>
      <c r="AGZ108"/>
      <c r="AHA108"/>
      <c r="AHB108"/>
      <c r="AHC108"/>
      <c r="AHD108"/>
      <c r="AHE108"/>
      <c r="AHF108"/>
      <c r="AHG108"/>
      <c r="AHH108"/>
      <c r="AHI108"/>
      <c r="AHJ108"/>
      <c r="AHK108"/>
      <c r="AHL108"/>
      <c r="AHM108"/>
      <c r="AHN108"/>
      <c r="AHO108"/>
      <c r="AHP108"/>
      <c r="AHQ108"/>
      <c r="AHR108"/>
      <c r="AHS108"/>
      <c r="AHT108"/>
      <c r="AHU108"/>
      <c r="AHV108"/>
      <c r="AHW108"/>
      <c r="AHX108"/>
      <c r="AHY108"/>
      <c r="AHZ108"/>
      <c r="AIA108"/>
      <c r="AIB108"/>
      <c r="AIC108"/>
      <c r="AID108"/>
      <c r="AIE108"/>
      <c r="AIF108"/>
      <c r="AIG108"/>
      <c r="AIH108"/>
      <c r="AII108"/>
      <c r="AIJ108"/>
      <c r="AIK108"/>
      <c r="AIL108"/>
      <c r="AIM108"/>
      <c r="AIN108"/>
      <c r="AIO108"/>
      <c r="AIP108"/>
      <c r="AIQ108"/>
      <c r="AIR108"/>
      <c r="AIS108"/>
      <c r="AIT108"/>
      <c r="AIU108"/>
      <c r="AIV108"/>
      <c r="AIW108"/>
      <c r="AIX108"/>
      <c r="AIY108"/>
      <c r="AIZ108"/>
      <c r="AJA108"/>
      <c r="AJB108"/>
      <c r="AJC108"/>
      <c r="AJD108"/>
      <c r="AJE108"/>
      <c r="AJF108"/>
      <c r="AJG108"/>
      <c r="AJH108"/>
      <c r="AJI108"/>
      <c r="AJJ108"/>
      <c r="AJK108"/>
      <c r="AJL108"/>
      <c r="AJM108"/>
      <c r="AJN108"/>
      <c r="AJO108"/>
      <c r="AJP108"/>
      <c r="AJQ108"/>
      <c r="AJR108"/>
      <c r="AJS108"/>
      <c r="AJT108"/>
      <c r="AJU108"/>
      <c r="AJV108"/>
      <c r="AJW108"/>
      <c r="AJX108"/>
      <c r="AJY108"/>
      <c r="AJZ108"/>
      <c r="AKA108"/>
      <c r="AKB108"/>
      <c r="AKC108"/>
      <c r="AKD108"/>
      <c r="AKE108"/>
      <c r="AKF108"/>
      <c r="AKG108"/>
      <c r="AKH108"/>
      <c r="AKI108"/>
      <c r="AKJ108"/>
      <c r="AKK108"/>
      <c r="AKL108"/>
      <c r="AKM108"/>
      <c r="AKN108"/>
      <c r="AKO108"/>
      <c r="AKP108"/>
      <c r="AKQ108"/>
      <c r="AKR108"/>
      <c r="AKS108"/>
      <c r="AKT108"/>
      <c r="AKU108"/>
      <c r="AKV108"/>
      <c r="AKW108"/>
      <c r="AKX108"/>
      <c r="AKY108"/>
      <c r="AKZ108"/>
      <c r="ALA108"/>
      <c r="ALB108"/>
      <c r="ALC108"/>
      <c r="ALD108"/>
      <c r="ALE108"/>
      <c r="ALF108"/>
      <c r="ALG108"/>
      <c r="ALH108"/>
      <c r="ALI108"/>
      <c r="ALJ108"/>
      <c r="ALK108"/>
      <c r="ALL108"/>
      <c r="ALM108"/>
      <c r="ALN108"/>
      <c r="ALO108"/>
      <c r="ALP108"/>
      <c r="ALQ108"/>
      <c r="ALR108"/>
      <c r="ALS108"/>
      <c r="ALT108"/>
      <c r="ALU108"/>
      <c r="ALV108"/>
      <c r="ALW108"/>
      <c r="ALX108"/>
      <c r="ALY108"/>
      <c r="ALZ108"/>
      <c r="AMA108"/>
      <c r="AMB108"/>
      <c r="AMC108"/>
      <c r="AMD108"/>
      <c r="AME108"/>
      <c r="AMF108"/>
      <c r="AMG108"/>
      <c r="AMH108"/>
      <c r="AMI108"/>
      <c r="AMJ108"/>
    </row>
    <row r="109" spans="1:1024">
      <c r="A109" s="40" t="s">
        <v>953</v>
      </c>
      <c r="B109" s="27" t="s">
        <v>837</v>
      </c>
      <c r="C109" s="50" t="s">
        <v>764</v>
      </c>
      <c r="D109" s="50"/>
      <c r="E109" s="50"/>
      <c r="F109" s="100">
        <v>0.03</v>
      </c>
      <c r="G109" s="50" t="s">
        <v>765</v>
      </c>
      <c r="H109" s="8" t="s">
        <v>792</v>
      </c>
      <c r="I109" s="18"/>
      <c r="J109" s="4"/>
      <c r="K109" s="97"/>
      <c r="L109" s="7" t="s">
        <v>942</v>
      </c>
      <c r="M109" s="7" t="s">
        <v>943</v>
      </c>
      <c r="N109" s="4" t="s">
        <v>762</v>
      </c>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c r="IW109"/>
      <c r="IX109"/>
      <c r="IY109"/>
      <c r="IZ109"/>
      <c r="JA109"/>
      <c r="JB109"/>
      <c r="JC109"/>
      <c r="JD109"/>
      <c r="JE109"/>
      <c r="JF109"/>
      <c r="JG109"/>
      <c r="JH109"/>
      <c r="JI109"/>
      <c r="JJ109"/>
      <c r="JK109"/>
      <c r="JL109"/>
      <c r="JM109"/>
      <c r="JN109"/>
      <c r="JO109"/>
      <c r="JP109"/>
      <c r="JQ109"/>
      <c r="JR109"/>
      <c r="JS109"/>
      <c r="JT109"/>
      <c r="JU109"/>
      <c r="JV109"/>
      <c r="JW109"/>
      <c r="JX109"/>
      <c r="JY109"/>
      <c r="JZ109"/>
      <c r="KA109"/>
      <c r="KB109"/>
      <c r="KC109"/>
      <c r="KD109"/>
      <c r="KE109"/>
      <c r="KF109"/>
      <c r="KG109"/>
      <c r="KH109"/>
      <c r="KI109"/>
      <c r="KJ109"/>
      <c r="KK109"/>
      <c r="KL109"/>
      <c r="KM109"/>
      <c r="KN109"/>
      <c r="KO109"/>
      <c r="KP109"/>
      <c r="KQ109"/>
      <c r="KR109"/>
      <c r="KS109"/>
      <c r="KT109"/>
      <c r="KU109"/>
      <c r="KV109"/>
      <c r="KW109"/>
      <c r="KX109"/>
      <c r="KY109"/>
      <c r="KZ109"/>
      <c r="LA109"/>
      <c r="LB109"/>
      <c r="LC109"/>
      <c r="LD109"/>
      <c r="LE109"/>
      <c r="LF109"/>
      <c r="LG109"/>
      <c r="LH109"/>
      <c r="LI109"/>
      <c r="LJ109"/>
      <c r="LK109"/>
      <c r="LL109"/>
      <c r="LM109"/>
      <c r="LN109"/>
      <c r="LO109"/>
      <c r="LP109"/>
      <c r="LQ109"/>
      <c r="LR109"/>
      <c r="LS109"/>
      <c r="LT109"/>
      <c r="LU109"/>
      <c r="LV109"/>
      <c r="LW109"/>
      <c r="LX109"/>
      <c r="LY109"/>
      <c r="LZ109"/>
      <c r="MA109"/>
      <c r="MB109"/>
      <c r="MC109"/>
      <c r="MD109"/>
      <c r="ME109"/>
      <c r="MF109"/>
      <c r="MG109"/>
      <c r="MH109"/>
      <c r="MI109"/>
      <c r="MJ109"/>
      <c r="MK109"/>
      <c r="ML109"/>
      <c r="MM109"/>
      <c r="MN109"/>
      <c r="MO109"/>
      <c r="MP109"/>
      <c r="MQ109"/>
      <c r="MR109"/>
      <c r="MS109"/>
      <c r="MT109"/>
      <c r="MU109"/>
      <c r="MV109"/>
      <c r="MW109"/>
      <c r="MX109"/>
      <c r="MY109"/>
      <c r="MZ109"/>
      <c r="NA109"/>
      <c r="NB109"/>
      <c r="NC109"/>
      <c r="ND109"/>
      <c r="NE109"/>
      <c r="NF109"/>
      <c r="NG109"/>
      <c r="NH109"/>
      <c r="NI109"/>
      <c r="NJ109"/>
      <c r="NK109"/>
      <c r="NL109"/>
      <c r="NM109"/>
      <c r="NN109"/>
      <c r="NO109"/>
      <c r="NP109"/>
      <c r="NQ109"/>
      <c r="NR109"/>
      <c r="NS109"/>
      <c r="NT109"/>
      <c r="NU109"/>
      <c r="NV109"/>
      <c r="NW109"/>
      <c r="NX109"/>
      <c r="NY109"/>
      <c r="NZ109"/>
      <c r="OA109"/>
      <c r="OB109"/>
      <c r="OC109"/>
      <c r="OD109"/>
      <c r="OE109"/>
      <c r="OF109"/>
      <c r="OG109"/>
      <c r="OH109"/>
      <c r="OI109"/>
      <c r="OJ109"/>
      <c r="OK109"/>
      <c r="OL109"/>
      <c r="OM109"/>
      <c r="ON109"/>
      <c r="OO109"/>
      <c r="OP109"/>
      <c r="OQ109"/>
      <c r="OR109"/>
      <c r="OS109"/>
      <c r="OT109"/>
      <c r="OU109"/>
      <c r="OV109"/>
      <c r="OW109"/>
      <c r="OX109"/>
      <c r="OY109"/>
      <c r="OZ109"/>
      <c r="PA109"/>
      <c r="PB109"/>
      <c r="PC109"/>
      <c r="PD109"/>
      <c r="PE109"/>
      <c r="PF109"/>
      <c r="PG109"/>
      <c r="PH109"/>
      <c r="PI109"/>
      <c r="PJ109"/>
      <c r="PK109"/>
      <c r="PL109"/>
      <c r="PM109"/>
      <c r="PN109"/>
      <c r="PO109"/>
      <c r="PP109"/>
      <c r="PQ109"/>
      <c r="PR109"/>
      <c r="PS109"/>
      <c r="PT109"/>
      <c r="PU109"/>
      <c r="PV109"/>
      <c r="PW109"/>
      <c r="PX109"/>
      <c r="PY109"/>
      <c r="PZ109"/>
      <c r="QA109"/>
      <c r="QB109"/>
      <c r="QC109"/>
      <c r="QD109"/>
      <c r="QE109"/>
      <c r="QF109"/>
      <c r="QG109"/>
      <c r="QH109"/>
      <c r="QI109"/>
      <c r="QJ109"/>
      <c r="QK109"/>
      <c r="QL109"/>
      <c r="QM109"/>
      <c r="QN109"/>
      <c r="QO109"/>
      <c r="QP109"/>
      <c r="QQ109"/>
      <c r="QR109"/>
      <c r="QS109"/>
      <c r="QT109"/>
      <c r="QU109"/>
      <c r="QV109"/>
      <c r="QW109"/>
      <c r="QX109"/>
      <c r="QY109"/>
      <c r="QZ109"/>
      <c r="RA109"/>
      <c r="RB109"/>
      <c r="RC109"/>
      <c r="RD109"/>
      <c r="RE109"/>
      <c r="RF109"/>
      <c r="RG109"/>
      <c r="RH109"/>
      <c r="RI109"/>
      <c r="RJ109"/>
      <c r="RK109"/>
      <c r="RL109"/>
      <c r="RM109"/>
      <c r="RN109"/>
      <c r="RO109"/>
      <c r="RP109"/>
      <c r="RQ109"/>
      <c r="RR109"/>
      <c r="RS109"/>
      <c r="RT109"/>
      <c r="RU109"/>
      <c r="RV109"/>
      <c r="RW109"/>
      <c r="RX109"/>
      <c r="RY109"/>
      <c r="RZ109"/>
      <c r="SA109"/>
      <c r="SB109"/>
      <c r="SC109"/>
      <c r="SD109"/>
      <c r="SE109"/>
      <c r="SF109"/>
      <c r="SG109"/>
      <c r="SH109"/>
      <c r="SI109"/>
      <c r="SJ109"/>
      <c r="SK109"/>
      <c r="SL109"/>
      <c r="SM109"/>
      <c r="SN109"/>
      <c r="SO109"/>
      <c r="SP109"/>
      <c r="SQ109"/>
      <c r="SR109"/>
      <c r="SS109"/>
      <c r="ST109"/>
      <c r="SU109"/>
      <c r="SV109"/>
      <c r="SW109"/>
      <c r="SX109"/>
      <c r="SY109"/>
      <c r="SZ109"/>
      <c r="TA109"/>
      <c r="TB109"/>
      <c r="TC109"/>
      <c r="TD109"/>
      <c r="TE109"/>
      <c r="TF109"/>
      <c r="TG109"/>
      <c r="TH109"/>
      <c r="TI109"/>
      <c r="TJ109"/>
      <c r="TK109"/>
      <c r="TL109"/>
      <c r="TM109"/>
      <c r="TN109"/>
      <c r="TO109"/>
      <c r="TP109"/>
      <c r="TQ109"/>
      <c r="TR109"/>
      <c r="TS109"/>
      <c r="TT109"/>
      <c r="TU109"/>
      <c r="TV109"/>
      <c r="TW109"/>
      <c r="TX109"/>
      <c r="TY109"/>
      <c r="TZ109"/>
      <c r="UA109"/>
      <c r="UB109"/>
      <c r="UC109"/>
      <c r="UD109"/>
      <c r="UE109"/>
      <c r="UF109"/>
      <c r="UG109"/>
      <c r="UH109"/>
      <c r="UI109"/>
      <c r="UJ109"/>
      <c r="UK109"/>
      <c r="UL109"/>
      <c r="UM109"/>
      <c r="UN109"/>
      <c r="UO109"/>
      <c r="UP109"/>
      <c r="UQ109"/>
      <c r="UR109"/>
      <c r="US109"/>
      <c r="UT109"/>
      <c r="UU109"/>
      <c r="UV109"/>
      <c r="UW109"/>
      <c r="UX109"/>
      <c r="UY109"/>
      <c r="UZ109"/>
      <c r="VA109"/>
      <c r="VB109"/>
      <c r="VC109"/>
      <c r="VD109"/>
      <c r="VE109"/>
      <c r="VF109"/>
      <c r="VG109"/>
      <c r="VH109"/>
      <c r="VI109"/>
      <c r="VJ109"/>
      <c r="VK109"/>
      <c r="VL109"/>
      <c r="VM109"/>
      <c r="VN109"/>
      <c r="VO109"/>
      <c r="VP109"/>
      <c r="VQ109"/>
      <c r="VR109"/>
      <c r="VS109"/>
      <c r="VT109"/>
      <c r="VU109"/>
      <c r="VV109"/>
      <c r="VW109"/>
      <c r="VX109"/>
      <c r="VY109"/>
      <c r="VZ109"/>
      <c r="WA109"/>
      <c r="WB109"/>
      <c r="WC109"/>
      <c r="WD109"/>
      <c r="WE109"/>
      <c r="WF109"/>
      <c r="WG109"/>
      <c r="WH109"/>
      <c r="WI109"/>
      <c r="WJ109"/>
      <c r="WK109"/>
      <c r="WL109"/>
      <c r="WM109"/>
      <c r="WN109"/>
      <c r="WO109"/>
      <c r="WP109"/>
      <c r="WQ109"/>
      <c r="WR109"/>
      <c r="WS109"/>
      <c r="WT109"/>
      <c r="WU109"/>
      <c r="WV109"/>
      <c r="WW109"/>
      <c r="WX109"/>
      <c r="WY109"/>
      <c r="WZ109"/>
      <c r="XA109"/>
      <c r="XB109"/>
      <c r="XC109"/>
      <c r="XD109"/>
      <c r="XE109"/>
      <c r="XF109"/>
      <c r="XG109"/>
      <c r="XH109"/>
      <c r="XI109"/>
      <c r="XJ109"/>
      <c r="XK109"/>
      <c r="XL109"/>
      <c r="XM109"/>
      <c r="XN109"/>
      <c r="XO109"/>
      <c r="XP109"/>
      <c r="XQ109"/>
      <c r="XR109"/>
      <c r="XS109"/>
      <c r="XT109"/>
      <c r="XU109"/>
      <c r="XV109"/>
      <c r="XW109"/>
      <c r="XX109"/>
      <c r="XY109"/>
      <c r="XZ109"/>
      <c r="YA109"/>
      <c r="YB109"/>
      <c r="YC109"/>
      <c r="YD109"/>
      <c r="YE109"/>
      <c r="YF109"/>
      <c r="YG109"/>
      <c r="YH109"/>
      <c r="YI109"/>
      <c r="YJ109"/>
      <c r="YK109"/>
      <c r="YL109"/>
      <c r="YM109"/>
      <c r="YN109"/>
      <c r="YO109"/>
      <c r="YP109"/>
      <c r="YQ109"/>
      <c r="YR109"/>
      <c r="YS109"/>
      <c r="YT109"/>
      <c r="YU109"/>
      <c r="YV109"/>
      <c r="YW109"/>
      <c r="YX109"/>
      <c r="YY109"/>
      <c r="YZ109"/>
      <c r="ZA109"/>
      <c r="ZB109"/>
      <c r="ZC109"/>
      <c r="ZD109"/>
      <c r="ZE109"/>
      <c r="ZF109"/>
      <c r="ZG109"/>
      <c r="ZH109"/>
      <c r="ZI109"/>
      <c r="ZJ109"/>
      <c r="ZK109"/>
      <c r="ZL109"/>
      <c r="ZM109"/>
      <c r="ZN109"/>
      <c r="ZO109"/>
      <c r="ZP109"/>
      <c r="ZQ109"/>
      <c r="ZR109"/>
      <c r="ZS109"/>
      <c r="ZT109"/>
      <c r="ZU109"/>
      <c r="ZV109"/>
      <c r="ZW109"/>
      <c r="ZX109"/>
      <c r="ZY109"/>
      <c r="ZZ109"/>
      <c r="AAA109"/>
      <c r="AAB109"/>
      <c r="AAC109"/>
      <c r="AAD109"/>
      <c r="AAE109"/>
      <c r="AAF109"/>
      <c r="AAG109"/>
      <c r="AAH109"/>
      <c r="AAI109"/>
      <c r="AAJ109"/>
      <c r="AAK109"/>
      <c r="AAL109"/>
      <c r="AAM109"/>
      <c r="AAN109"/>
      <c r="AAO109"/>
      <c r="AAP109"/>
      <c r="AAQ109"/>
      <c r="AAR109"/>
      <c r="AAS109"/>
      <c r="AAT109"/>
      <c r="AAU109"/>
      <c r="AAV109"/>
      <c r="AAW109"/>
      <c r="AAX109"/>
      <c r="AAY109"/>
      <c r="AAZ109"/>
      <c r="ABA109"/>
      <c r="ABB109"/>
      <c r="ABC109"/>
      <c r="ABD109"/>
      <c r="ABE109"/>
      <c r="ABF109"/>
      <c r="ABG109"/>
      <c r="ABH109"/>
      <c r="ABI109"/>
      <c r="ABJ109"/>
      <c r="ABK109"/>
      <c r="ABL109"/>
      <c r="ABM109"/>
      <c r="ABN109"/>
      <c r="ABO109"/>
      <c r="ABP109"/>
      <c r="ABQ109"/>
      <c r="ABR109"/>
      <c r="ABS109"/>
      <c r="ABT109"/>
      <c r="ABU109"/>
      <c r="ABV109"/>
      <c r="ABW109"/>
      <c r="ABX109"/>
      <c r="ABY109"/>
      <c r="ABZ109"/>
      <c r="ACA109"/>
      <c r="ACB109"/>
      <c r="ACC109"/>
      <c r="ACD109"/>
      <c r="ACE109"/>
      <c r="ACF109"/>
      <c r="ACG109"/>
      <c r="ACH109"/>
      <c r="ACI109"/>
      <c r="ACJ109"/>
      <c r="ACK109"/>
      <c r="ACL109"/>
      <c r="ACM109"/>
      <c r="ACN109"/>
      <c r="ACO109"/>
      <c r="ACP109"/>
      <c r="ACQ109"/>
      <c r="ACR109"/>
      <c r="ACS109"/>
      <c r="ACT109"/>
      <c r="ACU109"/>
      <c r="ACV109"/>
      <c r="ACW109"/>
      <c r="ACX109"/>
      <c r="ACY109"/>
      <c r="ACZ109"/>
      <c r="ADA109"/>
      <c r="ADB109"/>
      <c r="ADC109"/>
      <c r="ADD109"/>
      <c r="ADE109"/>
      <c r="ADF109"/>
      <c r="ADG109"/>
      <c r="ADH109"/>
      <c r="ADI109"/>
      <c r="ADJ109"/>
      <c r="ADK109"/>
      <c r="ADL109"/>
      <c r="ADM109"/>
      <c r="ADN109"/>
      <c r="ADO109"/>
      <c r="ADP109"/>
      <c r="ADQ109"/>
      <c r="ADR109"/>
      <c r="ADS109"/>
      <c r="ADT109"/>
      <c r="ADU109"/>
      <c r="ADV109"/>
      <c r="ADW109"/>
      <c r="ADX109"/>
      <c r="ADY109"/>
      <c r="ADZ109"/>
      <c r="AEA109"/>
      <c r="AEB109"/>
      <c r="AEC109"/>
      <c r="AED109"/>
      <c r="AEE109"/>
      <c r="AEF109"/>
      <c r="AEG109"/>
      <c r="AEH109"/>
      <c r="AEI109"/>
      <c r="AEJ109"/>
      <c r="AEK109"/>
      <c r="AEL109"/>
      <c r="AEM109"/>
      <c r="AEN109"/>
      <c r="AEO109"/>
      <c r="AEP109"/>
      <c r="AEQ109"/>
      <c r="AER109"/>
      <c r="AES109"/>
      <c r="AET109"/>
      <c r="AEU109"/>
      <c r="AEV109"/>
      <c r="AEW109"/>
      <c r="AEX109"/>
      <c r="AEY109"/>
      <c r="AEZ109"/>
      <c r="AFA109"/>
      <c r="AFB109"/>
      <c r="AFC109"/>
      <c r="AFD109"/>
      <c r="AFE109"/>
      <c r="AFF109"/>
      <c r="AFG109"/>
      <c r="AFH109"/>
      <c r="AFI109"/>
      <c r="AFJ109"/>
      <c r="AFK109"/>
      <c r="AFL109"/>
      <c r="AFM109"/>
      <c r="AFN109"/>
      <c r="AFO109"/>
      <c r="AFP109"/>
      <c r="AFQ109"/>
      <c r="AFR109"/>
      <c r="AFS109"/>
      <c r="AFT109"/>
      <c r="AFU109"/>
      <c r="AFV109"/>
      <c r="AFW109"/>
      <c r="AFX109"/>
      <c r="AFY109"/>
      <c r="AFZ109"/>
      <c r="AGA109"/>
      <c r="AGB109"/>
      <c r="AGC109"/>
      <c r="AGD109"/>
      <c r="AGE109"/>
      <c r="AGF109"/>
      <c r="AGG109"/>
      <c r="AGH109"/>
      <c r="AGI109"/>
      <c r="AGJ109"/>
      <c r="AGK109"/>
      <c r="AGL109"/>
      <c r="AGM109"/>
      <c r="AGN109"/>
      <c r="AGO109"/>
      <c r="AGP109"/>
      <c r="AGQ109"/>
      <c r="AGR109"/>
      <c r="AGS109"/>
      <c r="AGT109"/>
      <c r="AGU109"/>
      <c r="AGV109"/>
      <c r="AGW109"/>
      <c r="AGX109"/>
      <c r="AGY109"/>
      <c r="AGZ109"/>
      <c r="AHA109"/>
      <c r="AHB109"/>
      <c r="AHC109"/>
      <c r="AHD109"/>
      <c r="AHE109"/>
      <c r="AHF109"/>
      <c r="AHG109"/>
      <c r="AHH109"/>
      <c r="AHI109"/>
      <c r="AHJ109"/>
      <c r="AHK109"/>
      <c r="AHL109"/>
      <c r="AHM109"/>
      <c r="AHN109"/>
      <c r="AHO109"/>
      <c r="AHP109"/>
      <c r="AHQ109"/>
      <c r="AHR109"/>
      <c r="AHS109"/>
      <c r="AHT109"/>
      <c r="AHU109"/>
      <c r="AHV109"/>
      <c r="AHW109"/>
      <c r="AHX109"/>
      <c r="AHY109"/>
      <c r="AHZ109"/>
      <c r="AIA109"/>
      <c r="AIB109"/>
      <c r="AIC109"/>
      <c r="AID109"/>
      <c r="AIE109"/>
      <c r="AIF109"/>
      <c r="AIG109"/>
      <c r="AIH109"/>
      <c r="AII109"/>
      <c r="AIJ109"/>
      <c r="AIK109"/>
      <c r="AIL109"/>
      <c r="AIM109"/>
      <c r="AIN109"/>
      <c r="AIO109"/>
      <c r="AIP109"/>
      <c r="AIQ109"/>
      <c r="AIR109"/>
      <c r="AIS109"/>
      <c r="AIT109"/>
      <c r="AIU109"/>
      <c r="AIV109"/>
      <c r="AIW109"/>
      <c r="AIX109"/>
      <c r="AIY109"/>
      <c r="AIZ109"/>
      <c r="AJA109"/>
      <c r="AJB109"/>
      <c r="AJC109"/>
      <c r="AJD109"/>
      <c r="AJE109"/>
      <c r="AJF109"/>
      <c r="AJG109"/>
      <c r="AJH109"/>
      <c r="AJI109"/>
      <c r="AJJ109"/>
      <c r="AJK109"/>
      <c r="AJL109"/>
      <c r="AJM109"/>
      <c r="AJN109"/>
      <c r="AJO109"/>
      <c r="AJP109"/>
      <c r="AJQ109"/>
      <c r="AJR109"/>
      <c r="AJS109"/>
      <c r="AJT109"/>
      <c r="AJU109"/>
      <c r="AJV109"/>
      <c r="AJW109"/>
      <c r="AJX109"/>
      <c r="AJY109"/>
      <c r="AJZ109"/>
      <c r="AKA109"/>
      <c r="AKB109"/>
      <c r="AKC109"/>
      <c r="AKD109"/>
      <c r="AKE109"/>
      <c r="AKF109"/>
      <c r="AKG109"/>
      <c r="AKH109"/>
      <c r="AKI109"/>
      <c r="AKJ109"/>
      <c r="AKK109"/>
      <c r="AKL109"/>
      <c r="AKM109"/>
      <c r="AKN109"/>
      <c r="AKO109"/>
      <c r="AKP109"/>
      <c r="AKQ109"/>
      <c r="AKR109"/>
      <c r="AKS109"/>
      <c r="AKT109"/>
      <c r="AKU109"/>
      <c r="AKV109"/>
      <c r="AKW109"/>
      <c r="AKX109"/>
      <c r="AKY109"/>
      <c r="AKZ109"/>
      <c r="ALA109"/>
      <c r="ALB109"/>
      <c r="ALC109"/>
      <c r="ALD109"/>
      <c r="ALE109"/>
      <c r="ALF109"/>
      <c r="ALG109"/>
      <c r="ALH109"/>
      <c r="ALI109"/>
      <c r="ALJ109"/>
      <c r="ALK109"/>
      <c r="ALL109"/>
      <c r="ALM109"/>
      <c r="ALN109"/>
      <c r="ALO109"/>
      <c r="ALP109"/>
      <c r="ALQ109"/>
      <c r="ALR109"/>
      <c r="ALS109"/>
      <c r="ALT109"/>
      <c r="ALU109"/>
      <c r="ALV109"/>
      <c r="ALW109"/>
      <c r="ALX109"/>
      <c r="ALY109"/>
      <c r="ALZ109"/>
      <c r="AMA109"/>
      <c r="AMB109"/>
      <c r="AMC109"/>
      <c r="AMD109"/>
      <c r="AME109"/>
      <c r="AMF109"/>
      <c r="AMG109"/>
      <c r="AMH109"/>
      <c r="AMI109"/>
      <c r="AMJ109"/>
    </row>
    <row r="110" spans="1:1024">
      <c r="A110" s="40" t="s">
        <v>954</v>
      </c>
      <c r="B110" s="4" t="s">
        <v>837</v>
      </c>
      <c r="C110" s="50" t="s">
        <v>764</v>
      </c>
      <c r="D110" s="50"/>
      <c r="E110" s="50"/>
      <c r="F110" s="100">
        <v>0.05</v>
      </c>
      <c r="G110" s="50" t="s">
        <v>940</v>
      </c>
      <c r="H110" s="3"/>
      <c r="I110" s="3"/>
      <c r="J110" s="7" t="s">
        <v>955</v>
      </c>
      <c r="K110" s="61"/>
      <c r="L110" s="7" t="s">
        <v>942</v>
      </c>
      <c r="M110" s="7" t="s">
        <v>943</v>
      </c>
      <c r="N110" s="4" t="s">
        <v>762</v>
      </c>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c r="IW110"/>
      <c r="IX110"/>
      <c r="IY110"/>
      <c r="IZ110"/>
      <c r="JA110"/>
      <c r="JB110"/>
      <c r="JC110"/>
      <c r="JD110"/>
      <c r="JE110"/>
      <c r="JF110"/>
      <c r="JG110"/>
      <c r="JH110"/>
      <c r="JI110"/>
      <c r="JJ110"/>
      <c r="JK110"/>
      <c r="JL110"/>
      <c r="JM110"/>
      <c r="JN110"/>
      <c r="JO110"/>
      <c r="JP110"/>
      <c r="JQ110"/>
      <c r="JR110"/>
      <c r="JS110"/>
      <c r="JT110"/>
      <c r="JU110"/>
      <c r="JV110"/>
      <c r="JW110"/>
      <c r="JX110"/>
      <c r="JY110"/>
      <c r="JZ110"/>
      <c r="KA110"/>
      <c r="KB110"/>
      <c r="KC110"/>
      <c r="KD110"/>
      <c r="KE110"/>
      <c r="KF110"/>
      <c r="KG110"/>
      <c r="KH110"/>
      <c r="KI110"/>
      <c r="KJ110"/>
      <c r="KK110"/>
      <c r="KL110"/>
      <c r="KM110"/>
      <c r="KN110"/>
      <c r="KO110"/>
      <c r="KP110"/>
      <c r="KQ110"/>
      <c r="KR110"/>
      <c r="KS110"/>
      <c r="KT110"/>
      <c r="KU110"/>
      <c r="KV110"/>
      <c r="KW110"/>
      <c r="KX110"/>
      <c r="KY110"/>
      <c r="KZ110"/>
      <c r="LA110"/>
      <c r="LB110"/>
      <c r="LC110"/>
      <c r="LD110"/>
      <c r="LE110"/>
      <c r="LF110"/>
      <c r="LG110"/>
      <c r="LH110"/>
      <c r="LI110"/>
      <c r="LJ110"/>
      <c r="LK110"/>
      <c r="LL110"/>
      <c r="LM110"/>
      <c r="LN110"/>
      <c r="LO110"/>
      <c r="LP110"/>
      <c r="LQ110"/>
      <c r="LR110"/>
      <c r="LS110"/>
      <c r="LT110"/>
      <c r="LU110"/>
      <c r="LV110"/>
      <c r="LW110"/>
      <c r="LX110"/>
      <c r="LY110"/>
      <c r="LZ110"/>
      <c r="MA110"/>
      <c r="MB110"/>
      <c r="MC110"/>
      <c r="MD110"/>
      <c r="ME110"/>
      <c r="MF110"/>
      <c r="MG110"/>
      <c r="MH110"/>
      <c r="MI110"/>
      <c r="MJ110"/>
      <c r="MK110"/>
      <c r="ML110"/>
      <c r="MM110"/>
      <c r="MN110"/>
      <c r="MO110"/>
      <c r="MP110"/>
      <c r="MQ110"/>
      <c r="MR110"/>
      <c r="MS110"/>
      <c r="MT110"/>
      <c r="MU110"/>
      <c r="MV110"/>
      <c r="MW110"/>
      <c r="MX110"/>
      <c r="MY110"/>
      <c r="MZ110"/>
      <c r="NA110"/>
      <c r="NB110"/>
      <c r="NC110"/>
      <c r="ND110"/>
      <c r="NE110"/>
      <c r="NF110"/>
      <c r="NG110"/>
      <c r="NH110"/>
      <c r="NI110"/>
      <c r="NJ110"/>
      <c r="NK110"/>
      <c r="NL110"/>
      <c r="NM110"/>
      <c r="NN110"/>
      <c r="NO110"/>
      <c r="NP110"/>
      <c r="NQ110"/>
      <c r="NR110"/>
      <c r="NS110"/>
      <c r="NT110"/>
      <c r="NU110"/>
      <c r="NV110"/>
      <c r="NW110"/>
      <c r="NX110"/>
      <c r="NY110"/>
      <c r="NZ110"/>
      <c r="OA110"/>
      <c r="OB110"/>
      <c r="OC110"/>
      <c r="OD110"/>
      <c r="OE110"/>
      <c r="OF110"/>
      <c r="OG110"/>
      <c r="OH110"/>
      <c r="OI110"/>
      <c r="OJ110"/>
      <c r="OK110"/>
      <c r="OL110"/>
      <c r="OM110"/>
      <c r="ON110"/>
      <c r="OO110"/>
      <c r="OP110"/>
      <c r="OQ110"/>
      <c r="OR110"/>
      <c r="OS110"/>
      <c r="OT110"/>
      <c r="OU110"/>
      <c r="OV110"/>
      <c r="OW110"/>
      <c r="OX110"/>
      <c r="OY110"/>
      <c r="OZ110"/>
      <c r="PA110"/>
      <c r="PB110"/>
      <c r="PC110"/>
      <c r="PD110"/>
      <c r="PE110"/>
      <c r="PF110"/>
      <c r="PG110"/>
      <c r="PH110"/>
      <c r="PI110"/>
      <c r="PJ110"/>
      <c r="PK110"/>
      <c r="PL110"/>
      <c r="PM110"/>
      <c r="PN110"/>
      <c r="PO110"/>
      <c r="PP110"/>
      <c r="PQ110"/>
      <c r="PR110"/>
      <c r="PS110"/>
      <c r="PT110"/>
      <c r="PU110"/>
      <c r="PV110"/>
      <c r="PW110"/>
      <c r="PX110"/>
      <c r="PY110"/>
      <c r="PZ110"/>
      <c r="QA110"/>
      <c r="QB110"/>
      <c r="QC110"/>
      <c r="QD110"/>
      <c r="QE110"/>
      <c r="QF110"/>
      <c r="QG110"/>
      <c r="QH110"/>
      <c r="QI110"/>
      <c r="QJ110"/>
      <c r="QK110"/>
      <c r="QL110"/>
      <c r="QM110"/>
      <c r="QN110"/>
      <c r="QO110"/>
      <c r="QP110"/>
      <c r="QQ110"/>
      <c r="QR110"/>
      <c r="QS110"/>
      <c r="QT110"/>
      <c r="QU110"/>
      <c r="QV110"/>
      <c r="QW110"/>
      <c r="QX110"/>
      <c r="QY110"/>
      <c r="QZ110"/>
      <c r="RA110"/>
      <c r="RB110"/>
      <c r="RC110"/>
      <c r="RD110"/>
      <c r="RE110"/>
      <c r="RF110"/>
      <c r="RG110"/>
      <c r="RH110"/>
      <c r="RI110"/>
      <c r="RJ110"/>
      <c r="RK110"/>
      <c r="RL110"/>
      <c r="RM110"/>
      <c r="RN110"/>
      <c r="RO110"/>
      <c r="RP110"/>
      <c r="RQ110"/>
      <c r="RR110"/>
      <c r="RS110"/>
      <c r="RT110"/>
      <c r="RU110"/>
      <c r="RV110"/>
      <c r="RW110"/>
      <c r="RX110"/>
      <c r="RY110"/>
      <c r="RZ110"/>
      <c r="SA110"/>
      <c r="SB110"/>
      <c r="SC110"/>
      <c r="SD110"/>
      <c r="SE110"/>
      <c r="SF110"/>
      <c r="SG110"/>
      <c r="SH110"/>
      <c r="SI110"/>
      <c r="SJ110"/>
      <c r="SK110"/>
      <c r="SL110"/>
      <c r="SM110"/>
      <c r="SN110"/>
      <c r="SO110"/>
      <c r="SP110"/>
      <c r="SQ110"/>
      <c r="SR110"/>
      <c r="SS110"/>
      <c r="ST110"/>
      <c r="SU110"/>
      <c r="SV110"/>
      <c r="SW110"/>
      <c r="SX110"/>
      <c r="SY110"/>
      <c r="SZ110"/>
      <c r="TA110"/>
      <c r="TB110"/>
      <c r="TC110"/>
      <c r="TD110"/>
      <c r="TE110"/>
      <c r="TF110"/>
      <c r="TG110"/>
      <c r="TH110"/>
      <c r="TI110"/>
      <c r="TJ110"/>
      <c r="TK110"/>
      <c r="TL110"/>
      <c r="TM110"/>
      <c r="TN110"/>
      <c r="TO110"/>
      <c r="TP110"/>
      <c r="TQ110"/>
      <c r="TR110"/>
      <c r="TS110"/>
      <c r="TT110"/>
      <c r="TU110"/>
      <c r="TV110"/>
      <c r="TW110"/>
      <c r="TX110"/>
      <c r="TY110"/>
      <c r="TZ110"/>
      <c r="UA110"/>
      <c r="UB110"/>
      <c r="UC110"/>
      <c r="UD110"/>
      <c r="UE110"/>
      <c r="UF110"/>
      <c r="UG110"/>
      <c r="UH110"/>
      <c r="UI110"/>
      <c r="UJ110"/>
      <c r="UK110"/>
      <c r="UL110"/>
      <c r="UM110"/>
      <c r="UN110"/>
      <c r="UO110"/>
      <c r="UP110"/>
      <c r="UQ110"/>
      <c r="UR110"/>
      <c r="US110"/>
      <c r="UT110"/>
      <c r="UU110"/>
      <c r="UV110"/>
      <c r="UW110"/>
      <c r="UX110"/>
      <c r="UY110"/>
      <c r="UZ110"/>
      <c r="VA110"/>
      <c r="VB110"/>
      <c r="VC110"/>
      <c r="VD110"/>
      <c r="VE110"/>
      <c r="VF110"/>
      <c r="VG110"/>
      <c r="VH110"/>
      <c r="VI110"/>
      <c r="VJ110"/>
      <c r="VK110"/>
      <c r="VL110"/>
      <c r="VM110"/>
      <c r="VN110"/>
      <c r="VO110"/>
      <c r="VP110"/>
      <c r="VQ110"/>
      <c r="VR110"/>
      <c r="VS110"/>
      <c r="VT110"/>
      <c r="VU110"/>
      <c r="VV110"/>
      <c r="VW110"/>
      <c r="VX110"/>
      <c r="VY110"/>
      <c r="VZ110"/>
      <c r="WA110"/>
      <c r="WB110"/>
      <c r="WC110"/>
      <c r="WD110"/>
      <c r="WE110"/>
      <c r="WF110"/>
      <c r="WG110"/>
      <c r="WH110"/>
      <c r="WI110"/>
      <c r="WJ110"/>
      <c r="WK110"/>
      <c r="WL110"/>
      <c r="WM110"/>
      <c r="WN110"/>
      <c r="WO110"/>
      <c r="WP110"/>
      <c r="WQ110"/>
      <c r="WR110"/>
      <c r="WS110"/>
      <c r="WT110"/>
      <c r="WU110"/>
      <c r="WV110"/>
      <c r="WW110"/>
      <c r="WX110"/>
      <c r="WY110"/>
      <c r="WZ110"/>
      <c r="XA110"/>
      <c r="XB110"/>
      <c r="XC110"/>
      <c r="XD110"/>
      <c r="XE110"/>
      <c r="XF110"/>
      <c r="XG110"/>
      <c r="XH110"/>
      <c r="XI110"/>
      <c r="XJ110"/>
      <c r="XK110"/>
      <c r="XL110"/>
      <c r="XM110"/>
      <c r="XN110"/>
      <c r="XO110"/>
      <c r="XP110"/>
      <c r="XQ110"/>
      <c r="XR110"/>
      <c r="XS110"/>
      <c r="XT110"/>
      <c r="XU110"/>
      <c r="XV110"/>
      <c r="XW110"/>
      <c r="XX110"/>
      <c r="XY110"/>
      <c r="XZ110"/>
      <c r="YA110"/>
      <c r="YB110"/>
      <c r="YC110"/>
      <c r="YD110"/>
      <c r="YE110"/>
      <c r="YF110"/>
      <c r="YG110"/>
      <c r="YH110"/>
      <c r="YI110"/>
      <c r="YJ110"/>
      <c r="YK110"/>
      <c r="YL110"/>
      <c r="YM110"/>
      <c r="YN110"/>
      <c r="YO110"/>
      <c r="YP110"/>
      <c r="YQ110"/>
      <c r="YR110"/>
      <c r="YS110"/>
      <c r="YT110"/>
      <c r="YU110"/>
      <c r="YV110"/>
      <c r="YW110"/>
      <c r="YX110"/>
      <c r="YY110"/>
      <c r="YZ110"/>
      <c r="ZA110"/>
      <c r="ZB110"/>
      <c r="ZC110"/>
      <c r="ZD110"/>
      <c r="ZE110"/>
      <c r="ZF110"/>
      <c r="ZG110"/>
      <c r="ZH110"/>
      <c r="ZI110"/>
      <c r="ZJ110"/>
      <c r="ZK110"/>
      <c r="ZL110"/>
      <c r="ZM110"/>
      <c r="ZN110"/>
      <c r="ZO110"/>
      <c r="ZP110"/>
      <c r="ZQ110"/>
      <c r="ZR110"/>
      <c r="ZS110"/>
      <c r="ZT110"/>
      <c r="ZU110"/>
      <c r="ZV110"/>
      <c r="ZW110"/>
      <c r="ZX110"/>
      <c r="ZY110"/>
      <c r="ZZ110"/>
      <c r="AAA110"/>
      <c r="AAB110"/>
      <c r="AAC110"/>
      <c r="AAD110"/>
      <c r="AAE110"/>
      <c r="AAF110"/>
      <c r="AAG110"/>
      <c r="AAH110"/>
      <c r="AAI110"/>
      <c r="AAJ110"/>
      <c r="AAK110"/>
      <c r="AAL110"/>
      <c r="AAM110"/>
      <c r="AAN110"/>
      <c r="AAO110"/>
      <c r="AAP110"/>
      <c r="AAQ110"/>
      <c r="AAR110"/>
      <c r="AAS110"/>
      <c r="AAT110"/>
      <c r="AAU110"/>
      <c r="AAV110"/>
      <c r="AAW110"/>
      <c r="AAX110"/>
      <c r="AAY110"/>
      <c r="AAZ110"/>
      <c r="ABA110"/>
      <c r="ABB110"/>
      <c r="ABC110"/>
      <c r="ABD110"/>
      <c r="ABE110"/>
      <c r="ABF110"/>
      <c r="ABG110"/>
      <c r="ABH110"/>
      <c r="ABI110"/>
      <c r="ABJ110"/>
      <c r="ABK110"/>
      <c r="ABL110"/>
      <c r="ABM110"/>
      <c r="ABN110"/>
      <c r="ABO110"/>
      <c r="ABP110"/>
      <c r="ABQ110"/>
      <c r="ABR110"/>
      <c r="ABS110"/>
      <c r="ABT110"/>
      <c r="ABU110"/>
      <c r="ABV110"/>
      <c r="ABW110"/>
      <c r="ABX110"/>
      <c r="ABY110"/>
      <c r="ABZ110"/>
      <c r="ACA110"/>
      <c r="ACB110"/>
      <c r="ACC110"/>
      <c r="ACD110"/>
      <c r="ACE110"/>
      <c r="ACF110"/>
      <c r="ACG110"/>
      <c r="ACH110"/>
      <c r="ACI110"/>
      <c r="ACJ110"/>
      <c r="ACK110"/>
      <c r="ACL110"/>
      <c r="ACM110"/>
      <c r="ACN110"/>
      <c r="ACO110"/>
      <c r="ACP110"/>
      <c r="ACQ110"/>
      <c r="ACR110"/>
      <c r="ACS110"/>
      <c r="ACT110"/>
      <c r="ACU110"/>
      <c r="ACV110"/>
      <c r="ACW110"/>
      <c r="ACX110"/>
      <c r="ACY110"/>
      <c r="ACZ110"/>
      <c r="ADA110"/>
      <c r="ADB110"/>
      <c r="ADC110"/>
      <c r="ADD110"/>
      <c r="ADE110"/>
      <c r="ADF110"/>
      <c r="ADG110"/>
      <c r="ADH110"/>
      <c r="ADI110"/>
      <c r="ADJ110"/>
      <c r="ADK110"/>
      <c r="ADL110"/>
      <c r="ADM110"/>
      <c r="ADN110"/>
      <c r="ADO110"/>
      <c r="ADP110"/>
      <c r="ADQ110"/>
      <c r="ADR110"/>
      <c r="ADS110"/>
      <c r="ADT110"/>
      <c r="ADU110"/>
      <c r="ADV110"/>
      <c r="ADW110"/>
      <c r="ADX110"/>
      <c r="ADY110"/>
      <c r="ADZ110"/>
      <c r="AEA110"/>
      <c r="AEB110"/>
      <c r="AEC110"/>
      <c r="AED110"/>
      <c r="AEE110"/>
      <c r="AEF110"/>
      <c r="AEG110"/>
      <c r="AEH110"/>
      <c r="AEI110"/>
      <c r="AEJ110"/>
      <c r="AEK110"/>
      <c r="AEL110"/>
      <c r="AEM110"/>
      <c r="AEN110"/>
      <c r="AEO110"/>
      <c r="AEP110"/>
      <c r="AEQ110"/>
      <c r="AER110"/>
      <c r="AES110"/>
      <c r="AET110"/>
      <c r="AEU110"/>
      <c r="AEV110"/>
      <c r="AEW110"/>
      <c r="AEX110"/>
      <c r="AEY110"/>
      <c r="AEZ110"/>
      <c r="AFA110"/>
      <c r="AFB110"/>
      <c r="AFC110"/>
      <c r="AFD110"/>
      <c r="AFE110"/>
      <c r="AFF110"/>
      <c r="AFG110"/>
      <c r="AFH110"/>
      <c r="AFI110"/>
      <c r="AFJ110"/>
      <c r="AFK110"/>
      <c r="AFL110"/>
      <c r="AFM110"/>
      <c r="AFN110"/>
      <c r="AFO110"/>
      <c r="AFP110"/>
      <c r="AFQ110"/>
      <c r="AFR110"/>
      <c r="AFS110"/>
      <c r="AFT110"/>
      <c r="AFU110"/>
      <c r="AFV110"/>
      <c r="AFW110"/>
      <c r="AFX110"/>
      <c r="AFY110"/>
      <c r="AFZ110"/>
      <c r="AGA110"/>
      <c r="AGB110"/>
      <c r="AGC110"/>
      <c r="AGD110"/>
      <c r="AGE110"/>
      <c r="AGF110"/>
      <c r="AGG110"/>
      <c r="AGH110"/>
      <c r="AGI110"/>
      <c r="AGJ110"/>
      <c r="AGK110"/>
      <c r="AGL110"/>
      <c r="AGM110"/>
      <c r="AGN110"/>
      <c r="AGO110"/>
      <c r="AGP110"/>
      <c r="AGQ110"/>
      <c r="AGR110"/>
      <c r="AGS110"/>
      <c r="AGT110"/>
      <c r="AGU110"/>
      <c r="AGV110"/>
      <c r="AGW110"/>
      <c r="AGX110"/>
      <c r="AGY110"/>
      <c r="AGZ110"/>
      <c r="AHA110"/>
      <c r="AHB110"/>
      <c r="AHC110"/>
      <c r="AHD110"/>
      <c r="AHE110"/>
      <c r="AHF110"/>
      <c r="AHG110"/>
      <c r="AHH110"/>
      <c r="AHI110"/>
      <c r="AHJ110"/>
      <c r="AHK110"/>
      <c r="AHL110"/>
      <c r="AHM110"/>
      <c r="AHN110"/>
      <c r="AHO110"/>
      <c r="AHP110"/>
      <c r="AHQ110"/>
      <c r="AHR110"/>
      <c r="AHS110"/>
      <c r="AHT110"/>
      <c r="AHU110"/>
      <c r="AHV110"/>
      <c r="AHW110"/>
      <c r="AHX110"/>
      <c r="AHY110"/>
      <c r="AHZ110"/>
      <c r="AIA110"/>
      <c r="AIB110"/>
      <c r="AIC110"/>
      <c r="AID110"/>
      <c r="AIE110"/>
      <c r="AIF110"/>
      <c r="AIG110"/>
      <c r="AIH110"/>
      <c r="AII110"/>
      <c r="AIJ110"/>
      <c r="AIK110"/>
      <c r="AIL110"/>
      <c r="AIM110"/>
      <c r="AIN110"/>
      <c r="AIO110"/>
      <c r="AIP110"/>
      <c r="AIQ110"/>
      <c r="AIR110"/>
      <c r="AIS110"/>
      <c r="AIT110"/>
      <c r="AIU110"/>
      <c r="AIV110"/>
      <c r="AIW110"/>
      <c r="AIX110"/>
      <c r="AIY110"/>
      <c r="AIZ110"/>
      <c r="AJA110"/>
      <c r="AJB110"/>
      <c r="AJC110"/>
      <c r="AJD110"/>
      <c r="AJE110"/>
      <c r="AJF110"/>
      <c r="AJG110"/>
      <c r="AJH110"/>
      <c r="AJI110"/>
      <c r="AJJ110"/>
      <c r="AJK110"/>
      <c r="AJL110"/>
      <c r="AJM110"/>
      <c r="AJN110"/>
      <c r="AJO110"/>
      <c r="AJP110"/>
      <c r="AJQ110"/>
      <c r="AJR110"/>
      <c r="AJS110"/>
      <c r="AJT110"/>
      <c r="AJU110"/>
      <c r="AJV110"/>
      <c r="AJW110"/>
      <c r="AJX110"/>
      <c r="AJY110"/>
      <c r="AJZ110"/>
      <c r="AKA110"/>
      <c r="AKB110"/>
      <c r="AKC110"/>
      <c r="AKD110"/>
      <c r="AKE110"/>
      <c r="AKF110"/>
      <c r="AKG110"/>
      <c r="AKH110"/>
      <c r="AKI110"/>
      <c r="AKJ110"/>
      <c r="AKK110"/>
      <c r="AKL110"/>
      <c r="AKM110"/>
      <c r="AKN110"/>
      <c r="AKO110"/>
      <c r="AKP110"/>
      <c r="AKQ110"/>
      <c r="AKR110"/>
      <c r="AKS110"/>
      <c r="AKT110"/>
      <c r="AKU110"/>
      <c r="AKV110"/>
      <c r="AKW110"/>
      <c r="AKX110"/>
      <c r="AKY110"/>
      <c r="AKZ110"/>
      <c r="ALA110"/>
      <c r="ALB110"/>
      <c r="ALC110"/>
      <c r="ALD110"/>
      <c r="ALE110"/>
      <c r="ALF110"/>
      <c r="ALG110"/>
      <c r="ALH110"/>
      <c r="ALI110"/>
      <c r="ALJ110"/>
      <c r="ALK110"/>
      <c r="ALL110"/>
      <c r="ALM110"/>
      <c r="ALN110"/>
      <c r="ALO110"/>
      <c r="ALP110"/>
      <c r="ALQ110"/>
      <c r="ALR110"/>
      <c r="ALS110"/>
      <c r="ALT110"/>
      <c r="ALU110"/>
      <c r="ALV110"/>
      <c r="ALW110"/>
      <c r="ALX110"/>
      <c r="ALY110"/>
      <c r="ALZ110"/>
      <c r="AMA110"/>
      <c r="AMB110"/>
      <c r="AMC110"/>
      <c r="AMD110"/>
      <c r="AME110"/>
      <c r="AMF110"/>
      <c r="AMG110"/>
      <c r="AMH110"/>
      <c r="AMI110"/>
      <c r="AMJ110"/>
    </row>
    <row r="111" spans="1:1024">
      <c r="A111" s="40" t="s">
        <v>956</v>
      </c>
      <c r="B111" s="4" t="s">
        <v>837</v>
      </c>
      <c r="C111" s="50" t="s">
        <v>764</v>
      </c>
      <c r="D111" s="50"/>
      <c r="E111" s="50"/>
      <c r="F111" s="7">
        <v>4.2999999999999997E-2</v>
      </c>
      <c r="G111" s="50" t="s">
        <v>940</v>
      </c>
      <c r="H111" s="3"/>
      <c r="I111" s="3"/>
      <c r="J111" s="7" t="s">
        <v>955</v>
      </c>
      <c r="K111" s="61"/>
      <c r="L111" s="7" t="s">
        <v>942</v>
      </c>
      <c r="M111" s="7" t="s">
        <v>943</v>
      </c>
      <c r="N111" s="4" t="s">
        <v>762</v>
      </c>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c r="IW111"/>
      <c r="IX111"/>
      <c r="IY111"/>
      <c r="IZ111"/>
      <c r="JA111"/>
      <c r="JB111"/>
      <c r="JC111"/>
      <c r="JD111"/>
      <c r="JE111"/>
      <c r="JF111"/>
      <c r="JG111"/>
      <c r="JH111"/>
      <c r="JI111"/>
      <c r="JJ111"/>
      <c r="JK111"/>
      <c r="JL111"/>
      <c r="JM111"/>
      <c r="JN111"/>
      <c r="JO111"/>
      <c r="JP111"/>
      <c r="JQ111"/>
      <c r="JR111"/>
      <c r="JS111"/>
      <c r="JT111"/>
      <c r="JU111"/>
      <c r="JV111"/>
      <c r="JW111"/>
      <c r="JX111"/>
      <c r="JY111"/>
      <c r="JZ111"/>
      <c r="KA111"/>
      <c r="KB111"/>
      <c r="KC111"/>
      <c r="KD111"/>
      <c r="KE111"/>
      <c r="KF111"/>
      <c r="KG111"/>
      <c r="KH111"/>
      <c r="KI111"/>
      <c r="KJ111"/>
      <c r="KK111"/>
      <c r="KL111"/>
      <c r="KM111"/>
      <c r="KN111"/>
      <c r="KO111"/>
      <c r="KP111"/>
      <c r="KQ111"/>
      <c r="KR111"/>
      <c r="KS111"/>
      <c r="KT111"/>
      <c r="KU111"/>
      <c r="KV111"/>
      <c r="KW111"/>
      <c r="KX111"/>
      <c r="KY111"/>
      <c r="KZ111"/>
      <c r="LA111"/>
      <c r="LB111"/>
      <c r="LC111"/>
      <c r="LD111"/>
      <c r="LE111"/>
      <c r="LF111"/>
      <c r="LG111"/>
      <c r="LH111"/>
      <c r="LI111"/>
      <c r="LJ111"/>
      <c r="LK111"/>
      <c r="LL111"/>
      <c r="LM111"/>
      <c r="LN111"/>
      <c r="LO111"/>
      <c r="LP111"/>
      <c r="LQ111"/>
      <c r="LR111"/>
      <c r="LS111"/>
      <c r="LT111"/>
      <c r="LU111"/>
      <c r="LV111"/>
      <c r="LW111"/>
      <c r="LX111"/>
      <c r="LY111"/>
      <c r="LZ111"/>
      <c r="MA111"/>
      <c r="MB111"/>
      <c r="MC111"/>
      <c r="MD111"/>
      <c r="ME111"/>
      <c r="MF111"/>
      <c r="MG111"/>
      <c r="MH111"/>
      <c r="MI111"/>
      <c r="MJ111"/>
      <c r="MK111"/>
      <c r="ML111"/>
      <c r="MM111"/>
      <c r="MN111"/>
      <c r="MO111"/>
      <c r="MP111"/>
      <c r="MQ111"/>
      <c r="MR111"/>
      <c r="MS111"/>
      <c r="MT111"/>
      <c r="MU111"/>
      <c r="MV111"/>
      <c r="MW111"/>
      <c r="MX111"/>
      <c r="MY111"/>
      <c r="MZ111"/>
      <c r="NA111"/>
      <c r="NB111"/>
      <c r="NC111"/>
      <c r="ND111"/>
      <c r="NE111"/>
      <c r="NF111"/>
      <c r="NG111"/>
      <c r="NH111"/>
      <c r="NI111"/>
      <c r="NJ111"/>
      <c r="NK111"/>
      <c r="NL111"/>
      <c r="NM111"/>
      <c r="NN111"/>
      <c r="NO111"/>
      <c r="NP111"/>
      <c r="NQ111"/>
      <c r="NR111"/>
      <c r="NS111"/>
      <c r="NT111"/>
      <c r="NU111"/>
      <c r="NV111"/>
      <c r="NW111"/>
      <c r="NX111"/>
      <c r="NY111"/>
      <c r="NZ111"/>
      <c r="OA111"/>
      <c r="OB111"/>
      <c r="OC111"/>
      <c r="OD111"/>
      <c r="OE111"/>
      <c r="OF111"/>
      <c r="OG111"/>
      <c r="OH111"/>
      <c r="OI111"/>
      <c r="OJ111"/>
      <c r="OK111"/>
      <c r="OL111"/>
      <c r="OM111"/>
      <c r="ON111"/>
      <c r="OO111"/>
      <c r="OP111"/>
      <c r="OQ111"/>
      <c r="OR111"/>
      <c r="OS111"/>
      <c r="OT111"/>
      <c r="OU111"/>
      <c r="OV111"/>
      <c r="OW111"/>
      <c r="OX111"/>
      <c r="OY111"/>
      <c r="OZ111"/>
      <c r="PA111"/>
      <c r="PB111"/>
      <c r="PC111"/>
      <c r="PD111"/>
      <c r="PE111"/>
      <c r="PF111"/>
      <c r="PG111"/>
      <c r="PH111"/>
      <c r="PI111"/>
      <c r="PJ111"/>
      <c r="PK111"/>
      <c r="PL111"/>
      <c r="PM111"/>
      <c r="PN111"/>
      <c r="PO111"/>
      <c r="PP111"/>
      <c r="PQ111"/>
      <c r="PR111"/>
      <c r="PS111"/>
      <c r="PT111"/>
      <c r="PU111"/>
      <c r="PV111"/>
      <c r="PW111"/>
      <c r="PX111"/>
      <c r="PY111"/>
      <c r="PZ111"/>
      <c r="QA111"/>
      <c r="QB111"/>
      <c r="QC111"/>
      <c r="QD111"/>
      <c r="QE111"/>
      <c r="QF111"/>
      <c r="QG111"/>
      <c r="QH111"/>
      <c r="QI111"/>
      <c r="QJ111"/>
      <c r="QK111"/>
      <c r="QL111"/>
      <c r="QM111"/>
      <c r="QN111"/>
      <c r="QO111"/>
      <c r="QP111"/>
      <c r="QQ111"/>
      <c r="QR111"/>
      <c r="QS111"/>
      <c r="QT111"/>
      <c r="QU111"/>
      <c r="QV111"/>
      <c r="QW111"/>
      <c r="QX111"/>
      <c r="QY111"/>
      <c r="QZ111"/>
      <c r="RA111"/>
      <c r="RB111"/>
      <c r="RC111"/>
      <c r="RD111"/>
      <c r="RE111"/>
      <c r="RF111"/>
      <c r="RG111"/>
      <c r="RH111"/>
      <c r="RI111"/>
      <c r="RJ111"/>
      <c r="RK111"/>
      <c r="RL111"/>
      <c r="RM111"/>
      <c r="RN111"/>
      <c r="RO111"/>
      <c r="RP111"/>
      <c r="RQ111"/>
      <c r="RR111"/>
      <c r="RS111"/>
      <c r="RT111"/>
      <c r="RU111"/>
      <c r="RV111"/>
      <c r="RW111"/>
      <c r="RX111"/>
      <c r="RY111"/>
      <c r="RZ111"/>
      <c r="SA111"/>
      <c r="SB111"/>
      <c r="SC111"/>
      <c r="SD111"/>
      <c r="SE111"/>
      <c r="SF111"/>
      <c r="SG111"/>
      <c r="SH111"/>
      <c r="SI111"/>
      <c r="SJ111"/>
      <c r="SK111"/>
      <c r="SL111"/>
      <c r="SM111"/>
      <c r="SN111"/>
      <c r="SO111"/>
      <c r="SP111"/>
      <c r="SQ111"/>
      <c r="SR111"/>
      <c r="SS111"/>
      <c r="ST111"/>
      <c r="SU111"/>
      <c r="SV111"/>
      <c r="SW111"/>
      <c r="SX111"/>
      <c r="SY111"/>
      <c r="SZ111"/>
      <c r="TA111"/>
      <c r="TB111"/>
      <c r="TC111"/>
      <c r="TD111"/>
      <c r="TE111"/>
      <c r="TF111"/>
      <c r="TG111"/>
      <c r="TH111"/>
      <c r="TI111"/>
      <c r="TJ111"/>
      <c r="TK111"/>
      <c r="TL111"/>
      <c r="TM111"/>
      <c r="TN111"/>
      <c r="TO111"/>
      <c r="TP111"/>
      <c r="TQ111"/>
      <c r="TR111"/>
      <c r="TS111"/>
      <c r="TT111"/>
      <c r="TU111"/>
      <c r="TV111"/>
      <c r="TW111"/>
      <c r="TX111"/>
      <c r="TY111"/>
      <c r="TZ111"/>
      <c r="UA111"/>
      <c r="UB111"/>
      <c r="UC111"/>
      <c r="UD111"/>
      <c r="UE111"/>
      <c r="UF111"/>
      <c r="UG111"/>
      <c r="UH111"/>
      <c r="UI111"/>
      <c r="UJ111"/>
      <c r="UK111"/>
      <c r="UL111"/>
      <c r="UM111"/>
      <c r="UN111"/>
      <c r="UO111"/>
      <c r="UP111"/>
      <c r="UQ111"/>
      <c r="UR111"/>
      <c r="US111"/>
      <c r="UT111"/>
      <c r="UU111"/>
      <c r="UV111"/>
      <c r="UW111"/>
      <c r="UX111"/>
      <c r="UY111"/>
      <c r="UZ111"/>
      <c r="VA111"/>
      <c r="VB111"/>
      <c r="VC111"/>
      <c r="VD111"/>
      <c r="VE111"/>
      <c r="VF111"/>
      <c r="VG111"/>
      <c r="VH111"/>
      <c r="VI111"/>
      <c r="VJ111"/>
      <c r="VK111"/>
      <c r="VL111"/>
      <c r="VM111"/>
      <c r="VN111"/>
      <c r="VO111"/>
      <c r="VP111"/>
      <c r="VQ111"/>
      <c r="VR111"/>
      <c r="VS111"/>
      <c r="VT111"/>
      <c r="VU111"/>
      <c r="VV111"/>
      <c r="VW111"/>
      <c r="VX111"/>
      <c r="VY111"/>
      <c r="VZ111"/>
      <c r="WA111"/>
      <c r="WB111"/>
      <c r="WC111"/>
      <c r="WD111"/>
      <c r="WE111"/>
      <c r="WF111"/>
      <c r="WG111"/>
      <c r="WH111"/>
      <c r="WI111"/>
      <c r="WJ111"/>
      <c r="WK111"/>
      <c r="WL111"/>
      <c r="WM111"/>
      <c r="WN111"/>
      <c r="WO111"/>
      <c r="WP111"/>
      <c r="WQ111"/>
      <c r="WR111"/>
      <c r="WS111"/>
      <c r="WT111"/>
      <c r="WU111"/>
      <c r="WV111"/>
      <c r="WW111"/>
      <c r="WX111"/>
      <c r="WY111"/>
      <c r="WZ111"/>
      <c r="XA111"/>
      <c r="XB111"/>
      <c r="XC111"/>
      <c r="XD111"/>
      <c r="XE111"/>
      <c r="XF111"/>
      <c r="XG111"/>
      <c r="XH111"/>
      <c r="XI111"/>
      <c r="XJ111"/>
      <c r="XK111"/>
      <c r="XL111"/>
      <c r="XM111"/>
      <c r="XN111"/>
      <c r="XO111"/>
      <c r="XP111"/>
      <c r="XQ111"/>
      <c r="XR111"/>
      <c r="XS111"/>
      <c r="XT111"/>
      <c r="XU111"/>
      <c r="XV111"/>
      <c r="XW111"/>
      <c r="XX111"/>
      <c r="XY111"/>
      <c r="XZ111"/>
      <c r="YA111"/>
      <c r="YB111"/>
      <c r="YC111"/>
      <c r="YD111"/>
      <c r="YE111"/>
      <c r="YF111"/>
      <c r="YG111"/>
      <c r="YH111"/>
      <c r="YI111"/>
      <c r="YJ111"/>
      <c r="YK111"/>
      <c r="YL111"/>
      <c r="YM111"/>
      <c r="YN111"/>
      <c r="YO111"/>
      <c r="YP111"/>
      <c r="YQ111"/>
      <c r="YR111"/>
      <c r="YS111"/>
      <c r="YT111"/>
      <c r="YU111"/>
      <c r="YV111"/>
      <c r="YW111"/>
      <c r="YX111"/>
      <c r="YY111"/>
      <c r="YZ111"/>
      <c r="ZA111"/>
      <c r="ZB111"/>
      <c r="ZC111"/>
      <c r="ZD111"/>
      <c r="ZE111"/>
      <c r="ZF111"/>
      <c r="ZG111"/>
      <c r="ZH111"/>
      <c r="ZI111"/>
      <c r="ZJ111"/>
      <c r="ZK111"/>
      <c r="ZL111"/>
      <c r="ZM111"/>
      <c r="ZN111"/>
      <c r="ZO111"/>
      <c r="ZP111"/>
      <c r="ZQ111"/>
      <c r="ZR111"/>
      <c r="ZS111"/>
      <c r="ZT111"/>
      <c r="ZU111"/>
      <c r="ZV111"/>
      <c r="ZW111"/>
      <c r="ZX111"/>
      <c r="ZY111"/>
      <c r="ZZ111"/>
      <c r="AAA111"/>
      <c r="AAB111"/>
      <c r="AAC111"/>
      <c r="AAD111"/>
      <c r="AAE111"/>
      <c r="AAF111"/>
      <c r="AAG111"/>
      <c r="AAH111"/>
      <c r="AAI111"/>
      <c r="AAJ111"/>
      <c r="AAK111"/>
      <c r="AAL111"/>
      <c r="AAM111"/>
      <c r="AAN111"/>
      <c r="AAO111"/>
      <c r="AAP111"/>
      <c r="AAQ111"/>
      <c r="AAR111"/>
      <c r="AAS111"/>
      <c r="AAT111"/>
      <c r="AAU111"/>
      <c r="AAV111"/>
      <c r="AAW111"/>
      <c r="AAX111"/>
      <c r="AAY111"/>
      <c r="AAZ111"/>
      <c r="ABA111"/>
      <c r="ABB111"/>
      <c r="ABC111"/>
      <c r="ABD111"/>
      <c r="ABE111"/>
      <c r="ABF111"/>
      <c r="ABG111"/>
      <c r="ABH111"/>
      <c r="ABI111"/>
      <c r="ABJ111"/>
      <c r="ABK111"/>
      <c r="ABL111"/>
      <c r="ABM111"/>
      <c r="ABN111"/>
      <c r="ABO111"/>
      <c r="ABP111"/>
      <c r="ABQ111"/>
      <c r="ABR111"/>
      <c r="ABS111"/>
      <c r="ABT111"/>
      <c r="ABU111"/>
      <c r="ABV111"/>
      <c r="ABW111"/>
      <c r="ABX111"/>
      <c r="ABY111"/>
      <c r="ABZ111"/>
      <c r="ACA111"/>
      <c r="ACB111"/>
      <c r="ACC111"/>
      <c r="ACD111"/>
      <c r="ACE111"/>
      <c r="ACF111"/>
      <c r="ACG111"/>
      <c r="ACH111"/>
      <c r="ACI111"/>
      <c r="ACJ111"/>
      <c r="ACK111"/>
      <c r="ACL111"/>
      <c r="ACM111"/>
      <c r="ACN111"/>
      <c r="ACO111"/>
      <c r="ACP111"/>
      <c r="ACQ111"/>
      <c r="ACR111"/>
      <c r="ACS111"/>
      <c r="ACT111"/>
      <c r="ACU111"/>
      <c r="ACV111"/>
      <c r="ACW111"/>
      <c r="ACX111"/>
      <c r="ACY111"/>
      <c r="ACZ111"/>
      <c r="ADA111"/>
      <c r="ADB111"/>
      <c r="ADC111"/>
      <c r="ADD111"/>
      <c r="ADE111"/>
      <c r="ADF111"/>
      <c r="ADG111"/>
      <c r="ADH111"/>
      <c r="ADI111"/>
      <c r="ADJ111"/>
      <c r="ADK111"/>
      <c r="ADL111"/>
      <c r="ADM111"/>
      <c r="ADN111"/>
      <c r="ADO111"/>
      <c r="ADP111"/>
      <c r="ADQ111"/>
      <c r="ADR111"/>
      <c r="ADS111"/>
      <c r="ADT111"/>
      <c r="ADU111"/>
      <c r="ADV111"/>
      <c r="ADW111"/>
      <c r="ADX111"/>
      <c r="ADY111"/>
      <c r="ADZ111"/>
      <c r="AEA111"/>
      <c r="AEB111"/>
      <c r="AEC111"/>
      <c r="AED111"/>
      <c r="AEE111"/>
      <c r="AEF111"/>
      <c r="AEG111"/>
      <c r="AEH111"/>
      <c r="AEI111"/>
      <c r="AEJ111"/>
      <c r="AEK111"/>
      <c r="AEL111"/>
      <c r="AEM111"/>
      <c r="AEN111"/>
      <c r="AEO111"/>
      <c r="AEP111"/>
      <c r="AEQ111"/>
      <c r="AER111"/>
      <c r="AES111"/>
      <c r="AET111"/>
      <c r="AEU111"/>
      <c r="AEV111"/>
      <c r="AEW111"/>
      <c r="AEX111"/>
      <c r="AEY111"/>
      <c r="AEZ111"/>
      <c r="AFA111"/>
      <c r="AFB111"/>
      <c r="AFC111"/>
      <c r="AFD111"/>
      <c r="AFE111"/>
      <c r="AFF111"/>
      <c r="AFG111"/>
      <c r="AFH111"/>
      <c r="AFI111"/>
      <c r="AFJ111"/>
      <c r="AFK111"/>
      <c r="AFL111"/>
      <c r="AFM111"/>
      <c r="AFN111"/>
      <c r="AFO111"/>
      <c r="AFP111"/>
      <c r="AFQ111"/>
      <c r="AFR111"/>
      <c r="AFS111"/>
      <c r="AFT111"/>
      <c r="AFU111"/>
      <c r="AFV111"/>
      <c r="AFW111"/>
      <c r="AFX111"/>
      <c r="AFY111"/>
      <c r="AFZ111"/>
      <c r="AGA111"/>
      <c r="AGB111"/>
      <c r="AGC111"/>
      <c r="AGD111"/>
      <c r="AGE111"/>
      <c r="AGF111"/>
      <c r="AGG111"/>
      <c r="AGH111"/>
      <c r="AGI111"/>
      <c r="AGJ111"/>
      <c r="AGK111"/>
      <c r="AGL111"/>
      <c r="AGM111"/>
      <c r="AGN111"/>
      <c r="AGO111"/>
      <c r="AGP111"/>
      <c r="AGQ111"/>
      <c r="AGR111"/>
      <c r="AGS111"/>
      <c r="AGT111"/>
      <c r="AGU111"/>
      <c r="AGV111"/>
      <c r="AGW111"/>
      <c r="AGX111"/>
      <c r="AGY111"/>
      <c r="AGZ111"/>
      <c r="AHA111"/>
      <c r="AHB111"/>
      <c r="AHC111"/>
      <c r="AHD111"/>
      <c r="AHE111"/>
      <c r="AHF111"/>
      <c r="AHG111"/>
      <c r="AHH111"/>
      <c r="AHI111"/>
      <c r="AHJ111"/>
      <c r="AHK111"/>
      <c r="AHL111"/>
      <c r="AHM111"/>
      <c r="AHN111"/>
      <c r="AHO111"/>
      <c r="AHP111"/>
      <c r="AHQ111"/>
      <c r="AHR111"/>
      <c r="AHS111"/>
      <c r="AHT111"/>
      <c r="AHU111"/>
      <c r="AHV111"/>
      <c r="AHW111"/>
      <c r="AHX111"/>
      <c r="AHY111"/>
      <c r="AHZ111"/>
      <c r="AIA111"/>
      <c r="AIB111"/>
      <c r="AIC111"/>
      <c r="AID111"/>
      <c r="AIE111"/>
      <c r="AIF111"/>
      <c r="AIG111"/>
      <c r="AIH111"/>
      <c r="AII111"/>
      <c r="AIJ111"/>
      <c r="AIK111"/>
      <c r="AIL111"/>
      <c r="AIM111"/>
      <c r="AIN111"/>
      <c r="AIO111"/>
      <c r="AIP111"/>
      <c r="AIQ111"/>
      <c r="AIR111"/>
      <c r="AIS111"/>
      <c r="AIT111"/>
      <c r="AIU111"/>
      <c r="AIV111"/>
      <c r="AIW111"/>
      <c r="AIX111"/>
      <c r="AIY111"/>
      <c r="AIZ111"/>
      <c r="AJA111"/>
      <c r="AJB111"/>
      <c r="AJC111"/>
      <c r="AJD111"/>
      <c r="AJE111"/>
      <c r="AJF111"/>
      <c r="AJG111"/>
      <c r="AJH111"/>
      <c r="AJI111"/>
      <c r="AJJ111"/>
      <c r="AJK111"/>
      <c r="AJL111"/>
      <c r="AJM111"/>
      <c r="AJN111"/>
      <c r="AJO111"/>
      <c r="AJP111"/>
      <c r="AJQ111"/>
      <c r="AJR111"/>
      <c r="AJS111"/>
      <c r="AJT111"/>
      <c r="AJU111"/>
      <c r="AJV111"/>
      <c r="AJW111"/>
      <c r="AJX111"/>
      <c r="AJY111"/>
      <c r="AJZ111"/>
      <c r="AKA111"/>
      <c r="AKB111"/>
      <c r="AKC111"/>
      <c r="AKD111"/>
      <c r="AKE111"/>
      <c r="AKF111"/>
      <c r="AKG111"/>
      <c r="AKH111"/>
      <c r="AKI111"/>
      <c r="AKJ111"/>
      <c r="AKK111"/>
      <c r="AKL111"/>
      <c r="AKM111"/>
      <c r="AKN111"/>
      <c r="AKO111"/>
      <c r="AKP111"/>
      <c r="AKQ111"/>
      <c r="AKR111"/>
      <c r="AKS111"/>
      <c r="AKT111"/>
      <c r="AKU111"/>
      <c r="AKV111"/>
      <c r="AKW111"/>
      <c r="AKX111"/>
      <c r="AKY111"/>
      <c r="AKZ111"/>
      <c r="ALA111"/>
      <c r="ALB111"/>
      <c r="ALC111"/>
      <c r="ALD111"/>
      <c r="ALE111"/>
      <c r="ALF111"/>
      <c r="ALG111"/>
      <c r="ALH111"/>
      <c r="ALI111"/>
      <c r="ALJ111"/>
      <c r="ALK111"/>
      <c r="ALL111"/>
      <c r="ALM111"/>
      <c r="ALN111"/>
      <c r="ALO111"/>
      <c r="ALP111"/>
      <c r="ALQ111"/>
      <c r="ALR111"/>
      <c r="ALS111"/>
      <c r="ALT111"/>
      <c r="ALU111"/>
      <c r="ALV111"/>
      <c r="ALW111"/>
      <c r="ALX111"/>
      <c r="ALY111"/>
      <c r="ALZ111"/>
      <c r="AMA111"/>
      <c r="AMB111"/>
      <c r="AMC111"/>
      <c r="AMD111"/>
      <c r="AME111"/>
      <c r="AMF111"/>
      <c r="AMG111"/>
      <c r="AMH111"/>
      <c r="AMI111"/>
      <c r="AMJ111"/>
    </row>
    <row r="112" spans="1:1024">
      <c r="A112" s="65" t="s">
        <v>957</v>
      </c>
      <c r="B112" s="4" t="s">
        <v>784</v>
      </c>
      <c r="C112" s="50" t="s">
        <v>37</v>
      </c>
      <c r="D112" s="50"/>
      <c r="E112" s="50"/>
      <c r="F112" s="7" t="s">
        <v>958</v>
      </c>
      <c r="G112" s="50" t="s">
        <v>940</v>
      </c>
      <c r="H112" s="3"/>
      <c r="I112" s="3"/>
      <c r="J112" s="7" t="s">
        <v>955</v>
      </c>
      <c r="K112" s="61"/>
      <c r="L112" s="7" t="s">
        <v>942</v>
      </c>
      <c r="M112" s="7" t="s">
        <v>943</v>
      </c>
      <c r="N112" s="4"/>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c r="IW112"/>
      <c r="IX112"/>
      <c r="IY112"/>
      <c r="IZ112"/>
      <c r="JA112"/>
      <c r="JB112"/>
      <c r="JC112"/>
      <c r="JD112"/>
      <c r="JE112"/>
      <c r="JF112"/>
      <c r="JG112"/>
      <c r="JH112"/>
      <c r="JI112"/>
      <c r="JJ112"/>
      <c r="JK112"/>
      <c r="JL112"/>
      <c r="JM112"/>
      <c r="JN112"/>
      <c r="JO112"/>
      <c r="JP112"/>
      <c r="JQ112"/>
      <c r="JR112"/>
      <c r="JS112"/>
      <c r="JT112"/>
      <c r="JU112"/>
      <c r="JV112"/>
      <c r="JW112"/>
      <c r="JX112"/>
      <c r="JY112"/>
      <c r="JZ112"/>
      <c r="KA112"/>
      <c r="KB112"/>
      <c r="KC112"/>
      <c r="KD112"/>
      <c r="KE112"/>
      <c r="KF112"/>
      <c r="KG112"/>
      <c r="KH112"/>
      <c r="KI112"/>
      <c r="KJ112"/>
      <c r="KK112"/>
      <c r="KL112"/>
      <c r="KM112"/>
      <c r="KN112"/>
      <c r="KO112"/>
      <c r="KP112"/>
      <c r="KQ112"/>
      <c r="KR112"/>
      <c r="KS112"/>
      <c r="KT112"/>
      <c r="KU112"/>
      <c r="KV112"/>
      <c r="KW112"/>
      <c r="KX112"/>
      <c r="KY112"/>
      <c r="KZ112"/>
      <c r="LA112"/>
      <c r="LB112"/>
      <c r="LC112"/>
      <c r="LD112"/>
      <c r="LE112"/>
      <c r="LF112"/>
      <c r="LG112"/>
      <c r="LH112"/>
      <c r="LI112"/>
      <c r="LJ112"/>
      <c r="LK112"/>
      <c r="LL112"/>
      <c r="LM112"/>
      <c r="LN112"/>
      <c r="LO112"/>
      <c r="LP112"/>
      <c r="LQ112"/>
      <c r="LR112"/>
      <c r="LS112"/>
      <c r="LT112"/>
      <c r="LU112"/>
      <c r="LV112"/>
      <c r="LW112"/>
      <c r="LX112"/>
      <c r="LY112"/>
      <c r="LZ112"/>
      <c r="MA112"/>
      <c r="MB112"/>
      <c r="MC112"/>
      <c r="MD112"/>
      <c r="ME112"/>
      <c r="MF112"/>
      <c r="MG112"/>
      <c r="MH112"/>
      <c r="MI112"/>
      <c r="MJ112"/>
      <c r="MK112"/>
      <c r="ML112"/>
      <c r="MM112"/>
      <c r="MN112"/>
      <c r="MO112"/>
      <c r="MP112"/>
      <c r="MQ112"/>
      <c r="MR112"/>
      <c r="MS112"/>
      <c r="MT112"/>
      <c r="MU112"/>
      <c r="MV112"/>
      <c r="MW112"/>
      <c r="MX112"/>
      <c r="MY112"/>
      <c r="MZ112"/>
      <c r="NA112"/>
      <c r="NB112"/>
      <c r="NC112"/>
      <c r="ND112"/>
      <c r="NE112"/>
      <c r="NF112"/>
      <c r="NG112"/>
      <c r="NH112"/>
      <c r="NI112"/>
      <c r="NJ112"/>
      <c r="NK112"/>
      <c r="NL112"/>
      <c r="NM112"/>
      <c r="NN112"/>
      <c r="NO112"/>
      <c r="NP112"/>
      <c r="NQ112"/>
      <c r="NR112"/>
      <c r="NS112"/>
      <c r="NT112"/>
      <c r="NU112"/>
      <c r="NV112"/>
      <c r="NW112"/>
      <c r="NX112"/>
      <c r="NY112"/>
      <c r="NZ112"/>
      <c r="OA112"/>
      <c r="OB112"/>
      <c r="OC112"/>
      <c r="OD112"/>
      <c r="OE112"/>
      <c r="OF112"/>
      <c r="OG112"/>
      <c r="OH112"/>
      <c r="OI112"/>
      <c r="OJ112"/>
      <c r="OK112"/>
      <c r="OL112"/>
      <c r="OM112"/>
      <c r="ON112"/>
      <c r="OO112"/>
      <c r="OP112"/>
      <c r="OQ112"/>
      <c r="OR112"/>
      <c r="OS112"/>
      <c r="OT112"/>
      <c r="OU112"/>
      <c r="OV112"/>
      <c r="OW112"/>
      <c r="OX112"/>
      <c r="OY112"/>
      <c r="OZ112"/>
      <c r="PA112"/>
      <c r="PB112"/>
      <c r="PC112"/>
      <c r="PD112"/>
      <c r="PE112"/>
      <c r="PF112"/>
      <c r="PG112"/>
      <c r="PH112"/>
      <c r="PI112"/>
      <c r="PJ112"/>
      <c r="PK112"/>
      <c r="PL112"/>
      <c r="PM112"/>
      <c r="PN112"/>
      <c r="PO112"/>
      <c r="PP112"/>
      <c r="PQ112"/>
      <c r="PR112"/>
      <c r="PS112"/>
      <c r="PT112"/>
      <c r="PU112"/>
      <c r="PV112"/>
      <c r="PW112"/>
      <c r="PX112"/>
      <c r="PY112"/>
      <c r="PZ112"/>
      <c r="QA112"/>
      <c r="QB112"/>
      <c r="QC112"/>
      <c r="QD112"/>
      <c r="QE112"/>
      <c r="QF112"/>
      <c r="QG112"/>
      <c r="QH112"/>
      <c r="QI112"/>
      <c r="QJ112"/>
      <c r="QK112"/>
      <c r="QL112"/>
      <c r="QM112"/>
      <c r="QN112"/>
      <c r="QO112"/>
      <c r="QP112"/>
      <c r="QQ112"/>
      <c r="QR112"/>
      <c r="QS112"/>
      <c r="QT112"/>
      <c r="QU112"/>
      <c r="QV112"/>
      <c r="QW112"/>
      <c r="QX112"/>
      <c r="QY112"/>
      <c r="QZ112"/>
      <c r="RA112"/>
      <c r="RB112"/>
      <c r="RC112"/>
      <c r="RD112"/>
      <c r="RE112"/>
      <c r="RF112"/>
      <c r="RG112"/>
      <c r="RH112"/>
      <c r="RI112"/>
      <c r="RJ112"/>
      <c r="RK112"/>
      <c r="RL112"/>
      <c r="RM112"/>
      <c r="RN112"/>
      <c r="RO112"/>
      <c r="RP112"/>
      <c r="RQ112"/>
      <c r="RR112"/>
      <c r="RS112"/>
      <c r="RT112"/>
      <c r="RU112"/>
      <c r="RV112"/>
      <c r="RW112"/>
      <c r="RX112"/>
      <c r="RY112"/>
      <c r="RZ112"/>
      <c r="SA112"/>
      <c r="SB112"/>
      <c r="SC112"/>
      <c r="SD112"/>
      <c r="SE112"/>
      <c r="SF112"/>
      <c r="SG112"/>
      <c r="SH112"/>
      <c r="SI112"/>
      <c r="SJ112"/>
      <c r="SK112"/>
      <c r="SL112"/>
      <c r="SM112"/>
      <c r="SN112"/>
      <c r="SO112"/>
      <c r="SP112"/>
      <c r="SQ112"/>
      <c r="SR112"/>
      <c r="SS112"/>
      <c r="ST112"/>
      <c r="SU112"/>
      <c r="SV112"/>
      <c r="SW112"/>
      <c r="SX112"/>
      <c r="SY112"/>
      <c r="SZ112"/>
      <c r="TA112"/>
      <c r="TB112"/>
      <c r="TC112"/>
      <c r="TD112"/>
      <c r="TE112"/>
      <c r="TF112"/>
      <c r="TG112"/>
      <c r="TH112"/>
      <c r="TI112"/>
      <c r="TJ112"/>
      <c r="TK112"/>
      <c r="TL112"/>
      <c r="TM112"/>
      <c r="TN112"/>
      <c r="TO112"/>
      <c r="TP112"/>
      <c r="TQ112"/>
      <c r="TR112"/>
      <c r="TS112"/>
      <c r="TT112"/>
      <c r="TU112"/>
      <c r="TV112"/>
      <c r="TW112"/>
      <c r="TX112"/>
      <c r="TY112"/>
      <c r="TZ112"/>
      <c r="UA112"/>
      <c r="UB112"/>
      <c r="UC112"/>
      <c r="UD112"/>
      <c r="UE112"/>
      <c r="UF112"/>
      <c r="UG112"/>
      <c r="UH112"/>
      <c r="UI112"/>
      <c r="UJ112"/>
      <c r="UK112"/>
      <c r="UL112"/>
      <c r="UM112"/>
      <c r="UN112"/>
      <c r="UO112"/>
      <c r="UP112"/>
      <c r="UQ112"/>
      <c r="UR112"/>
      <c r="US112"/>
      <c r="UT112"/>
      <c r="UU112"/>
      <c r="UV112"/>
      <c r="UW112"/>
      <c r="UX112"/>
      <c r="UY112"/>
      <c r="UZ112"/>
      <c r="VA112"/>
      <c r="VB112"/>
      <c r="VC112"/>
      <c r="VD112"/>
      <c r="VE112"/>
      <c r="VF112"/>
      <c r="VG112"/>
      <c r="VH112"/>
      <c r="VI112"/>
      <c r="VJ112"/>
      <c r="VK112"/>
      <c r="VL112"/>
      <c r="VM112"/>
      <c r="VN112"/>
      <c r="VO112"/>
      <c r="VP112"/>
      <c r="VQ112"/>
      <c r="VR112"/>
      <c r="VS112"/>
      <c r="VT112"/>
      <c r="VU112"/>
      <c r="VV112"/>
      <c r="VW112"/>
      <c r="VX112"/>
      <c r="VY112"/>
      <c r="VZ112"/>
      <c r="WA112"/>
      <c r="WB112"/>
      <c r="WC112"/>
      <c r="WD112"/>
      <c r="WE112"/>
      <c r="WF112"/>
      <c r="WG112"/>
      <c r="WH112"/>
      <c r="WI112"/>
      <c r="WJ112"/>
      <c r="WK112"/>
      <c r="WL112"/>
      <c r="WM112"/>
      <c r="WN112"/>
      <c r="WO112"/>
      <c r="WP112"/>
      <c r="WQ112"/>
      <c r="WR112"/>
      <c r="WS112"/>
      <c r="WT112"/>
      <c r="WU112"/>
      <c r="WV112"/>
      <c r="WW112"/>
      <c r="WX112"/>
      <c r="WY112"/>
      <c r="WZ112"/>
      <c r="XA112"/>
      <c r="XB112"/>
      <c r="XC112"/>
      <c r="XD112"/>
      <c r="XE112"/>
      <c r="XF112"/>
      <c r="XG112"/>
      <c r="XH112"/>
      <c r="XI112"/>
      <c r="XJ112"/>
      <c r="XK112"/>
      <c r="XL112"/>
      <c r="XM112"/>
      <c r="XN112"/>
      <c r="XO112"/>
      <c r="XP112"/>
      <c r="XQ112"/>
      <c r="XR112"/>
      <c r="XS112"/>
      <c r="XT112"/>
      <c r="XU112"/>
      <c r="XV112"/>
      <c r="XW112"/>
      <c r="XX112"/>
      <c r="XY112"/>
      <c r="XZ112"/>
      <c r="YA112"/>
      <c r="YB112"/>
      <c r="YC112"/>
      <c r="YD112"/>
      <c r="YE112"/>
      <c r="YF112"/>
      <c r="YG112"/>
      <c r="YH112"/>
      <c r="YI112"/>
      <c r="YJ112"/>
      <c r="YK112"/>
      <c r="YL112"/>
      <c r="YM112"/>
      <c r="YN112"/>
      <c r="YO112"/>
      <c r="YP112"/>
      <c r="YQ112"/>
      <c r="YR112"/>
      <c r="YS112"/>
      <c r="YT112"/>
      <c r="YU112"/>
      <c r="YV112"/>
      <c r="YW112"/>
      <c r="YX112"/>
      <c r="YY112"/>
      <c r="YZ112"/>
      <c r="ZA112"/>
      <c r="ZB112"/>
      <c r="ZC112"/>
      <c r="ZD112"/>
      <c r="ZE112"/>
      <c r="ZF112"/>
      <c r="ZG112"/>
      <c r="ZH112"/>
      <c r="ZI112"/>
      <c r="ZJ112"/>
      <c r="ZK112"/>
      <c r="ZL112"/>
      <c r="ZM112"/>
      <c r="ZN112"/>
      <c r="ZO112"/>
      <c r="ZP112"/>
      <c r="ZQ112"/>
      <c r="ZR112"/>
      <c r="ZS112"/>
      <c r="ZT112"/>
      <c r="ZU112"/>
      <c r="ZV112"/>
      <c r="ZW112"/>
      <c r="ZX112"/>
      <c r="ZY112"/>
      <c r="ZZ112"/>
      <c r="AAA112"/>
      <c r="AAB112"/>
      <c r="AAC112"/>
      <c r="AAD112"/>
      <c r="AAE112"/>
      <c r="AAF112"/>
      <c r="AAG112"/>
      <c r="AAH112"/>
      <c r="AAI112"/>
      <c r="AAJ112"/>
      <c r="AAK112"/>
      <c r="AAL112"/>
      <c r="AAM112"/>
      <c r="AAN112"/>
      <c r="AAO112"/>
      <c r="AAP112"/>
      <c r="AAQ112"/>
      <c r="AAR112"/>
      <c r="AAS112"/>
      <c r="AAT112"/>
      <c r="AAU112"/>
      <c r="AAV112"/>
      <c r="AAW112"/>
      <c r="AAX112"/>
      <c r="AAY112"/>
      <c r="AAZ112"/>
      <c r="ABA112"/>
      <c r="ABB112"/>
      <c r="ABC112"/>
      <c r="ABD112"/>
      <c r="ABE112"/>
      <c r="ABF112"/>
      <c r="ABG112"/>
      <c r="ABH112"/>
      <c r="ABI112"/>
      <c r="ABJ112"/>
      <c r="ABK112"/>
      <c r="ABL112"/>
      <c r="ABM112"/>
      <c r="ABN112"/>
      <c r="ABO112"/>
      <c r="ABP112"/>
      <c r="ABQ112"/>
      <c r="ABR112"/>
      <c r="ABS112"/>
      <c r="ABT112"/>
      <c r="ABU112"/>
      <c r="ABV112"/>
      <c r="ABW112"/>
      <c r="ABX112"/>
      <c r="ABY112"/>
      <c r="ABZ112"/>
      <c r="ACA112"/>
      <c r="ACB112"/>
      <c r="ACC112"/>
      <c r="ACD112"/>
      <c r="ACE112"/>
      <c r="ACF112"/>
      <c r="ACG112"/>
      <c r="ACH112"/>
      <c r="ACI112"/>
      <c r="ACJ112"/>
      <c r="ACK112"/>
      <c r="ACL112"/>
      <c r="ACM112"/>
      <c r="ACN112"/>
      <c r="ACO112"/>
      <c r="ACP112"/>
      <c r="ACQ112"/>
      <c r="ACR112"/>
      <c r="ACS112"/>
      <c r="ACT112"/>
      <c r="ACU112"/>
      <c r="ACV112"/>
      <c r="ACW112"/>
      <c r="ACX112"/>
      <c r="ACY112"/>
      <c r="ACZ112"/>
      <c r="ADA112"/>
      <c r="ADB112"/>
      <c r="ADC112"/>
      <c r="ADD112"/>
      <c r="ADE112"/>
      <c r="ADF112"/>
      <c r="ADG112"/>
      <c r="ADH112"/>
      <c r="ADI112"/>
      <c r="ADJ112"/>
      <c r="ADK112"/>
      <c r="ADL112"/>
      <c r="ADM112"/>
      <c r="ADN112"/>
      <c r="ADO112"/>
      <c r="ADP112"/>
      <c r="ADQ112"/>
      <c r="ADR112"/>
      <c r="ADS112"/>
      <c r="ADT112"/>
      <c r="ADU112"/>
      <c r="ADV112"/>
      <c r="ADW112"/>
      <c r="ADX112"/>
      <c r="ADY112"/>
      <c r="ADZ112"/>
      <c r="AEA112"/>
      <c r="AEB112"/>
      <c r="AEC112"/>
      <c r="AED112"/>
      <c r="AEE112"/>
      <c r="AEF112"/>
      <c r="AEG112"/>
      <c r="AEH112"/>
      <c r="AEI112"/>
      <c r="AEJ112"/>
      <c r="AEK112"/>
      <c r="AEL112"/>
      <c r="AEM112"/>
      <c r="AEN112"/>
      <c r="AEO112"/>
      <c r="AEP112"/>
      <c r="AEQ112"/>
      <c r="AER112"/>
      <c r="AES112"/>
      <c r="AET112"/>
      <c r="AEU112"/>
      <c r="AEV112"/>
      <c r="AEW112"/>
      <c r="AEX112"/>
      <c r="AEY112"/>
      <c r="AEZ112"/>
      <c r="AFA112"/>
      <c r="AFB112"/>
      <c r="AFC112"/>
      <c r="AFD112"/>
      <c r="AFE112"/>
      <c r="AFF112"/>
      <c r="AFG112"/>
      <c r="AFH112"/>
      <c r="AFI112"/>
      <c r="AFJ112"/>
      <c r="AFK112"/>
      <c r="AFL112"/>
      <c r="AFM112"/>
      <c r="AFN112"/>
      <c r="AFO112"/>
      <c r="AFP112"/>
      <c r="AFQ112"/>
      <c r="AFR112"/>
      <c r="AFS112"/>
      <c r="AFT112"/>
      <c r="AFU112"/>
      <c r="AFV112"/>
      <c r="AFW112"/>
      <c r="AFX112"/>
      <c r="AFY112"/>
      <c r="AFZ112"/>
      <c r="AGA112"/>
      <c r="AGB112"/>
      <c r="AGC112"/>
      <c r="AGD112"/>
      <c r="AGE112"/>
      <c r="AGF112"/>
      <c r="AGG112"/>
      <c r="AGH112"/>
      <c r="AGI112"/>
      <c r="AGJ112"/>
      <c r="AGK112"/>
      <c r="AGL112"/>
      <c r="AGM112"/>
      <c r="AGN112"/>
      <c r="AGO112"/>
      <c r="AGP112"/>
      <c r="AGQ112"/>
      <c r="AGR112"/>
      <c r="AGS112"/>
      <c r="AGT112"/>
      <c r="AGU112"/>
      <c r="AGV112"/>
      <c r="AGW112"/>
      <c r="AGX112"/>
      <c r="AGY112"/>
      <c r="AGZ112"/>
      <c r="AHA112"/>
      <c r="AHB112"/>
      <c r="AHC112"/>
      <c r="AHD112"/>
      <c r="AHE112"/>
      <c r="AHF112"/>
      <c r="AHG112"/>
      <c r="AHH112"/>
      <c r="AHI112"/>
      <c r="AHJ112"/>
      <c r="AHK112"/>
      <c r="AHL112"/>
      <c r="AHM112"/>
      <c r="AHN112"/>
      <c r="AHO112"/>
      <c r="AHP112"/>
      <c r="AHQ112"/>
      <c r="AHR112"/>
      <c r="AHS112"/>
      <c r="AHT112"/>
      <c r="AHU112"/>
      <c r="AHV112"/>
      <c r="AHW112"/>
      <c r="AHX112"/>
      <c r="AHY112"/>
      <c r="AHZ112"/>
      <c r="AIA112"/>
      <c r="AIB112"/>
      <c r="AIC112"/>
      <c r="AID112"/>
      <c r="AIE112"/>
      <c r="AIF112"/>
      <c r="AIG112"/>
      <c r="AIH112"/>
      <c r="AII112"/>
      <c r="AIJ112"/>
      <c r="AIK112"/>
      <c r="AIL112"/>
      <c r="AIM112"/>
      <c r="AIN112"/>
      <c r="AIO112"/>
      <c r="AIP112"/>
      <c r="AIQ112"/>
      <c r="AIR112"/>
      <c r="AIS112"/>
      <c r="AIT112"/>
      <c r="AIU112"/>
      <c r="AIV112"/>
      <c r="AIW112"/>
      <c r="AIX112"/>
      <c r="AIY112"/>
      <c r="AIZ112"/>
      <c r="AJA112"/>
      <c r="AJB112"/>
      <c r="AJC112"/>
      <c r="AJD112"/>
      <c r="AJE112"/>
      <c r="AJF112"/>
      <c r="AJG112"/>
      <c r="AJH112"/>
      <c r="AJI112"/>
      <c r="AJJ112"/>
      <c r="AJK112"/>
      <c r="AJL112"/>
      <c r="AJM112"/>
      <c r="AJN112"/>
      <c r="AJO112"/>
      <c r="AJP112"/>
      <c r="AJQ112"/>
      <c r="AJR112"/>
      <c r="AJS112"/>
      <c r="AJT112"/>
      <c r="AJU112"/>
      <c r="AJV112"/>
      <c r="AJW112"/>
      <c r="AJX112"/>
      <c r="AJY112"/>
      <c r="AJZ112"/>
      <c r="AKA112"/>
      <c r="AKB112"/>
      <c r="AKC112"/>
      <c r="AKD112"/>
      <c r="AKE112"/>
      <c r="AKF112"/>
      <c r="AKG112"/>
      <c r="AKH112"/>
      <c r="AKI112"/>
      <c r="AKJ112"/>
      <c r="AKK112"/>
      <c r="AKL112"/>
      <c r="AKM112"/>
      <c r="AKN112"/>
      <c r="AKO112"/>
      <c r="AKP112"/>
      <c r="AKQ112"/>
      <c r="AKR112"/>
      <c r="AKS112"/>
      <c r="AKT112"/>
      <c r="AKU112"/>
      <c r="AKV112"/>
      <c r="AKW112"/>
      <c r="AKX112"/>
      <c r="AKY112"/>
      <c r="AKZ112"/>
      <c r="ALA112"/>
      <c r="ALB112"/>
      <c r="ALC112"/>
      <c r="ALD112"/>
      <c r="ALE112"/>
      <c r="ALF112"/>
      <c r="ALG112"/>
      <c r="ALH112"/>
      <c r="ALI112"/>
      <c r="ALJ112"/>
      <c r="ALK112"/>
      <c r="ALL112"/>
      <c r="ALM112"/>
      <c r="ALN112"/>
      <c r="ALO112"/>
      <c r="ALP112"/>
      <c r="ALQ112"/>
      <c r="ALR112"/>
      <c r="ALS112"/>
      <c r="ALT112"/>
      <c r="ALU112"/>
      <c r="ALV112"/>
      <c r="ALW112"/>
      <c r="ALX112"/>
      <c r="ALY112"/>
      <c r="ALZ112"/>
      <c r="AMA112"/>
      <c r="AMB112"/>
      <c r="AMC112"/>
      <c r="AMD112"/>
      <c r="AME112"/>
      <c r="AMF112"/>
      <c r="AMG112"/>
      <c r="AMH112"/>
      <c r="AMI112"/>
      <c r="AMJ112"/>
    </row>
    <row r="113" spans="1:1024">
      <c r="A113" s="65" t="s">
        <v>959</v>
      </c>
      <c r="B113" s="19" t="s">
        <v>784</v>
      </c>
      <c r="C113" s="21" t="s">
        <v>355</v>
      </c>
      <c r="D113" s="21"/>
      <c r="E113" s="21"/>
      <c r="F113" s="7">
        <v>0.44</v>
      </c>
      <c r="G113" s="18" t="s">
        <v>960</v>
      </c>
      <c r="H113" s="8" t="s">
        <v>786</v>
      </c>
      <c r="I113" s="18"/>
      <c r="J113" s="101"/>
      <c r="K113" s="83"/>
      <c r="L113" s="7" t="s">
        <v>942</v>
      </c>
      <c r="M113" s="7" t="s">
        <v>943</v>
      </c>
      <c r="N113" s="4" t="s">
        <v>762</v>
      </c>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c r="HY113"/>
      <c r="HZ113"/>
      <c r="IA113"/>
      <c r="IB113"/>
      <c r="IC113"/>
      <c r="ID113"/>
      <c r="IE113"/>
      <c r="IF113"/>
      <c r="IG113"/>
      <c r="IH113"/>
      <c r="II113"/>
      <c r="IJ113"/>
      <c r="IK113"/>
      <c r="IL113"/>
      <c r="IM113"/>
      <c r="IN113"/>
      <c r="IO113"/>
      <c r="IP113"/>
      <c r="IQ113"/>
      <c r="IR113"/>
      <c r="IS113"/>
      <c r="IT113"/>
      <c r="IU113"/>
      <c r="IV113"/>
      <c r="IW113"/>
      <c r="IX113"/>
      <c r="IY113"/>
      <c r="IZ113"/>
      <c r="JA113"/>
      <c r="JB113"/>
      <c r="JC113"/>
      <c r="JD113"/>
      <c r="JE113"/>
      <c r="JF113"/>
      <c r="JG113"/>
      <c r="JH113"/>
      <c r="JI113"/>
      <c r="JJ113"/>
      <c r="JK113"/>
      <c r="JL113"/>
      <c r="JM113"/>
      <c r="JN113"/>
      <c r="JO113"/>
      <c r="JP113"/>
      <c r="JQ113"/>
      <c r="JR113"/>
      <c r="JS113"/>
      <c r="JT113"/>
      <c r="JU113"/>
      <c r="JV113"/>
      <c r="JW113"/>
      <c r="JX113"/>
      <c r="JY113"/>
      <c r="JZ113"/>
      <c r="KA113"/>
      <c r="KB113"/>
      <c r="KC113"/>
      <c r="KD113"/>
      <c r="KE113"/>
      <c r="KF113"/>
      <c r="KG113"/>
      <c r="KH113"/>
      <c r="KI113"/>
      <c r="KJ113"/>
      <c r="KK113"/>
      <c r="KL113"/>
      <c r="KM113"/>
      <c r="KN113"/>
      <c r="KO113"/>
      <c r="KP113"/>
      <c r="KQ113"/>
      <c r="KR113"/>
      <c r="KS113"/>
      <c r="KT113"/>
      <c r="KU113"/>
      <c r="KV113"/>
      <c r="KW113"/>
      <c r="KX113"/>
      <c r="KY113"/>
      <c r="KZ113"/>
      <c r="LA113"/>
      <c r="LB113"/>
      <c r="LC113"/>
      <c r="LD113"/>
      <c r="LE113"/>
      <c r="LF113"/>
      <c r="LG113"/>
      <c r="LH113"/>
      <c r="LI113"/>
      <c r="LJ113"/>
      <c r="LK113"/>
      <c r="LL113"/>
      <c r="LM113"/>
      <c r="LN113"/>
      <c r="LO113"/>
      <c r="LP113"/>
      <c r="LQ113"/>
      <c r="LR113"/>
      <c r="LS113"/>
      <c r="LT113"/>
      <c r="LU113"/>
      <c r="LV113"/>
      <c r="LW113"/>
      <c r="LX113"/>
      <c r="LY113"/>
      <c r="LZ113"/>
      <c r="MA113"/>
      <c r="MB113"/>
      <c r="MC113"/>
      <c r="MD113"/>
      <c r="ME113"/>
      <c r="MF113"/>
      <c r="MG113"/>
      <c r="MH113"/>
      <c r="MI113"/>
      <c r="MJ113"/>
      <c r="MK113"/>
      <c r="ML113"/>
      <c r="MM113"/>
      <c r="MN113"/>
      <c r="MO113"/>
      <c r="MP113"/>
      <c r="MQ113"/>
      <c r="MR113"/>
      <c r="MS113"/>
      <c r="MT113"/>
      <c r="MU113"/>
      <c r="MV113"/>
      <c r="MW113"/>
      <c r="MX113"/>
      <c r="MY113"/>
      <c r="MZ113"/>
      <c r="NA113"/>
      <c r="NB113"/>
      <c r="NC113"/>
      <c r="ND113"/>
      <c r="NE113"/>
      <c r="NF113"/>
      <c r="NG113"/>
      <c r="NH113"/>
      <c r="NI113"/>
      <c r="NJ113"/>
      <c r="NK113"/>
      <c r="NL113"/>
      <c r="NM113"/>
      <c r="NN113"/>
      <c r="NO113"/>
      <c r="NP113"/>
      <c r="NQ113"/>
      <c r="NR113"/>
      <c r="NS113"/>
      <c r="NT113"/>
      <c r="NU113"/>
      <c r="NV113"/>
      <c r="NW113"/>
      <c r="NX113"/>
      <c r="NY113"/>
      <c r="NZ113"/>
      <c r="OA113"/>
      <c r="OB113"/>
      <c r="OC113"/>
      <c r="OD113"/>
      <c r="OE113"/>
      <c r="OF113"/>
      <c r="OG113"/>
      <c r="OH113"/>
      <c r="OI113"/>
      <c r="OJ113"/>
      <c r="OK113"/>
      <c r="OL113"/>
      <c r="OM113"/>
      <c r="ON113"/>
      <c r="OO113"/>
      <c r="OP113"/>
      <c r="OQ113"/>
      <c r="OR113"/>
      <c r="OS113"/>
      <c r="OT113"/>
      <c r="OU113"/>
      <c r="OV113"/>
      <c r="OW113"/>
      <c r="OX113"/>
      <c r="OY113"/>
      <c r="OZ113"/>
      <c r="PA113"/>
      <c r="PB113"/>
      <c r="PC113"/>
      <c r="PD113"/>
      <c r="PE113"/>
      <c r="PF113"/>
      <c r="PG113"/>
      <c r="PH113"/>
      <c r="PI113"/>
      <c r="PJ113"/>
      <c r="PK113"/>
      <c r="PL113"/>
      <c r="PM113"/>
      <c r="PN113"/>
      <c r="PO113"/>
      <c r="PP113"/>
      <c r="PQ113"/>
      <c r="PR113"/>
      <c r="PS113"/>
      <c r="PT113"/>
      <c r="PU113"/>
      <c r="PV113"/>
      <c r="PW113"/>
      <c r="PX113"/>
      <c r="PY113"/>
      <c r="PZ113"/>
      <c r="QA113"/>
      <c r="QB113"/>
      <c r="QC113"/>
      <c r="QD113"/>
      <c r="QE113"/>
      <c r="QF113"/>
      <c r="QG113"/>
      <c r="QH113"/>
      <c r="QI113"/>
      <c r="QJ113"/>
      <c r="QK113"/>
      <c r="QL113"/>
      <c r="QM113"/>
      <c r="QN113"/>
      <c r="QO113"/>
      <c r="QP113"/>
      <c r="QQ113"/>
      <c r="QR113"/>
      <c r="QS113"/>
      <c r="QT113"/>
      <c r="QU113"/>
      <c r="QV113"/>
      <c r="QW113"/>
      <c r="QX113"/>
      <c r="QY113"/>
      <c r="QZ113"/>
      <c r="RA113"/>
      <c r="RB113"/>
      <c r="RC113"/>
      <c r="RD113"/>
      <c r="RE113"/>
      <c r="RF113"/>
      <c r="RG113"/>
      <c r="RH113"/>
      <c r="RI113"/>
      <c r="RJ113"/>
      <c r="RK113"/>
      <c r="RL113"/>
      <c r="RM113"/>
      <c r="RN113"/>
      <c r="RO113"/>
      <c r="RP113"/>
      <c r="RQ113"/>
      <c r="RR113"/>
      <c r="RS113"/>
      <c r="RT113"/>
      <c r="RU113"/>
      <c r="RV113"/>
      <c r="RW113"/>
      <c r="RX113"/>
      <c r="RY113"/>
      <c r="RZ113"/>
      <c r="SA113"/>
      <c r="SB113"/>
      <c r="SC113"/>
      <c r="SD113"/>
      <c r="SE113"/>
      <c r="SF113"/>
      <c r="SG113"/>
      <c r="SH113"/>
      <c r="SI113"/>
      <c r="SJ113"/>
      <c r="SK113"/>
      <c r="SL113"/>
      <c r="SM113"/>
      <c r="SN113"/>
      <c r="SO113"/>
      <c r="SP113"/>
      <c r="SQ113"/>
      <c r="SR113"/>
      <c r="SS113"/>
      <c r="ST113"/>
      <c r="SU113"/>
      <c r="SV113"/>
      <c r="SW113"/>
      <c r="SX113"/>
      <c r="SY113"/>
      <c r="SZ113"/>
      <c r="TA113"/>
      <c r="TB113"/>
      <c r="TC113"/>
      <c r="TD113"/>
      <c r="TE113"/>
      <c r="TF113"/>
      <c r="TG113"/>
      <c r="TH113"/>
      <c r="TI113"/>
      <c r="TJ113"/>
      <c r="TK113"/>
      <c r="TL113"/>
      <c r="TM113"/>
      <c r="TN113"/>
      <c r="TO113"/>
      <c r="TP113"/>
      <c r="TQ113"/>
      <c r="TR113"/>
      <c r="TS113"/>
      <c r="TT113"/>
      <c r="TU113"/>
      <c r="TV113"/>
      <c r="TW113"/>
      <c r="TX113"/>
      <c r="TY113"/>
      <c r="TZ113"/>
      <c r="UA113"/>
      <c r="UB113"/>
      <c r="UC113"/>
      <c r="UD113"/>
      <c r="UE113"/>
      <c r="UF113"/>
      <c r="UG113"/>
      <c r="UH113"/>
      <c r="UI113"/>
      <c r="UJ113"/>
      <c r="UK113"/>
      <c r="UL113"/>
      <c r="UM113"/>
      <c r="UN113"/>
      <c r="UO113"/>
      <c r="UP113"/>
      <c r="UQ113"/>
      <c r="UR113"/>
      <c r="US113"/>
      <c r="UT113"/>
      <c r="UU113"/>
      <c r="UV113"/>
      <c r="UW113"/>
      <c r="UX113"/>
      <c r="UY113"/>
      <c r="UZ113"/>
      <c r="VA113"/>
      <c r="VB113"/>
      <c r="VC113"/>
      <c r="VD113"/>
      <c r="VE113"/>
      <c r="VF113"/>
      <c r="VG113"/>
      <c r="VH113"/>
      <c r="VI113"/>
      <c r="VJ113"/>
      <c r="VK113"/>
      <c r="VL113"/>
      <c r="VM113"/>
      <c r="VN113"/>
      <c r="VO113"/>
      <c r="VP113"/>
      <c r="VQ113"/>
      <c r="VR113"/>
      <c r="VS113"/>
      <c r="VT113"/>
      <c r="VU113"/>
      <c r="VV113"/>
      <c r="VW113"/>
      <c r="VX113"/>
      <c r="VY113"/>
      <c r="VZ113"/>
      <c r="WA113"/>
      <c r="WB113"/>
      <c r="WC113"/>
      <c r="WD113"/>
      <c r="WE113"/>
      <c r="WF113"/>
      <c r="WG113"/>
      <c r="WH113"/>
      <c r="WI113"/>
      <c r="WJ113"/>
      <c r="WK113"/>
      <c r="WL113"/>
      <c r="WM113"/>
      <c r="WN113"/>
      <c r="WO113"/>
      <c r="WP113"/>
      <c r="WQ113"/>
      <c r="WR113"/>
      <c r="WS113"/>
      <c r="WT113"/>
      <c r="WU113"/>
      <c r="WV113"/>
      <c r="WW113"/>
      <c r="WX113"/>
      <c r="WY113"/>
      <c r="WZ113"/>
      <c r="XA113"/>
      <c r="XB113"/>
      <c r="XC113"/>
      <c r="XD113"/>
      <c r="XE113"/>
      <c r="XF113"/>
      <c r="XG113"/>
      <c r="XH113"/>
      <c r="XI113"/>
      <c r="XJ113"/>
      <c r="XK113"/>
      <c r="XL113"/>
      <c r="XM113"/>
      <c r="XN113"/>
      <c r="XO113"/>
      <c r="XP113"/>
      <c r="XQ113"/>
      <c r="XR113"/>
      <c r="XS113"/>
      <c r="XT113"/>
      <c r="XU113"/>
      <c r="XV113"/>
      <c r="XW113"/>
      <c r="XX113"/>
      <c r="XY113"/>
      <c r="XZ113"/>
      <c r="YA113"/>
      <c r="YB113"/>
      <c r="YC113"/>
      <c r="YD113"/>
      <c r="YE113"/>
      <c r="YF113"/>
      <c r="YG113"/>
      <c r="YH113"/>
      <c r="YI113"/>
      <c r="YJ113"/>
      <c r="YK113"/>
      <c r="YL113"/>
      <c r="YM113"/>
      <c r="YN113"/>
      <c r="YO113"/>
      <c r="YP113"/>
      <c r="YQ113"/>
      <c r="YR113"/>
      <c r="YS113"/>
      <c r="YT113"/>
      <c r="YU113"/>
      <c r="YV113"/>
      <c r="YW113"/>
      <c r="YX113"/>
      <c r="YY113"/>
      <c r="YZ113"/>
      <c r="ZA113"/>
      <c r="ZB113"/>
      <c r="ZC113"/>
      <c r="ZD113"/>
      <c r="ZE113"/>
      <c r="ZF113"/>
      <c r="ZG113"/>
      <c r="ZH113"/>
      <c r="ZI113"/>
      <c r="ZJ113"/>
      <c r="ZK113"/>
      <c r="ZL113"/>
      <c r="ZM113"/>
      <c r="ZN113"/>
      <c r="ZO113"/>
      <c r="ZP113"/>
      <c r="ZQ113"/>
      <c r="ZR113"/>
      <c r="ZS113"/>
      <c r="ZT113"/>
      <c r="ZU113"/>
      <c r="ZV113"/>
      <c r="ZW113"/>
      <c r="ZX113"/>
      <c r="ZY113"/>
      <c r="ZZ113"/>
      <c r="AAA113"/>
      <c r="AAB113"/>
      <c r="AAC113"/>
      <c r="AAD113"/>
      <c r="AAE113"/>
      <c r="AAF113"/>
      <c r="AAG113"/>
      <c r="AAH113"/>
      <c r="AAI113"/>
      <c r="AAJ113"/>
      <c r="AAK113"/>
      <c r="AAL113"/>
      <c r="AAM113"/>
      <c r="AAN113"/>
      <c r="AAO113"/>
      <c r="AAP113"/>
      <c r="AAQ113"/>
      <c r="AAR113"/>
      <c r="AAS113"/>
      <c r="AAT113"/>
      <c r="AAU113"/>
      <c r="AAV113"/>
      <c r="AAW113"/>
      <c r="AAX113"/>
      <c r="AAY113"/>
      <c r="AAZ113"/>
      <c r="ABA113"/>
      <c r="ABB113"/>
      <c r="ABC113"/>
      <c r="ABD113"/>
      <c r="ABE113"/>
      <c r="ABF113"/>
      <c r="ABG113"/>
      <c r="ABH113"/>
      <c r="ABI113"/>
      <c r="ABJ113"/>
      <c r="ABK113"/>
      <c r="ABL113"/>
      <c r="ABM113"/>
      <c r="ABN113"/>
      <c r="ABO113"/>
      <c r="ABP113"/>
      <c r="ABQ113"/>
      <c r="ABR113"/>
      <c r="ABS113"/>
      <c r="ABT113"/>
      <c r="ABU113"/>
      <c r="ABV113"/>
      <c r="ABW113"/>
      <c r="ABX113"/>
      <c r="ABY113"/>
      <c r="ABZ113"/>
      <c r="ACA113"/>
      <c r="ACB113"/>
      <c r="ACC113"/>
      <c r="ACD113"/>
      <c r="ACE113"/>
      <c r="ACF113"/>
      <c r="ACG113"/>
      <c r="ACH113"/>
      <c r="ACI113"/>
      <c r="ACJ113"/>
      <c r="ACK113"/>
      <c r="ACL113"/>
      <c r="ACM113"/>
      <c r="ACN113"/>
      <c r="ACO113"/>
      <c r="ACP113"/>
      <c r="ACQ113"/>
      <c r="ACR113"/>
      <c r="ACS113"/>
      <c r="ACT113"/>
      <c r="ACU113"/>
      <c r="ACV113"/>
      <c r="ACW113"/>
      <c r="ACX113"/>
      <c r="ACY113"/>
      <c r="ACZ113"/>
      <c r="ADA113"/>
      <c r="ADB113"/>
      <c r="ADC113"/>
      <c r="ADD113"/>
      <c r="ADE113"/>
      <c r="ADF113"/>
      <c r="ADG113"/>
      <c r="ADH113"/>
      <c r="ADI113"/>
      <c r="ADJ113"/>
      <c r="ADK113"/>
      <c r="ADL113"/>
      <c r="ADM113"/>
      <c r="ADN113"/>
      <c r="ADO113"/>
      <c r="ADP113"/>
      <c r="ADQ113"/>
      <c r="ADR113"/>
      <c r="ADS113"/>
      <c r="ADT113"/>
      <c r="ADU113"/>
      <c r="ADV113"/>
      <c r="ADW113"/>
      <c r="ADX113"/>
      <c r="ADY113"/>
      <c r="ADZ113"/>
      <c r="AEA113"/>
      <c r="AEB113"/>
      <c r="AEC113"/>
      <c r="AED113"/>
      <c r="AEE113"/>
      <c r="AEF113"/>
      <c r="AEG113"/>
      <c r="AEH113"/>
      <c r="AEI113"/>
      <c r="AEJ113"/>
      <c r="AEK113"/>
      <c r="AEL113"/>
      <c r="AEM113"/>
      <c r="AEN113"/>
      <c r="AEO113"/>
      <c r="AEP113"/>
      <c r="AEQ113"/>
      <c r="AER113"/>
      <c r="AES113"/>
      <c r="AET113"/>
      <c r="AEU113"/>
      <c r="AEV113"/>
      <c r="AEW113"/>
      <c r="AEX113"/>
      <c r="AEY113"/>
      <c r="AEZ113"/>
      <c r="AFA113"/>
      <c r="AFB113"/>
      <c r="AFC113"/>
      <c r="AFD113"/>
      <c r="AFE113"/>
      <c r="AFF113"/>
      <c r="AFG113"/>
      <c r="AFH113"/>
      <c r="AFI113"/>
      <c r="AFJ113"/>
      <c r="AFK113"/>
      <c r="AFL113"/>
      <c r="AFM113"/>
      <c r="AFN113"/>
      <c r="AFO113"/>
      <c r="AFP113"/>
      <c r="AFQ113"/>
      <c r="AFR113"/>
      <c r="AFS113"/>
      <c r="AFT113"/>
      <c r="AFU113"/>
      <c r="AFV113"/>
      <c r="AFW113"/>
      <c r="AFX113"/>
      <c r="AFY113"/>
      <c r="AFZ113"/>
      <c r="AGA113"/>
      <c r="AGB113"/>
      <c r="AGC113"/>
      <c r="AGD113"/>
      <c r="AGE113"/>
      <c r="AGF113"/>
      <c r="AGG113"/>
      <c r="AGH113"/>
      <c r="AGI113"/>
      <c r="AGJ113"/>
      <c r="AGK113"/>
      <c r="AGL113"/>
      <c r="AGM113"/>
      <c r="AGN113"/>
      <c r="AGO113"/>
      <c r="AGP113"/>
      <c r="AGQ113"/>
      <c r="AGR113"/>
      <c r="AGS113"/>
      <c r="AGT113"/>
      <c r="AGU113"/>
      <c r="AGV113"/>
      <c r="AGW113"/>
      <c r="AGX113"/>
      <c r="AGY113"/>
      <c r="AGZ113"/>
      <c r="AHA113"/>
      <c r="AHB113"/>
      <c r="AHC113"/>
      <c r="AHD113"/>
      <c r="AHE113"/>
      <c r="AHF113"/>
      <c r="AHG113"/>
      <c r="AHH113"/>
      <c r="AHI113"/>
      <c r="AHJ113"/>
      <c r="AHK113"/>
      <c r="AHL113"/>
      <c r="AHM113"/>
      <c r="AHN113"/>
      <c r="AHO113"/>
      <c r="AHP113"/>
      <c r="AHQ113"/>
      <c r="AHR113"/>
      <c r="AHS113"/>
      <c r="AHT113"/>
      <c r="AHU113"/>
      <c r="AHV113"/>
      <c r="AHW113"/>
      <c r="AHX113"/>
      <c r="AHY113"/>
      <c r="AHZ113"/>
      <c r="AIA113"/>
      <c r="AIB113"/>
      <c r="AIC113"/>
      <c r="AID113"/>
      <c r="AIE113"/>
      <c r="AIF113"/>
      <c r="AIG113"/>
      <c r="AIH113"/>
      <c r="AII113"/>
      <c r="AIJ113"/>
      <c r="AIK113"/>
      <c r="AIL113"/>
      <c r="AIM113"/>
      <c r="AIN113"/>
      <c r="AIO113"/>
      <c r="AIP113"/>
      <c r="AIQ113"/>
      <c r="AIR113"/>
      <c r="AIS113"/>
      <c r="AIT113"/>
      <c r="AIU113"/>
      <c r="AIV113"/>
      <c r="AIW113"/>
      <c r="AIX113"/>
      <c r="AIY113"/>
      <c r="AIZ113"/>
      <c r="AJA113"/>
      <c r="AJB113"/>
      <c r="AJC113"/>
      <c r="AJD113"/>
      <c r="AJE113"/>
      <c r="AJF113"/>
      <c r="AJG113"/>
      <c r="AJH113"/>
      <c r="AJI113"/>
      <c r="AJJ113"/>
      <c r="AJK113"/>
      <c r="AJL113"/>
      <c r="AJM113"/>
      <c r="AJN113"/>
      <c r="AJO113"/>
      <c r="AJP113"/>
      <c r="AJQ113"/>
      <c r="AJR113"/>
      <c r="AJS113"/>
      <c r="AJT113"/>
      <c r="AJU113"/>
      <c r="AJV113"/>
      <c r="AJW113"/>
      <c r="AJX113"/>
      <c r="AJY113"/>
      <c r="AJZ113"/>
      <c r="AKA113"/>
      <c r="AKB113"/>
      <c r="AKC113"/>
      <c r="AKD113"/>
      <c r="AKE113"/>
      <c r="AKF113"/>
      <c r="AKG113"/>
      <c r="AKH113"/>
      <c r="AKI113"/>
      <c r="AKJ113"/>
      <c r="AKK113"/>
      <c r="AKL113"/>
      <c r="AKM113"/>
      <c r="AKN113"/>
      <c r="AKO113"/>
      <c r="AKP113"/>
      <c r="AKQ113"/>
      <c r="AKR113"/>
      <c r="AKS113"/>
      <c r="AKT113"/>
      <c r="AKU113"/>
      <c r="AKV113"/>
      <c r="AKW113"/>
      <c r="AKX113"/>
      <c r="AKY113"/>
      <c r="AKZ113"/>
      <c r="ALA113"/>
      <c r="ALB113"/>
      <c r="ALC113"/>
      <c r="ALD113"/>
      <c r="ALE113"/>
      <c r="ALF113"/>
      <c r="ALG113"/>
      <c r="ALH113"/>
      <c r="ALI113"/>
      <c r="ALJ113"/>
      <c r="ALK113"/>
      <c r="ALL113"/>
      <c r="ALM113"/>
      <c r="ALN113"/>
      <c r="ALO113"/>
      <c r="ALP113"/>
      <c r="ALQ113"/>
      <c r="ALR113"/>
      <c r="ALS113"/>
      <c r="ALT113"/>
      <c r="ALU113"/>
      <c r="ALV113"/>
      <c r="ALW113"/>
      <c r="ALX113"/>
      <c r="ALY113"/>
      <c r="ALZ113"/>
      <c r="AMA113"/>
      <c r="AMB113"/>
      <c r="AMC113"/>
      <c r="AMD113"/>
      <c r="AME113"/>
      <c r="AMF113"/>
      <c r="AMG113"/>
      <c r="AMH113"/>
      <c r="AMI113"/>
      <c r="AMJ113"/>
    </row>
    <row r="114" spans="1:1024" ht="24.75">
      <c r="A114" s="40" t="s">
        <v>961</v>
      </c>
      <c r="B114" s="4" t="s">
        <v>837</v>
      </c>
      <c r="C114" s="50" t="s">
        <v>764</v>
      </c>
      <c r="D114" s="50"/>
      <c r="E114" s="50"/>
      <c r="F114" s="4">
        <v>1.4999999999999999E-2</v>
      </c>
      <c r="G114" s="50" t="s">
        <v>940</v>
      </c>
      <c r="H114" s="3"/>
      <c r="I114" s="3"/>
      <c r="J114" s="58" t="s">
        <v>941</v>
      </c>
      <c r="K114" s="61"/>
      <c r="L114" s="7" t="s">
        <v>942</v>
      </c>
      <c r="M114" s="7" t="s">
        <v>943</v>
      </c>
      <c r="N114" s="4" t="s">
        <v>762</v>
      </c>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c r="HC114"/>
      <c r="HD114"/>
      <c r="HE114"/>
      <c r="HF114"/>
      <c r="HG114"/>
      <c r="HH114"/>
      <c r="HI114"/>
      <c r="HJ114"/>
      <c r="HK114"/>
      <c r="HL114"/>
      <c r="HM114"/>
      <c r="HN114"/>
      <c r="HO114"/>
      <c r="HP114"/>
      <c r="HQ114"/>
      <c r="HR114"/>
      <c r="HS114"/>
      <c r="HT114"/>
      <c r="HU114"/>
      <c r="HV114"/>
      <c r="HW114"/>
      <c r="HX114"/>
      <c r="HY114"/>
      <c r="HZ114"/>
      <c r="IA114"/>
      <c r="IB114"/>
      <c r="IC114"/>
      <c r="ID114"/>
      <c r="IE114"/>
      <c r="IF114"/>
      <c r="IG114"/>
      <c r="IH114"/>
      <c r="II114"/>
      <c r="IJ114"/>
      <c r="IK114"/>
      <c r="IL114"/>
      <c r="IM114"/>
      <c r="IN114"/>
      <c r="IO114"/>
      <c r="IP114"/>
      <c r="IQ114"/>
      <c r="IR114"/>
      <c r="IS114"/>
      <c r="IT114"/>
      <c r="IU114"/>
      <c r="IV114"/>
      <c r="IW114"/>
      <c r="IX114"/>
      <c r="IY114"/>
      <c r="IZ114"/>
      <c r="JA114"/>
      <c r="JB114"/>
      <c r="JC114"/>
      <c r="JD114"/>
      <c r="JE114"/>
      <c r="JF114"/>
      <c r="JG114"/>
      <c r="JH114"/>
      <c r="JI114"/>
      <c r="JJ114"/>
      <c r="JK114"/>
      <c r="JL114"/>
      <c r="JM114"/>
      <c r="JN114"/>
      <c r="JO114"/>
      <c r="JP114"/>
      <c r="JQ114"/>
      <c r="JR114"/>
      <c r="JS114"/>
      <c r="JT114"/>
      <c r="JU114"/>
      <c r="JV114"/>
      <c r="JW114"/>
      <c r="JX114"/>
      <c r="JY114"/>
      <c r="JZ114"/>
      <c r="KA114"/>
      <c r="KB114"/>
      <c r="KC114"/>
      <c r="KD114"/>
      <c r="KE114"/>
      <c r="KF114"/>
      <c r="KG114"/>
      <c r="KH114"/>
      <c r="KI114"/>
      <c r="KJ114"/>
      <c r="KK114"/>
      <c r="KL114"/>
      <c r="KM114"/>
      <c r="KN114"/>
      <c r="KO114"/>
      <c r="KP114"/>
      <c r="KQ114"/>
      <c r="KR114"/>
      <c r="KS114"/>
      <c r="KT114"/>
      <c r="KU114"/>
      <c r="KV114"/>
      <c r="KW114"/>
      <c r="KX114"/>
      <c r="KY114"/>
      <c r="KZ114"/>
      <c r="LA114"/>
      <c r="LB114"/>
      <c r="LC114"/>
      <c r="LD114"/>
      <c r="LE114"/>
      <c r="LF114"/>
      <c r="LG114"/>
      <c r="LH114"/>
      <c r="LI114"/>
      <c r="LJ114"/>
      <c r="LK114"/>
      <c r="LL114"/>
      <c r="LM114"/>
      <c r="LN114"/>
      <c r="LO114"/>
      <c r="LP114"/>
      <c r="LQ114"/>
      <c r="LR114"/>
      <c r="LS114"/>
      <c r="LT114"/>
      <c r="LU114"/>
      <c r="LV114"/>
      <c r="LW114"/>
      <c r="LX114"/>
      <c r="LY114"/>
      <c r="LZ114"/>
      <c r="MA114"/>
      <c r="MB114"/>
      <c r="MC114"/>
      <c r="MD114"/>
      <c r="ME114"/>
      <c r="MF114"/>
      <c r="MG114"/>
      <c r="MH114"/>
      <c r="MI114"/>
      <c r="MJ114"/>
      <c r="MK114"/>
      <c r="ML114"/>
      <c r="MM114"/>
      <c r="MN114"/>
      <c r="MO114"/>
      <c r="MP114"/>
      <c r="MQ114"/>
      <c r="MR114"/>
      <c r="MS114"/>
      <c r="MT114"/>
      <c r="MU114"/>
      <c r="MV114"/>
      <c r="MW114"/>
      <c r="MX114"/>
      <c r="MY114"/>
      <c r="MZ114"/>
      <c r="NA114"/>
      <c r="NB114"/>
      <c r="NC114"/>
      <c r="ND114"/>
      <c r="NE114"/>
      <c r="NF114"/>
      <c r="NG114"/>
      <c r="NH114"/>
      <c r="NI114"/>
      <c r="NJ114"/>
      <c r="NK114"/>
      <c r="NL114"/>
      <c r="NM114"/>
      <c r="NN114"/>
      <c r="NO114"/>
      <c r="NP114"/>
      <c r="NQ114"/>
      <c r="NR114"/>
      <c r="NS114"/>
      <c r="NT114"/>
      <c r="NU114"/>
      <c r="NV114"/>
      <c r="NW114"/>
      <c r="NX114"/>
      <c r="NY114"/>
      <c r="NZ114"/>
      <c r="OA114"/>
      <c r="OB114"/>
      <c r="OC114"/>
      <c r="OD114"/>
      <c r="OE114"/>
      <c r="OF114"/>
      <c r="OG114"/>
      <c r="OH114"/>
      <c r="OI114"/>
      <c r="OJ114"/>
      <c r="OK114"/>
      <c r="OL114"/>
      <c r="OM114"/>
      <c r="ON114"/>
      <c r="OO114"/>
      <c r="OP114"/>
      <c r="OQ114"/>
      <c r="OR114"/>
      <c r="OS114"/>
      <c r="OT114"/>
      <c r="OU114"/>
      <c r="OV114"/>
      <c r="OW114"/>
      <c r="OX114"/>
      <c r="OY114"/>
      <c r="OZ114"/>
      <c r="PA114"/>
      <c r="PB114"/>
      <c r="PC114"/>
      <c r="PD114"/>
      <c r="PE114"/>
      <c r="PF114"/>
      <c r="PG114"/>
      <c r="PH114"/>
      <c r="PI114"/>
      <c r="PJ114"/>
      <c r="PK114"/>
      <c r="PL114"/>
      <c r="PM114"/>
      <c r="PN114"/>
      <c r="PO114"/>
      <c r="PP114"/>
      <c r="PQ114"/>
      <c r="PR114"/>
      <c r="PS114"/>
      <c r="PT114"/>
      <c r="PU114"/>
      <c r="PV114"/>
      <c r="PW114"/>
      <c r="PX114"/>
      <c r="PY114"/>
      <c r="PZ114"/>
      <c r="QA114"/>
      <c r="QB114"/>
      <c r="QC114"/>
      <c r="QD114"/>
      <c r="QE114"/>
      <c r="QF114"/>
      <c r="QG114"/>
      <c r="QH114"/>
      <c r="QI114"/>
      <c r="QJ114"/>
      <c r="QK114"/>
      <c r="QL114"/>
      <c r="QM114"/>
      <c r="QN114"/>
      <c r="QO114"/>
      <c r="QP114"/>
      <c r="QQ114"/>
      <c r="QR114"/>
      <c r="QS114"/>
      <c r="QT114"/>
      <c r="QU114"/>
      <c r="QV114"/>
      <c r="QW114"/>
      <c r="QX114"/>
      <c r="QY114"/>
      <c r="QZ114"/>
      <c r="RA114"/>
      <c r="RB114"/>
      <c r="RC114"/>
      <c r="RD114"/>
      <c r="RE114"/>
      <c r="RF114"/>
      <c r="RG114"/>
      <c r="RH114"/>
      <c r="RI114"/>
      <c r="RJ114"/>
      <c r="RK114"/>
      <c r="RL114"/>
      <c r="RM114"/>
      <c r="RN114"/>
      <c r="RO114"/>
      <c r="RP114"/>
      <c r="RQ114"/>
      <c r="RR114"/>
      <c r="RS114"/>
      <c r="RT114"/>
      <c r="RU114"/>
      <c r="RV114"/>
      <c r="RW114"/>
      <c r="RX114"/>
      <c r="RY114"/>
      <c r="RZ114"/>
      <c r="SA114"/>
      <c r="SB114"/>
      <c r="SC114"/>
      <c r="SD114"/>
      <c r="SE114"/>
      <c r="SF114"/>
      <c r="SG114"/>
      <c r="SH114"/>
      <c r="SI114"/>
      <c r="SJ114"/>
      <c r="SK114"/>
      <c r="SL114"/>
      <c r="SM114"/>
      <c r="SN114"/>
      <c r="SO114"/>
      <c r="SP114"/>
      <c r="SQ114"/>
      <c r="SR114"/>
      <c r="SS114"/>
      <c r="ST114"/>
      <c r="SU114"/>
      <c r="SV114"/>
      <c r="SW114"/>
      <c r="SX114"/>
      <c r="SY114"/>
      <c r="SZ114"/>
      <c r="TA114"/>
      <c r="TB114"/>
      <c r="TC114"/>
      <c r="TD114"/>
      <c r="TE114"/>
      <c r="TF114"/>
      <c r="TG114"/>
      <c r="TH114"/>
      <c r="TI114"/>
      <c r="TJ114"/>
      <c r="TK114"/>
      <c r="TL114"/>
      <c r="TM114"/>
      <c r="TN114"/>
      <c r="TO114"/>
      <c r="TP114"/>
      <c r="TQ114"/>
      <c r="TR114"/>
      <c r="TS114"/>
      <c r="TT114"/>
      <c r="TU114"/>
      <c r="TV114"/>
      <c r="TW114"/>
      <c r="TX114"/>
      <c r="TY114"/>
      <c r="TZ114"/>
      <c r="UA114"/>
      <c r="UB114"/>
      <c r="UC114"/>
      <c r="UD114"/>
      <c r="UE114"/>
      <c r="UF114"/>
      <c r="UG114"/>
      <c r="UH114"/>
      <c r="UI114"/>
      <c r="UJ114"/>
      <c r="UK114"/>
      <c r="UL114"/>
      <c r="UM114"/>
      <c r="UN114"/>
      <c r="UO114"/>
      <c r="UP114"/>
      <c r="UQ114"/>
      <c r="UR114"/>
      <c r="US114"/>
      <c r="UT114"/>
      <c r="UU114"/>
      <c r="UV114"/>
      <c r="UW114"/>
      <c r="UX114"/>
      <c r="UY114"/>
      <c r="UZ114"/>
      <c r="VA114"/>
      <c r="VB114"/>
      <c r="VC114"/>
      <c r="VD114"/>
      <c r="VE114"/>
      <c r="VF114"/>
      <c r="VG114"/>
      <c r="VH114"/>
      <c r="VI114"/>
      <c r="VJ114"/>
      <c r="VK114"/>
      <c r="VL114"/>
      <c r="VM114"/>
      <c r="VN114"/>
      <c r="VO114"/>
      <c r="VP114"/>
      <c r="VQ114"/>
      <c r="VR114"/>
      <c r="VS114"/>
      <c r="VT114"/>
      <c r="VU114"/>
      <c r="VV114"/>
      <c r="VW114"/>
      <c r="VX114"/>
      <c r="VY114"/>
      <c r="VZ114"/>
      <c r="WA114"/>
      <c r="WB114"/>
      <c r="WC114"/>
      <c r="WD114"/>
      <c r="WE114"/>
      <c r="WF114"/>
      <c r="WG114"/>
      <c r="WH114"/>
      <c r="WI114"/>
      <c r="WJ114"/>
      <c r="WK114"/>
      <c r="WL114"/>
      <c r="WM114"/>
      <c r="WN114"/>
      <c r="WO114"/>
      <c r="WP114"/>
      <c r="WQ114"/>
      <c r="WR114"/>
      <c r="WS114"/>
      <c r="WT114"/>
      <c r="WU114"/>
      <c r="WV114"/>
      <c r="WW114"/>
      <c r="WX114"/>
      <c r="WY114"/>
      <c r="WZ114"/>
      <c r="XA114"/>
      <c r="XB114"/>
      <c r="XC114"/>
      <c r="XD114"/>
      <c r="XE114"/>
      <c r="XF114"/>
      <c r="XG114"/>
      <c r="XH114"/>
      <c r="XI114"/>
      <c r="XJ114"/>
      <c r="XK114"/>
      <c r="XL114"/>
      <c r="XM114"/>
      <c r="XN114"/>
      <c r="XO114"/>
      <c r="XP114"/>
      <c r="XQ114"/>
      <c r="XR114"/>
      <c r="XS114"/>
      <c r="XT114"/>
      <c r="XU114"/>
      <c r="XV114"/>
      <c r="XW114"/>
      <c r="XX114"/>
      <c r="XY114"/>
      <c r="XZ114"/>
      <c r="YA114"/>
      <c r="YB114"/>
      <c r="YC114"/>
      <c r="YD114"/>
      <c r="YE114"/>
      <c r="YF114"/>
      <c r="YG114"/>
      <c r="YH114"/>
      <c r="YI114"/>
      <c r="YJ114"/>
      <c r="YK114"/>
      <c r="YL114"/>
      <c r="YM114"/>
      <c r="YN114"/>
      <c r="YO114"/>
      <c r="YP114"/>
      <c r="YQ114"/>
      <c r="YR114"/>
      <c r="YS114"/>
      <c r="YT114"/>
      <c r="YU114"/>
      <c r="YV114"/>
      <c r="YW114"/>
      <c r="YX114"/>
      <c r="YY114"/>
      <c r="YZ114"/>
      <c r="ZA114"/>
      <c r="ZB114"/>
      <c r="ZC114"/>
      <c r="ZD114"/>
      <c r="ZE114"/>
      <c r="ZF114"/>
      <c r="ZG114"/>
      <c r="ZH114"/>
      <c r="ZI114"/>
      <c r="ZJ114"/>
      <c r="ZK114"/>
      <c r="ZL114"/>
      <c r="ZM114"/>
      <c r="ZN114"/>
      <c r="ZO114"/>
      <c r="ZP114"/>
      <c r="ZQ114"/>
      <c r="ZR114"/>
      <c r="ZS114"/>
      <c r="ZT114"/>
      <c r="ZU114"/>
      <c r="ZV114"/>
      <c r="ZW114"/>
      <c r="ZX114"/>
      <c r="ZY114"/>
      <c r="ZZ114"/>
      <c r="AAA114"/>
      <c r="AAB114"/>
      <c r="AAC114"/>
      <c r="AAD114"/>
      <c r="AAE114"/>
      <c r="AAF114"/>
      <c r="AAG114"/>
      <c r="AAH114"/>
      <c r="AAI114"/>
      <c r="AAJ114"/>
      <c r="AAK114"/>
      <c r="AAL114"/>
      <c r="AAM114"/>
      <c r="AAN114"/>
      <c r="AAO114"/>
      <c r="AAP114"/>
      <c r="AAQ114"/>
      <c r="AAR114"/>
      <c r="AAS114"/>
      <c r="AAT114"/>
      <c r="AAU114"/>
      <c r="AAV114"/>
      <c r="AAW114"/>
      <c r="AAX114"/>
      <c r="AAY114"/>
      <c r="AAZ114"/>
      <c r="ABA114"/>
      <c r="ABB114"/>
      <c r="ABC114"/>
      <c r="ABD114"/>
      <c r="ABE114"/>
      <c r="ABF114"/>
      <c r="ABG114"/>
      <c r="ABH114"/>
      <c r="ABI114"/>
      <c r="ABJ114"/>
      <c r="ABK114"/>
      <c r="ABL114"/>
      <c r="ABM114"/>
      <c r="ABN114"/>
      <c r="ABO114"/>
      <c r="ABP114"/>
      <c r="ABQ114"/>
      <c r="ABR114"/>
      <c r="ABS114"/>
      <c r="ABT114"/>
      <c r="ABU114"/>
      <c r="ABV114"/>
      <c r="ABW114"/>
      <c r="ABX114"/>
      <c r="ABY114"/>
      <c r="ABZ114"/>
      <c r="ACA114"/>
      <c r="ACB114"/>
      <c r="ACC114"/>
      <c r="ACD114"/>
      <c r="ACE114"/>
      <c r="ACF114"/>
      <c r="ACG114"/>
      <c r="ACH114"/>
      <c r="ACI114"/>
      <c r="ACJ114"/>
      <c r="ACK114"/>
      <c r="ACL114"/>
      <c r="ACM114"/>
      <c r="ACN114"/>
      <c r="ACO114"/>
      <c r="ACP114"/>
      <c r="ACQ114"/>
      <c r="ACR114"/>
      <c r="ACS114"/>
      <c r="ACT114"/>
      <c r="ACU114"/>
      <c r="ACV114"/>
      <c r="ACW114"/>
      <c r="ACX114"/>
      <c r="ACY114"/>
      <c r="ACZ114"/>
      <c r="ADA114"/>
      <c r="ADB114"/>
      <c r="ADC114"/>
      <c r="ADD114"/>
      <c r="ADE114"/>
      <c r="ADF114"/>
      <c r="ADG114"/>
      <c r="ADH114"/>
      <c r="ADI114"/>
      <c r="ADJ114"/>
      <c r="ADK114"/>
      <c r="ADL114"/>
      <c r="ADM114"/>
      <c r="ADN114"/>
      <c r="ADO114"/>
      <c r="ADP114"/>
      <c r="ADQ114"/>
      <c r="ADR114"/>
      <c r="ADS114"/>
      <c r="ADT114"/>
      <c r="ADU114"/>
      <c r="ADV114"/>
      <c r="ADW114"/>
      <c r="ADX114"/>
      <c r="ADY114"/>
      <c r="ADZ114"/>
      <c r="AEA114"/>
      <c r="AEB114"/>
      <c r="AEC114"/>
      <c r="AED114"/>
      <c r="AEE114"/>
      <c r="AEF114"/>
      <c r="AEG114"/>
      <c r="AEH114"/>
      <c r="AEI114"/>
      <c r="AEJ114"/>
      <c r="AEK114"/>
      <c r="AEL114"/>
      <c r="AEM114"/>
      <c r="AEN114"/>
      <c r="AEO114"/>
      <c r="AEP114"/>
      <c r="AEQ114"/>
      <c r="AER114"/>
      <c r="AES114"/>
      <c r="AET114"/>
      <c r="AEU114"/>
      <c r="AEV114"/>
      <c r="AEW114"/>
      <c r="AEX114"/>
      <c r="AEY114"/>
      <c r="AEZ114"/>
      <c r="AFA114"/>
      <c r="AFB114"/>
      <c r="AFC114"/>
      <c r="AFD114"/>
      <c r="AFE114"/>
      <c r="AFF114"/>
      <c r="AFG114"/>
      <c r="AFH114"/>
      <c r="AFI114"/>
      <c r="AFJ114"/>
      <c r="AFK114"/>
      <c r="AFL114"/>
      <c r="AFM114"/>
      <c r="AFN114"/>
      <c r="AFO114"/>
      <c r="AFP114"/>
      <c r="AFQ114"/>
      <c r="AFR114"/>
      <c r="AFS114"/>
      <c r="AFT114"/>
      <c r="AFU114"/>
      <c r="AFV114"/>
      <c r="AFW114"/>
      <c r="AFX114"/>
      <c r="AFY114"/>
      <c r="AFZ114"/>
      <c r="AGA114"/>
      <c r="AGB114"/>
      <c r="AGC114"/>
      <c r="AGD114"/>
      <c r="AGE114"/>
      <c r="AGF114"/>
      <c r="AGG114"/>
      <c r="AGH114"/>
      <c r="AGI114"/>
      <c r="AGJ114"/>
      <c r="AGK114"/>
      <c r="AGL114"/>
      <c r="AGM114"/>
      <c r="AGN114"/>
      <c r="AGO114"/>
      <c r="AGP114"/>
      <c r="AGQ114"/>
      <c r="AGR114"/>
      <c r="AGS114"/>
      <c r="AGT114"/>
      <c r="AGU114"/>
      <c r="AGV114"/>
      <c r="AGW114"/>
      <c r="AGX114"/>
      <c r="AGY114"/>
      <c r="AGZ114"/>
      <c r="AHA114"/>
      <c r="AHB114"/>
      <c r="AHC114"/>
      <c r="AHD114"/>
      <c r="AHE114"/>
      <c r="AHF114"/>
      <c r="AHG114"/>
      <c r="AHH114"/>
      <c r="AHI114"/>
      <c r="AHJ114"/>
      <c r="AHK114"/>
      <c r="AHL114"/>
      <c r="AHM114"/>
      <c r="AHN114"/>
      <c r="AHO114"/>
      <c r="AHP114"/>
      <c r="AHQ114"/>
      <c r="AHR114"/>
      <c r="AHS114"/>
      <c r="AHT114"/>
      <c r="AHU114"/>
      <c r="AHV114"/>
      <c r="AHW114"/>
      <c r="AHX114"/>
      <c r="AHY114"/>
      <c r="AHZ114"/>
      <c r="AIA114"/>
      <c r="AIB114"/>
      <c r="AIC114"/>
      <c r="AID114"/>
      <c r="AIE114"/>
      <c r="AIF114"/>
      <c r="AIG114"/>
      <c r="AIH114"/>
      <c r="AII114"/>
      <c r="AIJ114"/>
      <c r="AIK114"/>
      <c r="AIL114"/>
      <c r="AIM114"/>
      <c r="AIN114"/>
      <c r="AIO114"/>
      <c r="AIP114"/>
      <c r="AIQ114"/>
      <c r="AIR114"/>
      <c r="AIS114"/>
      <c r="AIT114"/>
      <c r="AIU114"/>
      <c r="AIV114"/>
      <c r="AIW114"/>
      <c r="AIX114"/>
      <c r="AIY114"/>
      <c r="AIZ114"/>
      <c r="AJA114"/>
      <c r="AJB114"/>
      <c r="AJC114"/>
      <c r="AJD114"/>
      <c r="AJE114"/>
      <c r="AJF114"/>
      <c r="AJG114"/>
      <c r="AJH114"/>
      <c r="AJI114"/>
      <c r="AJJ114"/>
      <c r="AJK114"/>
      <c r="AJL114"/>
      <c r="AJM114"/>
      <c r="AJN114"/>
      <c r="AJO114"/>
      <c r="AJP114"/>
      <c r="AJQ114"/>
      <c r="AJR114"/>
      <c r="AJS114"/>
      <c r="AJT114"/>
      <c r="AJU114"/>
      <c r="AJV114"/>
      <c r="AJW114"/>
      <c r="AJX114"/>
      <c r="AJY114"/>
      <c r="AJZ114"/>
      <c r="AKA114"/>
      <c r="AKB114"/>
      <c r="AKC114"/>
      <c r="AKD114"/>
      <c r="AKE114"/>
      <c r="AKF114"/>
      <c r="AKG114"/>
      <c r="AKH114"/>
      <c r="AKI114"/>
      <c r="AKJ114"/>
      <c r="AKK114"/>
      <c r="AKL114"/>
      <c r="AKM114"/>
      <c r="AKN114"/>
      <c r="AKO114"/>
      <c r="AKP114"/>
      <c r="AKQ114"/>
      <c r="AKR114"/>
      <c r="AKS114"/>
      <c r="AKT114"/>
      <c r="AKU114"/>
      <c r="AKV114"/>
      <c r="AKW114"/>
      <c r="AKX114"/>
      <c r="AKY114"/>
      <c r="AKZ114"/>
      <c r="ALA114"/>
      <c r="ALB114"/>
      <c r="ALC114"/>
      <c r="ALD114"/>
      <c r="ALE114"/>
      <c r="ALF114"/>
      <c r="ALG114"/>
      <c r="ALH114"/>
      <c r="ALI114"/>
      <c r="ALJ114"/>
      <c r="ALK114"/>
      <c r="ALL114"/>
      <c r="ALM114"/>
      <c r="ALN114"/>
      <c r="ALO114"/>
      <c r="ALP114"/>
      <c r="ALQ114"/>
      <c r="ALR114"/>
      <c r="ALS114"/>
      <c r="ALT114"/>
      <c r="ALU114"/>
      <c r="ALV114"/>
      <c r="ALW114"/>
      <c r="ALX114"/>
      <c r="ALY114"/>
      <c r="ALZ114"/>
      <c r="AMA114"/>
      <c r="AMB114"/>
      <c r="AMC114"/>
      <c r="AMD114"/>
      <c r="AME114"/>
      <c r="AMF114"/>
      <c r="AMG114"/>
      <c r="AMH114"/>
      <c r="AMI114"/>
      <c r="AMJ114"/>
    </row>
    <row r="115" spans="1:1024">
      <c r="A115" s="65" t="s">
        <v>962</v>
      </c>
      <c r="B115" s="4" t="s">
        <v>837</v>
      </c>
      <c r="C115" s="50" t="s">
        <v>764</v>
      </c>
      <c r="D115" s="50"/>
      <c r="E115" s="50"/>
      <c r="F115" s="96">
        <v>0.06</v>
      </c>
      <c r="G115" s="50" t="s">
        <v>765</v>
      </c>
      <c r="H115" s="8" t="s">
        <v>792</v>
      </c>
      <c r="I115" s="18"/>
      <c r="J115" s="4" t="s">
        <v>963</v>
      </c>
      <c r="K115" s="61"/>
      <c r="L115" s="7" t="s">
        <v>942</v>
      </c>
      <c r="M115" s="7" t="s">
        <v>943</v>
      </c>
      <c r="N115" s="4"/>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c r="HY115"/>
      <c r="HZ115"/>
      <c r="IA115"/>
      <c r="IB115"/>
      <c r="IC115"/>
      <c r="ID115"/>
      <c r="IE115"/>
      <c r="IF115"/>
      <c r="IG115"/>
      <c r="IH115"/>
      <c r="II115"/>
      <c r="IJ115"/>
      <c r="IK115"/>
      <c r="IL115"/>
      <c r="IM115"/>
      <c r="IN115"/>
      <c r="IO115"/>
      <c r="IP115"/>
      <c r="IQ115"/>
      <c r="IR115"/>
      <c r="IS115"/>
      <c r="IT115"/>
      <c r="IU115"/>
      <c r="IV115"/>
      <c r="IW115"/>
      <c r="IX115"/>
      <c r="IY115"/>
      <c r="IZ115"/>
      <c r="JA115"/>
      <c r="JB115"/>
      <c r="JC115"/>
      <c r="JD115"/>
      <c r="JE115"/>
      <c r="JF115"/>
      <c r="JG115"/>
      <c r="JH115"/>
      <c r="JI115"/>
      <c r="JJ115"/>
      <c r="JK115"/>
      <c r="JL115"/>
      <c r="JM115"/>
      <c r="JN115"/>
      <c r="JO115"/>
      <c r="JP115"/>
      <c r="JQ115"/>
      <c r="JR115"/>
      <c r="JS115"/>
      <c r="JT115"/>
      <c r="JU115"/>
      <c r="JV115"/>
      <c r="JW115"/>
      <c r="JX115"/>
      <c r="JY115"/>
      <c r="JZ115"/>
      <c r="KA115"/>
      <c r="KB115"/>
      <c r="KC115"/>
      <c r="KD115"/>
      <c r="KE115"/>
      <c r="KF115"/>
      <c r="KG115"/>
      <c r="KH115"/>
      <c r="KI115"/>
      <c r="KJ115"/>
      <c r="KK115"/>
      <c r="KL115"/>
      <c r="KM115"/>
      <c r="KN115"/>
      <c r="KO115"/>
      <c r="KP115"/>
      <c r="KQ115"/>
      <c r="KR115"/>
      <c r="KS115"/>
      <c r="KT115"/>
      <c r="KU115"/>
      <c r="KV115"/>
      <c r="KW115"/>
      <c r="KX115"/>
      <c r="KY115"/>
      <c r="KZ115"/>
      <c r="LA115"/>
      <c r="LB115"/>
      <c r="LC115"/>
      <c r="LD115"/>
      <c r="LE115"/>
      <c r="LF115"/>
      <c r="LG115"/>
      <c r="LH115"/>
      <c r="LI115"/>
      <c r="LJ115"/>
      <c r="LK115"/>
      <c r="LL115"/>
      <c r="LM115"/>
      <c r="LN115"/>
      <c r="LO115"/>
      <c r="LP115"/>
      <c r="LQ115"/>
      <c r="LR115"/>
      <c r="LS115"/>
      <c r="LT115"/>
      <c r="LU115"/>
      <c r="LV115"/>
      <c r="LW115"/>
      <c r="LX115"/>
      <c r="LY115"/>
      <c r="LZ115"/>
      <c r="MA115"/>
      <c r="MB115"/>
      <c r="MC115"/>
      <c r="MD115"/>
      <c r="ME115"/>
      <c r="MF115"/>
      <c r="MG115"/>
      <c r="MH115"/>
      <c r="MI115"/>
      <c r="MJ115"/>
      <c r="MK115"/>
      <c r="ML115"/>
      <c r="MM115"/>
      <c r="MN115"/>
      <c r="MO115"/>
      <c r="MP115"/>
      <c r="MQ115"/>
      <c r="MR115"/>
      <c r="MS115"/>
      <c r="MT115"/>
      <c r="MU115"/>
      <c r="MV115"/>
      <c r="MW115"/>
      <c r="MX115"/>
      <c r="MY115"/>
      <c r="MZ115"/>
      <c r="NA115"/>
      <c r="NB115"/>
      <c r="NC115"/>
      <c r="ND115"/>
      <c r="NE115"/>
      <c r="NF115"/>
      <c r="NG115"/>
      <c r="NH115"/>
      <c r="NI115"/>
      <c r="NJ115"/>
      <c r="NK115"/>
      <c r="NL115"/>
      <c r="NM115"/>
      <c r="NN115"/>
      <c r="NO115"/>
      <c r="NP115"/>
      <c r="NQ115"/>
      <c r="NR115"/>
      <c r="NS115"/>
      <c r="NT115"/>
      <c r="NU115"/>
      <c r="NV115"/>
      <c r="NW115"/>
      <c r="NX115"/>
      <c r="NY115"/>
      <c r="NZ115"/>
      <c r="OA115"/>
      <c r="OB115"/>
      <c r="OC115"/>
      <c r="OD115"/>
      <c r="OE115"/>
      <c r="OF115"/>
      <c r="OG115"/>
      <c r="OH115"/>
      <c r="OI115"/>
      <c r="OJ115"/>
      <c r="OK115"/>
      <c r="OL115"/>
      <c r="OM115"/>
      <c r="ON115"/>
      <c r="OO115"/>
      <c r="OP115"/>
      <c r="OQ115"/>
      <c r="OR115"/>
      <c r="OS115"/>
      <c r="OT115"/>
      <c r="OU115"/>
      <c r="OV115"/>
      <c r="OW115"/>
      <c r="OX115"/>
      <c r="OY115"/>
      <c r="OZ115"/>
      <c r="PA115"/>
      <c r="PB115"/>
      <c r="PC115"/>
      <c r="PD115"/>
      <c r="PE115"/>
      <c r="PF115"/>
      <c r="PG115"/>
      <c r="PH115"/>
      <c r="PI115"/>
      <c r="PJ115"/>
      <c r="PK115"/>
      <c r="PL115"/>
      <c r="PM115"/>
      <c r="PN115"/>
      <c r="PO115"/>
      <c r="PP115"/>
      <c r="PQ115"/>
      <c r="PR115"/>
      <c r="PS115"/>
      <c r="PT115"/>
      <c r="PU115"/>
      <c r="PV115"/>
      <c r="PW115"/>
      <c r="PX115"/>
      <c r="PY115"/>
      <c r="PZ115"/>
      <c r="QA115"/>
      <c r="QB115"/>
      <c r="QC115"/>
      <c r="QD115"/>
      <c r="QE115"/>
      <c r="QF115"/>
      <c r="QG115"/>
      <c r="QH115"/>
      <c r="QI115"/>
      <c r="QJ115"/>
      <c r="QK115"/>
      <c r="QL115"/>
      <c r="QM115"/>
      <c r="QN115"/>
      <c r="QO115"/>
      <c r="QP115"/>
      <c r="QQ115"/>
      <c r="QR115"/>
      <c r="QS115"/>
      <c r="QT115"/>
      <c r="QU115"/>
      <c r="QV115"/>
      <c r="QW115"/>
      <c r="QX115"/>
      <c r="QY115"/>
      <c r="QZ115"/>
      <c r="RA115"/>
      <c r="RB115"/>
      <c r="RC115"/>
      <c r="RD115"/>
      <c r="RE115"/>
      <c r="RF115"/>
      <c r="RG115"/>
      <c r="RH115"/>
      <c r="RI115"/>
      <c r="RJ115"/>
      <c r="RK115"/>
      <c r="RL115"/>
      <c r="RM115"/>
      <c r="RN115"/>
      <c r="RO115"/>
      <c r="RP115"/>
      <c r="RQ115"/>
      <c r="RR115"/>
      <c r="RS115"/>
      <c r="RT115"/>
      <c r="RU115"/>
      <c r="RV115"/>
      <c r="RW115"/>
      <c r="RX115"/>
      <c r="RY115"/>
      <c r="RZ115"/>
      <c r="SA115"/>
      <c r="SB115"/>
      <c r="SC115"/>
      <c r="SD115"/>
      <c r="SE115"/>
      <c r="SF115"/>
      <c r="SG115"/>
      <c r="SH115"/>
      <c r="SI115"/>
      <c r="SJ115"/>
      <c r="SK115"/>
      <c r="SL115"/>
      <c r="SM115"/>
      <c r="SN115"/>
      <c r="SO115"/>
      <c r="SP115"/>
      <c r="SQ115"/>
      <c r="SR115"/>
      <c r="SS115"/>
      <c r="ST115"/>
      <c r="SU115"/>
      <c r="SV115"/>
      <c r="SW115"/>
      <c r="SX115"/>
      <c r="SY115"/>
      <c r="SZ115"/>
      <c r="TA115"/>
      <c r="TB115"/>
      <c r="TC115"/>
      <c r="TD115"/>
      <c r="TE115"/>
      <c r="TF115"/>
      <c r="TG115"/>
      <c r="TH115"/>
      <c r="TI115"/>
      <c r="TJ115"/>
      <c r="TK115"/>
      <c r="TL115"/>
      <c r="TM115"/>
      <c r="TN115"/>
      <c r="TO115"/>
      <c r="TP115"/>
      <c r="TQ115"/>
      <c r="TR115"/>
      <c r="TS115"/>
      <c r="TT115"/>
      <c r="TU115"/>
      <c r="TV115"/>
      <c r="TW115"/>
      <c r="TX115"/>
      <c r="TY115"/>
      <c r="TZ115"/>
      <c r="UA115"/>
      <c r="UB115"/>
      <c r="UC115"/>
      <c r="UD115"/>
      <c r="UE115"/>
      <c r="UF115"/>
      <c r="UG115"/>
      <c r="UH115"/>
      <c r="UI115"/>
      <c r="UJ115"/>
      <c r="UK115"/>
      <c r="UL115"/>
      <c r="UM115"/>
      <c r="UN115"/>
      <c r="UO115"/>
      <c r="UP115"/>
      <c r="UQ115"/>
      <c r="UR115"/>
      <c r="US115"/>
      <c r="UT115"/>
      <c r="UU115"/>
      <c r="UV115"/>
      <c r="UW115"/>
      <c r="UX115"/>
      <c r="UY115"/>
      <c r="UZ115"/>
      <c r="VA115"/>
      <c r="VB115"/>
      <c r="VC115"/>
      <c r="VD115"/>
      <c r="VE115"/>
      <c r="VF115"/>
      <c r="VG115"/>
      <c r="VH115"/>
      <c r="VI115"/>
      <c r="VJ115"/>
      <c r="VK115"/>
      <c r="VL115"/>
      <c r="VM115"/>
      <c r="VN115"/>
      <c r="VO115"/>
      <c r="VP115"/>
      <c r="VQ115"/>
      <c r="VR115"/>
      <c r="VS115"/>
      <c r="VT115"/>
      <c r="VU115"/>
      <c r="VV115"/>
      <c r="VW115"/>
      <c r="VX115"/>
      <c r="VY115"/>
      <c r="VZ115"/>
      <c r="WA115"/>
      <c r="WB115"/>
      <c r="WC115"/>
      <c r="WD115"/>
      <c r="WE115"/>
      <c r="WF115"/>
      <c r="WG115"/>
      <c r="WH115"/>
      <c r="WI115"/>
      <c r="WJ115"/>
      <c r="WK115"/>
      <c r="WL115"/>
      <c r="WM115"/>
      <c r="WN115"/>
      <c r="WO115"/>
      <c r="WP115"/>
      <c r="WQ115"/>
      <c r="WR115"/>
      <c r="WS115"/>
      <c r="WT115"/>
      <c r="WU115"/>
      <c r="WV115"/>
      <c r="WW115"/>
      <c r="WX115"/>
      <c r="WY115"/>
      <c r="WZ115"/>
      <c r="XA115"/>
      <c r="XB115"/>
      <c r="XC115"/>
      <c r="XD115"/>
      <c r="XE115"/>
      <c r="XF115"/>
      <c r="XG115"/>
      <c r="XH115"/>
      <c r="XI115"/>
      <c r="XJ115"/>
      <c r="XK115"/>
      <c r="XL115"/>
      <c r="XM115"/>
      <c r="XN115"/>
      <c r="XO115"/>
      <c r="XP115"/>
      <c r="XQ115"/>
      <c r="XR115"/>
      <c r="XS115"/>
      <c r="XT115"/>
      <c r="XU115"/>
      <c r="XV115"/>
      <c r="XW115"/>
      <c r="XX115"/>
      <c r="XY115"/>
      <c r="XZ115"/>
      <c r="YA115"/>
      <c r="YB115"/>
      <c r="YC115"/>
      <c r="YD115"/>
      <c r="YE115"/>
      <c r="YF115"/>
      <c r="YG115"/>
      <c r="YH115"/>
      <c r="YI115"/>
      <c r="YJ115"/>
      <c r="YK115"/>
      <c r="YL115"/>
      <c r="YM115"/>
      <c r="YN115"/>
      <c r="YO115"/>
      <c r="YP115"/>
      <c r="YQ115"/>
      <c r="YR115"/>
      <c r="YS115"/>
      <c r="YT115"/>
      <c r="YU115"/>
      <c r="YV115"/>
      <c r="YW115"/>
      <c r="YX115"/>
      <c r="YY115"/>
      <c r="YZ115"/>
      <c r="ZA115"/>
      <c r="ZB115"/>
      <c r="ZC115"/>
      <c r="ZD115"/>
      <c r="ZE115"/>
      <c r="ZF115"/>
      <c r="ZG115"/>
      <c r="ZH115"/>
      <c r="ZI115"/>
      <c r="ZJ115"/>
      <c r="ZK115"/>
      <c r="ZL115"/>
      <c r="ZM115"/>
      <c r="ZN115"/>
      <c r="ZO115"/>
      <c r="ZP115"/>
      <c r="ZQ115"/>
      <c r="ZR115"/>
      <c r="ZS115"/>
      <c r="ZT115"/>
      <c r="ZU115"/>
      <c r="ZV115"/>
      <c r="ZW115"/>
      <c r="ZX115"/>
      <c r="ZY115"/>
      <c r="ZZ115"/>
      <c r="AAA115"/>
      <c r="AAB115"/>
      <c r="AAC115"/>
      <c r="AAD115"/>
      <c r="AAE115"/>
      <c r="AAF115"/>
      <c r="AAG115"/>
      <c r="AAH115"/>
      <c r="AAI115"/>
      <c r="AAJ115"/>
      <c r="AAK115"/>
      <c r="AAL115"/>
      <c r="AAM115"/>
      <c r="AAN115"/>
      <c r="AAO115"/>
      <c r="AAP115"/>
      <c r="AAQ115"/>
      <c r="AAR115"/>
      <c r="AAS115"/>
      <c r="AAT115"/>
      <c r="AAU115"/>
      <c r="AAV115"/>
      <c r="AAW115"/>
      <c r="AAX115"/>
      <c r="AAY115"/>
      <c r="AAZ115"/>
      <c r="ABA115"/>
      <c r="ABB115"/>
      <c r="ABC115"/>
      <c r="ABD115"/>
      <c r="ABE115"/>
      <c r="ABF115"/>
      <c r="ABG115"/>
      <c r="ABH115"/>
      <c r="ABI115"/>
      <c r="ABJ115"/>
      <c r="ABK115"/>
      <c r="ABL115"/>
      <c r="ABM115"/>
      <c r="ABN115"/>
      <c r="ABO115"/>
      <c r="ABP115"/>
      <c r="ABQ115"/>
      <c r="ABR115"/>
      <c r="ABS115"/>
      <c r="ABT115"/>
      <c r="ABU115"/>
      <c r="ABV115"/>
      <c r="ABW115"/>
      <c r="ABX115"/>
      <c r="ABY115"/>
      <c r="ABZ115"/>
      <c r="ACA115"/>
      <c r="ACB115"/>
      <c r="ACC115"/>
      <c r="ACD115"/>
      <c r="ACE115"/>
      <c r="ACF115"/>
      <c r="ACG115"/>
      <c r="ACH115"/>
      <c r="ACI115"/>
      <c r="ACJ115"/>
      <c r="ACK115"/>
      <c r="ACL115"/>
      <c r="ACM115"/>
      <c r="ACN115"/>
      <c r="ACO115"/>
      <c r="ACP115"/>
      <c r="ACQ115"/>
      <c r="ACR115"/>
      <c r="ACS115"/>
      <c r="ACT115"/>
      <c r="ACU115"/>
      <c r="ACV115"/>
      <c r="ACW115"/>
      <c r="ACX115"/>
      <c r="ACY115"/>
      <c r="ACZ115"/>
      <c r="ADA115"/>
      <c r="ADB115"/>
      <c r="ADC115"/>
      <c r="ADD115"/>
      <c r="ADE115"/>
      <c r="ADF115"/>
      <c r="ADG115"/>
      <c r="ADH115"/>
      <c r="ADI115"/>
      <c r="ADJ115"/>
      <c r="ADK115"/>
      <c r="ADL115"/>
      <c r="ADM115"/>
      <c r="ADN115"/>
      <c r="ADO115"/>
      <c r="ADP115"/>
      <c r="ADQ115"/>
      <c r="ADR115"/>
      <c r="ADS115"/>
      <c r="ADT115"/>
      <c r="ADU115"/>
      <c r="ADV115"/>
      <c r="ADW115"/>
      <c r="ADX115"/>
      <c r="ADY115"/>
      <c r="ADZ115"/>
      <c r="AEA115"/>
      <c r="AEB115"/>
      <c r="AEC115"/>
      <c r="AED115"/>
      <c r="AEE115"/>
      <c r="AEF115"/>
      <c r="AEG115"/>
      <c r="AEH115"/>
      <c r="AEI115"/>
      <c r="AEJ115"/>
      <c r="AEK115"/>
      <c r="AEL115"/>
      <c r="AEM115"/>
      <c r="AEN115"/>
      <c r="AEO115"/>
      <c r="AEP115"/>
      <c r="AEQ115"/>
      <c r="AER115"/>
      <c r="AES115"/>
      <c r="AET115"/>
      <c r="AEU115"/>
      <c r="AEV115"/>
      <c r="AEW115"/>
      <c r="AEX115"/>
      <c r="AEY115"/>
      <c r="AEZ115"/>
      <c r="AFA115"/>
      <c r="AFB115"/>
      <c r="AFC115"/>
      <c r="AFD115"/>
      <c r="AFE115"/>
      <c r="AFF115"/>
      <c r="AFG115"/>
      <c r="AFH115"/>
      <c r="AFI115"/>
      <c r="AFJ115"/>
      <c r="AFK115"/>
      <c r="AFL115"/>
      <c r="AFM115"/>
      <c r="AFN115"/>
      <c r="AFO115"/>
      <c r="AFP115"/>
      <c r="AFQ115"/>
      <c r="AFR115"/>
      <c r="AFS115"/>
      <c r="AFT115"/>
      <c r="AFU115"/>
      <c r="AFV115"/>
      <c r="AFW115"/>
      <c r="AFX115"/>
      <c r="AFY115"/>
      <c r="AFZ115"/>
      <c r="AGA115"/>
      <c r="AGB115"/>
      <c r="AGC115"/>
      <c r="AGD115"/>
      <c r="AGE115"/>
      <c r="AGF115"/>
      <c r="AGG115"/>
      <c r="AGH115"/>
      <c r="AGI115"/>
      <c r="AGJ115"/>
      <c r="AGK115"/>
      <c r="AGL115"/>
      <c r="AGM115"/>
      <c r="AGN115"/>
      <c r="AGO115"/>
      <c r="AGP115"/>
      <c r="AGQ115"/>
      <c r="AGR115"/>
      <c r="AGS115"/>
      <c r="AGT115"/>
      <c r="AGU115"/>
      <c r="AGV115"/>
      <c r="AGW115"/>
      <c r="AGX115"/>
      <c r="AGY115"/>
      <c r="AGZ115"/>
      <c r="AHA115"/>
      <c r="AHB115"/>
      <c r="AHC115"/>
      <c r="AHD115"/>
      <c r="AHE115"/>
      <c r="AHF115"/>
      <c r="AHG115"/>
      <c r="AHH115"/>
      <c r="AHI115"/>
      <c r="AHJ115"/>
      <c r="AHK115"/>
      <c r="AHL115"/>
      <c r="AHM115"/>
      <c r="AHN115"/>
      <c r="AHO115"/>
      <c r="AHP115"/>
      <c r="AHQ115"/>
      <c r="AHR115"/>
      <c r="AHS115"/>
      <c r="AHT115"/>
      <c r="AHU115"/>
      <c r="AHV115"/>
      <c r="AHW115"/>
      <c r="AHX115"/>
      <c r="AHY115"/>
      <c r="AHZ115"/>
      <c r="AIA115"/>
      <c r="AIB115"/>
      <c r="AIC115"/>
      <c r="AID115"/>
      <c r="AIE115"/>
      <c r="AIF115"/>
      <c r="AIG115"/>
      <c r="AIH115"/>
      <c r="AII115"/>
      <c r="AIJ115"/>
      <c r="AIK115"/>
      <c r="AIL115"/>
      <c r="AIM115"/>
      <c r="AIN115"/>
      <c r="AIO115"/>
      <c r="AIP115"/>
      <c r="AIQ115"/>
      <c r="AIR115"/>
      <c r="AIS115"/>
      <c r="AIT115"/>
      <c r="AIU115"/>
      <c r="AIV115"/>
      <c r="AIW115"/>
      <c r="AIX115"/>
      <c r="AIY115"/>
      <c r="AIZ115"/>
      <c r="AJA115"/>
      <c r="AJB115"/>
      <c r="AJC115"/>
      <c r="AJD115"/>
      <c r="AJE115"/>
      <c r="AJF115"/>
      <c r="AJG115"/>
      <c r="AJH115"/>
      <c r="AJI115"/>
      <c r="AJJ115"/>
      <c r="AJK115"/>
      <c r="AJL115"/>
      <c r="AJM115"/>
      <c r="AJN115"/>
      <c r="AJO115"/>
      <c r="AJP115"/>
      <c r="AJQ115"/>
      <c r="AJR115"/>
      <c r="AJS115"/>
      <c r="AJT115"/>
      <c r="AJU115"/>
      <c r="AJV115"/>
      <c r="AJW115"/>
      <c r="AJX115"/>
      <c r="AJY115"/>
      <c r="AJZ115"/>
      <c r="AKA115"/>
      <c r="AKB115"/>
      <c r="AKC115"/>
      <c r="AKD115"/>
      <c r="AKE115"/>
      <c r="AKF115"/>
      <c r="AKG115"/>
      <c r="AKH115"/>
      <c r="AKI115"/>
      <c r="AKJ115"/>
      <c r="AKK115"/>
      <c r="AKL115"/>
      <c r="AKM115"/>
      <c r="AKN115"/>
      <c r="AKO115"/>
      <c r="AKP115"/>
      <c r="AKQ115"/>
      <c r="AKR115"/>
      <c r="AKS115"/>
      <c r="AKT115"/>
      <c r="AKU115"/>
      <c r="AKV115"/>
      <c r="AKW115"/>
      <c r="AKX115"/>
      <c r="AKY115"/>
      <c r="AKZ115"/>
      <c r="ALA115"/>
      <c r="ALB115"/>
      <c r="ALC115"/>
      <c r="ALD115"/>
      <c r="ALE115"/>
      <c r="ALF115"/>
      <c r="ALG115"/>
      <c r="ALH115"/>
      <c r="ALI115"/>
      <c r="ALJ115"/>
      <c r="ALK115"/>
      <c r="ALL115"/>
      <c r="ALM115"/>
      <c r="ALN115"/>
      <c r="ALO115"/>
      <c r="ALP115"/>
      <c r="ALQ115"/>
      <c r="ALR115"/>
      <c r="ALS115"/>
      <c r="ALT115"/>
      <c r="ALU115"/>
      <c r="ALV115"/>
      <c r="ALW115"/>
      <c r="ALX115"/>
      <c r="ALY115"/>
      <c r="ALZ115"/>
      <c r="AMA115"/>
      <c r="AMB115"/>
      <c r="AMC115"/>
      <c r="AMD115"/>
      <c r="AME115"/>
      <c r="AMF115"/>
      <c r="AMG115"/>
      <c r="AMH115"/>
      <c r="AMI115"/>
      <c r="AMJ115"/>
    </row>
    <row r="116" spans="1:1024" ht="24.75">
      <c r="A116" s="40" t="s">
        <v>964</v>
      </c>
      <c r="B116" s="4" t="s">
        <v>837</v>
      </c>
      <c r="C116" s="50" t="s">
        <v>764</v>
      </c>
      <c r="D116" s="50"/>
      <c r="E116" s="50"/>
      <c r="F116" s="4">
        <v>0.08</v>
      </c>
      <c r="G116" s="50" t="s">
        <v>940</v>
      </c>
      <c r="H116" s="3"/>
      <c r="I116" s="3"/>
      <c r="J116" s="58" t="s">
        <v>965</v>
      </c>
      <c r="K116" s="61"/>
      <c r="L116" s="7" t="s">
        <v>942</v>
      </c>
      <c r="M116" s="7" t="s">
        <v>943</v>
      </c>
      <c r="N116" s="4" t="s">
        <v>762</v>
      </c>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c r="GJ116"/>
      <c r="GK116"/>
      <c r="GL116"/>
      <c r="GM116"/>
      <c r="GN116"/>
      <c r="GO116"/>
      <c r="GP116"/>
      <c r="GQ116"/>
      <c r="GR116"/>
      <c r="GS116"/>
      <c r="GT116"/>
      <c r="GU116"/>
      <c r="GV116"/>
      <c r="GW116"/>
      <c r="GX116"/>
      <c r="GY116"/>
      <c r="GZ116"/>
      <c r="HA116"/>
      <c r="HB116"/>
      <c r="HC116"/>
      <c r="HD116"/>
      <c r="HE116"/>
      <c r="HF116"/>
      <c r="HG116"/>
      <c r="HH116"/>
      <c r="HI116"/>
      <c r="HJ116"/>
      <c r="HK116"/>
      <c r="HL116"/>
      <c r="HM116"/>
      <c r="HN116"/>
      <c r="HO116"/>
      <c r="HP116"/>
      <c r="HQ116"/>
      <c r="HR116"/>
      <c r="HS116"/>
      <c r="HT116"/>
      <c r="HU116"/>
      <c r="HV116"/>
      <c r="HW116"/>
      <c r="HX116"/>
      <c r="HY116"/>
      <c r="HZ116"/>
      <c r="IA116"/>
      <c r="IB116"/>
      <c r="IC116"/>
      <c r="ID116"/>
      <c r="IE116"/>
      <c r="IF116"/>
      <c r="IG116"/>
      <c r="IH116"/>
      <c r="II116"/>
      <c r="IJ116"/>
      <c r="IK116"/>
      <c r="IL116"/>
      <c r="IM116"/>
      <c r="IN116"/>
      <c r="IO116"/>
      <c r="IP116"/>
      <c r="IQ116"/>
      <c r="IR116"/>
      <c r="IS116"/>
      <c r="IT116"/>
      <c r="IU116"/>
      <c r="IV116"/>
      <c r="IW116"/>
      <c r="IX116"/>
      <c r="IY116"/>
      <c r="IZ116"/>
      <c r="JA116"/>
      <c r="JB116"/>
      <c r="JC116"/>
      <c r="JD116"/>
      <c r="JE116"/>
      <c r="JF116"/>
      <c r="JG116"/>
      <c r="JH116"/>
      <c r="JI116"/>
      <c r="JJ116"/>
      <c r="JK116"/>
      <c r="JL116"/>
      <c r="JM116"/>
      <c r="JN116"/>
      <c r="JO116"/>
      <c r="JP116"/>
      <c r="JQ116"/>
      <c r="JR116"/>
      <c r="JS116"/>
      <c r="JT116"/>
      <c r="JU116"/>
      <c r="JV116"/>
      <c r="JW116"/>
      <c r="JX116"/>
      <c r="JY116"/>
      <c r="JZ116"/>
      <c r="KA116"/>
      <c r="KB116"/>
      <c r="KC116"/>
      <c r="KD116"/>
      <c r="KE116"/>
      <c r="KF116"/>
      <c r="KG116"/>
      <c r="KH116"/>
      <c r="KI116"/>
      <c r="KJ116"/>
      <c r="KK116"/>
      <c r="KL116"/>
      <c r="KM116"/>
      <c r="KN116"/>
      <c r="KO116"/>
      <c r="KP116"/>
      <c r="KQ116"/>
      <c r="KR116"/>
      <c r="KS116"/>
      <c r="KT116"/>
      <c r="KU116"/>
      <c r="KV116"/>
      <c r="KW116"/>
      <c r="KX116"/>
      <c r="KY116"/>
      <c r="KZ116"/>
      <c r="LA116"/>
      <c r="LB116"/>
      <c r="LC116"/>
      <c r="LD116"/>
      <c r="LE116"/>
      <c r="LF116"/>
      <c r="LG116"/>
      <c r="LH116"/>
      <c r="LI116"/>
      <c r="LJ116"/>
      <c r="LK116"/>
      <c r="LL116"/>
      <c r="LM116"/>
      <c r="LN116"/>
      <c r="LO116"/>
      <c r="LP116"/>
      <c r="LQ116"/>
      <c r="LR116"/>
      <c r="LS116"/>
      <c r="LT116"/>
      <c r="LU116"/>
      <c r="LV116"/>
      <c r="LW116"/>
      <c r="LX116"/>
      <c r="LY116"/>
      <c r="LZ116"/>
      <c r="MA116"/>
      <c r="MB116"/>
      <c r="MC116"/>
      <c r="MD116"/>
      <c r="ME116"/>
      <c r="MF116"/>
      <c r="MG116"/>
      <c r="MH116"/>
      <c r="MI116"/>
      <c r="MJ116"/>
      <c r="MK116"/>
      <c r="ML116"/>
      <c r="MM116"/>
      <c r="MN116"/>
      <c r="MO116"/>
      <c r="MP116"/>
      <c r="MQ116"/>
      <c r="MR116"/>
      <c r="MS116"/>
      <c r="MT116"/>
      <c r="MU116"/>
      <c r="MV116"/>
      <c r="MW116"/>
      <c r="MX116"/>
      <c r="MY116"/>
      <c r="MZ116"/>
      <c r="NA116"/>
      <c r="NB116"/>
      <c r="NC116"/>
      <c r="ND116"/>
      <c r="NE116"/>
      <c r="NF116"/>
      <c r="NG116"/>
      <c r="NH116"/>
      <c r="NI116"/>
      <c r="NJ116"/>
      <c r="NK116"/>
      <c r="NL116"/>
      <c r="NM116"/>
      <c r="NN116"/>
      <c r="NO116"/>
      <c r="NP116"/>
      <c r="NQ116"/>
      <c r="NR116"/>
      <c r="NS116"/>
      <c r="NT116"/>
      <c r="NU116"/>
      <c r="NV116"/>
      <c r="NW116"/>
      <c r="NX116"/>
      <c r="NY116"/>
      <c r="NZ116"/>
      <c r="OA116"/>
      <c r="OB116"/>
      <c r="OC116"/>
      <c r="OD116"/>
      <c r="OE116"/>
      <c r="OF116"/>
      <c r="OG116"/>
      <c r="OH116"/>
      <c r="OI116"/>
      <c r="OJ116"/>
      <c r="OK116"/>
      <c r="OL116"/>
      <c r="OM116"/>
      <c r="ON116"/>
      <c r="OO116"/>
      <c r="OP116"/>
      <c r="OQ116"/>
      <c r="OR116"/>
      <c r="OS116"/>
      <c r="OT116"/>
      <c r="OU116"/>
      <c r="OV116"/>
      <c r="OW116"/>
      <c r="OX116"/>
      <c r="OY116"/>
      <c r="OZ116"/>
      <c r="PA116"/>
      <c r="PB116"/>
      <c r="PC116"/>
      <c r="PD116"/>
      <c r="PE116"/>
      <c r="PF116"/>
      <c r="PG116"/>
      <c r="PH116"/>
      <c r="PI116"/>
      <c r="PJ116"/>
      <c r="PK116"/>
      <c r="PL116"/>
      <c r="PM116"/>
      <c r="PN116"/>
      <c r="PO116"/>
      <c r="PP116"/>
      <c r="PQ116"/>
      <c r="PR116"/>
      <c r="PS116"/>
      <c r="PT116"/>
      <c r="PU116"/>
      <c r="PV116"/>
      <c r="PW116"/>
      <c r="PX116"/>
      <c r="PY116"/>
      <c r="PZ116"/>
      <c r="QA116"/>
      <c r="QB116"/>
      <c r="QC116"/>
      <c r="QD116"/>
      <c r="QE116"/>
      <c r="QF116"/>
      <c r="QG116"/>
      <c r="QH116"/>
      <c r="QI116"/>
      <c r="QJ116"/>
      <c r="QK116"/>
      <c r="QL116"/>
      <c r="QM116"/>
      <c r="QN116"/>
      <c r="QO116"/>
      <c r="QP116"/>
      <c r="QQ116"/>
      <c r="QR116"/>
      <c r="QS116"/>
      <c r="QT116"/>
      <c r="QU116"/>
      <c r="QV116"/>
      <c r="QW116"/>
      <c r="QX116"/>
      <c r="QY116"/>
      <c r="QZ116"/>
      <c r="RA116"/>
      <c r="RB116"/>
      <c r="RC116"/>
      <c r="RD116"/>
      <c r="RE116"/>
      <c r="RF116"/>
      <c r="RG116"/>
      <c r="RH116"/>
      <c r="RI116"/>
      <c r="RJ116"/>
      <c r="RK116"/>
      <c r="RL116"/>
      <c r="RM116"/>
      <c r="RN116"/>
      <c r="RO116"/>
      <c r="RP116"/>
      <c r="RQ116"/>
      <c r="RR116"/>
      <c r="RS116"/>
      <c r="RT116"/>
      <c r="RU116"/>
      <c r="RV116"/>
      <c r="RW116"/>
      <c r="RX116"/>
      <c r="RY116"/>
      <c r="RZ116"/>
      <c r="SA116"/>
      <c r="SB116"/>
      <c r="SC116"/>
      <c r="SD116"/>
      <c r="SE116"/>
      <c r="SF116"/>
      <c r="SG116"/>
      <c r="SH116"/>
      <c r="SI116"/>
      <c r="SJ116"/>
      <c r="SK116"/>
      <c r="SL116"/>
      <c r="SM116"/>
      <c r="SN116"/>
      <c r="SO116"/>
      <c r="SP116"/>
      <c r="SQ116"/>
      <c r="SR116"/>
      <c r="SS116"/>
      <c r="ST116"/>
      <c r="SU116"/>
      <c r="SV116"/>
      <c r="SW116"/>
      <c r="SX116"/>
      <c r="SY116"/>
      <c r="SZ116"/>
      <c r="TA116"/>
      <c r="TB116"/>
      <c r="TC116"/>
      <c r="TD116"/>
      <c r="TE116"/>
      <c r="TF116"/>
      <c r="TG116"/>
      <c r="TH116"/>
      <c r="TI116"/>
      <c r="TJ116"/>
      <c r="TK116"/>
      <c r="TL116"/>
      <c r="TM116"/>
      <c r="TN116"/>
      <c r="TO116"/>
      <c r="TP116"/>
      <c r="TQ116"/>
      <c r="TR116"/>
      <c r="TS116"/>
      <c r="TT116"/>
      <c r="TU116"/>
      <c r="TV116"/>
      <c r="TW116"/>
      <c r="TX116"/>
      <c r="TY116"/>
      <c r="TZ116"/>
      <c r="UA116"/>
      <c r="UB116"/>
      <c r="UC116"/>
      <c r="UD116"/>
      <c r="UE116"/>
      <c r="UF116"/>
      <c r="UG116"/>
      <c r="UH116"/>
      <c r="UI116"/>
      <c r="UJ116"/>
      <c r="UK116"/>
      <c r="UL116"/>
      <c r="UM116"/>
      <c r="UN116"/>
      <c r="UO116"/>
      <c r="UP116"/>
      <c r="UQ116"/>
      <c r="UR116"/>
      <c r="US116"/>
      <c r="UT116"/>
      <c r="UU116"/>
      <c r="UV116"/>
      <c r="UW116"/>
      <c r="UX116"/>
      <c r="UY116"/>
      <c r="UZ116"/>
      <c r="VA116"/>
      <c r="VB116"/>
      <c r="VC116"/>
      <c r="VD116"/>
      <c r="VE116"/>
      <c r="VF116"/>
      <c r="VG116"/>
      <c r="VH116"/>
      <c r="VI116"/>
      <c r="VJ116"/>
      <c r="VK116"/>
      <c r="VL116"/>
      <c r="VM116"/>
      <c r="VN116"/>
      <c r="VO116"/>
      <c r="VP116"/>
      <c r="VQ116"/>
      <c r="VR116"/>
      <c r="VS116"/>
      <c r="VT116"/>
      <c r="VU116"/>
      <c r="VV116"/>
      <c r="VW116"/>
      <c r="VX116"/>
      <c r="VY116"/>
      <c r="VZ116"/>
      <c r="WA116"/>
      <c r="WB116"/>
      <c r="WC116"/>
      <c r="WD116"/>
      <c r="WE116"/>
      <c r="WF116"/>
      <c r="WG116"/>
      <c r="WH116"/>
      <c r="WI116"/>
      <c r="WJ116"/>
      <c r="WK116"/>
      <c r="WL116"/>
      <c r="WM116"/>
      <c r="WN116"/>
      <c r="WO116"/>
      <c r="WP116"/>
      <c r="WQ116"/>
      <c r="WR116"/>
      <c r="WS116"/>
      <c r="WT116"/>
      <c r="WU116"/>
      <c r="WV116"/>
      <c r="WW116"/>
      <c r="WX116"/>
      <c r="WY116"/>
      <c r="WZ116"/>
      <c r="XA116"/>
      <c r="XB116"/>
      <c r="XC116"/>
      <c r="XD116"/>
      <c r="XE116"/>
      <c r="XF116"/>
      <c r="XG116"/>
      <c r="XH116"/>
      <c r="XI116"/>
      <c r="XJ116"/>
      <c r="XK116"/>
      <c r="XL116"/>
      <c r="XM116"/>
      <c r="XN116"/>
      <c r="XO116"/>
      <c r="XP116"/>
      <c r="XQ116"/>
      <c r="XR116"/>
      <c r="XS116"/>
      <c r="XT116"/>
      <c r="XU116"/>
      <c r="XV116"/>
      <c r="XW116"/>
      <c r="XX116"/>
      <c r="XY116"/>
      <c r="XZ116"/>
      <c r="YA116"/>
      <c r="YB116"/>
      <c r="YC116"/>
      <c r="YD116"/>
      <c r="YE116"/>
      <c r="YF116"/>
      <c r="YG116"/>
      <c r="YH116"/>
      <c r="YI116"/>
      <c r="YJ116"/>
      <c r="YK116"/>
      <c r="YL116"/>
      <c r="YM116"/>
      <c r="YN116"/>
      <c r="YO116"/>
      <c r="YP116"/>
      <c r="YQ116"/>
      <c r="YR116"/>
      <c r="YS116"/>
      <c r="YT116"/>
      <c r="YU116"/>
      <c r="YV116"/>
      <c r="YW116"/>
      <c r="YX116"/>
      <c r="YY116"/>
      <c r="YZ116"/>
      <c r="ZA116"/>
      <c r="ZB116"/>
      <c r="ZC116"/>
      <c r="ZD116"/>
      <c r="ZE116"/>
      <c r="ZF116"/>
      <c r="ZG116"/>
      <c r="ZH116"/>
      <c r="ZI116"/>
      <c r="ZJ116"/>
      <c r="ZK116"/>
      <c r="ZL116"/>
      <c r="ZM116"/>
      <c r="ZN116"/>
      <c r="ZO116"/>
      <c r="ZP116"/>
      <c r="ZQ116"/>
      <c r="ZR116"/>
      <c r="ZS116"/>
      <c r="ZT116"/>
      <c r="ZU116"/>
      <c r="ZV116"/>
      <c r="ZW116"/>
      <c r="ZX116"/>
      <c r="ZY116"/>
      <c r="ZZ116"/>
      <c r="AAA116"/>
      <c r="AAB116"/>
      <c r="AAC116"/>
      <c r="AAD116"/>
      <c r="AAE116"/>
      <c r="AAF116"/>
      <c r="AAG116"/>
      <c r="AAH116"/>
      <c r="AAI116"/>
      <c r="AAJ116"/>
      <c r="AAK116"/>
      <c r="AAL116"/>
      <c r="AAM116"/>
      <c r="AAN116"/>
      <c r="AAO116"/>
      <c r="AAP116"/>
      <c r="AAQ116"/>
      <c r="AAR116"/>
      <c r="AAS116"/>
      <c r="AAT116"/>
      <c r="AAU116"/>
      <c r="AAV116"/>
      <c r="AAW116"/>
      <c r="AAX116"/>
      <c r="AAY116"/>
      <c r="AAZ116"/>
      <c r="ABA116"/>
      <c r="ABB116"/>
      <c r="ABC116"/>
      <c r="ABD116"/>
      <c r="ABE116"/>
      <c r="ABF116"/>
      <c r="ABG116"/>
      <c r="ABH116"/>
      <c r="ABI116"/>
      <c r="ABJ116"/>
      <c r="ABK116"/>
      <c r="ABL116"/>
      <c r="ABM116"/>
      <c r="ABN116"/>
      <c r="ABO116"/>
      <c r="ABP116"/>
      <c r="ABQ116"/>
      <c r="ABR116"/>
      <c r="ABS116"/>
      <c r="ABT116"/>
      <c r="ABU116"/>
      <c r="ABV116"/>
      <c r="ABW116"/>
      <c r="ABX116"/>
      <c r="ABY116"/>
      <c r="ABZ116"/>
      <c r="ACA116"/>
      <c r="ACB116"/>
      <c r="ACC116"/>
      <c r="ACD116"/>
      <c r="ACE116"/>
      <c r="ACF116"/>
      <c r="ACG116"/>
      <c r="ACH116"/>
      <c r="ACI116"/>
      <c r="ACJ116"/>
      <c r="ACK116"/>
      <c r="ACL116"/>
      <c r="ACM116"/>
      <c r="ACN116"/>
      <c r="ACO116"/>
      <c r="ACP116"/>
      <c r="ACQ116"/>
      <c r="ACR116"/>
      <c r="ACS116"/>
      <c r="ACT116"/>
      <c r="ACU116"/>
      <c r="ACV116"/>
      <c r="ACW116"/>
      <c r="ACX116"/>
      <c r="ACY116"/>
      <c r="ACZ116"/>
      <c r="ADA116"/>
      <c r="ADB116"/>
      <c r="ADC116"/>
      <c r="ADD116"/>
      <c r="ADE116"/>
      <c r="ADF116"/>
      <c r="ADG116"/>
      <c r="ADH116"/>
      <c r="ADI116"/>
      <c r="ADJ116"/>
      <c r="ADK116"/>
      <c r="ADL116"/>
      <c r="ADM116"/>
      <c r="ADN116"/>
      <c r="ADO116"/>
      <c r="ADP116"/>
      <c r="ADQ116"/>
      <c r="ADR116"/>
      <c r="ADS116"/>
      <c r="ADT116"/>
      <c r="ADU116"/>
      <c r="ADV116"/>
      <c r="ADW116"/>
      <c r="ADX116"/>
      <c r="ADY116"/>
      <c r="ADZ116"/>
      <c r="AEA116"/>
      <c r="AEB116"/>
      <c r="AEC116"/>
      <c r="AED116"/>
      <c r="AEE116"/>
      <c r="AEF116"/>
      <c r="AEG116"/>
      <c r="AEH116"/>
      <c r="AEI116"/>
      <c r="AEJ116"/>
      <c r="AEK116"/>
      <c r="AEL116"/>
      <c r="AEM116"/>
      <c r="AEN116"/>
      <c r="AEO116"/>
      <c r="AEP116"/>
      <c r="AEQ116"/>
      <c r="AER116"/>
      <c r="AES116"/>
      <c r="AET116"/>
      <c r="AEU116"/>
      <c r="AEV116"/>
      <c r="AEW116"/>
      <c r="AEX116"/>
      <c r="AEY116"/>
      <c r="AEZ116"/>
      <c r="AFA116"/>
      <c r="AFB116"/>
      <c r="AFC116"/>
      <c r="AFD116"/>
      <c r="AFE116"/>
      <c r="AFF116"/>
      <c r="AFG116"/>
      <c r="AFH116"/>
      <c r="AFI116"/>
      <c r="AFJ116"/>
      <c r="AFK116"/>
      <c r="AFL116"/>
      <c r="AFM116"/>
      <c r="AFN116"/>
      <c r="AFO116"/>
      <c r="AFP116"/>
      <c r="AFQ116"/>
      <c r="AFR116"/>
      <c r="AFS116"/>
      <c r="AFT116"/>
      <c r="AFU116"/>
      <c r="AFV116"/>
      <c r="AFW116"/>
      <c r="AFX116"/>
      <c r="AFY116"/>
      <c r="AFZ116"/>
      <c r="AGA116"/>
      <c r="AGB116"/>
      <c r="AGC116"/>
      <c r="AGD116"/>
      <c r="AGE116"/>
      <c r="AGF116"/>
      <c r="AGG116"/>
      <c r="AGH116"/>
      <c r="AGI116"/>
      <c r="AGJ116"/>
      <c r="AGK116"/>
      <c r="AGL116"/>
      <c r="AGM116"/>
      <c r="AGN116"/>
      <c r="AGO116"/>
      <c r="AGP116"/>
      <c r="AGQ116"/>
      <c r="AGR116"/>
      <c r="AGS116"/>
      <c r="AGT116"/>
      <c r="AGU116"/>
      <c r="AGV116"/>
      <c r="AGW116"/>
      <c r="AGX116"/>
      <c r="AGY116"/>
      <c r="AGZ116"/>
      <c r="AHA116"/>
      <c r="AHB116"/>
      <c r="AHC116"/>
      <c r="AHD116"/>
      <c r="AHE116"/>
      <c r="AHF116"/>
      <c r="AHG116"/>
      <c r="AHH116"/>
      <c r="AHI116"/>
      <c r="AHJ116"/>
      <c r="AHK116"/>
      <c r="AHL116"/>
      <c r="AHM116"/>
      <c r="AHN116"/>
      <c r="AHO116"/>
      <c r="AHP116"/>
      <c r="AHQ116"/>
      <c r="AHR116"/>
      <c r="AHS116"/>
      <c r="AHT116"/>
      <c r="AHU116"/>
      <c r="AHV116"/>
      <c r="AHW116"/>
      <c r="AHX116"/>
      <c r="AHY116"/>
      <c r="AHZ116"/>
      <c r="AIA116"/>
      <c r="AIB116"/>
      <c r="AIC116"/>
      <c r="AID116"/>
      <c r="AIE116"/>
      <c r="AIF116"/>
      <c r="AIG116"/>
      <c r="AIH116"/>
      <c r="AII116"/>
      <c r="AIJ116"/>
      <c r="AIK116"/>
      <c r="AIL116"/>
      <c r="AIM116"/>
      <c r="AIN116"/>
      <c r="AIO116"/>
      <c r="AIP116"/>
      <c r="AIQ116"/>
      <c r="AIR116"/>
      <c r="AIS116"/>
      <c r="AIT116"/>
      <c r="AIU116"/>
      <c r="AIV116"/>
      <c r="AIW116"/>
      <c r="AIX116"/>
      <c r="AIY116"/>
      <c r="AIZ116"/>
      <c r="AJA116"/>
      <c r="AJB116"/>
      <c r="AJC116"/>
      <c r="AJD116"/>
      <c r="AJE116"/>
      <c r="AJF116"/>
      <c r="AJG116"/>
      <c r="AJH116"/>
      <c r="AJI116"/>
      <c r="AJJ116"/>
      <c r="AJK116"/>
      <c r="AJL116"/>
      <c r="AJM116"/>
      <c r="AJN116"/>
      <c r="AJO116"/>
      <c r="AJP116"/>
      <c r="AJQ116"/>
      <c r="AJR116"/>
      <c r="AJS116"/>
      <c r="AJT116"/>
      <c r="AJU116"/>
      <c r="AJV116"/>
      <c r="AJW116"/>
      <c r="AJX116"/>
      <c r="AJY116"/>
      <c r="AJZ116"/>
      <c r="AKA116"/>
      <c r="AKB116"/>
      <c r="AKC116"/>
      <c r="AKD116"/>
      <c r="AKE116"/>
      <c r="AKF116"/>
      <c r="AKG116"/>
      <c r="AKH116"/>
      <c r="AKI116"/>
      <c r="AKJ116"/>
      <c r="AKK116"/>
      <c r="AKL116"/>
      <c r="AKM116"/>
      <c r="AKN116"/>
      <c r="AKO116"/>
      <c r="AKP116"/>
      <c r="AKQ116"/>
      <c r="AKR116"/>
      <c r="AKS116"/>
      <c r="AKT116"/>
      <c r="AKU116"/>
      <c r="AKV116"/>
      <c r="AKW116"/>
      <c r="AKX116"/>
      <c r="AKY116"/>
      <c r="AKZ116"/>
      <c r="ALA116"/>
      <c r="ALB116"/>
      <c r="ALC116"/>
      <c r="ALD116"/>
      <c r="ALE116"/>
      <c r="ALF116"/>
      <c r="ALG116"/>
      <c r="ALH116"/>
      <c r="ALI116"/>
      <c r="ALJ116"/>
      <c r="ALK116"/>
      <c r="ALL116"/>
      <c r="ALM116"/>
      <c r="ALN116"/>
      <c r="ALO116"/>
      <c r="ALP116"/>
      <c r="ALQ116"/>
      <c r="ALR116"/>
      <c r="ALS116"/>
      <c r="ALT116"/>
      <c r="ALU116"/>
      <c r="ALV116"/>
      <c r="ALW116"/>
      <c r="ALX116"/>
      <c r="ALY116"/>
      <c r="ALZ116"/>
      <c r="AMA116"/>
      <c r="AMB116"/>
      <c r="AMC116"/>
      <c r="AMD116"/>
      <c r="AME116"/>
      <c r="AMF116"/>
      <c r="AMG116"/>
      <c r="AMH116"/>
      <c r="AMI116"/>
      <c r="AMJ116"/>
    </row>
    <row r="117" spans="1:1024">
      <c r="A117" s="40" t="s">
        <v>966</v>
      </c>
      <c r="B117" s="27" t="s">
        <v>837</v>
      </c>
      <c r="C117" s="50" t="s">
        <v>764</v>
      </c>
      <c r="D117" s="50"/>
      <c r="E117" s="50"/>
      <c r="F117" s="96">
        <v>0.06</v>
      </c>
      <c r="G117" s="50" t="s">
        <v>765</v>
      </c>
      <c r="H117" s="8" t="s">
        <v>792</v>
      </c>
      <c r="I117" s="18"/>
      <c r="J117" s="4"/>
      <c r="K117" s="97"/>
      <c r="L117" s="7" t="s">
        <v>942</v>
      </c>
      <c r="M117" s="7" t="s">
        <v>943</v>
      </c>
      <c r="N117" s="4" t="s">
        <v>762</v>
      </c>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c r="HY117"/>
      <c r="HZ117"/>
      <c r="IA117"/>
      <c r="IB117"/>
      <c r="IC117"/>
      <c r="ID117"/>
      <c r="IE117"/>
      <c r="IF117"/>
      <c r="IG117"/>
      <c r="IH117"/>
      <c r="II117"/>
      <c r="IJ117"/>
      <c r="IK117"/>
      <c r="IL117"/>
      <c r="IM117"/>
      <c r="IN117"/>
      <c r="IO117"/>
      <c r="IP117"/>
      <c r="IQ117"/>
      <c r="IR117"/>
      <c r="IS117"/>
      <c r="IT117"/>
      <c r="IU117"/>
      <c r="IV117"/>
      <c r="IW117"/>
      <c r="IX117"/>
      <c r="IY117"/>
      <c r="IZ117"/>
      <c r="JA117"/>
      <c r="JB117"/>
      <c r="JC117"/>
      <c r="JD117"/>
      <c r="JE117"/>
      <c r="JF117"/>
      <c r="JG117"/>
      <c r="JH117"/>
      <c r="JI117"/>
      <c r="JJ117"/>
      <c r="JK117"/>
      <c r="JL117"/>
      <c r="JM117"/>
      <c r="JN117"/>
      <c r="JO117"/>
      <c r="JP117"/>
      <c r="JQ117"/>
      <c r="JR117"/>
      <c r="JS117"/>
      <c r="JT117"/>
      <c r="JU117"/>
      <c r="JV117"/>
      <c r="JW117"/>
      <c r="JX117"/>
      <c r="JY117"/>
      <c r="JZ117"/>
      <c r="KA117"/>
      <c r="KB117"/>
      <c r="KC117"/>
      <c r="KD117"/>
      <c r="KE117"/>
      <c r="KF117"/>
      <c r="KG117"/>
      <c r="KH117"/>
      <c r="KI117"/>
      <c r="KJ117"/>
      <c r="KK117"/>
      <c r="KL117"/>
      <c r="KM117"/>
      <c r="KN117"/>
      <c r="KO117"/>
      <c r="KP117"/>
      <c r="KQ117"/>
      <c r="KR117"/>
      <c r="KS117"/>
      <c r="KT117"/>
      <c r="KU117"/>
      <c r="KV117"/>
      <c r="KW117"/>
      <c r="KX117"/>
      <c r="KY117"/>
      <c r="KZ117"/>
      <c r="LA117"/>
      <c r="LB117"/>
      <c r="LC117"/>
      <c r="LD117"/>
      <c r="LE117"/>
      <c r="LF117"/>
      <c r="LG117"/>
      <c r="LH117"/>
      <c r="LI117"/>
      <c r="LJ117"/>
      <c r="LK117"/>
      <c r="LL117"/>
      <c r="LM117"/>
      <c r="LN117"/>
      <c r="LO117"/>
      <c r="LP117"/>
      <c r="LQ117"/>
      <c r="LR117"/>
      <c r="LS117"/>
      <c r="LT117"/>
      <c r="LU117"/>
      <c r="LV117"/>
      <c r="LW117"/>
      <c r="LX117"/>
      <c r="LY117"/>
      <c r="LZ117"/>
      <c r="MA117"/>
      <c r="MB117"/>
      <c r="MC117"/>
      <c r="MD117"/>
      <c r="ME117"/>
      <c r="MF117"/>
      <c r="MG117"/>
      <c r="MH117"/>
      <c r="MI117"/>
      <c r="MJ117"/>
      <c r="MK117"/>
      <c r="ML117"/>
      <c r="MM117"/>
      <c r="MN117"/>
      <c r="MO117"/>
      <c r="MP117"/>
      <c r="MQ117"/>
      <c r="MR117"/>
      <c r="MS117"/>
      <c r="MT117"/>
      <c r="MU117"/>
      <c r="MV117"/>
      <c r="MW117"/>
      <c r="MX117"/>
      <c r="MY117"/>
      <c r="MZ117"/>
      <c r="NA117"/>
      <c r="NB117"/>
      <c r="NC117"/>
      <c r="ND117"/>
      <c r="NE117"/>
      <c r="NF117"/>
      <c r="NG117"/>
      <c r="NH117"/>
      <c r="NI117"/>
      <c r="NJ117"/>
      <c r="NK117"/>
      <c r="NL117"/>
      <c r="NM117"/>
      <c r="NN117"/>
      <c r="NO117"/>
      <c r="NP117"/>
      <c r="NQ117"/>
      <c r="NR117"/>
      <c r="NS117"/>
      <c r="NT117"/>
      <c r="NU117"/>
      <c r="NV117"/>
      <c r="NW117"/>
      <c r="NX117"/>
      <c r="NY117"/>
      <c r="NZ117"/>
      <c r="OA117"/>
      <c r="OB117"/>
      <c r="OC117"/>
      <c r="OD117"/>
      <c r="OE117"/>
      <c r="OF117"/>
      <c r="OG117"/>
      <c r="OH117"/>
      <c r="OI117"/>
      <c r="OJ117"/>
      <c r="OK117"/>
      <c r="OL117"/>
      <c r="OM117"/>
      <c r="ON117"/>
      <c r="OO117"/>
      <c r="OP117"/>
      <c r="OQ117"/>
      <c r="OR117"/>
      <c r="OS117"/>
      <c r="OT117"/>
      <c r="OU117"/>
      <c r="OV117"/>
      <c r="OW117"/>
      <c r="OX117"/>
      <c r="OY117"/>
      <c r="OZ117"/>
      <c r="PA117"/>
      <c r="PB117"/>
      <c r="PC117"/>
      <c r="PD117"/>
      <c r="PE117"/>
      <c r="PF117"/>
      <c r="PG117"/>
      <c r="PH117"/>
      <c r="PI117"/>
      <c r="PJ117"/>
      <c r="PK117"/>
      <c r="PL117"/>
      <c r="PM117"/>
      <c r="PN117"/>
      <c r="PO117"/>
      <c r="PP117"/>
      <c r="PQ117"/>
      <c r="PR117"/>
      <c r="PS117"/>
      <c r="PT117"/>
      <c r="PU117"/>
      <c r="PV117"/>
      <c r="PW117"/>
      <c r="PX117"/>
      <c r="PY117"/>
      <c r="PZ117"/>
      <c r="QA117"/>
      <c r="QB117"/>
      <c r="QC117"/>
      <c r="QD117"/>
      <c r="QE117"/>
      <c r="QF117"/>
      <c r="QG117"/>
      <c r="QH117"/>
      <c r="QI117"/>
      <c r="QJ117"/>
      <c r="QK117"/>
      <c r="QL117"/>
      <c r="QM117"/>
      <c r="QN117"/>
      <c r="QO117"/>
      <c r="QP117"/>
      <c r="QQ117"/>
      <c r="QR117"/>
      <c r="QS117"/>
      <c r="QT117"/>
      <c r="QU117"/>
      <c r="QV117"/>
      <c r="QW117"/>
      <c r="QX117"/>
      <c r="QY117"/>
      <c r="QZ117"/>
      <c r="RA117"/>
      <c r="RB117"/>
      <c r="RC117"/>
      <c r="RD117"/>
      <c r="RE117"/>
      <c r="RF117"/>
      <c r="RG117"/>
      <c r="RH117"/>
      <c r="RI117"/>
      <c r="RJ117"/>
      <c r="RK117"/>
      <c r="RL117"/>
      <c r="RM117"/>
      <c r="RN117"/>
      <c r="RO117"/>
      <c r="RP117"/>
      <c r="RQ117"/>
      <c r="RR117"/>
      <c r="RS117"/>
      <c r="RT117"/>
      <c r="RU117"/>
      <c r="RV117"/>
      <c r="RW117"/>
      <c r="RX117"/>
      <c r="RY117"/>
      <c r="RZ117"/>
      <c r="SA117"/>
      <c r="SB117"/>
      <c r="SC117"/>
      <c r="SD117"/>
      <c r="SE117"/>
      <c r="SF117"/>
      <c r="SG117"/>
      <c r="SH117"/>
      <c r="SI117"/>
      <c r="SJ117"/>
      <c r="SK117"/>
      <c r="SL117"/>
      <c r="SM117"/>
      <c r="SN117"/>
      <c r="SO117"/>
      <c r="SP117"/>
      <c r="SQ117"/>
      <c r="SR117"/>
      <c r="SS117"/>
      <c r="ST117"/>
      <c r="SU117"/>
      <c r="SV117"/>
      <c r="SW117"/>
      <c r="SX117"/>
      <c r="SY117"/>
      <c r="SZ117"/>
      <c r="TA117"/>
      <c r="TB117"/>
      <c r="TC117"/>
      <c r="TD117"/>
      <c r="TE117"/>
      <c r="TF117"/>
      <c r="TG117"/>
      <c r="TH117"/>
      <c r="TI117"/>
      <c r="TJ117"/>
      <c r="TK117"/>
      <c r="TL117"/>
      <c r="TM117"/>
      <c r="TN117"/>
      <c r="TO117"/>
      <c r="TP117"/>
      <c r="TQ117"/>
      <c r="TR117"/>
      <c r="TS117"/>
      <c r="TT117"/>
      <c r="TU117"/>
      <c r="TV117"/>
      <c r="TW117"/>
      <c r="TX117"/>
      <c r="TY117"/>
      <c r="TZ117"/>
      <c r="UA117"/>
      <c r="UB117"/>
      <c r="UC117"/>
      <c r="UD117"/>
      <c r="UE117"/>
      <c r="UF117"/>
      <c r="UG117"/>
      <c r="UH117"/>
      <c r="UI117"/>
      <c r="UJ117"/>
      <c r="UK117"/>
      <c r="UL117"/>
      <c r="UM117"/>
      <c r="UN117"/>
      <c r="UO117"/>
      <c r="UP117"/>
      <c r="UQ117"/>
      <c r="UR117"/>
      <c r="US117"/>
      <c r="UT117"/>
      <c r="UU117"/>
      <c r="UV117"/>
      <c r="UW117"/>
      <c r="UX117"/>
      <c r="UY117"/>
      <c r="UZ117"/>
      <c r="VA117"/>
      <c r="VB117"/>
      <c r="VC117"/>
      <c r="VD117"/>
      <c r="VE117"/>
      <c r="VF117"/>
      <c r="VG117"/>
      <c r="VH117"/>
      <c r="VI117"/>
      <c r="VJ117"/>
      <c r="VK117"/>
      <c r="VL117"/>
      <c r="VM117"/>
      <c r="VN117"/>
      <c r="VO117"/>
      <c r="VP117"/>
      <c r="VQ117"/>
      <c r="VR117"/>
      <c r="VS117"/>
      <c r="VT117"/>
      <c r="VU117"/>
      <c r="VV117"/>
      <c r="VW117"/>
      <c r="VX117"/>
      <c r="VY117"/>
      <c r="VZ117"/>
      <c r="WA117"/>
      <c r="WB117"/>
      <c r="WC117"/>
      <c r="WD117"/>
      <c r="WE117"/>
      <c r="WF117"/>
      <c r="WG117"/>
      <c r="WH117"/>
      <c r="WI117"/>
      <c r="WJ117"/>
      <c r="WK117"/>
      <c r="WL117"/>
      <c r="WM117"/>
      <c r="WN117"/>
      <c r="WO117"/>
      <c r="WP117"/>
      <c r="WQ117"/>
      <c r="WR117"/>
      <c r="WS117"/>
      <c r="WT117"/>
      <c r="WU117"/>
      <c r="WV117"/>
      <c r="WW117"/>
      <c r="WX117"/>
      <c r="WY117"/>
      <c r="WZ117"/>
      <c r="XA117"/>
      <c r="XB117"/>
      <c r="XC117"/>
      <c r="XD117"/>
      <c r="XE117"/>
      <c r="XF117"/>
      <c r="XG117"/>
      <c r="XH117"/>
      <c r="XI117"/>
      <c r="XJ117"/>
      <c r="XK117"/>
      <c r="XL117"/>
      <c r="XM117"/>
      <c r="XN117"/>
      <c r="XO117"/>
      <c r="XP117"/>
      <c r="XQ117"/>
      <c r="XR117"/>
      <c r="XS117"/>
      <c r="XT117"/>
      <c r="XU117"/>
      <c r="XV117"/>
      <c r="XW117"/>
      <c r="XX117"/>
      <c r="XY117"/>
      <c r="XZ117"/>
      <c r="YA117"/>
      <c r="YB117"/>
      <c r="YC117"/>
      <c r="YD117"/>
      <c r="YE117"/>
      <c r="YF117"/>
      <c r="YG117"/>
      <c r="YH117"/>
      <c r="YI117"/>
      <c r="YJ117"/>
      <c r="YK117"/>
      <c r="YL117"/>
      <c r="YM117"/>
      <c r="YN117"/>
      <c r="YO117"/>
      <c r="YP117"/>
      <c r="YQ117"/>
      <c r="YR117"/>
      <c r="YS117"/>
      <c r="YT117"/>
      <c r="YU117"/>
      <c r="YV117"/>
      <c r="YW117"/>
      <c r="YX117"/>
      <c r="YY117"/>
      <c r="YZ117"/>
      <c r="ZA117"/>
      <c r="ZB117"/>
      <c r="ZC117"/>
      <c r="ZD117"/>
      <c r="ZE117"/>
      <c r="ZF117"/>
      <c r="ZG117"/>
      <c r="ZH117"/>
      <c r="ZI117"/>
      <c r="ZJ117"/>
      <c r="ZK117"/>
      <c r="ZL117"/>
      <c r="ZM117"/>
      <c r="ZN117"/>
      <c r="ZO117"/>
      <c r="ZP117"/>
      <c r="ZQ117"/>
      <c r="ZR117"/>
      <c r="ZS117"/>
      <c r="ZT117"/>
      <c r="ZU117"/>
      <c r="ZV117"/>
      <c r="ZW117"/>
      <c r="ZX117"/>
      <c r="ZY117"/>
      <c r="ZZ117"/>
      <c r="AAA117"/>
      <c r="AAB117"/>
      <c r="AAC117"/>
      <c r="AAD117"/>
      <c r="AAE117"/>
      <c r="AAF117"/>
      <c r="AAG117"/>
      <c r="AAH117"/>
      <c r="AAI117"/>
      <c r="AAJ117"/>
      <c r="AAK117"/>
      <c r="AAL117"/>
      <c r="AAM117"/>
      <c r="AAN117"/>
      <c r="AAO117"/>
      <c r="AAP117"/>
      <c r="AAQ117"/>
      <c r="AAR117"/>
      <c r="AAS117"/>
      <c r="AAT117"/>
      <c r="AAU117"/>
      <c r="AAV117"/>
      <c r="AAW117"/>
      <c r="AAX117"/>
      <c r="AAY117"/>
      <c r="AAZ117"/>
      <c r="ABA117"/>
      <c r="ABB117"/>
      <c r="ABC117"/>
      <c r="ABD117"/>
      <c r="ABE117"/>
      <c r="ABF117"/>
      <c r="ABG117"/>
      <c r="ABH117"/>
      <c r="ABI117"/>
      <c r="ABJ117"/>
      <c r="ABK117"/>
      <c r="ABL117"/>
      <c r="ABM117"/>
      <c r="ABN117"/>
      <c r="ABO117"/>
      <c r="ABP117"/>
      <c r="ABQ117"/>
      <c r="ABR117"/>
      <c r="ABS117"/>
      <c r="ABT117"/>
      <c r="ABU117"/>
      <c r="ABV117"/>
      <c r="ABW117"/>
      <c r="ABX117"/>
      <c r="ABY117"/>
      <c r="ABZ117"/>
      <c r="ACA117"/>
      <c r="ACB117"/>
      <c r="ACC117"/>
      <c r="ACD117"/>
      <c r="ACE117"/>
      <c r="ACF117"/>
      <c r="ACG117"/>
      <c r="ACH117"/>
      <c r="ACI117"/>
      <c r="ACJ117"/>
      <c r="ACK117"/>
      <c r="ACL117"/>
      <c r="ACM117"/>
      <c r="ACN117"/>
      <c r="ACO117"/>
      <c r="ACP117"/>
      <c r="ACQ117"/>
      <c r="ACR117"/>
      <c r="ACS117"/>
      <c r="ACT117"/>
      <c r="ACU117"/>
      <c r="ACV117"/>
      <c r="ACW117"/>
      <c r="ACX117"/>
      <c r="ACY117"/>
      <c r="ACZ117"/>
      <c r="ADA117"/>
      <c r="ADB117"/>
      <c r="ADC117"/>
      <c r="ADD117"/>
      <c r="ADE117"/>
      <c r="ADF117"/>
      <c r="ADG117"/>
      <c r="ADH117"/>
      <c r="ADI117"/>
      <c r="ADJ117"/>
      <c r="ADK117"/>
      <c r="ADL117"/>
      <c r="ADM117"/>
      <c r="ADN117"/>
      <c r="ADO117"/>
      <c r="ADP117"/>
      <c r="ADQ117"/>
      <c r="ADR117"/>
      <c r="ADS117"/>
      <c r="ADT117"/>
      <c r="ADU117"/>
      <c r="ADV117"/>
      <c r="ADW117"/>
      <c r="ADX117"/>
      <c r="ADY117"/>
      <c r="ADZ117"/>
      <c r="AEA117"/>
      <c r="AEB117"/>
      <c r="AEC117"/>
      <c r="AED117"/>
      <c r="AEE117"/>
      <c r="AEF117"/>
      <c r="AEG117"/>
      <c r="AEH117"/>
      <c r="AEI117"/>
      <c r="AEJ117"/>
      <c r="AEK117"/>
      <c r="AEL117"/>
      <c r="AEM117"/>
      <c r="AEN117"/>
      <c r="AEO117"/>
      <c r="AEP117"/>
      <c r="AEQ117"/>
      <c r="AER117"/>
      <c r="AES117"/>
      <c r="AET117"/>
      <c r="AEU117"/>
      <c r="AEV117"/>
      <c r="AEW117"/>
      <c r="AEX117"/>
      <c r="AEY117"/>
      <c r="AEZ117"/>
      <c r="AFA117"/>
      <c r="AFB117"/>
      <c r="AFC117"/>
      <c r="AFD117"/>
      <c r="AFE117"/>
      <c r="AFF117"/>
      <c r="AFG117"/>
      <c r="AFH117"/>
      <c r="AFI117"/>
      <c r="AFJ117"/>
      <c r="AFK117"/>
      <c r="AFL117"/>
      <c r="AFM117"/>
      <c r="AFN117"/>
      <c r="AFO117"/>
      <c r="AFP117"/>
      <c r="AFQ117"/>
      <c r="AFR117"/>
      <c r="AFS117"/>
      <c r="AFT117"/>
      <c r="AFU117"/>
      <c r="AFV117"/>
      <c r="AFW117"/>
      <c r="AFX117"/>
      <c r="AFY117"/>
      <c r="AFZ117"/>
      <c r="AGA117"/>
      <c r="AGB117"/>
      <c r="AGC117"/>
      <c r="AGD117"/>
      <c r="AGE117"/>
      <c r="AGF117"/>
      <c r="AGG117"/>
      <c r="AGH117"/>
      <c r="AGI117"/>
      <c r="AGJ117"/>
      <c r="AGK117"/>
      <c r="AGL117"/>
      <c r="AGM117"/>
      <c r="AGN117"/>
      <c r="AGO117"/>
      <c r="AGP117"/>
      <c r="AGQ117"/>
      <c r="AGR117"/>
      <c r="AGS117"/>
      <c r="AGT117"/>
      <c r="AGU117"/>
      <c r="AGV117"/>
      <c r="AGW117"/>
      <c r="AGX117"/>
      <c r="AGY117"/>
      <c r="AGZ117"/>
      <c r="AHA117"/>
      <c r="AHB117"/>
      <c r="AHC117"/>
      <c r="AHD117"/>
      <c r="AHE117"/>
      <c r="AHF117"/>
      <c r="AHG117"/>
      <c r="AHH117"/>
      <c r="AHI117"/>
      <c r="AHJ117"/>
      <c r="AHK117"/>
      <c r="AHL117"/>
      <c r="AHM117"/>
      <c r="AHN117"/>
      <c r="AHO117"/>
      <c r="AHP117"/>
      <c r="AHQ117"/>
      <c r="AHR117"/>
      <c r="AHS117"/>
      <c r="AHT117"/>
      <c r="AHU117"/>
      <c r="AHV117"/>
      <c r="AHW117"/>
      <c r="AHX117"/>
      <c r="AHY117"/>
      <c r="AHZ117"/>
      <c r="AIA117"/>
      <c r="AIB117"/>
      <c r="AIC117"/>
      <c r="AID117"/>
      <c r="AIE117"/>
      <c r="AIF117"/>
      <c r="AIG117"/>
      <c r="AIH117"/>
      <c r="AII117"/>
      <c r="AIJ117"/>
      <c r="AIK117"/>
      <c r="AIL117"/>
      <c r="AIM117"/>
      <c r="AIN117"/>
      <c r="AIO117"/>
      <c r="AIP117"/>
      <c r="AIQ117"/>
      <c r="AIR117"/>
      <c r="AIS117"/>
      <c r="AIT117"/>
      <c r="AIU117"/>
      <c r="AIV117"/>
      <c r="AIW117"/>
      <c r="AIX117"/>
      <c r="AIY117"/>
      <c r="AIZ117"/>
      <c r="AJA117"/>
      <c r="AJB117"/>
      <c r="AJC117"/>
      <c r="AJD117"/>
      <c r="AJE117"/>
      <c r="AJF117"/>
      <c r="AJG117"/>
      <c r="AJH117"/>
      <c r="AJI117"/>
      <c r="AJJ117"/>
      <c r="AJK117"/>
      <c r="AJL117"/>
      <c r="AJM117"/>
      <c r="AJN117"/>
      <c r="AJO117"/>
      <c r="AJP117"/>
      <c r="AJQ117"/>
      <c r="AJR117"/>
      <c r="AJS117"/>
      <c r="AJT117"/>
      <c r="AJU117"/>
      <c r="AJV117"/>
      <c r="AJW117"/>
      <c r="AJX117"/>
      <c r="AJY117"/>
      <c r="AJZ117"/>
      <c r="AKA117"/>
      <c r="AKB117"/>
      <c r="AKC117"/>
      <c r="AKD117"/>
      <c r="AKE117"/>
      <c r="AKF117"/>
      <c r="AKG117"/>
      <c r="AKH117"/>
      <c r="AKI117"/>
      <c r="AKJ117"/>
      <c r="AKK117"/>
      <c r="AKL117"/>
      <c r="AKM117"/>
      <c r="AKN117"/>
      <c r="AKO117"/>
      <c r="AKP117"/>
      <c r="AKQ117"/>
      <c r="AKR117"/>
      <c r="AKS117"/>
      <c r="AKT117"/>
      <c r="AKU117"/>
      <c r="AKV117"/>
      <c r="AKW117"/>
      <c r="AKX117"/>
      <c r="AKY117"/>
      <c r="AKZ117"/>
      <c r="ALA117"/>
      <c r="ALB117"/>
      <c r="ALC117"/>
      <c r="ALD117"/>
      <c r="ALE117"/>
      <c r="ALF117"/>
      <c r="ALG117"/>
      <c r="ALH117"/>
      <c r="ALI117"/>
      <c r="ALJ117"/>
      <c r="ALK117"/>
      <c r="ALL117"/>
      <c r="ALM117"/>
      <c r="ALN117"/>
      <c r="ALO117"/>
      <c r="ALP117"/>
      <c r="ALQ117"/>
      <c r="ALR117"/>
      <c r="ALS117"/>
      <c r="ALT117"/>
      <c r="ALU117"/>
      <c r="ALV117"/>
      <c r="ALW117"/>
      <c r="ALX117"/>
      <c r="ALY117"/>
      <c r="ALZ117"/>
      <c r="AMA117"/>
      <c r="AMB117"/>
      <c r="AMC117"/>
      <c r="AMD117"/>
      <c r="AME117"/>
      <c r="AMF117"/>
      <c r="AMG117"/>
      <c r="AMH117"/>
      <c r="AMI117"/>
      <c r="AMJ117"/>
    </row>
    <row r="118" spans="1:1024">
      <c r="A118" s="65" t="s">
        <v>967</v>
      </c>
      <c r="B118" s="3"/>
      <c r="C118" s="50"/>
      <c r="D118" s="50"/>
      <c r="E118" s="50"/>
      <c r="F118" s="7"/>
      <c r="G118" s="3"/>
      <c r="H118" s="3"/>
      <c r="I118" s="3"/>
      <c r="J118" s="3"/>
      <c r="K118" s="61"/>
      <c r="L118" s="7" t="s">
        <v>942</v>
      </c>
      <c r="M118" s="7" t="s">
        <v>943</v>
      </c>
      <c r="N118" s="4"/>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c r="HC118"/>
      <c r="HD118"/>
      <c r="HE118"/>
      <c r="HF118"/>
      <c r="HG118"/>
      <c r="HH118"/>
      <c r="HI118"/>
      <c r="HJ118"/>
      <c r="HK118"/>
      <c r="HL118"/>
      <c r="HM118"/>
      <c r="HN118"/>
      <c r="HO118"/>
      <c r="HP118"/>
      <c r="HQ118"/>
      <c r="HR118"/>
      <c r="HS118"/>
      <c r="HT118"/>
      <c r="HU118"/>
      <c r="HV118"/>
      <c r="HW118"/>
      <c r="HX118"/>
      <c r="HY118"/>
      <c r="HZ118"/>
      <c r="IA118"/>
      <c r="IB118"/>
      <c r="IC118"/>
      <c r="ID118"/>
      <c r="IE118"/>
      <c r="IF118"/>
      <c r="IG118"/>
      <c r="IH118"/>
      <c r="II118"/>
      <c r="IJ118"/>
      <c r="IK118"/>
      <c r="IL118"/>
      <c r="IM118"/>
      <c r="IN118"/>
      <c r="IO118"/>
      <c r="IP118"/>
      <c r="IQ118"/>
      <c r="IR118"/>
      <c r="IS118"/>
      <c r="IT118"/>
      <c r="IU118"/>
      <c r="IV118"/>
      <c r="IW118"/>
      <c r="IX118"/>
      <c r="IY118"/>
      <c r="IZ118"/>
      <c r="JA118"/>
      <c r="JB118"/>
      <c r="JC118"/>
      <c r="JD118"/>
      <c r="JE118"/>
      <c r="JF118"/>
      <c r="JG118"/>
      <c r="JH118"/>
      <c r="JI118"/>
      <c r="JJ118"/>
      <c r="JK118"/>
      <c r="JL118"/>
      <c r="JM118"/>
      <c r="JN118"/>
      <c r="JO118"/>
      <c r="JP118"/>
      <c r="JQ118"/>
      <c r="JR118"/>
      <c r="JS118"/>
      <c r="JT118"/>
      <c r="JU118"/>
      <c r="JV118"/>
      <c r="JW118"/>
      <c r="JX118"/>
      <c r="JY118"/>
      <c r="JZ118"/>
      <c r="KA118"/>
      <c r="KB118"/>
      <c r="KC118"/>
      <c r="KD118"/>
      <c r="KE118"/>
      <c r="KF118"/>
      <c r="KG118"/>
      <c r="KH118"/>
      <c r="KI118"/>
      <c r="KJ118"/>
      <c r="KK118"/>
      <c r="KL118"/>
      <c r="KM118"/>
      <c r="KN118"/>
      <c r="KO118"/>
      <c r="KP118"/>
      <c r="KQ118"/>
      <c r="KR118"/>
      <c r="KS118"/>
      <c r="KT118"/>
      <c r="KU118"/>
      <c r="KV118"/>
      <c r="KW118"/>
      <c r="KX118"/>
      <c r="KY118"/>
      <c r="KZ118"/>
      <c r="LA118"/>
      <c r="LB118"/>
      <c r="LC118"/>
      <c r="LD118"/>
      <c r="LE118"/>
      <c r="LF118"/>
      <c r="LG118"/>
      <c r="LH118"/>
      <c r="LI118"/>
      <c r="LJ118"/>
      <c r="LK118"/>
      <c r="LL118"/>
      <c r="LM118"/>
      <c r="LN118"/>
      <c r="LO118"/>
      <c r="LP118"/>
      <c r="LQ118"/>
      <c r="LR118"/>
      <c r="LS118"/>
      <c r="LT118"/>
      <c r="LU118"/>
      <c r="LV118"/>
      <c r="LW118"/>
      <c r="LX118"/>
      <c r="LY118"/>
      <c r="LZ118"/>
      <c r="MA118"/>
      <c r="MB118"/>
      <c r="MC118"/>
      <c r="MD118"/>
      <c r="ME118"/>
      <c r="MF118"/>
      <c r="MG118"/>
      <c r="MH118"/>
      <c r="MI118"/>
      <c r="MJ118"/>
      <c r="MK118"/>
      <c r="ML118"/>
      <c r="MM118"/>
      <c r="MN118"/>
      <c r="MO118"/>
      <c r="MP118"/>
      <c r="MQ118"/>
      <c r="MR118"/>
      <c r="MS118"/>
      <c r="MT118"/>
      <c r="MU118"/>
      <c r="MV118"/>
      <c r="MW118"/>
      <c r="MX118"/>
      <c r="MY118"/>
      <c r="MZ118"/>
      <c r="NA118"/>
      <c r="NB118"/>
      <c r="NC118"/>
      <c r="ND118"/>
      <c r="NE118"/>
      <c r="NF118"/>
      <c r="NG118"/>
      <c r="NH118"/>
      <c r="NI118"/>
      <c r="NJ118"/>
      <c r="NK118"/>
      <c r="NL118"/>
      <c r="NM118"/>
      <c r="NN118"/>
      <c r="NO118"/>
      <c r="NP118"/>
      <c r="NQ118"/>
      <c r="NR118"/>
      <c r="NS118"/>
      <c r="NT118"/>
      <c r="NU118"/>
      <c r="NV118"/>
      <c r="NW118"/>
      <c r="NX118"/>
      <c r="NY118"/>
      <c r="NZ118"/>
      <c r="OA118"/>
      <c r="OB118"/>
      <c r="OC118"/>
      <c r="OD118"/>
      <c r="OE118"/>
      <c r="OF118"/>
      <c r="OG118"/>
      <c r="OH118"/>
      <c r="OI118"/>
      <c r="OJ118"/>
      <c r="OK118"/>
      <c r="OL118"/>
      <c r="OM118"/>
      <c r="ON118"/>
      <c r="OO118"/>
      <c r="OP118"/>
      <c r="OQ118"/>
      <c r="OR118"/>
      <c r="OS118"/>
      <c r="OT118"/>
      <c r="OU118"/>
      <c r="OV118"/>
      <c r="OW118"/>
      <c r="OX118"/>
      <c r="OY118"/>
      <c r="OZ118"/>
      <c r="PA118"/>
      <c r="PB118"/>
      <c r="PC118"/>
      <c r="PD118"/>
      <c r="PE118"/>
      <c r="PF118"/>
      <c r="PG118"/>
      <c r="PH118"/>
      <c r="PI118"/>
      <c r="PJ118"/>
      <c r="PK118"/>
      <c r="PL118"/>
      <c r="PM118"/>
      <c r="PN118"/>
      <c r="PO118"/>
      <c r="PP118"/>
      <c r="PQ118"/>
      <c r="PR118"/>
      <c r="PS118"/>
      <c r="PT118"/>
      <c r="PU118"/>
      <c r="PV118"/>
      <c r="PW118"/>
      <c r="PX118"/>
      <c r="PY118"/>
      <c r="PZ118"/>
      <c r="QA118"/>
      <c r="QB118"/>
      <c r="QC118"/>
      <c r="QD118"/>
      <c r="QE118"/>
      <c r="QF118"/>
      <c r="QG118"/>
      <c r="QH118"/>
      <c r="QI118"/>
      <c r="QJ118"/>
      <c r="QK118"/>
      <c r="QL118"/>
      <c r="QM118"/>
      <c r="QN118"/>
      <c r="QO118"/>
      <c r="QP118"/>
      <c r="QQ118"/>
      <c r="QR118"/>
      <c r="QS118"/>
      <c r="QT118"/>
      <c r="QU118"/>
      <c r="QV118"/>
      <c r="QW118"/>
      <c r="QX118"/>
      <c r="QY118"/>
      <c r="QZ118"/>
      <c r="RA118"/>
      <c r="RB118"/>
      <c r="RC118"/>
      <c r="RD118"/>
      <c r="RE118"/>
      <c r="RF118"/>
      <c r="RG118"/>
      <c r="RH118"/>
      <c r="RI118"/>
      <c r="RJ118"/>
      <c r="RK118"/>
      <c r="RL118"/>
      <c r="RM118"/>
      <c r="RN118"/>
      <c r="RO118"/>
      <c r="RP118"/>
      <c r="RQ118"/>
      <c r="RR118"/>
      <c r="RS118"/>
      <c r="RT118"/>
      <c r="RU118"/>
      <c r="RV118"/>
      <c r="RW118"/>
      <c r="RX118"/>
      <c r="RY118"/>
      <c r="RZ118"/>
      <c r="SA118"/>
      <c r="SB118"/>
      <c r="SC118"/>
      <c r="SD118"/>
      <c r="SE118"/>
      <c r="SF118"/>
      <c r="SG118"/>
      <c r="SH118"/>
      <c r="SI118"/>
      <c r="SJ118"/>
      <c r="SK118"/>
      <c r="SL118"/>
      <c r="SM118"/>
      <c r="SN118"/>
      <c r="SO118"/>
      <c r="SP118"/>
      <c r="SQ118"/>
      <c r="SR118"/>
      <c r="SS118"/>
      <c r="ST118"/>
      <c r="SU118"/>
      <c r="SV118"/>
      <c r="SW118"/>
      <c r="SX118"/>
      <c r="SY118"/>
      <c r="SZ118"/>
      <c r="TA118"/>
      <c r="TB118"/>
      <c r="TC118"/>
      <c r="TD118"/>
      <c r="TE118"/>
      <c r="TF118"/>
      <c r="TG118"/>
      <c r="TH118"/>
      <c r="TI118"/>
      <c r="TJ118"/>
      <c r="TK118"/>
      <c r="TL118"/>
      <c r="TM118"/>
      <c r="TN118"/>
      <c r="TO118"/>
      <c r="TP118"/>
      <c r="TQ118"/>
      <c r="TR118"/>
      <c r="TS118"/>
      <c r="TT118"/>
      <c r="TU118"/>
      <c r="TV118"/>
      <c r="TW118"/>
      <c r="TX118"/>
      <c r="TY118"/>
      <c r="TZ118"/>
      <c r="UA118"/>
      <c r="UB118"/>
      <c r="UC118"/>
      <c r="UD118"/>
      <c r="UE118"/>
      <c r="UF118"/>
      <c r="UG118"/>
      <c r="UH118"/>
      <c r="UI118"/>
      <c r="UJ118"/>
      <c r="UK118"/>
      <c r="UL118"/>
      <c r="UM118"/>
      <c r="UN118"/>
      <c r="UO118"/>
      <c r="UP118"/>
      <c r="UQ118"/>
      <c r="UR118"/>
      <c r="US118"/>
      <c r="UT118"/>
      <c r="UU118"/>
      <c r="UV118"/>
      <c r="UW118"/>
      <c r="UX118"/>
      <c r="UY118"/>
      <c r="UZ118"/>
      <c r="VA118"/>
      <c r="VB118"/>
      <c r="VC118"/>
      <c r="VD118"/>
      <c r="VE118"/>
      <c r="VF118"/>
      <c r="VG118"/>
      <c r="VH118"/>
      <c r="VI118"/>
      <c r="VJ118"/>
      <c r="VK118"/>
      <c r="VL118"/>
      <c r="VM118"/>
      <c r="VN118"/>
      <c r="VO118"/>
      <c r="VP118"/>
      <c r="VQ118"/>
      <c r="VR118"/>
      <c r="VS118"/>
      <c r="VT118"/>
      <c r="VU118"/>
      <c r="VV118"/>
      <c r="VW118"/>
      <c r="VX118"/>
      <c r="VY118"/>
      <c r="VZ118"/>
      <c r="WA118"/>
      <c r="WB118"/>
      <c r="WC118"/>
      <c r="WD118"/>
      <c r="WE118"/>
      <c r="WF118"/>
      <c r="WG118"/>
      <c r="WH118"/>
      <c r="WI118"/>
      <c r="WJ118"/>
      <c r="WK118"/>
      <c r="WL118"/>
      <c r="WM118"/>
      <c r="WN118"/>
      <c r="WO118"/>
      <c r="WP118"/>
      <c r="WQ118"/>
      <c r="WR118"/>
      <c r="WS118"/>
      <c r="WT118"/>
      <c r="WU118"/>
      <c r="WV118"/>
      <c r="WW118"/>
      <c r="WX118"/>
      <c r="WY118"/>
      <c r="WZ118"/>
      <c r="XA118"/>
      <c r="XB118"/>
      <c r="XC118"/>
      <c r="XD118"/>
      <c r="XE118"/>
      <c r="XF118"/>
      <c r="XG118"/>
      <c r="XH118"/>
      <c r="XI118"/>
      <c r="XJ118"/>
      <c r="XK118"/>
      <c r="XL118"/>
      <c r="XM118"/>
      <c r="XN118"/>
      <c r="XO118"/>
      <c r="XP118"/>
      <c r="XQ118"/>
      <c r="XR118"/>
      <c r="XS118"/>
      <c r="XT118"/>
      <c r="XU118"/>
      <c r="XV118"/>
      <c r="XW118"/>
      <c r="XX118"/>
      <c r="XY118"/>
      <c r="XZ118"/>
      <c r="YA118"/>
      <c r="YB118"/>
      <c r="YC118"/>
      <c r="YD118"/>
      <c r="YE118"/>
      <c r="YF118"/>
      <c r="YG118"/>
      <c r="YH118"/>
      <c r="YI118"/>
      <c r="YJ118"/>
      <c r="YK118"/>
      <c r="YL118"/>
      <c r="YM118"/>
      <c r="YN118"/>
      <c r="YO118"/>
      <c r="YP118"/>
      <c r="YQ118"/>
      <c r="YR118"/>
      <c r="YS118"/>
      <c r="YT118"/>
      <c r="YU118"/>
      <c r="YV118"/>
      <c r="YW118"/>
      <c r="YX118"/>
      <c r="YY118"/>
      <c r="YZ118"/>
      <c r="ZA118"/>
      <c r="ZB118"/>
      <c r="ZC118"/>
      <c r="ZD118"/>
      <c r="ZE118"/>
      <c r="ZF118"/>
      <c r="ZG118"/>
      <c r="ZH118"/>
      <c r="ZI118"/>
      <c r="ZJ118"/>
      <c r="ZK118"/>
      <c r="ZL118"/>
      <c r="ZM118"/>
      <c r="ZN118"/>
      <c r="ZO118"/>
      <c r="ZP118"/>
      <c r="ZQ118"/>
      <c r="ZR118"/>
      <c r="ZS118"/>
      <c r="ZT118"/>
      <c r="ZU118"/>
      <c r="ZV118"/>
      <c r="ZW118"/>
      <c r="ZX118"/>
      <c r="ZY118"/>
      <c r="ZZ118"/>
      <c r="AAA118"/>
      <c r="AAB118"/>
      <c r="AAC118"/>
      <c r="AAD118"/>
      <c r="AAE118"/>
      <c r="AAF118"/>
      <c r="AAG118"/>
      <c r="AAH118"/>
      <c r="AAI118"/>
      <c r="AAJ118"/>
      <c r="AAK118"/>
      <c r="AAL118"/>
      <c r="AAM118"/>
      <c r="AAN118"/>
      <c r="AAO118"/>
      <c r="AAP118"/>
      <c r="AAQ118"/>
      <c r="AAR118"/>
      <c r="AAS118"/>
      <c r="AAT118"/>
      <c r="AAU118"/>
      <c r="AAV118"/>
      <c r="AAW118"/>
      <c r="AAX118"/>
      <c r="AAY118"/>
      <c r="AAZ118"/>
      <c r="ABA118"/>
      <c r="ABB118"/>
      <c r="ABC118"/>
      <c r="ABD118"/>
      <c r="ABE118"/>
      <c r="ABF118"/>
      <c r="ABG118"/>
      <c r="ABH118"/>
      <c r="ABI118"/>
      <c r="ABJ118"/>
      <c r="ABK118"/>
      <c r="ABL118"/>
      <c r="ABM118"/>
      <c r="ABN118"/>
      <c r="ABO118"/>
      <c r="ABP118"/>
      <c r="ABQ118"/>
      <c r="ABR118"/>
      <c r="ABS118"/>
      <c r="ABT118"/>
      <c r="ABU118"/>
      <c r="ABV118"/>
      <c r="ABW118"/>
      <c r="ABX118"/>
      <c r="ABY118"/>
      <c r="ABZ118"/>
      <c r="ACA118"/>
      <c r="ACB118"/>
      <c r="ACC118"/>
      <c r="ACD118"/>
      <c r="ACE118"/>
      <c r="ACF118"/>
      <c r="ACG118"/>
      <c r="ACH118"/>
      <c r="ACI118"/>
      <c r="ACJ118"/>
      <c r="ACK118"/>
      <c r="ACL118"/>
      <c r="ACM118"/>
      <c r="ACN118"/>
      <c r="ACO118"/>
      <c r="ACP118"/>
      <c r="ACQ118"/>
      <c r="ACR118"/>
      <c r="ACS118"/>
      <c r="ACT118"/>
      <c r="ACU118"/>
      <c r="ACV118"/>
      <c r="ACW118"/>
      <c r="ACX118"/>
      <c r="ACY118"/>
      <c r="ACZ118"/>
      <c r="ADA118"/>
      <c r="ADB118"/>
      <c r="ADC118"/>
      <c r="ADD118"/>
      <c r="ADE118"/>
      <c r="ADF118"/>
      <c r="ADG118"/>
      <c r="ADH118"/>
      <c r="ADI118"/>
      <c r="ADJ118"/>
      <c r="ADK118"/>
      <c r="ADL118"/>
      <c r="ADM118"/>
      <c r="ADN118"/>
      <c r="ADO118"/>
      <c r="ADP118"/>
      <c r="ADQ118"/>
      <c r="ADR118"/>
      <c r="ADS118"/>
      <c r="ADT118"/>
      <c r="ADU118"/>
      <c r="ADV118"/>
      <c r="ADW118"/>
      <c r="ADX118"/>
      <c r="ADY118"/>
      <c r="ADZ118"/>
      <c r="AEA118"/>
      <c r="AEB118"/>
      <c r="AEC118"/>
      <c r="AED118"/>
      <c r="AEE118"/>
      <c r="AEF118"/>
      <c r="AEG118"/>
      <c r="AEH118"/>
      <c r="AEI118"/>
      <c r="AEJ118"/>
      <c r="AEK118"/>
      <c r="AEL118"/>
      <c r="AEM118"/>
      <c r="AEN118"/>
      <c r="AEO118"/>
      <c r="AEP118"/>
      <c r="AEQ118"/>
      <c r="AER118"/>
      <c r="AES118"/>
      <c r="AET118"/>
      <c r="AEU118"/>
      <c r="AEV118"/>
      <c r="AEW118"/>
      <c r="AEX118"/>
      <c r="AEY118"/>
      <c r="AEZ118"/>
      <c r="AFA118"/>
      <c r="AFB118"/>
      <c r="AFC118"/>
      <c r="AFD118"/>
      <c r="AFE118"/>
      <c r="AFF118"/>
      <c r="AFG118"/>
      <c r="AFH118"/>
      <c r="AFI118"/>
      <c r="AFJ118"/>
      <c r="AFK118"/>
      <c r="AFL118"/>
      <c r="AFM118"/>
      <c r="AFN118"/>
      <c r="AFO118"/>
      <c r="AFP118"/>
      <c r="AFQ118"/>
      <c r="AFR118"/>
      <c r="AFS118"/>
      <c r="AFT118"/>
      <c r="AFU118"/>
      <c r="AFV118"/>
      <c r="AFW118"/>
      <c r="AFX118"/>
      <c r="AFY118"/>
      <c r="AFZ118"/>
      <c r="AGA118"/>
      <c r="AGB118"/>
      <c r="AGC118"/>
      <c r="AGD118"/>
      <c r="AGE118"/>
      <c r="AGF118"/>
      <c r="AGG118"/>
      <c r="AGH118"/>
      <c r="AGI118"/>
      <c r="AGJ118"/>
      <c r="AGK118"/>
      <c r="AGL118"/>
      <c r="AGM118"/>
      <c r="AGN118"/>
      <c r="AGO118"/>
      <c r="AGP118"/>
      <c r="AGQ118"/>
      <c r="AGR118"/>
      <c r="AGS118"/>
      <c r="AGT118"/>
      <c r="AGU118"/>
      <c r="AGV118"/>
      <c r="AGW118"/>
      <c r="AGX118"/>
      <c r="AGY118"/>
      <c r="AGZ118"/>
      <c r="AHA118"/>
      <c r="AHB118"/>
      <c r="AHC118"/>
      <c r="AHD118"/>
      <c r="AHE118"/>
      <c r="AHF118"/>
      <c r="AHG118"/>
      <c r="AHH118"/>
      <c r="AHI118"/>
      <c r="AHJ118"/>
      <c r="AHK118"/>
      <c r="AHL118"/>
      <c r="AHM118"/>
      <c r="AHN118"/>
      <c r="AHO118"/>
      <c r="AHP118"/>
      <c r="AHQ118"/>
      <c r="AHR118"/>
      <c r="AHS118"/>
      <c r="AHT118"/>
      <c r="AHU118"/>
      <c r="AHV118"/>
      <c r="AHW118"/>
      <c r="AHX118"/>
      <c r="AHY118"/>
      <c r="AHZ118"/>
      <c r="AIA118"/>
      <c r="AIB118"/>
      <c r="AIC118"/>
      <c r="AID118"/>
      <c r="AIE118"/>
      <c r="AIF118"/>
      <c r="AIG118"/>
      <c r="AIH118"/>
      <c r="AII118"/>
      <c r="AIJ118"/>
      <c r="AIK118"/>
      <c r="AIL118"/>
      <c r="AIM118"/>
      <c r="AIN118"/>
      <c r="AIO118"/>
      <c r="AIP118"/>
      <c r="AIQ118"/>
      <c r="AIR118"/>
      <c r="AIS118"/>
      <c r="AIT118"/>
      <c r="AIU118"/>
      <c r="AIV118"/>
      <c r="AIW118"/>
      <c r="AIX118"/>
      <c r="AIY118"/>
      <c r="AIZ118"/>
      <c r="AJA118"/>
      <c r="AJB118"/>
      <c r="AJC118"/>
      <c r="AJD118"/>
      <c r="AJE118"/>
      <c r="AJF118"/>
      <c r="AJG118"/>
      <c r="AJH118"/>
      <c r="AJI118"/>
      <c r="AJJ118"/>
      <c r="AJK118"/>
      <c r="AJL118"/>
      <c r="AJM118"/>
      <c r="AJN118"/>
      <c r="AJO118"/>
      <c r="AJP118"/>
      <c r="AJQ118"/>
      <c r="AJR118"/>
      <c r="AJS118"/>
      <c r="AJT118"/>
      <c r="AJU118"/>
      <c r="AJV118"/>
      <c r="AJW118"/>
      <c r="AJX118"/>
      <c r="AJY118"/>
      <c r="AJZ118"/>
      <c r="AKA118"/>
      <c r="AKB118"/>
      <c r="AKC118"/>
      <c r="AKD118"/>
      <c r="AKE118"/>
      <c r="AKF118"/>
      <c r="AKG118"/>
      <c r="AKH118"/>
      <c r="AKI118"/>
      <c r="AKJ118"/>
      <c r="AKK118"/>
      <c r="AKL118"/>
      <c r="AKM118"/>
      <c r="AKN118"/>
      <c r="AKO118"/>
      <c r="AKP118"/>
      <c r="AKQ118"/>
      <c r="AKR118"/>
      <c r="AKS118"/>
      <c r="AKT118"/>
      <c r="AKU118"/>
      <c r="AKV118"/>
      <c r="AKW118"/>
      <c r="AKX118"/>
      <c r="AKY118"/>
      <c r="AKZ118"/>
      <c r="ALA118"/>
      <c r="ALB118"/>
      <c r="ALC118"/>
      <c r="ALD118"/>
      <c r="ALE118"/>
      <c r="ALF118"/>
      <c r="ALG118"/>
      <c r="ALH118"/>
      <c r="ALI118"/>
      <c r="ALJ118"/>
      <c r="ALK118"/>
      <c r="ALL118"/>
      <c r="ALM118"/>
      <c r="ALN118"/>
      <c r="ALO118"/>
      <c r="ALP118"/>
      <c r="ALQ118"/>
      <c r="ALR118"/>
      <c r="ALS118"/>
      <c r="ALT118"/>
      <c r="ALU118"/>
      <c r="ALV118"/>
      <c r="ALW118"/>
      <c r="ALX118"/>
      <c r="ALY118"/>
      <c r="ALZ118"/>
      <c r="AMA118"/>
      <c r="AMB118"/>
      <c r="AMC118"/>
      <c r="AMD118"/>
      <c r="AME118"/>
      <c r="AMF118"/>
      <c r="AMG118"/>
      <c r="AMH118"/>
      <c r="AMI118"/>
      <c r="AMJ118"/>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65</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Patient</vt:lpstr>
      <vt:lpstr>Blood Chemistry</vt:lpstr>
      <vt:lpstr>Cardiovascular</vt:lpstr>
      <vt:lpstr>Endocrine</vt:lpstr>
      <vt:lpstr>Energy</vt:lpstr>
      <vt:lpstr>Gastrointestinal</vt:lpstr>
      <vt:lpstr>Nervous</vt:lpstr>
      <vt:lpstr>Renal</vt:lpstr>
      <vt:lpstr>Respiratory</vt:lpstr>
      <vt:lpstr>Tissue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Rachel Clipp ARA/SED</dc:creator>
  <dc:description/>
  <cp:lastModifiedBy>Rachel Clipp</cp:lastModifiedBy>
  <cp:revision>20</cp:revision>
  <dcterms:created xsi:type="dcterms:W3CDTF">2014-01-03T14:43:46Z</dcterms:created>
  <dcterms:modified xsi:type="dcterms:W3CDTF">2022-07-20T20:58:00Z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