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8_{45F79941-B64E-438E-AB62-260FDD9074FA}" xr6:coauthVersionLast="47" xr6:coauthVersionMax="47" xr10:uidLastSave="{00000000-0000-0000-0000-000000000000}"/>
  <bookViews>
    <workbookView xWindow="25860" yWindow="8025" windowWidth="28890" windowHeight="23475"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3" i="29" l="1"/>
  <c r="F111" i="29"/>
  <c r="F109" i="29"/>
  <c r="F92" i="29"/>
  <c r="F110" i="29"/>
  <c r="F30" i="29" s="1"/>
  <c r="F93" i="29"/>
  <c r="F118" i="29"/>
  <c r="F116" i="29"/>
  <c r="F114" i="29"/>
  <c r="F112" i="29"/>
  <c r="F102" i="29"/>
  <c r="F81" i="29"/>
  <c r="F101" i="29"/>
  <c r="F80" i="29"/>
  <c r="F76" i="29"/>
  <c r="F79" i="29"/>
  <c r="F77" i="29"/>
  <c r="F47" i="29"/>
  <c r="F78" i="29"/>
  <c r="F46" i="29"/>
  <c r="F69" i="29"/>
  <c r="F68" i="29"/>
  <c r="F60" i="29"/>
  <c r="F58" i="29"/>
  <c r="F59" i="29"/>
  <c r="F57" i="29"/>
  <c r="F56" i="29"/>
  <c r="F100" i="29" s="1"/>
  <c r="F54" i="29"/>
  <c r="F53" i="29"/>
  <c r="F52" i="29"/>
  <c r="F51" i="29"/>
  <c r="F49" i="29"/>
  <c r="F16" i="29" s="1"/>
  <c r="F48" i="29"/>
  <c r="F55" i="29"/>
  <c r="F66" i="29" s="1"/>
  <c r="E16" i="29"/>
  <c r="D16" i="29"/>
  <c r="C3" i="29"/>
  <c r="C7" i="29"/>
  <c r="F14" i="29" s="1"/>
  <c r="C5" i="29"/>
  <c r="C6" i="29"/>
  <c r="F12" i="29" s="1"/>
  <c r="D61" i="4"/>
  <c r="D53" i="35"/>
  <c r="D50" i="35"/>
  <c r="F67" i="29" l="1"/>
  <c r="F99" i="29"/>
  <c r="C8" i="29"/>
  <c r="F13" i="29" s="1"/>
  <c r="D3" i="34"/>
  <c r="D4" i="34"/>
  <c r="D151" i="3" l="1"/>
  <c r="F151" i="3"/>
  <c r="E151" i="3"/>
  <c r="C151" i="3"/>
  <c r="D77" i="4"/>
  <c r="D72" i="4"/>
  <c r="D69" i="4"/>
  <c r="D68" i="4"/>
  <c r="D64" i="4"/>
  <c r="D62" i="4"/>
  <c r="B62" i="4"/>
  <c r="B61" i="4"/>
  <c r="D56" i="4"/>
  <c r="D55" i="4"/>
  <c r="E77" i="4"/>
  <c r="E75" i="4"/>
  <c r="E72" i="4"/>
  <c r="E71" i="4"/>
  <c r="E69" i="4"/>
  <c r="E68" i="4"/>
  <c r="E64" i="4"/>
  <c r="E61" i="4"/>
  <c r="E62" i="4"/>
  <c r="E56" i="4"/>
  <c r="E55" i="4"/>
</calcChain>
</file>

<file path=xl/sharedStrings.xml><?xml version="1.0" encoding="utf-8"?>
<sst xmlns="http://schemas.openxmlformats.org/spreadsheetml/2006/main" count="4149" uniqueCount="1110">
  <si>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</si>
  <si>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</si>
  <si>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</si>
  <si>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</si>
  <si>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</si>
  <si>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</si>
  <si>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</si>
  <si>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</si>
  <si>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</si>
  <si>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</si>
  <si>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</si>
  <si>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</si>
  <si>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</si>
  <si>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</si>
  <si>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</si>
  <si>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</si>
  <si>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</si>
  <si>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</si>
  <si>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</si>
  <si>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</si>
  <si>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</si>
  <si>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</si>
  <si>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</si>
  <si>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</si>
  <si>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</si>
  <si>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</si>
  <si>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</si>
  <si>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</si>
  <si>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</si>
  <si>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</si>
  <si>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</si>
  <si>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</si>
  <si>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</si>
  <si>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</si>
  <si>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</si>
  <si>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</si>
  <si>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</si>
  <si>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</si>
  <si>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</si>
  <si>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</si>
  <si>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</si>
  <si>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</si>
  <si>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</si>
  <si>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</si>
  <si>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</si>
  <si>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</si>
  <si>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</si>
  <si>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</si>
  <si>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</si>
  <si>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</si>
  <si>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</si>
  <si>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</si>
  <si>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</si>
  <si>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</si>
  <si>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</si>
  <si>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</si>
  <si>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</si>
  <si>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</si>
  <si>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</si>
  <si>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</si>
  <si>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</si>
  <si>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</si>
  <si>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</si>
  <si>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</si>
  <si>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</si>
  <si>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</si>
  <si>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</si>
  <si>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</si>
  <si>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</si>
  <si>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</si>
  <si>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</si>
  <si>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</si>
  <si>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</si>
  <si>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</si>
  <si>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</si>
  <si>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</si>
  <si>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</si>
  <si>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</si>
  <si>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</si>
  <si>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</si>
  <si>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</si>
  <si>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</si>
  <si>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</si>
  <si>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</si>
  <si>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</si>
  <si>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</si>
  <si>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</si>
  <si>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</si>
  <si>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</si>
  <si>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</si>
  <si>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</si>
  <si>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</si>
  <si>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</si>
  <si>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</si>
  <si>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</si>
  <si>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</si>
  <si>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</si>
  <si>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</si>
  <si>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</si>
  <si>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</si>
  <si>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</si>
  <si>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</si>
  <si>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</si>
  <si>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</si>
  <si>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</si>
  <si>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</si>
  <si>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</si>
  <si>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</si>
  <si>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</si>
  <si>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</si>
  <si>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</si>
  <si>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</si>
  <si>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</si>
  <si>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</si>
  <si>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</si>
  <si>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</si>
  <si>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</si>
  <si>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</si>
  <si>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</si>
  <si>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</si>
  <si>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</si>
  <si>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</si>
  <si>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</si>
  <si>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</si>
  <si>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</si>
  <si>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</si>
  <si>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</si>
  <si>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</si>
  <si>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</si>
  <si>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</si>
  <si>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</si>
  <si>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</si>
  <si>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</si>
  <si>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</si>
  <si>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</si>
  <si>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</si>
  <si>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</si>
  <si>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</si>
  <si>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</si>
  <si>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</si>
  <si>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</si>
  <si>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</si>
  <si>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</si>
  <si>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</si>
  <si>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</si>
  <si>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</si>
  <si>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</si>
  <si>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</si>
  <si>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</si>
  <si>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</si>
  <si>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</si>
  <si>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</si>
  <si>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</si>
  <si>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</si>
  <si>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</si>
  <si>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</si>
  <si>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</si>
  <si>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</si>
  <si>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</si>
  <si>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</si>
  <si>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</si>
  <si>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</si>
  <si>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</si>
  <si>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</si>
  <si>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</si>
  <si>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</si>
  <si>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</si>
  <si>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</si>
  <si>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</si>
  <si>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</si>
  <si>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</si>
  <si>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</si>
  <si>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</si>
  <si>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</si>
  <si>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</si>
  <si>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</si>
  <si>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</si>
  <si>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</si>
  <si>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</si>
  <si>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</si>
  <si>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</si>
  <si>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</si>
  <si>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</si>
  <si>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</si>
  <si>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</si>
  <si>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</si>
  <si>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</si>
  <si>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</si>
  <si>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</si>
  <si>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</si>
  <si>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</si>
  <si>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</si>
  <si>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</si>
  <si>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</si>
  <si>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</si>
  <si>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</si>
  <si>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</si>
  <si>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</si>
  <si>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</si>
  <si>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</si>
  <si>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</si>
  <si>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</si>
  <si>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</si>
  <si>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</si>
  <si>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</si>
  <si>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</si>
  <si>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</si>
  <si>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</si>
  <si>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</si>
  <si>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</si>
  <si>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</si>
  <si>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</si>
  <si>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</si>
  <si>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</si>
  <si>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</si>
  <si>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</si>
  <si>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</si>
  <si>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</si>
  <si>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</si>
  <si>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</si>
  <si>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</si>
  <si>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</si>
  <si>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</si>
  <si>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</si>
  <si>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</si>
  <si>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</si>
  <si>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</si>
  <si>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</si>
  <si>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</si>
  <si>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</si>
  <si>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</si>
  <si>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</si>
  <si>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</si>
  <si>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</si>
  <si>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</si>
  <si>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</si>
  <si>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</si>
  <si>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</si>
  <si>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</si>
  <si>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</si>
  <si>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</si>
  <si>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</si>
  <si>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</si>
  <si>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</si>
  <si>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</si>
  <si>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</si>
  <si>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</si>
  <si>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</si>
  <si>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</si>
  <si>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</si>
  <si>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</si>
  <si>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</si>
  <si>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</si>
  <si>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</si>
  <si>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</si>
  <si>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</si>
  <si>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</si>
  <si>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</si>
  <si>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</si>
  <si>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</si>
  <si>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</si>
  <si>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</si>
  <si>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</si>
  <si>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</si>
  <si>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</si>
  <si>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</si>
  <si>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</si>
  <si>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</si>
  <si>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</si>
  <si>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</si>
  <si>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</si>
  <si>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</si>
  <si>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</si>
  <si>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</si>
  <si>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</si>
  <si>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</si>
  <si>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</si>
  <si>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</si>
  <si>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</si>
  <si>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</si>
  <si>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</si>
  <si>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</si>
  <si>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</si>
  <si>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</si>
  <si>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</si>
  <si>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</si>
  <si>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</si>
  <si>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</si>
  <si>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</si>
  <si>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</si>
  <si>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</si>
  <si>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</si>
  <si>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</si>
  <si>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</si>
  <si>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</si>
  <si>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</si>
  <si>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</si>
  <si>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</si>
  <si>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</si>
  <si>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</si>
  <si>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</si>
  <si>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</si>
  <si>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</si>
  <si>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</si>
  <si>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</si>
  <si>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</si>
  <si>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</si>
  <si>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</si>
  <si>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</si>
  <si>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</si>
  <si>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</si>
  <si>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</si>
  <si>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</si>
  <si>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</si>
  <si>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</si>
  <si>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</si>
  <si>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</si>
  <si>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</si>
  <si>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</si>
  <si>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</si>
  <si>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</si>
  <si>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</si>
  <si>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</si>
  <si>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</si>
  <si>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</si>
  <si>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</si>
  <si>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</si>
  <si>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</si>
  <si>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</si>
  <si>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</si>
  <si>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</si>
  <si>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</si>
  <si>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</si>
  <si>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</si>
  <si>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</si>
  <si>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</si>
  <si>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</si>
  <si>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</si>
  <si>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</si>
  <si>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</si>
  <si>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</si>
  <si>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</si>
  <si>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</si>
  <si>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</si>
  <si>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</si>
  <si>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</si>
  <si>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</si>
  <si>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</si>
  <si>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</si>
  <si>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</si>
  <si>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</si>
  <si>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</si>
  <si>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</si>
  <si>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</si>
  <si>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</si>
  <si>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</si>
  <si>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</si>
  <si>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</si>
  <si>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</si>
  <si>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</si>
  <si>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</si>
  <si>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</si>
  <si>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</si>
  <si>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</si>
  <si>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</si>
  <si>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</si>
  <si>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</si>
  <si>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</si>
  <si>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</si>
  <si>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</si>
  <si>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</si>
  <si>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</si>
  <si>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</si>
  <si>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</si>
  <si>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</si>
  <si>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</si>
  <si>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</si>
  <si>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</si>
  <si>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</si>
  <si>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</si>
  <si>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</si>
  <si>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</si>
  <si>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</si>
  <si>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</si>
  <si>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</si>
  <si>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</si>
  <si>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</si>
  <si>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</si>
  <si>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</si>
  <si>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</si>
  <si>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</si>
  <si>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</si>
  <si>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</si>
  <si>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</si>
  <si>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</si>
  <si>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</si>
  <si>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</si>
  <si>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</si>
  <si>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</si>
  <si>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</si>
  <si>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</si>
  <si>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</si>
  <si>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</si>
  <si>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</si>
  <si>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</si>
  <si>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</si>
  <si>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</si>
  <si>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</si>
  <si>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</si>
  <si>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</si>
  <si>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</si>
  <si>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</si>
  <si>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</si>
  <si>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</si>
  <si>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</si>
  <si>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</si>
  <si>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</si>
  <si>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</si>
  <si>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</si>
  <si>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</si>
  <si>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</si>
  <si>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</si>
  <si>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</si>
  <si>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</si>
  <si>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</si>
  <si>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</si>
  <si>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</si>
  <si>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</si>
  <si>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</si>
  <si>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</si>
  <si>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</si>
  <si>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</si>
  <si>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</si>
  <si>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</si>
  <si>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</si>
  <si>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</si>
  <si>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</si>
  <si>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</si>
  <si>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</si>
  <si>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</si>
  <si>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</si>
  <si>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</si>
  <si>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</si>
  <si>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</si>
  <si>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</si>
  <si>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</si>
  <si>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</si>
  <si>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</si>
  <si>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</si>
  <si>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</si>
  <si>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</si>
  <si>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</si>
  <si>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</si>
  <si>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</si>
  <si>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</si>
  <si>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</si>
  <si>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</si>
  <si>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</si>
  <si>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</si>
  <si>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</si>
  <si>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</si>
  <si>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</si>
  <si>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</si>
  <si>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</si>
  <si>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</si>
  <si>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</si>
  <si>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</si>
  <si>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</si>
  <si>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</si>
  <si>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</si>
  <si>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</si>
  <si>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</si>
  <si>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</si>
  <si>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</si>
  <si>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</si>
  <si>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</si>
  <si>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</si>
  <si>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</si>
  <si>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</si>
  <si>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</si>
  <si>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</si>
  <si>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</si>
  <si>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</si>
  <si>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</si>
  <si>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</si>
  <si>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</si>
  <si>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</si>
  <si>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</si>
  <si>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</si>
  <si>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</si>
  <si>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</si>
  <si>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</si>
  <si>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</si>
  <si>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</si>
  <si>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</si>
  <si>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</si>
  <si>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</si>
  <si>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</si>
  <si>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</si>
  <si>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</si>
  <si>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</si>
  <si>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</si>
  <si>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</si>
  <si>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</si>
  <si>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</si>
  <si>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</si>
  <si>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</si>
  <si>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</si>
  <si>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</si>
  <si>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</si>
  <si>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</si>
  <si>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</si>
  <si>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</si>
  <si>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</si>
  <si>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</si>
  <si>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</si>
  <si>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</si>
  <si>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</si>
  <si>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</si>
  <si>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</si>
  <si>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</si>
  <si>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</si>
  <si>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</si>
  <si>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</si>
  <si>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</si>
  <si>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</si>
  <si>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</si>
  <si>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</si>
  <si>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</si>
  <si>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</si>
  <si>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</si>
  <si>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</si>
  <si>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</si>
  <si>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</si>
  <si>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</si>
  <si>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</si>
  <si>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</si>
  <si>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</si>
  <si>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</si>
  <si>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</si>
  <si>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</si>
  <si>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</si>
  <si>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</si>
  <si>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</si>
  <si>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</si>
  <si>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</si>
  <si>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</si>
  <si>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</si>
  <si>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</si>
  <si>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</si>
  <si>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</si>
  <si>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</si>
  <si>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</si>
  <si>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</si>
  <si>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</si>
  <si>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</si>
  <si>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</si>
  <si>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</si>
  <si>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</si>
  <si>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</si>
  <si>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</si>
  <si>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</si>
  <si>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</si>
  <si>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</si>
  <si>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</si>
  <si>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</si>
  <si>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</si>
  <si>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</si>
  <si>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</si>
  <si>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</si>
  <si>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</si>
  <si>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</si>
  <si>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</si>
  <si>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</si>
  <si>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</si>
  <si>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</si>
  <si>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</si>
  <si>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</si>
  <si>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</si>
  <si>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</si>
  <si>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</si>
  <si>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</si>
  <si>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</si>
  <si>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</si>
  <si>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</si>
  <si>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</si>
  <si>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</si>
  <si>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</si>
  <si>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</si>
  <si>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</si>
  <si>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</si>
  <si>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</si>
  <si>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</si>
  <si>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</si>
  <si>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</si>
  <si>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</si>
  <si>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</si>
  <si>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</si>
  <si>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</si>
  <si>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</si>
  <si>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</si>
  <si>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</si>
  <si>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</si>
  <si>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</si>
  <si>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</si>
  <si>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</si>
  <si>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</si>
  <si>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</si>
  <si>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</si>
  <si>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</si>
  <si>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</si>
  <si>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</si>
  <si>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</si>
  <si>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</si>
  <si>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</si>
  <si>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</si>
  <si>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</si>
  <si>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</si>
  <si>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</si>
  <si>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</si>
  <si>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</si>
  <si>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</si>
  <si>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</si>
  <si>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</si>
  <si>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</si>
  <si>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</si>
  <si>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</si>
  <si>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</si>
  <si>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</si>
  <si>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</si>
  <si>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</si>
  <si>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</si>
  <si>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</si>
  <si>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</si>
  <si>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</si>
  <si>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</si>
  <si>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</si>
  <si>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</si>
  <si>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</si>
  <si>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</si>
  <si>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</si>
  <si>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</si>
  <si>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</si>
  <si>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</si>
  <si>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</si>
  <si>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</si>
  <si>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</si>
  <si>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</si>
  <si>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</si>
  <si>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</si>
  <si>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</si>
  <si>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</si>
  <si>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</si>
  <si>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</si>
  <si>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</si>
  <si>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</si>
  <si>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</si>
  <si>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</si>
  <si>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</si>
  <si>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</si>
  <si>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</si>
  <si>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</si>
  <si>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</si>
  <si>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</si>
  <si>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</si>
  <si>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</si>
  <si>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</si>
  <si>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</si>
  <si>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</si>
  <si>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</si>
  <si>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</si>
  <si>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</si>
  <si>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</si>
  <si>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</si>
  <si>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</si>
  <si>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</si>
  <si>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</si>
  <si>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</si>
  <si>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</si>
  <si>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</si>
  <si>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</si>
  <si>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</si>
  <si>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</si>
  <si>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</si>
  <si>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</si>
  <si>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</si>
  <si>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</si>
  <si>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</si>
  <si>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</si>
  <si>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</si>
  <si>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</si>
  <si>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</si>
  <si>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</si>
  <si>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</si>
  <si>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</si>
  <si>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</si>
  <si>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</si>
  <si>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</si>
  <si>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</si>
  <si>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</si>
  <si>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</si>
  <si>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</si>
  <si>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</si>
  <si>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</si>
  <si>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</si>
  <si>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</si>
  <si>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</si>
  <si>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</si>
  <si>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</si>
  <si>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</si>
  <si>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</si>
  <si>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</si>
  <si>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</si>
  <si>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</si>
  <si>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</si>
  <si>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</si>
  <si>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</si>
  <si>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</si>
  <si>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</si>
  <si>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</si>
  <si>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</si>
  <si>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</si>
  <si>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</si>
  <si>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</si>
  <si>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</si>
  <si>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</si>
  <si>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</si>
  <si>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</si>
  <si>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</si>
  <si>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</si>
  <si>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</si>
  <si>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</si>
  <si>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</si>
  <si>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</si>
  <si>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</si>
  <si>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</si>
  <si>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</si>
  <si>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</si>
  <si>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</si>
  <si>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</si>
  <si>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</si>
  <si>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</si>
  <si>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</si>
  <si>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</si>
  <si>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</si>
  <si>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</si>
  <si>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</si>
  <si>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</si>
  <si>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</si>
  <si>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</si>
  <si>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</si>
  <si>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</si>
  <si>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</si>
  <si>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</si>
  <si>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</si>
  <si>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</si>
  <si>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</si>
  <si>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</si>
  <si>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</si>
  <si>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</si>
  <si>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</si>
  <si>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</si>
  <si>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</si>
  <si>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</si>
  <si>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</si>
  <si>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</si>
  <si>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</si>
  <si>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</si>
  <si>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</si>
  <si>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</si>
  <si>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</si>
  <si>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</si>
  <si>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</si>
  <si>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</si>
  <si>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</si>
  <si>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</si>
  <si>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</si>
  <si>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</si>
  <si>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</si>
  <si>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</si>
  <si>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</si>
  <si>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</si>
  <si>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</si>
  <si>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</si>
  <si>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</si>
  <si>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</si>
  <si>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</si>
  <si>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</si>
  <si>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</si>
  <si>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</si>
  <si>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</si>
  <si>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</si>
  <si>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</si>
  <si>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</si>
  <si>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</si>
  <si>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</si>
  <si>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</si>
  <si>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</si>
  <si>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</si>
  <si>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</si>
  <si>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</si>
  <si>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</si>
  <si>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</si>
  <si>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</si>
  <si>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</si>
  <si>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</si>
  <si>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</si>
  <si>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</si>
  <si>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</si>
  <si>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</si>
  <si>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</si>
  <si>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</si>
  <si>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</si>
  <si>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</si>
  <si>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</si>
  <si>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</si>
  <si>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</si>
  <si>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</si>
  <si>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</si>
  <si>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</si>
  <si>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</si>
  <si>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</si>
  <si>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</si>
  <si>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</si>
  <si>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</si>
  <si>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</si>
  <si>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</si>
  <si>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</si>
  <si>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</si>
  <si>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</si>
  <si>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</si>
  <si>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</si>
  <si>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</si>
  <si>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</si>
  <si>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</si>
  <si>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</si>
  <si>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</si>
  <si>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</si>
  <si>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</si>
  <si>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</si>
  <si>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</si>
  <si>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</si>
  <si>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</si>
  <si>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</si>
  <si>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</si>
  <si>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</si>
  <si>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</si>
  <si>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</si>
  <si>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</si>
  <si>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</si>
  <si>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</si>
  <si>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</si>
  <si>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</si>
  <si>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</si>
  <si>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</si>
  <si>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</si>
  <si>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</si>
  <si>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</si>
  <si>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</si>
  <si>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</si>
  <si>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</si>
  <si>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</si>
  <si>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</si>
  <si>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</si>
  <si>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</si>
  <si>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</si>
  <si>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</si>
  <si>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</si>
  <si>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</si>
  <si>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</si>
  <si>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</si>
  <si>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</si>
  <si>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</si>
  <si>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</si>
  <si>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</si>
  <si>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</si>
  <si>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</si>
  <si>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</si>
  <si>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</si>
  <si>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</si>
  <si>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</si>
  <si>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</si>
  <si>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</si>
  <si>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</si>
  <si>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</si>
  <si>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</si>
  <si>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</si>
  <si>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</si>
  <si>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</si>
  <si>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</si>
  <si>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</si>
  <si>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</si>
  <si>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</si>
  <si>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</si>
  <si>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</si>
  <si>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</si>
  <si>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</si>
  <si>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</si>
  <si>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</si>
  <si>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</si>
  <si>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</si>
  <si>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</si>
  <si>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</si>
  <si>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</si>
  <si>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</si>
  <si>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</si>
  <si>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</si>
  <si>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</si>
  <si>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</si>
  <si>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</si>
  <si>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</si>
  <si>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</si>
  <si>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</si>
  <si>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</si>
  <si>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</si>
  <si>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</si>
  <si>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</si>
  <si>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</si>
  <si>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</si>
  <si>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</si>
  <si>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</si>
  <si>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</si>
  <si>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</si>
  <si>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</si>
  <si>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</si>
  <si>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</si>
  <si>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</si>
  <si>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</si>
  <si>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</si>
  <si>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</si>
  <si>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</si>
  <si>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</si>
  <si>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</si>
  <si>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</si>
  <si>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</si>
  <si>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</si>
  <si>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</si>
  <si>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</si>
  <si>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</si>
  <si>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</si>
  <si>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</si>
  <si>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</si>
  <si>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</si>
  <si>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</si>
  <si>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</si>
  <si>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</si>
  <si>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</si>
  <si>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</si>
  <si>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</si>
  <si>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</si>
  <si>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</si>
  <si>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</si>
  <si>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</si>
  <si>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</si>
  <si>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</si>
  <si>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</si>
  <si>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</si>
  <si>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</si>
  <si>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</si>
  <si>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</si>
  <si>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</si>
  <si>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</si>
  <si>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</si>
  <si>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</si>
  <si>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</si>
  <si>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</si>
  <si>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</si>
  <si>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</si>
  <si>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</si>
  <si>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</si>
  <si>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</si>
  <si>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</si>
  <si>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</si>
  <si>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</si>
  <si>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</si>
  <si>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</si>
  <si>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</si>
  <si>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</si>
  <si>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</si>
  <si>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</si>
  <si>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</si>
  <si>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</si>
  <si>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</si>
  <si>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</si>
  <si>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</si>
  <si>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</si>
  <si>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</si>
  <si>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</si>
  <si>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</si>
  <si>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</si>
  <si>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</si>
  <si>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</si>
  <si>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</si>
  <si>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</si>
  <si>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</si>
  <si>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</si>
  <si>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</si>
  <si>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</si>
  <si>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</si>
  <si>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</si>
  <si>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</si>
  <si>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</si>
  <si>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</si>
  <si>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</si>
  <si>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</si>
  <si>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</si>
  <si>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</si>
  <si>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</si>
  <si>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</si>
  <si>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</si>
  <si>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</si>
  <si>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</si>
  <si>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</si>
  <si>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</si>
  <si>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</si>
  <si>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</si>
  <si>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</si>
  <si>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</si>
  <si>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</si>
  <si>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</si>
  <si>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</si>
  <si>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</si>
  <si>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</si>
  <si>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</si>
  <si>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</si>
  <si>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</si>
  <si>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</si>
  <si>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</si>
  <si>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</si>
  <si>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</si>
  <si>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</si>
  <si>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</si>
  <si>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</si>
  <si>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</si>
  <si>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</si>
  <si>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</si>
  <si>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</si>
  <si>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</si>
  <si>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</si>
  <si>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</si>
  <si>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</si>
  <si>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</si>
  <si>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</si>
  <si>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</si>
  <si>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</si>
  <si>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</si>
  <si>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</si>
  <si>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</si>
  <si>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</si>
  <si>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</si>
  <si>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</si>
  <si>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</si>
  <si>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</si>
  <si>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</si>
  <si>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</si>
  <si>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</si>
  <si>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</si>
  <si>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</si>
  <si>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</si>
  <si>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</si>
  <si>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</si>
  <si>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</si>
  <si>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</si>
  <si>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</si>
  <si>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</si>
  <si>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</si>
  <si>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</si>
  <si>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</si>
  <si>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</si>
  <si>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</si>
  <si>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</si>
  <si>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</si>
  <si>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</si>
  <si>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</si>
  <si>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</si>
  <si>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</si>
  <si>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</si>
  <si>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</si>
  <si>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</si>
  <si>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</si>
  <si>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</si>
  <si>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</si>
  <si>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</si>
  <si>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</si>
  <si>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</si>
  <si>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</si>
  <si>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</si>
  <si>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</si>
  <si>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</si>
  <si>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</si>
  <si>
    <t>DiastolicLeftHeartPressure</t>
  </si>
  <si>
    <t>DiastolicRightHeartPressure</t>
  </si>
  <si>
    <t>SystolicLeftHeartPressure</t>
  </si>
  <si>
    <t>SystolicRightHeartPressure</t>
  </si>
  <si>
    <t>Male</t>
  </si>
  <si>
    <t>Male Parameters</t>
  </si>
  <si>
    <t>Female Parameters</t>
  </si>
  <si>
    <t>Patient Inputs</t>
  </si>
  <si>
    <t>Gender</t>
  </si>
  <si>
    <t>Value</t>
  </si>
  <si>
    <t>Height</t>
  </si>
  <si>
    <t>Weight</t>
  </si>
  <si>
    <t>kg</t>
  </si>
  <si>
    <t>TotalBodySurfaceArea</t>
  </si>
  <si>
    <t>m2</t>
  </si>
  <si>
    <t>cm</t>
  </si>
  <si>
    <t>PMID 3657876.</t>
  </si>
  <si>
    <t>mL/min/m2</t>
  </si>
  <si>
    <t>Male Multipliers</t>
  </si>
  <si>
    <t>Female Multipliers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</si>
</sst>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8">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12"/>
      <color rgb="FF000000"/>
      <name val="Arial"/>
      <family val="2"/>
    </font>
    <font>
      <sz val="8"/>
      <color rgb="FF000000"/>
      <name val="Arial"/>
      <family val="2"/>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8">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2" fontId="9" fillId="3" borderId="1" xfId="0" applyNumberFormat="1" applyFont="1" applyFill="1" applyBorder="1" applyAlignment="1">
      <alignment horizontal="center" vertical="center"/>
    </xf>
    <xf numFmtId="1" fontId="9" fillId="3" borderId="1" xfId="0" applyNumberFormat="1" applyFont="1" applyFill="1" applyBorder="1" applyAlignment="1">
      <alignment horizontal="center" vertical="center"/>
    </xf>
    <xf numFmtId="0" fontId="36" fillId="0" borderId="0" xfId="0" applyFont="1"/>
    <xf numFmtId="2" fontId="3" fillId="0" borderId="1" xfId="0" applyNumberFormat="1" applyFont="1" applyBorder="1" applyAlignment="1">
      <alignment horizontal="center" vertical="center"/>
    </xf>
    <xf numFmtId="0" fontId="37" fillId="0" borderId="1" xfId="0" applyFont="1" applyBorder="1"/>
    <xf numFmtId="2" fontId="9" fillId="3" borderId="1" xfId="0" applyNumberFormat="1"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zoomScaleNormal="100" workbookViewId="0">
      <pane xSplit="4" topLeftCell="H1" activePane="topRight" state="frozen"/>
      <selection pane="topRight" activeCell="H15" sqref="H15"/>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220</v>
      </c>
      <c r="D1" s="50" t="s">
        <v>2</v>
      </c>
      <c r="E1" s="50" t="s">
        <v>3</v>
      </c>
      <c r="F1" s="47" t="s">
        <v>63</v>
      </c>
      <c r="G1" s="47" t="s">
        <v>19</v>
      </c>
      <c r="H1" s="47" t="s">
        <v>71</v>
      </c>
      <c r="I1" s="47" t="s">
        <v>14</v>
      </c>
      <c r="J1" s="50" t="s">
        <v>367</v>
      </c>
      <c r="K1" s="50" t="s">
        <v>408</v>
      </c>
      <c r="L1" s="50" t="s">
        <v>412</v>
      </c>
    </row>
    <row r="2" spans="1:12">
      <c r="A2" s="65" t="s">
        <v>83</v>
      </c>
      <c r="B2" s="58" t="s">
        <v>72</v>
      </c>
      <c r="C2" s="58" t="s">
        <v>166</v>
      </c>
      <c r="D2" s="58">
        <v>1050</v>
      </c>
      <c r="E2" s="36" t="s">
        <v>133</v>
      </c>
      <c r="F2" s="36" t="s">
        <v>132</v>
      </c>
      <c r="G2" s="58"/>
      <c r="H2" s="18"/>
      <c r="I2" s="54"/>
      <c r="J2" s="56" t="s">
        <v>381</v>
      </c>
      <c r="K2" s="56"/>
      <c r="L2" s="56" t="s">
        <v>963</v>
      </c>
    </row>
    <row r="3" spans="1:12" ht="24">
      <c r="A3" s="65" t="s">
        <v>67</v>
      </c>
      <c r="B3" s="58"/>
      <c r="C3" s="58" t="s">
        <v>166</v>
      </c>
      <c r="D3" s="58" t="s">
        <v>119</v>
      </c>
      <c r="E3" s="58" t="s">
        <v>117</v>
      </c>
      <c r="F3" s="58" t="s">
        <v>97</v>
      </c>
      <c r="G3" s="58"/>
      <c r="H3" s="19"/>
      <c r="I3" s="64"/>
      <c r="J3" s="56" t="s">
        <v>381</v>
      </c>
      <c r="K3" s="56"/>
      <c r="L3" s="56" t="s">
        <v>961</v>
      </c>
    </row>
    <row r="4" spans="1:12">
      <c r="A4" s="65" t="s">
        <v>82</v>
      </c>
      <c r="B4" s="58" t="s">
        <v>129</v>
      </c>
      <c r="C4" s="58" t="s">
        <v>166</v>
      </c>
      <c r="D4" s="58">
        <v>3617</v>
      </c>
      <c r="E4" s="58" t="s">
        <v>135</v>
      </c>
      <c r="F4" s="58"/>
      <c r="G4" s="58"/>
      <c r="H4" s="18"/>
      <c r="I4" s="54"/>
      <c r="J4" s="56" t="s">
        <v>381</v>
      </c>
      <c r="K4" s="56"/>
      <c r="L4" s="56" t="s">
        <v>963</v>
      </c>
    </row>
    <row r="5" spans="1:12" ht="24">
      <c r="A5" s="65" t="s">
        <v>771</v>
      </c>
      <c r="B5" s="59" t="s">
        <v>10</v>
      </c>
      <c r="C5" s="146" t="s">
        <v>166</v>
      </c>
      <c r="D5" s="146" t="s">
        <v>226</v>
      </c>
      <c r="E5" s="62" t="s">
        <v>227</v>
      </c>
      <c r="F5" s="146" t="s">
        <v>225</v>
      </c>
      <c r="G5" s="146"/>
      <c r="H5" s="43" t="s">
        <v>570</v>
      </c>
      <c r="I5" s="64"/>
      <c r="J5" s="56" t="s">
        <v>381</v>
      </c>
      <c r="K5" s="56"/>
      <c r="L5" s="56" t="s">
        <v>962</v>
      </c>
    </row>
    <row r="6" spans="1:12">
      <c r="A6" s="65" t="s">
        <v>62</v>
      </c>
      <c r="B6" s="58"/>
      <c r="C6" s="58" t="s">
        <v>166</v>
      </c>
      <c r="D6" s="58">
        <v>0.13</v>
      </c>
      <c r="E6" s="58" t="s">
        <v>134</v>
      </c>
      <c r="F6" s="58"/>
      <c r="G6" s="58"/>
      <c r="H6" s="18"/>
      <c r="I6" s="54"/>
      <c r="J6" s="56" t="s">
        <v>381</v>
      </c>
      <c r="K6" s="56"/>
      <c r="L6" s="56" t="s">
        <v>961</v>
      </c>
    </row>
    <row r="7" spans="1:12">
      <c r="A7" s="120" t="s">
        <v>954</v>
      </c>
      <c r="B7" s="146"/>
      <c r="C7" s="146" t="s">
        <v>166</v>
      </c>
      <c r="D7" s="146">
        <v>0</v>
      </c>
      <c r="E7" s="146"/>
      <c r="F7" s="146"/>
      <c r="G7" s="146" t="s">
        <v>956</v>
      </c>
      <c r="H7" s="18"/>
      <c r="I7" s="54"/>
      <c r="J7" s="151" t="s">
        <v>381</v>
      </c>
      <c r="K7" s="151"/>
      <c r="L7" s="151"/>
    </row>
    <row r="8" spans="1:12" ht="24">
      <c r="A8" s="65" t="s">
        <v>4</v>
      </c>
      <c r="B8" s="58"/>
      <c r="C8" s="58" t="s">
        <v>166</v>
      </c>
      <c r="D8" s="58" t="s">
        <v>120</v>
      </c>
      <c r="E8" s="58" t="s">
        <v>403</v>
      </c>
      <c r="F8" s="58" t="s">
        <v>105</v>
      </c>
      <c r="G8" s="58"/>
      <c r="H8" s="61" t="s">
        <v>95</v>
      </c>
      <c r="I8" s="68"/>
      <c r="J8" s="56" t="s">
        <v>381</v>
      </c>
      <c r="K8" s="56"/>
      <c r="L8" s="151" t="s">
        <v>961</v>
      </c>
    </row>
    <row r="9" spans="1:12">
      <c r="A9" s="65" t="s">
        <v>113</v>
      </c>
      <c r="B9" s="58" t="s">
        <v>18</v>
      </c>
      <c r="C9" s="58" t="s">
        <v>166</v>
      </c>
      <c r="D9" s="58" t="s">
        <v>127</v>
      </c>
      <c r="E9" s="58" t="s">
        <v>128</v>
      </c>
      <c r="F9" s="18"/>
      <c r="G9" s="51"/>
      <c r="H9" s="58" t="s">
        <v>125</v>
      </c>
      <c r="I9" s="54"/>
      <c r="J9" s="56" t="s">
        <v>381</v>
      </c>
      <c r="K9" s="56"/>
      <c r="L9" s="151" t="s">
        <v>962</v>
      </c>
    </row>
    <row r="10" spans="1:12" ht="24">
      <c r="A10" s="65" t="s">
        <v>79</v>
      </c>
      <c r="B10" s="58"/>
      <c r="C10" s="58" t="s">
        <v>166</v>
      </c>
      <c r="D10" s="58" t="s">
        <v>106</v>
      </c>
      <c r="E10" s="58" t="s">
        <v>403</v>
      </c>
      <c r="F10" s="58" t="s">
        <v>107</v>
      </c>
      <c r="G10" s="58"/>
      <c r="H10" s="19"/>
      <c r="I10" s="64"/>
      <c r="J10" s="56" t="s">
        <v>381</v>
      </c>
      <c r="K10" s="56"/>
      <c r="L10" s="56" t="s">
        <v>961</v>
      </c>
    </row>
    <row r="11" spans="1:12" ht="27.75" customHeight="1">
      <c r="A11" s="120" t="s">
        <v>607</v>
      </c>
      <c r="B11" s="118" t="s">
        <v>441</v>
      </c>
      <c r="C11" s="118" t="s">
        <v>166</v>
      </c>
      <c r="D11" s="123" t="s">
        <v>859</v>
      </c>
      <c r="E11" s="118" t="s">
        <v>786</v>
      </c>
      <c r="F11" s="118"/>
      <c r="G11" s="118"/>
      <c r="H11" s="118"/>
      <c r="I11" s="68"/>
      <c r="J11" s="125" t="s">
        <v>381</v>
      </c>
      <c r="K11" s="125"/>
      <c r="L11" s="125" t="s">
        <v>962</v>
      </c>
    </row>
    <row r="12" spans="1:12" ht="27.75" customHeight="1">
      <c r="A12" s="65" t="s">
        <v>78</v>
      </c>
      <c r="B12" s="58" t="s">
        <v>7</v>
      </c>
      <c r="C12" s="58" t="s">
        <v>166</v>
      </c>
      <c r="D12" s="61" t="s">
        <v>99</v>
      </c>
      <c r="E12" s="58" t="s">
        <v>405</v>
      </c>
      <c r="F12" s="58" t="s">
        <v>98</v>
      </c>
      <c r="G12" s="58"/>
      <c r="H12" s="58" t="s">
        <v>69</v>
      </c>
      <c r="I12" s="68" t="s">
        <v>15</v>
      </c>
      <c r="J12" s="56" t="s">
        <v>381</v>
      </c>
      <c r="K12" s="56"/>
      <c r="L12" s="56" t="s">
        <v>962</v>
      </c>
    </row>
    <row r="13" spans="1:12" ht="24">
      <c r="A13" s="120" t="s">
        <v>951</v>
      </c>
      <c r="B13" s="146"/>
      <c r="C13" s="146" t="s">
        <v>166</v>
      </c>
      <c r="D13" s="146" t="s">
        <v>106</v>
      </c>
      <c r="E13" s="146" t="s">
        <v>403</v>
      </c>
      <c r="F13" s="146" t="s">
        <v>107</v>
      </c>
      <c r="G13" s="146"/>
      <c r="H13" s="19"/>
      <c r="I13" s="64"/>
      <c r="J13" s="151" t="s">
        <v>381</v>
      </c>
      <c r="K13" s="151"/>
      <c r="L13" s="151" t="s">
        <v>961</v>
      </c>
    </row>
    <row r="14" spans="1:12" ht="24">
      <c r="A14" s="65" t="s">
        <v>77</v>
      </c>
      <c r="B14" s="58" t="s">
        <v>70</v>
      </c>
      <c r="C14" s="58" t="s">
        <v>166</v>
      </c>
      <c r="D14" s="58" t="s">
        <v>1087</v>
      </c>
      <c r="E14" s="58" t="s">
        <v>405</v>
      </c>
      <c r="F14" s="58" t="s">
        <v>96</v>
      </c>
      <c r="G14" s="58"/>
      <c r="H14" s="20"/>
      <c r="I14" s="68"/>
      <c r="J14" s="56" t="s">
        <v>381</v>
      </c>
      <c r="K14" s="56"/>
      <c r="L14" s="56" t="s">
        <v>775</v>
      </c>
    </row>
    <row r="15" spans="1:12">
      <c r="A15" s="65" t="s">
        <v>76</v>
      </c>
      <c r="B15" s="18"/>
      <c r="C15" s="58" t="s">
        <v>166</v>
      </c>
      <c r="D15" s="58" t="s">
        <v>752</v>
      </c>
      <c r="E15" s="58" t="s">
        <v>754</v>
      </c>
      <c r="F15" s="58" t="s">
        <v>753</v>
      </c>
      <c r="G15" s="58"/>
      <c r="H15" s="18"/>
      <c r="I15" s="54"/>
      <c r="J15" s="56" t="s">
        <v>381</v>
      </c>
      <c r="K15" s="56"/>
      <c r="L15" s="56" t="s">
        <v>961</v>
      </c>
    </row>
    <row r="16" spans="1:12">
      <c r="A16" s="120" t="s">
        <v>610</v>
      </c>
      <c r="B16" s="118" t="s">
        <v>441</v>
      </c>
      <c r="C16" s="118" t="s">
        <v>166</v>
      </c>
      <c r="D16" s="123" t="s">
        <v>860</v>
      </c>
      <c r="E16" s="118" t="s">
        <v>861</v>
      </c>
      <c r="F16" s="118"/>
      <c r="G16" s="118"/>
      <c r="H16" s="18"/>
      <c r="I16" s="54"/>
      <c r="J16" s="125" t="s">
        <v>381</v>
      </c>
      <c r="K16" s="125"/>
      <c r="L16" s="125" t="s">
        <v>962</v>
      </c>
    </row>
    <row r="17" spans="1:12">
      <c r="A17" s="65" t="s">
        <v>772</v>
      </c>
      <c r="B17" s="59" t="s">
        <v>11</v>
      </c>
      <c r="C17" s="126" t="s">
        <v>166</v>
      </c>
      <c r="D17" s="53" t="s">
        <v>420</v>
      </c>
      <c r="E17" s="53" t="s">
        <v>102</v>
      </c>
      <c r="F17" s="53" t="s">
        <v>103</v>
      </c>
      <c r="G17" s="53"/>
      <c r="H17" s="64"/>
      <c r="I17" s="64"/>
      <c r="J17" s="56" t="s">
        <v>381</v>
      </c>
      <c r="K17" s="56"/>
      <c r="L17" s="56" t="s">
        <v>962</v>
      </c>
    </row>
    <row r="18" spans="1:12">
      <c r="A18" s="65" t="s">
        <v>75</v>
      </c>
      <c r="B18" s="18"/>
      <c r="C18" s="58" t="s">
        <v>166</v>
      </c>
      <c r="D18" s="58">
        <v>2.3E-3</v>
      </c>
      <c r="E18" s="58" t="s">
        <v>100</v>
      </c>
      <c r="F18" s="18"/>
      <c r="G18" s="18"/>
      <c r="H18" s="58"/>
      <c r="I18" s="54"/>
      <c r="J18" s="56" t="s">
        <v>381</v>
      </c>
      <c r="K18" s="56"/>
      <c r="L18" s="56" t="s">
        <v>959</v>
      </c>
    </row>
    <row r="19" spans="1:12">
      <c r="A19" s="65" t="s">
        <v>74</v>
      </c>
      <c r="B19" s="18"/>
      <c r="C19" s="58" t="s">
        <v>166</v>
      </c>
      <c r="D19" s="58">
        <v>1.2999999999999999E-3</v>
      </c>
      <c r="E19" s="58" t="s">
        <v>100</v>
      </c>
      <c r="F19" s="18"/>
      <c r="G19" s="18"/>
      <c r="H19" s="58"/>
      <c r="I19" s="54"/>
      <c r="J19" s="56" t="s">
        <v>381</v>
      </c>
      <c r="K19" s="56"/>
      <c r="L19" s="56" t="s">
        <v>959</v>
      </c>
    </row>
    <row r="20" spans="1:12">
      <c r="A20" s="65" t="s">
        <v>73</v>
      </c>
      <c r="B20" s="26" t="s">
        <v>70</v>
      </c>
      <c r="C20" s="58" t="s">
        <v>166</v>
      </c>
      <c r="D20" s="35">
        <v>7000</v>
      </c>
      <c r="E20" s="27" t="s">
        <v>109</v>
      </c>
      <c r="F20" s="27" t="s">
        <v>110</v>
      </c>
      <c r="G20" s="27"/>
      <c r="H20" s="19" t="s">
        <v>20</v>
      </c>
      <c r="I20" s="64"/>
      <c r="J20" s="56" t="s">
        <v>381</v>
      </c>
      <c r="K20" s="56"/>
      <c r="L20" s="56" t="s">
        <v>777</v>
      </c>
    </row>
    <row r="21" spans="1:12">
      <c r="A21" s="46" t="s">
        <v>882</v>
      </c>
      <c r="B21" s="47" t="s">
        <v>1</v>
      </c>
      <c r="C21" s="50" t="s">
        <v>220</v>
      </c>
      <c r="D21" s="50" t="s">
        <v>17</v>
      </c>
      <c r="E21" s="48" t="s">
        <v>64</v>
      </c>
      <c r="F21" s="48" t="s">
        <v>65</v>
      </c>
      <c r="G21" s="47" t="s">
        <v>19</v>
      </c>
      <c r="H21" s="47" t="s">
        <v>71</v>
      </c>
      <c r="I21" s="48" t="s">
        <v>14</v>
      </c>
      <c r="J21" s="50" t="s">
        <v>367</v>
      </c>
      <c r="K21" s="50" t="s">
        <v>408</v>
      </c>
      <c r="L21" s="50" t="s">
        <v>412</v>
      </c>
    </row>
    <row r="22" spans="1:12" ht="56.25">
      <c r="A22" s="109" t="s">
        <v>883</v>
      </c>
      <c r="B22" s="110" t="s">
        <v>741</v>
      </c>
      <c r="C22" s="111" t="s">
        <v>166</v>
      </c>
      <c r="D22" s="110" t="s">
        <v>740</v>
      </c>
      <c r="E22" s="110" t="s">
        <v>559</v>
      </c>
      <c r="F22" s="110"/>
      <c r="G22" s="110"/>
      <c r="H22" s="108" t="s">
        <v>739</v>
      </c>
      <c r="I22" s="64"/>
      <c r="J22" s="112" t="s">
        <v>381</v>
      </c>
      <c r="K22" s="112"/>
      <c r="L22" s="112" t="s">
        <v>962</v>
      </c>
    </row>
    <row r="23" spans="1:12" ht="22.5">
      <c r="A23" s="15" t="s">
        <v>884</v>
      </c>
      <c r="B23" s="49" t="s">
        <v>11</v>
      </c>
      <c r="C23" s="58" t="s">
        <v>166</v>
      </c>
      <c r="D23" s="49" t="s">
        <v>68</v>
      </c>
      <c r="E23" s="49" t="s">
        <v>102</v>
      </c>
      <c r="F23" s="49" t="s">
        <v>103</v>
      </c>
      <c r="G23" s="49"/>
      <c r="H23" s="108" t="s">
        <v>558</v>
      </c>
      <c r="I23" s="64"/>
      <c r="J23" s="56" t="s">
        <v>381</v>
      </c>
      <c r="K23" s="56"/>
      <c r="L23" s="56" t="s">
        <v>962</v>
      </c>
    </row>
    <row r="24" spans="1:12">
      <c r="A24" s="65" t="s">
        <v>885</v>
      </c>
      <c r="B24" s="49" t="s">
        <v>11</v>
      </c>
      <c r="C24" s="58" t="s">
        <v>166</v>
      </c>
      <c r="D24" s="58" t="s">
        <v>114</v>
      </c>
      <c r="E24" s="49" t="s">
        <v>102</v>
      </c>
      <c r="F24" s="58" t="s">
        <v>104</v>
      </c>
      <c r="G24" s="58"/>
      <c r="H24" s="58" t="s">
        <v>112</v>
      </c>
      <c r="I24" s="64"/>
      <c r="J24" s="56" t="s">
        <v>381</v>
      </c>
      <c r="K24" s="56"/>
      <c r="L24" s="56" t="s">
        <v>960</v>
      </c>
    </row>
    <row r="25" spans="1:12">
      <c r="A25" s="65" t="s">
        <v>886</v>
      </c>
      <c r="B25" s="49" t="s">
        <v>741</v>
      </c>
      <c r="C25" s="58" t="s">
        <v>166</v>
      </c>
      <c r="D25" s="60" t="s">
        <v>779</v>
      </c>
      <c r="E25" s="49" t="s">
        <v>556</v>
      </c>
      <c r="F25" s="60" t="s">
        <v>104</v>
      </c>
      <c r="G25" s="60"/>
      <c r="H25" s="58" t="s">
        <v>778</v>
      </c>
      <c r="I25" s="64"/>
      <c r="J25" s="56" t="s">
        <v>381</v>
      </c>
      <c r="K25" s="56"/>
      <c r="L25" s="56" t="s">
        <v>962</v>
      </c>
    </row>
    <row r="26" spans="1:12" ht="36">
      <c r="A26" s="116" t="s">
        <v>887</v>
      </c>
      <c r="B26" s="113" t="s">
        <v>41</v>
      </c>
      <c r="C26" s="114" t="s">
        <v>166</v>
      </c>
      <c r="D26" s="117" t="s">
        <v>745</v>
      </c>
      <c r="E26" s="113" t="s">
        <v>744</v>
      </c>
      <c r="F26" s="117" t="s">
        <v>560</v>
      </c>
      <c r="G26" s="117"/>
      <c r="H26" s="114" t="s">
        <v>742</v>
      </c>
      <c r="I26" s="64"/>
      <c r="J26" s="115"/>
      <c r="K26" s="115"/>
      <c r="L26" s="115" t="s">
        <v>962</v>
      </c>
    </row>
    <row r="27" spans="1:12" ht="24">
      <c r="A27" s="65" t="s">
        <v>888</v>
      </c>
      <c r="B27" s="59" t="s">
        <v>741</v>
      </c>
      <c r="C27" s="58" t="s">
        <v>166</v>
      </c>
      <c r="D27" s="61" t="s">
        <v>780</v>
      </c>
      <c r="E27" s="60" t="s">
        <v>102</v>
      </c>
      <c r="F27" s="60" t="s">
        <v>131</v>
      </c>
      <c r="G27" s="60"/>
      <c r="H27" s="64"/>
      <c r="I27" s="64"/>
      <c r="J27" s="56" t="s">
        <v>381</v>
      </c>
      <c r="K27" s="56"/>
      <c r="L27" s="56" t="s">
        <v>962</v>
      </c>
    </row>
    <row r="28" spans="1:12" ht="60">
      <c r="A28" s="120" t="s">
        <v>955</v>
      </c>
      <c r="B28" s="121" t="s">
        <v>743</v>
      </c>
      <c r="C28" s="118" t="s">
        <v>166</v>
      </c>
      <c r="D28" s="146" t="s">
        <v>957</v>
      </c>
      <c r="E28" s="122" t="s">
        <v>958</v>
      </c>
      <c r="F28" s="122"/>
      <c r="G28" s="122"/>
      <c r="H28" s="64"/>
      <c r="I28" s="64"/>
      <c r="J28" s="119"/>
      <c r="K28" s="119"/>
      <c r="L28" s="119" t="s">
        <v>960</v>
      </c>
    </row>
    <row r="29" spans="1:12">
      <c r="A29" s="65" t="s">
        <v>889</v>
      </c>
      <c r="B29" s="59" t="s">
        <v>11</v>
      </c>
      <c r="C29" s="126" t="s">
        <v>166</v>
      </c>
      <c r="D29" s="53" t="s">
        <v>419</v>
      </c>
      <c r="E29" s="53" t="s">
        <v>102</v>
      </c>
      <c r="F29" s="53" t="s">
        <v>103</v>
      </c>
      <c r="G29" s="126"/>
      <c r="H29" s="64"/>
      <c r="I29" s="64"/>
      <c r="J29" s="56" t="s">
        <v>381</v>
      </c>
      <c r="K29" s="56"/>
      <c r="L29" s="56" t="s">
        <v>962</v>
      </c>
    </row>
    <row r="30" spans="1:12">
      <c r="A30" s="65" t="s">
        <v>890</v>
      </c>
      <c r="B30" s="59" t="s">
        <v>10</v>
      </c>
      <c r="C30" s="58" t="s">
        <v>166</v>
      </c>
      <c r="D30" s="60" t="s">
        <v>1052</v>
      </c>
      <c r="E30" s="49" t="s">
        <v>1051</v>
      </c>
      <c r="F30" s="60"/>
      <c r="G30" s="60"/>
      <c r="H30" s="64" t="s">
        <v>1053</v>
      </c>
      <c r="I30" s="64"/>
      <c r="J30" s="56" t="s">
        <v>381</v>
      </c>
      <c r="K30" s="56"/>
      <c r="L30" s="56" t="s">
        <v>962</v>
      </c>
    </row>
    <row r="31" spans="1:12" ht="36">
      <c r="A31" s="65" t="s">
        <v>891</v>
      </c>
      <c r="B31" s="58" t="s">
        <v>11</v>
      </c>
      <c r="C31" s="58" t="s">
        <v>166</v>
      </c>
      <c r="D31" s="58" t="s">
        <v>122</v>
      </c>
      <c r="E31" s="60" t="s">
        <v>406</v>
      </c>
      <c r="F31" s="60" t="s">
        <v>108</v>
      </c>
      <c r="G31" s="60"/>
      <c r="H31" s="66" t="s">
        <v>124</v>
      </c>
      <c r="I31" s="68" t="s">
        <v>16</v>
      </c>
      <c r="J31" s="56" t="s">
        <v>381</v>
      </c>
      <c r="K31" s="56"/>
      <c r="L31" s="56" t="s">
        <v>962</v>
      </c>
    </row>
    <row r="32" spans="1:12">
      <c r="A32" s="65" t="s">
        <v>892</v>
      </c>
      <c r="B32" s="124" t="s">
        <v>743</v>
      </c>
      <c r="C32" s="58" t="s">
        <v>166</v>
      </c>
      <c r="D32" s="63">
        <v>0.40600000000000003</v>
      </c>
      <c r="E32" s="126" t="s">
        <v>1051</v>
      </c>
      <c r="F32" s="63"/>
      <c r="G32" s="63"/>
      <c r="H32" s="64" t="s">
        <v>1054</v>
      </c>
      <c r="I32" s="64"/>
      <c r="J32" s="56" t="s">
        <v>381</v>
      </c>
      <c r="K32" s="56"/>
      <c r="L32" s="56" t="s">
        <v>962</v>
      </c>
    </row>
    <row r="33" spans="1:12" ht="24">
      <c r="A33" s="65" t="s">
        <v>893</v>
      </c>
      <c r="B33" s="124" t="s">
        <v>741</v>
      </c>
      <c r="C33" s="58" t="s">
        <v>166</v>
      </c>
      <c r="D33" s="67" t="s">
        <v>747</v>
      </c>
      <c r="E33" s="136" t="s">
        <v>603</v>
      </c>
      <c r="F33" s="67" t="s">
        <v>579</v>
      </c>
      <c r="G33" s="56"/>
      <c r="H33" s="64" t="s">
        <v>746</v>
      </c>
      <c r="I33" s="64"/>
      <c r="J33" s="56" t="s">
        <v>381</v>
      </c>
      <c r="K33" s="56"/>
      <c r="L33" s="56" t="s">
        <v>962</v>
      </c>
    </row>
    <row r="34" spans="1:12" s="185" customFormat="1">
      <c r="A34" s="170" t="s">
        <v>1083</v>
      </c>
      <c r="B34" s="180" t="s">
        <v>743</v>
      </c>
      <c r="C34" s="165" t="s">
        <v>166</v>
      </c>
      <c r="D34" s="154" t="s">
        <v>1084</v>
      </c>
      <c r="E34" s="157" t="s">
        <v>1085</v>
      </c>
      <c r="F34" s="154"/>
      <c r="G34" s="184"/>
      <c r="H34" s="64"/>
      <c r="I34" s="64"/>
      <c r="J34" s="184" t="s">
        <v>381</v>
      </c>
      <c r="K34" s="184"/>
      <c r="L34" s="184" t="s">
        <v>960</v>
      </c>
    </row>
    <row r="35" spans="1:12" ht="24">
      <c r="A35" s="65" t="s">
        <v>894</v>
      </c>
      <c r="B35" s="124" t="s">
        <v>741</v>
      </c>
      <c r="C35" s="58" t="s">
        <v>166</v>
      </c>
      <c r="D35" s="58" t="s">
        <v>749</v>
      </c>
      <c r="E35" s="60" t="s">
        <v>750</v>
      </c>
      <c r="F35" s="58" t="s">
        <v>562</v>
      </c>
      <c r="G35" s="58"/>
      <c r="H35" s="64" t="s">
        <v>751</v>
      </c>
      <c r="I35" s="64"/>
      <c r="J35" s="56" t="s">
        <v>381</v>
      </c>
      <c r="K35" s="56"/>
      <c r="L35" s="56" t="s">
        <v>962</v>
      </c>
    </row>
    <row r="36" spans="1:12" ht="24">
      <c r="A36" s="65" t="s">
        <v>895</v>
      </c>
      <c r="B36" s="49" t="s">
        <v>11</v>
      </c>
      <c r="C36" s="58" t="s">
        <v>166</v>
      </c>
      <c r="D36" s="58" t="s">
        <v>126</v>
      </c>
      <c r="E36" s="60" t="s">
        <v>102</v>
      </c>
      <c r="F36" s="58" t="s">
        <v>130</v>
      </c>
      <c r="G36" s="58"/>
      <c r="H36" s="141" t="s">
        <v>748</v>
      </c>
      <c r="I36" s="64"/>
      <c r="J36" s="56" t="s">
        <v>381</v>
      </c>
      <c r="K36" s="56"/>
      <c r="L36" s="56" t="s">
        <v>960</v>
      </c>
    </row>
    <row r="37" spans="1:12">
      <c r="A37" s="65" t="s">
        <v>896</v>
      </c>
      <c r="B37" s="63" t="s">
        <v>10</v>
      </c>
      <c r="C37" s="127" t="s">
        <v>166</v>
      </c>
      <c r="D37" s="128" t="s">
        <v>563</v>
      </c>
      <c r="E37" s="128" t="s">
        <v>102</v>
      </c>
      <c r="F37" s="128" t="s">
        <v>104</v>
      </c>
      <c r="G37" s="128"/>
      <c r="H37" s="64" t="s">
        <v>564</v>
      </c>
      <c r="I37" s="64"/>
      <c r="J37" s="56" t="s">
        <v>381</v>
      </c>
      <c r="K37" s="56"/>
      <c r="L37" s="56" t="s">
        <v>962</v>
      </c>
    </row>
    <row r="38" spans="1:12" ht="36">
      <c r="A38" s="65" t="s">
        <v>897</v>
      </c>
      <c r="B38" s="63" t="s">
        <v>10</v>
      </c>
      <c r="C38" s="58" t="s">
        <v>166</v>
      </c>
      <c r="D38" s="63" t="s">
        <v>565</v>
      </c>
      <c r="E38" s="63" t="s">
        <v>604</v>
      </c>
      <c r="F38" s="63"/>
      <c r="G38" s="129" t="s">
        <v>228</v>
      </c>
      <c r="H38" s="130" t="s">
        <v>116</v>
      </c>
      <c r="I38" s="131" t="s">
        <v>566</v>
      </c>
      <c r="J38" s="125" t="s">
        <v>381</v>
      </c>
      <c r="K38" s="125"/>
      <c r="L38" s="56" t="s">
        <v>962</v>
      </c>
    </row>
    <row r="39" spans="1:12">
      <c r="A39" s="46" t="s">
        <v>61</v>
      </c>
      <c r="B39" s="47" t="s">
        <v>1</v>
      </c>
      <c r="C39" s="50" t="s">
        <v>220</v>
      </c>
      <c r="D39" s="50" t="s">
        <v>17</v>
      </c>
      <c r="E39" s="48" t="s">
        <v>64</v>
      </c>
      <c r="F39" s="48" t="s">
        <v>65</v>
      </c>
      <c r="G39" s="47" t="s">
        <v>19</v>
      </c>
      <c r="H39" s="47" t="s">
        <v>71</v>
      </c>
      <c r="I39" s="48" t="s">
        <v>14</v>
      </c>
      <c r="J39" s="50" t="s">
        <v>367</v>
      </c>
      <c r="K39" s="50" t="s">
        <v>408</v>
      </c>
      <c r="L39" s="50"/>
    </row>
    <row r="40" spans="1:12">
      <c r="A40" s="65" t="s">
        <v>84</v>
      </c>
      <c r="B40" s="58" t="s">
        <v>5</v>
      </c>
      <c r="C40" s="58" t="s">
        <v>166</v>
      </c>
      <c r="D40" s="58">
        <v>40</v>
      </c>
      <c r="E40" s="58" t="s">
        <v>92</v>
      </c>
      <c r="F40" s="58" t="s">
        <v>23</v>
      </c>
      <c r="G40" s="58"/>
      <c r="H40" s="64"/>
      <c r="I40" s="64"/>
      <c r="J40" s="56" t="s">
        <v>381</v>
      </c>
      <c r="K40" s="56"/>
      <c r="L40" s="56" t="s">
        <v>962</v>
      </c>
    </row>
    <row r="41" spans="1:12">
      <c r="A41" s="65" t="s">
        <v>85</v>
      </c>
      <c r="B41" s="58" t="s">
        <v>5</v>
      </c>
      <c r="C41" s="58" t="s">
        <v>166</v>
      </c>
      <c r="D41" s="58">
        <v>95</v>
      </c>
      <c r="E41" s="58" t="s">
        <v>92</v>
      </c>
      <c r="F41" s="58" t="s">
        <v>24</v>
      </c>
      <c r="G41" s="58"/>
      <c r="H41" s="64"/>
      <c r="I41" s="64"/>
      <c r="J41" s="56" t="s">
        <v>381</v>
      </c>
      <c r="K41" s="56"/>
      <c r="L41" s="56" t="s">
        <v>962</v>
      </c>
    </row>
    <row r="42" spans="1:12">
      <c r="A42" s="65" t="s">
        <v>86</v>
      </c>
      <c r="B42" s="58" t="s">
        <v>5</v>
      </c>
      <c r="C42" s="58" t="s">
        <v>166</v>
      </c>
      <c r="D42" s="61">
        <v>45</v>
      </c>
      <c r="E42" s="58" t="s">
        <v>92</v>
      </c>
      <c r="F42" s="58" t="s">
        <v>23</v>
      </c>
      <c r="G42" s="58"/>
      <c r="H42" s="64"/>
      <c r="I42" s="64"/>
      <c r="J42" s="56" t="s">
        <v>381</v>
      </c>
      <c r="K42" s="56"/>
      <c r="L42" s="56" t="s">
        <v>962</v>
      </c>
    </row>
    <row r="43" spans="1:12">
      <c r="A43" s="65" t="s">
        <v>87</v>
      </c>
      <c r="B43" s="58" t="s">
        <v>5</v>
      </c>
      <c r="C43" s="58" t="s">
        <v>166</v>
      </c>
      <c r="D43" s="61">
        <v>40</v>
      </c>
      <c r="E43" s="58" t="s">
        <v>92</v>
      </c>
      <c r="F43" s="58" t="s">
        <v>25</v>
      </c>
      <c r="G43" s="58"/>
      <c r="H43" s="64"/>
      <c r="I43" s="64"/>
      <c r="J43" s="56" t="s">
        <v>381</v>
      </c>
      <c r="K43" s="56"/>
      <c r="L43" s="151" t="s">
        <v>962</v>
      </c>
    </row>
    <row r="44" spans="1:12">
      <c r="A44" s="65" t="s">
        <v>88</v>
      </c>
      <c r="B44" s="58" t="s">
        <v>5</v>
      </c>
      <c r="C44" s="58" t="s">
        <v>166</v>
      </c>
      <c r="D44" s="61">
        <v>40</v>
      </c>
      <c r="E44" s="58" t="s">
        <v>92</v>
      </c>
      <c r="F44" s="58" t="s">
        <v>26</v>
      </c>
      <c r="G44" s="58"/>
      <c r="H44" s="64"/>
      <c r="I44" s="64"/>
      <c r="J44" s="56" t="s">
        <v>381</v>
      </c>
      <c r="K44" s="56"/>
      <c r="L44" s="151" t="s">
        <v>962</v>
      </c>
    </row>
    <row r="45" spans="1:12">
      <c r="A45" s="65" t="s">
        <v>89</v>
      </c>
      <c r="B45" s="58" t="s">
        <v>5</v>
      </c>
      <c r="C45" s="58" t="s">
        <v>166</v>
      </c>
      <c r="D45" s="61">
        <v>104</v>
      </c>
      <c r="E45" s="58" t="s">
        <v>92</v>
      </c>
      <c r="F45" s="58" t="s">
        <v>25</v>
      </c>
      <c r="G45" s="58"/>
      <c r="H45" s="64"/>
      <c r="I45" s="64"/>
      <c r="J45" s="56" t="s">
        <v>381</v>
      </c>
      <c r="K45" s="56"/>
      <c r="L45" s="151" t="s">
        <v>962</v>
      </c>
    </row>
    <row r="46" spans="1:12">
      <c r="A46" s="65" t="s">
        <v>90</v>
      </c>
      <c r="B46" s="58" t="s">
        <v>5</v>
      </c>
      <c r="C46" s="58" t="s">
        <v>166</v>
      </c>
      <c r="D46" s="58">
        <v>40</v>
      </c>
      <c r="E46" s="58" t="s">
        <v>92</v>
      </c>
      <c r="F46" s="58" t="s">
        <v>23</v>
      </c>
      <c r="G46" s="58"/>
      <c r="H46" s="64"/>
      <c r="I46" s="64"/>
      <c r="J46" s="56" t="s">
        <v>381</v>
      </c>
      <c r="K46" s="56"/>
      <c r="L46" s="151" t="s">
        <v>962</v>
      </c>
    </row>
    <row r="47" spans="1:12">
      <c r="A47" s="65" t="s">
        <v>91</v>
      </c>
      <c r="B47" s="58" t="s">
        <v>5</v>
      </c>
      <c r="C47" s="58" t="s">
        <v>166</v>
      </c>
      <c r="D47" s="58">
        <v>45</v>
      </c>
      <c r="E47" s="58" t="s">
        <v>92</v>
      </c>
      <c r="F47" s="58" t="s">
        <v>23</v>
      </c>
      <c r="G47" s="58"/>
      <c r="H47" s="64"/>
      <c r="I47" s="64"/>
      <c r="J47" s="56" t="s">
        <v>381</v>
      </c>
      <c r="K47" s="56"/>
      <c r="L47" s="151" t="s">
        <v>962</v>
      </c>
    </row>
    <row r="48" spans="1:12" s="185" customFormat="1">
      <c r="A48" s="169" t="s">
        <v>1065</v>
      </c>
      <c r="B48" s="174" t="s">
        <v>1</v>
      </c>
      <c r="C48" s="174" t="s">
        <v>220</v>
      </c>
      <c r="D48" s="174" t="s">
        <v>2</v>
      </c>
      <c r="E48" s="174" t="s">
        <v>3</v>
      </c>
      <c r="F48" s="174" t="s">
        <v>63</v>
      </c>
      <c r="G48" s="174" t="s">
        <v>19</v>
      </c>
      <c r="H48" s="174" t="s">
        <v>71</v>
      </c>
      <c r="I48" s="174" t="s">
        <v>14</v>
      </c>
      <c r="J48" s="174" t="s">
        <v>367</v>
      </c>
      <c r="K48" s="174" t="s">
        <v>408</v>
      </c>
      <c r="L48" s="174"/>
    </row>
    <row r="49" spans="1:12" s="185" customFormat="1" ht="24">
      <c r="A49" s="80" t="s">
        <v>67</v>
      </c>
      <c r="B49" s="165"/>
      <c r="C49" s="165" t="s">
        <v>166</v>
      </c>
      <c r="D49" s="165" t="s">
        <v>119</v>
      </c>
      <c r="E49" s="165" t="s">
        <v>117</v>
      </c>
      <c r="F49" s="165" t="s">
        <v>97</v>
      </c>
      <c r="G49" s="64" t="s">
        <v>1069</v>
      </c>
      <c r="H49" s="64"/>
      <c r="I49" s="64"/>
      <c r="J49" s="184" t="s">
        <v>1073</v>
      </c>
      <c r="K49" s="10" t="s">
        <v>1074</v>
      </c>
      <c r="L49" s="184" t="s">
        <v>962</v>
      </c>
    </row>
    <row r="50" spans="1:12" s="185" customFormat="1">
      <c r="A50" s="80" t="s">
        <v>1066</v>
      </c>
      <c r="B50" s="124" t="s">
        <v>1070</v>
      </c>
      <c r="C50" s="165" t="s">
        <v>166</v>
      </c>
      <c r="D50" s="165" t="s">
        <v>1071</v>
      </c>
      <c r="E50" s="124" t="s">
        <v>102</v>
      </c>
      <c r="F50" s="165" t="s">
        <v>104</v>
      </c>
      <c r="G50" s="64" t="s">
        <v>1072</v>
      </c>
      <c r="H50" s="64"/>
      <c r="I50" s="64"/>
      <c r="J50" s="184" t="s">
        <v>1073</v>
      </c>
      <c r="K50" s="10" t="s">
        <v>1074</v>
      </c>
      <c r="L50" s="184" t="s">
        <v>962</v>
      </c>
    </row>
    <row r="51" spans="1:12" s="185" customFormat="1">
      <c r="A51" s="80" t="s">
        <v>1067</v>
      </c>
      <c r="B51" s="165" t="s">
        <v>5</v>
      </c>
      <c r="C51" s="165" t="s">
        <v>166</v>
      </c>
      <c r="D51" s="165">
        <v>95</v>
      </c>
      <c r="E51" s="165" t="s">
        <v>92</v>
      </c>
      <c r="F51" s="165" t="s">
        <v>24</v>
      </c>
      <c r="G51" s="64" t="s">
        <v>1069</v>
      </c>
      <c r="H51" s="64"/>
      <c r="I51" s="64"/>
      <c r="J51" s="184" t="s">
        <v>1073</v>
      </c>
      <c r="K51" s="10" t="s">
        <v>1074</v>
      </c>
      <c r="L51" s="184" t="s">
        <v>962</v>
      </c>
    </row>
    <row r="52" spans="1:12" s="185" customFormat="1">
      <c r="A52" s="80" t="s">
        <v>1068</v>
      </c>
      <c r="B52" s="165" t="s">
        <v>5</v>
      </c>
      <c r="C52" s="165" t="s">
        <v>166</v>
      </c>
      <c r="D52" s="165">
        <v>40</v>
      </c>
      <c r="E52" s="165" t="s">
        <v>92</v>
      </c>
      <c r="F52" s="165" t="s">
        <v>23</v>
      </c>
      <c r="G52" s="64" t="s">
        <v>1069</v>
      </c>
      <c r="H52" s="64"/>
      <c r="I52" s="64"/>
      <c r="J52" s="184" t="s">
        <v>1073</v>
      </c>
      <c r="K52" s="10" t="s">
        <v>1074</v>
      </c>
      <c r="L52" s="184" t="s">
        <v>962</v>
      </c>
    </row>
    <row r="53" spans="1:12" s="185" customFormat="1" ht="24">
      <c r="A53" s="80" t="s">
        <v>79</v>
      </c>
      <c r="B53" s="165"/>
      <c r="C53" s="165" t="s">
        <v>166</v>
      </c>
      <c r="D53" s="165" t="s">
        <v>106</v>
      </c>
      <c r="E53" s="165" t="s">
        <v>403</v>
      </c>
      <c r="F53" s="165" t="s">
        <v>107</v>
      </c>
      <c r="G53" s="64" t="s">
        <v>1069</v>
      </c>
      <c r="H53" s="64"/>
      <c r="I53" s="64"/>
      <c r="J53" s="184" t="s">
        <v>1073</v>
      </c>
      <c r="K53" s="10" t="s">
        <v>1074</v>
      </c>
      <c r="L53" s="184" t="s">
        <v>962</v>
      </c>
    </row>
    <row r="54" spans="1:12">
      <c r="A54" s="47" t="s">
        <v>364</v>
      </c>
      <c r="B54" s="50" t="s">
        <v>1</v>
      </c>
      <c r="C54" s="50" t="s">
        <v>220</v>
      </c>
      <c r="D54" s="50" t="s">
        <v>2</v>
      </c>
      <c r="E54" s="50" t="s">
        <v>3</v>
      </c>
      <c r="F54" s="50" t="s">
        <v>63</v>
      </c>
      <c r="G54" s="50" t="s">
        <v>19</v>
      </c>
      <c r="H54" s="50" t="s">
        <v>71</v>
      </c>
      <c r="I54" s="50" t="s">
        <v>14</v>
      </c>
      <c r="J54" s="50" t="s">
        <v>367</v>
      </c>
      <c r="K54" s="50" t="s">
        <v>408</v>
      </c>
      <c r="L54" s="50"/>
    </row>
    <row r="55" spans="1:12">
      <c r="A55" s="80" t="s">
        <v>4</v>
      </c>
      <c r="B55" s="64"/>
      <c r="C55" s="56" t="s">
        <v>166</v>
      </c>
      <c r="D55" s="10" t="str">
        <f>D8</f>
        <v>0.42,
[0.4,0.5]</v>
      </c>
      <c r="E55" s="10" t="str">
        <f>E8</f>
        <v>guyton2006medical,
valtin1995renal</v>
      </c>
      <c r="F55" s="64"/>
      <c r="G55" s="64"/>
      <c r="H55" s="64"/>
      <c r="I55" s="64"/>
      <c r="J55" s="56" t="s">
        <v>401</v>
      </c>
      <c r="K55" s="10" t="s">
        <v>409</v>
      </c>
      <c r="L55" s="151" t="s">
        <v>962</v>
      </c>
    </row>
    <row r="56" spans="1:12">
      <c r="A56" s="80" t="s">
        <v>366</v>
      </c>
      <c r="B56" s="56" t="s">
        <v>11</v>
      </c>
      <c r="C56" s="56" t="s">
        <v>166</v>
      </c>
      <c r="D56" s="10" t="str">
        <f>D31</f>
        <v>15.0,
 [13.5,15.7]</v>
      </c>
      <c r="E56" s="10" t="str">
        <f>E31</f>
        <v>guyton2006medical,
onofrio1995sim</v>
      </c>
      <c r="F56" s="64"/>
      <c r="G56" s="64"/>
      <c r="H56" s="64"/>
      <c r="I56" s="64"/>
      <c r="J56" s="56" t="s">
        <v>401</v>
      </c>
      <c r="K56" s="10" t="s">
        <v>409</v>
      </c>
      <c r="L56" s="151" t="s">
        <v>962</v>
      </c>
    </row>
    <row r="57" spans="1:12" ht="15">
      <c r="A57" s="80" t="s">
        <v>429</v>
      </c>
      <c r="B57" s="79" t="s">
        <v>404</v>
      </c>
      <c r="C57" s="56" t="s">
        <v>166</v>
      </c>
      <c r="D57" s="10" t="s">
        <v>424</v>
      </c>
      <c r="E57" s="58" t="s">
        <v>504</v>
      </c>
      <c r="F57" s="56"/>
      <c r="G57" s="64"/>
      <c r="H57" s="95" t="s">
        <v>434</v>
      </c>
      <c r="I57" s="64"/>
      <c r="J57" s="56" t="s">
        <v>401</v>
      </c>
      <c r="K57" s="10" t="s">
        <v>409</v>
      </c>
      <c r="L57" s="151" t="s">
        <v>962</v>
      </c>
    </row>
    <row r="58" spans="1:12">
      <c r="A58" s="80" t="s">
        <v>430</v>
      </c>
      <c r="B58" s="56" t="s">
        <v>11</v>
      </c>
      <c r="C58" s="56" t="s">
        <v>166</v>
      </c>
      <c r="D58" s="10" t="s">
        <v>427</v>
      </c>
      <c r="E58" s="58" t="s">
        <v>428</v>
      </c>
      <c r="F58" s="64"/>
      <c r="G58" s="64"/>
      <c r="H58" s="64"/>
      <c r="I58" s="64"/>
      <c r="J58" s="56" t="s">
        <v>401</v>
      </c>
      <c r="K58" s="10" t="s">
        <v>409</v>
      </c>
      <c r="L58" s="151" t="s">
        <v>962</v>
      </c>
    </row>
    <row r="59" spans="1:12">
      <c r="A59" s="80" t="s">
        <v>431</v>
      </c>
      <c r="B59" s="79" t="s">
        <v>365</v>
      </c>
      <c r="C59" s="56" t="s">
        <v>166</v>
      </c>
      <c r="D59" s="93">
        <v>8.9999999999999999E-8</v>
      </c>
      <c r="E59" s="58" t="s">
        <v>92</v>
      </c>
      <c r="F59" s="56" t="s">
        <v>423</v>
      </c>
      <c r="G59" s="64"/>
      <c r="H59" s="64"/>
      <c r="I59" s="64"/>
      <c r="J59" s="56" t="s">
        <v>401</v>
      </c>
      <c r="K59" s="10" t="s">
        <v>409</v>
      </c>
      <c r="L59" s="151" t="s">
        <v>775</v>
      </c>
    </row>
    <row r="60" spans="1:12" ht="12.75">
      <c r="A60" s="80" t="s">
        <v>432</v>
      </c>
      <c r="B60" s="79" t="s">
        <v>70</v>
      </c>
      <c r="C60" s="56" t="s">
        <v>166</v>
      </c>
      <c r="D60" s="60" t="s">
        <v>1086</v>
      </c>
      <c r="E60" s="94" t="s">
        <v>426</v>
      </c>
      <c r="F60" s="64"/>
      <c r="G60" s="64"/>
      <c r="H60" s="64" t="s">
        <v>422</v>
      </c>
      <c r="I60" s="64"/>
      <c r="J60" s="56" t="s">
        <v>401</v>
      </c>
      <c r="K60" s="10" t="s">
        <v>409</v>
      </c>
      <c r="L60" s="151" t="s">
        <v>775</v>
      </c>
    </row>
    <row r="61" spans="1:12">
      <c r="A61" s="80" t="s">
        <v>77</v>
      </c>
      <c r="B61" s="10" t="str">
        <f>B14</f>
        <v>ct/uL</v>
      </c>
      <c r="C61" s="56" t="s">
        <v>166</v>
      </c>
      <c r="D61" s="10" t="str">
        <f>D14</f>
        <v>[5.2E06,5.4E06]</v>
      </c>
      <c r="E61" s="10" t="str">
        <f>E14</f>
        <v>guyton2006medical,
valentin2002icrp</v>
      </c>
      <c r="F61" s="64"/>
      <c r="G61" s="64"/>
      <c r="H61" s="64"/>
      <c r="I61" s="64"/>
      <c r="J61" s="56" t="s">
        <v>401</v>
      </c>
      <c r="K61" s="10" t="s">
        <v>409</v>
      </c>
      <c r="L61" s="151" t="s">
        <v>775</v>
      </c>
    </row>
    <row r="62" spans="1:12">
      <c r="A62" s="80" t="s">
        <v>73</v>
      </c>
      <c r="B62" s="86" t="str">
        <f>B20</f>
        <v>ct/uL</v>
      </c>
      <c r="C62" s="56" t="s">
        <v>166</v>
      </c>
      <c r="D62" s="86">
        <f>D20</f>
        <v>7000</v>
      </c>
      <c r="E62" s="86" t="str">
        <f>E20</f>
        <v xml:space="preserve">guyton2006medical   </v>
      </c>
      <c r="F62" s="64"/>
      <c r="G62" s="64"/>
      <c r="H62" s="64"/>
      <c r="I62" s="64"/>
      <c r="J62" s="56" t="s">
        <v>401</v>
      </c>
      <c r="K62" s="10" t="s">
        <v>409</v>
      </c>
      <c r="L62" s="151" t="s">
        <v>962</v>
      </c>
    </row>
    <row r="63" spans="1:12">
      <c r="A63" s="47" t="s">
        <v>433</v>
      </c>
      <c r="B63" s="50" t="s">
        <v>1</v>
      </c>
      <c r="C63" s="50" t="s">
        <v>220</v>
      </c>
      <c r="D63" s="50" t="s">
        <v>2</v>
      </c>
      <c r="E63" s="50" t="s">
        <v>3</v>
      </c>
      <c r="F63" s="50" t="s">
        <v>63</v>
      </c>
      <c r="G63" s="50" t="s">
        <v>19</v>
      </c>
      <c r="H63" s="50" t="s">
        <v>71</v>
      </c>
      <c r="I63" s="50" t="s">
        <v>14</v>
      </c>
      <c r="J63" s="50" t="s">
        <v>367</v>
      </c>
      <c r="K63" s="50" t="s">
        <v>408</v>
      </c>
      <c r="L63" s="50"/>
    </row>
    <row r="64" spans="1:12">
      <c r="A64" s="80" t="s">
        <v>380</v>
      </c>
      <c r="B64" s="56" t="s">
        <v>11</v>
      </c>
      <c r="C64" s="56" t="s">
        <v>166</v>
      </c>
      <c r="D64" s="10" t="str">
        <f>D23</f>
        <v>[4,5]</v>
      </c>
      <c r="E64" s="10" t="str">
        <f>E23</f>
        <v>valtin1995renal</v>
      </c>
      <c r="F64" s="64"/>
      <c r="G64" s="64"/>
      <c r="H64" s="64"/>
      <c r="I64" s="64"/>
      <c r="J64" s="56" t="s">
        <v>402</v>
      </c>
      <c r="K64" s="10" t="s">
        <v>410</v>
      </c>
      <c r="L64" s="151" t="s">
        <v>962</v>
      </c>
    </row>
    <row r="65" spans="1:12">
      <c r="A65" s="80" t="s">
        <v>379</v>
      </c>
      <c r="B65" s="64"/>
      <c r="C65" s="56" t="s">
        <v>166</v>
      </c>
      <c r="D65" s="10"/>
      <c r="E65" s="64"/>
      <c r="F65" s="64"/>
      <c r="G65" s="64"/>
      <c r="H65" s="64"/>
      <c r="I65" s="64"/>
      <c r="J65" s="56" t="s">
        <v>402</v>
      </c>
      <c r="K65" s="10" t="s">
        <v>410</v>
      </c>
      <c r="L65" s="151" t="s">
        <v>962</v>
      </c>
    </row>
    <row r="66" spans="1:12">
      <c r="A66" s="80" t="s">
        <v>378</v>
      </c>
      <c r="B66" s="64"/>
      <c r="C66" s="56" t="s">
        <v>166</v>
      </c>
      <c r="D66" s="10"/>
      <c r="E66" s="64"/>
      <c r="F66" s="64"/>
      <c r="G66" s="64"/>
      <c r="H66" s="64"/>
      <c r="I66" s="64"/>
      <c r="J66" s="56" t="s">
        <v>402</v>
      </c>
      <c r="K66" s="10" t="s">
        <v>410</v>
      </c>
      <c r="L66" s="151" t="s">
        <v>962</v>
      </c>
    </row>
    <row r="67" spans="1:12">
      <c r="A67" s="80" t="s">
        <v>377</v>
      </c>
      <c r="B67" s="64"/>
      <c r="C67" s="56" t="s">
        <v>166</v>
      </c>
      <c r="D67" s="10"/>
      <c r="E67" s="64"/>
      <c r="F67" s="64"/>
      <c r="G67" s="64"/>
      <c r="H67" s="64"/>
      <c r="I67" s="64"/>
      <c r="J67" s="56" t="s">
        <v>402</v>
      </c>
      <c r="K67" s="10" t="s">
        <v>410</v>
      </c>
      <c r="L67" s="151" t="s">
        <v>962</v>
      </c>
    </row>
    <row r="68" spans="1:12">
      <c r="A68" s="80" t="s">
        <v>376</v>
      </c>
      <c r="B68" s="56" t="s">
        <v>10</v>
      </c>
      <c r="C68" s="56" t="s">
        <v>166</v>
      </c>
      <c r="D68" s="10" t="str">
        <f>D5</f>
        <v>[9.0,18.0],
[6.0,20.0]</v>
      </c>
      <c r="E68" s="10" t="str">
        <f>E5</f>
        <v>valtin1995renal,
Deepakfirst</v>
      </c>
      <c r="F68" s="64"/>
      <c r="G68" s="64"/>
      <c r="H68" s="64"/>
      <c r="I68" s="64"/>
      <c r="J68" s="56" t="s">
        <v>402</v>
      </c>
      <c r="K68" s="10" t="s">
        <v>410</v>
      </c>
      <c r="L68" s="151" t="s">
        <v>962</v>
      </c>
    </row>
    <row r="69" spans="1:12">
      <c r="A69" s="80" t="s">
        <v>375</v>
      </c>
      <c r="B69" s="56" t="s">
        <v>741</v>
      </c>
      <c r="C69" s="56" t="s">
        <v>166</v>
      </c>
      <c r="D69" s="10" t="str">
        <f>D25</f>
        <v>[44.08,52.1]</v>
      </c>
      <c r="E69" s="10" t="str">
        <f>E25</f>
        <v>cheuvront2014comparison</v>
      </c>
      <c r="F69" s="64"/>
      <c r="G69" s="64"/>
      <c r="H69" s="64"/>
      <c r="I69" s="64"/>
      <c r="J69" s="56" t="s">
        <v>402</v>
      </c>
      <c r="K69" s="10" t="s">
        <v>410</v>
      </c>
      <c r="L69" s="151" t="s">
        <v>962</v>
      </c>
    </row>
    <row r="70" spans="1:12">
      <c r="A70" s="80" t="s">
        <v>374</v>
      </c>
      <c r="B70" s="10"/>
      <c r="C70" s="56" t="s">
        <v>166</v>
      </c>
      <c r="D70" s="10"/>
      <c r="E70" s="64"/>
      <c r="F70" s="64"/>
      <c r="G70" s="64"/>
      <c r="H70" s="64"/>
      <c r="I70" s="64"/>
      <c r="J70" s="56" t="s">
        <v>402</v>
      </c>
      <c r="K70" s="10" t="s">
        <v>410</v>
      </c>
      <c r="L70" s="151" t="s">
        <v>962</v>
      </c>
    </row>
    <row r="71" spans="1:12">
      <c r="A71" s="80" t="s">
        <v>373</v>
      </c>
      <c r="B71" s="10" t="s">
        <v>441</v>
      </c>
      <c r="C71" s="56" t="s">
        <v>166</v>
      </c>
      <c r="D71" s="10" t="s">
        <v>442</v>
      </c>
      <c r="E71" s="10" t="str">
        <f>E24</f>
        <v>valtin1995renal</v>
      </c>
      <c r="F71" s="64"/>
      <c r="G71" s="64"/>
      <c r="H71" s="64"/>
      <c r="I71" s="64"/>
      <c r="J71" s="56" t="s">
        <v>402</v>
      </c>
      <c r="K71" s="10" t="s">
        <v>410</v>
      </c>
      <c r="L71" s="151" t="s">
        <v>962</v>
      </c>
    </row>
    <row r="72" spans="1:12">
      <c r="A72" s="80" t="s">
        <v>372</v>
      </c>
      <c r="B72" s="56" t="s">
        <v>741</v>
      </c>
      <c r="C72" s="56" t="s">
        <v>166</v>
      </c>
      <c r="D72" s="10" t="str">
        <f>D27</f>
        <v>[5.0,15.0]</v>
      </c>
      <c r="E72" s="10" t="str">
        <f>E27</f>
        <v>valtin1995renal</v>
      </c>
      <c r="F72" s="64"/>
      <c r="G72" s="64"/>
      <c r="H72" s="64"/>
      <c r="I72" s="64"/>
      <c r="J72" s="56" t="s">
        <v>402</v>
      </c>
      <c r="K72" s="10" t="s">
        <v>410</v>
      </c>
      <c r="L72" s="151" t="s">
        <v>962</v>
      </c>
    </row>
    <row r="73" spans="1:12">
      <c r="A73" s="80" t="s">
        <v>371</v>
      </c>
      <c r="B73" s="56" t="s">
        <v>10</v>
      </c>
      <c r="C73" s="56" t="s">
        <v>166</v>
      </c>
      <c r="D73" s="10" t="s">
        <v>787</v>
      </c>
      <c r="E73" s="10" t="s">
        <v>786</v>
      </c>
      <c r="F73" s="64"/>
      <c r="G73" s="64"/>
      <c r="H73" s="64"/>
      <c r="I73" s="64"/>
      <c r="J73" s="56" t="s">
        <v>402</v>
      </c>
      <c r="K73" s="10" t="s">
        <v>410</v>
      </c>
      <c r="L73" s="151" t="s">
        <v>962</v>
      </c>
    </row>
    <row r="74" spans="1:12">
      <c r="A74" s="80" t="s">
        <v>370</v>
      </c>
      <c r="B74" s="64"/>
      <c r="C74" s="56" t="s">
        <v>166</v>
      </c>
      <c r="D74" s="10"/>
      <c r="E74" s="64"/>
      <c r="F74" s="64"/>
      <c r="G74" s="64"/>
      <c r="H74" s="64"/>
      <c r="I74" s="64"/>
      <c r="J74" s="56" t="s">
        <v>402</v>
      </c>
      <c r="K74" s="10" t="s">
        <v>410</v>
      </c>
      <c r="L74" s="151" t="s">
        <v>962</v>
      </c>
    </row>
    <row r="75" spans="1:12">
      <c r="A75" s="80" t="s">
        <v>369</v>
      </c>
      <c r="B75" s="49" t="s">
        <v>441</v>
      </c>
      <c r="C75" s="56" t="s">
        <v>166</v>
      </c>
      <c r="D75" s="10" t="s">
        <v>443</v>
      </c>
      <c r="E75" s="10" t="str">
        <f>E35</f>
        <v>Leeuwen2015laboratory,
valtin1995renal</v>
      </c>
      <c r="F75" s="64"/>
      <c r="G75" s="64"/>
      <c r="H75" s="64"/>
      <c r="I75" s="64"/>
      <c r="J75" s="56" t="s">
        <v>402</v>
      </c>
      <c r="K75" s="10" t="s">
        <v>410</v>
      </c>
      <c r="L75" s="151" t="s">
        <v>962</v>
      </c>
    </row>
    <row r="76" spans="1:12">
      <c r="A76" s="80" t="s">
        <v>368</v>
      </c>
      <c r="B76" s="64"/>
      <c r="C76" s="56" t="s">
        <v>166</v>
      </c>
      <c r="D76" s="10"/>
      <c r="E76" s="64"/>
      <c r="F76" s="64"/>
      <c r="G76" s="64"/>
      <c r="H76" s="64"/>
      <c r="I76" s="64"/>
      <c r="J76" s="56" t="s">
        <v>402</v>
      </c>
      <c r="K76" s="10" t="s">
        <v>410</v>
      </c>
      <c r="L76" s="151" t="s">
        <v>962</v>
      </c>
    </row>
    <row r="77" spans="1:12">
      <c r="A77" s="80" t="s">
        <v>421</v>
      </c>
      <c r="B77" s="49" t="s">
        <v>11</v>
      </c>
      <c r="C77" s="56" t="s">
        <v>166</v>
      </c>
      <c r="D77" s="10" t="str">
        <f>D17</f>
        <v>[6,8]</v>
      </c>
      <c r="E77" s="10" t="str">
        <f>E17</f>
        <v>valtin1995renal</v>
      </c>
      <c r="F77" s="64"/>
      <c r="G77" s="10"/>
      <c r="H77" s="64"/>
      <c r="I77" s="64"/>
      <c r="J77" s="56" t="s">
        <v>402</v>
      </c>
      <c r="K77" s="10" t="s">
        <v>410</v>
      </c>
      <c r="L77" s="151" t="s">
        <v>962</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2"/>
  <sheetViews>
    <sheetView tabSelected="1" zoomScaleNormal="100" workbookViewId="0">
      <pane xSplit="1" topLeftCell="B1" activePane="topRight" state="frozen"/>
      <selection pane="topRight" activeCell="C21" sqref="C21"/>
    </sheetView>
  </sheetViews>
  <sheetFormatPr defaultColWidth="9.140625" defaultRowHeight="12"/>
  <cols>
    <col min="1" max="1" width="38.5703125" style="5" bestFit="1" customWidth="1"/>
    <col min="2" max="2" width="9.85546875" style="28" bestFit="1" customWidth="1"/>
    <col min="3" max="3" width="16.85546875" style="28" bestFit="1" customWidth="1"/>
    <col min="4" max="5" width="16.85546875" style="28" customWidth="1"/>
    <col min="6" max="6" width="17.5703125" style="28" bestFit="1" customWidth="1"/>
    <col min="7" max="7" width="29" style="29" customWidth="1"/>
    <col min="8" max="8" width="21.7109375" style="29" customWidth="1"/>
    <col min="9" max="9" width="32.7109375" style="28" customWidth="1"/>
    <col min="10" max="10" width="36.28515625" style="107" customWidth="1"/>
    <col min="11" max="11" width="29.5703125" style="5" customWidth="1"/>
    <col min="12" max="12" width="27.5703125" style="28" bestFit="1" customWidth="1"/>
    <col min="13" max="13" width="28.85546875" style="52" bestFit="1" customWidth="1"/>
    <col min="14" max="14" width="13.7109375" style="52" customWidth="1"/>
    <col min="15" max="15" width="25.140625" style="5" customWidth="1"/>
    <col min="16" max="16384" width="9.140625" style="5"/>
  </cols>
  <sheetData>
    <row r="1" spans="1:15">
      <c r="A1" s="169" t="s">
        <v>1097</v>
      </c>
      <c r="B1" s="169" t="s">
        <v>1</v>
      </c>
      <c r="C1" s="169" t="s">
        <v>1099</v>
      </c>
      <c r="D1" s="169" t="s">
        <v>3</v>
      </c>
      <c r="G1" s="176"/>
      <c r="H1" s="176"/>
    </row>
    <row r="2" spans="1:15">
      <c r="A2" s="200" t="s">
        <v>1098</v>
      </c>
      <c r="B2" s="168"/>
      <c r="C2" s="168" t="s">
        <v>1094</v>
      </c>
      <c r="D2" s="168"/>
      <c r="G2" s="176"/>
      <c r="H2" s="176"/>
    </row>
    <row r="3" spans="1:15">
      <c r="A3" s="200" t="s">
        <v>1100</v>
      </c>
      <c r="B3" s="168" t="s">
        <v>1105</v>
      </c>
      <c r="C3" s="195">
        <f>71*2.54</f>
        <v>180.34</v>
      </c>
      <c r="D3" s="168"/>
      <c r="G3" s="176"/>
      <c r="H3" s="176"/>
    </row>
    <row r="4" spans="1:15">
      <c r="A4" s="200" t="s">
        <v>1101</v>
      </c>
      <c r="B4" s="168" t="s">
        <v>1102</v>
      </c>
      <c r="C4" s="168">
        <v>70</v>
      </c>
      <c r="D4" s="168"/>
      <c r="G4" s="176"/>
      <c r="H4" s="176"/>
    </row>
    <row r="5" spans="1:15" ht="15">
      <c r="A5" s="200" t="s">
        <v>1103</v>
      </c>
      <c r="B5" s="168" t="s">
        <v>1104</v>
      </c>
      <c r="C5" s="205">
        <f xml:space="preserve">  0.016667 *POWER(VLOOKUP(A4,A2:C9,MATCH(C1,A1:C1,0),0),0.5)*POWER(VLOOKUP(A3,A2:C9,MATCH(C1,A1:C1,0),0),0.5)</f>
        <v>1.8726322054686022</v>
      </c>
      <c r="D5" s="206" t="s">
        <v>1106</v>
      </c>
      <c r="E5" s="204"/>
      <c r="G5" s="176"/>
      <c r="H5" s="176"/>
    </row>
    <row r="6" spans="1:15">
      <c r="A6" s="200" t="s">
        <v>136</v>
      </c>
      <c r="B6" s="168" t="s">
        <v>7</v>
      </c>
      <c r="C6" s="195">
        <f>65.6*POWER(C4,1.02)</f>
        <v>4999.2383151430358</v>
      </c>
      <c r="D6" s="165" t="s">
        <v>92</v>
      </c>
      <c r="G6" s="176"/>
      <c r="H6" s="176"/>
    </row>
    <row r="7" spans="1:15">
      <c r="A7" s="200" t="s">
        <v>137</v>
      </c>
      <c r="B7" s="168" t="s">
        <v>6</v>
      </c>
      <c r="C7" s="195">
        <f>IF(VLOOKUP(A2,A2:C9,MATCH(C1,A1:C1,0),0)="Male",5600,4900)</f>
        <v>5600</v>
      </c>
      <c r="D7" s="165" t="s">
        <v>92</v>
      </c>
      <c r="G7" s="176"/>
      <c r="H7" s="176"/>
    </row>
    <row r="8" spans="1:15">
      <c r="A8" s="200" t="s">
        <v>899</v>
      </c>
      <c r="B8" s="168" t="s">
        <v>1107</v>
      </c>
      <c r="C8" s="205">
        <f>0.001*VLOOKUP(A7,A2:C9,MATCH(C1,A1:C1,0),0)/VLOOKUP(A5,A2:C9,MATCH(C1,A1:C1,0),0)</f>
        <v>2.9904430691977084</v>
      </c>
      <c r="D8" s="165" t="s">
        <v>92</v>
      </c>
      <c r="G8" s="176"/>
      <c r="H8" s="176"/>
    </row>
    <row r="9" spans="1:15">
      <c r="G9" s="176"/>
      <c r="H9" s="176"/>
    </row>
    <row r="10" spans="1:15">
      <c r="A10" s="169" t="s">
        <v>0</v>
      </c>
      <c r="B10" s="174" t="s">
        <v>1</v>
      </c>
      <c r="C10" s="174" t="s">
        <v>220</v>
      </c>
      <c r="D10" s="174" t="s">
        <v>1108</v>
      </c>
      <c r="E10" s="174" t="s">
        <v>1109</v>
      </c>
      <c r="F10" s="174" t="s">
        <v>2</v>
      </c>
      <c r="G10" s="174" t="s">
        <v>3</v>
      </c>
      <c r="H10" s="174" t="s">
        <v>63</v>
      </c>
      <c r="I10" s="174" t="s">
        <v>19</v>
      </c>
      <c r="J10" s="174" t="s">
        <v>71</v>
      </c>
      <c r="K10" s="171" t="s">
        <v>14</v>
      </c>
      <c r="L10" s="174" t="s">
        <v>367</v>
      </c>
      <c r="M10" s="174" t="s">
        <v>408</v>
      </c>
      <c r="N10" s="174" t="s">
        <v>412</v>
      </c>
      <c r="O10" s="174" t="s">
        <v>1088</v>
      </c>
    </row>
    <row r="11" spans="1:15" s="51" customFormat="1" ht="24">
      <c r="A11" s="172" t="s">
        <v>138</v>
      </c>
      <c r="B11" s="165"/>
      <c r="C11" s="165"/>
      <c r="D11" s="165"/>
      <c r="E11" s="165"/>
      <c r="F11" s="165"/>
      <c r="G11" s="165"/>
      <c r="H11" s="165"/>
      <c r="I11" s="183" t="s">
        <v>203</v>
      </c>
      <c r="J11" s="173"/>
      <c r="K11" s="186"/>
      <c r="L11" s="184" t="s">
        <v>395</v>
      </c>
      <c r="M11" s="184"/>
      <c r="N11" s="184"/>
      <c r="O11" s="64"/>
    </row>
    <row r="12" spans="1:15" ht="36.75" customHeight="1">
      <c r="A12" s="170" t="s">
        <v>136</v>
      </c>
      <c r="B12" s="165" t="s">
        <v>7</v>
      </c>
      <c r="C12" s="165" t="s">
        <v>166</v>
      </c>
      <c r="D12" s="165"/>
      <c r="E12" s="165"/>
      <c r="F12" s="203">
        <f>VLOOKUP(A12,A2:C9,MATCH(C1,A1:C1,0),0)</f>
        <v>4999.2383151430358</v>
      </c>
      <c r="G12" s="165" t="s">
        <v>92</v>
      </c>
      <c r="H12" s="165" t="s">
        <v>147</v>
      </c>
      <c r="I12" s="168"/>
      <c r="J12" s="165" t="s">
        <v>123</v>
      </c>
      <c r="K12" s="187"/>
      <c r="L12" s="184" t="s">
        <v>395</v>
      </c>
      <c r="M12" s="184"/>
      <c r="N12" s="184" t="s">
        <v>963</v>
      </c>
      <c r="O12" s="200"/>
    </row>
    <row r="13" spans="1:15" ht="36.75" customHeight="1">
      <c r="A13" s="170" t="s">
        <v>899</v>
      </c>
      <c r="B13" s="165" t="s">
        <v>904</v>
      </c>
      <c r="C13" s="165" t="s">
        <v>166</v>
      </c>
      <c r="D13" s="165"/>
      <c r="E13" s="165"/>
      <c r="F13" s="202">
        <f>VLOOKUP(A8,A2:C9,MATCH(C1,A1:C1,0),0)</f>
        <v>2.9904430691977084</v>
      </c>
      <c r="G13" s="165" t="s">
        <v>92</v>
      </c>
      <c r="H13" s="165" t="s">
        <v>148</v>
      </c>
      <c r="I13" s="183" t="s">
        <v>1028</v>
      </c>
      <c r="J13" s="165"/>
      <c r="K13" s="187"/>
      <c r="L13" s="184" t="s">
        <v>395</v>
      </c>
      <c r="M13" s="184"/>
      <c r="N13" s="184" t="s">
        <v>962</v>
      </c>
      <c r="O13" s="200"/>
    </row>
    <row r="14" spans="1:15" ht="45.75" customHeight="1">
      <c r="A14" s="170" t="s">
        <v>137</v>
      </c>
      <c r="B14" s="165" t="s">
        <v>6</v>
      </c>
      <c r="C14" s="165" t="s">
        <v>166</v>
      </c>
      <c r="D14" s="165"/>
      <c r="E14" s="165"/>
      <c r="F14" s="175">
        <f>VLOOKUP(A7,A2:C9,MATCH(C1,A1:C1,0),0)</f>
        <v>5600</v>
      </c>
      <c r="G14" s="165" t="s">
        <v>92</v>
      </c>
      <c r="H14" s="165" t="s">
        <v>148</v>
      </c>
      <c r="I14" s="168"/>
      <c r="J14" s="165"/>
      <c r="K14" s="187"/>
      <c r="L14" s="184" t="s">
        <v>395</v>
      </c>
      <c r="M14" s="184"/>
      <c r="N14" s="184" t="s">
        <v>963</v>
      </c>
      <c r="O14" s="200"/>
    </row>
    <row r="15" spans="1:15" ht="60">
      <c r="A15" s="172" t="s">
        <v>169</v>
      </c>
      <c r="B15" s="180" t="s">
        <v>5</v>
      </c>
      <c r="C15" s="165" t="s">
        <v>166</v>
      </c>
      <c r="D15" s="165"/>
      <c r="E15" s="165"/>
      <c r="F15" s="175" t="s">
        <v>505</v>
      </c>
      <c r="G15" s="181" t="s">
        <v>786</v>
      </c>
      <c r="H15" s="165" t="s">
        <v>514</v>
      </c>
      <c r="I15" s="183" t="s">
        <v>203</v>
      </c>
      <c r="J15" s="180" t="s">
        <v>506</v>
      </c>
      <c r="K15" s="187"/>
      <c r="L15" s="184" t="s">
        <v>395</v>
      </c>
      <c r="M15" s="184"/>
      <c r="N15" s="184"/>
      <c r="O15" s="200"/>
    </row>
    <row r="16" spans="1:15">
      <c r="A16" s="170" t="s">
        <v>877</v>
      </c>
      <c r="B16" s="165" t="s">
        <v>6</v>
      </c>
      <c r="C16" s="165" t="s">
        <v>166</v>
      </c>
      <c r="D16" s="165">
        <f>VLOOKUP(A49,A11:J137,MATCH(D10,A10:J10,0),0)</f>
        <v>0.12</v>
      </c>
      <c r="E16" s="165">
        <f>VLOOKUP(A49,A11:J137,MATCH(E10,A10:J10,0),0)</f>
        <v>0.12</v>
      </c>
      <c r="F16" s="175">
        <f>VLOOKUP(A49,A11:J137,MATCH(F10,A10:J10,0),0)*60</f>
        <v>599.90859781716426</v>
      </c>
      <c r="G16" s="180" t="s">
        <v>94</v>
      </c>
      <c r="H16" s="165"/>
      <c r="I16" s="183"/>
      <c r="J16" s="180"/>
      <c r="K16" s="187"/>
      <c r="L16" s="184" t="s">
        <v>395</v>
      </c>
      <c r="M16" s="184"/>
      <c r="N16" s="184" t="s">
        <v>963</v>
      </c>
      <c r="O16" s="200"/>
    </row>
    <row r="17" spans="1:15">
      <c r="A17" s="170" t="s">
        <v>878</v>
      </c>
      <c r="B17" s="180" t="s">
        <v>5</v>
      </c>
      <c r="C17" s="165" t="s">
        <v>166</v>
      </c>
      <c r="D17" s="165"/>
      <c r="E17" s="165"/>
      <c r="F17" s="175" t="s">
        <v>875</v>
      </c>
      <c r="G17" s="181" t="s">
        <v>876</v>
      </c>
      <c r="H17" s="165"/>
      <c r="I17" s="183"/>
      <c r="J17" s="180"/>
      <c r="K17" s="187"/>
      <c r="L17" s="184" t="s">
        <v>395</v>
      </c>
      <c r="M17" s="184"/>
      <c r="N17" s="184" t="s">
        <v>962</v>
      </c>
      <c r="O17" s="200"/>
    </row>
    <row r="18" spans="1:15" ht="45.75" customHeight="1">
      <c r="A18" s="170" t="s">
        <v>140</v>
      </c>
      <c r="B18" s="165" t="s">
        <v>5</v>
      </c>
      <c r="C18" s="165" t="s">
        <v>166</v>
      </c>
      <c r="D18" s="165"/>
      <c r="E18" s="165"/>
      <c r="F18" s="175" t="s">
        <v>507</v>
      </c>
      <c r="G18" s="181" t="s">
        <v>786</v>
      </c>
      <c r="H18" s="165" t="s">
        <v>514</v>
      </c>
      <c r="I18" s="165"/>
      <c r="J18" s="165" t="s">
        <v>508</v>
      </c>
      <c r="K18" s="187"/>
      <c r="L18" s="184" t="s">
        <v>395</v>
      </c>
      <c r="M18" s="184"/>
      <c r="N18" s="184" t="s">
        <v>962</v>
      </c>
      <c r="O18" s="200"/>
    </row>
    <row r="19" spans="1:15" ht="45.75" customHeight="1">
      <c r="A19" s="170" t="s">
        <v>1090</v>
      </c>
      <c r="B19" s="165" t="s">
        <v>5</v>
      </c>
      <c r="C19" s="165" t="s">
        <v>166</v>
      </c>
      <c r="D19" s="165"/>
      <c r="E19" s="165"/>
      <c r="F19" s="179" t="s">
        <v>512</v>
      </c>
      <c r="G19" s="180" t="s">
        <v>867</v>
      </c>
      <c r="H19" s="165"/>
      <c r="I19" s="165"/>
      <c r="J19" s="165"/>
      <c r="K19" s="187"/>
      <c r="L19" s="184" t="s">
        <v>395</v>
      </c>
      <c r="M19" s="184"/>
      <c r="N19" s="184" t="s">
        <v>962</v>
      </c>
    </row>
    <row r="20" spans="1:15" ht="45.75" customHeight="1">
      <c r="A20" s="170" t="s">
        <v>1091</v>
      </c>
      <c r="B20" s="165" t="s">
        <v>5</v>
      </c>
      <c r="C20" s="165" t="s">
        <v>166</v>
      </c>
      <c r="D20" s="165"/>
      <c r="E20" s="165"/>
      <c r="F20" s="179" t="s">
        <v>517</v>
      </c>
      <c r="G20" s="180" t="s">
        <v>867</v>
      </c>
      <c r="H20" s="180"/>
      <c r="I20" s="167"/>
      <c r="J20" s="189" t="s">
        <v>518</v>
      </c>
      <c r="K20" s="187"/>
      <c r="L20" s="184" t="s">
        <v>395</v>
      </c>
      <c r="M20" s="184"/>
      <c r="N20" s="184" t="s">
        <v>962</v>
      </c>
    </row>
    <row r="21" spans="1:15" ht="27.75" customHeight="1">
      <c r="A21" s="170" t="s">
        <v>141</v>
      </c>
      <c r="B21" s="165"/>
      <c r="C21" s="165" t="s">
        <v>166</v>
      </c>
      <c r="D21" s="165"/>
      <c r="E21" s="165"/>
      <c r="F21" s="175">
        <v>0.55000000000000004</v>
      </c>
      <c r="G21" s="165" t="s">
        <v>92</v>
      </c>
      <c r="H21" s="183"/>
      <c r="I21" s="165"/>
      <c r="J21" s="165" t="s">
        <v>509</v>
      </c>
      <c r="K21" s="187"/>
      <c r="L21" s="184" t="s">
        <v>395</v>
      </c>
      <c r="M21" s="184"/>
      <c r="N21" s="184" t="s">
        <v>961</v>
      </c>
      <c r="O21" s="200"/>
    </row>
    <row r="22" spans="1:15" ht="74.25" customHeight="1">
      <c r="A22" s="170" t="s">
        <v>142</v>
      </c>
      <c r="B22" s="165" t="s">
        <v>198</v>
      </c>
      <c r="C22" s="165" t="s">
        <v>166</v>
      </c>
      <c r="D22" s="165"/>
      <c r="E22" s="165"/>
      <c r="F22" s="175">
        <v>72</v>
      </c>
      <c r="G22" s="165" t="s">
        <v>92</v>
      </c>
      <c r="H22" s="165" t="s">
        <v>149</v>
      </c>
      <c r="I22" s="163"/>
      <c r="J22" s="165"/>
      <c r="K22" s="187"/>
      <c r="L22" s="184" t="s">
        <v>395</v>
      </c>
      <c r="M22" s="184"/>
      <c r="N22" s="184" t="s">
        <v>963</v>
      </c>
      <c r="O22" s="200"/>
    </row>
    <row r="23" spans="1:15" s="51" customFormat="1">
      <c r="A23" s="172" t="s">
        <v>139</v>
      </c>
      <c r="B23" s="165"/>
      <c r="C23" s="165"/>
      <c r="D23" s="165"/>
      <c r="E23" s="165"/>
      <c r="F23" s="165"/>
      <c r="G23" s="165"/>
      <c r="H23" s="165"/>
      <c r="I23" s="165" t="s">
        <v>172</v>
      </c>
      <c r="J23" s="165"/>
      <c r="K23" s="186"/>
      <c r="L23" s="184" t="s">
        <v>395</v>
      </c>
      <c r="M23" s="184"/>
      <c r="N23" s="184"/>
      <c r="O23" s="64"/>
    </row>
    <row r="24" spans="1:15" ht="65.25" customHeight="1">
      <c r="A24" s="170" t="s">
        <v>143</v>
      </c>
      <c r="B24" s="165" t="s">
        <v>7</v>
      </c>
      <c r="C24" s="165" t="s">
        <v>166</v>
      </c>
      <c r="D24" s="165"/>
      <c r="E24" s="165"/>
      <c r="F24" s="165" t="s">
        <v>150</v>
      </c>
      <c r="G24" s="176" t="s">
        <v>477</v>
      </c>
      <c r="H24" s="165"/>
      <c r="I24" s="165"/>
      <c r="J24" s="165" t="s">
        <v>510</v>
      </c>
      <c r="K24" s="187"/>
      <c r="L24" s="184" t="s">
        <v>395</v>
      </c>
      <c r="M24" s="184"/>
      <c r="N24" s="184" t="s">
        <v>962</v>
      </c>
      <c r="O24" s="200"/>
    </row>
    <row r="25" spans="1:15">
      <c r="A25" s="170" t="s">
        <v>879</v>
      </c>
      <c r="B25" s="180" t="s">
        <v>5</v>
      </c>
      <c r="C25" s="165" t="s">
        <v>166</v>
      </c>
      <c r="D25" s="165"/>
      <c r="E25" s="165"/>
      <c r="F25" s="175" t="s">
        <v>874</v>
      </c>
      <c r="G25" s="181" t="s">
        <v>880</v>
      </c>
      <c r="H25" s="165"/>
      <c r="I25" s="183" t="s">
        <v>881</v>
      </c>
      <c r="J25" s="180"/>
      <c r="K25" s="187"/>
      <c r="L25" s="184" t="s">
        <v>395</v>
      </c>
      <c r="M25" s="184"/>
      <c r="N25" s="184" t="s">
        <v>962</v>
      </c>
      <c r="O25" s="200"/>
    </row>
    <row r="26" spans="1:15" ht="40.5" customHeight="1">
      <c r="A26" s="170" t="s">
        <v>144</v>
      </c>
      <c r="B26" s="165" t="s">
        <v>5</v>
      </c>
      <c r="C26" s="165" t="s">
        <v>166</v>
      </c>
      <c r="D26" s="165"/>
      <c r="E26" s="165"/>
      <c r="F26" s="179" t="s">
        <v>511</v>
      </c>
      <c r="G26" s="181" t="s">
        <v>786</v>
      </c>
      <c r="H26" s="165" t="s">
        <v>514</v>
      </c>
      <c r="I26" s="165"/>
      <c r="J26" s="165" t="s">
        <v>508</v>
      </c>
      <c r="K26" s="187"/>
      <c r="L26" s="184" t="s">
        <v>395</v>
      </c>
      <c r="M26" s="184"/>
      <c r="N26" s="184" t="s">
        <v>962</v>
      </c>
      <c r="O26" s="200"/>
    </row>
    <row r="27" spans="1:15" s="51" customFormat="1">
      <c r="A27" s="172" t="s">
        <v>152</v>
      </c>
      <c r="B27" s="165"/>
      <c r="C27" s="165"/>
      <c r="D27" s="165"/>
      <c r="E27" s="165"/>
      <c r="F27" s="165"/>
      <c r="G27" s="165"/>
      <c r="H27" s="165"/>
      <c r="I27" s="165" t="s">
        <v>173</v>
      </c>
      <c r="J27" s="165"/>
      <c r="K27" s="186"/>
      <c r="L27" s="184" t="s">
        <v>395</v>
      </c>
      <c r="M27" s="184"/>
      <c r="N27" s="184"/>
      <c r="O27" s="64"/>
    </row>
    <row r="28" spans="1:15" s="51" customFormat="1">
      <c r="A28" s="172" t="s">
        <v>153</v>
      </c>
      <c r="B28" s="165"/>
      <c r="C28" s="165"/>
      <c r="D28" s="165"/>
      <c r="E28" s="165"/>
      <c r="F28" s="165"/>
      <c r="G28" s="165"/>
      <c r="H28" s="165"/>
      <c r="I28" s="165" t="s">
        <v>173</v>
      </c>
      <c r="J28" s="165"/>
      <c r="K28" s="186"/>
      <c r="L28" s="184" t="s">
        <v>395</v>
      </c>
      <c r="M28" s="184"/>
      <c r="N28" s="184"/>
      <c r="O28" s="64"/>
    </row>
    <row r="29" spans="1:15" s="51" customFormat="1" ht="60">
      <c r="A29" s="170" t="s">
        <v>168</v>
      </c>
      <c r="B29" s="180" t="s">
        <v>5</v>
      </c>
      <c r="C29" s="165" t="s">
        <v>166</v>
      </c>
      <c r="D29" s="165"/>
      <c r="E29" s="165"/>
      <c r="F29" s="175" t="s">
        <v>505</v>
      </c>
      <c r="G29" s="181" t="s">
        <v>786</v>
      </c>
      <c r="H29" s="165" t="s">
        <v>514</v>
      </c>
      <c r="I29" s="165"/>
      <c r="J29" s="180" t="s">
        <v>506</v>
      </c>
      <c r="K29" s="186"/>
      <c r="L29" s="184" t="s">
        <v>395</v>
      </c>
      <c r="M29" s="184"/>
      <c r="N29" s="184" t="s">
        <v>962</v>
      </c>
      <c r="O29" s="64"/>
    </row>
    <row r="30" spans="1:15" s="51" customFormat="1" ht="24">
      <c r="A30" s="170" t="s">
        <v>201</v>
      </c>
      <c r="B30" s="165" t="s">
        <v>528</v>
      </c>
      <c r="C30" s="165" t="s">
        <v>166</v>
      </c>
      <c r="D30" s="165"/>
      <c r="E30" s="165"/>
      <c r="F30" s="165">
        <f>60*VLOOKUP(A110,A11:J137,MATCH(F10,A10:J10,0),0)</f>
        <v>249.96191575715181</v>
      </c>
      <c r="G30" s="165" t="s">
        <v>94</v>
      </c>
      <c r="H30" s="165"/>
      <c r="I30" s="185"/>
      <c r="J30" s="165" t="s">
        <v>202</v>
      </c>
      <c r="K30" s="186"/>
      <c r="L30" s="184" t="s">
        <v>395</v>
      </c>
      <c r="M30" s="184"/>
      <c r="N30" s="184" t="s">
        <v>962</v>
      </c>
      <c r="O30" s="64"/>
    </row>
    <row r="31" spans="1:15" s="51" customFormat="1" ht="24">
      <c r="A31" s="172" t="s">
        <v>154</v>
      </c>
      <c r="B31" s="165"/>
      <c r="C31" s="165"/>
      <c r="D31" s="165"/>
      <c r="E31" s="165"/>
      <c r="F31" s="165"/>
      <c r="G31" s="165"/>
      <c r="H31" s="165"/>
      <c r="I31" s="183" t="s">
        <v>203</v>
      </c>
      <c r="J31" s="165"/>
      <c r="K31" s="186"/>
      <c r="L31" s="184" t="s">
        <v>395</v>
      </c>
      <c r="M31" s="184"/>
      <c r="N31" s="184"/>
      <c r="O31" s="64"/>
    </row>
    <row r="32" spans="1:15" ht="41.25" customHeight="1">
      <c r="A32" s="170" t="s">
        <v>145</v>
      </c>
      <c r="B32" s="180" t="s">
        <v>5</v>
      </c>
      <c r="C32" s="165" t="s">
        <v>166</v>
      </c>
      <c r="D32" s="165"/>
      <c r="E32" s="165"/>
      <c r="F32" s="180" t="s">
        <v>512</v>
      </c>
      <c r="G32" s="181" t="s">
        <v>786</v>
      </c>
      <c r="H32" s="180" t="s">
        <v>514</v>
      </c>
      <c r="I32" s="180"/>
      <c r="J32" s="180" t="s">
        <v>515</v>
      </c>
      <c r="K32" s="187"/>
      <c r="L32" s="184" t="s">
        <v>395</v>
      </c>
      <c r="M32" s="184"/>
      <c r="N32" s="184" t="s">
        <v>962</v>
      </c>
      <c r="O32" s="200"/>
    </row>
    <row r="33" spans="1:15" s="51" customFormat="1" ht="24">
      <c r="A33" s="170" t="s">
        <v>179</v>
      </c>
      <c r="B33" s="165" t="s">
        <v>5</v>
      </c>
      <c r="C33" s="165" t="s">
        <v>166</v>
      </c>
      <c r="D33" s="165"/>
      <c r="E33" s="165"/>
      <c r="F33" s="165" t="s">
        <v>527</v>
      </c>
      <c r="G33" s="181" t="s">
        <v>866</v>
      </c>
      <c r="H33" s="165" t="s">
        <v>519</v>
      </c>
      <c r="I33" s="165"/>
      <c r="J33" s="165" t="s">
        <v>508</v>
      </c>
      <c r="K33" s="186"/>
      <c r="L33" s="184" t="s">
        <v>395</v>
      </c>
      <c r="M33" s="184"/>
      <c r="N33" s="184" t="s">
        <v>962</v>
      </c>
      <c r="O33" s="64"/>
    </row>
    <row r="34" spans="1:15" s="51" customFormat="1">
      <c r="A34" s="170" t="s">
        <v>178</v>
      </c>
      <c r="B34" s="165" t="s">
        <v>5</v>
      </c>
      <c r="C34" s="165" t="s">
        <v>166</v>
      </c>
      <c r="D34" s="165"/>
      <c r="E34" s="165"/>
      <c r="F34" s="165" t="s">
        <v>520</v>
      </c>
      <c r="G34" s="165" t="s">
        <v>867</v>
      </c>
      <c r="H34" s="165"/>
      <c r="I34" s="165"/>
      <c r="J34" s="165"/>
      <c r="K34" s="186"/>
      <c r="L34" s="184" t="s">
        <v>395</v>
      </c>
      <c r="M34" s="184"/>
      <c r="N34" s="184" t="s">
        <v>962</v>
      </c>
      <c r="O34" s="64"/>
    </row>
    <row r="35" spans="1:15" s="51" customFormat="1">
      <c r="A35" s="172" t="s">
        <v>755</v>
      </c>
      <c r="B35" s="165"/>
      <c r="C35" s="165"/>
      <c r="D35" s="165"/>
      <c r="E35" s="165"/>
      <c r="F35" s="165"/>
      <c r="G35" s="165"/>
      <c r="H35" s="165"/>
      <c r="I35" s="165"/>
      <c r="J35" s="165" t="s">
        <v>773</v>
      </c>
      <c r="K35" s="186"/>
      <c r="L35" s="184" t="s">
        <v>395</v>
      </c>
      <c r="M35" s="184"/>
      <c r="N35" s="184"/>
      <c r="O35" s="64"/>
    </row>
    <row r="36" spans="1:15" s="51" customFormat="1">
      <c r="A36" s="172" t="s">
        <v>756</v>
      </c>
      <c r="B36" s="165"/>
      <c r="C36" s="165"/>
      <c r="D36" s="165"/>
      <c r="E36" s="165"/>
      <c r="F36" s="191"/>
      <c r="G36" s="165"/>
      <c r="H36" s="165"/>
      <c r="I36" s="165"/>
      <c r="J36" s="165" t="s">
        <v>773</v>
      </c>
      <c r="K36" s="186"/>
      <c r="L36" s="184" t="s">
        <v>395</v>
      </c>
      <c r="M36" s="184"/>
      <c r="N36" s="184"/>
      <c r="O36" s="64"/>
    </row>
    <row r="37" spans="1:15" s="51" customFormat="1">
      <c r="A37" s="170" t="s">
        <v>177</v>
      </c>
      <c r="B37" s="165" t="s">
        <v>5</v>
      </c>
      <c r="C37" s="165" t="s">
        <v>166</v>
      </c>
      <c r="D37" s="165"/>
      <c r="E37" s="165"/>
      <c r="F37" s="165" t="s">
        <v>167</v>
      </c>
      <c r="G37" s="181" t="s">
        <v>786</v>
      </c>
      <c r="H37" s="165" t="s">
        <v>514</v>
      </c>
      <c r="I37" s="165"/>
      <c r="J37" s="165" t="s">
        <v>508</v>
      </c>
      <c r="K37" s="186"/>
      <c r="L37" s="184" t="s">
        <v>395</v>
      </c>
      <c r="M37" s="184"/>
      <c r="N37" s="184" t="s">
        <v>962</v>
      </c>
      <c r="O37" s="64"/>
    </row>
    <row r="38" spans="1:15" s="51" customFormat="1" ht="24">
      <c r="A38" s="170" t="s">
        <v>900</v>
      </c>
      <c r="B38" s="165" t="s">
        <v>197</v>
      </c>
      <c r="C38" s="165" t="s">
        <v>166</v>
      </c>
      <c r="D38" s="165"/>
      <c r="E38" s="165"/>
      <c r="F38" s="165">
        <v>0.14000000000000001</v>
      </c>
      <c r="G38" s="165" t="s">
        <v>92</v>
      </c>
      <c r="H38" s="165" t="s">
        <v>902</v>
      </c>
      <c r="I38" s="165"/>
      <c r="J38" s="165"/>
      <c r="K38" s="186"/>
      <c r="L38" s="184" t="s">
        <v>395</v>
      </c>
      <c r="M38" s="184"/>
      <c r="N38" s="184" t="s">
        <v>960</v>
      </c>
      <c r="O38" s="64"/>
    </row>
    <row r="39" spans="1:15" s="51" customFormat="1" ht="36">
      <c r="A39" s="170" t="s">
        <v>901</v>
      </c>
      <c r="B39" s="165" t="s">
        <v>903</v>
      </c>
      <c r="C39" s="165" t="s">
        <v>166</v>
      </c>
      <c r="D39" s="165"/>
      <c r="E39" s="165"/>
      <c r="F39" s="165">
        <v>0.24</v>
      </c>
      <c r="G39" s="165" t="s">
        <v>92</v>
      </c>
      <c r="H39" s="165" t="s">
        <v>905</v>
      </c>
      <c r="I39" s="165" t="s">
        <v>1029</v>
      </c>
      <c r="J39" s="185"/>
      <c r="K39" s="186"/>
      <c r="L39" s="184" t="s">
        <v>395</v>
      </c>
      <c r="M39" s="184"/>
      <c r="N39" s="184" t="s">
        <v>960</v>
      </c>
      <c r="O39" s="64"/>
    </row>
    <row r="40" spans="1:15" s="51" customFormat="1" ht="48">
      <c r="A40" s="170" t="s">
        <v>176</v>
      </c>
      <c r="B40" s="165" t="s">
        <v>5</v>
      </c>
      <c r="C40" s="165" t="s">
        <v>166</v>
      </c>
      <c r="D40" s="165"/>
      <c r="E40" s="165"/>
      <c r="F40" s="165">
        <v>40</v>
      </c>
      <c r="G40" s="165" t="s">
        <v>92</v>
      </c>
      <c r="H40" s="165" t="s">
        <v>513</v>
      </c>
      <c r="I40" s="165" t="s">
        <v>204</v>
      </c>
      <c r="J40" s="165" t="s">
        <v>516</v>
      </c>
      <c r="K40" s="186"/>
      <c r="L40" s="184" t="s">
        <v>395</v>
      </c>
      <c r="M40" s="184"/>
      <c r="N40" s="184" t="s">
        <v>962</v>
      </c>
      <c r="O40" s="64"/>
    </row>
    <row r="41" spans="1:15" s="51" customFormat="1" ht="24" customHeight="1">
      <c r="A41" s="170" t="s">
        <v>175</v>
      </c>
      <c r="B41" s="165" t="s">
        <v>197</v>
      </c>
      <c r="C41" s="165" t="s">
        <v>166</v>
      </c>
      <c r="D41" s="165"/>
      <c r="E41" s="165"/>
      <c r="F41" s="165"/>
      <c r="G41" s="165" t="s">
        <v>92</v>
      </c>
      <c r="H41" s="165" t="s">
        <v>174</v>
      </c>
      <c r="I41" s="165"/>
      <c r="J41" s="165" t="s">
        <v>858</v>
      </c>
      <c r="K41" s="186"/>
      <c r="L41" s="184" t="s">
        <v>395</v>
      </c>
      <c r="M41" s="184"/>
      <c r="N41" s="184" t="s">
        <v>962</v>
      </c>
      <c r="O41" s="64"/>
    </row>
    <row r="42" spans="1:15" ht="44.25" customHeight="1">
      <c r="A42" s="170" t="s">
        <v>146</v>
      </c>
      <c r="B42" s="165" t="s">
        <v>5</v>
      </c>
      <c r="C42" s="165" t="s">
        <v>166</v>
      </c>
      <c r="D42" s="165"/>
      <c r="E42" s="165"/>
      <c r="F42" s="175" t="s">
        <v>165</v>
      </c>
      <c r="G42" s="181" t="s">
        <v>786</v>
      </c>
      <c r="H42" s="165" t="s">
        <v>514</v>
      </c>
      <c r="I42" s="165"/>
      <c r="J42" s="165" t="s">
        <v>508</v>
      </c>
      <c r="K42" s="187"/>
      <c r="L42" s="184" t="s">
        <v>395</v>
      </c>
      <c r="M42" s="184"/>
      <c r="N42" s="184" t="s">
        <v>962</v>
      </c>
      <c r="O42" s="200"/>
    </row>
    <row r="43" spans="1:15" ht="44.25" customHeight="1">
      <c r="A43" s="170" t="s">
        <v>1092</v>
      </c>
      <c r="B43" s="165" t="s">
        <v>5</v>
      </c>
      <c r="C43" s="165" t="s">
        <v>166</v>
      </c>
      <c r="D43" s="165"/>
      <c r="E43" s="165"/>
      <c r="F43" s="179" t="s">
        <v>165</v>
      </c>
      <c r="G43" s="180" t="s">
        <v>522</v>
      </c>
      <c r="H43" s="180" t="s">
        <v>523</v>
      </c>
      <c r="I43" s="167"/>
      <c r="J43" s="189" t="s">
        <v>524</v>
      </c>
      <c r="K43" s="187"/>
      <c r="L43" s="184" t="s">
        <v>395</v>
      </c>
      <c r="M43" s="184"/>
      <c r="N43" s="184" t="s">
        <v>962</v>
      </c>
    </row>
    <row r="44" spans="1:15" ht="44.25" customHeight="1">
      <c r="A44" s="170" t="s">
        <v>1093</v>
      </c>
      <c r="B44" s="165" t="s">
        <v>5</v>
      </c>
      <c r="C44" s="165" t="s">
        <v>166</v>
      </c>
      <c r="D44" s="165"/>
      <c r="E44" s="165"/>
      <c r="F44" s="179" t="s">
        <v>167</v>
      </c>
      <c r="G44" s="180" t="s">
        <v>867</v>
      </c>
      <c r="H44" s="165"/>
      <c r="I44" s="165"/>
      <c r="J44" s="165"/>
      <c r="K44" s="187"/>
      <c r="L44" s="184" t="s">
        <v>395</v>
      </c>
      <c r="M44" s="184"/>
      <c r="N44" s="184" t="s">
        <v>962</v>
      </c>
    </row>
    <row r="45" spans="1:15" s="51" customFormat="1">
      <c r="A45" s="164" t="s">
        <v>66</v>
      </c>
      <c r="B45" s="169" t="s">
        <v>1</v>
      </c>
      <c r="C45" s="174" t="s">
        <v>220</v>
      </c>
      <c r="D45" s="174" t="s">
        <v>1095</v>
      </c>
      <c r="E45" s="174" t="s">
        <v>1096</v>
      </c>
      <c r="F45" s="174" t="s">
        <v>17</v>
      </c>
      <c r="G45" s="171" t="s">
        <v>64</v>
      </c>
      <c r="H45" s="171" t="s">
        <v>65</v>
      </c>
      <c r="I45" s="169" t="s">
        <v>19</v>
      </c>
      <c r="J45" s="169" t="s">
        <v>71</v>
      </c>
      <c r="K45" s="171" t="s">
        <v>14</v>
      </c>
      <c r="L45" s="174" t="s">
        <v>367</v>
      </c>
      <c r="M45" s="174" t="s">
        <v>408</v>
      </c>
      <c r="N45" s="174" t="s">
        <v>412</v>
      </c>
      <c r="O45" s="174" t="s">
        <v>1088</v>
      </c>
    </row>
    <row r="46" spans="1:15" ht="24">
      <c r="A46" s="170" t="s">
        <v>611</v>
      </c>
      <c r="B46" s="180" t="s">
        <v>7</v>
      </c>
      <c r="C46" s="165" t="s">
        <v>166</v>
      </c>
      <c r="D46" s="165">
        <v>0.05</v>
      </c>
      <c r="E46" s="165">
        <v>0.05</v>
      </c>
      <c r="F46" s="207">
        <f>VLOOKUP(A7,A2:C9,MATCH(C1,A1:C1,0),0)*IF(VLOOKUP(A2,A2:C9,MATCH(C1,A1:C1,0),0)="Male",VLOOKUP(A46,A11:J137,MATCH(D10,A10:J10,0),0),VLOOKUP(A46,A11:J137,MATCH(E10,A10:J10,0),0))</f>
        <v>280</v>
      </c>
      <c r="G46" s="180" t="s">
        <v>94</v>
      </c>
      <c r="H46" s="180"/>
      <c r="I46" s="167"/>
      <c r="J46" s="188" t="s">
        <v>541</v>
      </c>
      <c r="K46" s="187"/>
      <c r="L46" s="184" t="s">
        <v>396</v>
      </c>
      <c r="M46" s="184"/>
      <c r="N46" s="184" t="s">
        <v>962</v>
      </c>
      <c r="O46" s="201" t="s">
        <v>1089</v>
      </c>
    </row>
    <row r="47" spans="1:15" ht="36">
      <c r="A47" s="170" t="s">
        <v>612</v>
      </c>
      <c r="B47" s="180" t="s">
        <v>528</v>
      </c>
      <c r="C47" s="165" t="s">
        <v>166</v>
      </c>
      <c r="D47" s="165">
        <v>1</v>
      </c>
      <c r="E47" s="165">
        <v>1</v>
      </c>
      <c r="F47" s="207">
        <f>VLOOKUP(A6,A2:C9,MATCH(C1,A1:C1,0),0)*IF(VLOOKUP(A2,A2:C9,MATCH(C1,A1:C1,0),0)="Male",VLOOKUP(A47,A11:J137,MATCH(D10,A10:J10,0),0),VLOOKUP(A47,A11:J137,MATCH(E10,A10:J10,0),0))/60</f>
        <v>83.320638585717262</v>
      </c>
      <c r="G47" s="180" t="s">
        <v>94</v>
      </c>
      <c r="H47" s="180"/>
      <c r="I47" s="167"/>
      <c r="J47" s="189" t="s">
        <v>554</v>
      </c>
      <c r="K47" s="187"/>
      <c r="L47" s="184" t="s">
        <v>396</v>
      </c>
      <c r="M47" s="184"/>
      <c r="N47" s="184" t="s">
        <v>962</v>
      </c>
      <c r="O47" s="201" t="s">
        <v>1089</v>
      </c>
    </row>
    <row r="48" spans="1:15">
      <c r="A48" s="170" t="s">
        <v>613</v>
      </c>
      <c r="B48" s="180" t="s">
        <v>7</v>
      </c>
      <c r="C48" s="165" t="s">
        <v>166</v>
      </c>
      <c r="D48" s="165">
        <v>1.2E-2</v>
      </c>
      <c r="E48" s="165">
        <v>1.2E-2</v>
      </c>
      <c r="F48" s="207">
        <f>VLOOKUP(A7,A2:C9,MATCH(C1,A1:C1,0),0)*IF(VLOOKUP(A2,A2:C9,MATCH(C1,A1:C1,0),0)="Male",VLOOKUP(A48,A11:J137,MATCH(D10,A10:J10,0),0),VLOOKUP(A48,A11:J137,MATCH(E10,A10:J10,0),0))</f>
        <v>67.2</v>
      </c>
      <c r="G48" s="180" t="s">
        <v>94</v>
      </c>
      <c r="H48" s="180"/>
      <c r="I48" s="180"/>
      <c r="J48" s="189"/>
      <c r="K48" s="187"/>
      <c r="L48" s="184" t="s">
        <v>396</v>
      </c>
      <c r="M48" s="184"/>
      <c r="N48" s="184" t="s">
        <v>962</v>
      </c>
      <c r="O48" s="201" t="s">
        <v>1089</v>
      </c>
    </row>
    <row r="49" spans="1:15">
      <c r="A49" s="170" t="s">
        <v>614</v>
      </c>
      <c r="B49" s="180" t="s">
        <v>528</v>
      </c>
      <c r="C49" s="165" t="s">
        <v>166</v>
      </c>
      <c r="D49" s="165">
        <v>0.12</v>
      </c>
      <c r="E49" s="165">
        <v>0.12</v>
      </c>
      <c r="F49" s="207">
        <f>VLOOKUP(A6,A2:C9,MATCH(C1,A1:C1,0),0)*IF(VLOOKUP(A2,A2:C9,MATCH(C1,A1:C1,0),0)="Male",VLOOKUP(A49,A11:J137,MATCH(D10,A10:J10,0),0),VLOOKUP(A49,A11:J137,MATCH(E10,A10:J10,0),0))/60</f>
        <v>9.9984766302860706</v>
      </c>
      <c r="G49" s="180" t="s">
        <v>94</v>
      </c>
      <c r="H49" s="180"/>
      <c r="I49" s="180"/>
      <c r="J49" s="189"/>
      <c r="K49" s="187"/>
      <c r="L49" s="184" t="s">
        <v>396</v>
      </c>
      <c r="M49" s="184"/>
      <c r="N49" s="184" t="s">
        <v>962</v>
      </c>
      <c r="O49" s="201" t="s">
        <v>1089</v>
      </c>
    </row>
    <row r="50" spans="1:15">
      <c r="A50" s="170" t="s">
        <v>952</v>
      </c>
      <c r="B50" s="180" t="s">
        <v>5</v>
      </c>
      <c r="C50" s="165" t="s">
        <v>166</v>
      </c>
      <c r="D50" s="165"/>
      <c r="E50" s="165"/>
      <c r="F50" s="175">
        <v>40</v>
      </c>
      <c r="G50" s="180" t="s">
        <v>953</v>
      </c>
      <c r="H50" s="180">
        <v>409</v>
      </c>
      <c r="I50" s="180"/>
      <c r="J50" s="192"/>
      <c r="K50" s="187"/>
      <c r="L50" s="184" t="s">
        <v>396</v>
      </c>
      <c r="M50" s="184"/>
      <c r="N50" s="184" t="s">
        <v>962</v>
      </c>
      <c r="O50" s="200"/>
    </row>
    <row r="51" spans="1:15">
      <c r="A51" s="170" t="s">
        <v>615</v>
      </c>
      <c r="B51" s="180" t="s">
        <v>7</v>
      </c>
      <c r="C51" s="165" t="s">
        <v>166</v>
      </c>
      <c r="D51" s="165">
        <v>7.0000000000000007E-2</v>
      </c>
      <c r="E51" s="165">
        <v>7.0000000000000007E-2</v>
      </c>
      <c r="F51" s="175">
        <f>VLOOKUP(A7,A2:C9,MATCH(C1,A1:C1,0),0)*IF(VLOOKUP(A2,A2:C9,MATCH(C1,A1:C1,0),0)="Male",VLOOKUP(A51,A11:J137,MATCH(D10,A10:J10,0),0),VLOOKUP(A51,A11:J137,MATCH(E10,A10:J10,0),0))</f>
        <v>392.00000000000006</v>
      </c>
      <c r="G51" s="180" t="s">
        <v>94</v>
      </c>
      <c r="H51" s="180"/>
      <c r="I51" s="180"/>
      <c r="J51" s="188" t="s">
        <v>543</v>
      </c>
      <c r="K51" s="187"/>
      <c r="L51" s="184" t="s">
        <v>396</v>
      </c>
      <c r="M51" s="184"/>
      <c r="N51" s="184" t="s">
        <v>962</v>
      </c>
      <c r="O51" s="201" t="s">
        <v>1089</v>
      </c>
    </row>
    <row r="52" spans="1:15">
      <c r="A52" s="170" t="s">
        <v>616</v>
      </c>
      <c r="B52" s="180" t="s">
        <v>528</v>
      </c>
      <c r="C52" s="165" t="s">
        <v>166</v>
      </c>
      <c r="D52" s="165">
        <v>0.05</v>
      </c>
      <c r="E52" s="165">
        <v>0.05</v>
      </c>
      <c r="F52" s="202">
        <f>VLOOKUP(A6,A2:C9,MATCH(C1,A1:C1,0),0)*IF(VLOOKUP(A2,A2:C9,MATCH(C1,A1:C1,0),0)="Male",VLOOKUP(A52,A11:J137,MATCH(D10,A10:J10,0),0),VLOOKUP(A52,A11:J137,MATCH(E10,A10:J10,0),0))/60</f>
        <v>4.1660319292858636</v>
      </c>
      <c r="G52" s="180" t="s">
        <v>94</v>
      </c>
      <c r="H52" s="180"/>
      <c r="I52" s="180"/>
      <c r="J52" s="189"/>
      <c r="K52" s="187"/>
      <c r="L52" s="184" t="s">
        <v>396</v>
      </c>
      <c r="M52" s="184"/>
      <c r="N52" s="184" t="s">
        <v>962</v>
      </c>
      <c r="O52" s="201" t="s">
        <v>1089</v>
      </c>
    </row>
    <row r="53" spans="1:15">
      <c r="A53" s="170" t="s">
        <v>617</v>
      </c>
      <c r="B53" s="180" t="s">
        <v>7</v>
      </c>
      <c r="C53" s="165" t="s">
        <v>166</v>
      </c>
      <c r="D53" s="165">
        <v>0.05</v>
      </c>
      <c r="E53" s="165">
        <v>8.5000000000000006E-2</v>
      </c>
      <c r="F53" s="175">
        <f>VLOOKUP(A7,A2:C9,MATCH(C1,A1:C1,0),0)*IF(VLOOKUP(A2,A2:C9,MATCH(C1,A1:C1,0),0)="Male",VLOOKUP(A53,A11:J137,MATCH(D10,A10:J10,0),0),VLOOKUP(A53,A11:J137,MATCH(E10,A10:J10,0),0))</f>
        <v>280</v>
      </c>
      <c r="G53" s="180" t="s">
        <v>94</v>
      </c>
      <c r="H53" s="165"/>
      <c r="I53" s="165"/>
      <c r="J53" s="189"/>
      <c r="K53" s="187"/>
      <c r="L53" s="184" t="s">
        <v>396</v>
      </c>
      <c r="M53" s="184"/>
      <c r="N53" s="184" t="s">
        <v>962</v>
      </c>
      <c r="O53" s="201" t="s">
        <v>1089</v>
      </c>
    </row>
    <row r="54" spans="1:15">
      <c r="A54" s="170" t="s">
        <v>618</v>
      </c>
      <c r="B54" s="180" t="s">
        <v>528</v>
      </c>
      <c r="C54" s="165" t="s">
        <v>166</v>
      </c>
      <c r="D54" s="165">
        <v>0.05</v>
      </c>
      <c r="E54" s="165">
        <v>8.5000000000000006E-2</v>
      </c>
      <c r="F54" s="202">
        <f>VLOOKUP(A6,A2:C9,MATCH(C1,A1:C1,0),0)*IF(VLOOKUP(A2,A2:C9,MATCH(C1,A1:C1,0),0)="Male",VLOOKUP(A54,A11:J137,MATCH(D10,A10:J10,0),0),VLOOKUP(A54,A11:J137,MATCH(E10,A10:J10,0),0))/60</f>
        <v>4.1660319292858636</v>
      </c>
      <c r="G54" s="180" t="s">
        <v>94</v>
      </c>
      <c r="H54" s="180"/>
      <c r="I54" s="180"/>
      <c r="J54" s="189"/>
      <c r="K54" s="187"/>
      <c r="L54" s="184" t="s">
        <v>396</v>
      </c>
      <c r="M54" s="184"/>
      <c r="N54" s="184" t="s">
        <v>962</v>
      </c>
      <c r="O54" s="201" t="s">
        <v>1089</v>
      </c>
    </row>
    <row r="55" spans="1:15">
      <c r="A55" s="170" t="s">
        <v>669</v>
      </c>
      <c r="B55" s="180" t="s">
        <v>7</v>
      </c>
      <c r="C55" s="165" t="s">
        <v>166</v>
      </c>
      <c r="D55" s="165">
        <v>0.02</v>
      </c>
      <c r="E55" s="165">
        <v>0.02</v>
      </c>
      <c r="F55" s="175">
        <f>VLOOKUP(A7,A2:C9,MATCH(C1,A1:C1,0),0)*IF(VLOOKUP(A2,A2:C9,MATCH(C1,A1:C1,0),0)="Male",VLOOKUP(A55,A11:J137,MATCH(D10,A10:J10,0),0),VLOOKUP(A51,A11:J137,MATCH(D11,A10:J10,0),0))</f>
        <v>112</v>
      </c>
      <c r="G55" s="180" t="s">
        <v>94</v>
      </c>
      <c r="H55" s="166"/>
      <c r="I55" s="166"/>
      <c r="J55" s="189"/>
      <c r="K55" s="187"/>
      <c r="L55" s="184" t="s">
        <v>396</v>
      </c>
      <c r="M55" s="184"/>
      <c r="N55" s="184" t="s">
        <v>962</v>
      </c>
      <c r="O55" s="201" t="s">
        <v>1089</v>
      </c>
    </row>
    <row r="56" spans="1:15">
      <c r="A56" s="170" t="s">
        <v>670</v>
      </c>
      <c r="B56" s="180" t="s">
        <v>528</v>
      </c>
      <c r="C56" s="165" t="s">
        <v>166</v>
      </c>
      <c r="D56" s="165">
        <v>0.19</v>
      </c>
      <c r="E56" s="165">
        <v>0.17</v>
      </c>
      <c r="F56" s="202">
        <f>VLOOKUP(A6,A2:C9,MATCH(C1,A1:C1,0),0)*IF(VLOOKUP(A2,A2:C9,MATCH(C1,A1:C1,0),0)="Male",VLOOKUP(A56,A11:J137,MATCH(D10,A10:J10,0),0),VLOOKUP(A56,A11:J137,MATCH(E10,A10:J10,0),0))/60</f>
        <v>15.83092133128628</v>
      </c>
      <c r="G56" s="180" t="s">
        <v>94</v>
      </c>
      <c r="H56" s="180"/>
      <c r="I56" s="180"/>
      <c r="J56" s="189"/>
      <c r="K56" s="187"/>
      <c r="L56" s="184" t="s">
        <v>396</v>
      </c>
      <c r="M56" s="184"/>
      <c r="N56" s="184" t="s">
        <v>962</v>
      </c>
      <c r="O56" s="201" t="s">
        <v>1089</v>
      </c>
    </row>
    <row r="57" spans="1:15" ht="24">
      <c r="A57" s="170" t="s">
        <v>619</v>
      </c>
      <c r="B57" s="180" t="s">
        <v>7</v>
      </c>
      <c r="C57" s="165" t="s">
        <v>166</v>
      </c>
      <c r="D57" s="165">
        <v>2.1999999999999999E-2</v>
      </c>
      <c r="E57" s="165">
        <v>2.1999999999999999E-2</v>
      </c>
      <c r="F57" s="175">
        <f>VLOOKUP(A7,A2:C9,MATCH(C1,A1:C1,0),0)*IF(VLOOKUP(A2,A2:C9,MATCH(C1,A1:C1,0),0)="Male",VLOOKUP(A57,A11:J137,MATCH(D10,A10:J10,0),0),VLOOKUP(A57,A11:J137,MATCH(E10,A10:J10,0),0))</f>
        <v>123.19999999999999</v>
      </c>
      <c r="G57" s="180" t="s">
        <v>94</v>
      </c>
      <c r="H57" s="180"/>
      <c r="I57" s="181"/>
      <c r="J57" s="188" t="s">
        <v>546</v>
      </c>
      <c r="K57" s="187"/>
      <c r="L57" s="184" t="s">
        <v>396</v>
      </c>
      <c r="M57" s="184"/>
      <c r="N57" s="184" t="s">
        <v>962</v>
      </c>
      <c r="O57" s="201" t="s">
        <v>1089</v>
      </c>
    </row>
    <row r="58" spans="1:15">
      <c r="A58" s="170" t="s">
        <v>620</v>
      </c>
      <c r="B58" s="180" t="s">
        <v>528</v>
      </c>
      <c r="C58" s="165" t="s">
        <v>166</v>
      </c>
      <c r="D58" s="165">
        <v>0.04</v>
      </c>
      <c r="E58" s="165">
        <v>0.05</v>
      </c>
      <c r="F58" s="202">
        <f>VLOOKUP(A6,A2:C9,MATCH(C1,A1:C1,0),0)*IF(VLOOKUP(A2,A2:C9,MATCH(C1,A1:C1,0),0)="Male",VLOOKUP(A58,A11:J137,MATCH(D10,A10:J10,0),0),VLOOKUP(A58,A11:J137,MATCH(E10,A10:J10,0),0))/60</f>
        <v>3.3328255434286906</v>
      </c>
      <c r="G58" s="180" t="s">
        <v>94</v>
      </c>
      <c r="H58" s="181"/>
      <c r="I58" s="181"/>
      <c r="J58" s="189"/>
      <c r="K58" s="187"/>
      <c r="L58" s="184" t="s">
        <v>396</v>
      </c>
      <c r="M58" s="184"/>
      <c r="N58" s="184" t="s">
        <v>962</v>
      </c>
      <c r="O58" s="201" t="s">
        <v>1089</v>
      </c>
    </row>
    <row r="59" spans="1:15" ht="36">
      <c r="A59" s="170" t="s">
        <v>621</v>
      </c>
      <c r="B59" s="180" t="s">
        <v>7</v>
      </c>
      <c r="C59" s="165" t="s">
        <v>166</v>
      </c>
      <c r="D59" s="165">
        <v>2.5000000000000001E-2</v>
      </c>
      <c r="E59" s="165">
        <v>2.5000000000000001E-2</v>
      </c>
      <c r="F59" s="179">
        <f>VLOOKUP(A7,A2:C9,MATCH(C1,A1:C1,0),0)*IF(VLOOKUP(A2,A2:C9,MATCH(C1,A1:C1,0),0)="Male",VLOOKUP(A59,A11:J137,MATCH(D10,A10:J10,0),0),VLOOKUP(A59,A11:J137,MATCH(E10,A10:J10,0),0))</f>
        <v>140</v>
      </c>
      <c r="G59" s="180" t="s">
        <v>94</v>
      </c>
      <c r="H59" s="180"/>
      <c r="I59" s="167"/>
      <c r="J59" s="188" t="s">
        <v>542</v>
      </c>
      <c r="K59" s="187"/>
      <c r="L59" s="184" t="s">
        <v>396</v>
      </c>
      <c r="M59" s="184"/>
      <c r="N59" s="184" t="s">
        <v>962</v>
      </c>
      <c r="O59" s="201" t="s">
        <v>1089</v>
      </c>
    </row>
    <row r="60" spans="1:15">
      <c r="A60" s="170" t="s">
        <v>964</v>
      </c>
      <c r="B60" s="180" t="s">
        <v>528</v>
      </c>
      <c r="C60" s="165" t="s">
        <v>166</v>
      </c>
      <c r="D60" s="165">
        <v>0.02</v>
      </c>
      <c r="E60" s="165">
        <v>0.02</v>
      </c>
      <c r="F60" s="207">
        <f>VLOOKUP(A6,A2:C9,MATCH(C1,A1:C1,0),0)*IF(VLOOKUP(A2,A2:C9,MATCH(C1,A1:C1,0),0)="Male",VLOOKUP(A60,A11:J137,MATCH(D10,A10:J10,0),0),VLOOKUP(A60,A11:J137,MATCH(E10,A10:J10,0),0))/60</f>
        <v>1.6664127717143453</v>
      </c>
      <c r="G60" s="180" t="s">
        <v>94</v>
      </c>
      <c r="H60" s="180"/>
      <c r="I60" s="167"/>
      <c r="J60" s="188" t="s">
        <v>970</v>
      </c>
      <c r="K60" s="187"/>
      <c r="L60" s="184" t="s">
        <v>396</v>
      </c>
      <c r="M60" s="184"/>
      <c r="N60" s="184"/>
      <c r="O60" s="201" t="s">
        <v>1089</v>
      </c>
    </row>
    <row r="61" spans="1:15">
      <c r="A61" s="170" t="s">
        <v>672</v>
      </c>
      <c r="B61" s="180" t="s">
        <v>7</v>
      </c>
      <c r="C61" s="182" t="s">
        <v>1040</v>
      </c>
      <c r="D61" s="182"/>
      <c r="E61" s="182"/>
      <c r="F61" s="179" t="s">
        <v>164</v>
      </c>
      <c r="G61" s="180" t="s">
        <v>151</v>
      </c>
      <c r="H61" s="180"/>
      <c r="I61" s="167"/>
      <c r="J61" s="189"/>
      <c r="K61" s="187"/>
      <c r="L61" s="184" t="s">
        <v>396</v>
      </c>
      <c r="M61" s="184"/>
      <c r="N61" s="184" t="s">
        <v>962</v>
      </c>
      <c r="O61" s="201" t="s">
        <v>1089</v>
      </c>
    </row>
    <row r="62" spans="1:15">
      <c r="A62" s="170" t="s">
        <v>672</v>
      </c>
      <c r="B62" s="180" t="s">
        <v>7</v>
      </c>
      <c r="C62" s="182" t="s">
        <v>1041</v>
      </c>
      <c r="D62" s="182"/>
      <c r="E62" s="182"/>
      <c r="F62" s="179" t="s">
        <v>521</v>
      </c>
      <c r="G62" s="180" t="s">
        <v>151</v>
      </c>
      <c r="H62" s="180"/>
      <c r="I62" s="167"/>
      <c r="J62" s="189"/>
      <c r="K62" s="187"/>
      <c r="L62" s="184" t="s">
        <v>396</v>
      </c>
      <c r="M62" s="184"/>
      <c r="N62" s="184" t="s">
        <v>962</v>
      </c>
      <c r="O62" s="201" t="s">
        <v>1089</v>
      </c>
    </row>
    <row r="63" spans="1:15">
      <c r="A63" s="170" t="s">
        <v>671</v>
      </c>
      <c r="B63" s="180" t="s">
        <v>5</v>
      </c>
      <c r="C63" s="182" t="s">
        <v>1040</v>
      </c>
      <c r="D63" s="182"/>
      <c r="E63" s="182"/>
      <c r="F63" s="179" t="s">
        <v>512</v>
      </c>
      <c r="G63" s="180" t="s">
        <v>867</v>
      </c>
      <c r="H63" s="180"/>
      <c r="I63" s="167"/>
      <c r="J63" s="189"/>
      <c r="K63" s="187"/>
      <c r="L63" s="184" t="s">
        <v>396</v>
      </c>
      <c r="M63" s="184"/>
      <c r="N63" s="184" t="s">
        <v>962</v>
      </c>
      <c r="O63" s="201" t="s">
        <v>1089</v>
      </c>
    </row>
    <row r="64" spans="1:15" ht="48">
      <c r="A64" s="170" t="s">
        <v>671</v>
      </c>
      <c r="B64" s="180" t="s">
        <v>5</v>
      </c>
      <c r="C64" s="182" t="s">
        <v>1041</v>
      </c>
      <c r="D64" s="182"/>
      <c r="E64" s="182"/>
      <c r="F64" s="179" t="s">
        <v>165</v>
      </c>
      <c r="G64" s="180" t="s">
        <v>522</v>
      </c>
      <c r="H64" s="180" t="s">
        <v>523</v>
      </c>
      <c r="I64" s="167"/>
      <c r="J64" s="189" t="s">
        <v>524</v>
      </c>
      <c r="K64" s="187"/>
      <c r="L64" s="184" t="s">
        <v>396</v>
      </c>
      <c r="M64" s="184"/>
      <c r="N64" s="184" t="s">
        <v>962</v>
      </c>
      <c r="O64" s="201" t="s">
        <v>1089</v>
      </c>
    </row>
    <row r="65" spans="1:15">
      <c r="A65" s="170" t="s">
        <v>673</v>
      </c>
      <c r="B65" s="180" t="s">
        <v>528</v>
      </c>
      <c r="C65" s="165" t="s">
        <v>166</v>
      </c>
      <c r="D65" s="165">
        <v>1</v>
      </c>
      <c r="E65" s="165">
        <v>1</v>
      </c>
      <c r="F65" s="179">
        <v>94.7</v>
      </c>
      <c r="G65" s="180" t="s">
        <v>94</v>
      </c>
      <c r="H65" s="180"/>
      <c r="I65" s="167"/>
      <c r="J65" s="189"/>
      <c r="K65" s="187"/>
      <c r="L65" s="184" t="s">
        <v>396</v>
      </c>
      <c r="M65" s="184"/>
      <c r="N65" s="184" t="s">
        <v>962</v>
      </c>
      <c r="O65" s="201" t="s">
        <v>1089</v>
      </c>
    </row>
    <row r="66" spans="1:15" ht="24">
      <c r="A66" s="170" t="s">
        <v>622</v>
      </c>
      <c r="B66" s="180" t="s">
        <v>7</v>
      </c>
      <c r="C66" s="165" t="s">
        <v>166</v>
      </c>
      <c r="D66" s="165"/>
      <c r="E66" s="165"/>
      <c r="F66" s="184">
        <f>VLOOKUP(A55,A11:J137,MATCH(F10,A10:J10,0),0)*0.55</f>
        <v>61.600000000000009</v>
      </c>
      <c r="G66" s="183" t="s">
        <v>760</v>
      </c>
      <c r="H66" s="180"/>
      <c r="I66" s="167"/>
      <c r="J66" s="188" t="s">
        <v>545</v>
      </c>
      <c r="K66" s="187"/>
      <c r="L66" s="184" t="s">
        <v>396</v>
      </c>
      <c r="M66" s="184"/>
      <c r="N66" s="184" t="s">
        <v>962</v>
      </c>
      <c r="O66" s="201" t="s">
        <v>1089</v>
      </c>
    </row>
    <row r="67" spans="1:15" ht="24">
      <c r="A67" s="170" t="s">
        <v>623</v>
      </c>
      <c r="B67" s="180" t="s">
        <v>528</v>
      </c>
      <c r="C67" s="165" t="s">
        <v>166</v>
      </c>
      <c r="D67" s="165"/>
      <c r="E67" s="165"/>
      <c r="F67" s="202">
        <f>VLOOKUP(A56,A11:J137,MATCH(F10,A10:J10,0),0)*0.55</f>
        <v>8.7070067322074554</v>
      </c>
      <c r="G67" s="180" t="s">
        <v>94</v>
      </c>
      <c r="H67" s="180"/>
      <c r="I67" s="167"/>
      <c r="J67" s="189" t="s">
        <v>553</v>
      </c>
      <c r="K67" s="187"/>
      <c r="L67" s="184" t="s">
        <v>396</v>
      </c>
      <c r="M67" s="184"/>
      <c r="N67" s="184" t="s">
        <v>962</v>
      </c>
      <c r="O67" s="201" t="s">
        <v>1089</v>
      </c>
    </row>
    <row r="68" spans="1:15" ht="36">
      <c r="A68" s="170" t="s">
        <v>624</v>
      </c>
      <c r="B68" s="180" t="s">
        <v>7</v>
      </c>
      <c r="C68" s="165" t="s">
        <v>166</v>
      </c>
      <c r="D68" s="165">
        <v>0.05</v>
      </c>
      <c r="E68" s="165">
        <v>0.05</v>
      </c>
      <c r="F68" s="179">
        <f>VLOOKUP(A7,A2:C9,MATCH(C1,A1:C1,0),0)*IF(VLOOKUP(A2,A2:C9,MATCH(C1,A1:C1,0),0)="Male",VLOOKUP(A68,A11:J137,MATCH(D10,A10:J10,0),0),VLOOKUP(A68,A11:J137,MATCH(E10,A10:J10,0),0))</f>
        <v>280</v>
      </c>
      <c r="G68" s="180" t="s">
        <v>94</v>
      </c>
      <c r="H68" s="180"/>
      <c r="I68" s="167"/>
      <c r="J68" s="188" t="s">
        <v>542</v>
      </c>
      <c r="K68" s="187"/>
      <c r="L68" s="184" t="s">
        <v>396</v>
      </c>
      <c r="M68" s="184"/>
      <c r="N68" s="184" t="s">
        <v>962</v>
      </c>
      <c r="O68" s="201" t="s">
        <v>1089</v>
      </c>
    </row>
    <row r="69" spans="1:15">
      <c r="A69" s="170" t="s">
        <v>967</v>
      </c>
      <c r="B69" s="180" t="s">
        <v>528</v>
      </c>
      <c r="C69" s="165" t="s">
        <v>166</v>
      </c>
      <c r="D69" s="165">
        <v>6.25E-2</v>
      </c>
      <c r="E69" s="165">
        <v>6.25E-2</v>
      </c>
      <c r="F69" s="207">
        <f>VLOOKUP(A6,A2:C9,MATCH(C1,A1:C1,0),0)*IF(VLOOKUP(A2,A2:C9,MATCH(C1,A1:C1,0),0)="Male",VLOOKUP(A69,A11:J137,MATCH(D10,A10:J10,0),0),VLOOKUP(A69,A11:J137,MATCH(E10,A10:J10,0),0))/60</f>
        <v>5.2075399116073289</v>
      </c>
      <c r="G69" s="180" t="s">
        <v>966</v>
      </c>
      <c r="H69" s="180"/>
      <c r="I69" s="167"/>
      <c r="J69" s="188" t="s">
        <v>965</v>
      </c>
      <c r="K69" s="187"/>
      <c r="L69" s="184" t="s">
        <v>396</v>
      </c>
      <c r="M69" s="184"/>
      <c r="N69" s="184"/>
      <c r="O69" s="201" t="s">
        <v>1089</v>
      </c>
    </row>
    <row r="70" spans="1:15" ht="24">
      <c r="A70" s="170" t="s">
        <v>645</v>
      </c>
      <c r="B70" s="180" t="s">
        <v>7</v>
      </c>
      <c r="C70" s="165" t="s">
        <v>166</v>
      </c>
      <c r="D70" s="165"/>
      <c r="E70" s="165"/>
      <c r="F70" s="179">
        <v>96.5</v>
      </c>
      <c r="G70" s="180" t="s">
        <v>94</v>
      </c>
      <c r="H70" s="180"/>
      <c r="I70" s="167"/>
      <c r="J70" s="188" t="s">
        <v>550</v>
      </c>
      <c r="K70" s="187"/>
      <c r="L70" s="184" t="s">
        <v>396</v>
      </c>
      <c r="M70" s="184"/>
      <c r="N70" s="184" t="s">
        <v>962</v>
      </c>
      <c r="O70" s="201" t="s">
        <v>1089</v>
      </c>
    </row>
    <row r="71" spans="1:15">
      <c r="A71" s="170" t="s">
        <v>646</v>
      </c>
      <c r="B71" s="180" t="s">
        <v>528</v>
      </c>
      <c r="C71" s="165" t="s">
        <v>166</v>
      </c>
      <c r="D71" s="165"/>
      <c r="E71" s="165"/>
      <c r="F71" s="179">
        <v>45</v>
      </c>
      <c r="G71" s="180" t="s">
        <v>94</v>
      </c>
      <c r="H71" s="180"/>
      <c r="I71" s="167"/>
      <c r="J71" s="189"/>
      <c r="K71" s="187"/>
      <c r="L71" s="184" t="s">
        <v>396</v>
      </c>
      <c r="M71" s="184"/>
      <c r="N71" s="184" t="s">
        <v>962</v>
      </c>
      <c r="O71" s="201" t="s">
        <v>1089</v>
      </c>
    </row>
    <row r="72" spans="1:15" ht="24">
      <c r="A72" s="170" t="s">
        <v>647</v>
      </c>
      <c r="B72" s="180" t="s">
        <v>7</v>
      </c>
      <c r="C72" s="165" t="s">
        <v>166</v>
      </c>
      <c r="D72" s="165"/>
      <c r="E72" s="165"/>
      <c r="F72" s="179">
        <v>65.3</v>
      </c>
      <c r="G72" s="180" t="s">
        <v>94</v>
      </c>
      <c r="H72" s="180"/>
      <c r="I72" s="167"/>
      <c r="J72" s="188" t="s">
        <v>550</v>
      </c>
      <c r="K72" s="187"/>
      <c r="L72" s="184" t="s">
        <v>396</v>
      </c>
      <c r="M72" s="184"/>
      <c r="N72" s="184" t="s">
        <v>962</v>
      </c>
      <c r="O72" s="201" t="s">
        <v>1089</v>
      </c>
    </row>
    <row r="73" spans="1:15">
      <c r="A73" s="170" t="s">
        <v>648</v>
      </c>
      <c r="B73" s="180" t="s">
        <v>528</v>
      </c>
      <c r="C73" s="165" t="s">
        <v>166</v>
      </c>
      <c r="D73" s="165"/>
      <c r="E73" s="165"/>
      <c r="F73" s="179">
        <v>45</v>
      </c>
      <c r="G73" s="180" t="s">
        <v>94</v>
      </c>
      <c r="H73" s="180"/>
      <c r="I73" s="167"/>
      <c r="J73" s="189"/>
      <c r="K73" s="187"/>
      <c r="L73" s="184" t="s">
        <v>396</v>
      </c>
      <c r="M73" s="184"/>
      <c r="N73" s="184" t="s">
        <v>962</v>
      </c>
      <c r="O73" s="201" t="s">
        <v>1089</v>
      </c>
    </row>
    <row r="74" spans="1:15" ht="24">
      <c r="A74" s="170" t="s">
        <v>649</v>
      </c>
      <c r="B74" s="180" t="s">
        <v>7</v>
      </c>
      <c r="C74" s="165" t="s">
        <v>166</v>
      </c>
      <c r="D74" s="165"/>
      <c r="E74" s="165"/>
      <c r="F74" s="179">
        <v>192.9</v>
      </c>
      <c r="G74" s="180" t="s">
        <v>94</v>
      </c>
      <c r="H74" s="180"/>
      <c r="I74" s="167"/>
      <c r="J74" s="188" t="s">
        <v>550</v>
      </c>
      <c r="K74" s="187"/>
      <c r="L74" s="184" t="s">
        <v>396</v>
      </c>
      <c r="M74" s="184"/>
      <c r="N74" s="184" t="s">
        <v>962</v>
      </c>
      <c r="O74" s="201" t="s">
        <v>1089</v>
      </c>
    </row>
    <row r="75" spans="1:15">
      <c r="A75" s="170" t="s">
        <v>650</v>
      </c>
      <c r="B75" s="180" t="s">
        <v>528</v>
      </c>
      <c r="C75" s="165" t="s">
        <v>166</v>
      </c>
      <c r="D75" s="165"/>
      <c r="E75" s="165"/>
      <c r="F75" s="179">
        <v>45</v>
      </c>
      <c r="G75" s="180" t="s">
        <v>94</v>
      </c>
      <c r="H75" s="180"/>
      <c r="I75" s="167"/>
      <c r="J75" s="189"/>
      <c r="K75" s="187"/>
      <c r="L75" s="184" t="s">
        <v>396</v>
      </c>
      <c r="M75" s="184"/>
      <c r="N75" s="184" t="s">
        <v>962</v>
      </c>
      <c r="O75" s="201" t="s">
        <v>1089</v>
      </c>
    </row>
    <row r="76" spans="1:15" ht="24">
      <c r="A76" s="170" t="s">
        <v>625</v>
      </c>
      <c r="B76" s="180" t="s">
        <v>7</v>
      </c>
      <c r="C76" s="165" t="s">
        <v>166</v>
      </c>
      <c r="D76" s="165">
        <v>0.1</v>
      </c>
      <c r="E76" s="165">
        <v>0.1</v>
      </c>
      <c r="F76" s="175">
        <f>VLOOKUP(A7,A2:C9,MATCH(C1,A1:C1,0),0)*IF(VLOOKUP(A2,A2:C9,MATCH(C1,A1:C1,0),0)="Male",VLOOKUP(A76,A11:J137,MATCH(D10,A10:J10,0),0),VLOOKUP(A76,A11:J137,MATCH(E10,A10:J10,0),0))</f>
        <v>560</v>
      </c>
      <c r="G76" s="180" t="s">
        <v>94</v>
      </c>
      <c r="H76" s="180"/>
      <c r="I76" s="180"/>
      <c r="J76" s="188" t="s">
        <v>547</v>
      </c>
      <c r="K76" s="187"/>
      <c r="L76" s="184" t="s">
        <v>396</v>
      </c>
      <c r="M76" s="184"/>
      <c r="N76" s="184" t="s">
        <v>962</v>
      </c>
      <c r="O76" s="201" t="s">
        <v>1089</v>
      </c>
    </row>
    <row r="77" spans="1:15">
      <c r="A77" s="170" t="s">
        <v>626</v>
      </c>
      <c r="B77" s="180" t="s">
        <v>528</v>
      </c>
      <c r="C77" s="165" t="s">
        <v>166</v>
      </c>
      <c r="D77" s="165">
        <v>0.255</v>
      </c>
      <c r="E77" s="165">
        <v>0.27</v>
      </c>
      <c r="F77" s="202">
        <f>VLOOKUP(A6,A2:C9,MATCH(C1,A1:C1,0),0)*IF(VLOOKUP(A2,A2:C9,MATCH(C1,A1:C1,0),0)="Male",VLOOKUP(A77,A11:J137,MATCH(D10,A10:J10,0),0),VLOOKUP(A77,A11:J137,MATCH(E10,A10:J10,0),0))/60</f>
        <v>21.246762839357903</v>
      </c>
      <c r="G77" s="180" t="s">
        <v>92</v>
      </c>
      <c r="H77" s="180" t="s">
        <v>219</v>
      </c>
      <c r="I77" s="180"/>
      <c r="J77" s="189" t="s">
        <v>552</v>
      </c>
      <c r="K77" s="187"/>
      <c r="L77" s="184" t="s">
        <v>396</v>
      </c>
      <c r="M77" s="184"/>
      <c r="N77" s="184" t="s">
        <v>962</v>
      </c>
      <c r="O77" s="201" t="s">
        <v>1089</v>
      </c>
    </row>
    <row r="78" spans="1:15">
      <c r="A78" s="170" t="s">
        <v>627</v>
      </c>
      <c r="B78" s="180" t="s">
        <v>7</v>
      </c>
      <c r="C78" s="165" t="s">
        <v>166</v>
      </c>
      <c r="D78" s="165">
        <v>0.14000000000000001</v>
      </c>
      <c r="E78" s="165">
        <v>1.0500000000000001E-2</v>
      </c>
      <c r="F78" s="179">
        <f>VLOOKUP(A7,A2:C9,MATCH(C1,A1:C1,0),0)*IF(VLOOKUP(A2,A2:C9,MATCH(C1,A1:C1,0),0)="Male",VLOOKUP(A78,A11:J137,MATCH(D10,A10:J10,0),0),VLOOKUP(A78,A11:J137,MATCH(E10,A10:J10,0),0))</f>
        <v>784.00000000000011</v>
      </c>
      <c r="G78" s="180" t="s">
        <v>94</v>
      </c>
      <c r="H78" s="180"/>
      <c r="I78" s="180"/>
      <c r="J78" s="188" t="s">
        <v>548</v>
      </c>
      <c r="K78" s="187"/>
      <c r="L78" s="184" t="s">
        <v>396</v>
      </c>
      <c r="M78" s="184"/>
      <c r="N78" s="184" t="s">
        <v>962</v>
      </c>
      <c r="O78" s="201" t="s">
        <v>1089</v>
      </c>
    </row>
    <row r="79" spans="1:15">
      <c r="A79" s="170" t="s">
        <v>628</v>
      </c>
      <c r="B79" s="180" t="s">
        <v>528</v>
      </c>
      <c r="C79" s="165" t="s">
        <v>166</v>
      </c>
      <c r="D79" s="165">
        <v>0.17</v>
      </c>
      <c r="E79" s="165">
        <v>0.12</v>
      </c>
      <c r="F79" s="207">
        <f>VLOOKUP(A6,A2:C9,MATCH(C1,A1:C1,0),0)*IF(VLOOKUP(A2,A2:C9,MATCH(C1,A1:C1,0),0)="Male",VLOOKUP(A79,A11:J137,MATCH(D10,A10:J10,0),0),VLOOKUP(A79,A11:J137,MATCH(E10,A10:J10,0),0))/60</f>
        <v>14.164508559571937</v>
      </c>
      <c r="G79" s="180" t="s">
        <v>94</v>
      </c>
      <c r="H79" s="180"/>
      <c r="I79" s="180"/>
      <c r="J79" s="189"/>
      <c r="K79" s="187"/>
      <c r="L79" s="184" t="s">
        <v>396</v>
      </c>
      <c r="M79" s="184"/>
      <c r="N79" s="184" t="s">
        <v>962</v>
      </c>
      <c r="O79" s="201" t="s">
        <v>1089</v>
      </c>
    </row>
    <row r="80" spans="1:15">
      <c r="A80" s="170" t="s">
        <v>629</v>
      </c>
      <c r="B80" s="180" t="s">
        <v>7</v>
      </c>
      <c r="C80" s="165" t="s">
        <v>166</v>
      </c>
      <c r="D80" s="165">
        <v>0.01</v>
      </c>
      <c r="E80" s="165">
        <v>0.01</v>
      </c>
      <c r="F80" s="179">
        <f>VLOOKUP(A7,A2:C9,MATCH(C1,A1:C1,0),0)*IF(VLOOKUP(A2,A2:C9,MATCH(C1,A1:C1,0),0)="Male",VLOOKUP(A80,A11:J137,MATCH(D10,A10:J10,0),0),VLOOKUP(A80,A11:J137,MATCH(E10,A10:J10,0),0))</f>
        <v>56</v>
      </c>
      <c r="G80" s="180" t="s">
        <v>94</v>
      </c>
      <c r="H80" s="180"/>
      <c r="I80" s="178"/>
      <c r="J80" s="188" t="s">
        <v>549</v>
      </c>
      <c r="K80" s="187"/>
      <c r="L80" s="184" t="s">
        <v>396</v>
      </c>
      <c r="M80" s="184"/>
      <c r="N80" s="184" t="s">
        <v>962</v>
      </c>
      <c r="O80" s="201" t="s">
        <v>1089</v>
      </c>
    </row>
    <row r="81" spans="1:15">
      <c r="A81" s="170" t="s">
        <v>630</v>
      </c>
      <c r="B81" s="180" t="s">
        <v>528</v>
      </c>
      <c r="C81" s="165" t="s">
        <v>166</v>
      </c>
      <c r="D81" s="165">
        <v>0.04</v>
      </c>
      <c r="E81" s="165">
        <v>0.05</v>
      </c>
      <c r="F81" s="207">
        <f>VLOOKUP(A6,A2:C9,MATCH(C1,A1:C1,0),0)*IF(VLOOKUP(A2,A2:C9,MATCH(C1,A1:C1,0),0)="Male",VLOOKUP(A81,A11:J137,MATCH(D10,A10:J10,0),0),VLOOKUP(A81,A11:J137,MATCH(E10,A10:J10,0),0))/60</f>
        <v>3.3328255434286906</v>
      </c>
      <c r="G81" s="180" t="s">
        <v>94</v>
      </c>
      <c r="H81" s="180"/>
      <c r="I81" s="178"/>
      <c r="J81" s="189"/>
      <c r="K81" s="187"/>
      <c r="L81" s="184" t="s">
        <v>396</v>
      </c>
      <c r="M81" s="184"/>
      <c r="N81" s="184" t="s">
        <v>962</v>
      </c>
      <c r="O81" s="201" t="s">
        <v>1089</v>
      </c>
    </row>
    <row r="82" spans="1:15" ht="24">
      <c r="A82" s="170" t="s">
        <v>651</v>
      </c>
      <c r="B82" s="180" t="s">
        <v>7</v>
      </c>
      <c r="C82" s="165" t="s">
        <v>166</v>
      </c>
      <c r="D82" s="165"/>
      <c r="E82" s="165"/>
      <c r="F82" s="179">
        <v>192.9</v>
      </c>
      <c r="G82" s="180" t="s">
        <v>94</v>
      </c>
      <c r="H82" s="180"/>
      <c r="I82" s="167"/>
      <c r="J82" s="188" t="s">
        <v>550</v>
      </c>
      <c r="K82" s="187"/>
      <c r="L82" s="184" t="s">
        <v>396</v>
      </c>
      <c r="M82" s="184"/>
      <c r="N82" s="184" t="s">
        <v>962</v>
      </c>
      <c r="O82" s="201" t="s">
        <v>1089</v>
      </c>
    </row>
    <row r="83" spans="1:15">
      <c r="A83" s="170" t="s">
        <v>652</v>
      </c>
      <c r="B83" s="180" t="s">
        <v>528</v>
      </c>
      <c r="C83" s="165" t="s">
        <v>166</v>
      </c>
      <c r="D83" s="165"/>
      <c r="E83" s="165"/>
      <c r="F83" s="179">
        <v>94.7</v>
      </c>
      <c r="G83" s="180" t="s">
        <v>94</v>
      </c>
      <c r="H83" s="180"/>
      <c r="I83" s="167"/>
      <c r="J83" s="189"/>
      <c r="K83" s="187"/>
      <c r="L83" s="184" t="s">
        <v>396</v>
      </c>
      <c r="M83" s="184"/>
      <c r="N83" s="184" t="s">
        <v>962</v>
      </c>
      <c r="O83" s="201" t="s">
        <v>1089</v>
      </c>
    </row>
    <row r="84" spans="1:15">
      <c r="A84" s="170" t="s">
        <v>653</v>
      </c>
      <c r="B84" s="180" t="s">
        <v>5</v>
      </c>
      <c r="C84" s="182" t="s">
        <v>1040</v>
      </c>
      <c r="D84" s="182"/>
      <c r="E84" s="182"/>
      <c r="F84" s="179" t="s">
        <v>512</v>
      </c>
      <c r="G84" s="181" t="s">
        <v>786</v>
      </c>
      <c r="H84" s="180" t="s">
        <v>514</v>
      </c>
      <c r="I84" s="167"/>
      <c r="J84" s="189"/>
      <c r="K84" s="187"/>
      <c r="L84" s="184" t="s">
        <v>396</v>
      </c>
      <c r="M84" s="184"/>
      <c r="N84" s="184" t="s">
        <v>962</v>
      </c>
      <c r="O84" s="201" t="s">
        <v>1089</v>
      </c>
    </row>
    <row r="85" spans="1:15">
      <c r="A85" s="170" t="s">
        <v>653</v>
      </c>
      <c r="B85" s="180" t="s">
        <v>5</v>
      </c>
      <c r="C85" s="182" t="s">
        <v>1041</v>
      </c>
      <c r="D85" s="182"/>
      <c r="E85" s="182"/>
      <c r="F85" s="179" t="s">
        <v>167</v>
      </c>
      <c r="G85" s="181" t="s">
        <v>786</v>
      </c>
      <c r="H85" s="180" t="s">
        <v>514</v>
      </c>
      <c r="I85" s="167"/>
      <c r="J85" s="189"/>
      <c r="K85" s="187"/>
      <c r="L85" s="184" t="s">
        <v>396</v>
      </c>
      <c r="M85" s="184"/>
      <c r="N85" s="184" t="s">
        <v>962</v>
      </c>
      <c r="O85" s="201" t="s">
        <v>1089</v>
      </c>
    </row>
    <row r="86" spans="1:15" ht="24">
      <c r="A86" s="170" t="s">
        <v>654</v>
      </c>
      <c r="B86" s="180" t="s">
        <v>7</v>
      </c>
      <c r="C86" s="165" t="s">
        <v>166</v>
      </c>
      <c r="D86" s="165"/>
      <c r="E86" s="165"/>
      <c r="F86" s="179">
        <v>130.5</v>
      </c>
      <c r="G86" s="180" t="s">
        <v>94</v>
      </c>
      <c r="H86" s="180"/>
      <c r="I86" s="167"/>
      <c r="J86" s="188" t="s">
        <v>550</v>
      </c>
      <c r="K86" s="187"/>
      <c r="L86" s="184" t="s">
        <v>396</v>
      </c>
      <c r="M86" s="184"/>
      <c r="N86" s="184" t="s">
        <v>962</v>
      </c>
      <c r="O86" s="201" t="s">
        <v>1089</v>
      </c>
    </row>
    <row r="87" spans="1:15">
      <c r="A87" s="170" t="s">
        <v>655</v>
      </c>
      <c r="B87" s="180" t="s">
        <v>528</v>
      </c>
      <c r="C87" s="165" t="s">
        <v>166</v>
      </c>
      <c r="D87" s="165"/>
      <c r="E87" s="165"/>
      <c r="F87" s="179">
        <v>94.7</v>
      </c>
      <c r="G87" s="180" t="s">
        <v>94</v>
      </c>
      <c r="H87" s="180"/>
      <c r="I87" s="167"/>
      <c r="J87" s="189"/>
      <c r="K87" s="187"/>
      <c r="L87" s="184" t="s">
        <v>396</v>
      </c>
      <c r="M87" s="184"/>
      <c r="N87" s="184" t="s">
        <v>962</v>
      </c>
      <c r="O87" s="201" t="s">
        <v>1089</v>
      </c>
    </row>
    <row r="88" spans="1:15">
      <c r="A88" s="170" t="s">
        <v>656</v>
      </c>
      <c r="B88" s="180" t="s">
        <v>5</v>
      </c>
      <c r="C88" s="182" t="s">
        <v>166</v>
      </c>
      <c r="D88" s="182"/>
      <c r="E88" s="182"/>
      <c r="F88" s="179" t="s">
        <v>512</v>
      </c>
      <c r="G88" s="180" t="s">
        <v>786</v>
      </c>
      <c r="H88" s="180" t="s">
        <v>514</v>
      </c>
      <c r="I88" s="167"/>
      <c r="J88" s="189" t="s">
        <v>757</v>
      </c>
      <c r="K88" s="187"/>
      <c r="L88" s="184" t="s">
        <v>396</v>
      </c>
      <c r="M88" s="184"/>
      <c r="N88" s="184" t="s">
        <v>962</v>
      </c>
      <c r="O88" s="201" t="s">
        <v>1089</v>
      </c>
    </row>
    <row r="89" spans="1:15" ht="24">
      <c r="A89" s="170" t="s">
        <v>657</v>
      </c>
      <c r="B89" s="180" t="s">
        <v>7</v>
      </c>
      <c r="C89" s="165" t="s">
        <v>166</v>
      </c>
      <c r="D89" s="165"/>
      <c r="E89" s="165"/>
      <c r="F89" s="179">
        <v>385.8</v>
      </c>
      <c r="G89" s="180" t="s">
        <v>94</v>
      </c>
      <c r="H89" s="180"/>
      <c r="I89" s="167"/>
      <c r="J89" s="188" t="s">
        <v>550</v>
      </c>
      <c r="K89" s="187"/>
      <c r="L89" s="184" t="s">
        <v>396</v>
      </c>
      <c r="M89" s="184"/>
      <c r="N89" s="184" t="s">
        <v>962</v>
      </c>
      <c r="O89" s="201" t="s">
        <v>1089</v>
      </c>
    </row>
    <row r="90" spans="1:15">
      <c r="A90" s="170" t="s">
        <v>658</v>
      </c>
      <c r="B90" s="180" t="s">
        <v>528</v>
      </c>
      <c r="C90" s="165" t="s">
        <v>166</v>
      </c>
      <c r="D90" s="165"/>
      <c r="E90" s="165"/>
      <c r="F90" s="179">
        <v>94.7</v>
      </c>
      <c r="G90" s="180" t="s">
        <v>94</v>
      </c>
      <c r="H90" s="180"/>
      <c r="I90" s="167"/>
      <c r="J90" s="189"/>
      <c r="K90" s="187"/>
      <c r="L90" s="184" t="s">
        <v>396</v>
      </c>
      <c r="M90" s="184"/>
      <c r="N90" s="184" t="s">
        <v>962</v>
      </c>
      <c r="O90" s="201" t="s">
        <v>1089</v>
      </c>
    </row>
    <row r="91" spans="1:15" ht="36">
      <c r="A91" s="170" t="s">
        <v>659</v>
      </c>
      <c r="B91" s="180" t="s">
        <v>5</v>
      </c>
      <c r="C91" s="182" t="s">
        <v>166</v>
      </c>
      <c r="D91" s="182"/>
      <c r="E91" s="182"/>
      <c r="F91" s="179" t="s">
        <v>512</v>
      </c>
      <c r="G91" s="180" t="s">
        <v>786</v>
      </c>
      <c r="H91" s="180" t="s">
        <v>514</v>
      </c>
      <c r="I91" s="167"/>
      <c r="J91" s="189" t="s">
        <v>758</v>
      </c>
      <c r="K91" s="187"/>
      <c r="L91" s="184" t="s">
        <v>396</v>
      </c>
      <c r="M91" s="184"/>
      <c r="N91" s="184" t="s">
        <v>962</v>
      </c>
      <c r="O91" s="201" t="s">
        <v>1089</v>
      </c>
    </row>
    <row r="92" spans="1:15" ht="36">
      <c r="A92" s="170" t="s">
        <v>631</v>
      </c>
      <c r="B92" s="180" t="s">
        <v>7</v>
      </c>
      <c r="C92" s="165" t="s">
        <v>166</v>
      </c>
      <c r="D92" s="165">
        <v>2.5000000000000001E-2</v>
      </c>
      <c r="E92" s="165">
        <v>2.5000000000000001E-2</v>
      </c>
      <c r="F92" s="179">
        <f>VLOOKUP(A7,A2:C9,MATCH(C1,A1:C1,0),0)*IF(VLOOKUP(A2,A2:C9,MATCH(C1,A1:C1,0),0)="Male",VLOOKUP(A92,A11:J137,MATCH(D10,A10:J10,0),0),VLOOKUP(A92,A11:J137,MATCH(E10,A10:J10,0),0))</f>
        <v>140</v>
      </c>
      <c r="G92" s="180" t="s">
        <v>94</v>
      </c>
      <c r="H92" s="180"/>
      <c r="I92" s="167"/>
      <c r="J92" s="188" t="s">
        <v>542</v>
      </c>
      <c r="K92" s="187"/>
      <c r="L92" s="184" t="s">
        <v>396</v>
      </c>
      <c r="M92" s="184"/>
      <c r="N92" s="184" t="s">
        <v>962</v>
      </c>
      <c r="O92" s="201" t="s">
        <v>1089</v>
      </c>
    </row>
    <row r="93" spans="1:15">
      <c r="A93" s="170" t="s">
        <v>971</v>
      </c>
      <c r="B93" s="180" t="s">
        <v>528</v>
      </c>
      <c r="C93" s="165" t="s">
        <v>166</v>
      </c>
      <c r="D93" s="165">
        <v>0.02</v>
      </c>
      <c r="E93" s="165">
        <v>0.02</v>
      </c>
      <c r="F93" s="207">
        <f>VLOOKUP(A6,A2:C9,MATCH(C1,A1:C1,0),0)*IF(VLOOKUP(A2,A2:C9,MATCH(C1,A1:C1,0),0)="Male",VLOOKUP(A93,A11:J137,MATCH(D10,A10:J10,0),0),VLOOKUP(A93,A11:J137,MATCH(E10,A10:J10,0),0))/60</f>
        <v>1.6664127717143453</v>
      </c>
      <c r="G93" s="180" t="s">
        <v>969</v>
      </c>
      <c r="H93" s="180"/>
      <c r="I93" s="167"/>
      <c r="J93" s="188" t="s">
        <v>970</v>
      </c>
      <c r="K93" s="187"/>
      <c r="L93" s="184" t="s">
        <v>396</v>
      </c>
      <c r="M93" s="184"/>
      <c r="N93" s="184"/>
      <c r="O93" s="201" t="s">
        <v>1089</v>
      </c>
    </row>
    <row r="94" spans="1:15" ht="60">
      <c r="A94" s="170" t="s">
        <v>660</v>
      </c>
      <c r="B94" s="180" t="s">
        <v>7</v>
      </c>
      <c r="C94" s="182" t="s">
        <v>1040</v>
      </c>
      <c r="D94" s="182"/>
      <c r="E94" s="182"/>
      <c r="F94" s="179" t="s">
        <v>525</v>
      </c>
      <c r="G94" s="180" t="s">
        <v>868</v>
      </c>
      <c r="H94" s="180"/>
      <c r="I94" s="167"/>
      <c r="J94" s="188" t="s">
        <v>544</v>
      </c>
      <c r="K94" s="187"/>
      <c r="L94" s="184" t="s">
        <v>396</v>
      </c>
      <c r="M94" s="184"/>
      <c r="N94" s="184" t="s">
        <v>962</v>
      </c>
      <c r="O94" s="201" t="s">
        <v>1089</v>
      </c>
    </row>
    <row r="95" spans="1:15" ht="24">
      <c r="A95" s="170" t="s">
        <v>660</v>
      </c>
      <c r="B95" s="180" t="s">
        <v>7</v>
      </c>
      <c r="C95" s="182" t="s">
        <v>1041</v>
      </c>
      <c r="D95" s="182"/>
      <c r="E95" s="182"/>
      <c r="F95" s="179" t="s">
        <v>526</v>
      </c>
      <c r="G95" s="180" t="s">
        <v>868</v>
      </c>
      <c r="H95" s="180"/>
      <c r="I95" s="167"/>
      <c r="J95" s="189"/>
      <c r="K95" s="187"/>
      <c r="L95" s="184" t="s">
        <v>396</v>
      </c>
      <c r="M95" s="184"/>
      <c r="N95" s="184" t="s">
        <v>962</v>
      </c>
      <c r="O95" s="201" t="s">
        <v>1089</v>
      </c>
    </row>
    <row r="96" spans="1:15" ht="36">
      <c r="A96" s="170" t="s">
        <v>661</v>
      </c>
      <c r="B96" s="180" t="s">
        <v>5</v>
      </c>
      <c r="C96" s="182" t="s">
        <v>1040</v>
      </c>
      <c r="D96" s="182"/>
      <c r="E96" s="182"/>
      <c r="F96" s="179" t="s">
        <v>517</v>
      </c>
      <c r="G96" s="180" t="s">
        <v>867</v>
      </c>
      <c r="H96" s="180"/>
      <c r="I96" s="167"/>
      <c r="J96" s="189" t="s">
        <v>518</v>
      </c>
      <c r="K96" s="187"/>
      <c r="L96" s="184" t="s">
        <v>396</v>
      </c>
      <c r="M96" s="184"/>
      <c r="N96" s="184" t="s">
        <v>962</v>
      </c>
      <c r="O96" s="201" t="s">
        <v>1089</v>
      </c>
    </row>
    <row r="97" spans="1:15">
      <c r="A97" s="170" t="s">
        <v>661</v>
      </c>
      <c r="B97" s="180" t="s">
        <v>5</v>
      </c>
      <c r="C97" s="182" t="s">
        <v>1041</v>
      </c>
      <c r="D97" s="182"/>
      <c r="E97" s="182"/>
      <c r="F97" s="179" t="s">
        <v>167</v>
      </c>
      <c r="G97" s="180" t="s">
        <v>867</v>
      </c>
      <c r="H97" s="180"/>
      <c r="I97" s="167"/>
      <c r="J97" s="189"/>
      <c r="K97" s="187"/>
      <c r="L97" s="184" t="s">
        <v>396</v>
      </c>
      <c r="M97" s="184"/>
      <c r="N97" s="184" t="s">
        <v>962</v>
      </c>
      <c r="O97" s="201" t="s">
        <v>1089</v>
      </c>
    </row>
    <row r="98" spans="1:15">
      <c r="A98" s="170" t="s">
        <v>662</v>
      </c>
      <c r="B98" s="180" t="s">
        <v>528</v>
      </c>
      <c r="C98" s="165" t="s">
        <v>166</v>
      </c>
      <c r="D98" s="165"/>
      <c r="E98" s="165"/>
      <c r="F98" s="179">
        <v>94.7</v>
      </c>
      <c r="G98" s="180" t="s">
        <v>94</v>
      </c>
      <c r="H98" s="180"/>
      <c r="I98" s="167"/>
      <c r="J98" s="189"/>
      <c r="K98" s="187"/>
      <c r="L98" s="184" t="s">
        <v>396</v>
      </c>
      <c r="M98" s="184"/>
      <c r="N98" s="184" t="s">
        <v>962</v>
      </c>
      <c r="O98" s="201" t="s">
        <v>1089</v>
      </c>
    </row>
    <row r="99" spans="1:15" ht="24">
      <c r="A99" s="170" t="s">
        <v>632</v>
      </c>
      <c r="B99" s="180" t="s">
        <v>7</v>
      </c>
      <c r="C99" s="165" t="s">
        <v>166</v>
      </c>
      <c r="D99" s="165"/>
      <c r="E99" s="165"/>
      <c r="F99" s="184">
        <f>VLOOKUP(A55,A11:J137,MATCH(F10,A10:J10,0),0)*0.45</f>
        <v>50.4</v>
      </c>
      <c r="G99" s="183" t="s">
        <v>760</v>
      </c>
      <c r="H99" s="180"/>
      <c r="I99" s="167"/>
      <c r="J99" s="188" t="s">
        <v>545</v>
      </c>
      <c r="K99" s="187"/>
      <c r="L99" s="184" t="s">
        <v>396</v>
      </c>
      <c r="M99" s="184"/>
      <c r="N99" s="184" t="s">
        <v>962</v>
      </c>
      <c r="O99" s="201" t="s">
        <v>1089</v>
      </c>
    </row>
    <row r="100" spans="1:15" ht="24">
      <c r="A100" s="170" t="s">
        <v>633</v>
      </c>
      <c r="B100" s="180" t="s">
        <v>528</v>
      </c>
      <c r="C100" s="165" t="s">
        <v>166</v>
      </c>
      <c r="D100" s="165"/>
      <c r="E100" s="165"/>
      <c r="F100" s="202">
        <f>VLOOKUP(A56,A11:J137,MATCH(F10,A10:J10,0),0)*0.55</f>
        <v>8.7070067322074554</v>
      </c>
      <c r="G100" s="180" t="s">
        <v>94</v>
      </c>
      <c r="H100" s="180"/>
      <c r="I100" s="167"/>
      <c r="J100" s="189" t="s">
        <v>553</v>
      </c>
      <c r="K100" s="187"/>
      <c r="L100" s="184" t="s">
        <v>396</v>
      </c>
      <c r="M100" s="184"/>
      <c r="N100" s="184" t="s">
        <v>962</v>
      </c>
      <c r="O100" s="201" t="s">
        <v>1089</v>
      </c>
    </row>
    <row r="101" spans="1:15" ht="36">
      <c r="A101" s="170" t="s">
        <v>634</v>
      </c>
      <c r="B101" s="180" t="s">
        <v>7</v>
      </c>
      <c r="C101" s="165" t="s">
        <v>166</v>
      </c>
      <c r="D101" s="165">
        <v>0.05</v>
      </c>
      <c r="E101" s="165">
        <v>0</v>
      </c>
      <c r="F101" s="179">
        <f>VLOOKUP(A7,A2:C9,MATCH(C1,A1:C1,0),0)*IF(VLOOKUP(A2,A2:C9,MATCH(C1,A1:C1,0),0)="Male",VLOOKUP(A101,A11:J137,MATCH(D10,A10:J10,0),0),VLOOKUP(A101,A11:J137,MATCH(E10,A10:J10,0),0))</f>
        <v>280</v>
      </c>
      <c r="G101" s="180" t="s">
        <v>94</v>
      </c>
      <c r="H101" s="180"/>
      <c r="I101" s="167"/>
      <c r="J101" s="188" t="s">
        <v>542</v>
      </c>
      <c r="K101" s="187"/>
      <c r="L101" s="184" t="s">
        <v>396</v>
      </c>
      <c r="M101" s="184"/>
      <c r="N101" s="184" t="s">
        <v>962</v>
      </c>
      <c r="O101" s="201" t="s">
        <v>1089</v>
      </c>
    </row>
    <row r="102" spans="1:15">
      <c r="A102" s="170" t="s">
        <v>968</v>
      </c>
      <c r="B102" s="180" t="s">
        <v>528</v>
      </c>
      <c r="C102" s="165" t="s">
        <v>166</v>
      </c>
      <c r="D102" s="165">
        <v>6.25E-2</v>
      </c>
      <c r="E102" s="165">
        <v>6.25E-2</v>
      </c>
      <c r="F102" s="207">
        <f>VLOOKUP(A6,A2:C9,MATCH(C1,A1:C1,0),0)*IF(VLOOKUP(A2,A2:C9,MATCH(C1,A1:C1,0),0)="Male",VLOOKUP(A102,A11:J137,MATCH(D10,A10:J10,0),0),VLOOKUP(A102,A11:J137,MATCH(E10,A10:J10,0),0))/60</f>
        <v>5.2075399116073289</v>
      </c>
      <c r="G102" s="180" t="s">
        <v>966</v>
      </c>
      <c r="H102" s="180"/>
      <c r="I102" s="167"/>
      <c r="J102" s="188" t="s">
        <v>965</v>
      </c>
      <c r="K102" s="187"/>
      <c r="L102" s="184" t="s">
        <v>396</v>
      </c>
      <c r="M102" s="184"/>
      <c r="N102" s="184"/>
      <c r="O102" s="201" t="s">
        <v>1089</v>
      </c>
    </row>
    <row r="103" spans="1:15" ht="24">
      <c r="A103" s="170" t="s">
        <v>663</v>
      </c>
      <c r="B103" s="180" t="s">
        <v>7</v>
      </c>
      <c r="C103" s="165" t="s">
        <v>166</v>
      </c>
      <c r="D103" s="165"/>
      <c r="E103" s="165"/>
      <c r="F103" s="179">
        <v>96.5</v>
      </c>
      <c r="G103" s="180" t="s">
        <v>94</v>
      </c>
      <c r="H103" s="180"/>
      <c r="I103" s="167"/>
      <c r="J103" s="188" t="s">
        <v>550</v>
      </c>
      <c r="K103" s="187"/>
      <c r="L103" s="184" t="s">
        <v>396</v>
      </c>
      <c r="M103" s="184"/>
      <c r="N103" s="184" t="s">
        <v>962</v>
      </c>
      <c r="O103" s="201" t="s">
        <v>1089</v>
      </c>
    </row>
    <row r="104" spans="1:15">
      <c r="A104" s="170" t="s">
        <v>664</v>
      </c>
      <c r="B104" s="180" t="s">
        <v>528</v>
      </c>
      <c r="C104" s="165" t="s">
        <v>166</v>
      </c>
      <c r="D104" s="165"/>
      <c r="E104" s="165"/>
      <c r="F104" s="179">
        <v>49.7</v>
      </c>
      <c r="G104" s="180" t="s">
        <v>94</v>
      </c>
      <c r="H104" s="180"/>
      <c r="I104" s="167"/>
      <c r="J104" s="189"/>
      <c r="K104" s="187"/>
      <c r="L104" s="184" t="s">
        <v>396</v>
      </c>
      <c r="M104" s="184"/>
      <c r="N104" s="184" t="s">
        <v>962</v>
      </c>
      <c r="O104" s="201" t="s">
        <v>1089</v>
      </c>
    </row>
    <row r="105" spans="1:15" ht="24">
      <c r="A105" s="170" t="s">
        <v>665</v>
      </c>
      <c r="B105" s="180" t="s">
        <v>7</v>
      </c>
      <c r="C105" s="165" t="s">
        <v>166</v>
      </c>
      <c r="D105" s="165"/>
      <c r="E105" s="165"/>
      <c r="F105" s="179">
        <v>65.3</v>
      </c>
      <c r="G105" s="180" t="s">
        <v>94</v>
      </c>
      <c r="H105" s="180"/>
      <c r="I105" s="167"/>
      <c r="J105" s="188" t="s">
        <v>550</v>
      </c>
      <c r="K105" s="187"/>
      <c r="L105" s="184" t="s">
        <v>396</v>
      </c>
      <c r="M105" s="184"/>
      <c r="N105" s="184" t="s">
        <v>962</v>
      </c>
      <c r="O105" s="201" t="s">
        <v>1089</v>
      </c>
    </row>
    <row r="106" spans="1:15">
      <c r="A106" s="170" t="s">
        <v>666</v>
      </c>
      <c r="B106" s="180" t="s">
        <v>528</v>
      </c>
      <c r="C106" s="165" t="s">
        <v>166</v>
      </c>
      <c r="D106" s="165"/>
      <c r="E106" s="165"/>
      <c r="F106" s="179">
        <v>49.7</v>
      </c>
      <c r="G106" s="180" t="s">
        <v>94</v>
      </c>
      <c r="H106" s="180"/>
      <c r="I106" s="167"/>
      <c r="J106" s="189"/>
      <c r="K106" s="187"/>
      <c r="L106" s="184" t="s">
        <v>396</v>
      </c>
      <c r="M106" s="184"/>
      <c r="N106" s="184" t="s">
        <v>962</v>
      </c>
      <c r="O106" s="201" t="s">
        <v>1089</v>
      </c>
    </row>
    <row r="107" spans="1:15" ht="24">
      <c r="A107" s="170" t="s">
        <v>667</v>
      </c>
      <c r="B107" s="180" t="s">
        <v>7</v>
      </c>
      <c r="C107" s="165" t="s">
        <v>166</v>
      </c>
      <c r="D107" s="165"/>
      <c r="E107" s="165"/>
      <c r="F107" s="179">
        <v>192.9</v>
      </c>
      <c r="G107" s="180" t="s">
        <v>94</v>
      </c>
      <c r="H107" s="180"/>
      <c r="I107" s="180"/>
      <c r="J107" s="188" t="s">
        <v>550</v>
      </c>
      <c r="K107" s="187"/>
      <c r="L107" s="184" t="s">
        <v>396</v>
      </c>
      <c r="M107" s="184"/>
      <c r="N107" s="184" t="s">
        <v>962</v>
      </c>
      <c r="O107" s="201" t="s">
        <v>1089</v>
      </c>
    </row>
    <row r="108" spans="1:15">
      <c r="A108" s="170" t="s">
        <v>668</v>
      </c>
      <c r="B108" s="180" t="s">
        <v>528</v>
      </c>
      <c r="C108" s="165" t="s">
        <v>166</v>
      </c>
      <c r="D108" s="165"/>
      <c r="E108" s="165"/>
      <c r="F108" s="179">
        <v>49.7</v>
      </c>
      <c r="G108" s="180" t="s">
        <v>94</v>
      </c>
      <c r="H108" s="180"/>
      <c r="I108" s="180"/>
      <c r="J108" s="189"/>
      <c r="K108" s="187"/>
      <c r="L108" s="184" t="s">
        <v>396</v>
      </c>
      <c r="M108" s="184"/>
      <c r="N108" s="184" t="s">
        <v>962</v>
      </c>
      <c r="O108" s="201" t="s">
        <v>1089</v>
      </c>
    </row>
    <row r="109" spans="1:15" ht="24">
      <c r="A109" s="170" t="s">
        <v>635</v>
      </c>
      <c r="B109" s="180" t="s">
        <v>7</v>
      </c>
      <c r="C109" s="165" t="s">
        <v>166</v>
      </c>
      <c r="D109" s="165">
        <v>0.03</v>
      </c>
      <c r="E109" s="165">
        <v>0.03</v>
      </c>
      <c r="F109" s="179">
        <f>VLOOKUP(A7,A2:C9,MATCH(C1,A1:C1,0),0)*IF(VLOOKUP(A2,A2:C9,MATCH(C1,A1:C1,0),0)="Male",VLOOKUP(A109,A11:J137,MATCH(D10,A10:J10,0),0),VLOOKUP(A109,A11:J137,MATCH(E10,A10:J10,0),0))</f>
        <v>168</v>
      </c>
      <c r="G109" s="180" t="s">
        <v>94</v>
      </c>
      <c r="H109" s="180"/>
      <c r="I109" s="180"/>
      <c r="J109" s="188" t="s">
        <v>547</v>
      </c>
      <c r="K109" s="187"/>
      <c r="L109" s="184" t="s">
        <v>396</v>
      </c>
      <c r="M109" s="184"/>
      <c r="N109" s="184" t="s">
        <v>962</v>
      </c>
      <c r="O109" s="201" t="s">
        <v>1089</v>
      </c>
    </row>
    <row r="110" spans="1:15">
      <c r="A110" s="170" t="s">
        <v>636</v>
      </c>
      <c r="B110" s="180" t="s">
        <v>528</v>
      </c>
      <c r="C110" s="165" t="s">
        <v>166</v>
      </c>
      <c r="D110" s="165">
        <v>0.05</v>
      </c>
      <c r="E110" s="165">
        <v>0.05</v>
      </c>
      <c r="F110" s="207">
        <f>VLOOKUP(A6,A2:C9,MATCH(C1,A1:C1,0),0)*IF(VLOOKUP(A2,A2:C9,MATCH(C1,A1:C1,0),0)="Male",VLOOKUP(A110,A11:J137,MATCH(D10,A10:J10,0),0),VLOOKUP(A110,A11:J137,MATCH(E10,A10:J10,0),0))/60</f>
        <v>4.1660319292858636</v>
      </c>
      <c r="G110" s="180" t="s">
        <v>94</v>
      </c>
      <c r="H110" s="180"/>
      <c r="I110" s="180"/>
      <c r="J110" s="189"/>
      <c r="K110" s="187"/>
      <c r="L110" s="184" t="s">
        <v>396</v>
      </c>
      <c r="M110" s="184"/>
      <c r="N110" s="184" t="s">
        <v>962</v>
      </c>
      <c r="O110" s="201" t="s">
        <v>1089</v>
      </c>
    </row>
    <row r="111" spans="1:15">
      <c r="A111" s="170" t="s">
        <v>637</v>
      </c>
      <c r="B111" s="180" t="s">
        <v>7</v>
      </c>
      <c r="C111" s="165" t="s">
        <v>166</v>
      </c>
      <c r="D111" s="165">
        <v>3.7999999999999999E-2</v>
      </c>
      <c r="E111" s="165">
        <v>3.7999999999999999E-2</v>
      </c>
      <c r="F111" s="175">
        <f>VLOOKUP(A7,A2:C9,MATCH(C1,A1:C1,0),0)*IF(VLOOKUP(A2,A2:C9,MATCH(C1,A1:C1,0),0)="Male",VLOOKUP(A111,A11:J137,MATCH(D10,A10:J10,0),0),VLOOKUP(A111,A11:J137,MATCH(E10,A10:J10,0),0))</f>
        <v>212.79999999999998</v>
      </c>
      <c r="G111" s="180" t="s">
        <v>94</v>
      </c>
      <c r="H111" s="180"/>
      <c r="I111" s="180"/>
      <c r="J111" s="189"/>
      <c r="K111" s="187"/>
      <c r="L111" s="184" t="s">
        <v>396</v>
      </c>
      <c r="M111" s="184"/>
      <c r="N111" s="184" t="s">
        <v>962</v>
      </c>
      <c r="O111" s="201" t="s">
        <v>1089</v>
      </c>
    </row>
    <row r="112" spans="1:15">
      <c r="A112" s="170" t="s">
        <v>638</v>
      </c>
      <c r="B112" s="180" t="s">
        <v>528</v>
      </c>
      <c r="C112" s="165" t="s">
        <v>166</v>
      </c>
      <c r="D112" s="165">
        <v>0.1</v>
      </c>
      <c r="E112" s="165">
        <v>0.11</v>
      </c>
      <c r="F112" s="202">
        <f>VLOOKUP(A6,A2:C9,MATCH(C1,A1:C1,0),0)*IF(VLOOKUP(A2,A2:C9,MATCH(C1,A1:C1,0),0)="Male",VLOOKUP(A112,A11:J137,MATCH(D10,A10:J10,0),0),VLOOKUP(A112,A11:J137,MATCH(E10,A10:J10,0),0))/60</f>
        <v>8.3320638585717273</v>
      </c>
      <c r="G112" s="180" t="s">
        <v>94</v>
      </c>
      <c r="H112" s="180"/>
      <c r="I112" s="180"/>
      <c r="J112" s="189"/>
      <c r="K112" s="187"/>
      <c r="L112" s="184" t="s">
        <v>396</v>
      </c>
      <c r="M112" s="184"/>
      <c r="N112" s="184" t="s">
        <v>962</v>
      </c>
      <c r="O112" s="201" t="s">
        <v>1089</v>
      </c>
    </row>
    <row r="113" spans="1:15">
      <c r="A113" s="170" t="s">
        <v>639</v>
      </c>
      <c r="B113" s="180" t="s">
        <v>7</v>
      </c>
      <c r="C113" s="165" t="s">
        <v>166</v>
      </c>
      <c r="D113" s="165">
        <v>0.11</v>
      </c>
      <c r="E113" s="165">
        <v>0.11</v>
      </c>
      <c r="F113" s="175">
        <f>VLOOKUP(A7,A2:C9,MATCH(C1,A1:C1,0),0)*IF(VLOOKUP(A2,A2:C9,MATCH(C1,A1:C1,0),0)="Male",VLOOKUP(A113,A11:J137,MATCH(D10,A10:J10,0),0),VLOOKUP(A113,A11:J137,MATCH(E10,A10:J10,0),0))</f>
        <v>616</v>
      </c>
      <c r="G113" s="180" t="s">
        <v>94</v>
      </c>
      <c r="H113" s="180"/>
      <c r="I113" s="180"/>
      <c r="J113" s="189"/>
      <c r="K113" s="187"/>
      <c r="L113" s="184" t="s">
        <v>396</v>
      </c>
      <c r="M113" s="184"/>
      <c r="N113" s="184" t="s">
        <v>962</v>
      </c>
      <c r="O113" s="201" t="s">
        <v>1089</v>
      </c>
    </row>
    <row r="114" spans="1:15">
      <c r="A114" s="170" t="s">
        <v>640</v>
      </c>
      <c r="B114" s="180" t="s">
        <v>528</v>
      </c>
      <c r="C114" s="165" t="s">
        <v>166</v>
      </c>
      <c r="D114" s="165">
        <v>2.5000000000000001E-2</v>
      </c>
      <c r="E114" s="165">
        <v>2.5000000000000001E-2</v>
      </c>
      <c r="F114" s="202">
        <f>VLOOKUP(A6,A2:C9,MATCH(C1,A1:C1,0),0)*IF(VLOOKUP(A2,A2:C9,MATCH(C1,A1:C1,0),0)="Male",VLOOKUP(A114,A11:J137,MATCH(D10,A10:J10,0),0),VLOOKUP(A114,A11:J137,MATCH(E10,A10:J10,0),0))/60</f>
        <v>2.0830159646429318</v>
      </c>
      <c r="G114" s="180" t="s">
        <v>94</v>
      </c>
      <c r="H114" s="165"/>
      <c r="I114" s="165"/>
      <c r="J114" s="188" t="s">
        <v>551</v>
      </c>
      <c r="K114" s="187"/>
      <c r="L114" s="184" t="s">
        <v>396</v>
      </c>
      <c r="M114" s="184"/>
      <c r="N114" s="184" t="s">
        <v>962</v>
      </c>
      <c r="O114" s="201" t="s">
        <v>1089</v>
      </c>
    </row>
    <row r="115" spans="1:15">
      <c r="A115" s="170" t="s">
        <v>641</v>
      </c>
      <c r="B115" s="180" t="s">
        <v>7</v>
      </c>
      <c r="C115" s="165" t="s">
        <v>166</v>
      </c>
      <c r="D115" s="165">
        <v>1.4E-2</v>
      </c>
      <c r="E115" s="165">
        <v>1.4E-2</v>
      </c>
      <c r="F115" s="175">
        <v>79.400000000000006</v>
      </c>
      <c r="G115" s="180" t="s">
        <v>94</v>
      </c>
      <c r="H115" s="180"/>
      <c r="I115" s="167"/>
      <c r="J115" s="189"/>
      <c r="K115" s="187"/>
      <c r="L115" s="184" t="s">
        <v>396</v>
      </c>
      <c r="M115" s="184"/>
      <c r="N115" s="184" t="s">
        <v>962</v>
      </c>
      <c r="O115" s="201" t="s">
        <v>1089</v>
      </c>
    </row>
    <row r="116" spans="1:15">
      <c r="A116" s="170" t="s">
        <v>642</v>
      </c>
      <c r="B116" s="180" t="s">
        <v>528</v>
      </c>
      <c r="C116" s="165" t="s">
        <v>166</v>
      </c>
      <c r="D116" s="165">
        <v>0.03</v>
      </c>
      <c r="E116" s="165">
        <v>0.03</v>
      </c>
      <c r="F116" s="202">
        <f>VLOOKUP(A6,A2:C9,MATCH(C1,A1:C1,0),0)*IF(VLOOKUP(A2,A2:C9,MATCH(C1,A1:C1,0),0)="Male",VLOOKUP(A116,A11:J137,MATCH(D10,A10:J10,0),0),VLOOKUP(A116,A11:J137,MATCH(E10,A10:J10,0),0))/60</f>
        <v>2.4996191575715176</v>
      </c>
      <c r="G116" s="180" t="s">
        <v>94</v>
      </c>
      <c r="H116" s="180"/>
      <c r="I116" s="167"/>
      <c r="J116" s="189"/>
      <c r="K116" s="187"/>
      <c r="L116" s="184" t="s">
        <v>396</v>
      </c>
      <c r="M116" s="184"/>
      <c r="N116" s="184" t="s">
        <v>962</v>
      </c>
      <c r="O116" s="201" t="s">
        <v>1089</v>
      </c>
    </row>
    <row r="117" spans="1:15" ht="24">
      <c r="A117" s="170" t="s">
        <v>643</v>
      </c>
      <c r="B117" s="180" t="s">
        <v>7</v>
      </c>
      <c r="C117" s="165" t="s">
        <v>166</v>
      </c>
      <c r="D117" s="165">
        <v>0.18</v>
      </c>
      <c r="E117" s="165">
        <v>0.18</v>
      </c>
      <c r="F117" s="179">
        <v>1032.7</v>
      </c>
      <c r="G117" s="180" t="s">
        <v>94</v>
      </c>
      <c r="H117" s="183"/>
      <c r="I117" s="168"/>
      <c r="J117" s="188" t="s">
        <v>547</v>
      </c>
      <c r="K117" s="177"/>
      <c r="L117" s="184" t="s">
        <v>396</v>
      </c>
      <c r="M117" s="184"/>
      <c r="N117" s="184" t="s">
        <v>962</v>
      </c>
      <c r="O117" s="201" t="s">
        <v>1089</v>
      </c>
    </row>
    <row r="118" spans="1:15">
      <c r="A118" s="170" t="s">
        <v>644</v>
      </c>
      <c r="B118" s="180" t="s">
        <v>528</v>
      </c>
      <c r="C118" s="165" t="s">
        <v>166</v>
      </c>
      <c r="D118" s="165">
        <v>1</v>
      </c>
      <c r="E118" s="165">
        <v>1</v>
      </c>
      <c r="F118" s="207">
        <f>VLOOKUP(A6,A2:C9,MATCH(C1,A1:C1,0),0)*IF(VLOOKUP(A2,A2:C9,MATCH(C1,A1:C1,0),0)="Male",VLOOKUP(A118,A11:J137,MATCH(D10,A10:J10,0),0),VLOOKUP(A118,A11:J137,MATCH(E10,A10:J10,0),0))/60</f>
        <v>83.320638585717262</v>
      </c>
      <c r="G118" s="180" t="s">
        <v>94</v>
      </c>
      <c r="H118" s="183"/>
      <c r="I118" s="168"/>
      <c r="J118" s="190"/>
      <c r="K118" s="177"/>
      <c r="L118" s="184" t="s">
        <v>396</v>
      </c>
      <c r="M118" s="184"/>
      <c r="N118" s="184" t="s">
        <v>962</v>
      </c>
      <c r="O118" s="201" t="s">
        <v>1089</v>
      </c>
    </row>
    <row r="119" spans="1:15">
      <c r="H119" s="28"/>
    </row>
    <row r="120" spans="1:15">
      <c r="H120" s="28"/>
    </row>
    <row r="121" spans="1:15">
      <c r="G121" s="28"/>
    </row>
    <row r="122" spans="1:15">
      <c r="G122"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ht="72">
      <c r="A2" s="39" t="s">
        <v>171</v>
      </c>
      <c r="B2" s="10" t="s">
        <v>35</v>
      </c>
      <c r="C2" s="146" t="s">
        <v>166</v>
      </c>
      <c r="D2" s="10" t="s">
        <v>783</v>
      </c>
      <c r="E2" s="10" t="s">
        <v>784</v>
      </c>
      <c r="F2" s="64"/>
      <c r="G2" s="10"/>
      <c r="H2" s="101" t="s">
        <v>785</v>
      </c>
      <c r="I2" s="10"/>
      <c r="J2" s="10" t="s">
        <v>397</v>
      </c>
      <c r="K2" s="151"/>
      <c r="L2" s="151" t="s">
        <v>961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5"/>
  <cols>
    <col min="1" max="1" width="29.85546875" bestFit="1" customWidth="1"/>
    <col min="2" max="2" width="16.85546875" customWidth="1"/>
    <col min="3" max="3" width="16.7109375" customWidth="1"/>
    <col min="4" max="4" width="12.5703125" bestFit="1"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ht="24">
      <c r="A1" s="6" t="s">
        <v>0</v>
      </c>
      <c r="B1" s="22" t="s">
        <v>1</v>
      </c>
      <c r="C1" s="41" t="s">
        <v>220</v>
      </c>
      <c r="D1" s="22" t="s">
        <v>2</v>
      </c>
      <c r="E1" s="22" t="s">
        <v>3</v>
      </c>
      <c r="F1" s="12" t="s">
        <v>63</v>
      </c>
      <c r="G1" s="12" t="s">
        <v>19</v>
      </c>
      <c r="H1" s="12" t="s">
        <v>71</v>
      </c>
      <c r="I1" s="12" t="s">
        <v>14</v>
      </c>
      <c r="J1" s="50" t="s">
        <v>367</v>
      </c>
      <c r="K1" s="50" t="s">
        <v>408</v>
      </c>
      <c r="L1" s="50" t="s">
        <v>412</v>
      </c>
    </row>
    <row r="2" spans="1:12" s="57" customFormat="1" ht="24">
      <c r="A2" s="17" t="s">
        <v>531</v>
      </c>
      <c r="B2" s="10"/>
      <c r="C2" s="58"/>
      <c r="D2" s="10"/>
      <c r="E2" s="10"/>
      <c r="F2" s="10"/>
      <c r="G2" s="58" t="s">
        <v>532</v>
      </c>
      <c r="H2" s="10"/>
      <c r="I2" s="7"/>
      <c r="J2" s="78" t="s">
        <v>398</v>
      </c>
      <c r="K2" s="56"/>
      <c r="L2" s="56"/>
    </row>
    <row r="3" spans="1:12">
      <c r="A3" s="23" t="s">
        <v>156</v>
      </c>
      <c r="B3" s="10" t="s">
        <v>163</v>
      </c>
      <c r="C3" s="2" t="s">
        <v>166</v>
      </c>
      <c r="D3" s="10">
        <v>37</v>
      </c>
      <c r="E3" s="10" t="s">
        <v>133</v>
      </c>
      <c r="G3" s="10"/>
      <c r="H3" s="10"/>
      <c r="I3" s="7"/>
      <c r="J3" s="78" t="s">
        <v>398</v>
      </c>
      <c r="K3" s="56"/>
      <c r="L3" s="56" t="s">
        <v>962</v>
      </c>
    </row>
    <row r="4" spans="1:12">
      <c r="A4" s="23" t="s">
        <v>157</v>
      </c>
      <c r="B4" s="10" t="s">
        <v>199</v>
      </c>
      <c r="C4" s="2" t="s">
        <v>166</v>
      </c>
      <c r="D4" s="42">
        <v>0.17599999999999999</v>
      </c>
      <c r="E4" s="10" t="s">
        <v>47</v>
      </c>
      <c r="F4" s="7"/>
      <c r="G4" s="10"/>
      <c r="H4" s="10" t="s">
        <v>200</v>
      </c>
      <c r="I4" s="7"/>
      <c r="J4" s="78" t="s">
        <v>398</v>
      </c>
      <c r="K4" s="56"/>
      <c r="L4" s="56" t="s">
        <v>960</v>
      </c>
    </row>
    <row r="5" spans="1:12" s="10" customFormat="1">
      <c r="A5" s="17" t="s">
        <v>533</v>
      </c>
      <c r="G5" s="10" t="s">
        <v>534</v>
      </c>
      <c r="J5" s="78" t="s">
        <v>398</v>
      </c>
    </row>
    <row r="6" spans="1:12" s="57" customFormat="1" ht="24">
      <c r="A6" s="17" t="s">
        <v>411</v>
      </c>
      <c r="B6" s="54"/>
      <c r="C6" s="58"/>
      <c r="D6" s="54"/>
      <c r="E6" s="54"/>
      <c r="F6" s="54"/>
      <c r="G6" s="58" t="s">
        <v>196</v>
      </c>
      <c r="H6" s="54"/>
      <c r="I6" s="7"/>
      <c r="J6" s="78" t="s">
        <v>398</v>
      </c>
      <c r="K6" s="56"/>
      <c r="L6" s="56"/>
    </row>
    <row r="7" spans="1:12">
      <c r="A7" s="23" t="s">
        <v>33</v>
      </c>
      <c r="B7" s="10" t="s">
        <v>50</v>
      </c>
      <c r="C7" s="2" t="s">
        <v>166</v>
      </c>
      <c r="D7" s="10">
        <v>308</v>
      </c>
      <c r="E7" s="10" t="s">
        <v>51</v>
      </c>
      <c r="F7" s="7"/>
      <c r="G7" s="10"/>
      <c r="H7" s="10"/>
      <c r="I7" s="7"/>
      <c r="J7" s="78" t="s">
        <v>398</v>
      </c>
      <c r="K7" s="56"/>
      <c r="L7" s="56" t="s">
        <v>962</v>
      </c>
    </row>
    <row r="8" spans="1:12">
      <c r="A8" s="23" t="s">
        <v>34</v>
      </c>
      <c r="B8" s="10" t="s">
        <v>36</v>
      </c>
      <c r="C8" s="2" t="s">
        <v>166</v>
      </c>
      <c r="D8" s="10">
        <v>1.3</v>
      </c>
      <c r="E8" s="10" t="s">
        <v>52</v>
      </c>
      <c r="F8" s="7"/>
      <c r="G8" s="10"/>
      <c r="H8" s="10"/>
      <c r="I8" s="7"/>
      <c r="J8" s="78" t="s">
        <v>398</v>
      </c>
      <c r="K8" s="56"/>
      <c r="L8" s="56" t="s">
        <v>962</v>
      </c>
    </row>
    <row r="9" spans="1:12">
      <c r="A9" s="23" t="s">
        <v>159</v>
      </c>
      <c r="B9" s="10" t="s">
        <v>163</v>
      </c>
      <c r="C9" s="2" t="s">
        <v>166</v>
      </c>
      <c r="D9" s="10">
        <v>33</v>
      </c>
      <c r="E9" s="10" t="s">
        <v>133</v>
      </c>
      <c r="F9" s="7"/>
      <c r="G9" s="10"/>
      <c r="H9" s="10"/>
      <c r="I9" s="7"/>
      <c r="J9" s="78" t="s">
        <v>398</v>
      </c>
      <c r="K9" s="56"/>
      <c r="L9" s="56" t="s">
        <v>962</v>
      </c>
    </row>
    <row r="10" spans="1:12" s="11" customFormat="1">
      <c r="A10" s="17" t="s">
        <v>160</v>
      </c>
      <c r="B10" s="16"/>
      <c r="C10" s="2"/>
      <c r="D10" s="16"/>
      <c r="E10" s="16"/>
      <c r="F10" s="16"/>
      <c r="G10" s="40" t="s">
        <v>536</v>
      </c>
      <c r="H10" s="16"/>
      <c r="I10" s="7"/>
      <c r="J10" s="78" t="s">
        <v>398</v>
      </c>
      <c r="K10" s="56"/>
      <c r="L10" s="56"/>
    </row>
    <row r="11" spans="1:12" s="11" customFormat="1">
      <c r="A11" s="23" t="s">
        <v>170</v>
      </c>
      <c r="B11" s="10" t="s">
        <v>32</v>
      </c>
      <c r="C11" s="2" t="s">
        <v>166</v>
      </c>
      <c r="D11" s="10">
        <v>1790</v>
      </c>
      <c r="E11" s="10" t="s">
        <v>48</v>
      </c>
      <c r="F11" s="7"/>
      <c r="G11" s="10"/>
      <c r="H11" s="10" t="s">
        <v>49</v>
      </c>
      <c r="I11" s="7"/>
      <c r="J11" s="78" t="s">
        <v>398</v>
      </c>
      <c r="K11" s="56"/>
      <c r="L11" s="56" t="s">
        <v>963</v>
      </c>
    </row>
    <row r="12" spans="1:12" s="57" customFormat="1" ht="24">
      <c r="A12" s="17" t="s">
        <v>535</v>
      </c>
      <c r="B12" s="54"/>
      <c r="C12" s="58"/>
      <c r="D12" s="54"/>
      <c r="E12" s="54"/>
      <c r="F12" s="54"/>
      <c r="G12" s="58" t="s">
        <v>196</v>
      </c>
      <c r="H12" s="54"/>
      <c r="I12" s="7"/>
      <c r="J12" s="78" t="s">
        <v>398</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38" t="s">
        <v>1055</v>
      </c>
      <c r="B2" s="62" t="s">
        <v>6</v>
      </c>
      <c r="C2" s="62" t="s">
        <v>166</v>
      </c>
      <c r="D2" s="62" t="s">
        <v>221</v>
      </c>
      <c r="E2" s="62" t="s">
        <v>59</v>
      </c>
      <c r="F2" s="62"/>
      <c r="G2" s="62"/>
      <c r="H2" s="62" t="s">
        <v>222</v>
      </c>
      <c r="I2" s="10"/>
      <c r="J2" s="10" t="s">
        <v>399</v>
      </c>
      <c r="K2" s="56"/>
      <c r="L2" s="56" t="s">
        <v>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c r="A2" s="24" t="s">
        <v>862</v>
      </c>
      <c r="B2" s="10"/>
      <c r="C2" s="10"/>
      <c r="D2" s="10"/>
      <c r="E2" s="10"/>
      <c r="F2" s="10"/>
      <c r="G2" s="10"/>
      <c r="H2" s="10"/>
      <c r="I2" s="10"/>
      <c r="J2" s="10"/>
      <c r="K2" s="56"/>
      <c r="L2" s="56"/>
    </row>
    <row r="3" spans="1:12">
      <c r="A3" s="24" t="s">
        <v>865</v>
      </c>
      <c r="B3" s="10"/>
      <c r="C3" s="10"/>
      <c r="D3" s="10"/>
      <c r="E3" s="10"/>
      <c r="F3" s="10"/>
      <c r="G3" s="10"/>
      <c r="H3" s="10"/>
      <c r="I3" s="10"/>
      <c r="J3" s="10"/>
      <c r="K3" s="56"/>
      <c r="L3" s="56"/>
    </row>
    <row r="4" spans="1:12">
      <c r="A4" s="24" t="s">
        <v>864</v>
      </c>
      <c r="B4" s="10"/>
      <c r="C4" s="10"/>
      <c r="D4" s="10"/>
      <c r="E4" s="10"/>
      <c r="F4" s="10"/>
      <c r="G4" s="10"/>
      <c r="H4" s="10"/>
      <c r="I4" s="10"/>
      <c r="J4" s="10"/>
      <c r="K4" s="151"/>
      <c r="L4" s="151"/>
    </row>
    <row r="5" spans="1:12">
      <c r="A5" s="24" t="s">
        <v>863</v>
      </c>
      <c r="B5" s="10"/>
      <c r="C5" s="10"/>
      <c r="D5" s="10"/>
      <c r="E5" s="10"/>
      <c r="F5" s="10"/>
      <c r="G5" s="10"/>
      <c r="H5" s="10"/>
      <c r="I5" s="10"/>
      <c r="J5" s="10"/>
      <c r="K5" s="151"/>
      <c r="L5" s="151"/>
    </row>
    <row r="6" spans="1:12">
      <c r="A6" s="24" t="s">
        <v>949</v>
      </c>
      <c r="B6" s="10"/>
      <c r="C6" s="10"/>
      <c r="D6" s="10"/>
      <c r="E6" s="10"/>
      <c r="F6" s="10"/>
      <c r="G6" s="10"/>
      <c r="H6" s="10"/>
      <c r="I6" s="10"/>
      <c r="J6" s="10"/>
      <c r="K6" s="151"/>
      <c r="L6" s="151"/>
    </row>
    <row r="7" spans="1:12">
      <c r="A7" s="24" t="s">
        <v>950</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64" zoomScaleNormal="100" workbookViewId="0">
      <pane xSplit="4" topLeftCell="F1" activePane="topRight" state="frozen"/>
      <selection pane="topRight" activeCell="B147" sqref="B147"/>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65" t="s">
        <v>182</v>
      </c>
      <c r="B2" s="58"/>
      <c r="C2" s="58" t="s">
        <v>166</v>
      </c>
      <c r="D2" s="58">
        <v>0.2</v>
      </c>
      <c r="E2" s="58" t="s">
        <v>92</v>
      </c>
      <c r="F2" s="58">
        <v>317</v>
      </c>
      <c r="G2" s="58" t="s">
        <v>491</v>
      </c>
      <c r="H2" s="58"/>
      <c r="I2" s="64"/>
      <c r="J2" s="56" t="s">
        <v>392</v>
      </c>
      <c r="K2" s="56"/>
      <c r="L2" s="56" t="s">
        <v>961</v>
      </c>
    </row>
    <row r="3" spans="1:12">
      <c r="A3" s="65" t="s">
        <v>180</v>
      </c>
      <c r="B3" s="58" t="s">
        <v>181</v>
      </c>
      <c r="C3" s="58" t="s">
        <v>166</v>
      </c>
      <c r="D3" s="58">
        <v>180</v>
      </c>
      <c r="E3" s="58" t="s">
        <v>92</v>
      </c>
      <c r="F3" s="58">
        <v>315</v>
      </c>
      <c r="G3" s="58"/>
      <c r="H3" s="58"/>
      <c r="I3" s="54"/>
      <c r="J3" s="56" t="s">
        <v>392</v>
      </c>
      <c r="K3" s="56"/>
      <c r="L3" s="56" t="s">
        <v>962</v>
      </c>
    </row>
    <row r="4" spans="1:12" ht="24">
      <c r="A4" s="65" t="s">
        <v>184</v>
      </c>
      <c r="B4" s="58" t="s">
        <v>6</v>
      </c>
      <c r="C4" s="58" t="s">
        <v>166</v>
      </c>
      <c r="D4" s="58" t="s">
        <v>185</v>
      </c>
      <c r="E4" s="49" t="s">
        <v>283</v>
      </c>
      <c r="F4" s="58">
        <v>91</v>
      </c>
      <c r="G4" s="58"/>
      <c r="H4" s="58"/>
      <c r="I4" s="64"/>
      <c r="J4" s="56" t="s">
        <v>392</v>
      </c>
      <c r="K4" s="56"/>
      <c r="L4" s="56" t="s">
        <v>962</v>
      </c>
    </row>
    <row r="5" spans="1:12">
      <c r="A5" s="65" t="s">
        <v>183</v>
      </c>
      <c r="B5" s="58" t="s">
        <v>6</v>
      </c>
      <c r="C5" s="58" t="s">
        <v>166</v>
      </c>
      <c r="D5" s="58">
        <v>660</v>
      </c>
      <c r="E5" s="49" t="s">
        <v>102</v>
      </c>
      <c r="F5" s="58">
        <v>91</v>
      </c>
      <c r="G5" s="58" t="s">
        <v>498</v>
      </c>
      <c r="H5" s="58"/>
      <c r="I5" s="64"/>
      <c r="J5" s="56" t="s">
        <v>392</v>
      </c>
      <c r="K5" s="56"/>
      <c r="L5" s="56" t="s">
        <v>962</v>
      </c>
    </row>
    <row r="6" spans="1:12" ht="24">
      <c r="A6" s="65" t="s">
        <v>340</v>
      </c>
      <c r="B6" s="58" t="s">
        <v>215</v>
      </c>
      <c r="C6" s="58" t="s">
        <v>166</v>
      </c>
      <c r="D6" s="89">
        <v>0.08</v>
      </c>
      <c r="E6" s="58" t="s">
        <v>92</v>
      </c>
      <c r="F6" s="58">
        <v>320</v>
      </c>
      <c r="G6" s="58"/>
      <c r="H6" s="58" t="s">
        <v>358</v>
      </c>
      <c r="I6" s="64"/>
      <c r="J6" s="56" t="s">
        <v>392</v>
      </c>
      <c r="K6" s="56"/>
      <c r="L6" s="56" t="s">
        <v>960</v>
      </c>
    </row>
    <row r="7" spans="1:12" ht="24">
      <c r="A7" s="17" t="s">
        <v>208</v>
      </c>
      <c r="B7" s="63" t="s">
        <v>528</v>
      </c>
      <c r="C7" s="58" t="s">
        <v>166</v>
      </c>
      <c r="D7" s="67">
        <v>22</v>
      </c>
      <c r="E7" s="63" t="s">
        <v>206</v>
      </c>
      <c r="F7" s="63" t="s">
        <v>205</v>
      </c>
      <c r="H7" s="53" t="s">
        <v>37</v>
      </c>
      <c r="I7" s="56"/>
      <c r="J7" s="56" t="s">
        <v>392</v>
      </c>
      <c r="K7" s="56"/>
      <c r="L7" s="56"/>
    </row>
    <row r="8" spans="1:12" ht="24">
      <c r="A8" s="65" t="s">
        <v>209</v>
      </c>
      <c r="B8" s="63" t="s">
        <v>9</v>
      </c>
      <c r="C8" s="58" t="s">
        <v>166</v>
      </c>
      <c r="D8" s="67" t="s">
        <v>216</v>
      </c>
      <c r="E8" s="63" t="s">
        <v>102</v>
      </c>
      <c r="F8" s="63" t="s">
        <v>38</v>
      </c>
      <c r="G8" s="63"/>
      <c r="H8" s="58"/>
      <c r="I8" s="56"/>
      <c r="J8" s="56" t="s">
        <v>392</v>
      </c>
      <c r="K8" s="56"/>
      <c r="L8" s="56" t="s">
        <v>963</v>
      </c>
    </row>
    <row r="9" spans="1:12">
      <c r="A9" s="65" t="s">
        <v>210</v>
      </c>
      <c r="B9" s="63" t="s">
        <v>341</v>
      </c>
      <c r="C9" s="58" t="s">
        <v>166</v>
      </c>
      <c r="D9" s="67" t="s">
        <v>216</v>
      </c>
      <c r="E9" s="63" t="s">
        <v>102</v>
      </c>
      <c r="F9" s="63" t="s">
        <v>342</v>
      </c>
      <c r="G9" s="63"/>
      <c r="H9" s="58"/>
      <c r="I9" s="56"/>
      <c r="J9" s="56" t="s">
        <v>392</v>
      </c>
      <c r="K9" s="56"/>
      <c r="L9" s="56" t="s">
        <v>963</v>
      </c>
    </row>
    <row r="10" spans="1:12">
      <c r="A10" s="65" t="s">
        <v>207</v>
      </c>
      <c r="B10" s="58" t="s">
        <v>181</v>
      </c>
      <c r="C10" s="58" t="s">
        <v>166</v>
      </c>
      <c r="D10" s="58">
        <v>1.5</v>
      </c>
      <c r="E10" s="58" t="s">
        <v>92</v>
      </c>
      <c r="F10" s="58">
        <v>315</v>
      </c>
      <c r="G10" s="58"/>
      <c r="H10" s="58"/>
      <c r="I10" s="64"/>
      <c r="J10" s="56" t="s">
        <v>392</v>
      </c>
      <c r="K10" s="56"/>
      <c r="L10" s="56" t="s">
        <v>961</v>
      </c>
    </row>
    <row r="11" spans="1:12" ht="24">
      <c r="A11" s="65" t="s">
        <v>211</v>
      </c>
      <c r="B11" s="63"/>
      <c r="C11" s="58" t="s">
        <v>166</v>
      </c>
      <c r="D11" s="67" t="s">
        <v>480</v>
      </c>
      <c r="E11" s="63" t="s">
        <v>488</v>
      </c>
      <c r="F11" s="63" t="s">
        <v>40</v>
      </c>
      <c r="G11" s="63"/>
      <c r="H11" s="58"/>
      <c r="I11" s="56"/>
      <c r="J11" s="56" t="s">
        <v>392</v>
      </c>
      <c r="K11" s="56"/>
      <c r="L11" s="56" t="s">
        <v>960</v>
      </c>
    </row>
    <row r="12" spans="1:12">
      <c r="A12" s="17" t="s">
        <v>212</v>
      </c>
      <c r="B12" s="58"/>
      <c r="C12" s="58"/>
      <c r="D12" s="58"/>
      <c r="E12" s="58"/>
      <c r="F12" s="58"/>
      <c r="G12" s="58"/>
      <c r="H12" s="58"/>
      <c r="I12" s="64"/>
      <c r="J12" s="56" t="s">
        <v>392</v>
      </c>
      <c r="K12" s="56"/>
      <c r="L12" s="56"/>
    </row>
    <row r="13" spans="1:12">
      <c r="A13" s="65" t="s">
        <v>217</v>
      </c>
      <c r="B13" s="63" t="s">
        <v>41</v>
      </c>
      <c r="C13" s="72" t="s">
        <v>166</v>
      </c>
      <c r="D13" s="97" t="s">
        <v>223</v>
      </c>
      <c r="E13" s="98" t="s">
        <v>102</v>
      </c>
      <c r="F13" s="98" t="s">
        <v>40</v>
      </c>
      <c r="G13" s="98"/>
      <c r="H13" s="72"/>
      <c r="I13" s="97"/>
      <c r="J13" s="71" t="s">
        <v>392</v>
      </c>
      <c r="K13" s="56"/>
      <c r="L13" s="56" t="s">
        <v>962</v>
      </c>
    </row>
    <row r="14" spans="1:12">
      <c r="A14" s="65" t="s">
        <v>435</v>
      </c>
      <c r="B14" s="63" t="s">
        <v>215</v>
      </c>
      <c r="C14" s="49" t="s">
        <v>166</v>
      </c>
      <c r="D14" s="49">
        <v>4.1700000000000001E-2</v>
      </c>
      <c r="E14" s="49" t="s">
        <v>92</v>
      </c>
      <c r="F14" s="49">
        <v>321</v>
      </c>
      <c r="G14" s="49" t="s">
        <v>495</v>
      </c>
      <c r="H14" s="49"/>
      <c r="I14" s="99"/>
      <c r="J14" s="88" t="s">
        <v>392</v>
      </c>
      <c r="K14" s="96"/>
      <c r="L14" s="56" t="s">
        <v>960</v>
      </c>
    </row>
    <row r="15" spans="1:12">
      <c r="A15" s="65" t="s">
        <v>275</v>
      </c>
      <c r="B15" s="56" t="s">
        <v>5</v>
      </c>
      <c r="C15" s="75" t="s">
        <v>166</v>
      </c>
      <c r="D15" s="74">
        <v>18</v>
      </c>
      <c r="E15" s="75" t="s">
        <v>92</v>
      </c>
      <c r="F15" s="74">
        <v>318</v>
      </c>
      <c r="G15" s="75"/>
      <c r="H15" s="75"/>
      <c r="I15" s="76"/>
      <c r="J15" s="74" t="s">
        <v>392</v>
      </c>
      <c r="K15" s="56"/>
      <c r="L15" s="56" t="s">
        <v>962</v>
      </c>
    </row>
    <row r="16" spans="1:12">
      <c r="A16" s="65" t="s">
        <v>276</v>
      </c>
      <c r="B16" s="71" t="s">
        <v>5</v>
      </c>
      <c r="C16" s="72" t="s">
        <v>166</v>
      </c>
      <c r="D16" s="71">
        <v>0</v>
      </c>
      <c r="E16" s="72" t="s">
        <v>92</v>
      </c>
      <c r="F16" s="71">
        <v>318</v>
      </c>
      <c r="G16" s="72"/>
      <c r="H16" s="72"/>
      <c r="I16" s="73"/>
      <c r="J16" s="71" t="s">
        <v>392</v>
      </c>
      <c r="K16" s="56"/>
      <c r="L16" s="56" t="s">
        <v>962</v>
      </c>
    </row>
    <row r="17" spans="1:12" ht="24">
      <c r="A17" s="70" t="s">
        <v>436</v>
      </c>
      <c r="B17" s="71" t="s">
        <v>215</v>
      </c>
      <c r="C17" s="49" t="s">
        <v>166</v>
      </c>
      <c r="D17" s="49">
        <v>7.6300000000000007E-2</v>
      </c>
      <c r="E17" s="49" t="s">
        <v>92</v>
      </c>
      <c r="F17" s="49">
        <v>321</v>
      </c>
      <c r="G17" s="49" t="s">
        <v>496</v>
      </c>
      <c r="H17" s="49"/>
      <c r="I17" s="99"/>
      <c r="J17" s="88" t="s">
        <v>392</v>
      </c>
      <c r="K17" s="96"/>
      <c r="L17" s="56" t="s">
        <v>960</v>
      </c>
    </row>
    <row r="18" spans="1:12">
      <c r="A18" s="70" t="s">
        <v>362</v>
      </c>
      <c r="B18" s="49"/>
      <c r="C18" s="100" t="s">
        <v>166</v>
      </c>
      <c r="D18" s="100">
        <v>0.2</v>
      </c>
      <c r="E18" s="100" t="s">
        <v>92</v>
      </c>
      <c r="F18" s="100">
        <v>317</v>
      </c>
      <c r="G18" s="100" t="s">
        <v>491</v>
      </c>
      <c r="H18" s="75"/>
      <c r="I18" s="76"/>
      <c r="J18" s="74" t="s">
        <v>392</v>
      </c>
      <c r="K18" s="56"/>
      <c r="L18" s="56" t="s">
        <v>961</v>
      </c>
    </row>
    <row r="19" spans="1:12">
      <c r="A19" s="65" t="s">
        <v>277</v>
      </c>
      <c r="B19" s="74" t="s">
        <v>5</v>
      </c>
      <c r="C19" s="75" t="s">
        <v>166</v>
      </c>
      <c r="D19" s="74">
        <v>60</v>
      </c>
      <c r="E19" s="75" t="s">
        <v>92</v>
      </c>
      <c r="F19" s="74">
        <v>318</v>
      </c>
      <c r="G19" s="75"/>
      <c r="H19" s="75"/>
      <c r="I19" s="76"/>
      <c r="J19" s="56" t="s">
        <v>392</v>
      </c>
      <c r="K19" s="56"/>
      <c r="L19" s="56" t="s">
        <v>962</v>
      </c>
    </row>
    <row r="20" spans="1:12">
      <c r="A20" s="65" t="s">
        <v>278</v>
      </c>
      <c r="B20" s="56" t="s">
        <v>5</v>
      </c>
      <c r="C20" s="58" t="s">
        <v>166</v>
      </c>
      <c r="D20" s="56">
        <v>-32</v>
      </c>
      <c r="E20" s="58" t="s">
        <v>92</v>
      </c>
      <c r="F20" s="56">
        <v>318</v>
      </c>
      <c r="G20" s="58"/>
      <c r="H20" s="58"/>
      <c r="I20" s="64"/>
      <c r="J20" s="56" t="s">
        <v>392</v>
      </c>
      <c r="K20" s="56"/>
      <c r="L20" s="56" t="s">
        <v>962</v>
      </c>
    </row>
    <row r="21" spans="1:12">
      <c r="A21" s="65" t="s">
        <v>279</v>
      </c>
      <c r="B21" s="58" t="s">
        <v>213</v>
      </c>
      <c r="C21" s="58" t="s">
        <v>166</v>
      </c>
      <c r="D21" s="58">
        <v>12.5</v>
      </c>
      <c r="E21" s="58" t="s">
        <v>92</v>
      </c>
      <c r="F21" s="58">
        <v>318</v>
      </c>
      <c r="G21" s="58" t="s">
        <v>186</v>
      </c>
      <c r="H21" s="58"/>
      <c r="I21" s="64"/>
      <c r="J21" s="56" t="s">
        <v>392</v>
      </c>
      <c r="K21" s="56"/>
      <c r="L21" s="56" t="s">
        <v>962</v>
      </c>
    </row>
    <row r="22" spans="1:12">
      <c r="A22" s="65" t="s">
        <v>280</v>
      </c>
      <c r="B22" s="58" t="s">
        <v>181</v>
      </c>
      <c r="C22" s="58" t="s">
        <v>166</v>
      </c>
      <c r="D22" s="58">
        <v>90</v>
      </c>
      <c r="E22" s="58" t="s">
        <v>92</v>
      </c>
      <c r="F22" s="58">
        <v>315</v>
      </c>
      <c r="G22" s="58" t="s">
        <v>307</v>
      </c>
      <c r="H22" s="58"/>
      <c r="I22" s="54"/>
      <c r="J22" s="56" t="s">
        <v>392</v>
      </c>
      <c r="K22" s="56"/>
      <c r="L22" s="56" t="s">
        <v>962</v>
      </c>
    </row>
    <row r="23" spans="1:12" ht="36">
      <c r="A23" s="65" t="s">
        <v>281</v>
      </c>
      <c r="B23" s="58" t="s">
        <v>267</v>
      </c>
      <c r="C23" s="58" t="s">
        <v>166</v>
      </c>
      <c r="D23" s="58" t="s">
        <v>306</v>
      </c>
      <c r="E23" s="58" t="s">
        <v>348</v>
      </c>
      <c r="F23" s="58">
        <v>44</v>
      </c>
      <c r="G23" s="58" t="s">
        <v>499</v>
      </c>
      <c r="H23" s="58"/>
      <c r="I23" s="54"/>
      <c r="J23" s="56" t="s">
        <v>392</v>
      </c>
      <c r="K23" s="56"/>
      <c r="L23" s="56" t="s">
        <v>963</v>
      </c>
    </row>
    <row r="24" spans="1:12" ht="24">
      <c r="A24" s="17" t="s">
        <v>334</v>
      </c>
      <c r="B24" s="58" t="s">
        <v>529</v>
      </c>
      <c r="C24" s="58" t="s">
        <v>166</v>
      </c>
      <c r="D24" s="58">
        <v>3.6764700000000001</v>
      </c>
      <c r="E24" s="58" t="s">
        <v>530</v>
      </c>
      <c r="F24" s="58"/>
      <c r="G24" s="58"/>
      <c r="H24" s="58" t="s">
        <v>335</v>
      </c>
      <c r="I24" s="54"/>
      <c r="J24" s="56" t="s">
        <v>392</v>
      </c>
      <c r="K24" s="56"/>
      <c r="L24" s="56"/>
    </row>
    <row r="25" spans="1:12">
      <c r="A25" s="65" t="s">
        <v>282</v>
      </c>
      <c r="B25" s="58" t="s">
        <v>5</v>
      </c>
      <c r="C25" s="58" t="s">
        <v>166</v>
      </c>
      <c r="D25" s="58">
        <v>10</v>
      </c>
      <c r="E25" s="58" t="s">
        <v>92</v>
      </c>
      <c r="F25" s="58">
        <v>318</v>
      </c>
      <c r="G25" s="58"/>
      <c r="H25" s="58"/>
      <c r="I25" s="64"/>
      <c r="J25" s="56" t="s">
        <v>392</v>
      </c>
      <c r="K25" s="56"/>
      <c r="L25" s="56" t="s">
        <v>962</v>
      </c>
    </row>
    <row r="26" spans="1:12">
      <c r="A26" s="65" t="s">
        <v>284</v>
      </c>
      <c r="B26" s="58" t="s">
        <v>5</v>
      </c>
      <c r="C26" s="58" t="s">
        <v>166</v>
      </c>
      <c r="D26" s="58">
        <v>10</v>
      </c>
      <c r="E26" s="58" t="s">
        <v>92</v>
      </c>
      <c r="F26" s="58" t="s">
        <v>187</v>
      </c>
      <c r="G26" s="58"/>
      <c r="H26" s="58"/>
      <c r="I26" s="64"/>
      <c r="J26" s="56" t="s">
        <v>392</v>
      </c>
      <c r="K26" s="56"/>
      <c r="L26" s="56" t="s">
        <v>962</v>
      </c>
    </row>
    <row r="27" spans="1:12">
      <c r="A27" s="65" t="s">
        <v>285</v>
      </c>
      <c r="B27" s="56" t="s">
        <v>5</v>
      </c>
      <c r="C27" s="58" t="s">
        <v>166</v>
      </c>
      <c r="D27" s="56">
        <v>13</v>
      </c>
      <c r="E27" s="58" t="s">
        <v>92</v>
      </c>
      <c r="F27" s="56">
        <v>340</v>
      </c>
      <c r="G27" s="58"/>
      <c r="H27" s="58"/>
      <c r="I27" s="64"/>
      <c r="J27" s="56" t="s">
        <v>392</v>
      </c>
      <c r="K27" s="56"/>
      <c r="L27" s="56" t="s">
        <v>962</v>
      </c>
    </row>
    <row r="28" spans="1:12" ht="12" customHeight="1">
      <c r="A28" s="65" t="s">
        <v>286</v>
      </c>
      <c r="B28" s="56" t="s">
        <v>5</v>
      </c>
      <c r="C28" s="58" t="s">
        <v>166</v>
      </c>
      <c r="D28" s="56">
        <v>-32</v>
      </c>
      <c r="E28" s="58" t="s">
        <v>92</v>
      </c>
      <c r="F28" s="56">
        <v>340</v>
      </c>
      <c r="G28" s="58"/>
      <c r="H28" s="58"/>
      <c r="I28" s="64"/>
      <c r="J28" s="56" t="s">
        <v>392</v>
      </c>
      <c r="K28" s="56"/>
      <c r="L28" s="56" t="s">
        <v>962</v>
      </c>
    </row>
    <row r="29" spans="1:12">
      <c r="A29" s="65" t="s">
        <v>287</v>
      </c>
      <c r="B29" s="58" t="s">
        <v>213</v>
      </c>
      <c r="C29" s="58" t="s">
        <v>166</v>
      </c>
      <c r="D29" s="144">
        <v>6.2</v>
      </c>
      <c r="E29" s="58" t="s">
        <v>92</v>
      </c>
      <c r="F29" s="58" t="s">
        <v>187</v>
      </c>
      <c r="G29" s="58" t="s">
        <v>186</v>
      </c>
      <c r="H29" s="58"/>
      <c r="I29" s="64"/>
      <c r="J29" s="56" t="s">
        <v>392</v>
      </c>
      <c r="K29" s="56"/>
      <c r="L29" s="56" t="s">
        <v>962</v>
      </c>
    </row>
    <row r="30" spans="1:12">
      <c r="A30" s="65" t="s">
        <v>346</v>
      </c>
      <c r="B30" s="58" t="s">
        <v>6</v>
      </c>
      <c r="C30" s="58" t="s">
        <v>166</v>
      </c>
      <c r="D30" s="58">
        <v>62</v>
      </c>
      <c r="E30" s="58" t="s">
        <v>92</v>
      </c>
      <c r="F30" s="58">
        <v>339</v>
      </c>
      <c r="G30" s="58" t="s">
        <v>349</v>
      </c>
      <c r="H30" s="58"/>
      <c r="I30" s="64"/>
      <c r="J30" s="56" t="s">
        <v>392</v>
      </c>
      <c r="K30" s="56"/>
      <c r="L30" s="56" t="s">
        <v>962</v>
      </c>
    </row>
    <row r="31" spans="1:12">
      <c r="A31" s="17" t="s">
        <v>343</v>
      </c>
      <c r="B31" s="58" t="s">
        <v>214</v>
      </c>
      <c r="C31" s="58" t="s">
        <v>166</v>
      </c>
      <c r="D31" s="58">
        <v>2.5</v>
      </c>
      <c r="E31" s="58" t="s">
        <v>94</v>
      </c>
      <c r="F31" s="58"/>
      <c r="G31" s="58"/>
      <c r="H31" s="58" t="s">
        <v>344</v>
      </c>
      <c r="I31" s="64"/>
      <c r="J31" s="56" t="s">
        <v>392</v>
      </c>
      <c r="K31" s="56"/>
      <c r="L31" s="56"/>
    </row>
    <row r="32" spans="1:12" ht="24">
      <c r="A32" s="17" t="s">
        <v>337</v>
      </c>
      <c r="B32" s="58" t="s">
        <v>529</v>
      </c>
      <c r="C32" s="58" t="s">
        <v>166</v>
      </c>
      <c r="D32" s="58">
        <v>2.9174699999999998</v>
      </c>
      <c r="E32" s="58" t="s">
        <v>530</v>
      </c>
      <c r="F32" s="58"/>
      <c r="G32" s="58"/>
      <c r="H32" s="58" t="s">
        <v>335</v>
      </c>
      <c r="I32" s="64"/>
      <c r="J32" s="56" t="s">
        <v>392</v>
      </c>
      <c r="K32" s="56"/>
      <c r="L32" s="56"/>
    </row>
    <row r="33" spans="1:12">
      <c r="A33" s="17" t="s">
        <v>770</v>
      </c>
      <c r="B33" s="56" t="s">
        <v>5</v>
      </c>
      <c r="C33" s="58" t="s">
        <v>166</v>
      </c>
      <c r="D33" s="56">
        <v>6</v>
      </c>
      <c r="E33" s="58" t="s">
        <v>92</v>
      </c>
      <c r="F33" s="56">
        <v>340</v>
      </c>
      <c r="G33" s="58"/>
      <c r="H33" s="58"/>
      <c r="I33" s="64"/>
      <c r="J33" s="56" t="s">
        <v>392</v>
      </c>
      <c r="K33" s="56"/>
      <c r="L33" s="56"/>
    </row>
    <row r="34" spans="1:12">
      <c r="A34" s="65" t="s">
        <v>288</v>
      </c>
      <c r="B34" s="56" t="s">
        <v>5</v>
      </c>
      <c r="C34" s="58" t="s">
        <v>166</v>
      </c>
      <c r="D34" s="56">
        <v>-15</v>
      </c>
      <c r="E34" s="58" t="s">
        <v>92</v>
      </c>
      <c r="F34" s="56">
        <v>340</v>
      </c>
      <c r="G34" s="58"/>
      <c r="H34" s="58"/>
      <c r="I34" s="64"/>
      <c r="J34" s="56" t="s">
        <v>392</v>
      </c>
      <c r="K34" s="56"/>
      <c r="L34" s="56" t="s">
        <v>962</v>
      </c>
    </row>
    <row r="35" spans="1:12">
      <c r="A35" s="65" t="s">
        <v>437</v>
      </c>
      <c r="B35" s="56" t="s">
        <v>215</v>
      </c>
      <c r="C35" s="49" t="s">
        <v>166</v>
      </c>
      <c r="D35" s="49">
        <v>4.1700000000000001E-2</v>
      </c>
      <c r="E35" s="49" t="s">
        <v>92</v>
      </c>
      <c r="F35" s="49">
        <v>321</v>
      </c>
      <c r="G35" s="49" t="s">
        <v>495</v>
      </c>
      <c r="H35" s="49"/>
      <c r="I35" s="99"/>
      <c r="J35" s="88" t="s">
        <v>392</v>
      </c>
      <c r="K35" s="56"/>
      <c r="L35" s="151" t="s">
        <v>960</v>
      </c>
    </row>
    <row r="36" spans="1:12">
      <c r="A36" s="65" t="s">
        <v>289</v>
      </c>
      <c r="B36" s="56" t="s">
        <v>5</v>
      </c>
      <c r="C36" s="58" t="s">
        <v>166</v>
      </c>
      <c r="D36" s="56">
        <v>18</v>
      </c>
      <c r="E36" s="58" t="s">
        <v>92</v>
      </c>
      <c r="F36" s="56">
        <v>318</v>
      </c>
      <c r="G36" s="58"/>
      <c r="H36" s="58"/>
      <c r="I36" s="64"/>
      <c r="J36" s="56" t="s">
        <v>392</v>
      </c>
      <c r="K36" s="56"/>
      <c r="L36" s="151" t="s">
        <v>962</v>
      </c>
    </row>
    <row r="37" spans="1:12">
      <c r="A37" s="65" t="s">
        <v>290</v>
      </c>
      <c r="B37" s="71" t="s">
        <v>5</v>
      </c>
      <c r="C37" s="72" t="s">
        <v>166</v>
      </c>
      <c r="D37" s="71">
        <v>0</v>
      </c>
      <c r="E37" s="72" t="s">
        <v>92</v>
      </c>
      <c r="F37" s="71">
        <v>318</v>
      </c>
      <c r="G37" s="72"/>
      <c r="H37" s="58"/>
      <c r="I37" s="64"/>
      <c r="J37" s="56" t="s">
        <v>392</v>
      </c>
      <c r="K37" s="56"/>
      <c r="L37" s="151" t="s">
        <v>962</v>
      </c>
    </row>
    <row r="38" spans="1:12" ht="24">
      <c r="A38" s="70" t="s">
        <v>438</v>
      </c>
      <c r="B38" s="71" t="s">
        <v>215</v>
      </c>
      <c r="C38" s="49" t="s">
        <v>166</v>
      </c>
      <c r="D38" s="49">
        <v>7.6300000000000007E-2</v>
      </c>
      <c r="E38" s="49" t="s">
        <v>92</v>
      </c>
      <c r="F38" s="49">
        <v>321</v>
      </c>
      <c r="G38" s="49" t="s">
        <v>496</v>
      </c>
      <c r="H38" s="49"/>
      <c r="I38" s="99"/>
      <c r="J38" s="88" t="s">
        <v>392</v>
      </c>
      <c r="K38" s="56"/>
      <c r="L38" s="151" t="s">
        <v>960</v>
      </c>
    </row>
    <row r="39" spans="1:12">
      <c r="A39" s="70" t="s">
        <v>363</v>
      </c>
      <c r="B39" s="49"/>
      <c r="C39" s="49" t="s">
        <v>166</v>
      </c>
      <c r="D39" s="49">
        <v>0.2</v>
      </c>
      <c r="E39" s="49" t="s">
        <v>92</v>
      </c>
      <c r="F39" s="49">
        <v>317</v>
      </c>
      <c r="G39" s="49" t="s">
        <v>491</v>
      </c>
      <c r="H39" s="77"/>
      <c r="I39" s="64"/>
      <c r="J39" s="56" t="s">
        <v>392</v>
      </c>
      <c r="K39" s="56"/>
      <c r="L39" s="151" t="s">
        <v>961</v>
      </c>
    </row>
    <row r="40" spans="1:12">
      <c r="A40" s="65" t="s">
        <v>291</v>
      </c>
      <c r="B40" s="74" t="s">
        <v>5</v>
      </c>
      <c r="C40" s="75" t="s">
        <v>166</v>
      </c>
      <c r="D40" s="74">
        <v>60</v>
      </c>
      <c r="E40" s="75" t="s">
        <v>92</v>
      </c>
      <c r="F40" s="74">
        <v>318</v>
      </c>
      <c r="G40" s="75"/>
      <c r="H40" s="58"/>
      <c r="I40" s="64"/>
      <c r="J40" s="56" t="s">
        <v>392</v>
      </c>
      <c r="K40" s="56"/>
      <c r="L40" s="151" t="s">
        <v>962</v>
      </c>
    </row>
    <row r="41" spans="1:12">
      <c r="A41" s="65" t="s">
        <v>292</v>
      </c>
      <c r="B41" s="56" t="s">
        <v>5</v>
      </c>
      <c r="C41" s="58" t="s">
        <v>166</v>
      </c>
      <c r="D41" s="56">
        <v>-32</v>
      </c>
      <c r="E41" s="58" t="s">
        <v>92</v>
      </c>
      <c r="F41" s="56">
        <v>318</v>
      </c>
      <c r="G41" s="58"/>
      <c r="H41" s="58"/>
      <c r="I41" s="64"/>
      <c r="J41" s="56" t="s">
        <v>392</v>
      </c>
      <c r="K41" s="56"/>
      <c r="L41" s="151" t="s">
        <v>962</v>
      </c>
    </row>
    <row r="42" spans="1:12">
      <c r="A42" s="65" t="s">
        <v>293</v>
      </c>
      <c r="B42" s="58" t="s">
        <v>213</v>
      </c>
      <c r="C42" s="58" t="s">
        <v>166</v>
      </c>
      <c r="D42" s="145">
        <v>6.25</v>
      </c>
      <c r="E42" s="58" t="s">
        <v>92</v>
      </c>
      <c r="F42" s="58">
        <v>318</v>
      </c>
      <c r="G42" s="58" t="s">
        <v>186</v>
      </c>
      <c r="H42" s="58"/>
      <c r="I42" s="64"/>
      <c r="J42" s="56" t="s">
        <v>392</v>
      </c>
      <c r="K42" s="56"/>
      <c r="L42" s="151" t="s">
        <v>962</v>
      </c>
    </row>
    <row r="43" spans="1:12">
      <c r="A43" s="65" t="s">
        <v>294</v>
      </c>
      <c r="B43" s="58" t="s">
        <v>181</v>
      </c>
      <c r="C43" s="58" t="s">
        <v>166</v>
      </c>
      <c r="D43" s="58">
        <v>90</v>
      </c>
      <c r="E43" s="58" t="s">
        <v>92</v>
      </c>
      <c r="F43" s="58">
        <v>315</v>
      </c>
      <c r="G43" s="58" t="s">
        <v>307</v>
      </c>
      <c r="H43" s="58"/>
      <c r="I43" s="54"/>
      <c r="J43" s="56" t="s">
        <v>392</v>
      </c>
      <c r="K43" s="56"/>
      <c r="L43" s="151" t="s">
        <v>962</v>
      </c>
    </row>
    <row r="44" spans="1:12" ht="36">
      <c r="A44" s="65" t="s">
        <v>295</v>
      </c>
      <c r="B44" s="58" t="s">
        <v>267</v>
      </c>
      <c r="C44" s="58" t="s">
        <v>166</v>
      </c>
      <c r="D44" s="58" t="s">
        <v>306</v>
      </c>
      <c r="E44" s="58" t="s">
        <v>348</v>
      </c>
      <c r="F44" s="58">
        <v>44</v>
      </c>
      <c r="G44" s="58" t="s">
        <v>499</v>
      </c>
      <c r="H44" s="58"/>
      <c r="I44" s="54"/>
      <c r="J44" s="56" t="s">
        <v>392</v>
      </c>
      <c r="K44" s="56"/>
      <c r="L44" s="151" t="s">
        <v>963</v>
      </c>
    </row>
    <row r="45" spans="1:12" ht="24">
      <c r="A45" s="17" t="s">
        <v>333</v>
      </c>
      <c r="B45" s="58" t="s">
        <v>529</v>
      </c>
      <c r="C45" s="58" t="s">
        <v>166</v>
      </c>
      <c r="D45" s="58">
        <v>3.6764700000000001</v>
      </c>
      <c r="E45" s="58" t="s">
        <v>530</v>
      </c>
      <c r="F45" s="58"/>
      <c r="G45" s="58"/>
      <c r="H45" s="58" t="s">
        <v>335</v>
      </c>
      <c r="I45" s="54"/>
      <c r="J45" s="56" t="s">
        <v>392</v>
      </c>
      <c r="K45" s="56"/>
      <c r="L45" s="151"/>
    </row>
    <row r="46" spans="1:12">
      <c r="A46" s="65" t="s">
        <v>296</v>
      </c>
      <c r="B46" s="58" t="s">
        <v>5</v>
      </c>
      <c r="C46" s="58" t="s">
        <v>166</v>
      </c>
      <c r="D46" s="58">
        <v>10</v>
      </c>
      <c r="E46" s="58" t="s">
        <v>92</v>
      </c>
      <c r="F46" s="58">
        <v>318</v>
      </c>
      <c r="G46" s="58"/>
      <c r="H46" s="58"/>
      <c r="I46" s="64"/>
      <c r="J46" s="56" t="s">
        <v>392</v>
      </c>
      <c r="K46" s="56"/>
      <c r="L46" s="151" t="s">
        <v>962</v>
      </c>
    </row>
    <row r="47" spans="1:12">
      <c r="A47" s="65" t="s">
        <v>297</v>
      </c>
      <c r="B47" s="58" t="s">
        <v>5</v>
      </c>
      <c r="C47" s="58" t="s">
        <v>166</v>
      </c>
      <c r="D47" s="58">
        <v>10</v>
      </c>
      <c r="E47" s="58" t="s">
        <v>92</v>
      </c>
      <c r="F47" s="58" t="s">
        <v>187</v>
      </c>
      <c r="G47" s="58"/>
      <c r="H47" s="58"/>
      <c r="I47" s="64"/>
      <c r="J47" s="56" t="s">
        <v>392</v>
      </c>
      <c r="K47" s="56"/>
      <c r="L47" s="151" t="s">
        <v>962</v>
      </c>
    </row>
    <row r="48" spans="1:12">
      <c r="A48" s="65" t="s">
        <v>298</v>
      </c>
      <c r="B48" s="56" t="s">
        <v>5</v>
      </c>
      <c r="C48" s="58" t="s">
        <v>166</v>
      </c>
      <c r="D48" s="56">
        <v>13</v>
      </c>
      <c r="E48" s="58" t="s">
        <v>92</v>
      </c>
      <c r="F48" s="56">
        <v>340</v>
      </c>
      <c r="G48" s="58"/>
      <c r="H48" s="58"/>
      <c r="I48" s="64"/>
      <c r="J48" s="56" t="s">
        <v>392</v>
      </c>
      <c r="K48" s="56"/>
      <c r="L48" s="151" t="s">
        <v>962</v>
      </c>
    </row>
    <row r="49" spans="1:12" ht="12" customHeight="1">
      <c r="A49" s="65" t="s">
        <v>299</v>
      </c>
      <c r="B49" s="56" t="s">
        <v>5</v>
      </c>
      <c r="C49" s="58" t="s">
        <v>166</v>
      </c>
      <c r="D49" s="56">
        <v>-32</v>
      </c>
      <c r="E49" s="58" t="s">
        <v>92</v>
      </c>
      <c r="F49" s="56">
        <v>340</v>
      </c>
      <c r="G49" s="58"/>
      <c r="H49" s="58"/>
      <c r="I49" s="64"/>
      <c r="J49" s="56" t="s">
        <v>392</v>
      </c>
      <c r="K49" s="56"/>
      <c r="L49" s="151" t="s">
        <v>962</v>
      </c>
    </row>
    <row r="50" spans="1:12">
      <c r="A50" s="65" t="s">
        <v>300</v>
      </c>
      <c r="B50" s="58" t="s">
        <v>213</v>
      </c>
      <c r="C50" s="58" t="s">
        <v>166</v>
      </c>
      <c r="D50" s="146">
        <v>6.2</v>
      </c>
      <c r="E50" s="58" t="s">
        <v>92</v>
      </c>
      <c r="F50" s="58" t="s">
        <v>187</v>
      </c>
      <c r="G50" s="58" t="s">
        <v>186</v>
      </c>
      <c r="H50" s="58"/>
      <c r="I50" s="64"/>
      <c r="J50" s="56" t="s">
        <v>392</v>
      </c>
      <c r="K50" s="56"/>
      <c r="L50" s="151" t="s">
        <v>962</v>
      </c>
    </row>
    <row r="51" spans="1:12">
      <c r="A51" s="65" t="s">
        <v>347</v>
      </c>
      <c r="B51" s="58" t="s">
        <v>6</v>
      </c>
      <c r="C51" s="58" t="s">
        <v>166</v>
      </c>
      <c r="D51" s="58">
        <v>62</v>
      </c>
      <c r="E51" s="58" t="s">
        <v>92</v>
      </c>
      <c r="F51" s="58">
        <v>339</v>
      </c>
      <c r="G51" s="58" t="s">
        <v>349</v>
      </c>
      <c r="H51" s="58"/>
      <c r="I51" s="64"/>
      <c r="J51" s="56" t="s">
        <v>392</v>
      </c>
      <c r="K51" s="56"/>
      <c r="L51" s="151" t="s">
        <v>962</v>
      </c>
    </row>
    <row r="52" spans="1:12">
      <c r="A52" s="17" t="s">
        <v>345</v>
      </c>
      <c r="B52" s="58" t="s">
        <v>214</v>
      </c>
      <c r="C52" s="58" t="s">
        <v>166</v>
      </c>
      <c r="D52" s="58">
        <v>2.5</v>
      </c>
      <c r="E52" s="58" t="s">
        <v>94</v>
      </c>
      <c r="F52" s="58"/>
      <c r="G52" s="58"/>
      <c r="H52" s="58"/>
      <c r="I52" s="64"/>
      <c r="J52" s="56" t="s">
        <v>392</v>
      </c>
      <c r="K52" s="56"/>
      <c r="L52" s="151"/>
    </row>
    <row r="53" spans="1:12" ht="24">
      <c r="A53" s="17" t="s">
        <v>336</v>
      </c>
      <c r="B53" s="58" t="s">
        <v>529</v>
      </c>
      <c r="C53" s="58" t="s">
        <v>166</v>
      </c>
      <c r="D53" s="58">
        <v>2.9174699999999998</v>
      </c>
      <c r="E53" s="58" t="s">
        <v>530</v>
      </c>
      <c r="F53" s="58"/>
      <c r="G53" s="58"/>
      <c r="H53" s="58" t="s">
        <v>335</v>
      </c>
      <c r="I53" s="64"/>
      <c r="J53" s="56" t="s">
        <v>392</v>
      </c>
      <c r="K53" s="56"/>
      <c r="L53" s="151"/>
    </row>
    <row r="54" spans="1:12">
      <c r="A54" s="17" t="s">
        <v>769</v>
      </c>
      <c r="B54" s="56" t="s">
        <v>5</v>
      </c>
      <c r="C54" s="58" t="s">
        <v>166</v>
      </c>
      <c r="D54" s="56">
        <v>6</v>
      </c>
      <c r="E54" s="58" t="s">
        <v>92</v>
      </c>
      <c r="F54" s="56">
        <v>340</v>
      </c>
      <c r="G54" s="58"/>
      <c r="H54" s="58"/>
      <c r="I54" s="64"/>
      <c r="J54" s="56" t="s">
        <v>392</v>
      </c>
      <c r="K54" s="56"/>
      <c r="L54" s="151"/>
    </row>
    <row r="55" spans="1:12">
      <c r="A55" s="65" t="s">
        <v>301</v>
      </c>
      <c r="B55" s="56" t="s">
        <v>5</v>
      </c>
      <c r="C55" s="58" t="s">
        <v>166</v>
      </c>
      <c r="D55" s="56">
        <v>-15</v>
      </c>
      <c r="E55" s="58" t="s">
        <v>92</v>
      </c>
      <c r="F55" s="56">
        <v>340</v>
      </c>
      <c r="G55" s="58"/>
      <c r="H55" s="58"/>
      <c r="I55" s="64"/>
      <c r="J55" s="56" t="s">
        <v>392</v>
      </c>
      <c r="K55" s="56"/>
      <c r="L55" s="151" t="s">
        <v>962</v>
      </c>
    </row>
    <row r="56" spans="1:12">
      <c r="A56" s="46" t="s">
        <v>66</v>
      </c>
      <c r="B56" s="50" t="s">
        <v>1</v>
      </c>
      <c r="C56" s="50" t="s">
        <v>220</v>
      </c>
      <c r="D56" s="50" t="s">
        <v>17</v>
      </c>
      <c r="E56" s="48" t="s">
        <v>64</v>
      </c>
      <c r="F56" s="48" t="s">
        <v>65</v>
      </c>
      <c r="G56" s="47" t="s">
        <v>19</v>
      </c>
      <c r="H56" s="47" t="s">
        <v>71</v>
      </c>
      <c r="I56" s="48" t="s">
        <v>14</v>
      </c>
      <c r="J56" s="50" t="s">
        <v>367</v>
      </c>
      <c r="K56" s="50" t="s">
        <v>408</v>
      </c>
      <c r="L56" s="50" t="s">
        <v>412</v>
      </c>
    </row>
    <row r="57" spans="1:12" ht="30" customHeight="1">
      <c r="A57" s="65" t="s">
        <v>711</v>
      </c>
      <c r="B57" s="56" t="s">
        <v>7</v>
      </c>
      <c r="C57" s="146" t="s">
        <v>166</v>
      </c>
      <c r="D57" s="151" t="s">
        <v>759</v>
      </c>
      <c r="E57" s="63" t="s">
        <v>760</v>
      </c>
      <c r="F57" s="56"/>
      <c r="G57" s="58" t="s">
        <v>596</v>
      </c>
      <c r="H57" s="64" t="s">
        <v>194</v>
      </c>
      <c r="I57" s="64"/>
      <c r="J57" s="56" t="s">
        <v>393</v>
      </c>
      <c r="K57" s="56"/>
      <c r="L57" s="151" t="s">
        <v>962</v>
      </c>
    </row>
    <row r="58" spans="1:12" ht="48">
      <c r="A58" s="65" t="s">
        <v>712</v>
      </c>
      <c r="B58" s="56" t="s">
        <v>7</v>
      </c>
      <c r="C58" s="58" t="s">
        <v>166</v>
      </c>
      <c r="D58" s="148" t="s">
        <v>761</v>
      </c>
      <c r="E58" s="147" t="s">
        <v>760</v>
      </c>
      <c r="F58" s="56"/>
      <c r="G58" s="58" t="s">
        <v>597</v>
      </c>
      <c r="H58" s="64"/>
      <c r="I58" s="64"/>
      <c r="J58" s="56" t="s">
        <v>393</v>
      </c>
      <c r="K58" s="56"/>
      <c r="L58" s="151" t="s">
        <v>962</v>
      </c>
    </row>
    <row r="59" spans="1:12" ht="48">
      <c r="A59" s="65" t="s">
        <v>713</v>
      </c>
      <c r="B59" s="56" t="s">
        <v>7</v>
      </c>
      <c r="C59" s="58" t="s">
        <v>166</v>
      </c>
      <c r="D59" s="148" t="s">
        <v>761</v>
      </c>
      <c r="E59" s="147" t="s">
        <v>760</v>
      </c>
      <c r="F59" s="56"/>
      <c r="G59" s="118" t="s">
        <v>597</v>
      </c>
      <c r="H59" s="64"/>
      <c r="I59" s="64"/>
      <c r="J59" s="56" t="s">
        <v>393</v>
      </c>
      <c r="K59" s="56"/>
      <c r="L59" s="151" t="s">
        <v>962</v>
      </c>
    </row>
    <row r="60" spans="1:12" ht="48">
      <c r="A60" s="65" t="s">
        <v>714</v>
      </c>
      <c r="B60" s="88" t="s">
        <v>7</v>
      </c>
      <c r="C60" s="58" t="s">
        <v>166</v>
      </c>
      <c r="D60" s="149" t="s">
        <v>762</v>
      </c>
      <c r="E60" s="147" t="s">
        <v>760</v>
      </c>
      <c r="F60" s="56"/>
      <c r="G60" s="118" t="s">
        <v>599</v>
      </c>
      <c r="H60" s="64"/>
      <c r="I60" s="64"/>
      <c r="J60" s="151" t="s">
        <v>393</v>
      </c>
      <c r="K60" s="56"/>
      <c r="L60" s="151" t="s">
        <v>962</v>
      </c>
    </row>
    <row r="61" spans="1:12" ht="48">
      <c r="A61" s="65" t="s">
        <v>715</v>
      </c>
      <c r="B61" s="56" t="s">
        <v>7</v>
      </c>
      <c r="C61" s="58" t="s">
        <v>166</v>
      </c>
      <c r="D61" s="149" t="s">
        <v>762</v>
      </c>
      <c r="E61" s="147" t="s">
        <v>760</v>
      </c>
      <c r="F61" s="56"/>
      <c r="G61" s="118" t="s">
        <v>599</v>
      </c>
      <c r="H61" s="64"/>
      <c r="I61" s="64"/>
      <c r="J61" s="56" t="s">
        <v>393</v>
      </c>
      <c r="K61" s="56"/>
      <c r="L61" s="151" t="s">
        <v>961</v>
      </c>
    </row>
    <row r="62" spans="1:12" ht="48">
      <c r="A62" s="65" t="s">
        <v>716</v>
      </c>
      <c r="B62" s="88" t="s">
        <v>7</v>
      </c>
      <c r="C62" s="58" t="s">
        <v>166</v>
      </c>
      <c r="D62" s="149" t="s">
        <v>762</v>
      </c>
      <c r="E62" s="147" t="s">
        <v>760</v>
      </c>
      <c r="F62" s="56"/>
      <c r="G62" s="118" t="s">
        <v>599</v>
      </c>
      <c r="H62" s="64"/>
      <c r="I62" s="64"/>
      <c r="J62" s="151" t="s">
        <v>393</v>
      </c>
      <c r="K62" s="56"/>
      <c r="L62" s="151" t="s">
        <v>961</v>
      </c>
    </row>
    <row r="63" spans="1:12" ht="48">
      <c r="A63" s="65" t="s">
        <v>717</v>
      </c>
      <c r="B63" s="56" t="s">
        <v>7</v>
      </c>
      <c r="C63" s="58" t="s">
        <v>166</v>
      </c>
      <c r="D63" s="149" t="s">
        <v>762</v>
      </c>
      <c r="E63" s="147" t="s">
        <v>760</v>
      </c>
      <c r="F63" s="56"/>
      <c r="G63" s="118" t="s">
        <v>599</v>
      </c>
      <c r="H63" s="64"/>
      <c r="I63" s="64"/>
      <c r="J63" s="56" t="s">
        <v>393</v>
      </c>
      <c r="K63" s="56"/>
      <c r="L63" s="151" t="s">
        <v>961</v>
      </c>
    </row>
    <row r="64" spans="1:12" ht="48">
      <c r="A64" s="65" t="s">
        <v>701</v>
      </c>
      <c r="B64" s="56" t="s">
        <v>7</v>
      </c>
      <c r="C64" s="58" t="s">
        <v>166</v>
      </c>
      <c r="D64" s="149" t="s">
        <v>762</v>
      </c>
      <c r="E64" s="147" t="s">
        <v>760</v>
      </c>
      <c r="F64" s="56"/>
      <c r="G64" s="118" t="s">
        <v>599</v>
      </c>
      <c r="H64" s="64"/>
      <c r="I64" s="64"/>
      <c r="J64" s="56" t="s">
        <v>393</v>
      </c>
      <c r="K64" s="56"/>
      <c r="L64" s="151" t="s">
        <v>961</v>
      </c>
    </row>
    <row r="65" spans="1:12" ht="48">
      <c r="A65" s="65" t="s">
        <v>702</v>
      </c>
      <c r="B65" s="56" t="s">
        <v>7</v>
      </c>
      <c r="C65" s="58" t="s">
        <v>166</v>
      </c>
      <c r="D65" s="148" t="s">
        <v>761</v>
      </c>
      <c r="E65" s="147" t="s">
        <v>760</v>
      </c>
      <c r="F65" s="56"/>
      <c r="G65" s="118" t="s">
        <v>598</v>
      </c>
      <c r="H65" s="64"/>
      <c r="I65" s="64"/>
      <c r="J65" s="56" t="s">
        <v>393</v>
      </c>
      <c r="K65" s="56"/>
      <c r="L65" s="151" t="s">
        <v>962</v>
      </c>
    </row>
    <row r="66" spans="1:12" ht="36">
      <c r="A66" s="65" t="s">
        <v>703</v>
      </c>
      <c r="B66" s="56" t="s">
        <v>7</v>
      </c>
      <c r="C66" s="58" t="s">
        <v>166</v>
      </c>
      <c r="D66" s="56">
        <v>0.71</v>
      </c>
      <c r="E66" s="58" t="s">
        <v>870</v>
      </c>
      <c r="F66" s="56">
        <v>150</v>
      </c>
      <c r="G66" s="67" t="s">
        <v>503</v>
      </c>
      <c r="H66" s="64"/>
      <c r="I66" s="64"/>
      <c r="J66" s="56" t="s">
        <v>393</v>
      </c>
      <c r="K66" s="56"/>
      <c r="L66" s="151" t="s">
        <v>961</v>
      </c>
    </row>
    <row r="67" spans="1:12" ht="36">
      <c r="A67" s="120" t="s">
        <v>718</v>
      </c>
      <c r="B67" s="125" t="s">
        <v>7</v>
      </c>
      <c r="C67" s="118" t="s">
        <v>166</v>
      </c>
      <c r="D67" s="151" t="s">
        <v>759</v>
      </c>
      <c r="E67" s="150" t="s">
        <v>760</v>
      </c>
      <c r="F67" s="125"/>
      <c r="G67" s="118" t="s">
        <v>596</v>
      </c>
      <c r="H67" s="64" t="s">
        <v>194</v>
      </c>
      <c r="I67" s="64"/>
      <c r="J67" s="56" t="s">
        <v>393</v>
      </c>
      <c r="K67" s="56"/>
      <c r="L67" s="151" t="s">
        <v>962</v>
      </c>
    </row>
    <row r="68" spans="1:12" ht="48">
      <c r="A68" s="120" t="s">
        <v>719</v>
      </c>
      <c r="B68" s="125" t="s">
        <v>7</v>
      </c>
      <c r="C68" s="118" t="s">
        <v>166</v>
      </c>
      <c r="D68" s="151" t="s">
        <v>761</v>
      </c>
      <c r="E68" s="150" t="s">
        <v>760</v>
      </c>
      <c r="F68" s="125"/>
      <c r="G68" s="118" t="s">
        <v>597</v>
      </c>
      <c r="H68" s="64"/>
      <c r="I68" s="64"/>
      <c r="J68" s="56" t="s">
        <v>393</v>
      </c>
      <c r="K68" s="56"/>
      <c r="L68" s="151" t="s">
        <v>962</v>
      </c>
    </row>
    <row r="69" spans="1:12" ht="48">
      <c r="A69" s="120" t="s">
        <v>720</v>
      </c>
      <c r="B69" s="125" t="s">
        <v>7</v>
      </c>
      <c r="C69" s="118" t="s">
        <v>166</v>
      </c>
      <c r="D69" s="151" t="s">
        <v>761</v>
      </c>
      <c r="E69" s="150" t="s">
        <v>760</v>
      </c>
      <c r="F69" s="125"/>
      <c r="G69" s="118" t="s">
        <v>597</v>
      </c>
      <c r="H69" s="64"/>
      <c r="I69" s="64"/>
      <c r="J69" s="56" t="s">
        <v>393</v>
      </c>
      <c r="K69" s="56"/>
      <c r="L69" s="151" t="s">
        <v>962</v>
      </c>
    </row>
    <row r="70" spans="1:12" ht="48">
      <c r="A70" s="120" t="s">
        <v>721</v>
      </c>
      <c r="B70" s="88" t="s">
        <v>7</v>
      </c>
      <c r="C70" s="118" t="s">
        <v>166</v>
      </c>
      <c r="D70" s="152" t="s">
        <v>762</v>
      </c>
      <c r="E70" s="150" t="s">
        <v>760</v>
      </c>
      <c r="F70" s="125"/>
      <c r="G70" s="118" t="s">
        <v>599</v>
      </c>
      <c r="H70" s="64"/>
      <c r="I70" s="64"/>
      <c r="J70" s="151" t="s">
        <v>393</v>
      </c>
      <c r="K70" s="56"/>
      <c r="L70" s="151" t="s">
        <v>962</v>
      </c>
    </row>
    <row r="71" spans="1:12" ht="48">
      <c r="A71" s="120" t="s">
        <v>722</v>
      </c>
      <c r="B71" s="125" t="s">
        <v>7</v>
      </c>
      <c r="C71" s="118" t="s">
        <v>166</v>
      </c>
      <c r="D71" s="152" t="s">
        <v>762</v>
      </c>
      <c r="E71" s="150" t="s">
        <v>760</v>
      </c>
      <c r="F71" s="125"/>
      <c r="G71" s="118" t="s">
        <v>599</v>
      </c>
      <c r="H71" s="64"/>
      <c r="I71" s="64"/>
      <c r="J71" s="56" t="s">
        <v>393</v>
      </c>
      <c r="K71" s="56"/>
      <c r="L71" s="151" t="s">
        <v>961</v>
      </c>
    </row>
    <row r="72" spans="1:12" ht="48">
      <c r="A72" s="120" t="s">
        <v>723</v>
      </c>
      <c r="B72" s="88" t="s">
        <v>7</v>
      </c>
      <c r="C72" s="118" t="s">
        <v>166</v>
      </c>
      <c r="D72" s="152" t="s">
        <v>762</v>
      </c>
      <c r="E72" s="150" t="s">
        <v>760</v>
      </c>
      <c r="F72" s="125"/>
      <c r="G72" s="118" t="s">
        <v>599</v>
      </c>
      <c r="H72" s="64"/>
      <c r="I72" s="64"/>
      <c r="J72" s="151" t="s">
        <v>393</v>
      </c>
      <c r="K72" s="56"/>
      <c r="L72" s="151" t="s">
        <v>961</v>
      </c>
    </row>
    <row r="73" spans="1:12" ht="48">
      <c r="A73" s="120" t="s">
        <v>724</v>
      </c>
      <c r="B73" s="125" t="s">
        <v>7</v>
      </c>
      <c r="C73" s="118" t="s">
        <v>166</v>
      </c>
      <c r="D73" s="152" t="s">
        <v>762</v>
      </c>
      <c r="E73" s="150" t="s">
        <v>760</v>
      </c>
      <c r="F73" s="125"/>
      <c r="G73" s="118" t="s">
        <v>599</v>
      </c>
      <c r="H73" s="64"/>
      <c r="I73" s="64"/>
      <c r="J73" s="56" t="s">
        <v>393</v>
      </c>
      <c r="K73" s="56"/>
      <c r="L73" s="151" t="s">
        <v>961</v>
      </c>
    </row>
    <row r="74" spans="1:12" ht="48">
      <c r="A74" s="120" t="s">
        <v>704</v>
      </c>
      <c r="B74" s="125" t="s">
        <v>7</v>
      </c>
      <c r="C74" s="118" t="s">
        <v>166</v>
      </c>
      <c r="D74" s="152" t="s">
        <v>762</v>
      </c>
      <c r="E74" s="150" t="s">
        <v>760</v>
      </c>
      <c r="F74" s="125"/>
      <c r="G74" s="118" t="s">
        <v>599</v>
      </c>
      <c r="H74" s="64"/>
      <c r="I74" s="64"/>
      <c r="J74" s="56" t="s">
        <v>393</v>
      </c>
      <c r="K74" s="56"/>
      <c r="L74" s="151" t="s">
        <v>961</v>
      </c>
    </row>
    <row r="75" spans="1:12" ht="48">
      <c r="A75" s="120" t="s">
        <v>705</v>
      </c>
      <c r="B75" s="125" t="s">
        <v>7</v>
      </c>
      <c r="C75" s="118" t="s">
        <v>166</v>
      </c>
      <c r="D75" s="151" t="s">
        <v>761</v>
      </c>
      <c r="E75" s="150" t="s">
        <v>760</v>
      </c>
      <c r="F75" s="125"/>
      <c r="G75" s="118" t="s">
        <v>598</v>
      </c>
      <c r="H75" s="64"/>
      <c r="I75" s="64"/>
      <c r="J75" s="56" t="s">
        <v>393</v>
      </c>
      <c r="K75" s="56"/>
      <c r="L75" s="151" t="s">
        <v>962</v>
      </c>
    </row>
    <row r="76" spans="1:12" ht="36">
      <c r="A76" s="65" t="s">
        <v>706</v>
      </c>
      <c r="B76" s="56" t="s">
        <v>7</v>
      </c>
      <c r="C76" s="58" t="s">
        <v>166</v>
      </c>
      <c r="D76" s="56">
        <v>0.71</v>
      </c>
      <c r="E76" s="58" t="s">
        <v>870</v>
      </c>
      <c r="F76" s="56"/>
      <c r="G76" s="67" t="s">
        <v>503</v>
      </c>
      <c r="H76" s="64"/>
      <c r="I76" s="64"/>
      <c r="J76" s="56" t="s">
        <v>393</v>
      </c>
      <c r="K76" s="56"/>
      <c r="L76" s="151" t="s">
        <v>961</v>
      </c>
    </row>
    <row r="77" spans="1:12">
      <c r="A77" s="65" t="s">
        <v>725</v>
      </c>
      <c r="B77" s="56" t="s">
        <v>5</v>
      </c>
      <c r="C77" s="58" t="s">
        <v>166</v>
      </c>
      <c r="D77" s="56">
        <v>100</v>
      </c>
      <c r="E77" s="58" t="s">
        <v>92</v>
      </c>
      <c r="F77" s="56">
        <v>321</v>
      </c>
      <c r="G77" s="58"/>
      <c r="H77" s="64" t="s">
        <v>193</v>
      </c>
      <c r="I77" s="64"/>
      <c r="J77" s="56" t="s">
        <v>393</v>
      </c>
      <c r="K77" s="56"/>
      <c r="L77" s="151" t="s">
        <v>962</v>
      </c>
    </row>
    <row r="78" spans="1:12">
      <c r="A78" s="65" t="s">
        <v>726</v>
      </c>
      <c r="B78" s="56" t="s">
        <v>5</v>
      </c>
      <c r="C78" s="58" t="s">
        <v>166</v>
      </c>
      <c r="D78" s="56">
        <v>8</v>
      </c>
      <c r="E78" s="58" t="s">
        <v>92</v>
      </c>
      <c r="F78" s="56">
        <v>321</v>
      </c>
      <c r="G78" s="58"/>
      <c r="H78" s="64" t="s">
        <v>193</v>
      </c>
      <c r="I78" s="64"/>
      <c r="J78" s="56" t="s">
        <v>393</v>
      </c>
      <c r="K78" s="56"/>
      <c r="L78" s="151" t="s">
        <v>962</v>
      </c>
    </row>
    <row r="79" spans="1:12">
      <c r="A79" s="65" t="s">
        <v>727</v>
      </c>
      <c r="B79" s="56" t="s">
        <v>5</v>
      </c>
      <c r="C79" s="58" t="s">
        <v>166</v>
      </c>
      <c r="D79" s="56">
        <v>85</v>
      </c>
      <c r="E79" s="58" t="s">
        <v>92</v>
      </c>
      <c r="F79" s="56">
        <v>321</v>
      </c>
      <c r="G79" s="58"/>
      <c r="H79" s="64" t="s">
        <v>193</v>
      </c>
      <c r="I79" s="64"/>
      <c r="J79" s="56" t="s">
        <v>393</v>
      </c>
      <c r="K79" s="56"/>
      <c r="L79" s="151" t="s">
        <v>962</v>
      </c>
    </row>
    <row r="80" spans="1:12">
      <c r="A80" s="65" t="s">
        <v>728</v>
      </c>
      <c r="B80" s="56" t="s">
        <v>5</v>
      </c>
      <c r="C80" s="58" t="s">
        <v>166</v>
      </c>
      <c r="D80" s="56">
        <v>60</v>
      </c>
      <c r="E80" s="58" t="s">
        <v>92</v>
      </c>
      <c r="F80" s="56">
        <v>318</v>
      </c>
      <c r="G80" s="58"/>
      <c r="H80" s="64" t="s">
        <v>189</v>
      </c>
      <c r="I80" s="64"/>
      <c r="J80" s="56" t="s">
        <v>393</v>
      </c>
      <c r="K80" s="56"/>
      <c r="L80" s="151" t="s">
        <v>962</v>
      </c>
    </row>
    <row r="81" spans="1:12">
      <c r="A81" s="65" t="s">
        <v>729</v>
      </c>
      <c r="B81" s="56" t="s">
        <v>5</v>
      </c>
      <c r="C81" s="58" t="s">
        <v>166</v>
      </c>
      <c r="D81" s="56">
        <v>59</v>
      </c>
      <c r="E81" s="58" t="s">
        <v>92</v>
      </c>
      <c r="F81" s="56">
        <v>321</v>
      </c>
      <c r="G81" s="58"/>
      <c r="H81" s="64" t="s">
        <v>193</v>
      </c>
      <c r="I81" s="64"/>
      <c r="J81" s="56" t="s">
        <v>393</v>
      </c>
      <c r="K81" s="56"/>
      <c r="L81" s="151" t="s">
        <v>962</v>
      </c>
    </row>
    <row r="82" spans="1:12">
      <c r="A82" s="87" t="s">
        <v>730</v>
      </c>
      <c r="B82" s="74" t="s">
        <v>5</v>
      </c>
      <c r="C82" s="75" t="s">
        <v>166</v>
      </c>
      <c r="D82" s="74" t="s">
        <v>338</v>
      </c>
      <c r="E82" s="75" t="s">
        <v>92</v>
      </c>
      <c r="F82" s="56" t="s">
        <v>339</v>
      </c>
      <c r="H82" s="64" t="s">
        <v>193</v>
      </c>
      <c r="I82" s="64"/>
      <c r="J82" s="56" t="s">
        <v>393</v>
      </c>
      <c r="K82" s="56"/>
      <c r="L82" s="151" t="s">
        <v>962</v>
      </c>
    </row>
    <row r="83" spans="1:12">
      <c r="A83" s="65" t="s">
        <v>707</v>
      </c>
      <c r="B83" s="56" t="s">
        <v>5</v>
      </c>
      <c r="C83" s="58" t="s">
        <v>166</v>
      </c>
      <c r="D83" s="56">
        <v>18</v>
      </c>
      <c r="E83" s="58" t="s">
        <v>92</v>
      </c>
      <c r="F83" s="56">
        <v>318</v>
      </c>
      <c r="G83" s="58"/>
      <c r="H83" s="64" t="s">
        <v>190</v>
      </c>
      <c r="I83" s="64"/>
      <c r="J83" s="56" t="s">
        <v>393</v>
      </c>
      <c r="K83" s="56"/>
      <c r="L83" s="151" t="s">
        <v>962</v>
      </c>
    </row>
    <row r="84" spans="1:12">
      <c r="A84" s="65" t="s">
        <v>767</v>
      </c>
      <c r="B84" s="56" t="s">
        <v>5</v>
      </c>
      <c r="C84" s="58" t="s">
        <v>166</v>
      </c>
      <c r="D84" s="56">
        <v>6</v>
      </c>
      <c r="E84" s="58" t="s">
        <v>92</v>
      </c>
      <c r="F84" s="56">
        <v>340</v>
      </c>
      <c r="G84" s="58"/>
      <c r="H84" s="64"/>
      <c r="I84" s="64"/>
      <c r="J84" s="56" t="s">
        <v>393</v>
      </c>
      <c r="K84" s="56"/>
      <c r="L84" s="151" t="s">
        <v>962</v>
      </c>
    </row>
    <row r="85" spans="1:12">
      <c r="A85" s="65" t="s">
        <v>731</v>
      </c>
      <c r="B85" s="56" t="s">
        <v>5</v>
      </c>
      <c r="C85" s="58" t="s">
        <v>166</v>
      </c>
      <c r="D85" s="56">
        <v>100</v>
      </c>
      <c r="E85" s="58" t="s">
        <v>92</v>
      </c>
      <c r="F85" s="56">
        <v>321</v>
      </c>
      <c r="G85" s="58"/>
      <c r="H85" s="64" t="s">
        <v>193</v>
      </c>
      <c r="I85" s="64"/>
      <c r="J85" s="56" t="s">
        <v>393</v>
      </c>
      <c r="K85" s="56"/>
      <c r="L85" s="151" t="s">
        <v>962</v>
      </c>
    </row>
    <row r="86" spans="1:12">
      <c r="A86" s="65" t="s">
        <v>732</v>
      </c>
      <c r="B86" s="56" t="s">
        <v>5</v>
      </c>
      <c r="C86" s="58" t="s">
        <v>166</v>
      </c>
      <c r="D86" s="56">
        <v>8</v>
      </c>
      <c r="E86" s="58" t="s">
        <v>92</v>
      </c>
      <c r="F86" s="56">
        <v>321</v>
      </c>
      <c r="G86" s="58"/>
      <c r="H86" s="64" t="s">
        <v>193</v>
      </c>
      <c r="I86" s="64"/>
      <c r="J86" s="56" t="s">
        <v>393</v>
      </c>
      <c r="K86" s="56"/>
      <c r="L86" s="151" t="s">
        <v>962</v>
      </c>
    </row>
    <row r="87" spans="1:12">
      <c r="A87" s="65" t="s">
        <v>733</v>
      </c>
      <c r="B87" s="56" t="s">
        <v>5</v>
      </c>
      <c r="C87" s="58" t="s">
        <v>166</v>
      </c>
      <c r="D87" s="56">
        <v>85</v>
      </c>
      <c r="E87" s="58" t="s">
        <v>92</v>
      </c>
      <c r="F87" s="56">
        <v>321</v>
      </c>
      <c r="G87" s="58"/>
      <c r="H87" s="64" t="s">
        <v>193</v>
      </c>
      <c r="I87" s="64"/>
      <c r="J87" s="56" t="s">
        <v>393</v>
      </c>
      <c r="K87" s="56"/>
      <c r="L87" s="151" t="s">
        <v>962</v>
      </c>
    </row>
    <row r="88" spans="1:12">
      <c r="A88" s="65" t="s">
        <v>734</v>
      </c>
      <c r="B88" s="56" t="s">
        <v>5</v>
      </c>
      <c r="C88" s="58" t="s">
        <v>166</v>
      </c>
      <c r="D88" s="56">
        <v>60</v>
      </c>
      <c r="E88" s="58" t="s">
        <v>92</v>
      </c>
      <c r="F88" s="56">
        <v>318</v>
      </c>
      <c r="G88" s="58"/>
      <c r="H88" s="64" t="s">
        <v>189</v>
      </c>
      <c r="I88" s="64"/>
      <c r="J88" s="56" t="s">
        <v>393</v>
      </c>
      <c r="K88" s="56"/>
      <c r="L88" s="151" t="s">
        <v>962</v>
      </c>
    </row>
    <row r="89" spans="1:12">
      <c r="A89" s="65" t="s">
        <v>735</v>
      </c>
      <c r="B89" s="56" t="s">
        <v>5</v>
      </c>
      <c r="C89" s="58" t="s">
        <v>166</v>
      </c>
      <c r="D89" s="56">
        <v>59</v>
      </c>
      <c r="E89" s="58" t="s">
        <v>92</v>
      </c>
      <c r="F89" s="56">
        <v>321</v>
      </c>
      <c r="G89" s="58"/>
      <c r="H89" s="64" t="s">
        <v>193</v>
      </c>
      <c r="I89" s="64"/>
      <c r="J89" s="56" t="s">
        <v>393</v>
      </c>
      <c r="K89" s="56"/>
      <c r="L89" s="151" t="s">
        <v>962</v>
      </c>
    </row>
    <row r="90" spans="1:12">
      <c r="A90" s="65" t="s">
        <v>736</v>
      </c>
      <c r="B90" s="56" t="s">
        <v>5</v>
      </c>
      <c r="C90" s="58" t="s">
        <v>166</v>
      </c>
      <c r="D90" s="56" t="s">
        <v>338</v>
      </c>
      <c r="E90" s="58" t="s">
        <v>92</v>
      </c>
      <c r="F90" s="56" t="s">
        <v>339</v>
      </c>
      <c r="G90" s="58"/>
      <c r="H90" s="64" t="s">
        <v>193</v>
      </c>
      <c r="I90" s="64"/>
      <c r="J90" s="56" t="s">
        <v>393</v>
      </c>
      <c r="K90" s="56"/>
      <c r="L90" s="151" t="s">
        <v>962</v>
      </c>
    </row>
    <row r="91" spans="1:12">
      <c r="A91" s="65" t="s">
        <v>708</v>
      </c>
      <c r="B91" s="56" t="s">
        <v>5</v>
      </c>
      <c r="C91" s="58" t="s">
        <v>166</v>
      </c>
      <c r="D91" s="56">
        <v>18</v>
      </c>
      <c r="E91" s="58" t="s">
        <v>92</v>
      </c>
      <c r="F91" s="56">
        <v>318</v>
      </c>
      <c r="G91" s="58"/>
      <c r="H91" s="64" t="s">
        <v>190</v>
      </c>
      <c r="I91" s="64"/>
      <c r="J91" s="56" t="s">
        <v>393</v>
      </c>
      <c r="K91" s="56"/>
      <c r="L91" s="151" t="s">
        <v>962</v>
      </c>
    </row>
    <row r="92" spans="1:12">
      <c r="A92" s="65" t="s">
        <v>768</v>
      </c>
      <c r="B92" s="56" t="s">
        <v>5</v>
      </c>
      <c r="C92" s="58" t="s">
        <v>166</v>
      </c>
      <c r="D92" s="56">
        <v>6</v>
      </c>
      <c r="E92" s="58" t="s">
        <v>92</v>
      </c>
      <c r="F92" s="56">
        <v>340</v>
      </c>
      <c r="G92" s="58"/>
      <c r="H92" s="64"/>
      <c r="I92" s="64"/>
      <c r="J92" s="56" t="s">
        <v>393</v>
      </c>
      <c r="K92" s="56"/>
      <c r="L92" s="151" t="s">
        <v>962</v>
      </c>
    </row>
    <row r="93" spans="1:12">
      <c r="A93" s="65" t="s">
        <v>737</v>
      </c>
      <c r="B93" s="56" t="s">
        <v>191</v>
      </c>
      <c r="C93" s="58" t="s">
        <v>166</v>
      </c>
      <c r="D93" s="56">
        <v>550</v>
      </c>
      <c r="E93" s="58" t="s">
        <v>92</v>
      </c>
      <c r="F93" s="56">
        <v>309</v>
      </c>
      <c r="G93" s="58"/>
      <c r="H93" s="64" t="s">
        <v>192</v>
      </c>
      <c r="I93" s="64"/>
      <c r="J93" s="56" t="s">
        <v>393</v>
      </c>
      <c r="K93" s="56"/>
      <c r="L93" s="151" t="s">
        <v>962</v>
      </c>
    </row>
    <row r="94" spans="1:12">
      <c r="A94" s="65" t="s">
        <v>709</v>
      </c>
      <c r="B94" s="58" t="s">
        <v>181</v>
      </c>
      <c r="C94" s="58" t="s">
        <v>166</v>
      </c>
      <c r="D94" s="58">
        <v>0.75</v>
      </c>
      <c r="E94" s="58" t="s">
        <v>92</v>
      </c>
      <c r="F94" s="58" t="s">
        <v>195</v>
      </c>
      <c r="G94" s="58"/>
      <c r="H94" s="64"/>
      <c r="I94" s="64"/>
      <c r="J94" s="56" t="s">
        <v>393</v>
      </c>
      <c r="K94" s="56"/>
      <c r="L94" s="151" t="s">
        <v>961</v>
      </c>
    </row>
    <row r="95" spans="1:12">
      <c r="A95" s="65" t="s">
        <v>738</v>
      </c>
      <c r="B95" s="56" t="s">
        <v>191</v>
      </c>
      <c r="C95" s="58" t="s">
        <v>166</v>
      </c>
      <c r="D95" s="56">
        <v>550</v>
      </c>
      <c r="E95" s="58" t="s">
        <v>92</v>
      </c>
      <c r="F95" s="56">
        <v>309</v>
      </c>
      <c r="G95" s="58"/>
      <c r="H95" s="64" t="s">
        <v>192</v>
      </c>
      <c r="I95" s="64"/>
      <c r="J95" s="56" t="s">
        <v>393</v>
      </c>
      <c r="K95" s="56"/>
      <c r="L95" s="151" t="s">
        <v>962</v>
      </c>
    </row>
    <row r="96" spans="1:12">
      <c r="A96" s="65" t="s">
        <v>710</v>
      </c>
      <c r="B96" s="58" t="s">
        <v>181</v>
      </c>
      <c r="C96" s="58" t="s">
        <v>166</v>
      </c>
      <c r="D96" s="58">
        <v>0.75</v>
      </c>
      <c r="E96" s="58" t="s">
        <v>92</v>
      </c>
      <c r="F96" s="58" t="s">
        <v>195</v>
      </c>
      <c r="G96" s="58"/>
      <c r="H96" s="64"/>
      <c r="I96" s="64"/>
      <c r="J96" s="56" t="s">
        <v>393</v>
      </c>
      <c r="K96" s="56"/>
      <c r="L96" s="151" t="s">
        <v>961</v>
      </c>
    </row>
    <row r="97" spans="1:12" ht="24">
      <c r="A97" s="65" t="s">
        <v>690</v>
      </c>
      <c r="B97" s="63" t="s">
        <v>41</v>
      </c>
      <c r="C97" s="58" t="s">
        <v>166</v>
      </c>
      <c r="D97" s="67">
        <v>0</v>
      </c>
      <c r="E97" s="63" t="s">
        <v>486</v>
      </c>
      <c r="G97" s="63" t="s">
        <v>268</v>
      </c>
      <c r="H97" s="67" t="s">
        <v>45</v>
      </c>
      <c r="I97" s="56" t="s">
        <v>53</v>
      </c>
      <c r="J97" s="56" t="s">
        <v>393</v>
      </c>
      <c r="K97" s="56"/>
      <c r="L97" s="151" t="s">
        <v>961</v>
      </c>
    </row>
    <row r="98" spans="1:12" ht="24">
      <c r="A98" s="65" t="s">
        <v>691</v>
      </c>
      <c r="B98" s="63" t="s">
        <v>41</v>
      </c>
      <c r="C98" s="58" t="s">
        <v>166</v>
      </c>
      <c r="D98" s="63">
        <v>6.6699999999999995E-2</v>
      </c>
      <c r="E98" s="63" t="s">
        <v>350</v>
      </c>
      <c r="F98" s="62"/>
      <c r="G98" s="62" t="s">
        <v>351</v>
      </c>
      <c r="H98" s="67" t="s">
        <v>39</v>
      </c>
      <c r="I98" s="56"/>
      <c r="J98" s="56" t="s">
        <v>393</v>
      </c>
      <c r="K98" s="56"/>
      <c r="L98" s="151" t="s">
        <v>961</v>
      </c>
    </row>
    <row r="99" spans="1:12" ht="24">
      <c r="A99" s="65" t="s">
        <v>692</v>
      </c>
      <c r="B99" s="63" t="s">
        <v>41</v>
      </c>
      <c r="C99" s="58" t="s">
        <v>166</v>
      </c>
      <c r="D99" s="67">
        <v>8.1000000000000003E-2</v>
      </c>
      <c r="E99" s="63" t="s">
        <v>102</v>
      </c>
      <c r="F99" s="63" t="s">
        <v>439</v>
      </c>
      <c r="G99" s="63" t="s">
        <v>269</v>
      </c>
      <c r="H99" s="67" t="s">
        <v>39</v>
      </c>
      <c r="I99" s="56"/>
      <c r="J99" s="56" t="s">
        <v>393</v>
      </c>
      <c r="K99" s="56"/>
      <c r="L99" s="151" t="s">
        <v>961</v>
      </c>
    </row>
    <row r="100" spans="1:12" ht="24">
      <c r="A100" s="65" t="s">
        <v>693</v>
      </c>
      <c r="B100" s="63" t="s">
        <v>41</v>
      </c>
      <c r="C100" s="58" t="s">
        <v>166</v>
      </c>
      <c r="D100" s="67" t="s">
        <v>302</v>
      </c>
      <c r="E100" s="63" t="s">
        <v>102</v>
      </c>
      <c r="F100" s="62" t="s">
        <v>42</v>
      </c>
      <c r="G100" s="63" t="s">
        <v>270</v>
      </c>
      <c r="H100" s="56"/>
      <c r="I100" s="56"/>
      <c r="J100" s="56" t="s">
        <v>393</v>
      </c>
      <c r="K100" s="56"/>
      <c r="L100" s="151" t="s">
        <v>961</v>
      </c>
    </row>
    <row r="101" spans="1:12" ht="24">
      <c r="A101" s="65" t="s">
        <v>694</v>
      </c>
      <c r="B101" s="63" t="s">
        <v>41</v>
      </c>
      <c r="C101" s="58" t="s">
        <v>166</v>
      </c>
      <c r="D101" s="67" t="s">
        <v>305</v>
      </c>
      <c r="E101" s="63" t="s">
        <v>102</v>
      </c>
      <c r="F101" s="63" t="s">
        <v>42</v>
      </c>
      <c r="G101" s="63" t="s">
        <v>271</v>
      </c>
      <c r="H101" s="56"/>
      <c r="I101" s="56"/>
      <c r="J101" s="56" t="s">
        <v>393</v>
      </c>
      <c r="K101" s="56"/>
      <c r="L101" s="151" t="s">
        <v>961</v>
      </c>
    </row>
    <row r="102" spans="1:12" ht="36">
      <c r="A102" s="65" t="s">
        <v>695</v>
      </c>
      <c r="B102" s="63" t="s">
        <v>41</v>
      </c>
      <c r="C102" s="58" t="s">
        <v>166</v>
      </c>
      <c r="D102" s="67">
        <v>0</v>
      </c>
      <c r="E102" s="63" t="s">
        <v>102</v>
      </c>
      <c r="F102" s="63" t="s">
        <v>43</v>
      </c>
      <c r="G102" s="63"/>
      <c r="H102" s="67" t="s">
        <v>44</v>
      </c>
      <c r="I102" s="56"/>
      <c r="J102" s="56" t="s">
        <v>393</v>
      </c>
      <c r="K102" s="56"/>
      <c r="L102" s="151" t="s">
        <v>961</v>
      </c>
    </row>
    <row r="103" spans="1:12" ht="24">
      <c r="A103" s="65" t="s">
        <v>696</v>
      </c>
      <c r="B103" s="63" t="s">
        <v>41</v>
      </c>
      <c r="C103" s="58" t="s">
        <v>166</v>
      </c>
      <c r="D103" s="67" t="s">
        <v>538</v>
      </c>
      <c r="E103" s="63" t="s">
        <v>102</v>
      </c>
      <c r="F103" s="63" t="s">
        <v>40</v>
      </c>
      <c r="G103" s="63" t="s">
        <v>871</v>
      </c>
      <c r="H103" s="56"/>
      <c r="I103" s="56"/>
      <c r="J103" s="56" t="s">
        <v>393</v>
      </c>
      <c r="K103" s="56"/>
      <c r="L103" s="151" t="s">
        <v>961</v>
      </c>
    </row>
    <row r="104" spans="1:12" ht="24">
      <c r="A104" s="65" t="s">
        <v>697</v>
      </c>
      <c r="B104" s="63" t="s">
        <v>41</v>
      </c>
      <c r="C104" s="58" t="s">
        <v>166</v>
      </c>
      <c r="D104" s="67" t="s">
        <v>539</v>
      </c>
      <c r="E104" s="63" t="s">
        <v>102</v>
      </c>
      <c r="F104" s="63" t="s">
        <v>40</v>
      </c>
      <c r="G104" s="63" t="s">
        <v>540</v>
      </c>
      <c r="H104" s="56"/>
      <c r="I104" s="56"/>
      <c r="J104" s="56" t="s">
        <v>393</v>
      </c>
      <c r="K104" s="56"/>
      <c r="L104" s="151" t="s">
        <v>961</v>
      </c>
    </row>
    <row r="105" spans="1:12" ht="24">
      <c r="A105" s="65" t="s">
        <v>698</v>
      </c>
      <c r="B105" s="63" t="s">
        <v>41</v>
      </c>
      <c r="C105" s="58" t="s">
        <v>166</v>
      </c>
      <c r="D105" s="67">
        <v>0</v>
      </c>
      <c r="E105" s="63" t="s">
        <v>352</v>
      </c>
      <c r="F105" s="62" t="s">
        <v>54</v>
      </c>
      <c r="G105" s="63" t="s">
        <v>272</v>
      </c>
      <c r="H105" s="67" t="s">
        <v>45</v>
      </c>
      <c r="I105" s="56" t="s">
        <v>53</v>
      </c>
      <c r="J105" s="56" t="s">
        <v>393</v>
      </c>
      <c r="K105" s="56"/>
      <c r="L105" s="151" t="s">
        <v>961</v>
      </c>
    </row>
    <row r="106" spans="1:12" ht="24">
      <c r="A106" s="65" t="s">
        <v>699</v>
      </c>
      <c r="B106" s="63" t="s">
        <v>41</v>
      </c>
      <c r="C106" s="58" t="s">
        <v>166</v>
      </c>
      <c r="D106" s="67" t="s">
        <v>303</v>
      </c>
      <c r="E106" s="63" t="s">
        <v>102</v>
      </c>
      <c r="F106" s="63" t="s">
        <v>40</v>
      </c>
      <c r="G106" s="63" t="s">
        <v>273</v>
      </c>
      <c r="H106" s="56"/>
      <c r="I106" s="56"/>
      <c r="J106" s="56" t="s">
        <v>393</v>
      </c>
      <c r="K106" s="56"/>
      <c r="L106" s="151" t="s">
        <v>961</v>
      </c>
    </row>
    <row r="107" spans="1:12">
      <c r="A107" s="65" t="s">
        <v>700</v>
      </c>
      <c r="B107" s="63" t="s">
        <v>41</v>
      </c>
      <c r="C107" s="58" t="s">
        <v>166</v>
      </c>
      <c r="D107" s="55" t="s">
        <v>224</v>
      </c>
      <c r="E107" s="63" t="s">
        <v>102</v>
      </c>
      <c r="F107" s="62" t="s">
        <v>40</v>
      </c>
      <c r="G107" s="62"/>
      <c r="H107" s="56"/>
      <c r="I107" s="56"/>
      <c r="J107" s="56" t="s">
        <v>393</v>
      </c>
      <c r="K107" s="56"/>
      <c r="L107" s="151" t="s">
        <v>961</v>
      </c>
    </row>
    <row r="108" spans="1:12">
      <c r="A108" s="46" t="s">
        <v>218</v>
      </c>
      <c r="B108" s="47" t="s">
        <v>1</v>
      </c>
      <c r="C108" s="50" t="s">
        <v>220</v>
      </c>
      <c r="D108" s="50" t="s">
        <v>17</v>
      </c>
      <c r="E108" s="48" t="s">
        <v>64</v>
      </c>
      <c r="F108" s="48" t="s">
        <v>65</v>
      </c>
      <c r="G108" s="47" t="s">
        <v>19</v>
      </c>
      <c r="H108" s="47" t="s">
        <v>71</v>
      </c>
      <c r="I108" s="48" t="s">
        <v>14</v>
      </c>
      <c r="J108" s="50" t="s">
        <v>367</v>
      </c>
      <c r="K108" s="50" t="s">
        <v>408</v>
      </c>
      <c r="L108" s="50" t="s">
        <v>412</v>
      </c>
    </row>
    <row r="109" spans="1:12" ht="36">
      <c r="A109" s="65" t="s">
        <v>913</v>
      </c>
      <c r="B109" s="63" t="s">
        <v>55</v>
      </c>
      <c r="C109" s="58" t="s">
        <v>166</v>
      </c>
      <c r="D109" s="67">
        <v>0</v>
      </c>
      <c r="E109" s="63" t="s">
        <v>486</v>
      </c>
      <c r="F109" s="63"/>
      <c r="G109" s="63" t="s">
        <v>492</v>
      </c>
      <c r="H109" s="67" t="s">
        <v>58</v>
      </c>
      <c r="I109" s="68"/>
      <c r="J109" s="52" t="s">
        <v>394</v>
      </c>
      <c r="K109" s="56"/>
      <c r="L109" s="56" t="s">
        <v>960</v>
      </c>
    </row>
    <row r="110" spans="1:12" ht="24">
      <c r="A110" s="65" t="s">
        <v>914</v>
      </c>
      <c r="B110" s="63" t="s">
        <v>55</v>
      </c>
      <c r="C110" s="58" t="s">
        <v>166</v>
      </c>
      <c r="D110" s="67">
        <v>2.41E-5</v>
      </c>
      <c r="E110" s="62" t="s">
        <v>353</v>
      </c>
      <c r="F110" s="62" t="s">
        <v>353</v>
      </c>
      <c r="G110" s="63" t="s">
        <v>492</v>
      </c>
      <c r="H110" s="67" t="s">
        <v>354</v>
      </c>
      <c r="I110" s="64"/>
      <c r="J110" s="56" t="s">
        <v>394</v>
      </c>
      <c r="K110" s="56"/>
      <c r="L110" s="56" t="s">
        <v>775</v>
      </c>
    </row>
    <row r="111" spans="1:12" ht="24">
      <c r="A111" s="65" t="s">
        <v>915</v>
      </c>
      <c r="B111" s="58"/>
      <c r="C111" s="58" t="s">
        <v>166</v>
      </c>
      <c r="D111" s="61" t="s">
        <v>188</v>
      </c>
      <c r="E111" s="60" t="s">
        <v>490</v>
      </c>
      <c r="F111" s="60">
        <v>401</v>
      </c>
      <c r="G111" s="60"/>
      <c r="H111" s="66"/>
      <c r="I111" s="68"/>
      <c r="J111" s="56" t="s">
        <v>394</v>
      </c>
      <c r="K111" s="56"/>
      <c r="L111" s="56" t="s">
        <v>960</v>
      </c>
    </row>
    <row r="112" spans="1:12" ht="36">
      <c r="A112" s="65" t="s">
        <v>916</v>
      </c>
      <c r="B112" s="63" t="s">
        <v>55</v>
      </c>
      <c r="C112" s="58" t="s">
        <v>166</v>
      </c>
      <c r="D112" s="67">
        <v>1.1000000000000001E-3</v>
      </c>
      <c r="E112" s="60" t="s">
        <v>102</v>
      </c>
      <c r="F112" s="62" t="s">
        <v>440</v>
      </c>
      <c r="G112" s="69" t="s">
        <v>492</v>
      </c>
      <c r="H112" s="67" t="s">
        <v>58</v>
      </c>
      <c r="I112" s="64"/>
      <c r="J112" s="56" t="s">
        <v>394</v>
      </c>
      <c r="K112" s="56"/>
      <c r="L112" s="56" t="s">
        <v>960</v>
      </c>
    </row>
    <row r="113" spans="1:12">
      <c r="A113" s="65" t="s">
        <v>917</v>
      </c>
      <c r="B113" s="58" t="s">
        <v>311</v>
      </c>
      <c r="C113" s="58" t="s">
        <v>166</v>
      </c>
      <c r="D113" s="58">
        <v>0.122</v>
      </c>
      <c r="E113" s="60" t="s">
        <v>102</v>
      </c>
      <c r="F113" s="60">
        <v>10</v>
      </c>
      <c r="G113" s="60" t="s">
        <v>308</v>
      </c>
      <c r="H113" s="66"/>
      <c r="I113" s="68"/>
      <c r="J113" s="56" t="s">
        <v>394</v>
      </c>
      <c r="K113" s="56"/>
      <c r="L113" s="56" t="s">
        <v>960</v>
      </c>
    </row>
    <row r="114" spans="1:12">
      <c r="A114" s="65" t="s">
        <v>918</v>
      </c>
      <c r="B114" s="58" t="s">
        <v>311</v>
      </c>
      <c r="C114" s="58" t="s">
        <v>166</v>
      </c>
      <c r="D114" s="58">
        <v>274.58999999999997</v>
      </c>
      <c r="E114" s="60" t="s">
        <v>102</v>
      </c>
      <c r="F114" s="60">
        <v>10</v>
      </c>
      <c r="G114" s="60" t="s">
        <v>310</v>
      </c>
      <c r="H114" s="66"/>
      <c r="I114" s="68"/>
      <c r="J114" s="56" t="s">
        <v>394</v>
      </c>
      <c r="K114" s="56"/>
      <c r="L114" s="56" t="s">
        <v>961</v>
      </c>
    </row>
    <row r="115" spans="1:12">
      <c r="A115" s="65" t="s">
        <v>919</v>
      </c>
      <c r="B115" s="58" t="s">
        <v>311</v>
      </c>
      <c r="C115" s="58" t="s">
        <v>166</v>
      </c>
      <c r="D115" s="58">
        <v>274.46796000000001</v>
      </c>
      <c r="E115" s="60" t="s">
        <v>102</v>
      </c>
      <c r="F115" s="60">
        <v>10</v>
      </c>
      <c r="G115" s="60" t="s">
        <v>309</v>
      </c>
      <c r="H115" s="66"/>
      <c r="I115" s="68"/>
      <c r="J115" s="56" t="s">
        <v>394</v>
      </c>
      <c r="K115" s="56"/>
      <c r="L115" s="56" t="s">
        <v>962</v>
      </c>
    </row>
    <row r="116" spans="1:12" ht="36">
      <c r="A116" s="65" t="s">
        <v>920</v>
      </c>
      <c r="B116" s="63" t="s">
        <v>55</v>
      </c>
      <c r="C116" s="58" t="s">
        <v>166</v>
      </c>
      <c r="D116" s="67">
        <v>2.35E-2</v>
      </c>
      <c r="E116" s="62" t="s">
        <v>500</v>
      </c>
      <c r="F116" s="62" t="s">
        <v>57</v>
      </c>
      <c r="G116" s="69"/>
      <c r="H116" s="67" t="s">
        <v>58</v>
      </c>
      <c r="I116" s="64"/>
      <c r="J116" s="56" t="s">
        <v>394</v>
      </c>
      <c r="K116" s="56"/>
      <c r="L116" s="56" t="s">
        <v>960</v>
      </c>
    </row>
    <row r="117" spans="1:12" ht="24">
      <c r="A117" s="65" t="s">
        <v>921</v>
      </c>
      <c r="B117" s="58" t="s">
        <v>311</v>
      </c>
      <c r="C117" s="58" t="s">
        <v>166</v>
      </c>
      <c r="D117" s="58" t="s">
        <v>781</v>
      </c>
      <c r="E117" s="59" t="s">
        <v>869</v>
      </c>
      <c r="F117" s="60">
        <v>160</v>
      </c>
      <c r="G117" s="60" t="s">
        <v>313</v>
      </c>
      <c r="H117" s="66"/>
      <c r="I117" s="68"/>
      <c r="J117" s="56" t="s">
        <v>394</v>
      </c>
      <c r="K117" s="56"/>
      <c r="L117" s="56" t="s">
        <v>962</v>
      </c>
    </row>
    <row r="118" spans="1:12">
      <c r="A118" s="65" t="s">
        <v>922</v>
      </c>
      <c r="B118" s="58" t="s">
        <v>311</v>
      </c>
      <c r="C118" s="58" t="s">
        <v>166</v>
      </c>
      <c r="D118" s="58">
        <v>10</v>
      </c>
      <c r="E118" s="59" t="s">
        <v>869</v>
      </c>
      <c r="F118" s="60">
        <v>160</v>
      </c>
      <c r="G118" s="60" t="s">
        <v>312</v>
      </c>
      <c r="H118" s="66"/>
      <c r="I118" s="68"/>
      <c r="J118" s="56" t="s">
        <v>394</v>
      </c>
      <c r="K118" s="56"/>
      <c r="L118" s="56" t="s">
        <v>962</v>
      </c>
    </row>
    <row r="119" spans="1:12" ht="24">
      <c r="A119" s="65" t="s">
        <v>923</v>
      </c>
      <c r="B119" s="58" t="s">
        <v>311</v>
      </c>
      <c r="C119" s="58" t="s">
        <v>166</v>
      </c>
      <c r="D119" s="58" t="s">
        <v>782</v>
      </c>
      <c r="E119" s="59" t="s">
        <v>869</v>
      </c>
      <c r="F119" s="60">
        <v>160</v>
      </c>
      <c r="G119" s="60" t="s">
        <v>501</v>
      </c>
      <c r="H119" s="66"/>
      <c r="I119" s="68"/>
      <c r="J119" s="56" t="s">
        <v>394</v>
      </c>
      <c r="K119" s="56"/>
      <c r="L119" s="56" t="s">
        <v>962</v>
      </c>
    </row>
    <row r="120" spans="1:12" ht="36">
      <c r="A120" s="65" t="s">
        <v>924</v>
      </c>
      <c r="B120" s="63" t="s">
        <v>55</v>
      </c>
      <c r="C120" s="58" t="s">
        <v>166</v>
      </c>
      <c r="D120" s="67">
        <v>2.39</v>
      </c>
      <c r="E120" s="62" t="s">
        <v>500</v>
      </c>
      <c r="F120" s="62" t="s">
        <v>40</v>
      </c>
      <c r="G120" s="69"/>
      <c r="H120" s="67" t="s">
        <v>58</v>
      </c>
      <c r="I120" s="64"/>
      <c r="J120" s="56" t="s">
        <v>394</v>
      </c>
      <c r="K120" s="56"/>
      <c r="L120" s="56" t="s">
        <v>960</v>
      </c>
    </row>
    <row r="121" spans="1:12" ht="24">
      <c r="A121" s="65" t="s">
        <v>925</v>
      </c>
      <c r="B121" s="58" t="s">
        <v>31</v>
      </c>
      <c r="C121" s="58" t="s">
        <v>166</v>
      </c>
      <c r="D121" s="67" t="s">
        <v>304</v>
      </c>
      <c r="E121" s="59" t="s">
        <v>102</v>
      </c>
      <c r="F121" s="62" t="s">
        <v>40</v>
      </c>
      <c r="G121" s="60"/>
      <c r="H121" s="67" t="s">
        <v>46</v>
      </c>
      <c r="I121" s="68"/>
      <c r="J121" s="56" t="s">
        <v>394</v>
      </c>
      <c r="K121" s="56"/>
      <c r="L121" s="56" t="s">
        <v>960</v>
      </c>
    </row>
    <row r="122" spans="1:12" ht="24">
      <c r="A122" s="65" t="s">
        <v>926</v>
      </c>
      <c r="B122" s="58" t="s">
        <v>31</v>
      </c>
      <c r="C122" s="58" t="s">
        <v>166</v>
      </c>
      <c r="D122" s="67" t="s">
        <v>304</v>
      </c>
      <c r="E122" s="59" t="s">
        <v>102</v>
      </c>
      <c r="F122" s="62" t="s">
        <v>40</v>
      </c>
      <c r="G122" s="60"/>
      <c r="H122" s="67" t="s">
        <v>46</v>
      </c>
      <c r="I122" s="68"/>
      <c r="J122" s="56" t="s">
        <v>394</v>
      </c>
      <c r="K122" s="56"/>
      <c r="L122" s="56" t="s">
        <v>960</v>
      </c>
    </row>
    <row r="123" spans="1:12">
      <c r="A123" s="65" t="s">
        <v>927</v>
      </c>
      <c r="B123" s="58" t="s">
        <v>31</v>
      </c>
      <c r="C123" s="58" t="s">
        <v>166</v>
      </c>
      <c r="D123" s="67">
        <v>0</v>
      </c>
      <c r="E123" s="59" t="s">
        <v>92</v>
      </c>
      <c r="F123" s="60">
        <v>341</v>
      </c>
      <c r="G123" s="64"/>
      <c r="H123" s="60" t="s">
        <v>274</v>
      </c>
      <c r="I123" s="68"/>
      <c r="J123" s="56" t="s">
        <v>394</v>
      </c>
      <c r="K123" s="56"/>
      <c r="L123" s="56" t="s">
        <v>960</v>
      </c>
    </row>
    <row r="124" spans="1:12" ht="48">
      <c r="A124" s="65" t="s">
        <v>928</v>
      </c>
      <c r="B124" s="63" t="s">
        <v>55</v>
      </c>
      <c r="C124" s="58" t="s">
        <v>166</v>
      </c>
      <c r="D124" s="67">
        <v>0</v>
      </c>
      <c r="E124" s="62" t="s">
        <v>355</v>
      </c>
      <c r="F124" s="62" t="s">
        <v>56</v>
      </c>
      <c r="G124" s="64"/>
      <c r="H124" s="62" t="s">
        <v>356</v>
      </c>
      <c r="I124" s="64"/>
      <c r="J124" s="56" t="s">
        <v>394</v>
      </c>
      <c r="K124" s="56"/>
      <c r="L124" s="56" t="s">
        <v>962</v>
      </c>
    </row>
    <row r="125" spans="1:12" ht="24">
      <c r="A125" s="65" t="s">
        <v>929</v>
      </c>
      <c r="B125" s="58" t="s">
        <v>311</v>
      </c>
      <c r="C125" s="58" t="s">
        <v>166</v>
      </c>
      <c r="D125" s="58">
        <v>0</v>
      </c>
      <c r="E125" s="60" t="s">
        <v>102</v>
      </c>
      <c r="F125" s="60">
        <v>290</v>
      </c>
      <c r="G125" s="64"/>
      <c r="H125" s="60" t="s">
        <v>357</v>
      </c>
      <c r="I125" s="68"/>
      <c r="J125" s="56" t="s">
        <v>394</v>
      </c>
      <c r="K125" s="56"/>
      <c r="L125" s="56" t="s">
        <v>962</v>
      </c>
    </row>
    <row r="126" spans="1:12">
      <c r="A126" s="65" t="s">
        <v>930</v>
      </c>
      <c r="B126" s="58" t="s">
        <v>311</v>
      </c>
      <c r="C126" s="58" t="s">
        <v>166</v>
      </c>
      <c r="D126" s="58">
        <v>180</v>
      </c>
      <c r="E126" s="60" t="s">
        <v>102</v>
      </c>
      <c r="F126" s="60">
        <v>10</v>
      </c>
      <c r="G126" s="60" t="s">
        <v>316</v>
      </c>
      <c r="H126" s="66"/>
      <c r="I126" s="68"/>
      <c r="J126" s="56" t="s">
        <v>394</v>
      </c>
      <c r="K126" s="56"/>
      <c r="L126" s="56" t="s">
        <v>962</v>
      </c>
    </row>
    <row r="127" spans="1:12">
      <c r="A127" s="65" t="s">
        <v>931</v>
      </c>
      <c r="B127" s="58"/>
      <c r="C127" s="58" t="s">
        <v>166</v>
      </c>
      <c r="D127" s="58">
        <v>1</v>
      </c>
      <c r="E127" s="60" t="s">
        <v>489</v>
      </c>
      <c r="F127" s="60">
        <v>401</v>
      </c>
      <c r="H127" s="66"/>
      <c r="I127" s="68"/>
      <c r="J127" s="56" t="s">
        <v>394</v>
      </c>
      <c r="K127" s="56"/>
      <c r="L127" s="56" t="s">
        <v>962</v>
      </c>
    </row>
    <row r="128" spans="1:12">
      <c r="A128" s="65" t="s">
        <v>932</v>
      </c>
      <c r="B128" s="58" t="s">
        <v>311</v>
      </c>
      <c r="C128" s="58" t="s">
        <v>166</v>
      </c>
      <c r="D128" s="58">
        <v>180</v>
      </c>
      <c r="E128" s="60" t="s">
        <v>102</v>
      </c>
      <c r="F128" s="60">
        <v>10</v>
      </c>
      <c r="G128" s="60" t="s">
        <v>317</v>
      </c>
      <c r="H128" s="66"/>
      <c r="I128" s="68"/>
      <c r="J128" s="56" t="s">
        <v>394</v>
      </c>
      <c r="K128" s="56"/>
      <c r="L128" s="56" t="s">
        <v>962</v>
      </c>
    </row>
    <row r="129" spans="1:12" ht="24">
      <c r="A129" s="65" t="s">
        <v>933</v>
      </c>
      <c r="B129" s="58"/>
      <c r="C129" s="58" t="s">
        <v>166</v>
      </c>
      <c r="D129" s="61">
        <v>0.01</v>
      </c>
      <c r="E129" s="60" t="s">
        <v>489</v>
      </c>
      <c r="F129" s="60">
        <v>401</v>
      </c>
      <c r="H129" s="60" t="s">
        <v>478</v>
      </c>
      <c r="I129" s="68"/>
      <c r="J129" s="56" t="s">
        <v>394</v>
      </c>
      <c r="K129" s="56"/>
      <c r="L129" s="56" t="s">
        <v>961</v>
      </c>
    </row>
    <row r="130" spans="1:12" ht="36">
      <c r="A130" s="65" t="s">
        <v>934</v>
      </c>
      <c r="B130" s="63" t="s">
        <v>55</v>
      </c>
      <c r="C130" s="58" t="s">
        <v>166</v>
      </c>
      <c r="D130" s="67">
        <v>4.4299999999999999E-2</v>
      </c>
      <c r="E130" s="62" t="s">
        <v>502</v>
      </c>
      <c r="F130" s="62" t="s">
        <v>54</v>
      </c>
      <c r="G130" s="69"/>
      <c r="H130" s="67"/>
      <c r="I130" s="64"/>
      <c r="J130" s="56" t="s">
        <v>394</v>
      </c>
      <c r="K130" s="56"/>
      <c r="L130" s="56" t="s">
        <v>959</v>
      </c>
    </row>
    <row r="131" spans="1:12" ht="36">
      <c r="A131" s="65" t="s">
        <v>935</v>
      </c>
      <c r="B131" s="63" t="s">
        <v>55</v>
      </c>
      <c r="C131" s="58" t="s">
        <v>166</v>
      </c>
      <c r="D131" s="67">
        <v>9.7000000000000003E-3</v>
      </c>
      <c r="E131" s="62" t="s">
        <v>500</v>
      </c>
      <c r="F131" s="62" t="s">
        <v>57</v>
      </c>
      <c r="G131" s="69"/>
      <c r="H131" s="67" t="s">
        <v>58</v>
      </c>
      <c r="I131" s="64"/>
      <c r="J131" s="56" t="s">
        <v>394</v>
      </c>
      <c r="K131" s="56"/>
      <c r="L131" s="56" t="s">
        <v>959</v>
      </c>
    </row>
    <row r="132" spans="1:12">
      <c r="A132" s="65" t="s">
        <v>936</v>
      </c>
      <c r="B132" s="58" t="s">
        <v>311</v>
      </c>
      <c r="C132" s="58" t="s">
        <v>166</v>
      </c>
      <c r="D132" s="58">
        <v>3.45</v>
      </c>
      <c r="E132" s="60" t="s">
        <v>102</v>
      </c>
      <c r="F132" s="60">
        <v>10</v>
      </c>
      <c r="G132" s="60" t="s">
        <v>314</v>
      </c>
      <c r="H132" s="66"/>
      <c r="I132" s="68"/>
      <c r="J132" s="56" t="s">
        <v>394</v>
      </c>
      <c r="K132" s="56"/>
      <c r="L132" s="56" t="s">
        <v>961</v>
      </c>
    </row>
    <row r="133" spans="1:12">
      <c r="A133" s="65" t="s">
        <v>937</v>
      </c>
      <c r="B133" s="58" t="s">
        <v>311</v>
      </c>
      <c r="C133" s="58" t="s">
        <v>166</v>
      </c>
      <c r="D133" s="58">
        <v>575</v>
      </c>
      <c r="E133" s="60" t="s">
        <v>102</v>
      </c>
      <c r="F133" s="60">
        <v>10</v>
      </c>
      <c r="G133" s="60" t="s">
        <v>315</v>
      </c>
      <c r="H133" s="66"/>
      <c r="I133" s="68"/>
      <c r="J133" s="56" t="s">
        <v>394</v>
      </c>
      <c r="K133" s="56"/>
      <c r="L133" s="56" t="s">
        <v>962</v>
      </c>
    </row>
    <row r="134" spans="1:12">
      <c r="A134" s="65" t="s">
        <v>938</v>
      </c>
      <c r="B134" s="58"/>
      <c r="C134" s="58" t="s">
        <v>166</v>
      </c>
      <c r="D134" s="58">
        <v>1</v>
      </c>
      <c r="E134" s="58" t="s">
        <v>92</v>
      </c>
      <c r="F134" s="60">
        <v>317</v>
      </c>
      <c r="H134" s="66"/>
      <c r="I134" s="68"/>
      <c r="J134" s="56" t="s">
        <v>394</v>
      </c>
      <c r="K134" s="56"/>
      <c r="L134" s="56" t="s">
        <v>961</v>
      </c>
    </row>
    <row r="135" spans="1:12">
      <c r="A135" s="65" t="s">
        <v>939</v>
      </c>
      <c r="B135" s="58" t="s">
        <v>311</v>
      </c>
      <c r="C135" s="58" t="s">
        <v>166</v>
      </c>
      <c r="D135" s="58">
        <v>571.54999999999995</v>
      </c>
      <c r="E135" s="60" t="s">
        <v>102</v>
      </c>
      <c r="F135" s="60">
        <v>10</v>
      </c>
      <c r="G135" s="60" t="s">
        <v>318</v>
      </c>
      <c r="H135" s="66"/>
      <c r="I135" s="68"/>
      <c r="J135" s="56" t="s">
        <v>394</v>
      </c>
      <c r="K135" s="56"/>
      <c r="L135" s="56" t="s">
        <v>962</v>
      </c>
    </row>
    <row r="136" spans="1:12" ht="36">
      <c r="A136" s="65" t="s">
        <v>940</v>
      </c>
      <c r="B136" s="63" t="s">
        <v>55</v>
      </c>
      <c r="C136" s="58" t="s">
        <v>166</v>
      </c>
      <c r="D136" s="67">
        <v>8.8000000000000005E-3</v>
      </c>
      <c r="E136" s="62" t="s">
        <v>500</v>
      </c>
      <c r="F136" s="62" t="s">
        <v>57</v>
      </c>
      <c r="G136" s="69"/>
      <c r="H136" s="67" t="s">
        <v>58</v>
      </c>
      <c r="I136" s="64"/>
      <c r="J136" s="56" t="s">
        <v>394</v>
      </c>
      <c r="K136" s="56"/>
      <c r="L136" s="56" t="s">
        <v>959</v>
      </c>
    </row>
    <row r="137" spans="1:12">
      <c r="A137" s="65" t="s">
        <v>941</v>
      </c>
      <c r="B137" s="58" t="s">
        <v>311</v>
      </c>
      <c r="C137" s="58" t="s">
        <v>166</v>
      </c>
      <c r="D137" s="58">
        <v>5.32</v>
      </c>
      <c r="E137" s="60" t="s">
        <v>102</v>
      </c>
      <c r="F137" s="60">
        <v>10</v>
      </c>
      <c r="G137" s="60" t="s">
        <v>314</v>
      </c>
      <c r="H137" s="66"/>
      <c r="I137" s="68"/>
      <c r="J137" s="56" t="s">
        <v>394</v>
      </c>
      <c r="K137" s="56"/>
      <c r="L137" s="56" t="s">
        <v>962</v>
      </c>
    </row>
    <row r="138" spans="1:12">
      <c r="A138" s="65" t="s">
        <v>942</v>
      </c>
      <c r="B138" s="58" t="s">
        <v>311</v>
      </c>
      <c r="C138" s="58" t="s">
        <v>166</v>
      </c>
      <c r="D138" s="58">
        <v>638</v>
      </c>
      <c r="E138" s="60" t="s">
        <v>102</v>
      </c>
      <c r="F138" s="60">
        <v>10</v>
      </c>
      <c r="G138" s="60" t="s">
        <v>537</v>
      </c>
      <c r="H138" s="66"/>
      <c r="I138" s="68"/>
      <c r="J138" s="56" t="s">
        <v>394</v>
      </c>
      <c r="K138" s="56"/>
      <c r="L138" s="56" t="s">
        <v>962</v>
      </c>
    </row>
    <row r="139" spans="1:12">
      <c r="A139" s="65" t="s">
        <v>943</v>
      </c>
      <c r="B139" s="58"/>
      <c r="C139" s="58" t="s">
        <v>166</v>
      </c>
      <c r="D139" s="58">
        <v>0.99199999999999999</v>
      </c>
      <c r="E139" s="58" t="s">
        <v>92</v>
      </c>
      <c r="F139" s="60">
        <v>317</v>
      </c>
      <c r="H139" s="66"/>
      <c r="I139" s="68"/>
      <c r="J139" s="56" t="s">
        <v>394</v>
      </c>
      <c r="K139" s="56"/>
      <c r="L139" s="56" t="s">
        <v>961</v>
      </c>
    </row>
    <row r="140" spans="1:12">
      <c r="A140" s="65" t="s">
        <v>944</v>
      </c>
      <c r="B140" s="58" t="s">
        <v>311</v>
      </c>
      <c r="C140" s="58" t="s">
        <v>166</v>
      </c>
      <c r="D140" s="58">
        <v>632.78</v>
      </c>
      <c r="E140" s="60" t="s">
        <v>102</v>
      </c>
      <c r="F140" s="60">
        <v>10</v>
      </c>
      <c r="G140" s="60" t="s">
        <v>318</v>
      </c>
      <c r="H140" s="66"/>
      <c r="I140" s="68"/>
      <c r="J140" s="56" t="s">
        <v>394</v>
      </c>
      <c r="K140" s="56"/>
      <c r="L140" s="56" t="s">
        <v>962</v>
      </c>
    </row>
    <row r="141" spans="1:12" ht="36">
      <c r="A141" s="65" t="s">
        <v>945</v>
      </c>
      <c r="B141" s="63" t="s">
        <v>55</v>
      </c>
      <c r="C141" s="58" t="s">
        <v>166</v>
      </c>
      <c r="D141" s="67">
        <v>0.77800000000000002</v>
      </c>
      <c r="E141" s="62" t="s">
        <v>500</v>
      </c>
      <c r="F141" s="62" t="s">
        <v>57</v>
      </c>
      <c r="G141" s="69"/>
      <c r="H141" s="67" t="s">
        <v>58</v>
      </c>
      <c r="I141" s="64"/>
      <c r="J141" s="56" t="s">
        <v>394</v>
      </c>
      <c r="K141" s="56"/>
      <c r="L141" s="56" t="s">
        <v>960</v>
      </c>
    </row>
    <row r="142" spans="1:12">
      <c r="A142" s="65" t="s">
        <v>946</v>
      </c>
      <c r="B142" s="58" t="s">
        <v>31</v>
      </c>
      <c r="C142" s="58" t="s">
        <v>166</v>
      </c>
      <c r="D142" s="61">
        <v>18</v>
      </c>
      <c r="E142" s="59" t="s">
        <v>94</v>
      </c>
      <c r="F142" s="60">
        <v>160</v>
      </c>
      <c r="G142" s="60"/>
      <c r="H142" s="66"/>
      <c r="I142" s="68"/>
      <c r="J142" s="56" t="s">
        <v>394</v>
      </c>
      <c r="K142" s="56"/>
      <c r="L142" s="56" t="s">
        <v>962</v>
      </c>
    </row>
    <row r="143" spans="1:12">
      <c r="A143" s="65" t="s">
        <v>947</v>
      </c>
      <c r="B143" s="58" t="s">
        <v>31</v>
      </c>
      <c r="C143" s="58" t="s">
        <v>166</v>
      </c>
      <c r="D143" s="58">
        <v>31</v>
      </c>
      <c r="E143" s="59" t="s">
        <v>94</v>
      </c>
      <c r="F143" s="60">
        <v>160</v>
      </c>
      <c r="G143" s="60"/>
      <c r="H143" s="66"/>
      <c r="I143" s="68"/>
      <c r="J143" s="56" t="s">
        <v>394</v>
      </c>
      <c r="K143" s="56"/>
      <c r="L143" s="56" t="s">
        <v>962</v>
      </c>
    </row>
    <row r="144" spans="1:12">
      <c r="A144" s="65" t="s">
        <v>948</v>
      </c>
      <c r="B144" s="58" t="s">
        <v>31</v>
      </c>
      <c r="C144" s="58" t="s">
        <v>166</v>
      </c>
      <c r="D144" s="58">
        <v>13</v>
      </c>
      <c r="E144" s="59" t="s">
        <v>94</v>
      </c>
      <c r="F144" s="60">
        <v>160</v>
      </c>
      <c r="G144" s="60" t="s">
        <v>493</v>
      </c>
      <c r="H144" s="66"/>
      <c r="I144" s="68"/>
      <c r="J144" s="56" t="s">
        <v>394</v>
      </c>
      <c r="K144" s="56"/>
      <c r="L144" s="56" t="s">
        <v>962</v>
      </c>
    </row>
    <row r="145" spans="1:12" s="57" customFormat="1" ht="15">
      <c r="A145" s="8" t="s">
        <v>461</v>
      </c>
      <c r="B145" s="50" t="s">
        <v>1</v>
      </c>
      <c r="C145" s="50" t="s">
        <v>220</v>
      </c>
      <c r="D145" s="50" t="s">
        <v>2</v>
      </c>
      <c r="E145" s="50" t="s">
        <v>3</v>
      </c>
      <c r="F145" s="50" t="s">
        <v>63</v>
      </c>
      <c r="G145" s="50" t="s">
        <v>19</v>
      </c>
      <c r="H145" s="50" t="s">
        <v>71</v>
      </c>
      <c r="I145" s="50" t="s">
        <v>14</v>
      </c>
      <c r="J145" s="50" t="s">
        <v>367</v>
      </c>
      <c r="K145" s="50" t="s">
        <v>408</v>
      </c>
      <c r="L145" s="50" t="s">
        <v>412</v>
      </c>
    </row>
    <row r="146" spans="1:12" s="57" customFormat="1" ht="15">
      <c r="A146" s="80" t="s">
        <v>463</v>
      </c>
      <c r="B146" s="56"/>
      <c r="C146" s="4" t="s">
        <v>475</v>
      </c>
      <c r="D146" s="56" t="s">
        <v>476</v>
      </c>
      <c r="E146" s="4" t="s">
        <v>481</v>
      </c>
      <c r="F146" s="4"/>
      <c r="G146" s="64" t="s">
        <v>479</v>
      </c>
      <c r="H146" s="101"/>
      <c r="I146" s="7"/>
      <c r="J146" s="10" t="s">
        <v>461</v>
      </c>
      <c r="K146" s="10" t="s">
        <v>462</v>
      </c>
      <c r="L146" s="56"/>
    </row>
    <row r="147" spans="1:12" s="57" customFormat="1" ht="15">
      <c r="A147" s="80" t="s">
        <v>464</v>
      </c>
      <c r="B147" s="56"/>
      <c r="C147" s="4"/>
      <c r="D147" s="56"/>
      <c r="E147" s="4"/>
      <c r="F147" s="64"/>
      <c r="G147" s="64"/>
      <c r="H147" s="101"/>
      <c r="I147" s="7"/>
      <c r="J147" s="10" t="s">
        <v>461</v>
      </c>
      <c r="K147" s="10" t="s">
        <v>462</v>
      </c>
      <c r="L147" s="56"/>
    </row>
    <row r="148" spans="1:12" s="57" customFormat="1" ht="15">
      <c r="A148" s="80" t="s">
        <v>371</v>
      </c>
      <c r="B148" s="56"/>
      <c r="C148" s="4" t="s">
        <v>475</v>
      </c>
      <c r="D148" s="56" t="s">
        <v>474</v>
      </c>
      <c r="E148" s="4" t="s">
        <v>487</v>
      </c>
      <c r="F148" s="4"/>
      <c r="G148" s="64" t="s">
        <v>482</v>
      </c>
      <c r="H148" s="101"/>
      <c r="I148" s="7"/>
      <c r="J148" s="10" t="s">
        <v>461</v>
      </c>
      <c r="K148" s="10" t="s">
        <v>462</v>
      </c>
      <c r="L148" s="56"/>
    </row>
    <row r="149" spans="1:12" s="57" customFormat="1" ht="15">
      <c r="A149" s="80" t="s">
        <v>465</v>
      </c>
      <c r="B149" s="56"/>
      <c r="C149" s="4" t="s">
        <v>475</v>
      </c>
      <c r="D149" s="56" t="s">
        <v>474</v>
      </c>
      <c r="E149" s="4" t="s">
        <v>487</v>
      </c>
      <c r="F149" s="4"/>
      <c r="G149" s="64" t="s">
        <v>483</v>
      </c>
      <c r="H149" s="101"/>
      <c r="I149" s="7"/>
      <c r="J149" s="10" t="s">
        <v>461</v>
      </c>
      <c r="K149" s="10" t="s">
        <v>462</v>
      </c>
      <c r="L149" s="56"/>
    </row>
    <row r="150" spans="1:12" s="57" customFormat="1" ht="15">
      <c r="A150" s="80" t="s">
        <v>469</v>
      </c>
      <c r="B150" s="56"/>
      <c r="C150" s="4"/>
      <c r="D150" s="56"/>
      <c r="E150" s="4"/>
      <c r="F150" s="64"/>
      <c r="G150" s="64"/>
      <c r="H150" s="101"/>
      <c r="I150" s="7"/>
      <c r="J150" s="10" t="s">
        <v>461</v>
      </c>
      <c r="K150" s="10" t="s">
        <v>462</v>
      </c>
      <c r="L150" s="56"/>
    </row>
    <row r="151" spans="1:12" s="57" customFormat="1" ht="15">
      <c r="A151" s="80" t="s">
        <v>466</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461</v>
      </c>
      <c r="K151" s="10" t="s">
        <v>462</v>
      </c>
      <c r="L151" s="56"/>
    </row>
    <row r="152" spans="1:12" s="57" customFormat="1" ht="15">
      <c r="A152" s="80" t="s">
        <v>467</v>
      </c>
      <c r="B152" s="56"/>
      <c r="C152" s="4" t="s">
        <v>475</v>
      </c>
      <c r="D152" s="56" t="s">
        <v>474</v>
      </c>
      <c r="E152" s="4" t="s">
        <v>487</v>
      </c>
      <c r="F152" s="4"/>
      <c r="G152" s="64" t="s">
        <v>484</v>
      </c>
      <c r="H152" s="101"/>
      <c r="I152" s="7"/>
      <c r="J152" s="10" t="s">
        <v>461</v>
      </c>
      <c r="K152" s="10" t="s">
        <v>462</v>
      </c>
      <c r="L152" s="56"/>
    </row>
    <row r="153" spans="1:12" s="57" customFormat="1" ht="15">
      <c r="A153" s="80" t="s">
        <v>470</v>
      </c>
      <c r="B153" s="56"/>
      <c r="C153" s="4"/>
      <c r="D153" s="56"/>
      <c r="E153" s="4"/>
      <c r="F153" s="64"/>
      <c r="G153" s="64"/>
      <c r="H153" s="101"/>
      <c r="I153" s="7"/>
      <c r="J153" s="10" t="s">
        <v>461</v>
      </c>
      <c r="K153" s="10" t="s">
        <v>462</v>
      </c>
      <c r="L153" s="56"/>
    </row>
    <row r="154" spans="1:12" s="57" customFormat="1" ht="15">
      <c r="A154" s="80" t="s">
        <v>468</v>
      </c>
      <c r="B154" s="56"/>
      <c r="C154" s="4" t="s">
        <v>475</v>
      </c>
      <c r="D154" s="56" t="s">
        <v>474</v>
      </c>
      <c r="E154" s="4" t="s">
        <v>487</v>
      </c>
      <c r="F154" s="4"/>
      <c r="G154" s="64" t="s">
        <v>485</v>
      </c>
      <c r="H154" s="101"/>
      <c r="I154" s="7"/>
      <c r="J154" s="10" t="s">
        <v>461</v>
      </c>
      <c r="K154" s="10" t="s">
        <v>462</v>
      </c>
      <c r="L154" s="56"/>
    </row>
    <row r="155" spans="1:12" s="57" customFormat="1" ht="15">
      <c r="A155" s="80" t="s">
        <v>471</v>
      </c>
      <c r="B155" s="56"/>
      <c r="C155" s="4"/>
      <c r="D155" s="56"/>
      <c r="E155" s="4"/>
      <c r="F155" s="64"/>
      <c r="G155" s="64"/>
      <c r="H155" s="101"/>
      <c r="I155" s="7"/>
      <c r="J155" s="10" t="s">
        <v>461</v>
      </c>
      <c r="K155" s="10" t="s">
        <v>462</v>
      </c>
      <c r="L155" s="56"/>
    </row>
    <row r="156" spans="1:12" s="57" customFormat="1" ht="15">
      <c r="A156" s="80" t="s">
        <v>472</v>
      </c>
      <c r="B156" s="56"/>
      <c r="C156" s="4"/>
      <c r="D156" s="56"/>
      <c r="E156" s="4"/>
      <c r="F156" s="64"/>
      <c r="G156" s="64"/>
      <c r="H156" s="101"/>
      <c r="I156" s="7"/>
      <c r="J156" s="10" t="s">
        <v>461</v>
      </c>
      <c r="K156" s="10" t="s">
        <v>462</v>
      </c>
      <c r="L156" s="56"/>
    </row>
    <row r="157" spans="1:12" s="57" customFormat="1" ht="15">
      <c r="A157" s="80" t="s">
        <v>473</v>
      </c>
      <c r="B157" s="56"/>
      <c r="C157" s="4"/>
      <c r="D157" s="56"/>
      <c r="E157" s="4"/>
      <c r="F157" s="64"/>
      <c r="G157" s="64"/>
      <c r="H157" s="101"/>
      <c r="I157" s="7"/>
      <c r="J157" s="10" t="s">
        <v>461</v>
      </c>
      <c r="K157" s="10" t="s">
        <v>462</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6" activePane="bottomRight" state="frozen"/>
      <selection pane="topRight" activeCell="B1" sqref="B1"/>
      <selection pane="bottomLeft" activeCell="A2" sqref="A2"/>
      <selection pane="bottomRight" activeCell="G20" sqref="G20"/>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220</v>
      </c>
      <c r="D1" s="174" t="s">
        <v>2</v>
      </c>
      <c r="E1" s="174" t="s">
        <v>3</v>
      </c>
      <c r="F1" s="169" t="s">
        <v>63</v>
      </c>
      <c r="G1" s="169" t="s">
        <v>19</v>
      </c>
      <c r="H1" s="169" t="s">
        <v>71</v>
      </c>
      <c r="I1" s="169" t="s">
        <v>14</v>
      </c>
      <c r="J1" s="174" t="s">
        <v>367</v>
      </c>
      <c r="K1" s="174" t="s">
        <v>408</v>
      </c>
      <c r="L1" s="174" t="s">
        <v>412</v>
      </c>
    </row>
    <row r="2" spans="1:12">
      <c r="A2" s="170" t="s">
        <v>1077</v>
      </c>
      <c r="B2" s="183" t="s">
        <v>8</v>
      </c>
      <c r="C2" s="167" t="s">
        <v>166</v>
      </c>
      <c r="D2" s="195">
        <v>1033.23</v>
      </c>
      <c r="E2" s="180" t="s">
        <v>1017</v>
      </c>
      <c r="F2" s="180"/>
      <c r="G2" s="180" t="s">
        <v>1081</v>
      </c>
      <c r="H2" s="183"/>
      <c r="I2" s="34"/>
      <c r="J2" s="82" t="s">
        <v>382</v>
      </c>
      <c r="K2" s="184"/>
      <c r="L2" s="184" t="s">
        <v>775</v>
      </c>
    </row>
    <row r="3" spans="1:12" ht="48">
      <c r="A3" s="170" t="s">
        <v>907</v>
      </c>
      <c r="B3" s="180" t="s">
        <v>5</v>
      </c>
      <c r="C3" s="167" t="s">
        <v>166</v>
      </c>
      <c r="D3" s="167" t="s">
        <v>908</v>
      </c>
      <c r="E3" s="165" t="s">
        <v>909</v>
      </c>
      <c r="F3" s="180"/>
      <c r="G3" s="180"/>
      <c r="H3" s="183" t="s">
        <v>910</v>
      </c>
      <c r="I3" s="30"/>
      <c r="J3" s="82" t="s">
        <v>382</v>
      </c>
      <c r="K3" s="184"/>
      <c r="L3" s="184" t="s">
        <v>774</v>
      </c>
    </row>
    <row r="4" spans="1:12" ht="36">
      <c r="A4" s="170" t="s">
        <v>975</v>
      </c>
      <c r="B4" s="180" t="s">
        <v>7</v>
      </c>
      <c r="C4" s="167" t="s">
        <v>166</v>
      </c>
      <c r="D4" s="167">
        <v>1</v>
      </c>
      <c r="E4" s="180" t="s">
        <v>240</v>
      </c>
      <c r="F4" s="180" t="s">
        <v>989</v>
      </c>
      <c r="G4" s="180" t="s">
        <v>1050</v>
      </c>
      <c r="H4" s="183" t="s">
        <v>990</v>
      </c>
      <c r="I4" s="30"/>
      <c r="J4" s="82" t="s">
        <v>382</v>
      </c>
      <c r="K4" s="184"/>
      <c r="L4" s="184" t="s">
        <v>775</v>
      </c>
    </row>
    <row r="5" spans="1:12">
      <c r="A5" s="170" t="s">
        <v>974</v>
      </c>
      <c r="B5" s="180" t="s">
        <v>7</v>
      </c>
      <c r="C5" s="167" t="s">
        <v>166</v>
      </c>
      <c r="D5" s="167">
        <v>150</v>
      </c>
      <c r="E5" s="180" t="s">
        <v>240</v>
      </c>
      <c r="F5" s="180" t="s">
        <v>988</v>
      </c>
      <c r="G5" s="180"/>
      <c r="H5" s="183"/>
      <c r="I5" s="30"/>
      <c r="J5" s="82" t="s">
        <v>382</v>
      </c>
      <c r="K5" s="184"/>
      <c r="L5" s="184" t="s">
        <v>775</v>
      </c>
    </row>
    <row r="6" spans="1:12">
      <c r="A6" s="170" t="s">
        <v>987</v>
      </c>
      <c r="B6" s="180" t="s">
        <v>27</v>
      </c>
      <c r="C6" s="167" t="s">
        <v>166</v>
      </c>
      <c r="D6" s="194">
        <v>0.2</v>
      </c>
      <c r="E6" s="180" t="s">
        <v>240</v>
      </c>
      <c r="F6" s="180" t="s">
        <v>986</v>
      </c>
      <c r="G6" s="180"/>
      <c r="H6" s="183"/>
      <c r="I6" s="34"/>
      <c r="J6" s="82" t="s">
        <v>382</v>
      </c>
      <c r="K6" s="184"/>
      <c r="L6" s="184" t="s">
        <v>775</v>
      </c>
    </row>
    <row r="7" spans="1:12">
      <c r="A7" s="172" t="s">
        <v>1005</v>
      </c>
      <c r="B7" s="180" t="s">
        <v>1000</v>
      </c>
      <c r="C7" s="167"/>
      <c r="D7" s="167"/>
      <c r="E7" s="180"/>
      <c r="F7" s="180"/>
      <c r="G7" s="180"/>
      <c r="H7" s="183"/>
      <c r="I7" s="34"/>
      <c r="J7" s="82" t="s">
        <v>382</v>
      </c>
      <c r="K7" s="184"/>
      <c r="L7" s="184" t="s">
        <v>775</v>
      </c>
    </row>
    <row r="8" spans="1:12">
      <c r="A8" s="172" t="s">
        <v>1043</v>
      </c>
      <c r="B8" s="180"/>
      <c r="C8" s="182"/>
      <c r="D8" s="167"/>
      <c r="E8" s="180"/>
      <c r="F8" s="180"/>
      <c r="G8" s="180"/>
      <c r="H8" s="183"/>
      <c r="I8" s="30"/>
      <c r="J8" s="82" t="s">
        <v>382</v>
      </c>
      <c r="K8" s="184"/>
      <c r="L8" s="184" t="s">
        <v>774</v>
      </c>
    </row>
    <row r="9" spans="1:12">
      <c r="A9" s="170" t="s">
        <v>972</v>
      </c>
      <c r="B9" s="180" t="s">
        <v>5</v>
      </c>
      <c r="C9" s="182" t="s">
        <v>166</v>
      </c>
      <c r="D9" s="167" t="s">
        <v>998</v>
      </c>
      <c r="E9" s="180" t="s">
        <v>240</v>
      </c>
      <c r="F9" s="180" t="s">
        <v>244</v>
      </c>
      <c r="G9" s="180"/>
      <c r="H9" s="183"/>
      <c r="I9" s="30"/>
      <c r="J9" s="82" t="s">
        <v>382</v>
      </c>
      <c r="K9" s="184"/>
      <c r="L9" s="184" t="s">
        <v>775</v>
      </c>
    </row>
    <row r="10" spans="1:12">
      <c r="A10" s="172" t="s">
        <v>973</v>
      </c>
      <c r="B10" s="180"/>
      <c r="C10" s="167"/>
      <c r="D10" s="167"/>
      <c r="E10" s="180"/>
      <c r="F10" s="180"/>
      <c r="G10" s="180"/>
      <c r="H10" s="183"/>
      <c r="I10" s="30"/>
      <c r="J10" s="82" t="s">
        <v>382</v>
      </c>
      <c r="K10" s="184"/>
      <c r="L10" s="184" t="s">
        <v>775</v>
      </c>
    </row>
    <row r="11" spans="1:12">
      <c r="A11" s="172" t="s">
        <v>999</v>
      </c>
      <c r="B11" s="180"/>
      <c r="C11" s="167"/>
      <c r="D11" s="167"/>
      <c r="E11" s="180"/>
      <c r="F11" s="180"/>
      <c r="G11" s="180"/>
      <c r="H11" s="183"/>
      <c r="I11" s="30"/>
      <c r="J11" s="82" t="s">
        <v>382</v>
      </c>
      <c r="K11" s="184"/>
      <c r="L11" s="184" t="s">
        <v>775</v>
      </c>
    </row>
    <row r="12" spans="1:12" ht="15.75" customHeight="1">
      <c r="A12" s="170" t="s">
        <v>912</v>
      </c>
      <c r="B12" s="62" t="s">
        <v>22</v>
      </c>
      <c r="C12" s="182" t="s">
        <v>1041</v>
      </c>
      <c r="D12" s="3">
        <v>0.44</v>
      </c>
      <c r="E12" s="180" t="s">
        <v>497</v>
      </c>
      <c r="F12" s="165" t="s">
        <v>321</v>
      </c>
      <c r="G12" s="180"/>
      <c r="H12" s="183"/>
      <c r="I12" s="34"/>
      <c r="J12" s="82" t="s">
        <v>382</v>
      </c>
      <c r="K12" s="184"/>
      <c r="L12" s="184" t="s">
        <v>775</v>
      </c>
    </row>
    <row r="13" spans="1:12">
      <c r="A13" s="170" t="s">
        <v>1045</v>
      </c>
      <c r="B13" s="180" t="s">
        <v>28</v>
      </c>
      <c r="C13" s="167" t="s">
        <v>166</v>
      </c>
      <c r="D13" s="167" t="s">
        <v>1023</v>
      </c>
      <c r="E13" s="180" t="s">
        <v>1017</v>
      </c>
      <c r="F13" s="180" t="s">
        <v>1024</v>
      </c>
      <c r="G13" s="180"/>
      <c r="H13" s="183"/>
      <c r="I13" s="31"/>
      <c r="J13" s="82" t="s">
        <v>382</v>
      </c>
      <c r="K13" s="184"/>
      <c r="L13" s="184" t="s">
        <v>775</v>
      </c>
    </row>
    <row r="14" spans="1:12">
      <c r="A14" s="170" t="s">
        <v>1080</v>
      </c>
      <c r="B14" s="180" t="s">
        <v>7</v>
      </c>
      <c r="C14" s="167" t="s">
        <v>1031</v>
      </c>
      <c r="D14" s="167">
        <v>7</v>
      </c>
      <c r="E14" s="180" t="s">
        <v>240</v>
      </c>
      <c r="F14" s="165" t="s">
        <v>245</v>
      </c>
      <c r="G14" s="180"/>
      <c r="H14" s="183"/>
      <c r="I14" s="34"/>
      <c r="J14" s="82" t="s">
        <v>382</v>
      </c>
      <c r="K14" s="184"/>
      <c r="L14" s="184" t="s">
        <v>774</v>
      </c>
    </row>
    <row r="15" spans="1:12">
      <c r="A15" s="170" t="s">
        <v>1057</v>
      </c>
      <c r="B15" s="180"/>
      <c r="C15" s="167" t="s">
        <v>166</v>
      </c>
      <c r="D15" s="167">
        <v>0.21</v>
      </c>
      <c r="E15" s="180" t="s">
        <v>92</v>
      </c>
      <c r="F15" s="180"/>
      <c r="G15" s="180"/>
      <c r="H15" s="183"/>
      <c r="I15" s="31"/>
      <c r="J15" s="82" t="s">
        <v>382</v>
      </c>
      <c r="K15" s="184"/>
      <c r="L15" s="184" t="s">
        <v>775</v>
      </c>
    </row>
    <row r="16" spans="1:12">
      <c r="A16" s="170" t="s">
        <v>1082</v>
      </c>
      <c r="B16" s="180" t="s">
        <v>5</v>
      </c>
      <c r="C16" s="167" t="s">
        <v>166</v>
      </c>
      <c r="D16" s="167">
        <v>452</v>
      </c>
      <c r="E16" s="165" t="s">
        <v>92</v>
      </c>
      <c r="F16" s="180" t="s">
        <v>906</v>
      </c>
      <c r="G16" s="180" t="s">
        <v>1056</v>
      </c>
      <c r="H16" s="183"/>
      <c r="I16" s="30"/>
      <c r="J16" s="82" t="s">
        <v>382</v>
      </c>
      <c r="K16" s="184"/>
      <c r="L16" s="184" t="s">
        <v>775</v>
      </c>
    </row>
    <row r="17" spans="1:12">
      <c r="A17" s="172" t="s">
        <v>1008</v>
      </c>
      <c r="B17" s="180" t="s">
        <v>1001</v>
      </c>
      <c r="C17" s="167"/>
      <c r="D17" s="167"/>
      <c r="E17" s="180"/>
      <c r="F17" s="180"/>
      <c r="G17" s="180"/>
      <c r="H17" s="183"/>
      <c r="I17" s="34"/>
      <c r="J17" s="82" t="s">
        <v>382</v>
      </c>
      <c r="K17" s="184"/>
      <c r="L17" s="184" t="s">
        <v>775</v>
      </c>
    </row>
    <row r="18" spans="1:12">
      <c r="A18" s="172" t="s">
        <v>1004</v>
      </c>
      <c r="B18" s="180" t="s">
        <v>1000</v>
      </c>
      <c r="C18" s="167"/>
      <c r="D18" s="167"/>
      <c r="E18" s="180"/>
      <c r="F18" s="180"/>
      <c r="G18" s="180"/>
      <c r="H18" s="183"/>
      <c r="I18" s="34"/>
      <c r="J18" s="82" t="s">
        <v>382</v>
      </c>
      <c r="K18" s="184"/>
      <c r="L18" s="184" t="s">
        <v>775</v>
      </c>
    </row>
    <row r="19" spans="1:12">
      <c r="A19" s="170" t="s">
        <v>229</v>
      </c>
      <c r="B19" s="180"/>
      <c r="C19" s="167" t="s">
        <v>166</v>
      </c>
      <c r="D19" s="167" t="s">
        <v>898</v>
      </c>
      <c r="E19" s="180" t="s">
        <v>240</v>
      </c>
      <c r="F19" s="180" t="s">
        <v>985</v>
      </c>
      <c r="G19" s="180"/>
      <c r="H19" s="183" t="s">
        <v>29</v>
      </c>
      <c r="I19" s="31"/>
      <c r="J19" s="82" t="s">
        <v>382</v>
      </c>
      <c r="K19" s="184"/>
      <c r="L19" s="184" t="s">
        <v>775</v>
      </c>
    </row>
    <row r="20" spans="1:12">
      <c r="A20" s="170" t="s">
        <v>911</v>
      </c>
      <c r="B20" s="62" t="s">
        <v>22</v>
      </c>
      <c r="C20" s="182" t="s">
        <v>1041</v>
      </c>
      <c r="D20" s="90">
        <v>0.4</v>
      </c>
      <c r="E20" s="180" t="s">
        <v>497</v>
      </c>
      <c r="F20" s="165" t="s">
        <v>321</v>
      </c>
      <c r="G20" s="180"/>
      <c r="H20" s="183"/>
      <c r="I20" s="34"/>
      <c r="J20" s="82" t="s">
        <v>382</v>
      </c>
      <c r="K20" s="184"/>
      <c r="L20" s="184" t="s">
        <v>775</v>
      </c>
    </row>
    <row r="21" spans="1:12">
      <c r="A21" s="170" t="s">
        <v>1044</v>
      </c>
      <c r="B21" s="180" t="s">
        <v>28</v>
      </c>
      <c r="C21" s="167" t="s">
        <v>166</v>
      </c>
      <c r="D21" s="167" t="s">
        <v>1023</v>
      </c>
      <c r="E21" s="180" t="s">
        <v>1017</v>
      </c>
      <c r="F21" s="180" t="s">
        <v>1024</v>
      </c>
      <c r="G21" s="180"/>
      <c r="H21" s="183"/>
      <c r="I21" s="31"/>
      <c r="J21" s="82" t="s">
        <v>382</v>
      </c>
      <c r="K21" s="184"/>
      <c r="L21" s="184" t="s">
        <v>775</v>
      </c>
    </row>
    <row r="22" spans="1:12">
      <c r="A22" s="170" t="s">
        <v>1079</v>
      </c>
      <c r="B22" s="180" t="s">
        <v>7</v>
      </c>
      <c r="C22" s="167" t="s">
        <v>1031</v>
      </c>
      <c r="D22" s="167">
        <v>7</v>
      </c>
      <c r="E22" s="180" t="s">
        <v>240</v>
      </c>
      <c r="F22" s="165" t="s">
        <v>245</v>
      </c>
      <c r="G22" s="180"/>
      <c r="H22" s="183"/>
      <c r="I22" s="34"/>
      <c r="J22" s="82" t="s">
        <v>382</v>
      </c>
      <c r="K22" s="184"/>
      <c r="L22" s="184" t="s">
        <v>774</v>
      </c>
    </row>
    <row r="23" spans="1:12">
      <c r="A23" s="170" t="s">
        <v>983</v>
      </c>
      <c r="B23" s="62" t="s">
        <v>8</v>
      </c>
      <c r="C23" s="182" t="s">
        <v>1040</v>
      </c>
      <c r="D23" s="162">
        <v>-8</v>
      </c>
      <c r="E23" s="180" t="s">
        <v>240</v>
      </c>
      <c r="F23" s="165" t="s">
        <v>984</v>
      </c>
      <c r="G23" s="180"/>
      <c r="H23" s="183"/>
      <c r="I23" s="34"/>
      <c r="J23" s="82" t="s">
        <v>382</v>
      </c>
      <c r="K23" s="184"/>
      <c r="L23" s="184" t="s">
        <v>775</v>
      </c>
    </row>
    <row r="24" spans="1:12">
      <c r="A24" s="170" t="s">
        <v>983</v>
      </c>
      <c r="B24" s="62" t="s">
        <v>8</v>
      </c>
      <c r="C24" s="182" t="s">
        <v>1041</v>
      </c>
      <c r="D24" s="162">
        <v>-5</v>
      </c>
      <c r="E24" s="180" t="s">
        <v>240</v>
      </c>
      <c r="F24" s="165" t="s">
        <v>984</v>
      </c>
      <c r="G24" s="180"/>
      <c r="H24" s="183"/>
      <c r="I24" s="34"/>
      <c r="J24" s="82" t="s">
        <v>382</v>
      </c>
      <c r="K24" s="184"/>
      <c r="L24" s="184" t="s">
        <v>775</v>
      </c>
    </row>
    <row r="25" spans="1:12">
      <c r="A25" s="170" t="s">
        <v>1046</v>
      </c>
      <c r="B25" s="62" t="s">
        <v>8</v>
      </c>
      <c r="C25" s="182" t="s">
        <v>1041</v>
      </c>
      <c r="D25" s="193">
        <v>5.4</v>
      </c>
      <c r="E25" s="180" t="s">
        <v>92</v>
      </c>
      <c r="F25" s="165"/>
      <c r="G25" s="180"/>
      <c r="H25" s="183" t="s">
        <v>1048</v>
      </c>
      <c r="I25" s="34"/>
      <c r="J25" s="82" t="s">
        <v>382</v>
      </c>
      <c r="K25" s="184"/>
      <c r="L25" s="184" t="s">
        <v>775</v>
      </c>
    </row>
    <row r="26" spans="1:12">
      <c r="A26" s="170" t="s">
        <v>1046</v>
      </c>
      <c r="B26" s="62" t="s">
        <v>8</v>
      </c>
      <c r="C26" s="182" t="s">
        <v>1040</v>
      </c>
      <c r="D26" s="193">
        <v>0</v>
      </c>
      <c r="E26" s="180" t="s">
        <v>92</v>
      </c>
      <c r="F26" s="165"/>
      <c r="G26" s="180"/>
      <c r="H26" s="183"/>
      <c r="I26" s="34"/>
      <c r="J26" s="82" t="s">
        <v>382</v>
      </c>
      <c r="K26" s="184"/>
      <c r="L26" s="184" t="s">
        <v>775</v>
      </c>
    </row>
    <row r="27" spans="1:12">
      <c r="A27" s="170" t="s">
        <v>1078</v>
      </c>
      <c r="B27" s="62" t="s">
        <v>8</v>
      </c>
      <c r="C27" s="182" t="s">
        <v>1040</v>
      </c>
      <c r="D27" s="193">
        <v>0</v>
      </c>
      <c r="E27" s="180" t="s">
        <v>92</v>
      </c>
      <c r="F27" s="165"/>
      <c r="G27" s="180"/>
      <c r="H27" s="183"/>
      <c r="I27" s="34"/>
      <c r="J27" s="82" t="s">
        <v>382</v>
      </c>
      <c r="K27" s="184"/>
      <c r="L27" s="184" t="s">
        <v>775</v>
      </c>
    </row>
    <row r="28" spans="1:12">
      <c r="A28" s="170" t="s">
        <v>977</v>
      </c>
      <c r="B28" s="180" t="s">
        <v>27</v>
      </c>
      <c r="C28" s="167" t="s">
        <v>166</v>
      </c>
      <c r="D28" s="194">
        <v>0.2</v>
      </c>
      <c r="E28" s="180" t="s">
        <v>240</v>
      </c>
      <c r="F28" s="180" t="s">
        <v>986</v>
      </c>
      <c r="G28" s="180"/>
      <c r="H28" s="183"/>
      <c r="I28" s="34"/>
      <c r="J28" s="82" t="s">
        <v>382</v>
      </c>
      <c r="K28" s="184"/>
      <c r="L28" s="184" t="s">
        <v>775</v>
      </c>
    </row>
    <row r="29" spans="1:12" ht="60">
      <c r="A29" s="170" t="s">
        <v>1025</v>
      </c>
      <c r="B29" s="183" t="s">
        <v>8</v>
      </c>
      <c r="C29" s="167" t="s">
        <v>166</v>
      </c>
      <c r="D29" s="195">
        <v>-1</v>
      </c>
      <c r="E29" s="180" t="s">
        <v>240</v>
      </c>
      <c r="F29" s="180" t="s">
        <v>995</v>
      </c>
      <c r="G29" s="180"/>
      <c r="H29" s="183" t="s">
        <v>994</v>
      </c>
      <c r="I29" s="34"/>
      <c r="J29" s="82" t="s">
        <v>382</v>
      </c>
      <c r="K29" s="184"/>
      <c r="L29" s="184" t="s">
        <v>775</v>
      </c>
    </row>
    <row r="30" spans="1:12">
      <c r="A30" s="170" t="s">
        <v>1058</v>
      </c>
      <c r="B30" s="183" t="s">
        <v>8</v>
      </c>
      <c r="C30" s="167" t="s">
        <v>166</v>
      </c>
      <c r="D30" s="195">
        <v>0</v>
      </c>
      <c r="E30" s="180" t="s">
        <v>1017</v>
      </c>
      <c r="F30" s="180"/>
      <c r="G30" s="180"/>
      <c r="H30" s="183"/>
      <c r="I30" s="34"/>
      <c r="J30" s="82" t="s">
        <v>382</v>
      </c>
      <c r="K30" s="184"/>
      <c r="L30" s="184" t="s">
        <v>775</v>
      </c>
    </row>
    <row r="31" spans="1:12">
      <c r="A31" s="170" t="s">
        <v>1059</v>
      </c>
      <c r="B31" s="183"/>
      <c r="C31" s="167" t="s">
        <v>166</v>
      </c>
      <c r="D31" s="195">
        <v>0</v>
      </c>
      <c r="E31" s="180" t="s">
        <v>1017</v>
      </c>
      <c r="F31" s="180"/>
      <c r="G31" s="180" t="s">
        <v>1060</v>
      </c>
      <c r="H31" s="183"/>
      <c r="I31" s="34"/>
      <c r="J31" s="82" t="s">
        <v>382</v>
      </c>
      <c r="K31" s="184"/>
      <c r="L31" s="184" t="s">
        <v>775</v>
      </c>
    </row>
    <row r="32" spans="1:12">
      <c r="A32" s="170" t="s">
        <v>1061</v>
      </c>
      <c r="B32" s="183" t="s">
        <v>5</v>
      </c>
      <c r="C32" s="167" t="s">
        <v>166</v>
      </c>
      <c r="D32" s="195">
        <v>0</v>
      </c>
      <c r="E32" s="180" t="s">
        <v>1017</v>
      </c>
      <c r="F32" s="180"/>
      <c r="G32" s="180" t="s">
        <v>1062</v>
      </c>
      <c r="H32" s="183"/>
      <c r="I32" s="34"/>
      <c r="J32" s="82" t="s">
        <v>382</v>
      </c>
      <c r="K32" s="184"/>
      <c r="L32" s="184" t="s">
        <v>775</v>
      </c>
    </row>
    <row r="33" spans="1:12">
      <c r="A33" s="172" t="s">
        <v>1007</v>
      </c>
      <c r="B33" s="180" t="s">
        <v>1001</v>
      </c>
      <c r="C33" s="167"/>
      <c r="D33" s="167"/>
      <c r="E33" s="180"/>
      <c r="F33" s="180"/>
      <c r="G33" s="180"/>
      <c r="H33" s="183"/>
      <c r="I33" s="34"/>
      <c r="J33" s="82" t="s">
        <v>382</v>
      </c>
      <c r="K33" s="184"/>
      <c r="L33" s="184" t="s">
        <v>775</v>
      </c>
    </row>
    <row r="34" spans="1:12">
      <c r="A34" s="172" t="s">
        <v>1002</v>
      </c>
      <c r="B34" s="180" t="s">
        <v>1000</v>
      </c>
      <c r="C34" s="167"/>
      <c r="D34" s="167"/>
      <c r="E34" s="180"/>
      <c r="F34" s="180"/>
      <c r="G34" s="180"/>
      <c r="H34" s="183"/>
      <c r="I34" s="34"/>
      <c r="J34" s="82" t="s">
        <v>382</v>
      </c>
      <c r="K34" s="184"/>
      <c r="L34" s="184" t="s">
        <v>775</v>
      </c>
    </row>
    <row r="35" spans="1:12" ht="24">
      <c r="A35" s="170" t="s">
        <v>981</v>
      </c>
      <c r="B35" s="183" t="s">
        <v>8</v>
      </c>
      <c r="C35" s="167" t="s">
        <v>166</v>
      </c>
      <c r="D35" s="195">
        <v>1</v>
      </c>
      <c r="E35" s="180" t="s">
        <v>240</v>
      </c>
      <c r="F35" s="180"/>
      <c r="G35" s="180"/>
      <c r="H35" s="183" t="s">
        <v>993</v>
      </c>
      <c r="I35" s="34"/>
      <c r="J35" s="82" t="s">
        <v>382</v>
      </c>
      <c r="K35" s="184"/>
      <c r="L35" s="184" t="s">
        <v>775</v>
      </c>
    </row>
    <row r="36" spans="1:12" ht="15.75" customHeight="1">
      <c r="A36" s="170" t="s">
        <v>976</v>
      </c>
      <c r="B36" s="183" t="s">
        <v>7</v>
      </c>
      <c r="C36" s="167" t="s">
        <v>1031</v>
      </c>
      <c r="D36" s="168">
        <v>2</v>
      </c>
      <c r="E36" s="180" t="s">
        <v>240</v>
      </c>
      <c r="F36" s="165" t="s">
        <v>245</v>
      </c>
      <c r="G36" s="180"/>
      <c r="H36" s="183"/>
      <c r="I36" s="34"/>
      <c r="J36" s="82" t="s">
        <v>382</v>
      </c>
      <c r="K36" s="184"/>
      <c r="L36" s="184" t="s">
        <v>775</v>
      </c>
    </row>
    <row r="37" spans="1:12" ht="120">
      <c r="A37" s="170" t="s">
        <v>982</v>
      </c>
      <c r="B37" s="183" t="s">
        <v>8</v>
      </c>
      <c r="C37" s="167" t="s">
        <v>166</v>
      </c>
      <c r="D37" s="195">
        <v>0</v>
      </c>
      <c r="E37" s="180" t="s">
        <v>240</v>
      </c>
      <c r="F37" s="180"/>
      <c r="G37" s="180"/>
      <c r="H37" s="183" t="s">
        <v>992</v>
      </c>
      <c r="I37" s="34"/>
      <c r="J37" s="82" t="s">
        <v>382</v>
      </c>
      <c r="K37" s="184"/>
      <c r="L37" s="184" t="s">
        <v>775</v>
      </c>
    </row>
    <row r="38" spans="1:12" ht="96">
      <c r="A38" s="170" t="s">
        <v>230</v>
      </c>
      <c r="B38" s="180" t="s">
        <v>27</v>
      </c>
      <c r="C38" s="167" t="s">
        <v>166</v>
      </c>
      <c r="D38" s="180" t="s">
        <v>359</v>
      </c>
      <c r="E38" s="180" t="s">
        <v>240</v>
      </c>
      <c r="F38" s="180" t="s">
        <v>241</v>
      </c>
      <c r="G38" s="180"/>
      <c r="H38" s="183" t="s">
        <v>242</v>
      </c>
      <c r="I38" s="31"/>
      <c r="J38" s="82" t="s">
        <v>382</v>
      </c>
      <c r="K38" s="184"/>
      <c r="L38" s="184" t="s">
        <v>775</v>
      </c>
    </row>
    <row r="39" spans="1:12">
      <c r="A39" s="170" t="s">
        <v>1020</v>
      </c>
      <c r="B39" s="180" t="s">
        <v>1021</v>
      </c>
      <c r="C39" s="167" t="s">
        <v>166</v>
      </c>
      <c r="D39" s="180" t="s">
        <v>1042</v>
      </c>
      <c r="E39" s="180" t="s">
        <v>240</v>
      </c>
      <c r="F39" s="180" t="s">
        <v>241</v>
      </c>
      <c r="G39" s="180"/>
      <c r="H39" s="183" t="s">
        <v>1022</v>
      </c>
      <c r="I39" s="31"/>
      <c r="J39" s="82" t="s">
        <v>382</v>
      </c>
      <c r="K39" s="184"/>
      <c r="L39" s="184" t="s">
        <v>775</v>
      </c>
    </row>
    <row r="40" spans="1:12" s="163" customFormat="1" ht="24">
      <c r="A40" s="170" t="s">
        <v>1075</v>
      </c>
      <c r="B40" s="62" t="s">
        <v>361</v>
      </c>
      <c r="C40" s="167" t="s">
        <v>1031</v>
      </c>
      <c r="D40" s="180">
        <v>3.5</v>
      </c>
      <c r="E40" s="180" t="s">
        <v>240</v>
      </c>
      <c r="F40" s="165" t="s">
        <v>245</v>
      </c>
      <c r="G40" s="180"/>
      <c r="H40" s="183" t="s">
        <v>1076</v>
      </c>
      <c r="I40" s="32"/>
      <c r="J40" s="82" t="s">
        <v>382</v>
      </c>
      <c r="K40" s="184"/>
      <c r="L40" s="184" t="s">
        <v>775</v>
      </c>
    </row>
    <row r="41" spans="1:12">
      <c r="A41" s="172" t="s">
        <v>1010</v>
      </c>
      <c r="B41" s="180" t="s">
        <v>1000</v>
      </c>
      <c r="C41" s="167"/>
      <c r="D41" s="167"/>
      <c r="E41" s="180"/>
      <c r="F41" s="180"/>
      <c r="G41" s="180"/>
      <c r="H41" s="183"/>
      <c r="I41" s="34"/>
      <c r="J41" s="82" t="s">
        <v>382</v>
      </c>
      <c r="K41" s="184"/>
      <c r="L41" s="184" t="s">
        <v>775</v>
      </c>
    </row>
    <row r="42" spans="1:12">
      <c r="A42" s="172" t="s">
        <v>1009</v>
      </c>
      <c r="B42" s="180" t="s">
        <v>1000</v>
      </c>
      <c r="C42" s="167"/>
      <c r="D42" s="167"/>
      <c r="E42" s="180"/>
      <c r="F42" s="180"/>
      <c r="G42" s="180"/>
      <c r="H42" s="183"/>
      <c r="I42" s="34"/>
      <c r="J42" s="82" t="s">
        <v>382</v>
      </c>
      <c r="K42" s="184"/>
      <c r="L42" s="184" t="s">
        <v>775</v>
      </c>
    </row>
    <row r="43" spans="1:12" ht="36">
      <c r="A43" s="170" t="s">
        <v>231</v>
      </c>
      <c r="B43" s="62" t="s">
        <v>198</v>
      </c>
      <c r="C43" s="167" t="s">
        <v>166</v>
      </c>
      <c r="D43" s="62" t="s">
        <v>1011</v>
      </c>
      <c r="E43" s="196" t="s">
        <v>996</v>
      </c>
      <c r="F43" s="165" t="s">
        <v>997</v>
      </c>
      <c r="G43" s="180"/>
      <c r="H43" s="183"/>
      <c r="I43" s="33"/>
      <c r="J43" s="82" t="s">
        <v>382</v>
      </c>
      <c r="K43" s="184"/>
      <c r="L43" s="184" t="s">
        <v>775</v>
      </c>
    </row>
    <row r="44" spans="1:12">
      <c r="A44" s="172" t="s">
        <v>1049</v>
      </c>
      <c r="B44" s="180"/>
      <c r="C44" s="167" t="s">
        <v>166</v>
      </c>
      <c r="D44" s="167">
        <v>0</v>
      </c>
      <c r="E44" s="180" t="s">
        <v>1030</v>
      </c>
      <c r="F44" s="180"/>
      <c r="G44" s="180"/>
      <c r="H44" s="183"/>
      <c r="I44" s="34"/>
      <c r="J44" s="82" t="s">
        <v>382</v>
      </c>
      <c r="K44" s="184"/>
      <c r="L44" s="184" t="s">
        <v>775</v>
      </c>
    </row>
    <row r="45" spans="1:12" s="163" customFormat="1">
      <c r="A45" s="172" t="s">
        <v>1027</v>
      </c>
      <c r="B45" s="54"/>
      <c r="C45" s="167"/>
      <c r="D45" s="167"/>
      <c r="E45" s="167"/>
      <c r="F45" s="167"/>
      <c r="G45" s="167"/>
      <c r="H45" s="167"/>
      <c r="I45" s="167"/>
      <c r="J45" s="82" t="s">
        <v>382</v>
      </c>
      <c r="K45" s="184"/>
      <c r="L45" s="184" t="s">
        <v>775</v>
      </c>
    </row>
    <row r="46" spans="1:12" s="163" customFormat="1">
      <c r="A46" s="170" t="s">
        <v>1063</v>
      </c>
      <c r="B46" s="54"/>
      <c r="C46" s="167" t="s">
        <v>166</v>
      </c>
      <c r="D46" s="167">
        <v>4.62</v>
      </c>
      <c r="E46" s="167" t="s">
        <v>92</v>
      </c>
      <c r="F46" s="167"/>
      <c r="G46" s="167" t="s">
        <v>1064</v>
      </c>
      <c r="H46" s="167"/>
      <c r="I46" s="167"/>
      <c r="J46" s="82" t="s">
        <v>382</v>
      </c>
      <c r="K46" s="184"/>
      <c r="L46" s="184" t="s">
        <v>775</v>
      </c>
    </row>
    <row r="47" spans="1:12" ht="24">
      <c r="A47" s="170" t="s">
        <v>232</v>
      </c>
      <c r="B47" s="180"/>
      <c r="C47" s="167" t="s">
        <v>166</v>
      </c>
      <c r="D47" s="180">
        <v>0.23</v>
      </c>
      <c r="E47" s="180" t="s">
        <v>240</v>
      </c>
      <c r="F47" s="165" t="s">
        <v>245</v>
      </c>
      <c r="G47" s="180"/>
      <c r="H47" s="183" t="s">
        <v>319</v>
      </c>
      <c r="I47" s="30"/>
      <c r="J47" s="82" t="s">
        <v>382</v>
      </c>
      <c r="K47" s="184"/>
      <c r="L47" s="184" t="s">
        <v>775</v>
      </c>
    </row>
    <row r="48" spans="1:12">
      <c r="A48" s="170" t="s">
        <v>233</v>
      </c>
      <c r="B48" s="180" t="s">
        <v>7</v>
      </c>
      <c r="C48" s="167" t="s">
        <v>1031</v>
      </c>
      <c r="D48" s="167">
        <v>7</v>
      </c>
      <c r="E48" s="180" t="s">
        <v>240</v>
      </c>
      <c r="F48" s="165" t="s">
        <v>245</v>
      </c>
      <c r="G48" s="180"/>
      <c r="H48" s="183"/>
      <c r="I48" s="34"/>
      <c r="J48" s="82" t="s">
        <v>382</v>
      </c>
      <c r="K48" s="184"/>
      <c r="L48" s="184" t="s">
        <v>774</v>
      </c>
    </row>
    <row r="49" spans="1:12" ht="24">
      <c r="A49" s="170" t="s">
        <v>234</v>
      </c>
      <c r="B49" s="180" t="s">
        <v>360</v>
      </c>
      <c r="C49" s="167" t="s">
        <v>1031</v>
      </c>
      <c r="D49" s="167">
        <v>0.08</v>
      </c>
      <c r="E49" s="180" t="s">
        <v>240</v>
      </c>
      <c r="F49" s="165" t="s">
        <v>245</v>
      </c>
      <c r="G49" s="180"/>
      <c r="H49" s="183" t="s">
        <v>243</v>
      </c>
      <c r="I49" s="34"/>
      <c r="J49" s="82" t="s">
        <v>382</v>
      </c>
      <c r="K49" s="184"/>
      <c r="L49" s="184" t="s">
        <v>775</v>
      </c>
    </row>
    <row r="50" spans="1:12" ht="24">
      <c r="A50" s="170" t="s">
        <v>235</v>
      </c>
      <c r="B50" s="180" t="s">
        <v>360</v>
      </c>
      <c r="C50" s="167" t="s">
        <v>1031</v>
      </c>
      <c r="D50" s="167">
        <f>0.002*12</f>
        <v>2.4E-2</v>
      </c>
      <c r="E50" s="180" t="s">
        <v>240</v>
      </c>
      <c r="F50" s="165" t="s">
        <v>245</v>
      </c>
      <c r="G50" s="180"/>
      <c r="H50" s="183" t="s">
        <v>30</v>
      </c>
      <c r="I50" s="177"/>
      <c r="J50" s="82" t="s">
        <v>382</v>
      </c>
      <c r="K50" s="184"/>
      <c r="L50" s="184" t="s">
        <v>775</v>
      </c>
    </row>
    <row r="51" spans="1:12" s="163" customFormat="1" ht="36">
      <c r="A51" s="170" t="s">
        <v>236</v>
      </c>
      <c r="B51" s="62" t="s">
        <v>361</v>
      </c>
      <c r="C51" s="167" t="s">
        <v>1031</v>
      </c>
      <c r="D51" s="180">
        <v>3.3500000000000002E-2</v>
      </c>
      <c r="E51" s="180" t="s">
        <v>240</v>
      </c>
      <c r="F51" s="165" t="s">
        <v>245</v>
      </c>
      <c r="G51" s="180"/>
      <c r="H51" s="183" t="s">
        <v>260</v>
      </c>
      <c r="I51" s="32"/>
      <c r="J51" s="82" t="s">
        <v>382</v>
      </c>
      <c r="K51" s="184"/>
      <c r="L51" s="184" t="s">
        <v>775</v>
      </c>
    </row>
    <row r="52" spans="1:12">
      <c r="A52" s="172" t="s">
        <v>1006</v>
      </c>
      <c r="B52" s="180" t="s">
        <v>1001</v>
      </c>
      <c r="C52" s="167"/>
      <c r="D52" s="167"/>
      <c r="E52" s="180"/>
      <c r="F52" s="180"/>
      <c r="G52" s="180"/>
      <c r="H52" s="183"/>
      <c r="I52" s="34"/>
      <c r="J52" s="82" t="s">
        <v>382</v>
      </c>
      <c r="K52" s="184"/>
      <c r="L52" s="184" t="s">
        <v>775</v>
      </c>
    </row>
    <row r="53" spans="1:12" ht="45.75" customHeight="1">
      <c r="A53" s="170" t="s">
        <v>237</v>
      </c>
      <c r="B53" s="180" t="s">
        <v>360</v>
      </c>
      <c r="C53" s="167" t="s">
        <v>1031</v>
      </c>
      <c r="D53" s="167">
        <f>0.007*12</f>
        <v>8.4000000000000005E-2</v>
      </c>
      <c r="E53" s="180" t="s">
        <v>240</v>
      </c>
      <c r="F53" s="165" t="s">
        <v>245</v>
      </c>
      <c r="G53" s="180"/>
      <c r="H53" s="183" t="s">
        <v>259</v>
      </c>
      <c r="I53" s="34"/>
      <c r="J53" s="82" t="s">
        <v>382</v>
      </c>
      <c r="K53" s="184"/>
      <c r="L53" s="184" t="s">
        <v>775</v>
      </c>
    </row>
    <row r="54" spans="1:12">
      <c r="A54" s="172" t="s">
        <v>1003</v>
      </c>
      <c r="B54" s="180" t="s">
        <v>1000</v>
      </c>
      <c r="C54" s="167"/>
      <c r="D54" s="167"/>
      <c r="E54" s="180"/>
      <c r="F54" s="180"/>
      <c r="G54" s="180"/>
      <c r="H54" s="183"/>
      <c r="I54" s="34"/>
      <c r="J54" s="82" t="s">
        <v>382</v>
      </c>
      <c r="K54" s="184"/>
      <c r="L54" s="184" t="s">
        <v>775</v>
      </c>
    </row>
    <row r="55" spans="1:12">
      <c r="A55" s="170" t="s">
        <v>1014</v>
      </c>
      <c r="B55" s="62" t="s">
        <v>8</v>
      </c>
      <c r="C55" s="182" t="s">
        <v>1040</v>
      </c>
      <c r="D55" s="167">
        <v>-1</v>
      </c>
      <c r="E55" s="180" t="s">
        <v>240</v>
      </c>
      <c r="F55" s="180" t="s">
        <v>995</v>
      </c>
      <c r="G55" s="180"/>
      <c r="H55" s="183"/>
      <c r="I55" s="34"/>
      <c r="J55" s="82" t="s">
        <v>382</v>
      </c>
      <c r="K55" s="184"/>
      <c r="L55" s="184" t="s">
        <v>775</v>
      </c>
    </row>
    <row r="56" spans="1:12">
      <c r="A56" s="170" t="s">
        <v>1014</v>
      </c>
      <c r="B56" s="62" t="s">
        <v>8</v>
      </c>
      <c r="C56" s="182" t="s">
        <v>1041</v>
      </c>
      <c r="D56" s="167">
        <v>1</v>
      </c>
      <c r="E56" s="180" t="s">
        <v>240</v>
      </c>
      <c r="F56" s="180" t="s">
        <v>995</v>
      </c>
      <c r="G56" s="180"/>
      <c r="H56" s="183"/>
      <c r="I56" s="34"/>
      <c r="J56" s="82" t="s">
        <v>382</v>
      </c>
      <c r="K56" s="184"/>
      <c r="L56" s="184" t="s">
        <v>775</v>
      </c>
    </row>
    <row r="57" spans="1:12">
      <c r="A57" s="170" t="s">
        <v>1015</v>
      </c>
      <c r="B57" s="180" t="s">
        <v>8</v>
      </c>
      <c r="C57" s="182" t="s">
        <v>1040</v>
      </c>
      <c r="D57" s="167">
        <v>5.2</v>
      </c>
      <c r="E57" s="180" t="s">
        <v>92</v>
      </c>
      <c r="F57" s="180" t="s">
        <v>239</v>
      </c>
      <c r="G57" s="180"/>
      <c r="H57" s="183"/>
      <c r="I57" s="34"/>
      <c r="J57" s="82" t="s">
        <v>382</v>
      </c>
      <c r="K57" s="184"/>
      <c r="L57" s="184" t="s">
        <v>775</v>
      </c>
    </row>
    <row r="58" spans="1:12">
      <c r="A58" s="170" t="s">
        <v>1015</v>
      </c>
      <c r="B58" s="180" t="s">
        <v>8</v>
      </c>
      <c r="C58" s="182" t="s">
        <v>1041</v>
      </c>
      <c r="D58" s="167">
        <v>7.2</v>
      </c>
      <c r="E58" s="180" t="s">
        <v>92</v>
      </c>
      <c r="F58" s="180" t="s">
        <v>239</v>
      </c>
      <c r="G58" s="180"/>
      <c r="H58" s="183"/>
      <c r="I58" s="34"/>
      <c r="J58" s="82" t="s">
        <v>382</v>
      </c>
      <c r="K58" s="184"/>
      <c r="L58" s="184" t="s">
        <v>775</v>
      </c>
    </row>
    <row r="59" spans="1:12" ht="24">
      <c r="A59" s="170" t="s">
        <v>1016</v>
      </c>
      <c r="B59" s="62" t="s">
        <v>8</v>
      </c>
      <c r="C59" s="182" t="s">
        <v>1040</v>
      </c>
      <c r="D59" s="162">
        <v>-8</v>
      </c>
      <c r="E59" s="180" t="s">
        <v>240</v>
      </c>
      <c r="F59" s="165" t="s">
        <v>984</v>
      </c>
      <c r="G59" s="180"/>
      <c r="H59" s="183" t="s">
        <v>991</v>
      </c>
      <c r="I59" s="34"/>
      <c r="J59" s="82" t="s">
        <v>382</v>
      </c>
      <c r="K59" s="184"/>
      <c r="L59" s="184" t="s">
        <v>775</v>
      </c>
    </row>
    <row r="60" spans="1:12" ht="24">
      <c r="A60" s="170" t="s">
        <v>1016</v>
      </c>
      <c r="B60" s="62" t="s">
        <v>8</v>
      </c>
      <c r="C60" s="182" t="s">
        <v>1041</v>
      </c>
      <c r="D60" s="162">
        <v>-5</v>
      </c>
      <c r="E60" s="180" t="s">
        <v>240</v>
      </c>
      <c r="F60" s="165" t="s">
        <v>984</v>
      </c>
      <c r="G60" s="180"/>
      <c r="H60" s="183" t="s">
        <v>991</v>
      </c>
      <c r="I60" s="34"/>
      <c r="J60" s="82" t="s">
        <v>382</v>
      </c>
      <c r="K60" s="184"/>
      <c r="L60" s="184" t="s">
        <v>775</v>
      </c>
    </row>
    <row r="61" spans="1:12">
      <c r="A61" s="170" t="s">
        <v>1047</v>
      </c>
      <c r="B61" s="62" t="s">
        <v>8</v>
      </c>
      <c r="C61" s="182" t="s">
        <v>1040</v>
      </c>
      <c r="D61" s="193">
        <v>-5.4</v>
      </c>
      <c r="E61" s="180" t="s">
        <v>92</v>
      </c>
      <c r="F61" s="165"/>
      <c r="G61" s="180"/>
      <c r="H61" s="183" t="s">
        <v>1048</v>
      </c>
      <c r="I61" s="34"/>
      <c r="J61" s="82" t="s">
        <v>382</v>
      </c>
      <c r="K61" s="184"/>
      <c r="L61" s="184" t="s">
        <v>775</v>
      </c>
    </row>
    <row r="62" spans="1:12">
      <c r="A62" s="170" t="s">
        <v>1047</v>
      </c>
      <c r="B62" s="62" t="s">
        <v>8</v>
      </c>
      <c r="C62" s="182" t="s">
        <v>1041</v>
      </c>
      <c r="D62" s="193">
        <v>0</v>
      </c>
      <c r="E62" s="180" t="s">
        <v>92</v>
      </c>
      <c r="F62" s="165"/>
      <c r="G62" s="180"/>
      <c r="H62" s="183"/>
      <c r="I62" s="34"/>
      <c r="J62" s="82" t="s">
        <v>382</v>
      </c>
      <c r="K62" s="184"/>
      <c r="L62" s="184" t="s">
        <v>775</v>
      </c>
    </row>
    <row r="63" spans="1:12">
      <c r="A63" s="170" t="s">
        <v>238</v>
      </c>
      <c r="B63" s="180" t="s">
        <v>8</v>
      </c>
      <c r="C63" s="182" t="s">
        <v>1040</v>
      </c>
      <c r="D63" s="167">
        <v>5</v>
      </c>
      <c r="E63" s="180" t="s">
        <v>92</v>
      </c>
      <c r="F63" s="180" t="s">
        <v>239</v>
      </c>
      <c r="G63" s="180"/>
      <c r="H63" s="183"/>
      <c r="I63" s="34"/>
      <c r="J63" s="82" t="s">
        <v>382</v>
      </c>
      <c r="K63" s="184"/>
      <c r="L63" s="184" t="s">
        <v>775</v>
      </c>
    </row>
    <row r="64" spans="1:12">
      <c r="A64" s="170" t="s">
        <v>238</v>
      </c>
      <c r="B64" s="180" t="s">
        <v>8</v>
      </c>
      <c r="C64" s="182" t="s">
        <v>1041</v>
      </c>
      <c r="D64" s="167">
        <v>7.5</v>
      </c>
      <c r="E64" s="180" t="s">
        <v>92</v>
      </c>
      <c r="F64" s="180" t="s">
        <v>239</v>
      </c>
      <c r="G64" s="180"/>
      <c r="H64" s="183"/>
      <c r="I64" s="34"/>
      <c r="J64" s="82" t="s">
        <v>382</v>
      </c>
      <c r="K64" s="184"/>
      <c r="L64" s="184" t="s">
        <v>775</v>
      </c>
    </row>
    <row r="65" spans="1:12" ht="24">
      <c r="A65" s="170" t="s">
        <v>1012</v>
      </c>
      <c r="B65" s="62" t="s">
        <v>8</v>
      </c>
      <c r="C65" s="182" t="s">
        <v>1040</v>
      </c>
      <c r="D65" s="167">
        <v>0</v>
      </c>
      <c r="E65" s="180" t="s">
        <v>1017</v>
      </c>
      <c r="F65" s="180" t="s">
        <v>1018</v>
      </c>
      <c r="G65" s="180" t="s">
        <v>1019</v>
      </c>
      <c r="H65" s="183"/>
      <c r="I65" s="34"/>
      <c r="J65" s="82" t="s">
        <v>382</v>
      </c>
      <c r="K65" s="184"/>
      <c r="L65" s="184" t="s">
        <v>775</v>
      </c>
    </row>
    <row r="66" spans="1:12" ht="24">
      <c r="A66" s="170" t="s">
        <v>1012</v>
      </c>
      <c r="B66" s="62" t="s">
        <v>8</v>
      </c>
      <c r="C66" s="182" t="s">
        <v>1041</v>
      </c>
      <c r="D66" s="167">
        <v>0</v>
      </c>
      <c r="E66" s="180" t="s">
        <v>1017</v>
      </c>
      <c r="F66" s="180" t="s">
        <v>1018</v>
      </c>
      <c r="G66" s="180" t="s">
        <v>1019</v>
      </c>
      <c r="H66" s="183"/>
      <c r="I66" s="34"/>
      <c r="J66" s="82" t="s">
        <v>382</v>
      </c>
      <c r="K66" s="184"/>
      <c r="L66" s="184" t="s">
        <v>775</v>
      </c>
    </row>
    <row r="67" spans="1:12">
      <c r="A67" s="170" t="s">
        <v>1013</v>
      </c>
      <c r="B67" s="62" t="s">
        <v>8</v>
      </c>
      <c r="C67" s="182" t="s">
        <v>1040</v>
      </c>
      <c r="D67" s="167">
        <v>-1</v>
      </c>
      <c r="E67" s="180" t="s">
        <v>240</v>
      </c>
      <c r="F67" s="180" t="s">
        <v>995</v>
      </c>
      <c r="G67" s="180"/>
      <c r="H67" s="183"/>
      <c r="I67" s="34"/>
      <c r="J67" s="82" t="s">
        <v>382</v>
      </c>
      <c r="K67" s="184"/>
      <c r="L67" s="184" t="s">
        <v>775</v>
      </c>
    </row>
    <row r="68" spans="1:12">
      <c r="A68" s="170" t="s">
        <v>1013</v>
      </c>
      <c r="B68" s="62" t="s">
        <v>8</v>
      </c>
      <c r="C68" s="182" t="s">
        <v>1041</v>
      </c>
      <c r="D68" s="167">
        <v>1</v>
      </c>
      <c r="E68" s="180" t="s">
        <v>240</v>
      </c>
      <c r="F68" s="180" t="s">
        <v>995</v>
      </c>
      <c r="G68" s="180"/>
      <c r="H68" s="183"/>
      <c r="I68" s="34"/>
      <c r="J68" s="82" t="s">
        <v>382</v>
      </c>
      <c r="K68" s="184"/>
      <c r="L68" s="184" t="s">
        <v>775</v>
      </c>
    </row>
    <row r="69" spans="1:12" s="163" customFormat="1">
      <c r="A69" s="164" t="s">
        <v>66</v>
      </c>
      <c r="B69" s="169" t="s">
        <v>1</v>
      </c>
      <c r="C69" s="174" t="s">
        <v>220</v>
      </c>
      <c r="D69" s="174" t="s">
        <v>17</v>
      </c>
      <c r="E69" s="197" t="s">
        <v>64</v>
      </c>
      <c r="F69" s="197" t="s">
        <v>65</v>
      </c>
      <c r="G69" s="169" t="s">
        <v>19</v>
      </c>
      <c r="H69" s="169" t="s">
        <v>71</v>
      </c>
      <c r="I69" s="197" t="s">
        <v>14</v>
      </c>
      <c r="J69" s="174" t="s">
        <v>367</v>
      </c>
      <c r="K69" s="174" t="s">
        <v>408</v>
      </c>
      <c r="L69" s="174" t="s">
        <v>412</v>
      </c>
    </row>
    <row r="70" spans="1:12" ht="25.5" customHeight="1">
      <c r="A70" s="170" t="s">
        <v>674</v>
      </c>
      <c r="B70" s="180" t="s">
        <v>8</v>
      </c>
      <c r="C70" s="182" t="s">
        <v>1041</v>
      </c>
      <c r="D70" s="45" t="s">
        <v>413</v>
      </c>
      <c r="E70" s="180" t="s">
        <v>92</v>
      </c>
      <c r="F70" s="180" t="s">
        <v>261</v>
      </c>
      <c r="G70" s="180" t="s">
        <v>494</v>
      </c>
      <c r="H70" s="183" t="s">
        <v>262</v>
      </c>
      <c r="I70" s="34"/>
      <c r="J70" s="82" t="s">
        <v>383</v>
      </c>
      <c r="K70" s="184"/>
      <c r="L70" s="184" t="s">
        <v>776</v>
      </c>
    </row>
    <row r="71" spans="1:12" ht="24">
      <c r="A71" s="170" t="s">
        <v>674</v>
      </c>
      <c r="B71" s="180" t="s">
        <v>8</v>
      </c>
      <c r="C71" s="182" t="s">
        <v>1040</v>
      </c>
      <c r="D71" s="45" t="s">
        <v>414</v>
      </c>
      <c r="E71" s="180" t="s">
        <v>92</v>
      </c>
      <c r="F71" s="180" t="s">
        <v>261</v>
      </c>
      <c r="G71" s="180" t="s">
        <v>494</v>
      </c>
      <c r="H71" s="183" t="s">
        <v>262</v>
      </c>
      <c r="I71" s="34"/>
      <c r="J71" s="82" t="s">
        <v>383</v>
      </c>
      <c r="K71" s="184"/>
      <c r="L71" s="184" t="s">
        <v>776</v>
      </c>
    </row>
    <row r="72" spans="1:12" ht="24">
      <c r="A72" s="170" t="s">
        <v>675</v>
      </c>
      <c r="B72" s="180" t="s">
        <v>5</v>
      </c>
      <c r="C72" s="182" t="s">
        <v>1041</v>
      </c>
      <c r="D72" s="180" t="s">
        <v>248</v>
      </c>
      <c r="E72" s="196" t="s">
        <v>249</v>
      </c>
      <c r="F72" s="180" t="s">
        <v>250</v>
      </c>
      <c r="G72" s="180"/>
      <c r="H72" s="183" t="s">
        <v>246</v>
      </c>
      <c r="I72" s="34"/>
      <c r="J72" s="82" t="s">
        <v>383</v>
      </c>
      <c r="K72" s="184"/>
      <c r="L72" s="184" t="s">
        <v>777</v>
      </c>
    </row>
    <row r="73" spans="1:12">
      <c r="A73" s="170" t="s">
        <v>675</v>
      </c>
      <c r="B73" s="180" t="s">
        <v>5</v>
      </c>
      <c r="C73" s="182" t="s">
        <v>1040</v>
      </c>
      <c r="D73" s="91">
        <v>120</v>
      </c>
      <c r="E73" s="167" t="s">
        <v>240</v>
      </c>
      <c r="F73" s="180" t="s">
        <v>251</v>
      </c>
      <c r="G73" s="180"/>
      <c r="H73" s="184"/>
      <c r="I73" s="177"/>
      <c r="J73" s="82" t="s">
        <v>383</v>
      </c>
      <c r="K73" s="184"/>
      <c r="L73" s="184" t="s">
        <v>777</v>
      </c>
    </row>
    <row r="74" spans="1:12">
      <c r="A74" s="170" t="s">
        <v>676</v>
      </c>
      <c r="B74" s="180" t="s">
        <v>5</v>
      </c>
      <c r="C74" s="182" t="s">
        <v>1041</v>
      </c>
      <c r="D74" s="167" t="s">
        <v>253</v>
      </c>
      <c r="E74" s="167" t="s">
        <v>240</v>
      </c>
      <c r="F74" s="180" t="s">
        <v>252</v>
      </c>
      <c r="G74" s="180"/>
      <c r="H74" s="180"/>
      <c r="I74" s="34"/>
      <c r="J74" s="82" t="s">
        <v>383</v>
      </c>
      <c r="K74" s="184"/>
      <c r="L74" s="184" t="s">
        <v>775</v>
      </c>
    </row>
    <row r="75" spans="1:12" ht="30" customHeight="1">
      <c r="A75" s="170" t="s">
        <v>676</v>
      </c>
      <c r="B75" s="180" t="s">
        <v>5</v>
      </c>
      <c r="C75" s="182" t="s">
        <v>1040</v>
      </c>
      <c r="D75" s="180" t="s">
        <v>417</v>
      </c>
      <c r="E75" s="196" t="s">
        <v>249</v>
      </c>
      <c r="F75" s="180" t="s">
        <v>250</v>
      </c>
      <c r="G75" s="180"/>
      <c r="H75" s="183" t="s">
        <v>247</v>
      </c>
      <c r="I75" s="34"/>
      <c r="J75" s="82" t="s">
        <v>383</v>
      </c>
      <c r="K75" s="184"/>
      <c r="L75" s="184" t="s">
        <v>775</v>
      </c>
    </row>
    <row r="76" spans="1:12" s="163" customFormat="1" ht="24">
      <c r="A76" s="170" t="s">
        <v>677</v>
      </c>
      <c r="B76" s="180" t="s">
        <v>8</v>
      </c>
      <c r="C76" s="182" t="s">
        <v>1041</v>
      </c>
      <c r="D76" s="167">
        <v>1028.2</v>
      </c>
      <c r="E76" s="180" t="s">
        <v>92</v>
      </c>
      <c r="F76" s="180" t="s">
        <v>239</v>
      </c>
      <c r="G76" s="180" t="s">
        <v>494</v>
      </c>
      <c r="H76" s="183" t="s">
        <v>13</v>
      </c>
      <c r="I76" s="32"/>
      <c r="J76" s="82" t="s">
        <v>383</v>
      </c>
      <c r="K76" s="184"/>
      <c r="L76" s="184" t="s">
        <v>776</v>
      </c>
    </row>
    <row r="77" spans="1:12" s="163" customFormat="1" ht="24">
      <c r="A77" s="170" t="s">
        <v>677</v>
      </c>
      <c r="B77" s="180" t="s">
        <v>8</v>
      </c>
      <c r="C77" s="182" t="s">
        <v>1040</v>
      </c>
      <c r="D77" s="167">
        <v>1025.7</v>
      </c>
      <c r="E77" s="180" t="s">
        <v>92</v>
      </c>
      <c r="F77" s="180" t="s">
        <v>239</v>
      </c>
      <c r="G77" s="180" t="s">
        <v>494</v>
      </c>
      <c r="H77" s="183" t="s">
        <v>13</v>
      </c>
      <c r="I77" s="32"/>
      <c r="J77" s="82" t="s">
        <v>383</v>
      </c>
      <c r="K77" s="184"/>
      <c r="L77" s="184" t="s">
        <v>776</v>
      </c>
    </row>
    <row r="78" spans="1:12" s="163" customFormat="1" ht="24">
      <c r="A78" s="170" t="s">
        <v>678</v>
      </c>
      <c r="B78" s="180" t="s">
        <v>8</v>
      </c>
      <c r="C78" s="182" t="s">
        <v>1041</v>
      </c>
      <c r="D78" s="167">
        <v>1028.2</v>
      </c>
      <c r="E78" s="180" t="s">
        <v>92</v>
      </c>
      <c r="F78" s="180" t="s">
        <v>239</v>
      </c>
      <c r="G78" s="180" t="s">
        <v>494</v>
      </c>
      <c r="H78" s="183" t="s">
        <v>13</v>
      </c>
      <c r="I78" s="32"/>
      <c r="J78" s="82" t="s">
        <v>383</v>
      </c>
      <c r="K78" s="184"/>
      <c r="L78" s="184" t="s">
        <v>776</v>
      </c>
    </row>
    <row r="79" spans="1:12" s="163" customFormat="1" ht="24">
      <c r="A79" s="170" t="s">
        <v>678</v>
      </c>
      <c r="B79" s="180" t="s">
        <v>8</v>
      </c>
      <c r="C79" s="182" t="s">
        <v>1040</v>
      </c>
      <c r="D79" s="167">
        <v>1025.7</v>
      </c>
      <c r="E79" s="180" t="s">
        <v>92</v>
      </c>
      <c r="F79" s="180" t="s">
        <v>239</v>
      </c>
      <c r="G79" s="180" t="s">
        <v>494</v>
      </c>
      <c r="H79" s="183" t="s">
        <v>13</v>
      </c>
      <c r="I79" s="32"/>
      <c r="J79" s="82" t="s">
        <v>383</v>
      </c>
      <c r="K79" s="184"/>
      <c r="L79" s="184" t="s">
        <v>776</v>
      </c>
    </row>
    <row r="80" spans="1:12">
      <c r="A80" s="170" t="s">
        <v>687</v>
      </c>
      <c r="B80" s="62" t="s">
        <v>361</v>
      </c>
      <c r="C80" s="167" t="s">
        <v>1032</v>
      </c>
      <c r="D80" s="198">
        <v>0.03</v>
      </c>
      <c r="E80" s="167" t="s">
        <v>240</v>
      </c>
      <c r="F80" s="165" t="s">
        <v>245</v>
      </c>
      <c r="G80" s="180"/>
      <c r="H80" s="168" t="s">
        <v>322</v>
      </c>
      <c r="I80" s="199"/>
      <c r="J80" s="82" t="s">
        <v>383</v>
      </c>
      <c r="K80" s="184"/>
      <c r="L80" s="184" t="s">
        <v>774</v>
      </c>
    </row>
    <row r="81" spans="1:12">
      <c r="A81" s="170" t="s">
        <v>687</v>
      </c>
      <c r="B81" s="62" t="s">
        <v>361</v>
      </c>
      <c r="C81" s="167" t="s">
        <v>1033</v>
      </c>
      <c r="D81" s="168">
        <v>3.6999999999999998E-2</v>
      </c>
      <c r="E81" s="167" t="s">
        <v>240</v>
      </c>
      <c r="F81" s="165" t="s">
        <v>245</v>
      </c>
      <c r="G81" s="180"/>
      <c r="H81" s="168" t="s">
        <v>258</v>
      </c>
      <c r="I81" s="199"/>
      <c r="J81" s="82" t="s">
        <v>383</v>
      </c>
      <c r="K81" s="184"/>
      <c r="L81" s="184" t="s">
        <v>774</v>
      </c>
    </row>
    <row r="82" spans="1:12" ht="24">
      <c r="A82" s="170" t="s">
        <v>688</v>
      </c>
      <c r="B82" s="180" t="s">
        <v>8</v>
      </c>
      <c r="C82" s="182" t="s">
        <v>1041</v>
      </c>
      <c r="D82" s="180" t="s">
        <v>415</v>
      </c>
      <c r="E82" s="180" t="s">
        <v>256</v>
      </c>
      <c r="F82" s="180" t="s">
        <v>257</v>
      </c>
      <c r="G82" s="180" t="s">
        <v>494</v>
      </c>
      <c r="H82" s="183" t="s">
        <v>266</v>
      </c>
      <c r="I82" s="34"/>
      <c r="J82" s="82" t="s">
        <v>383</v>
      </c>
      <c r="K82" s="184"/>
      <c r="L82" s="184" t="s">
        <v>776</v>
      </c>
    </row>
    <row r="83" spans="1:12" ht="24">
      <c r="A83" s="170" t="s">
        <v>688</v>
      </c>
      <c r="B83" s="180" t="s">
        <v>8</v>
      </c>
      <c r="C83" s="182" t="s">
        <v>1040</v>
      </c>
      <c r="D83" s="180" t="s">
        <v>416</v>
      </c>
      <c r="E83" s="180" t="s">
        <v>256</v>
      </c>
      <c r="F83" s="180" t="s">
        <v>257</v>
      </c>
      <c r="G83" s="180" t="s">
        <v>494</v>
      </c>
      <c r="H83" s="183" t="s">
        <v>266</v>
      </c>
      <c r="I83" s="34"/>
      <c r="J83" s="82" t="s">
        <v>383</v>
      </c>
      <c r="K83" s="184"/>
      <c r="L83" s="184" t="s">
        <v>776</v>
      </c>
    </row>
    <row r="84" spans="1:12" ht="24">
      <c r="A84" s="170" t="s">
        <v>689</v>
      </c>
      <c r="B84" s="180" t="s">
        <v>8</v>
      </c>
      <c r="C84" s="182" t="s">
        <v>1041</v>
      </c>
      <c r="D84" s="180" t="s">
        <v>415</v>
      </c>
      <c r="E84" s="180" t="s">
        <v>256</v>
      </c>
      <c r="F84" s="180" t="s">
        <v>257</v>
      </c>
      <c r="G84" s="180" t="s">
        <v>494</v>
      </c>
      <c r="H84" s="183" t="s">
        <v>265</v>
      </c>
      <c r="I84" s="34"/>
      <c r="J84" s="82" t="s">
        <v>383</v>
      </c>
      <c r="K84" s="184"/>
      <c r="L84" s="184" t="s">
        <v>776</v>
      </c>
    </row>
    <row r="85" spans="1:12" ht="24">
      <c r="A85" s="170" t="s">
        <v>689</v>
      </c>
      <c r="B85" s="180" t="s">
        <v>8</v>
      </c>
      <c r="C85" s="182" t="s">
        <v>1040</v>
      </c>
      <c r="D85" s="180" t="s">
        <v>416</v>
      </c>
      <c r="E85" s="180" t="s">
        <v>256</v>
      </c>
      <c r="F85" s="180" t="s">
        <v>257</v>
      </c>
      <c r="G85" s="180" t="s">
        <v>494</v>
      </c>
      <c r="H85" s="183" t="s">
        <v>265</v>
      </c>
      <c r="I85" s="34"/>
      <c r="J85" s="82" t="s">
        <v>383</v>
      </c>
      <c r="K85" s="184"/>
      <c r="L85" s="184" t="s">
        <v>776</v>
      </c>
    </row>
    <row r="86" spans="1:12" ht="24">
      <c r="A86" s="170" t="s">
        <v>679</v>
      </c>
      <c r="B86" s="62" t="s">
        <v>361</v>
      </c>
      <c r="C86" s="167" t="s">
        <v>1032</v>
      </c>
      <c r="D86" s="168">
        <v>1.2599999999999998E-2</v>
      </c>
      <c r="E86" s="167" t="s">
        <v>240</v>
      </c>
      <c r="F86" s="165" t="s">
        <v>245</v>
      </c>
      <c r="G86" s="180"/>
      <c r="H86" s="180" t="s">
        <v>263</v>
      </c>
      <c r="I86" s="34"/>
      <c r="J86" s="82" t="s">
        <v>383</v>
      </c>
      <c r="K86" s="184"/>
      <c r="L86" s="184" t="s">
        <v>775</v>
      </c>
    </row>
    <row r="87" spans="1:12" ht="24">
      <c r="A87" s="170" t="s">
        <v>679</v>
      </c>
      <c r="B87" s="62" t="s">
        <v>361</v>
      </c>
      <c r="C87" s="167" t="s">
        <v>1033</v>
      </c>
      <c r="D87" s="168">
        <v>1.5800000000000002E-2</v>
      </c>
      <c r="E87" s="167" t="s">
        <v>240</v>
      </c>
      <c r="F87" s="165" t="s">
        <v>245</v>
      </c>
      <c r="G87" s="180"/>
      <c r="H87" s="180" t="s">
        <v>264</v>
      </c>
      <c r="I87" s="34"/>
      <c r="J87" s="82" t="s">
        <v>383</v>
      </c>
      <c r="K87" s="184"/>
      <c r="L87" s="184" t="s">
        <v>775</v>
      </c>
    </row>
    <row r="88" spans="1:12" ht="24">
      <c r="A88" s="170" t="s">
        <v>680</v>
      </c>
      <c r="B88" s="180" t="s">
        <v>8</v>
      </c>
      <c r="C88" s="182" t="s">
        <v>1041</v>
      </c>
      <c r="D88" s="180" t="s">
        <v>415</v>
      </c>
      <c r="E88" s="180" t="s">
        <v>256</v>
      </c>
      <c r="F88" s="180" t="s">
        <v>257</v>
      </c>
      <c r="G88" s="180" t="s">
        <v>494</v>
      </c>
      <c r="H88" s="183"/>
      <c r="I88" s="34"/>
      <c r="J88" s="82" t="s">
        <v>383</v>
      </c>
      <c r="K88" s="184"/>
      <c r="L88" s="184" t="s">
        <v>776</v>
      </c>
    </row>
    <row r="89" spans="1:12" ht="24">
      <c r="A89" s="170" t="s">
        <v>680</v>
      </c>
      <c r="B89" s="180" t="s">
        <v>8</v>
      </c>
      <c r="C89" s="182" t="s">
        <v>1040</v>
      </c>
      <c r="D89" s="180" t="s">
        <v>416</v>
      </c>
      <c r="E89" s="180" t="s">
        <v>256</v>
      </c>
      <c r="F89" s="180" t="s">
        <v>257</v>
      </c>
      <c r="G89" s="180" t="s">
        <v>494</v>
      </c>
      <c r="H89" s="183"/>
      <c r="I89" s="34"/>
      <c r="J89" s="82" t="s">
        <v>383</v>
      </c>
      <c r="K89" s="184"/>
      <c r="L89" s="184" t="s">
        <v>776</v>
      </c>
    </row>
    <row r="90" spans="1:12" ht="36">
      <c r="A90" s="170" t="s">
        <v>681</v>
      </c>
      <c r="B90" s="180" t="s">
        <v>5</v>
      </c>
      <c r="C90" s="167" t="s">
        <v>166</v>
      </c>
      <c r="D90" s="44" t="s">
        <v>323</v>
      </c>
      <c r="E90" s="196" t="s">
        <v>324</v>
      </c>
      <c r="F90" s="180" t="s">
        <v>325</v>
      </c>
      <c r="G90" s="180"/>
      <c r="H90" s="183"/>
      <c r="I90" s="34"/>
      <c r="J90" s="82" t="s">
        <v>383</v>
      </c>
      <c r="K90" s="184"/>
      <c r="L90" s="184" t="s">
        <v>777</v>
      </c>
    </row>
    <row r="91" spans="1:12" ht="39" customHeight="1">
      <c r="A91" s="170" t="s">
        <v>682</v>
      </c>
      <c r="B91" s="180" t="s">
        <v>5</v>
      </c>
      <c r="C91" s="167" t="s">
        <v>166</v>
      </c>
      <c r="D91" s="180" t="s">
        <v>326</v>
      </c>
      <c r="E91" s="196" t="s">
        <v>327</v>
      </c>
      <c r="F91" s="180" t="s">
        <v>328</v>
      </c>
      <c r="G91" s="180"/>
      <c r="H91" s="1"/>
      <c r="I91" s="34"/>
      <c r="J91" s="82" t="s">
        <v>383</v>
      </c>
      <c r="K91" s="184"/>
      <c r="L91" s="184" t="s">
        <v>775</v>
      </c>
    </row>
    <row r="92" spans="1:12" ht="24">
      <c r="A92" s="170" t="s">
        <v>683</v>
      </c>
      <c r="B92" s="62" t="s">
        <v>361</v>
      </c>
      <c r="C92" s="167" t="s">
        <v>1032</v>
      </c>
      <c r="D92" s="168">
        <v>1.54E-2</v>
      </c>
      <c r="E92" s="167" t="s">
        <v>240</v>
      </c>
      <c r="F92" s="165" t="s">
        <v>245</v>
      </c>
      <c r="G92" s="180"/>
      <c r="H92" s="180" t="s">
        <v>263</v>
      </c>
      <c r="I92" s="34"/>
      <c r="J92" s="82" t="s">
        <v>383</v>
      </c>
      <c r="K92" s="184"/>
      <c r="L92" s="184" t="s">
        <v>775</v>
      </c>
    </row>
    <row r="93" spans="1:12" ht="24">
      <c r="A93" s="170" t="s">
        <v>683</v>
      </c>
      <c r="B93" s="62" t="s">
        <v>361</v>
      </c>
      <c r="C93" s="167" t="s">
        <v>1033</v>
      </c>
      <c r="D93" s="168">
        <v>1.9300000000000001E-2</v>
      </c>
      <c r="E93" s="167" t="s">
        <v>240</v>
      </c>
      <c r="F93" s="165" t="s">
        <v>245</v>
      </c>
      <c r="G93" s="180"/>
      <c r="H93" s="180" t="s">
        <v>264</v>
      </c>
      <c r="I93" s="34"/>
      <c r="J93" s="82" t="s">
        <v>383</v>
      </c>
      <c r="K93" s="184"/>
      <c r="L93" s="184" t="s">
        <v>775</v>
      </c>
    </row>
    <row r="94" spans="1:12" ht="24">
      <c r="A94" s="170" t="s">
        <v>684</v>
      </c>
      <c r="B94" s="180" t="s">
        <v>8</v>
      </c>
      <c r="C94" s="182" t="s">
        <v>1041</v>
      </c>
      <c r="D94" s="180" t="s">
        <v>415</v>
      </c>
      <c r="E94" s="180" t="s">
        <v>256</v>
      </c>
      <c r="F94" s="180" t="s">
        <v>257</v>
      </c>
      <c r="G94" s="180" t="s">
        <v>494</v>
      </c>
      <c r="H94" s="183"/>
      <c r="I94" s="34"/>
      <c r="J94" s="82" t="s">
        <v>383</v>
      </c>
      <c r="K94" s="184"/>
      <c r="L94" s="184" t="s">
        <v>776</v>
      </c>
    </row>
    <row r="95" spans="1:12" ht="24">
      <c r="A95" s="170" t="s">
        <v>684</v>
      </c>
      <c r="B95" s="180" t="s">
        <v>8</v>
      </c>
      <c r="C95" s="182" t="s">
        <v>1040</v>
      </c>
      <c r="D95" s="180" t="s">
        <v>416</v>
      </c>
      <c r="E95" s="180" t="s">
        <v>256</v>
      </c>
      <c r="F95" s="180" t="s">
        <v>257</v>
      </c>
      <c r="G95" s="180" t="s">
        <v>494</v>
      </c>
      <c r="H95" s="183"/>
      <c r="I95" s="34"/>
      <c r="J95" s="82" t="s">
        <v>383</v>
      </c>
      <c r="K95" s="184"/>
      <c r="L95" s="184" t="s">
        <v>776</v>
      </c>
    </row>
    <row r="96" spans="1:12" ht="36">
      <c r="A96" s="170" t="s">
        <v>685</v>
      </c>
      <c r="B96" s="180" t="s">
        <v>5</v>
      </c>
      <c r="C96" s="167" t="s">
        <v>166</v>
      </c>
      <c r="D96" s="44" t="s">
        <v>323</v>
      </c>
      <c r="E96" s="196" t="s">
        <v>324</v>
      </c>
      <c r="F96" s="180" t="s">
        <v>325</v>
      </c>
      <c r="G96" s="180"/>
      <c r="H96" s="183"/>
      <c r="I96" s="34"/>
      <c r="J96" s="82" t="s">
        <v>383</v>
      </c>
      <c r="K96" s="184"/>
      <c r="L96" s="184" t="s">
        <v>777</v>
      </c>
    </row>
    <row r="97" spans="1:12" ht="36.75" customHeight="1">
      <c r="A97" s="170" t="s">
        <v>686</v>
      </c>
      <c r="B97" s="180" t="s">
        <v>5</v>
      </c>
      <c r="C97" s="167" t="s">
        <v>166</v>
      </c>
      <c r="D97" s="180" t="s">
        <v>326</v>
      </c>
      <c r="E97" s="196" t="s">
        <v>327</v>
      </c>
      <c r="F97" s="180" t="s">
        <v>328</v>
      </c>
      <c r="G97" s="180"/>
      <c r="H97" s="183"/>
      <c r="I97" s="34"/>
      <c r="J97" s="82" t="s">
        <v>383</v>
      </c>
      <c r="K97" s="184"/>
      <c r="L97" s="184" t="s">
        <v>775</v>
      </c>
    </row>
    <row r="98" spans="1:12">
      <c r="A98" s="170" t="s">
        <v>1034</v>
      </c>
      <c r="B98" s="62" t="s">
        <v>361</v>
      </c>
      <c r="C98" s="167" t="s">
        <v>1031</v>
      </c>
      <c r="D98" s="92">
        <v>8.9999999999999998E-4</v>
      </c>
      <c r="E98" s="167" t="s">
        <v>240</v>
      </c>
      <c r="F98" s="165" t="s">
        <v>245</v>
      </c>
      <c r="G98" s="180"/>
      <c r="H98" s="180" t="s">
        <v>255</v>
      </c>
      <c r="I98" s="34"/>
      <c r="J98" s="82" t="s">
        <v>383</v>
      </c>
      <c r="K98" s="184"/>
      <c r="L98" s="184" t="s">
        <v>774</v>
      </c>
    </row>
    <row r="99" spans="1:12">
      <c r="A99" s="170" t="s">
        <v>1035</v>
      </c>
      <c r="B99" s="180" t="s">
        <v>5</v>
      </c>
      <c r="C99" s="182" t="s">
        <v>166</v>
      </c>
      <c r="D99" s="180" t="s">
        <v>329</v>
      </c>
      <c r="E99" s="196" t="s">
        <v>240</v>
      </c>
      <c r="F99" s="180" t="s">
        <v>330</v>
      </c>
      <c r="G99" s="180"/>
      <c r="H99" s="183" t="s">
        <v>331</v>
      </c>
      <c r="I99" s="34"/>
      <c r="J99" s="82" t="s">
        <v>383</v>
      </c>
      <c r="K99" s="184"/>
      <c r="L99" s="184" t="s">
        <v>777</v>
      </c>
    </row>
    <row r="100" spans="1:12">
      <c r="A100" s="170" t="s">
        <v>1036</v>
      </c>
      <c r="B100" s="180" t="s">
        <v>5</v>
      </c>
      <c r="C100" s="182" t="s">
        <v>166</v>
      </c>
      <c r="D100" s="167" t="s">
        <v>332</v>
      </c>
      <c r="E100" s="167" t="s">
        <v>240</v>
      </c>
      <c r="F100" s="180" t="s">
        <v>330</v>
      </c>
      <c r="G100" s="180"/>
      <c r="H100" s="183" t="s">
        <v>331</v>
      </c>
      <c r="I100" s="34"/>
      <c r="J100" s="82" t="s">
        <v>383</v>
      </c>
      <c r="K100" s="184"/>
      <c r="L100" s="184" t="s">
        <v>775</v>
      </c>
    </row>
    <row r="101" spans="1:12">
      <c r="A101" s="170" t="s">
        <v>1037</v>
      </c>
      <c r="B101" s="62" t="s">
        <v>361</v>
      </c>
      <c r="C101" s="167" t="s">
        <v>1031</v>
      </c>
      <c r="D101" s="3">
        <v>1.1000000000000001E-3</v>
      </c>
      <c r="E101" s="167" t="s">
        <v>240</v>
      </c>
      <c r="F101" s="165" t="s">
        <v>245</v>
      </c>
      <c r="G101" s="180"/>
      <c r="H101" s="180" t="s">
        <v>254</v>
      </c>
      <c r="I101" s="34"/>
      <c r="J101" s="82" t="s">
        <v>383</v>
      </c>
      <c r="K101" s="184"/>
      <c r="L101" s="184" t="s">
        <v>774</v>
      </c>
    </row>
    <row r="102" spans="1:12">
      <c r="A102" s="170" t="s">
        <v>1038</v>
      </c>
      <c r="B102" s="180" t="s">
        <v>5</v>
      </c>
      <c r="C102" s="182" t="s">
        <v>166</v>
      </c>
      <c r="D102" s="180" t="s">
        <v>329</v>
      </c>
      <c r="E102" s="196" t="s">
        <v>240</v>
      </c>
      <c r="F102" s="180" t="s">
        <v>330</v>
      </c>
      <c r="G102" s="180"/>
      <c r="H102" s="183" t="s">
        <v>331</v>
      </c>
      <c r="I102" s="34"/>
      <c r="J102" s="82" t="s">
        <v>383</v>
      </c>
      <c r="K102" s="184"/>
      <c r="L102" s="184" t="s">
        <v>777</v>
      </c>
    </row>
    <row r="103" spans="1:12" ht="14.25" customHeight="1">
      <c r="A103" s="170" t="s">
        <v>1039</v>
      </c>
      <c r="B103" s="180" t="s">
        <v>5</v>
      </c>
      <c r="C103" s="182" t="s">
        <v>166</v>
      </c>
      <c r="D103" s="167" t="s">
        <v>332</v>
      </c>
      <c r="E103" s="167" t="s">
        <v>240</v>
      </c>
      <c r="F103" s="180" t="s">
        <v>330</v>
      </c>
      <c r="G103" s="180"/>
      <c r="H103" s="183" t="s">
        <v>331</v>
      </c>
      <c r="I103" s="34"/>
      <c r="J103" s="82" t="s">
        <v>383</v>
      </c>
      <c r="K103" s="184"/>
      <c r="L103" s="184" t="s">
        <v>775</v>
      </c>
    </row>
    <row r="104" spans="1:12" s="163" customFormat="1">
      <c r="A104" s="8" t="s">
        <v>384</v>
      </c>
      <c r="B104" s="174" t="s">
        <v>1</v>
      </c>
      <c r="C104" s="174" t="s">
        <v>220</v>
      </c>
      <c r="D104" s="174" t="s">
        <v>2</v>
      </c>
      <c r="E104" s="174" t="s">
        <v>3</v>
      </c>
      <c r="F104" s="174" t="s">
        <v>63</v>
      </c>
      <c r="G104" s="174" t="s">
        <v>19</v>
      </c>
      <c r="H104" s="174" t="s">
        <v>71</v>
      </c>
      <c r="I104" s="174" t="s">
        <v>14</v>
      </c>
      <c r="J104" s="174" t="s">
        <v>367</v>
      </c>
      <c r="K104" s="174" t="s">
        <v>408</v>
      </c>
      <c r="L104" s="174" t="s">
        <v>412</v>
      </c>
    </row>
    <row r="105" spans="1:12" s="163" customFormat="1" ht="24.75">
      <c r="A105" s="80" t="s">
        <v>385</v>
      </c>
      <c r="B105" s="184" t="s">
        <v>361</v>
      </c>
      <c r="C105" s="167" t="s">
        <v>1031</v>
      </c>
      <c r="D105" s="184">
        <v>1.4999999999999999E-2</v>
      </c>
      <c r="E105" s="167" t="s">
        <v>425</v>
      </c>
      <c r="F105" s="64"/>
      <c r="G105" s="64"/>
      <c r="H105" s="101" t="s">
        <v>444</v>
      </c>
      <c r="I105" s="7"/>
      <c r="J105" s="10" t="s">
        <v>400</v>
      </c>
      <c r="K105" s="21" t="s">
        <v>454</v>
      </c>
      <c r="L105" s="184" t="s">
        <v>774</v>
      </c>
    </row>
    <row r="106" spans="1:12" s="163" customFormat="1">
      <c r="A106" s="24" t="s">
        <v>455</v>
      </c>
      <c r="B106" s="184" t="s">
        <v>7</v>
      </c>
      <c r="C106" s="167" t="s">
        <v>1031</v>
      </c>
      <c r="D106" s="102">
        <v>0.06</v>
      </c>
      <c r="E106" s="167" t="s">
        <v>240</v>
      </c>
      <c r="F106" s="165" t="s">
        <v>245</v>
      </c>
      <c r="G106" s="180"/>
      <c r="H106" s="168" t="s">
        <v>445</v>
      </c>
      <c r="I106" s="7"/>
      <c r="J106" s="10" t="s">
        <v>400</v>
      </c>
      <c r="K106" s="10" t="s">
        <v>454</v>
      </c>
      <c r="L106" s="184"/>
    </row>
    <row r="107" spans="1:12" s="163" customFormat="1">
      <c r="A107" s="24" t="s">
        <v>456</v>
      </c>
      <c r="B107" s="184" t="s">
        <v>361</v>
      </c>
      <c r="C107" s="167" t="s">
        <v>166</v>
      </c>
      <c r="D107" s="10" t="s">
        <v>453</v>
      </c>
      <c r="E107" s="167" t="s">
        <v>446</v>
      </c>
      <c r="F107" s="64"/>
      <c r="G107" s="64"/>
      <c r="H107" s="10" t="s">
        <v>447</v>
      </c>
      <c r="I107" s="7"/>
      <c r="J107" s="10" t="s">
        <v>400</v>
      </c>
      <c r="K107" s="10" t="s">
        <v>454</v>
      </c>
      <c r="L107" s="184"/>
    </row>
    <row r="108" spans="1:12" s="163" customFormat="1">
      <c r="A108" s="24" t="s">
        <v>457</v>
      </c>
      <c r="B108" s="184" t="s">
        <v>22</v>
      </c>
      <c r="C108" s="167" t="s">
        <v>166</v>
      </c>
      <c r="D108" s="10" t="s">
        <v>448</v>
      </c>
      <c r="E108" s="167" t="s">
        <v>446</v>
      </c>
      <c r="F108" s="64"/>
      <c r="G108" s="64"/>
      <c r="H108" s="184" t="s">
        <v>449</v>
      </c>
      <c r="I108" s="7"/>
      <c r="J108" s="10" t="s">
        <v>400</v>
      </c>
      <c r="K108" s="10" t="s">
        <v>454</v>
      </c>
      <c r="L108" s="184"/>
    </row>
    <row r="109" spans="1:12" s="163" customFormat="1">
      <c r="A109" s="80" t="s">
        <v>386</v>
      </c>
      <c r="B109" s="183" t="s">
        <v>361</v>
      </c>
      <c r="C109" s="167" t="s">
        <v>1031</v>
      </c>
      <c r="D109" s="102">
        <v>0.03</v>
      </c>
      <c r="E109" s="167" t="s">
        <v>240</v>
      </c>
      <c r="F109" s="165" t="s">
        <v>245</v>
      </c>
      <c r="G109" s="180"/>
      <c r="H109" s="168"/>
      <c r="I109" s="199"/>
      <c r="J109" s="10" t="s">
        <v>400</v>
      </c>
      <c r="K109" s="10" t="s">
        <v>454</v>
      </c>
      <c r="L109" s="184" t="s">
        <v>774</v>
      </c>
    </row>
    <row r="110" spans="1:12" s="163" customFormat="1">
      <c r="A110" s="80" t="s">
        <v>387</v>
      </c>
      <c r="B110" s="184" t="s">
        <v>361</v>
      </c>
      <c r="C110" s="167" t="s">
        <v>1031</v>
      </c>
      <c r="D110" s="102">
        <v>0.05</v>
      </c>
      <c r="E110" s="167" t="s">
        <v>425</v>
      </c>
      <c r="F110" s="64"/>
      <c r="G110" s="64"/>
      <c r="H110" s="10" t="s">
        <v>418</v>
      </c>
      <c r="I110" s="7"/>
      <c r="J110" s="10" t="s">
        <v>400</v>
      </c>
      <c r="K110" s="10" t="s">
        <v>454</v>
      </c>
      <c r="L110" s="184" t="s">
        <v>774</v>
      </c>
    </row>
    <row r="111" spans="1:12" s="163" customFormat="1">
      <c r="A111" s="80" t="s">
        <v>388</v>
      </c>
      <c r="B111" s="184" t="s">
        <v>361</v>
      </c>
      <c r="C111" s="167" t="s">
        <v>1031</v>
      </c>
      <c r="D111" s="10">
        <v>4.2999999999999997E-2</v>
      </c>
      <c r="E111" s="167" t="s">
        <v>425</v>
      </c>
      <c r="F111" s="64"/>
      <c r="G111" s="64"/>
      <c r="H111" s="10" t="s">
        <v>418</v>
      </c>
      <c r="I111" s="7"/>
      <c r="J111" s="10" t="s">
        <v>400</v>
      </c>
      <c r="K111" s="10" t="s">
        <v>454</v>
      </c>
      <c r="L111" s="184" t="s">
        <v>774</v>
      </c>
    </row>
    <row r="112" spans="1:12" s="163" customFormat="1">
      <c r="A112" s="24" t="s">
        <v>458</v>
      </c>
      <c r="B112" s="184" t="s">
        <v>22</v>
      </c>
      <c r="C112" s="167" t="s">
        <v>166</v>
      </c>
      <c r="D112" s="10" t="s">
        <v>450</v>
      </c>
      <c r="E112" s="167" t="s">
        <v>425</v>
      </c>
      <c r="F112" s="64"/>
      <c r="G112" s="64"/>
      <c r="H112" s="10" t="s">
        <v>418</v>
      </c>
      <c r="I112" s="7"/>
      <c r="J112" s="10" t="s">
        <v>400</v>
      </c>
      <c r="K112" s="10" t="s">
        <v>454</v>
      </c>
      <c r="L112" s="184"/>
    </row>
    <row r="113" spans="1:12" s="163" customFormat="1">
      <c r="A113" s="24" t="s">
        <v>459</v>
      </c>
      <c r="B113" s="62" t="s">
        <v>22</v>
      </c>
      <c r="C113" s="182" t="s">
        <v>1041</v>
      </c>
      <c r="D113" s="10">
        <v>0.44</v>
      </c>
      <c r="E113" s="180" t="s">
        <v>320</v>
      </c>
      <c r="F113" s="165" t="s">
        <v>321</v>
      </c>
      <c r="G113" s="180"/>
      <c r="H113" s="25"/>
      <c r="I113" s="34"/>
      <c r="J113" s="10" t="s">
        <v>400</v>
      </c>
      <c r="K113" s="10" t="s">
        <v>454</v>
      </c>
      <c r="L113" s="184" t="s">
        <v>774</v>
      </c>
    </row>
    <row r="114" spans="1:12" s="163" customFormat="1" ht="24.75">
      <c r="A114" s="80" t="s">
        <v>389</v>
      </c>
      <c r="B114" s="184" t="s">
        <v>361</v>
      </c>
      <c r="C114" s="167" t="s">
        <v>1031</v>
      </c>
      <c r="D114" s="184">
        <v>1.4999999999999999E-2</v>
      </c>
      <c r="E114" s="167" t="s">
        <v>425</v>
      </c>
      <c r="F114" s="64"/>
      <c r="G114" s="64"/>
      <c r="H114" s="101" t="s">
        <v>444</v>
      </c>
      <c r="I114" s="7"/>
      <c r="J114" s="10" t="s">
        <v>400</v>
      </c>
      <c r="K114" s="10" t="s">
        <v>454</v>
      </c>
      <c r="L114" s="184" t="s">
        <v>774</v>
      </c>
    </row>
    <row r="115" spans="1:12" s="163" customFormat="1">
      <c r="A115" s="24" t="s">
        <v>460</v>
      </c>
      <c r="B115" s="184" t="s">
        <v>361</v>
      </c>
      <c r="C115" s="167" t="s">
        <v>1031</v>
      </c>
      <c r="D115" s="103">
        <v>0.06</v>
      </c>
      <c r="E115" s="167" t="s">
        <v>240</v>
      </c>
      <c r="F115" s="165" t="s">
        <v>245</v>
      </c>
      <c r="G115" s="180"/>
      <c r="H115" s="168" t="s">
        <v>451</v>
      </c>
      <c r="I115" s="7"/>
      <c r="J115" s="10" t="s">
        <v>400</v>
      </c>
      <c r="K115" s="10" t="s">
        <v>454</v>
      </c>
      <c r="L115" s="184"/>
    </row>
    <row r="116" spans="1:12" s="163" customFormat="1" ht="24.75">
      <c r="A116" s="80" t="s">
        <v>390</v>
      </c>
      <c r="B116" s="184" t="s">
        <v>361</v>
      </c>
      <c r="C116" s="167" t="s">
        <v>1031</v>
      </c>
      <c r="D116" s="184">
        <v>0.08</v>
      </c>
      <c r="E116" s="167" t="s">
        <v>425</v>
      </c>
      <c r="F116" s="64"/>
      <c r="G116" s="64"/>
      <c r="H116" s="101" t="s">
        <v>452</v>
      </c>
      <c r="I116" s="7"/>
      <c r="J116" s="10" t="s">
        <v>400</v>
      </c>
      <c r="K116" s="10" t="s">
        <v>454</v>
      </c>
      <c r="L116" s="184" t="s">
        <v>774</v>
      </c>
    </row>
    <row r="117" spans="1:12" s="163" customFormat="1">
      <c r="A117" s="80" t="s">
        <v>391</v>
      </c>
      <c r="B117" s="183" t="s">
        <v>361</v>
      </c>
      <c r="C117" s="167" t="s">
        <v>1031</v>
      </c>
      <c r="D117" s="103">
        <v>0.06</v>
      </c>
      <c r="E117" s="167" t="s">
        <v>240</v>
      </c>
      <c r="F117" s="165" t="s">
        <v>245</v>
      </c>
      <c r="G117" s="180"/>
      <c r="H117" s="168"/>
      <c r="I117" s="199"/>
      <c r="J117" s="10" t="s">
        <v>400</v>
      </c>
      <c r="K117" s="10" t="s">
        <v>454</v>
      </c>
      <c r="L117" s="184" t="s">
        <v>774</v>
      </c>
    </row>
    <row r="118" spans="1:12" s="163" customFormat="1">
      <c r="A118" s="24" t="s">
        <v>407</v>
      </c>
      <c r="B118" s="64"/>
      <c r="C118" s="167"/>
      <c r="D118" s="10"/>
      <c r="E118" s="64"/>
      <c r="F118" s="64"/>
      <c r="G118" s="64"/>
      <c r="H118" s="64"/>
      <c r="I118" s="7"/>
      <c r="J118" s="10" t="s">
        <v>400</v>
      </c>
      <c r="K118" s="10" t="s">
        <v>454</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220</v>
      </c>
      <c r="D1" s="50" t="s">
        <v>2</v>
      </c>
      <c r="E1" s="50" t="s">
        <v>3</v>
      </c>
      <c r="F1" s="47" t="s">
        <v>63</v>
      </c>
      <c r="G1" s="47" t="s">
        <v>19</v>
      </c>
      <c r="H1" s="47" t="s">
        <v>71</v>
      </c>
      <c r="I1" s="47" t="s">
        <v>788</v>
      </c>
      <c r="J1" s="50" t="s">
        <v>367</v>
      </c>
      <c r="K1" s="50" t="s">
        <v>408</v>
      </c>
      <c r="L1" s="50" t="s">
        <v>412</v>
      </c>
    </row>
    <row r="2" spans="1:12" s="57" customFormat="1">
      <c r="A2" s="23" t="s">
        <v>155</v>
      </c>
      <c r="B2" s="10" t="s">
        <v>6</v>
      </c>
      <c r="C2" s="146" t="s">
        <v>166</v>
      </c>
      <c r="D2" s="10">
        <v>200</v>
      </c>
      <c r="E2" s="10" t="s">
        <v>115</v>
      </c>
      <c r="F2" s="10"/>
      <c r="G2" s="10"/>
      <c r="H2" s="10"/>
      <c r="I2" s="10">
        <v>200</v>
      </c>
      <c r="J2" s="78" t="s">
        <v>608</v>
      </c>
      <c r="K2" s="151"/>
      <c r="L2" s="151" t="s">
        <v>962</v>
      </c>
    </row>
    <row r="3" spans="1:12" s="51" customFormat="1" ht="23.25" customHeight="1">
      <c r="A3" s="120" t="s">
        <v>763</v>
      </c>
      <c r="B3" s="146" t="s">
        <v>7</v>
      </c>
      <c r="C3" s="146" t="s">
        <v>166</v>
      </c>
      <c r="D3" s="146">
        <f>SUM(D13,D15,D17,D19,D21,D23,D25,D27,D29,D31,D35,D37,D39)</f>
        <v>8819.82</v>
      </c>
      <c r="E3" s="146" t="s">
        <v>94</v>
      </c>
      <c r="F3" s="146"/>
      <c r="G3" s="52" t="s">
        <v>766</v>
      </c>
      <c r="H3" s="127" t="s">
        <v>765</v>
      </c>
      <c r="I3" s="146">
        <v>7363</v>
      </c>
      <c r="J3" s="78" t="s">
        <v>608</v>
      </c>
      <c r="K3" s="151"/>
      <c r="L3" s="151" t="s">
        <v>963</v>
      </c>
    </row>
    <row r="4" spans="1:12" s="51" customFormat="1">
      <c r="A4" s="120" t="s">
        <v>81</v>
      </c>
      <c r="B4" s="146" t="s">
        <v>7</v>
      </c>
      <c r="C4" s="146" t="s">
        <v>166</v>
      </c>
      <c r="D4" s="146">
        <f>SUM(D13:D32,D35:D40)</f>
        <v>34138.68</v>
      </c>
      <c r="E4" s="146" t="s">
        <v>94</v>
      </c>
      <c r="F4" s="146"/>
      <c r="G4" s="146"/>
      <c r="H4" s="18" t="s">
        <v>111</v>
      </c>
      <c r="I4" s="146" t="s">
        <v>857</v>
      </c>
      <c r="J4" s="78" t="s">
        <v>608</v>
      </c>
      <c r="K4" s="151"/>
      <c r="L4" s="151" t="s">
        <v>963</v>
      </c>
    </row>
    <row r="5" spans="1:12" s="51" customFormat="1" ht="24">
      <c r="A5" s="120" t="s">
        <v>80</v>
      </c>
      <c r="B5" s="18"/>
      <c r="C5" s="146" t="s">
        <v>166</v>
      </c>
      <c r="D5" s="146" t="s">
        <v>121</v>
      </c>
      <c r="E5" s="146" t="s">
        <v>118</v>
      </c>
      <c r="F5" s="146" t="s">
        <v>93</v>
      </c>
      <c r="G5" s="18"/>
      <c r="H5" s="146" t="s">
        <v>101</v>
      </c>
      <c r="I5" s="146" t="s">
        <v>121</v>
      </c>
      <c r="J5" s="78" t="s">
        <v>608</v>
      </c>
      <c r="K5" s="151"/>
      <c r="L5" s="151" t="s">
        <v>962</v>
      </c>
    </row>
    <row r="6" spans="1:12" s="51" customFormat="1">
      <c r="A6" s="120" t="s">
        <v>764</v>
      </c>
      <c r="B6" s="146" t="s">
        <v>7</v>
      </c>
      <c r="C6" s="146" t="s">
        <v>166</v>
      </c>
      <c r="D6" s="146">
        <v>25320</v>
      </c>
      <c r="E6" s="146" t="s">
        <v>94</v>
      </c>
      <c r="F6" s="18"/>
      <c r="G6" s="52" t="s">
        <v>766</v>
      </c>
      <c r="H6" s="146"/>
      <c r="I6" s="146">
        <v>16700</v>
      </c>
      <c r="J6" s="78" t="s">
        <v>608</v>
      </c>
      <c r="K6" s="151"/>
      <c r="L6" s="151" t="s">
        <v>963</v>
      </c>
    </row>
    <row r="7" spans="1:12" s="57" customFormat="1">
      <c r="A7" s="23" t="s">
        <v>158</v>
      </c>
      <c r="B7" s="10" t="s">
        <v>6</v>
      </c>
      <c r="C7" s="146" t="s">
        <v>166</v>
      </c>
      <c r="D7" s="10">
        <v>250</v>
      </c>
      <c r="E7" s="10" t="s">
        <v>115</v>
      </c>
      <c r="F7" s="7"/>
      <c r="G7" s="10"/>
      <c r="H7" s="10"/>
      <c r="I7" s="10">
        <v>250</v>
      </c>
      <c r="J7" s="78" t="s">
        <v>608</v>
      </c>
      <c r="K7" s="151"/>
      <c r="L7" s="151" t="s">
        <v>963</v>
      </c>
    </row>
    <row r="8" spans="1:12" s="57" customFormat="1">
      <c r="A8" s="23" t="s">
        <v>606</v>
      </c>
      <c r="B8" s="142" t="s">
        <v>12</v>
      </c>
      <c r="C8" s="146" t="s">
        <v>166</v>
      </c>
      <c r="D8" s="14">
        <v>0.85</v>
      </c>
      <c r="E8" s="13" t="s">
        <v>161</v>
      </c>
      <c r="F8" s="13" t="s">
        <v>162</v>
      </c>
      <c r="G8" s="13"/>
      <c r="H8" s="14"/>
      <c r="I8" s="14">
        <v>0.85</v>
      </c>
      <c r="J8" s="78" t="s">
        <v>608</v>
      </c>
      <c r="K8" s="151"/>
      <c r="L8" s="151" t="s">
        <v>961</v>
      </c>
    </row>
    <row r="9" spans="1:12" s="104" customFormat="1" ht="26.25" customHeight="1">
      <c r="A9" s="46" t="s">
        <v>1026</v>
      </c>
      <c r="B9" s="47" t="s">
        <v>1</v>
      </c>
      <c r="C9" s="47" t="s">
        <v>220</v>
      </c>
      <c r="D9" s="47" t="s">
        <v>2</v>
      </c>
      <c r="E9" s="47" t="s">
        <v>3</v>
      </c>
      <c r="F9" s="47" t="s">
        <v>63</v>
      </c>
      <c r="G9" s="47" t="s">
        <v>19</v>
      </c>
      <c r="H9" s="47" t="s">
        <v>71</v>
      </c>
      <c r="I9" s="47" t="s">
        <v>788</v>
      </c>
      <c r="J9" s="47" t="s">
        <v>367</v>
      </c>
      <c r="K9" s="47" t="s">
        <v>408</v>
      </c>
      <c r="L9" s="47" t="s">
        <v>412</v>
      </c>
    </row>
    <row r="10" spans="1:12">
      <c r="A10" s="23" t="s">
        <v>978</v>
      </c>
      <c r="B10" s="158" t="s">
        <v>6</v>
      </c>
      <c r="C10" s="156" t="s">
        <v>166</v>
      </c>
      <c r="D10" s="158">
        <v>-250</v>
      </c>
      <c r="E10" s="156" t="s">
        <v>240</v>
      </c>
      <c r="F10" s="158" t="s">
        <v>980</v>
      </c>
      <c r="G10" s="159"/>
      <c r="H10" s="158"/>
      <c r="I10" s="158">
        <v>250</v>
      </c>
      <c r="J10" s="160" t="s">
        <v>608</v>
      </c>
      <c r="K10" s="79"/>
      <c r="L10" s="79" t="s">
        <v>963</v>
      </c>
    </row>
    <row r="11" spans="1:12" s="104" customFormat="1">
      <c r="A11" s="23" t="s">
        <v>979</v>
      </c>
      <c r="B11" s="158" t="s">
        <v>6</v>
      </c>
      <c r="C11" s="156" t="s">
        <v>166</v>
      </c>
      <c r="D11" s="156">
        <v>300</v>
      </c>
      <c r="E11" s="156" t="s">
        <v>240</v>
      </c>
      <c r="F11" s="158" t="s">
        <v>980</v>
      </c>
      <c r="G11" s="161"/>
      <c r="H11" s="156"/>
      <c r="I11" s="156">
        <v>300</v>
      </c>
      <c r="J11" s="160" t="s">
        <v>608</v>
      </c>
      <c r="K11" s="79"/>
      <c r="L11" s="79" t="s">
        <v>963</v>
      </c>
    </row>
    <row r="12" spans="1:12" s="104" customFormat="1" ht="26.25" customHeight="1">
      <c r="A12" s="46" t="s">
        <v>789</v>
      </c>
      <c r="B12" s="47" t="s">
        <v>1</v>
      </c>
      <c r="C12" s="47" t="s">
        <v>220</v>
      </c>
      <c r="D12" s="47" t="s">
        <v>2</v>
      </c>
      <c r="E12" s="47" t="s">
        <v>3</v>
      </c>
      <c r="F12" s="47" t="s">
        <v>63</v>
      </c>
      <c r="G12" s="47" t="s">
        <v>19</v>
      </c>
      <c r="H12" s="47" t="s">
        <v>71</v>
      </c>
      <c r="I12" s="47" t="s">
        <v>788</v>
      </c>
      <c r="J12" s="47" t="s">
        <v>367</v>
      </c>
      <c r="K12" s="47" t="s">
        <v>408</v>
      </c>
      <c r="L12" s="47" t="s">
        <v>412</v>
      </c>
    </row>
    <row r="13" spans="1:12" s="104" customFormat="1" ht="12">
      <c r="A13" s="109" t="s">
        <v>790</v>
      </c>
      <c r="B13" s="79" t="s">
        <v>7</v>
      </c>
      <c r="C13" s="126" t="s">
        <v>166</v>
      </c>
      <c r="D13" s="79">
        <v>2127.6</v>
      </c>
      <c r="E13" s="156" t="s">
        <v>873</v>
      </c>
      <c r="F13" s="155" t="s">
        <v>872</v>
      </c>
      <c r="G13" s="126"/>
      <c r="H13" s="133" t="s">
        <v>567</v>
      </c>
      <c r="I13" s="79">
        <v>3140</v>
      </c>
      <c r="J13" s="79" t="s">
        <v>609</v>
      </c>
      <c r="K13" s="79"/>
      <c r="L13" s="79" t="s">
        <v>962</v>
      </c>
    </row>
    <row r="14" spans="1:12" s="104" customFormat="1" ht="12">
      <c r="A14" s="109" t="s">
        <v>791</v>
      </c>
      <c r="B14" s="79" t="s">
        <v>7</v>
      </c>
      <c r="C14" s="126" t="s">
        <v>166</v>
      </c>
      <c r="D14" s="79">
        <v>267.92</v>
      </c>
      <c r="E14" s="156" t="s">
        <v>873</v>
      </c>
      <c r="F14" s="155" t="s">
        <v>872</v>
      </c>
      <c r="G14" s="126"/>
      <c r="H14" s="133" t="s">
        <v>567</v>
      </c>
      <c r="I14" s="79">
        <v>3140</v>
      </c>
      <c r="J14" s="79" t="s">
        <v>609</v>
      </c>
      <c r="K14" s="79"/>
      <c r="L14" s="79" t="s">
        <v>962</v>
      </c>
    </row>
    <row r="15" spans="1:12" s="104" customFormat="1" ht="12">
      <c r="A15" s="109" t="s">
        <v>792</v>
      </c>
      <c r="B15" s="79" t="s">
        <v>7</v>
      </c>
      <c r="C15" s="126" t="s">
        <v>166</v>
      </c>
      <c r="D15" s="79">
        <v>808</v>
      </c>
      <c r="E15" s="156" t="s">
        <v>873</v>
      </c>
      <c r="F15" s="155" t="s">
        <v>872</v>
      </c>
      <c r="G15" s="126"/>
      <c r="H15" s="133" t="s">
        <v>569</v>
      </c>
      <c r="I15" s="79">
        <v>2680</v>
      </c>
      <c r="J15" s="79" t="s">
        <v>609</v>
      </c>
      <c r="K15" s="79"/>
      <c r="L15" s="79" t="s">
        <v>962</v>
      </c>
    </row>
    <row r="16" spans="1:12" s="104" customFormat="1" ht="12">
      <c r="A16" s="109" t="s">
        <v>793</v>
      </c>
      <c r="B16" s="79" t="s">
        <v>7</v>
      </c>
      <c r="C16" s="126" t="s">
        <v>166</v>
      </c>
      <c r="D16" s="79">
        <v>2795.68</v>
      </c>
      <c r="E16" s="156" t="s">
        <v>873</v>
      </c>
      <c r="F16" s="155" t="s">
        <v>872</v>
      </c>
      <c r="G16" s="126"/>
      <c r="H16" s="133" t="s">
        <v>569</v>
      </c>
      <c r="I16" s="79">
        <v>2680</v>
      </c>
      <c r="J16" s="79" t="s">
        <v>609</v>
      </c>
      <c r="K16" s="79"/>
      <c r="L16" s="79" t="s">
        <v>962</v>
      </c>
    </row>
    <row r="17" spans="1:12" s="104" customFormat="1" ht="12">
      <c r="A17" s="109" t="s">
        <v>794</v>
      </c>
      <c r="B17" s="79" t="s">
        <v>7</v>
      </c>
      <c r="C17" s="126" t="s">
        <v>166</v>
      </c>
      <c r="D17" s="79">
        <v>234.9</v>
      </c>
      <c r="E17" s="156" t="s">
        <v>873</v>
      </c>
      <c r="F17" s="155" t="s">
        <v>872</v>
      </c>
      <c r="G17" s="126"/>
      <c r="H17" s="133" t="s">
        <v>568</v>
      </c>
      <c r="I17" s="79">
        <v>1020</v>
      </c>
      <c r="J17" s="79" t="s">
        <v>609</v>
      </c>
      <c r="K17" s="79"/>
      <c r="L17" s="79" t="s">
        <v>962</v>
      </c>
    </row>
    <row r="18" spans="1:12" s="104" customFormat="1" ht="12">
      <c r="A18" s="109" t="s">
        <v>795</v>
      </c>
      <c r="B18" s="79" t="s">
        <v>7</v>
      </c>
      <c r="C18" s="126" t="s">
        <v>166</v>
      </c>
      <c r="D18" s="79">
        <v>899</v>
      </c>
      <c r="E18" s="156" t="s">
        <v>873</v>
      </c>
      <c r="F18" s="155" t="s">
        <v>872</v>
      </c>
      <c r="G18" s="126"/>
      <c r="H18" s="133" t="s">
        <v>568</v>
      </c>
      <c r="I18" s="79">
        <v>1020</v>
      </c>
      <c r="J18" s="79" t="s">
        <v>609</v>
      </c>
      <c r="K18" s="79"/>
      <c r="L18" s="79" t="s">
        <v>962</v>
      </c>
    </row>
    <row r="19" spans="1:12" s="104" customFormat="1" ht="12">
      <c r="A19" s="109" t="s">
        <v>796</v>
      </c>
      <c r="B19" s="79" t="s">
        <v>7</v>
      </c>
      <c r="C19" s="126" t="s">
        <v>166</v>
      </c>
      <c r="D19" s="79">
        <v>287.64</v>
      </c>
      <c r="E19" s="156" t="s">
        <v>873</v>
      </c>
      <c r="F19" s="155" t="s">
        <v>872</v>
      </c>
      <c r="G19" s="126"/>
      <c r="H19" s="133" t="s">
        <v>568</v>
      </c>
      <c r="I19" s="79">
        <v>730</v>
      </c>
      <c r="J19" s="79" t="s">
        <v>609</v>
      </c>
      <c r="K19" s="79"/>
      <c r="L19" s="79" t="s">
        <v>962</v>
      </c>
    </row>
    <row r="20" spans="1:12" s="104" customFormat="1" ht="12">
      <c r="A20" s="109" t="s">
        <v>797</v>
      </c>
      <c r="B20" s="79" t="s">
        <v>7</v>
      </c>
      <c r="C20" s="126" t="s">
        <v>166</v>
      </c>
      <c r="D20" s="79">
        <v>484.5</v>
      </c>
      <c r="E20" s="156" t="s">
        <v>873</v>
      </c>
      <c r="F20" s="155" t="s">
        <v>872</v>
      </c>
      <c r="G20" s="126"/>
      <c r="H20" s="133" t="s">
        <v>568</v>
      </c>
      <c r="I20" s="79">
        <v>730</v>
      </c>
      <c r="J20" s="79" t="s">
        <v>609</v>
      </c>
      <c r="K20" s="79"/>
      <c r="L20" s="79" t="s">
        <v>962</v>
      </c>
    </row>
    <row r="21" spans="1:12" s="104" customFormat="1" ht="12">
      <c r="A21" s="109" t="s">
        <v>798</v>
      </c>
      <c r="B21" s="79" t="s">
        <v>7</v>
      </c>
      <c r="C21" s="126" t="s">
        <v>166</v>
      </c>
      <c r="D21" s="79">
        <v>42.314999999999998</v>
      </c>
      <c r="E21" s="156" t="s">
        <v>873</v>
      </c>
      <c r="F21" s="155" t="s">
        <v>872</v>
      </c>
      <c r="G21" s="126"/>
      <c r="H21" s="133" t="s">
        <v>568</v>
      </c>
      <c r="I21" s="79">
        <v>110</v>
      </c>
      <c r="J21" s="79" t="s">
        <v>609</v>
      </c>
      <c r="K21" s="79"/>
      <c r="L21" s="79" t="s">
        <v>962</v>
      </c>
    </row>
    <row r="22" spans="1:12" s="104" customFormat="1" ht="12">
      <c r="A22" s="109" t="s">
        <v>799</v>
      </c>
      <c r="B22" s="79" t="s">
        <v>7</v>
      </c>
      <c r="C22" s="126" t="s">
        <v>166</v>
      </c>
      <c r="D22" s="79">
        <v>74.864999999999995</v>
      </c>
      <c r="E22" s="156" t="s">
        <v>873</v>
      </c>
      <c r="F22" s="155" t="s">
        <v>872</v>
      </c>
      <c r="G22" s="126"/>
      <c r="H22" s="133" t="s">
        <v>568</v>
      </c>
      <c r="I22" s="79">
        <v>110</v>
      </c>
      <c r="J22" s="79" t="s">
        <v>609</v>
      </c>
      <c r="K22" s="79"/>
      <c r="L22" s="79" t="s">
        <v>962</v>
      </c>
    </row>
    <row r="23" spans="1:12" s="104" customFormat="1" ht="12">
      <c r="A23" s="109" t="s">
        <v>800</v>
      </c>
      <c r="B23" s="79" t="s">
        <v>7</v>
      </c>
      <c r="C23" s="126" t="s">
        <v>166</v>
      </c>
      <c r="D23" s="79">
        <v>42.314999999999998</v>
      </c>
      <c r="E23" s="156" t="s">
        <v>873</v>
      </c>
      <c r="F23" s="155" t="s">
        <v>872</v>
      </c>
      <c r="G23" s="126"/>
      <c r="H23" s="133" t="s">
        <v>568</v>
      </c>
      <c r="I23" s="79">
        <v>110</v>
      </c>
      <c r="J23" s="79" t="s">
        <v>609</v>
      </c>
      <c r="K23" s="79"/>
      <c r="L23" s="79" t="s">
        <v>962</v>
      </c>
    </row>
    <row r="24" spans="1:12" s="104" customFormat="1" ht="12">
      <c r="A24" s="109" t="s">
        <v>801</v>
      </c>
      <c r="B24" s="79" t="s">
        <v>7</v>
      </c>
      <c r="C24" s="126" t="s">
        <v>166</v>
      </c>
      <c r="D24" s="79">
        <v>74.864999999999995</v>
      </c>
      <c r="E24" s="156" t="s">
        <v>873</v>
      </c>
      <c r="F24" s="155" t="s">
        <v>872</v>
      </c>
      <c r="G24" s="126"/>
      <c r="H24" s="133" t="s">
        <v>568</v>
      </c>
      <c r="I24" s="79">
        <v>110</v>
      </c>
      <c r="J24" s="79" t="s">
        <v>609</v>
      </c>
      <c r="K24" s="79"/>
      <c r="L24" s="79" t="s">
        <v>962</v>
      </c>
    </row>
    <row r="25" spans="1:12" s="104" customFormat="1" ht="12">
      <c r="A25" s="109" t="s">
        <v>802</v>
      </c>
      <c r="B25" s="79" t="s">
        <v>7</v>
      </c>
      <c r="C25" s="126" t="s">
        <v>166</v>
      </c>
      <c r="D25" s="79">
        <v>289.8</v>
      </c>
      <c r="E25" s="156" t="s">
        <v>873</v>
      </c>
      <c r="F25" s="155" t="s">
        <v>872</v>
      </c>
      <c r="G25" s="126"/>
      <c r="H25" s="133" t="s">
        <v>568</v>
      </c>
      <c r="I25" s="79">
        <v>1030</v>
      </c>
      <c r="J25" s="79" t="s">
        <v>609</v>
      </c>
      <c r="K25" s="79"/>
      <c r="L25" s="79" t="s">
        <v>962</v>
      </c>
    </row>
    <row r="26" spans="1:12" s="104" customFormat="1" ht="12">
      <c r="A26" s="109" t="s">
        <v>803</v>
      </c>
      <c r="B26" s="79" t="s">
        <v>7</v>
      </c>
      <c r="C26" s="126" t="s">
        <v>166</v>
      </c>
      <c r="D26" s="79">
        <v>1031.4000000000001</v>
      </c>
      <c r="E26" s="156" t="s">
        <v>873</v>
      </c>
      <c r="F26" s="155" t="s">
        <v>872</v>
      </c>
      <c r="G26" s="126"/>
      <c r="H26" s="133" t="s">
        <v>568</v>
      </c>
      <c r="I26" s="79">
        <v>1030</v>
      </c>
      <c r="J26" s="79" t="s">
        <v>609</v>
      </c>
      <c r="K26" s="79"/>
      <c r="L26" s="79" t="s">
        <v>962</v>
      </c>
    </row>
    <row r="27" spans="1:12" s="104" customFormat="1" ht="12">
      <c r="A27" s="109" t="s">
        <v>804</v>
      </c>
      <c r="B27" s="79" t="s">
        <v>7</v>
      </c>
      <c r="C27" s="126" t="s">
        <v>166</v>
      </c>
      <c r="D27" s="79">
        <v>84</v>
      </c>
      <c r="E27" s="156" t="s">
        <v>873</v>
      </c>
      <c r="F27" s="155" t="s">
        <v>872</v>
      </c>
      <c r="G27" s="126"/>
      <c r="H27" s="133" t="s">
        <v>568</v>
      </c>
      <c r="I27" s="79">
        <v>160</v>
      </c>
      <c r="J27" s="79" t="s">
        <v>609</v>
      </c>
      <c r="K27" s="79"/>
      <c r="L27" s="79" t="s">
        <v>962</v>
      </c>
    </row>
    <row r="28" spans="1:12" s="104" customFormat="1" ht="12">
      <c r="A28" s="109" t="s">
        <v>805</v>
      </c>
      <c r="B28" s="79" t="s">
        <v>7</v>
      </c>
      <c r="C28" s="126" t="s">
        <v>166</v>
      </c>
      <c r="D28" s="79">
        <v>111.5</v>
      </c>
      <c r="E28" s="156" t="s">
        <v>873</v>
      </c>
      <c r="F28" s="155" t="s">
        <v>872</v>
      </c>
      <c r="G28" s="126"/>
      <c r="H28" s="133" t="s">
        <v>568</v>
      </c>
      <c r="I28" s="79">
        <v>160</v>
      </c>
      <c r="J28" s="79" t="s">
        <v>609</v>
      </c>
      <c r="K28" s="79"/>
      <c r="L28" s="79" t="s">
        <v>962</v>
      </c>
    </row>
    <row r="29" spans="1:12" s="104" customFormat="1" ht="12">
      <c r="A29" s="109" t="s">
        <v>806</v>
      </c>
      <c r="B29" s="79" t="s">
        <v>7</v>
      </c>
      <c r="C29" s="126" t="s">
        <v>166</v>
      </c>
      <c r="D29" s="79">
        <v>84</v>
      </c>
      <c r="E29" s="156" t="s">
        <v>873</v>
      </c>
      <c r="F29" s="155" t="s">
        <v>872</v>
      </c>
      <c r="G29" s="126"/>
      <c r="H29" s="133" t="s">
        <v>568</v>
      </c>
      <c r="I29" s="79">
        <v>160</v>
      </c>
      <c r="J29" s="79" t="s">
        <v>609</v>
      </c>
      <c r="K29" s="79"/>
      <c r="L29" s="79" t="s">
        <v>962</v>
      </c>
    </row>
    <row r="30" spans="1:12" s="104" customFormat="1" ht="12">
      <c r="A30" s="109" t="s">
        <v>807</v>
      </c>
      <c r="B30" s="79" t="s">
        <v>7</v>
      </c>
      <c r="C30" s="126" t="s">
        <v>166</v>
      </c>
      <c r="D30" s="79">
        <v>111.5</v>
      </c>
      <c r="E30" s="156" t="s">
        <v>873</v>
      </c>
      <c r="F30" s="155" t="s">
        <v>872</v>
      </c>
      <c r="G30" s="126"/>
      <c r="H30" s="133" t="s">
        <v>568</v>
      </c>
      <c r="I30" s="79">
        <v>160</v>
      </c>
      <c r="J30" s="79" t="s">
        <v>609</v>
      </c>
      <c r="K30" s="79"/>
      <c r="L30" s="79" t="s">
        <v>962</v>
      </c>
    </row>
    <row r="31" spans="1:12" s="104" customFormat="1" ht="12">
      <c r="A31" s="109" t="s">
        <v>808</v>
      </c>
      <c r="B31" s="79" t="s">
        <v>7</v>
      </c>
      <c r="C31" s="126" t="s">
        <v>166</v>
      </c>
      <c r="D31" s="79">
        <v>3422</v>
      </c>
      <c r="E31" s="156" t="s">
        <v>873</v>
      </c>
      <c r="F31" s="155" t="s">
        <v>872</v>
      </c>
      <c r="G31" s="126"/>
      <c r="H31" s="133" t="s">
        <v>568</v>
      </c>
      <c r="I31" s="79">
        <v>13090</v>
      </c>
      <c r="J31" s="79" t="s">
        <v>609</v>
      </c>
      <c r="K31" s="79"/>
      <c r="L31" s="79" t="s">
        <v>962</v>
      </c>
    </row>
    <row r="32" spans="1:12" s="104" customFormat="1" ht="12">
      <c r="A32" s="109" t="s">
        <v>809</v>
      </c>
      <c r="B32" s="79" t="s">
        <v>7</v>
      </c>
      <c r="C32" s="126" t="s">
        <v>166</v>
      </c>
      <c r="D32" s="79">
        <v>18270</v>
      </c>
      <c r="E32" s="156" t="s">
        <v>873</v>
      </c>
      <c r="F32" s="155" t="s">
        <v>872</v>
      </c>
      <c r="G32" s="126"/>
      <c r="H32" s="133" t="s">
        <v>568</v>
      </c>
      <c r="I32" s="79">
        <v>13090</v>
      </c>
      <c r="J32" s="79" t="s">
        <v>609</v>
      </c>
      <c r="K32" s="79"/>
      <c r="L32" s="79" t="s">
        <v>962</v>
      </c>
    </row>
    <row r="33" spans="1:12">
      <c r="A33" s="109" t="s">
        <v>810</v>
      </c>
      <c r="B33" s="124" t="s">
        <v>441</v>
      </c>
      <c r="C33" s="146" t="s">
        <v>166</v>
      </c>
      <c r="D33" s="146" t="s">
        <v>582</v>
      </c>
      <c r="E33" s="156" t="s">
        <v>580</v>
      </c>
      <c r="F33" s="153"/>
      <c r="G33" s="126"/>
      <c r="H33" s="66"/>
      <c r="I33" s="68"/>
      <c r="J33" s="79" t="s">
        <v>609</v>
      </c>
      <c r="K33" s="151"/>
      <c r="L33" s="79" t="s">
        <v>962</v>
      </c>
    </row>
    <row r="34" spans="1:12">
      <c r="A34" s="109" t="s">
        <v>811</v>
      </c>
      <c r="B34" s="124" t="s">
        <v>441</v>
      </c>
      <c r="C34" s="146" t="s">
        <v>166</v>
      </c>
      <c r="D34" s="67" t="s">
        <v>583</v>
      </c>
      <c r="E34" s="157" t="s">
        <v>52</v>
      </c>
      <c r="F34" s="154"/>
      <c r="G34" s="151"/>
      <c r="H34" s="66" t="s">
        <v>581</v>
      </c>
      <c r="I34" s="64"/>
      <c r="J34" s="79" t="s">
        <v>609</v>
      </c>
      <c r="K34" s="151"/>
      <c r="L34" s="79" t="s">
        <v>962</v>
      </c>
    </row>
    <row r="35" spans="1:12" s="104" customFormat="1" ht="12">
      <c r="A35" s="109" t="s">
        <v>812</v>
      </c>
      <c r="B35" s="79" t="s">
        <v>7</v>
      </c>
      <c r="C35" s="126" t="s">
        <v>166</v>
      </c>
      <c r="D35" s="79">
        <v>105.6</v>
      </c>
      <c r="E35" s="156" t="s">
        <v>873</v>
      </c>
      <c r="F35" s="155" t="s">
        <v>872</v>
      </c>
      <c r="G35" s="126"/>
      <c r="H35" s="133" t="s">
        <v>568</v>
      </c>
      <c r="I35" s="79">
        <v>190</v>
      </c>
      <c r="J35" s="79" t="s">
        <v>609</v>
      </c>
      <c r="K35" s="79"/>
      <c r="L35" s="79" t="s">
        <v>962</v>
      </c>
    </row>
    <row r="36" spans="1:12" s="104" customFormat="1" ht="12">
      <c r="A36" s="109" t="s">
        <v>813</v>
      </c>
      <c r="B36" s="79" t="s">
        <v>7</v>
      </c>
      <c r="C36" s="126" t="s">
        <v>166</v>
      </c>
      <c r="D36" s="79">
        <v>150.47999999999999</v>
      </c>
      <c r="E36" s="156" t="s">
        <v>873</v>
      </c>
      <c r="F36" s="155" t="s">
        <v>872</v>
      </c>
      <c r="G36" s="126"/>
      <c r="H36" s="133" t="s">
        <v>568</v>
      </c>
      <c r="I36" s="79">
        <v>190</v>
      </c>
      <c r="J36" s="79" t="s">
        <v>609</v>
      </c>
      <c r="K36" s="79"/>
      <c r="L36" s="79" t="s">
        <v>962</v>
      </c>
    </row>
    <row r="37" spans="1:12" s="104" customFormat="1" ht="12">
      <c r="A37" s="109" t="s">
        <v>814</v>
      </c>
      <c r="B37" s="79" t="s">
        <v>7</v>
      </c>
      <c r="C37" s="126" t="s">
        <v>166</v>
      </c>
      <c r="D37" s="79">
        <v>1260.5999999999999</v>
      </c>
      <c r="E37" s="156" t="s">
        <v>873</v>
      </c>
      <c r="F37" s="155" t="s">
        <v>872</v>
      </c>
      <c r="G37" s="126"/>
      <c r="H37" s="133" t="s">
        <v>568</v>
      </c>
      <c r="I37" s="79">
        <v>1550</v>
      </c>
      <c r="J37" s="79" t="s">
        <v>609</v>
      </c>
      <c r="K37" s="79"/>
      <c r="L37" s="79" t="s">
        <v>962</v>
      </c>
    </row>
    <row r="38" spans="1:12" s="104" customFormat="1" ht="12">
      <c r="A38" s="109" t="s">
        <v>815</v>
      </c>
      <c r="B38" s="79" t="s">
        <v>7</v>
      </c>
      <c r="C38" s="126" t="s">
        <v>166</v>
      </c>
      <c r="D38" s="79">
        <v>960.3</v>
      </c>
      <c r="E38" s="156" t="s">
        <v>873</v>
      </c>
      <c r="F38" s="155" t="s">
        <v>872</v>
      </c>
      <c r="G38" s="126"/>
      <c r="H38" s="133" t="s">
        <v>568</v>
      </c>
      <c r="I38" s="79">
        <v>1550</v>
      </c>
      <c r="J38" s="79" t="s">
        <v>609</v>
      </c>
      <c r="K38" s="79"/>
      <c r="L38" s="79" t="s">
        <v>962</v>
      </c>
    </row>
    <row r="39" spans="1:12" s="104" customFormat="1" ht="12">
      <c r="A39" s="109" t="s">
        <v>816</v>
      </c>
      <c r="B39" s="79" t="s">
        <v>7</v>
      </c>
      <c r="C39" s="126" t="s">
        <v>166</v>
      </c>
      <c r="D39" s="79">
        <v>31.05</v>
      </c>
      <c r="E39" s="156" t="s">
        <v>873</v>
      </c>
      <c r="F39" s="155" t="s">
        <v>872</v>
      </c>
      <c r="G39" s="126"/>
      <c r="H39" s="133" t="s">
        <v>568</v>
      </c>
      <c r="I39" s="79">
        <v>100</v>
      </c>
      <c r="J39" s="79" t="s">
        <v>609</v>
      </c>
      <c r="K39" s="79"/>
      <c r="L39" s="79" t="s">
        <v>962</v>
      </c>
    </row>
    <row r="40" spans="1:12" s="104" customFormat="1" ht="12">
      <c r="A40" s="109" t="s">
        <v>817</v>
      </c>
      <c r="B40" s="79" t="s">
        <v>7</v>
      </c>
      <c r="C40" s="126" t="s">
        <v>166</v>
      </c>
      <c r="D40" s="79">
        <v>86.85</v>
      </c>
      <c r="E40" s="156" t="s">
        <v>873</v>
      </c>
      <c r="F40" s="155" t="s">
        <v>872</v>
      </c>
      <c r="G40" s="126"/>
      <c r="H40" s="133" t="s">
        <v>568</v>
      </c>
      <c r="I40" s="79">
        <v>100</v>
      </c>
      <c r="J40" s="79" t="s">
        <v>609</v>
      </c>
      <c r="K40" s="79"/>
      <c r="L40" s="79" t="s">
        <v>962</v>
      </c>
    </row>
    <row r="41" spans="1:12">
      <c r="A41" s="46" t="s">
        <v>60</v>
      </c>
      <c r="B41" s="47" t="s">
        <v>1</v>
      </c>
      <c r="C41" s="50" t="s">
        <v>220</v>
      </c>
      <c r="D41" s="50" t="s">
        <v>17</v>
      </c>
      <c r="E41" s="48" t="s">
        <v>64</v>
      </c>
      <c r="F41" s="48" t="s">
        <v>65</v>
      </c>
      <c r="G41" s="47" t="s">
        <v>19</v>
      </c>
      <c r="H41" s="47" t="s">
        <v>71</v>
      </c>
      <c r="I41" s="48" t="s">
        <v>14</v>
      </c>
      <c r="J41" s="50" t="s">
        <v>367</v>
      </c>
      <c r="K41" s="50" t="s">
        <v>408</v>
      </c>
      <c r="L41" s="50" t="s">
        <v>412</v>
      </c>
    </row>
    <row r="42" spans="1:12" ht="24.75">
      <c r="A42" s="109" t="s">
        <v>818</v>
      </c>
      <c r="B42" s="124" t="s">
        <v>441</v>
      </c>
      <c r="C42" s="146" t="s">
        <v>166</v>
      </c>
      <c r="D42" s="124" t="s">
        <v>555</v>
      </c>
      <c r="E42" s="124" t="s">
        <v>556</v>
      </c>
      <c r="F42" s="124"/>
      <c r="G42" s="124"/>
      <c r="H42" s="134" t="s">
        <v>557</v>
      </c>
      <c r="I42" s="10"/>
      <c r="J42" s="79" t="s">
        <v>819</v>
      </c>
      <c r="K42" s="151"/>
      <c r="L42" s="79" t="s">
        <v>962</v>
      </c>
    </row>
    <row r="43" spans="1:12">
      <c r="A43" s="109" t="s">
        <v>820</v>
      </c>
      <c r="B43" s="124" t="s">
        <v>441</v>
      </c>
      <c r="C43" s="146" t="s">
        <v>166</v>
      </c>
      <c r="D43" s="146">
        <v>0</v>
      </c>
      <c r="E43" s="124"/>
      <c r="F43" s="146"/>
      <c r="G43" s="146"/>
      <c r="H43" s="146"/>
      <c r="I43" s="127" t="s">
        <v>765</v>
      </c>
      <c r="J43" s="79" t="s">
        <v>819</v>
      </c>
      <c r="K43" s="151"/>
      <c r="L43" s="79" t="s">
        <v>962</v>
      </c>
    </row>
    <row r="44" spans="1:12">
      <c r="A44" s="109" t="s">
        <v>821</v>
      </c>
      <c r="B44" s="124" t="s">
        <v>441</v>
      </c>
      <c r="C44" s="146" t="s">
        <v>166</v>
      </c>
      <c r="D44" s="126">
        <v>25</v>
      </c>
      <c r="E44" s="124" t="s">
        <v>572</v>
      </c>
      <c r="F44" s="126" t="s">
        <v>573</v>
      </c>
      <c r="G44" s="126"/>
      <c r="H44" s="43"/>
      <c r="I44" s="18" t="s">
        <v>111</v>
      </c>
      <c r="J44" s="79" t="s">
        <v>819</v>
      </c>
      <c r="K44" s="151"/>
      <c r="L44" s="79" t="s">
        <v>962</v>
      </c>
    </row>
    <row r="45" spans="1:12">
      <c r="A45" s="109" t="s">
        <v>822</v>
      </c>
      <c r="B45" s="124" t="s">
        <v>441</v>
      </c>
      <c r="C45" s="146" t="s">
        <v>166</v>
      </c>
      <c r="D45" s="126">
        <v>1.2</v>
      </c>
      <c r="E45" s="124" t="s">
        <v>572</v>
      </c>
      <c r="F45" s="126" t="s">
        <v>573</v>
      </c>
      <c r="G45" s="126"/>
      <c r="H45" s="43"/>
      <c r="I45" s="146" t="s">
        <v>101</v>
      </c>
      <c r="J45" s="79" t="s">
        <v>819</v>
      </c>
      <c r="K45" s="151"/>
      <c r="L45" s="79" t="s">
        <v>962</v>
      </c>
    </row>
    <row r="46" spans="1:12" ht="24">
      <c r="A46" s="109" t="s">
        <v>823</v>
      </c>
      <c r="B46" s="137" t="s">
        <v>441</v>
      </c>
      <c r="C46" s="138" t="s">
        <v>166</v>
      </c>
      <c r="D46" s="138" t="s">
        <v>594</v>
      </c>
      <c r="E46" s="137"/>
      <c r="F46" s="138"/>
      <c r="G46" s="138"/>
      <c r="H46" s="138" t="s">
        <v>593</v>
      </c>
      <c r="I46" s="146"/>
      <c r="J46" s="79" t="s">
        <v>819</v>
      </c>
      <c r="K46" s="151"/>
      <c r="L46" s="79" t="s">
        <v>962</v>
      </c>
    </row>
    <row r="47" spans="1:12">
      <c r="A47" s="109" t="s">
        <v>824</v>
      </c>
      <c r="B47" s="124" t="s">
        <v>441</v>
      </c>
      <c r="C47" s="146" t="s">
        <v>166</v>
      </c>
      <c r="D47" s="123">
        <v>116</v>
      </c>
      <c r="E47" s="124" t="s">
        <v>572</v>
      </c>
      <c r="F47" s="126" t="s">
        <v>573</v>
      </c>
      <c r="G47" s="126"/>
      <c r="H47" s="66"/>
      <c r="I47" s="10"/>
      <c r="J47" s="79" t="s">
        <v>819</v>
      </c>
      <c r="K47" s="151"/>
      <c r="L47" s="79" t="s">
        <v>962</v>
      </c>
    </row>
    <row r="48" spans="1:12" ht="36.75">
      <c r="A48" s="109" t="s">
        <v>825</v>
      </c>
      <c r="B48" s="137"/>
      <c r="C48" s="138"/>
      <c r="D48" s="137"/>
      <c r="E48" s="137"/>
      <c r="F48" s="137"/>
      <c r="G48" s="138"/>
      <c r="H48" s="139" t="s">
        <v>575</v>
      </c>
      <c r="I48" s="10"/>
      <c r="J48" s="79" t="s">
        <v>819</v>
      </c>
      <c r="K48" s="151"/>
      <c r="L48" s="79" t="s">
        <v>962</v>
      </c>
    </row>
    <row r="49" spans="1:12" ht="72.75">
      <c r="A49" s="109" t="s">
        <v>826</v>
      </c>
      <c r="B49" s="142" t="s">
        <v>561</v>
      </c>
      <c r="C49" s="146" t="s">
        <v>166</v>
      </c>
      <c r="D49" s="146" t="s">
        <v>601</v>
      </c>
      <c r="E49" s="126" t="s">
        <v>602</v>
      </c>
      <c r="F49" s="126" t="s">
        <v>587</v>
      </c>
      <c r="G49" s="126"/>
      <c r="H49" s="134" t="s">
        <v>576</v>
      </c>
      <c r="I49" s="64"/>
      <c r="J49" s="79" t="s">
        <v>819</v>
      </c>
      <c r="K49" s="151"/>
      <c r="L49" s="79" t="s">
        <v>962</v>
      </c>
    </row>
    <row r="50" spans="1:12">
      <c r="A50" s="109" t="s">
        <v>827</v>
      </c>
      <c r="B50" s="124" t="s">
        <v>441</v>
      </c>
      <c r="C50" s="146" t="s">
        <v>166</v>
      </c>
      <c r="D50" s="146">
        <v>5.9</v>
      </c>
      <c r="E50" s="126" t="s">
        <v>572</v>
      </c>
      <c r="F50" s="126" t="s">
        <v>573</v>
      </c>
      <c r="G50" s="126"/>
      <c r="H50" s="66"/>
      <c r="I50" s="68"/>
      <c r="J50" s="79" t="s">
        <v>819</v>
      </c>
      <c r="K50" s="151"/>
      <c r="L50" s="79" t="s">
        <v>962</v>
      </c>
    </row>
    <row r="51" spans="1:12">
      <c r="A51" s="109" t="s">
        <v>828</v>
      </c>
      <c r="B51" s="124" t="s">
        <v>441</v>
      </c>
      <c r="C51" s="146" t="s">
        <v>166</v>
      </c>
      <c r="D51" s="150">
        <v>0</v>
      </c>
      <c r="E51" s="142"/>
      <c r="F51" s="150"/>
      <c r="G51" s="150"/>
      <c r="H51" s="66" t="s">
        <v>577</v>
      </c>
      <c r="I51" s="64"/>
      <c r="J51" s="79" t="s">
        <v>819</v>
      </c>
      <c r="K51" s="151"/>
      <c r="L51" s="79" t="s">
        <v>962</v>
      </c>
    </row>
    <row r="52" spans="1:12" ht="24.75">
      <c r="A52" s="109" t="s">
        <v>829</v>
      </c>
      <c r="B52" s="150" t="s">
        <v>561</v>
      </c>
      <c r="C52" s="146" t="s">
        <v>166</v>
      </c>
      <c r="D52" s="150" t="s">
        <v>605</v>
      </c>
      <c r="E52" s="126" t="s">
        <v>600</v>
      </c>
      <c r="F52" s="150" t="s">
        <v>578</v>
      </c>
      <c r="G52" s="151"/>
      <c r="H52" s="134" t="s">
        <v>557</v>
      </c>
      <c r="I52" s="64"/>
      <c r="J52" s="79" t="s">
        <v>819</v>
      </c>
      <c r="K52" s="151"/>
      <c r="L52" s="79" t="s">
        <v>962</v>
      </c>
    </row>
    <row r="53" spans="1:12" ht="48.75">
      <c r="A53" s="109" t="s">
        <v>830</v>
      </c>
      <c r="B53" s="124" t="s">
        <v>441</v>
      </c>
      <c r="C53" s="146" t="s">
        <v>166</v>
      </c>
      <c r="D53" s="67" t="s">
        <v>584</v>
      </c>
      <c r="E53" s="136" t="s">
        <v>21</v>
      </c>
      <c r="F53" s="67" t="s">
        <v>585</v>
      </c>
      <c r="G53" s="151"/>
      <c r="H53" s="66" t="s">
        <v>586</v>
      </c>
      <c r="I53" s="64"/>
      <c r="J53" s="79" t="s">
        <v>819</v>
      </c>
      <c r="K53" s="151"/>
      <c r="L53" s="79" t="s">
        <v>962</v>
      </c>
    </row>
    <row r="54" spans="1:12" ht="24">
      <c r="A54" s="109" t="s">
        <v>831</v>
      </c>
      <c r="B54" s="137"/>
      <c r="C54" s="138"/>
      <c r="D54" s="138"/>
      <c r="E54" s="138"/>
      <c r="F54" s="138"/>
      <c r="G54" s="138"/>
      <c r="H54" s="140" t="s">
        <v>592</v>
      </c>
      <c r="I54" s="64"/>
      <c r="J54" s="79" t="s">
        <v>819</v>
      </c>
      <c r="K54" s="151"/>
      <c r="L54" s="79" t="s">
        <v>962</v>
      </c>
    </row>
    <row r="55" spans="1:12">
      <c r="A55" s="109" t="s">
        <v>832</v>
      </c>
      <c r="B55" s="124" t="s">
        <v>561</v>
      </c>
      <c r="C55" s="146" t="s">
        <v>166</v>
      </c>
      <c r="D55" s="67" t="s">
        <v>588</v>
      </c>
      <c r="E55" s="136" t="s">
        <v>21</v>
      </c>
      <c r="F55" s="67" t="s">
        <v>589</v>
      </c>
      <c r="G55" s="146"/>
      <c r="H55" s="67"/>
      <c r="I55" s="64"/>
      <c r="J55" s="79" t="s">
        <v>819</v>
      </c>
      <c r="K55" s="151"/>
      <c r="L55" s="79" t="s">
        <v>962</v>
      </c>
    </row>
    <row r="56" spans="1:12" ht="24">
      <c r="A56" s="109" t="s">
        <v>833</v>
      </c>
      <c r="B56" s="124" t="s">
        <v>441</v>
      </c>
      <c r="C56" s="146" t="s">
        <v>166</v>
      </c>
      <c r="D56" s="146" t="s">
        <v>595</v>
      </c>
      <c r="E56" s="126"/>
      <c r="F56" s="146"/>
      <c r="G56" s="146"/>
      <c r="H56" s="138" t="s">
        <v>593</v>
      </c>
      <c r="I56" s="64"/>
      <c r="J56" s="79" t="s">
        <v>819</v>
      </c>
      <c r="K56" s="151"/>
      <c r="L56" s="79" t="s">
        <v>962</v>
      </c>
    </row>
    <row r="57" spans="1:12">
      <c r="A57" s="120" t="s">
        <v>834</v>
      </c>
      <c r="B57" s="124" t="s">
        <v>441</v>
      </c>
      <c r="C57" s="146" t="s">
        <v>166</v>
      </c>
      <c r="D57" s="124">
        <v>4.5</v>
      </c>
      <c r="E57" s="124" t="s">
        <v>572</v>
      </c>
      <c r="F57" s="124" t="s">
        <v>573</v>
      </c>
      <c r="G57" s="150"/>
      <c r="H57" s="66"/>
      <c r="I57" s="64"/>
      <c r="J57" s="79" t="s">
        <v>819</v>
      </c>
      <c r="K57" s="151"/>
      <c r="L57" s="79" t="s">
        <v>962</v>
      </c>
    </row>
    <row r="58" spans="1:12">
      <c r="A58" s="109" t="s">
        <v>835</v>
      </c>
      <c r="B58" s="124" t="s">
        <v>441</v>
      </c>
      <c r="C58" s="146" t="s">
        <v>166</v>
      </c>
      <c r="D58" s="150">
        <v>145</v>
      </c>
      <c r="E58" s="142" t="s">
        <v>572</v>
      </c>
      <c r="F58" s="150" t="s">
        <v>573</v>
      </c>
      <c r="G58" s="150"/>
      <c r="H58" s="66"/>
      <c r="I58" s="64"/>
      <c r="J58" s="79" t="s">
        <v>819</v>
      </c>
      <c r="K58" s="151"/>
      <c r="L58" s="79" t="s">
        <v>962</v>
      </c>
    </row>
    <row r="59" spans="1:12">
      <c r="A59" s="109" t="s">
        <v>836</v>
      </c>
      <c r="B59" s="128" t="s">
        <v>441</v>
      </c>
      <c r="C59" s="127" t="s">
        <v>166</v>
      </c>
      <c r="D59" s="128"/>
      <c r="E59" s="128"/>
      <c r="F59" s="128"/>
      <c r="G59" s="132"/>
      <c r="H59" s="134" t="s">
        <v>590</v>
      </c>
      <c r="I59" s="64"/>
      <c r="J59" s="79" t="s">
        <v>819</v>
      </c>
      <c r="K59" s="151"/>
      <c r="L59" s="79" t="s">
        <v>962</v>
      </c>
    </row>
    <row r="60" spans="1:12" ht="36">
      <c r="A60" s="109" t="s">
        <v>837</v>
      </c>
      <c r="B60" s="150" t="s">
        <v>10</v>
      </c>
      <c r="C60" s="146" t="s">
        <v>166</v>
      </c>
      <c r="D60" s="150" t="s">
        <v>565</v>
      </c>
      <c r="E60" s="150" t="s">
        <v>604</v>
      </c>
      <c r="F60" s="150"/>
      <c r="G60" s="37"/>
      <c r="H60" s="143" t="s">
        <v>591</v>
      </c>
      <c r="I60" s="64"/>
      <c r="J60" s="79" t="s">
        <v>819</v>
      </c>
      <c r="K60" s="151"/>
      <c r="L60" s="79" t="s">
        <v>962</v>
      </c>
    </row>
    <row r="61" spans="1:12" ht="24.75">
      <c r="A61" s="109" t="s">
        <v>838</v>
      </c>
      <c r="B61" s="124" t="s">
        <v>441</v>
      </c>
      <c r="C61" s="146" t="s">
        <v>166</v>
      </c>
      <c r="D61" s="124" t="s">
        <v>555</v>
      </c>
      <c r="E61" s="124"/>
      <c r="F61" s="124"/>
      <c r="G61" s="124"/>
      <c r="H61" s="134" t="s">
        <v>557</v>
      </c>
      <c r="I61" s="64"/>
      <c r="J61" s="79" t="s">
        <v>819</v>
      </c>
      <c r="K61" s="151"/>
      <c r="L61" s="79" t="s">
        <v>962</v>
      </c>
    </row>
    <row r="62" spans="1:12">
      <c r="A62" s="109" t="s">
        <v>839</v>
      </c>
      <c r="B62" s="124" t="s">
        <v>441</v>
      </c>
      <c r="C62" s="146" t="s">
        <v>166</v>
      </c>
      <c r="D62" s="146">
        <v>0</v>
      </c>
      <c r="E62" s="124"/>
      <c r="F62" s="146"/>
      <c r="G62" s="146"/>
      <c r="H62" s="127" t="s">
        <v>571</v>
      </c>
      <c r="I62" s="64"/>
      <c r="J62" s="79" t="s">
        <v>819</v>
      </c>
      <c r="K62" s="151"/>
      <c r="L62" s="79" t="s">
        <v>962</v>
      </c>
    </row>
    <row r="63" spans="1:12">
      <c r="A63" s="109" t="s">
        <v>840</v>
      </c>
      <c r="B63" s="124" t="s">
        <v>441</v>
      </c>
      <c r="C63" s="146" t="s">
        <v>166</v>
      </c>
      <c r="D63" s="126">
        <v>16</v>
      </c>
      <c r="E63" s="124" t="s">
        <v>572</v>
      </c>
      <c r="F63" s="126" t="s">
        <v>573</v>
      </c>
      <c r="G63" s="126"/>
      <c r="H63" s="43"/>
      <c r="I63" s="64"/>
      <c r="J63" s="79" t="s">
        <v>819</v>
      </c>
      <c r="K63" s="151"/>
      <c r="L63" s="79" t="s">
        <v>962</v>
      </c>
    </row>
    <row r="64" spans="1:12">
      <c r="A64" s="109" t="s">
        <v>841</v>
      </c>
      <c r="B64" s="124" t="s">
        <v>441</v>
      </c>
      <c r="C64" s="146" t="s">
        <v>166</v>
      </c>
      <c r="D64" s="126">
        <v>1E-4</v>
      </c>
      <c r="E64" s="124" t="s">
        <v>572</v>
      </c>
      <c r="F64" s="126" t="s">
        <v>573</v>
      </c>
      <c r="G64" s="126"/>
      <c r="H64" s="43"/>
      <c r="I64" s="64"/>
      <c r="J64" s="79" t="s">
        <v>819</v>
      </c>
      <c r="K64" s="151"/>
      <c r="L64" s="79" t="s">
        <v>962</v>
      </c>
    </row>
    <row r="65" spans="1:12" ht="24">
      <c r="A65" s="109" t="s">
        <v>842</v>
      </c>
      <c r="B65" s="137" t="s">
        <v>441</v>
      </c>
      <c r="C65" s="138" t="s">
        <v>166</v>
      </c>
      <c r="D65" s="138" t="s">
        <v>594</v>
      </c>
      <c r="E65" s="137"/>
      <c r="F65" s="138"/>
      <c r="G65" s="138"/>
      <c r="H65" s="138" t="s">
        <v>593</v>
      </c>
      <c r="I65" s="64"/>
      <c r="J65" s="79" t="s">
        <v>819</v>
      </c>
      <c r="K65" s="151"/>
      <c r="L65" s="79" t="s">
        <v>962</v>
      </c>
    </row>
    <row r="66" spans="1:12">
      <c r="A66" s="109" t="s">
        <v>843</v>
      </c>
      <c r="B66" s="124" t="s">
        <v>441</v>
      </c>
      <c r="C66" s="146" t="s">
        <v>166</v>
      </c>
      <c r="D66" s="123">
        <v>20</v>
      </c>
      <c r="E66" s="124" t="s">
        <v>572</v>
      </c>
      <c r="F66" s="126" t="s">
        <v>573</v>
      </c>
      <c r="G66" s="126"/>
      <c r="H66" s="66"/>
      <c r="I66" s="64"/>
      <c r="J66" s="79" t="s">
        <v>819</v>
      </c>
      <c r="K66" s="151"/>
      <c r="L66" s="79" t="s">
        <v>962</v>
      </c>
    </row>
    <row r="67" spans="1:12" ht="36.75">
      <c r="A67" s="109" t="s">
        <v>844</v>
      </c>
      <c r="B67" s="124" t="s">
        <v>441</v>
      </c>
      <c r="C67" s="146" t="s">
        <v>166</v>
      </c>
      <c r="D67" s="124"/>
      <c r="E67" s="124"/>
      <c r="F67" s="124"/>
      <c r="G67" s="126"/>
      <c r="H67" s="134" t="s">
        <v>574</v>
      </c>
      <c r="I67" s="64"/>
      <c r="J67" s="79" t="s">
        <v>819</v>
      </c>
      <c r="K67" s="151"/>
      <c r="L67" s="79" t="s">
        <v>962</v>
      </c>
    </row>
    <row r="68" spans="1:12" ht="72.75">
      <c r="A68" s="109" t="s">
        <v>845</v>
      </c>
      <c r="B68" s="142" t="s">
        <v>561</v>
      </c>
      <c r="C68" s="146" t="s">
        <v>166</v>
      </c>
      <c r="D68" s="146" t="s">
        <v>601</v>
      </c>
      <c r="E68" s="126" t="s">
        <v>602</v>
      </c>
      <c r="F68" s="126" t="s">
        <v>587</v>
      </c>
      <c r="G68" s="126"/>
      <c r="H68" s="134" t="s">
        <v>576</v>
      </c>
      <c r="I68" s="64"/>
      <c r="J68" s="79" t="s">
        <v>819</v>
      </c>
      <c r="K68" s="151"/>
      <c r="L68" s="79" t="s">
        <v>962</v>
      </c>
    </row>
    <row r="69" spans="1:12">
      <c r="A69" s="109" t="s">
        <v>846</v>
      </c>
      <c r="B69" s="124" t="s">
        <v>441</v>
      </c>
      <c r="C69" s="146" t="s">
        <v>166</v>
      </c>
      <c r="D69" s="146">
        <v>0</v>
      </c>
      <c r="E69" s="126" t="s">
        <v>572</v>
      </c>
      <c r="F69" s="126" t="s">
        <v>573</v>
      </c>
      <c r="G69" s="126"/>
      <c r="H69" s="66"/>
      <c r="I69" s="68"/>
      <c r="J69" s="79" t="s">
        <v>819</v>
      </c>
      <c r="K69" s="151"/>
      <c r="L69" s="79" t="s">
        <v>962</v>
      </c>
    </row>
    <row r="70" spans="1:12">
      <c r="A70" s="109" t="s">
        <v>847</v>
      </c>
      <c r="B70" s="124" t="s">
        <v>441</v>
      </c>
      <c r="C70" s="146" t="s">
        <v>166</v>
      </c>
      <c r="D70" s="150">
        <v>0</v>
      </c>
      <c r="E70" s="142"/>
      <c r="F70" s="150"/>
      <c r="G70" s="150"/>
      <c r="H70" s="66" t="s">
        <v>577</v>
      </c>
      <c r="I70" s="64"/>
      <c r="J70" s="79" t="s">
        <v>819</v>
      </c>
      <c r="K70" s="151"/>
      <c r="L70" s="79" t="s">
        <v>962</v>
      </c>
    </row>
    <row r="71" spans="1:12" ht="24.75">
      <c r="A71" s="109" t="s">
        <v>848</v>
      </c>
      <c r="B71" s="150" t="s">
        <v>561</v>
      </c>
      <c r="C71" s="146" t="s">
        <v>166</v>
      </c>
      <c r="D71" s="150" t="s">
        <v>605</v>
      </c>
      <c r="E71" s="126" t="s">
        <v>600</v>
      </c>
      <c r="F71" s="150" t="s">
        <v>578</v>
      </c>
      <c r="G71" s="151"/>
      <c r="H71" s="134" t="s">
        <v>557</v>
      </c>
      <c r="I71" s="64"/>
      <c r="J71" s="79" t="s">
        <v>819</v>
      </c>
      <c r="K71" s="151"/>
      <c r="L71" s="79" t="s">
        <v>962</v>
      </c>
    </row>
    <row r="72" spans="1:12" ht="48.75">
      <c r="A72" s="109" t="s">
        <v>849</v>
      </c>
      <c r="B72" s="124" t="s">
        <v>441</v>
      </c>
      <c r="C72" s="146" t="s">
        <v>166</v>
      </c>
      <c r="D72" s="67" t="s">
        <v>584</v>
      </c>
      <c r="E72" s="136" t="s">
        <v>21</v>
      </c>
      <c r="F72" s="67" t="s">
        <v>585</v>
      </c>
      <c r="G72" s="151"/>
      <c r="H72" s="66" t="s">
        <v>586</v>
      </c>
      <c r="I72" s="64"/>
      <c r="J72" s="79" t="s">
        <v>819</v>
      </c>
      <c r="K72" s="151"/>
      <c r="L72" s="79" t="s">
        <v>962</v>
      </c>
    </row>
    <row r="73" spans="1:12">
      <c r="A73" s="109" t="s">
        <v>850</v>
      </c>
      <c r="B73" s="124" t="s">
        <v>441</v>
      </c>
      <c r="C73" s="146" t="s">
        <v>166</v>
      </c>
      <c r="D73" s="146"/>
      <c r="E73" s="126"/>
      <c r="F73" s="146"/>
      <c r="G73" s="146"/>
      <c r="H73" s="67"/>
      <c r="I73" s="64"/>
      <c r="J73" s="79" t="s">
        <v>819</v>
      </c>
      <c r="K73" s="151"/>
      <c r="L73" s="79" t="s">
        <v>962</v>
      </c>
    </row>
    <row r="74" spans="1:12">
      <c r="A74" s="109" t="s">
        <v>851</v>
      </c>
      <c r="B74" s="124" t="s">
        <v>561</v>
      </c>
      <c r="C74" s="146" t="s">
        <v>166</v>
      </c>
      <c r="D74" s="67" t="s">
        <v>588</v>
      </c>
      <c r="E74" s="136" t="s">
        <v>21</v>
      </c>
      <c r="F74" s="67" t="s">
        <v>589</v>
      </c>
      <c r="G74" s="146"/>
      <c r="H74" s="67"/>
      <c r="I74" s="64"/>
      <c r="J74" s="79" t="s">
        <v>819</v>
      </c>
      <c r="K74" s="151"/>
      <c r="L74" s="79" t="s">
        <v>962</v>
      </c>
    </row>
    <row r="75" spans="1:12" ht="24">
      <c r="A75" s="109" t="s">
        <v>852</v>
      </c>
      <c r="B75" s="124" t="s">
        <v>441</v>
      </c>
      <c r="C75" s="146" t="s">
        <v>166</v>
      </c>
      <c r="D75" s="146" t="s">
        <v>595</v>
      </c>
      <c r="E75" s="126"/>
      <c r="F75" s="146"/>
      <c r="G75" s="146"/>
      <c r="H75" s="138" t="s">
        <v>593</v>
      </c>
      <c r="I75" s="64"/>
      <c r="J75" s="79" t="s">
        <v>819</v>
      </c>
      <c r="K75" s="151"/>
      <c r="L75" s="79" t="s">
        <v>962</v>
      </c>
    </row>
    <row r="76" spans="1:12">
      <c r="A76" s="120" t="s">
        <v>853</v>
      </c>
      <c r="B76" s="124" t="s">
        <v>441</v>
      </c>
      <c r="C76" s="146" t="s">
        <v>166</v>
      </c>
      <c r="D76" s="124">
        <v>120</v>
      </c>
      <c r="E76" s="124" t="s">
        <v>572</v>
      </c>
      <c r="F76" s="124" t="s">
        <v>573</v>
      </c>
      <c r="G76" s="150"/>
      <c r="H76" s="66"/>
      <c r="I76" s="64"/>
      <c r="J76" s="79" t="s">
        <v>819</v>
      </c>
      <c r="K76" s="151"/>
      <c r="L76" s="79" t="s">
        <v>962</v>
      </c>
    </row>
    <row r="77" spans="1:12">
      <c r="A77" s="109" t="s">
        <v>854</v>
      </c>
      <c r="B77" s="124" t="s">
        <v>441</v>
      </c>
      <c r="C77" s="146" t="s">
        <v>166</v>
      </c>
      <c r="D77" s="150">
        <v>15</v>
      </c>
      <c r="E77" s="142" t="s">
        <v>572</v>
      </c>
      <c r="F77" s="150" t="s">
        <v>573</v>
      </c>
      <c r="G77" s="150"/>
      <c r="H77" s="66"/>
      <c r="I77" s="64"/>
      <c r="J77" s="79" t="s">
        <v>819</v>
      </c>
      <c r="K77" s="151"/>
      <c r="L77" s="79" t="s">
        <v>962</v>
      </c>
    </row>
    <row r="78" spans="1:12">
      <c r="A78" s="109" t="s">
        <v>855</v>
      </c>
      <c r="B78" s="128" t="s">
        <v>441</v>
      </c>
      <c r="C78" s="127" t="s">
        <v>166</v>
      </c>
      <c r="D78" s="128"/>
      <c r="E78" s="128"/>
      <c r="F78" s="128"/>
      <c r="G78" s="134"/>
      <c r="H78" s="134" t="s">
        <v>590</v>
      </c>
      <c r="I78" s="64"/>
      <c r="J78" s="79" t="s">
        <v>819</v>
      </c>
      <c r="K78" s="151"/>
      <c r="L78" s="79" t="s">
        <v>962</v>
      </c>
    </row>
    <row r="79" spans="1:12" ht="36">
      <c r="A79" s="109" t="s">
        <v>856</v>
      </c>
      <c r="B79" s="150" t="s">
        <v>10</v>
      </c>
      <c r="C79" s="146" t="s">
        <v>166</v>
      </c>
      <c r="D79" s="150" t="s">
        <v>565</v>
      </c>
      <c r="E79" s="150" t="s">
        <v>604</v>
      </c>
      <c r="F79" s="150"/>
      <c r="G79" s="43"/>
      <c r="H79" s="143" t="s">
        <v>591</v>
      </c>
      <c r="I79" s="64"/>
      <c r="J79" s="79" t="s">
        <v>819</v>
      </c>
      <c r="K79" s="151"/>
      <c r="L79" s="79" t="s">
        <v>962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Rachel Clipp</cp:lastModifiedBy>
  <dcterms:created xsi:type="dcterms:W3CDTF">2014-01-03T14:43:46Z</dcterms:created>
  <dcterms:modified xsi:type="dcterms:W3CDTF">2022-03-11T17:54:48Z</dcterms:modified>
</cp:coreProperties>
</file>