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OneDrive - Aarhus universitet\BV\uni\Thesis\Unity\FirstSim\First UAV Simulation\Assets\"/>
    </mc:Choice>
  </mc:AlternateContent>
  <xr:revisionPtr revIDLastSave="0" documentId="13_ncr:1_{65A75861-B177-4BBB-9897-23F436AE46FB}" xr6:coauthVersionLast="47" xr6:coauthVersionMax="47" xr10:uidLastSave="{00000000-0000-0000-0000-000000000000}"/>
  <bookViews>
    <workbookView xWindow="-110" yWindow="-110" windowWidth="25820" windowHeight="13900" activeTab="5" xr2:uid="{C04BE9F2-53DB-43AD-9FD0-613DF4DDD30F}"/>
  </bookViews>
  <sheets>
    <sheet name="S0PRP1" sheetId="3" r:id="rId1"/>
    <sheet name="S1PRP2" sheetId="5" r:id="rId2"/>
    <sheet name="S1PRP3" sheetId="7" r:id="rId3"/>
    <sheet name="S1PRP1" sheetId="4" r:id="rId4"/>
    <sheet name="Ark2" sheetId="6" r:id="rId5"/>
    <sheet name="Scenario1" sheetId="1" r:id="rId6"/>
  </sheets>
  <definedNames>
    <definedName name="_xlchart.v1.0" hidden="1">S1PRP1!$F$1:$J$1</definedName>
    <definedName name="_xlchart.v1.1" hidden="1">S1PRP1!$F$2:$J$2</definedName>
    <definedName name="_xlchart.v1.10" hidden="1">S1PRP2!$A$2:$A$11</definedName>
    <definedName name="_xlchart.v1.11" hidden="1">S1PRP3!$A$2:$A$11</definedName>
    <definedName name="_xlchart.v1.12" hidden="1">Scenario1!$A$1</definedName>
    <definedName name="_xlchart.v1.13" hidden="1">Scenario1!$A$2:$A$12</definedName>
    <definedName name="_xlchart.v1.14" hidden="1">Scenario1!$I$3</definedName>
    <definedName name="_xlchart.v1.15" hidden="1">S1PRP1!$A$2:$A$12</definedName>
    <definedName name="_xlchart.v1.16" hidden="1">S1PRP2!$A$2:$A$11</definedName>
    <definedName name="_xlchart.v1.17" hidden="1">S1PRP3!$A$2:$A$11</definedName>
    <definedName name="_xlchart.v1.18" hidden="1">Scenario1!$A$1</definedName>
    <definedName name="_xlchart.v1.19" hidden="1">Scenario1!$A$2:$A$12</definedName>
    <definedName name="_xlchart.v1.2" hidden="1">S1PRP1!$A$2:$A$12</definedName>
    <definedName name="_xlchart.v1.20" hidden="1">Scenario1!$I$3</definedName>
    <definedName name="_xlchart.v1.21" hidden="1">S1PRP1!$A$2:$A$12</definedName>
    <definedName name="_xlchart.v1.22" hidden="1">S1PRP2!$A$2:$A$11</definedName>
    <definedName name="_xlchart.v1.23" hidden="1">S1PRP3!$A$2:$A$11</definedName>
    <definedName name="_xlchart.v1.24" hidden="1">Scenario1!$A$1</definedName>
    <definedName name="_xlchart.v1.25" hidden="1">Scenario1!$A$2:$A$12</definedName>
    <definedName name="_xlchart.v1.26" hidden="1">Scenario1!$I$3</definedName>
    <definedName name="_xlchart.v1.27" hidden="1">S1PRP1!$A$2:$A$12</definedName>
    <definedName name="_xlchart.v1.28" hidden="1">S1PRP2!$A$2:$A$11</definedName>
    <definedName name="_xlchart.v1.29" hidden="1">S1PRP3!$A$2:$A$11</definedName>
    <definedName name="_xlchart.v1.3" hidden="1">S1PRP1!$E$2:$E$12</definedName>
    <definedName name="_xlchart.v1.30" hidden="1">Scenario1!$A$1</definedName>
    <definedName name="_xlchart.v1.31" hidden="1">Scenario1!$A$2:$A$12</definedName>
    <definedName name="_xlchart.v1.32" hidden="1">Scenario1!$I$3</definedName>
    <definedName name="_xlchart.v1.33" hidden="1">S1PRP1!$A$2:$A$12</definedName>
    <definedName name="_xlchart.v1.34" hidden="1">S1PRP2!$A$2:$A$11</definedName>
    <definedName name="_xlchart.v1.35" hidden="1">S1PRP3!$A$2:$A$11</definedName>
    <definedName name="_xlchart.v1.36" hidden="1">Scenario1!$A$1</definedName>
    <definedName name="_xlchart.v1.37" hidden="1">Scenario1!$A$2:$A$12</definedName>
    <definedName name="_xlchart.v1.38" hidden="1">Scenario1!$I$3</definedName>
    <definedName name="_xlchart.v1.39" hidden="1">S1PRP1!$A$2:$A$12</definedName>
    <definedName name="_xlchart.v1.4" hidden="1">S1PRP1!$N$21</definedName>
    <definedName name="_xlchart.v1.40" hidden="1">S1PRP2!$A$2:$A$11</definedName>
    <definedName name="_xlchart.v1.41" hidden="1">S1PRP3!$A$2:$A$11</definedName>
    <definedName name="_xlchart.v1.42" hidden="1">Scenario1!$A$1</definedName>
    <definedName name="_xlchart.v1.43" hidden="1">Scenario1!$A$2:$A$12</definedName>
    <definedName name="_xlchart.v1.44" hidden="1">Scenario1!$I$3</definedName>
    <definedName name="_xlchart.v1.45" hidden="1">S1PRP1!$A$2:$A$12</definedName>
    <definedName name="_xlchart.v1.46" hidden="1">S1PRP2!$A$2:$A$11</definedName>
    <definedName name="_xlchart.v1.47" hidden="1">S1PRP3!$A$2:$A$11</definedName>
    <definedName name="_xlchart.v1.48" hidden="1">Scenario1!$A$1</definedName>
    <definedName name="_xlchart.v1.49" hidden="1">Scenario1!$A$2:$A$12</definedName>
    <definedName name="_xlchart.v1.5" hidden="1">S1PRP2!$A$2:$A$11</definedName>
    <definedName name="_xlchart.v1.50" hidden="1">Scenario1!$I$3</definedName>
    <definedName name="_xlchart.v1.51" hidden="1">Scenario1!$A$2:$A$12</definedName>
    <definedName name="_xlchart.v1.6" hidden="1">S1PRP3!$A$2:$A$11</definedName>
    <definedName name="_xlchart.v1.7" hidden="1">'Ark2'!$A$2:$A$32</definedName>
    <definedName name="_xlchart.v1.8" hidden="1">'Ark2'!$B$2:$B$32</definedName>
    <definedName name="_xlchart.v1.9" hidden="1">S1PRP1!$A$2:$A$12</definedName>
    <definedName name="EksterneData_1" localSheetId="0" hidden="1">S0PRP1!$A$1:$D$11</definedName>
    <definedName name="EksterneData_1" localSheetId="3" hidden="1">S1PRP1!$A$1:$D$12</definedName>
    <definedName name="EksterneData_2" localSheetId="1" hidden="1">S1PRP2!$A$1:$D$11</definedName>
    <definedName name="EksterneData_2" localSheetId="2" hidden="1">S1PRP3!$A$1:$D$11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6" l="1" a="1"/>
  <c r="A23" i="6" s="1"/>
  <c r="A13" i="6" a="1"/>
  <c r="A13" i="6" s="1"/>
  <c r="A2" i="6" a="1"/>
  <c r="A2" i="6" s="1"/>
  <c r="O6" i="1"/>
  <c r="O5" i="1"/>
  <c r="J2" i="7"/>
  <c r="J2" i="5"/>
  <c r="J2" i="4"/>
  <c r="O4" i="1" s="1"/>
  <c r="J2" i="3"/>
  <c r="N6" i="1"/>
  <c r="M6" i="1"/>
  <c r="L6" i="1"/>
  <c r="K6" i="1"/>
  <c r="J6" i="1"/>
  <c r="I6" i="1"/>
  <c r="I2" i="7"/>
  <c r="H2" i="7"/>
  <c r="G2" i="7"/>
  <c r="F2" i="7"/>
  <c r="N5" i="1"/>
  <c r="M5" i="1"/>
  <c r="N4" i="1"/>
  <c r="M4" i="1"/>
  <c r="L5" i="1"/>
  <c r="K5" i="1"/>
  <c r="J5" i="1"/>
  <c r="L4" i="1"/>
  <c r="K4" i="1"/>
  <c r="J4" i="1"/>
  <c r="I5" i="1"/>
  <c r="I4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G2" i="5"/>
  <c r="H2" i="5"/>
  <c r="I2" i="5"/>
  <c r="F2" i="5"/>
  <c r="A2" i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G2" i="4"/>
  <c r="H2" i="4"/>
  <c r="I2" i="4"/>
  <c r="F2" i="4"/>
  <c r="G2" i="3"/>
  <c r="H2" i="3"/>
  <c r="I2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13574-2837-4C28-9447-0A5EC83CAB2D}" keepAlive="1" name="Forespørgsel - PRP1" description="Forbindelse til forespørgslen 'PRP1' i projektmappen." type="5" refreshedVersion="8" background="1" saveData="1">
    <dbPr connection="Provider=Microsoft.Mashup.OleDb.1;Data Source=$Workbook$;Location=PRP1;Extended Properties=&quot;&quot;" command="SELECT * FROM [PRP1]"/>
  </connection>
  <connection id="2" xr16:uid="{B2008460-FF1C-458E-BD47-BFCCA62CE7E6}" keepAlive="1" name="Forespørgsel - PRP2" description="Forbindelse til forespørgslen 'PRP2' i projektmappen." type="5" refreshedVersion="8" background="1" saveData="1">
    <dbPr connection="Provider=Microsoft.Mashup.OleDb.1;Data Source=$Workbook$;Location=PRP2;Extended Properties=&quot;&quot;" command="SELECT * FROM [PRP2]"/>
  </connection>
  <connection id="3" xr16:uid="{37C614B8-3574-4118-A4AB-7CC02B74D85E}" keepAlive="1" name="Forespørgsel - PRP3" description="Forbindelse til forespørgslen 'PRP3' i projektmappen." type="5" refreshedVersion="8" background="1" saveData="1">
    <dbPr connection="Provider=Microsoft.Mashup.OleDb.1;Data Source=$Workbook$;Location=PRP3;Extended Properties=&quot;&quot;" command="SELECT * FROM [PRP3]"/>
  </connection>
  <connection id="4" xr16:uid="{A6574977-99DC-44F0-B5D4-AEF36B06B0B2}" keepAlive="1" name="Forespørgsel - S0PRP1" description="Forbindelse til forespørgslen 'S0PRP1' i projektmappen." type="5" refreshedVersion="8" background="1" saveData="1">
    <dbPr connection="Provider=Microsoft.Mashup.OleDb.1;Data Source=$Workbook$;Location=S0PRP1;Extended Properties=&quot;&quot;" command="SELECT * FROM [S0PRP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<sst xmlns="http://schemas.openxmlformats.org/spreadsheetml/2006/main" count="73" uniqueCount="24">
  <si>
    <t>Time(s)</t>
  </si>
  <si>
    <t>Time avg</t>
  </si>
  <si>
    <t>MSG avg</t>
  </si>
  <si>
    <t>Nodes loss avg</t>
  </si>
  <si>
    <t>Distance avg</t>
  </si>
  <si>
    <t>Time</t>
  </si>
  <si>
    <t xml:space="preserve"> NumMsgSent</t>
  </si>
  <si>
    <t xml:space="preserve"> Distance</t>
  </si>
  <si>
    <t xml:space="preserve"> NodesLost</t>
  </si>
  <si>
    <t>Time(s) avg</t>
  </si>
  <si>
    <t>Distance</t>
  </si>
  <si>
    <t>Msg sent</t>
  </si>
  <si>
    <t>Nodes lost</t>
  </si>
  <si>
    <t>Type</t>
  </si>
  <si>
    <t>PRP1</t>
  </si>
  <si>
    <t>PRP2</t>
  </si>
  <si>
    <t>PRP3</t>
  </si>
  <si>
    <t>Msg avg</t>
  </si>
  <si>
    <t>Node loss avg</t>
  </si>
  <si>
    <t>Time min</t>
  </si>
  <si>
    <t>Time Max</t>
  </si>
  <si>
    <t>P(Node_loss)</t>
  </si>
  <si>
    <t>P(Node loss)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</si>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</sst>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(Scenario1!$I$3,Scenario1!$M$3:$N$3)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Scenario1!$I$4:$N$4</c15:sqref>
                  </c15:fullRef>
                </c:ext>
              </c:extLst>
              <c:f>(Scenario1!$I$4,Scenario1!$M$4:$N$4)</c:f>
              <c:numCache>
                <c:formatCode>General</c:formatCode>
                <c:ptCount val="3"/>
                <c:pt idx="0">
                  <c:v>184.87027272727275</c:v>
                </c:pt>
                <c:pt idx="1">
                  <c:v>153.2423</c:v>
                </c:pt>
                <c:pt idx="2">
                  <c:v>204.8058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5AF-43FB-8C1B-6E23F1BBA28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(Scenario1!$I$3,Scenario1!$M$3:$N$3)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Scenario1!$I$5:$N$5</c15:sqref>
                  </c15:fullRef>
                </c:ext>
              </c:extLst>
              <c:f>(Scenario1!$I$5,Scenario1!$M$5:$N$5)</c:f>
              <c:numCache>
                <c:formatCode>General</c:formatCode>
                <c:ptCount val="3"/>
                <c:pt idx="0">
                  <c:v>252.79485</c:v>
                </c:pt>
                <c:pt idx="1">
                  <c:v>166.34610000000001</c:v>
                </c:pt>
                <c:pt idx="2">
                  <c:v>432.43700000000001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5AF-43FB-8C1B-6E23F1BBA28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(Scenario1!$I$3,Scenario1!$M$3:$N$3)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Scenario1!$I$6:$N$6</c15:sqref>
                  </c15:fullRef>
                </c:ext>
              </c:extLst>
              <c:f>(Scenario1!$I$6,Scenario1!$M$6:$N$6)</c:f>
              <c:numCache>
                <c:formatCode>General</c:formatCode>
                <c:ptCount val="3"/>
                <c:pt idx="0">
                  <c:v>184.64409999999998</c:v>
                </c:pt>
                <c:pt idx="1">
                  <c:v>164.38579999999999</c:v>
                </c:pt>
                <c:pt idx="2">
                  <c:v>207.2841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15AF-43FB-8C1B-6E23F1BB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Scenario1!$H$4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Scenario1!$K$3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Scenario1!$I$4:$N$4</c15:sqref>
                  </c15:fullRef>
                </c:ext>
              </c:extLst>
              <c:f>Scenario1!$K$4</c:f>
              <c:numCache>
                <c:formatCode>General</c:formatCode>
                <c:ptCount val="1"/>
                <c:pt idx="0">
                  <c:v>1074.9192818181818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655-ADF9-D368DFDD95AB}"/>
            </c:ext>
          </c:extLst>
        </c:ser>
        <c:ser>
          <c:idx val="1"/>
          <c:order val="1"/>
          <c:tx>
            <c:strRef>
              <c:f>Scenario1!$H$5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Scenario1!$K$3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Scenario1!$I$5:$N$5</c15:sqref>
                  </c15:fullRef>
                </c:ext>
              </c:extLst>
              <c:f>Scenario1!$K$5</c:f>
              <c:numCache>
                <c:formatCode>General</c:formatCode>
                <c:ptCount val="1"/>
                <c:pt idx="0">
                  <c:v>1408.3538999999998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6-4655-ADF9-D368DFDD95AB}"/>
            </c:ext>
          </c:extLst>
        </c:ser>
        <c:ser>
          <c:idx val="2"/>
          <c:order val="2"/>
          <c:tx>
            <c:strRef>
              <c:f>Scenario1!$H$6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Scenario1!$I$3:$N$3</c15:sqref>
                  </c15:fullRef>
                </c:ext>
              </c:extLst>
              <c:f>Scenario1!$K$3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Scenario1!$I$6:$N$6</c15:sqref>
                  </c15:fullRef>
                </c:ext>
              </c:extLst>
              <c:f>Scenario1!$K$6</c:f>
              <c:numCache>
                <c:formatCode>General</c:formatCode>
                <c:ptCount val="1"/>
                <c:pt idx="0">
                  <c:v>947.45789000000002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6-4655-ADF9-D368DFDD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_xlchart.v1.8</cx:f>
      </cx:numDim>
    </cx:data>
  </cx:chartData>
  <cx:chart>
    <cx:title pos="t" align="ctr" overlay="0"/>
    <cx:plotArea>
      <cx:plotAreaRegion>
        <cx:series layoutId="boxWhisker" uniqueId="{17F3A0DC-0B47-406D-994C-C97D4539AB0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152D1D-EAF1-4E21-A32D-6CCA240668A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11</xdr:row>
      <xdr:rowOff>120650</xdr:rowOff>
    </xdr:from>
    <xdr:to>
      <xdr:col>14</xdr:col>
      <xdr:colOff>104775</xdr:colOff>
      <xdr:row>26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F90A6992-15F4-AB1D-6577-457792B2D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175" y="214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8</xdr:row>
      <xdr:rowOff>31750</xdr:rowOff>
    </xdr:from>
    <xdr:to>
      <xdr:col>13</xdr:col>
      <xdr:colOff>393700</xdr:colOff>
      <xdr:row>23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D8A631-BB98-52F2-3FD2-D1B6BDB8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120650</xdr:colOff>
      <xdr:row>7</xdr:row>
      <xdr:rowOff>165100</xdr:rowOff>
    </xdr:from>
    <xdr:to>
      <xdr:col>21</xdr:col>
      <xdr:colOff>425450</xdr:colOff>
      <xdr:row>22</xdr:row>
      <xdr:rowOff>146050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6119D4F-DFF9-4230-B7A4-C11916C3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5974FC2C-6873-4AFF-8A65-DB659168622C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21776FB4-92BB-4B16-A453-A31DE3C66580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03DF1DDC-44A8-40C4-AD79-5E752C065F43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464D9E1-07C6-4A2C-8ED3-C970CCA2E9E9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09F04-FD50-4043-9A63-926740A1E2B5}" name="S0PRP1" displayName="S0PRP1" ref="A1:D11" tableType="queryTable" totalsRowShown="0">
  <autoFilter ref="A1:D11" xr:uid="{1DF09F04-FD50-4043-9A63-926740A1E2B5}"/>
  <tableColumns count="4">
    <tableColumn id="1" xr3:uid="{3CDB7EA0-7EDC-4770-BD43-8CC8A43E5965}" uniqueName="1" name="Time" queryTableFieldId="1"/>
    <tableColumn id="2" xr3:uid="{067A8EB3-0BEC-405E-B235-051A32108036}" uniqueName="2" name=" NumMsgSent" queryTableFieldId="2"/>
    <tableColumn id="3" xr3:uid="{C56F173D-2817-4122-904C-2AF4D692290F}" uniqueName="3" name=" Distance" queryTableFieldId="3"/>
    <tableColumn id="4" xr3:uid="{8F27C9C0-A7B5-47ED-B67C-75B0100049DE}" uniqueName="4" name=" NodesLos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07739-1817-4976-AE29-9194F1DACBDD}" name="PRP2_" displayName="PRP2_" ref="A1:D11" tableType="queryTable" totalsRowShown="0">
  <autoFilter ref="A1:D11" xr:uid="{2C107739-1817-4976-AE29-9194F1DACBDD}"/>
  <tableColumns count="4">
    <tableColumn id="1" xr3:uid="{2B764529-6C4F-49CB-829E-339CFFC9EB86}" uniqueName="1" name="Time" queryTableFieldId="1"/>
    <tableColumn id="2" xr3:uid="{FF7F50F6-D966-481F-961D-06BCD1BABF08}" uniqueName="2" name=" NumMsgSent" queryTableFieldId="2"/>
    <tableColumn id="3" xr3:uid="{A5BF7626-155C-44B2-B2A5-838CF49238C0}" uniqueName="3" name=" Distance" queryTableFieldId="3"/>
    <tableColumn id="4" xr3:uid="{E3B76603-9F62-48F7-8671-81DB96AFB0E3}" uniqueName="4" name=" NodesLos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6EF14-9D98-4392-BB23-62E7AB8681A4}" name="PRP3_" displayName="PRP3_" ref="A1:D11" tableType="queryTable" totalsRowShown="0">
  <autoFilter ref="A1:D11" xr:uid="{23C6EF14-9D98-4392-BB23-62E7AB8681A4}"/>
  <tableColumns count="4">
    <tableColumn id="1" xr3:uid="{8C22B841-D6B9-4FEA-AF41-C58A8BE9F213}" uniqueName="1" name="Time" queryTableFieldId="1"/>
    <tableColumn id="2" xr3:uid="{39A3BC78-076A-47B5-A5C6-B2DFB3029953}" uniqueName="2" name=" NumMsgSent" queryTableFieldId="2"/>
    <tableColumn id="3" xr3:uid="{9DB95A37-0F7F-4B7C-9C00-0A768B515D72}" uniqueName="3" name=" Distance" queryTableFieldId="3"/>
    <tableColumn id="4" xr3:uid="{88E5038E-18C0-4719-BA59-B453675B5F0A}" uniqueName="4" name=" NodesLos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850FC-A8C7-43E8-84DC-1ED114472C8E}" name="PRP1_" displayName="PRP1_" ref="A1:D12" tableType="queryTable" totalsRowShown="0">
  <autoFilter ref="A1:D12" xr:uid="{073850FC-A8C7-43E8-84DC-1ED114472C8E}"/>
  <tableColumns count="4">
    <tableColumn id="1" xr3:uid="{BA67331D-26AD-424B-99C2-C5A7F6D318F7}" uniqueName="1" name="Time" queryTableFieldId="1"/>
    <tableColumn id="2" xr3:uid="{05B0626C-A80F-4F28-9ECC-1A87F6A5E79B}" uniqueName="2" name=" NumMsgSent" queryTableFieldId="2"/>
    <tableColumn id="3" xr3:uid="{8CABEFCE-BBCF-478B-B568-B97C4FC8C238}" uniqueName="3" name=" Distance" queryTableFieldId="3"/>
    <tableColumn id="4" xr3:uid="{1D681522-B5FE-4B0A-B787-D76ACBFC6F78}" uniqueName="4" name=" NodesLos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AEB768-2B47-4577-9956-DE30FF71F6DE}" name="Tabel5" displayName="Tabel5" ref="A1:E21" totalsRowShown="0">
  <autoFilter ref="A1:E21" xr:uid="{BCAEB768-2B47-4577-9956-DE30FF71F6DE}"/>
  <tableColumns count="5">
    <tableColumn id="1" xr3:uid="{33914A4A-06F9-497A-934B-496F9AAE5182}" name="Time(s)"/>
    <tableColumn id="2" xr3:uid="{396B3DDD-955D-4EAC-ACF7-953259233047}" name="Msg sent"/>
    <tableColumn id="3" xr3:uid="{E0943EA1-A679-4A31-A6B3-83C55A00F8D7}" name="Distance"/>
    <tableColumn id="4" xr3:uid="{36B14CDB-5E91-44B0-84CD-42DE655FE2FB}" name="Nodes lost"/>
    <tableColumn id="5" xr3:uid="{58CF0688-9586-4AFA-A4EF-D218FA80DD0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285-EAA3-47A4-A7BC-ADADA851920B}">
  <dimension ref="A1:J11"/>
  <sheetViews>
    <sheetView workbookViewId="0">
      <selection activeCell="J2" sqref="J2"/>
    </sheetView>
  </sheetViews>
  <sheetFormatPr defaultRowHeight="14.5" x14ac:dyDescent="0.35"/>
  <cols>
    <col min="1" max="1" width="8.81640625" bestFit="1" customWidth="1"/>
    <col min="2" max="2" width="14.7265625" bestFit="1" customWidth="1"/>
    <col min="3" max="3" width="10.7265625" bestFit="1" customWidth="1"/>
    <col min="4" max="4" width="12.26953125" bestFit="1" customWidth="1"/>
    <col min="8" max="8" width="11.1796875" bestFit="1" customWidth="1"/>
    <col min="9" max="9" width="13.0898437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F1" t="s">
        <v>1</v>
      </c>
      <c r="G1" t="s">
        <v>2</v>
      </c>
      <c r="H1" t="s">
        <v>4</v>
      </c>
      <c r="I1" t="s">
        <v>3</v>
      </c>
      <c r="J1" t="s">
        <v>22</v>
      </c>
    </row>
    <row r="2" spans="1:10" x14ac:dyDescent="0.35">
      <c r="A2">
        <v>146.321</v>
      </c>
      <c r="B2">
        <v>4236</v>
      </c>
      <c r="C2">
        <v>772.72059999999999</v>
      </c>
      <c r="D2">
        <v>0</v>
      </c>
      <c r="F2">
        <f>AVERAGE(S0PRP1[Time])</f>
        <v>137.12460999999999</v>
      </c>
      <c r="G2">
        <f>AVERAGE(S0PRP1[[ NumMsgSent]])</f>
        <v>4110.7</v>
      </c>
      <c r="H2">
        <f>AVERAGE(S0PRP1[[ Distance]])</f>
        <v>739.25619000000006</v>
      </c>
      <c r="I2">
        <f>AVERAGE(S0PRP1[[ NodesLost]])</f>
        <v>0</v>
      </c>
      <c r="J2">
        <f>COUNTA(S0PRP1[[ NodesLost]])</f>
        <v>10</v>
      </c>
    </row>
    <row r="3" spans="1:10" x14ac:dyDescent="0.35">
      <c r="A3">
        <v>147.78370000000001</v>
      </c>
      <c r="B3">
        <v>4121</v>
      </c>
      <c r="C3">
        <v>739.97080000000005</v>
      </c>
      <c r="D3">
        <v>0</v>
      </c>
    </row>
    <row r="4" spans="1:10" x14ac:dyDescent="0.35">
      <c r="A4">
        <v>138.7645</v>
      </c>
      <c r="B4">
        <v>4236</v>
      </c>
      <c r="C4">
        <v>749.13430000000005</v>
      </c>
      <c r="D4">
        <v>0</v>
      </c>
    </row>
    <row r="5" spans="1:10" x14ac:dyDescent="0.35">
      <c r="A5">
        <v>134.65690000000001</v>
      </c>
      <c r="B5">
        <v>4203</v>
      </c>
      <c r="C5">
        <v>735.77110000000005</v>
      </c>
      <c r="D5">
        <v>0</v>
      </c>
    </row>
    <row r="6" spans="1:10" x14ac:dyDescent="0.35">
      <c r="A6">
        <v>134.76419999999999</v>
      </c>
      <c r="B6">
        <v>4007</v>
      </c>
      <c r="C6">
        <v>737.67600000000004</v>
      </c>
      <c r="D6">
        <v>0</v>
      </c>
    </row>
    <row r="7" spans="1:10" x14ac:dyDescent="0.35">
      <c r="A7">
        <v>136.57820000000001</v>
      </c>
      <c r="B7">
        <v>4033</v>
      </c>
      <c r="C7">
        <v>746.81979999999999</v>
      </c>
      <c r="D7">
        <v>0</v>
      </c>
    </row>
    <row r="8" spans="1:10" x14ac:dyDescent="0.35">
      <c r="A8">
        <v>133.27189999999999</v>
      </c>
      <c r="B8">
        <v>3984</v>
      </c>
      <c r="C8">
        <v>739.59670000000006</v>
      </c>
      <c r="D8">
        <v>0</v>
      </c>
    </row>
    <row r="9" spans="1:10" x14ac:dyDescent="0.35">
      <c r="A9">
        <v>134.78649999999999</v>
      </c>
      <c r="B9">
        <v>4007</v>
      </c>
      <c r="C9">
        <v>737.98580000000004</v>
      </c>
      <c r="D9">
        <v>0</v>
      </c>
    </row>
    <row r="10" spans="1:10" x14ac:dyDescent="0.35">
      <c r="A10">
        <v>142.5582</v>
      </c>
      <c r="B10">
        <v>4210</v>
      </c>
      <c r="C10">
        <v>740.69060000000002</v>
      </c>
      <c r="D10">
        <v>0</v>
      </c>
    </row>
    <row r="11" spans="1:10" x14ac:dyDescent="0.35">
      <c r="A11">
        <v>121.761</v>
      </c>
      <c r="B11">
        <v>4070</v>
      </c>
      <c r="C11">
        <v>692.19619999999998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A15-B782-44F2-B7DF-ACE178C0333C}">
  <dimension ref="A1:J11"/>
  <sheetViews>
    <sheetView workbookViewId="0">
      <selection activeCell="J2" sqref="J1:J2"/>
    </sheetView>
  </sheetViews>
  <sheetFormatPr defaultRowHeight="14.5" x14ac:dyDescent="0.35"/>
  <cols>
    <col min="1" max="1" width="8.81640625" bestFit="1" customWidth="1"/>
    <col min="2" max="2" width="14.7265625" bestFit="1" customWidth="1"/>
    <col min="3" max="3" width="10.7265625" bestFit="1" customWidth="1"/>
    <col min="4" max="4" width="12.26953125" bestFit="1" customWidth="1"/>
    <col min="9" max="9" width="13.0898437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22</v>
      </c>
    </row>
    <row r="2" spans="1:10" x14ac:dyDescent="0.35">
      <c r="A2">
        <v>432.43700000000001</v>
      </c>
      <c r="B2">
        <v>6839</v>
      </c>
      <c r="C2">
        <v>2631.2289999999998</v>
      </c>
      <c r="D2">
        <v>0</v>
      </c>
      <c r="F2">
        <f>AVERAGE(PRP2_[Time])</f>
        <v>252.79485</v>
      </c>
      <c r="G2">
        <f>AVERAGE(PRP2_[[ NumMsgSent]])</f>
        <v>5507.1</v>
      </c>
      <c r="H2">
        <f>AVERAGE(PRP2_[[ Distance]])</f>
        <v>1408.3538999999998</v>
      </c>
      <c r="I2">
        <f>AVERAGE(PRP2_[[ NodesLost]])</f>
        <v>0</v>
      </c>
      <c r="J2">
        <f>COUNTIF(PRP2_[[ NodesLost]],"&gt;0")/COUNT(PRP2_[[ NodesLost]])</f>
        <v>0</v>
      </c>
    </row>
    <row r="3" spans="1:10" x14ac:dyDescent="0.35">
      <c r="A3">
        <v>197.8974</v>
      </c>
      <c r="B3">
        <v>5170</v>
      </c>
      <c r="C3">
        <v>1187.671</v>
      </c>
      <c r="D3">
        <v>0</v>
      </c>
    </row>
    <row r="4" spans="1:10" x14ac:dyDescent="0.35">
      <c r="A4">
        <v>225.4478</v>
      </c>
      <c r="B4">
        <v>5404</v>
      </c>
      <c r="C4">
        <v>1253.367</v>
      </c>
      <c r="D4">
        <v>0</v>
      </c>
    </row>
    <row r="5" spans="1:10" x14ac:dyDescent="0.35">
      <c r="A5">
        <v>210.26939999999999</v>
      </c>
      <c r="B5">
        <v>5381</v>
      </c>
      <c r="C5">
        <v>1158.934</v>
      </c>
      <c r="D5">
        <v>0</v>
      </c>
    </row>
    <row r="6" spans="1:10" x14ac:dyDescent="0.35">
      <c r="A6">
        <v>353.56599999999997</v>
      </c>
      <c r="B6">
        <v>5932</v>
      </c>
      <c r="C6">
        <v>2169.1550000000002</v>
      </c>
      <c r="D6">
        <v>0</v>
      </c>
    </row>
    <row r="7" spans="1:10" x14ac:dyDescent="0.35">
      <c r="A7">
        <v>172.86539999999999</v>
      </c>
      <c r="B7">
        <v>4731</v>
      </c>
      <c r="C7">
        <v>987.42290000000003</v>
      </c>
      <c r="D7">
        <v>0</v>
      </c>
    </row>
    <row r="8" spans="1:10" x14ac:dyDescent="0.35">
      <c r="A8">
        <v>194.21719999999999</v>
      </c>
      <c r="B8">
        <v>5071</v>
      </c>
      <c r="C8">
        <v>1165.7239999999999</v>
      </c>
      <c r="D8">
        <v>0</v>
      </c>
    </row>
    <row r="9" spans="1:10" x14ac:dyDescent="0.35">
      <c r="A9">
        <v>352.85480000000001</v>
      </c>
      <c r="B9">
        <v>6506</v>
      </c>
      <c r="C9">
        <v>1448.356</v>
      </c>
      <c r="D9">
        <v>0</v>
      </c>
    </row>
    <row r="10" spans="1:10" x14ac:dyDescent="0.35">
      <c r="A10">
        <v>166.34610000000001</v>
      </c>
      <c r="B10">
        <v>4386</v>
      </c>
      <c r="C10">
        <v>991.31209999999999</v>
      </c>
      <c r="D10">
        <v>0</v>
      </c>
    </row>
    <row r="11" spans="1:10" x14ac:dyDescent="0.35">
      <c r="A11">
        <v>222.04740000000001</v>
      </c>
      <c r="B11">
        <v>5651</v>
      </c>
      <c r="C11">
        <v>1090.3679999999999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4E3-C501-4895-B7F2-7DA8DAB3BB9F}">
  <dimension ref="A1:J11"/>
  <sheetViews>
    <sheetView workbookViewId="0">
      <selection activeCell="J2" sqref="J2"/>
    </sheetView>
  </sheetViews>
  <sheetFormatPr defaultRowHeight="14.5" x14ac:dyDescent="0.35"/>
  <cols>
    <col min="1" max="1" width="8.81640625" bestFit="1" customWidth="1"/>
    <col min="2" max="2" width="14.7265625" bestFit="1" customWidth="1"/>
    <col min="3" max="3" width="10.7265625" bestFit="1" customWidth="1"/>
    <col min="4" max="4" width="12.26953125" bestFit="1" customWidth="1"/>
    <col min="8" max="8" width="11.1796875" bestFit="1" customWidth="1"/>
    <col min="9" max="9" width="13.0898437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22</v>
      </c>
    </row>
    <row r="2" spans="1:10" x14ac:dyDescent="0.35">
      <c r="A2">
        <v>176.40780000000001</v>
      </c>
      <c r="B2">
        <v>4630</v>
      </c>
      <c r="C2">
        <v>914.35739999999998</v>
      </c>
      <c r="D2">
        <v>0</v>
      </c>
      <c r="F2">
        <f>AVERAGE(PRP3_[Time])</f>
        <v>184.64409999999998</v>
      </c>
      <c r="G2">
        <f>AVERAGE(PRP3_[[ NumMsgSent]])</f>
        <v>4699.3999999999996</v>
      </c>
      <c r="H2">
        <f>AVERAGE(PRP3_[[ Distance]])</f>
        <v>947.45789000000002</v>
      </c>
      <c r="I2">
        <f>AVERAGE(PRP3_[[ NodesLost]])</f>
        <v>0</v>
      </c>
      <c r="J2">
        <f>COUNTIF(PRP3_[[ NodesLost]],"&gt;0")/COUNT(PRP3_[[ NodesLost]])</f>
        <v>0</v>
      </c>
    </row>
    <row r="3" spans="1:10" x14ac:dyDescent="0.35">
      <c r="A3">
        <v>200.4983</v>
      </c>
      <c r="B3">
        <v>4844</v>
      </c>
      <c r="C3">
        <v>1056.579</v>
      </c>
      <c r="D3">
        <v>0</v>
      </c>
    </row>
    <row r="4" spans="1:10" x14ac:dyDescent="0.35">
      <c r="A4">
        <v>197.5505</v>
      </c>
      <c r="B4">
        <v>4777</v>
      </c>
      <c r="C4">
        <v>934.05820000000006</v>
      </c>
      <c r="D4">
        <v>0</v>
      </c>
    </row>
    <row r="5" spans="1:10" x14ac:dyDescent="0.35">
      <c r="A5">
        <v>170.12</v>
      </c>
      <c r="B5">
        <v>4620</v>
      </c>
      <c r="C5">
        <v>879.1925</v>
      </c>
      <c r="D5">
        <v>0</v>
      </c>
    </row>
    <row r="6" spans="1:10" x14ac:dyDescent="0.35">
      <c r="A6">
        <v>207.2841</v>
      </c>
      <c r="B6">
        <v>4918</v>
      </c>
      <c r="C6">
        <v>1042.854</v>
      </c>
      <c r="D6">
        <v>0</v>
      </c>
    </row>
    <row r="7" spans="1:10" x14ac:dyDescent="0.35">
      <c r="A7">
        <v>175.5881</v>
      </c>
      <c r="B7">
        <v>4615</v>
      </c>
      <c r="C7">
        <v>936.06560000000002</v>
      </c>
      <c r="D7">
        <v>0</v>
      </c>
    </row>
    <row r="8" spans="1:10" x14ac:dyDescent="0.35">
      <c r="A8">
        <v>164.38579999999999</v>
      </c>
      <c r="B8">
        <v>4338</v>
      </c>
      <c r="C8">
        <v>850.22900000000004</v>
      </c>
      <c r="D8">
        <v>0</v>
      </c>
    </row>
    <row r="9" spans="1:10" x14ac:dyDescent="0.35">
      <c r="A9">
        <v>172.98500000000001</v>
      </c>
      <c r="B9">
        <v>4637</v>
      </c>
      <c r="C9">
        <v>889.85829999999999</v>
      </c>
      <c r="D9">
        <v>0</v>
      </c>
    </row>
    <row r="10" spans="1:10" x14ac:dyDescent="0.35">
      <c r="A10">
        <v>197.57339999999999</v>
      </c>
      <c r="B10">
        <v>4898</v>
      </c>
      <c r="C10">
        <v>999.15380000000005</v>
      </c>
      <c r="D10">
        <v>0</v>
      </c>
    </row>
    <row r="11" spans="1:10" x14ac:dyDescent="0.35">
      <c r="A11">
        <v>184.048</v>
      </c>
      <c r="B11">
        <v>4717</v>
      </c>
      <c r="C11">
        <v>972.23109999999997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0C3-D836-4633-ABAA-B6674AE3F7B6}">
  <dimension ref="A1:J12"/>
  <sheetViews>
    <sheetView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4.7265625" bestFit="1" customWidth="1"/>
    <col min="3" max="3" width="10.7265625" bestFit="1" customWidth="1"/>
    <col min="4" max="4" width="12.26953125" bestFit="1" customWidth="1"/>
    <col min="6" max="6" width="11.81640625" bestFit="1" customWidth="1"/>
    <col min="8" max="8" width="11.81640625" bestFit="1" customWidth="1"/>
    <col min="9" max="9" width="13.0898437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22</v>
      </c>
    </row>
    <row r="2" spans="1:10" x14ac:dyDescent="0.35">
      <c r="A2">
        <v>170.41499999999999</v>
      </c>
      <c r="B2">
        <v>4791</v>
      </c>
      <c r="C2">
        <v>1039.318</v>
      </c>
      <c r="D2">
        <v>0</v>
      </c>
      <c r="F2">
        <f>AVERAGE(PRP1_[Time])</f>
        <v>184.87027272727275</v>
      </c>
      <c r="G2">
        <f>AVERAGE(PRP1_[[ NumMsgSent]])</f>
        <v>4875.181818181818</v>
      </c>
      <c r="H2">
        <f>AVERAGE(PRP1_[[ Distance]])</f>
        <v>1074.9192818181818</v>
      </c>
      <c r="I2">
        <f>AVERAGE(PRP1_[[ NodesLost]])</f>
        <v>0</v>
      </c>
      <c r="J2">
        <f>COUNTIF(PRP1_[[ NodesLost]],"&gt;0")/COUNT(PRP1_[[ NodesLost]])</f>
        <v>0</v>
      </c>
    </row>
    <row r="3" spans="1:10" x14ac:dyDescent="0.35">
      <c r="A3">
        <v>183.83840000000001</v>
      </c>
      <c r="B3">
        <v>4952</v>
      </c>
      <c r="C3">
        <v>1110.4570000000001</v>
      </c>
      <c r="D3">
        <v>0</v>
      </c>
    </row>
    <row r="4" spans="1:10" x14ac:dyDescent="0.35">
      <c r="A4">
        <v>187.5436</v>
      </c>
      <c r="B4">
        <v>5029</v>
      </c>
      <c r="C4">
        <v>1147.749</v>
      </c>
      <c r="D4">
        <v>0</v>
      </c>
    </row>
    <row r="5" spans="1:10" x14ac:dyDescent="0.35">
      <c r="A5">
        <v>184.1258</v>
      </c>
      <c r="B5">
        <v>4889</v>
      </c>
      <c r="C5">
        <v>1128.0409999999999</v>
      </c>
      <c r="D5">
        <v>0</v>
      </c>
    </row>
    <row r="6" spans="1:10" x14ac:dyDescent="0.35">
      <c r="A6">
        <v>153.2423</v>
      </c>
      <c r="B6">
        <v>4297</v>
      </c>
      <c r="C6">
        <v>880.56600000000003</v>
      </c>
      <c r="D6">
        <v>0</v>
      </c>
    </row>
    <row r="7" spans="1:10" x14ac:dyDescent="0.35">
      <c r="A7">
        <v>190.1677</v>
      </c>
      <c r="B7">
        <v>5133</v>
      </c>
      <c r="C7">
        <v>1167.33</v>
      </c>
      <c r="D7">
        <v>0</v>
      </c>
    </row>
    <row r="8" spans="1:10" x14ac:dyDescent="0.35">
      <c r="A8">
        <v>190.74860000000001</v>
      </c>
      <c r="B8">
        <v>4740</v>
      </c>
      <c r="C8">
        <v>1015.997</v>
      </c>
      <c r="D8">
        <v>0</v>
      </c>
    </row>
    <row r="9" spans="1:10" x14ac:dyDescent="0.35">
      <c r="A9">
        <v>202.9085</v>
      </c>
      <c r="B9">
        <v>5284</v>
      </c>
      <c r="C9">
        <v>1174.6099999999999</v>
      </c>
      <c r="D9">
        <v>0</v>
      </c>
    </row>
    <row r="10" spans="1:10" x14ac:dyDescent="0.35">
      <c r="A10">
        <v>204.8058</v>
      </c>
      <c r="B10">
        <v>5197</v>
      </c>
      <c r="C10">
        <v>1182.2750000000001</v>
      </c>
      <c r="D10">
        <v>0</v>
      </c>
    </row>
    <row r="11" spans="1:10" x14ac:dyDescent="0.35">
      <c r="A11">
        <v>196.41040000000001</v>
      </c>
      <c r="B11">
        <v>4995</v>
      </c>
      <c r="C11">
        <v>1080.751</v>
      </c>
      <c r="D11">
        <v>0</v>
      </c>
    </row>
    <row r="12" spans="1:10" x14ac:dyDescent="0.35">
      <c r="A12">
        <v>169.36689999999999</v>
      </c>
      <c r="B12">
        <v>4320</v>
      </c>
      <c r="C12">
        <v>897.0181</v>
      </c>
      <c r="D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1C03-3F14-4A07-A067-9C5F8BB950AA}">
  <dimension ref="A1:B32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23</v>
      </c>
    </row>
    <row r="2" spans="1:2" x14ac:dyDescent="0.35">
      <c r="A2" cm="1">
        <f t="array" ref="A2:A12">PRP1_[Time]</f>
        <v>170.41499999999999</v>
      </c>
      <c r="B2">
        <v>1</v>
      </c>
    </row>
    <row r="3" spans="1:2" x14ac:dyDescent="0.35">
      <c r="A3">
        <v>183.83840000000001</v>
      </c>
      <c r="B3">
        <v>1</v>
      </c>
    </row>
    <row r="4" spans="1:2" x14ac:dyDescent="0.35">
      <c r="A4">
        <v>187.5436</v>
      </c>
      <c r="B4">
        <v>1</v>
      </c>
    </row>
    <row r="5" spans="1:2" x14ac:dyDescent="0.35">
      <c r="A5">
        <v>184.1258</v>
      </c>
      <c r="B5">
        <v>1</v>
      </c>
    </row>
    <row r="6" spans="1:2" x14ac:dyDescent="0.35">
      <c r="A6">
        <v>153.2423</v>
      </c>
      <c r="B6">
        <v>1</v>
      </c>
    </row>
    <row r="7" spans="1:2" x14ac:dyDescent="0.35">
      <c r="A7">
        <v>190.1677</v>
      </c>
      <c r="B7">
        <v>1</v>
      </c>
    </row>
    <row r="8" spans="1:2" x14ac:dyDescent="0.35">
      <c r="A8">
        <v>190.74860000000001</v>
      </c>
      <c r="B8">
        <v>1</v>
      </c>
    </row>
    <row r="9" spans="1:2" x14ac:dyDescent="0.35">
      <c r="A9">
        <v>202.9085</v>
      </c>
      <c r="B9">
        <v>1</v>
      </c>
    </row>
    <row r="10" spans="1:2" x14ac:dyDescent="0.35">
      <c r="A10">
        <v>204.8058</v>
      </c>
      <c r="B10">
        <v>1</v>
      </c>
    </row>
    <row r="11" spans="1:2" x14ac:dyDescent="0.35">
      <c r="A11">
        <v>196.41040000000001</v>
      </c>
      <c r="B11">
        <v>1</v>
      </c>
    </row>
    <row r="12" spans="1:2" x14ac:dyDescent="0.35">
      <c r="A12">
        <v>169.36689999999999</v>
      </c>
      <c r="B12">
        <v>1</v>
      </c>
    </row>
    <row r="13" spans="1:2" x14ac:dyDescent="0.35">
      <c r="A13" cm="1">
        <f t="array" ref="A13:A22">PRP2_[Time]</f>
        <v>432.43700000000001</v>
      </c>
      <c r="B13">
        <v>2</v>
      </c>
    </row>
    <row r="14" spans="1:2" x14ac:dyDescent="0.35">
      <c r="A14">
        <v>197.8974</v>
      </c>
      <c r="B14">
        <v>2</v>
      </c>
    </row>
    <row r="15" spans="1:2" x14ac:dyDescent="0.35">
      <c r="A15">
        <v>225.4478</v>
      </c>
      <c r="B15">
        <v>2</v>
      </c>
    </row>
    <row r="16" spans="1:2" x14ac:dyDescent="0.35">
      <c r="A16">
        <v>210.26939999999999</v>
      </c>
      <c r="B16">
        <v>2</v>
      </c>
    </row>
    <row r="17" spans="1:2" x14ac:dyDescent="0.35">
      <c r="A17">
        <v>353.56599999999997</v>
      </c>
      <c r="B17">
        <v>2</v>
      </c>
    </row>
    <row r="18" spans="1:2" x14ac:dyDescent="0.35">
      <c r="A18">
        <v>172.86539999999999</v>
      </c>
      <c r="B18">
        <v>2</v>
      </c>
    </row>
    <row r="19" spans="1:2" x14ac:dyDescent="0.35">
      <c r="A19">
        <v>194.21719999999999</v>
      </c>
      <c r="B19">
        <v>2</v>
      </c>
    </row>
    <row r="20" spans="1:2" x14ac:dyDescent="0.35">
      <c r="A20">
        <v>352.85480000000001</v>
      </c>
      <c r="B20">
        <v>2</v>
      </c>
    </row>
    <row r="21" spans="1:2" x14ac:dyDescent="0.35">
      <c r="A21">
        <v>166.34610000000001</v>
      </c>
      <c r="B21">
        <v>2</v>
      </c>
    </row>
    <row r="22" spans="1:2" x14ac:dyDescent="0.35">
      <c r="A22">
        <v>222.04740000000001</v>
      </c>
      <c r="B22">
        <v>2</v>
      </c>
    </row>
    <row r="23" spans="1:2" x14ac:dyDescent="0.35">
      <c r="A23" cm="1">
        <f t="array" ref="A23:A32">PRP3_[Time]</f>
        <v>176.40780000000001</v>
      </c>
      <c r="B23">
        <v>3</v>
      </c>
    </row>
    <row r="24" spans="1:2" x14ac:dyDescent="0.35">
      <c r="A24">
        <v>200.4983</v>
      </c>
      <c r="B24">
        <v>3</v>
      </c>
    </row>
    <row r="25" spans="1:2" x14ac:dyDescent="0.35">
      <c r="A25">
        <v>197.5505</v>
      </c>
      <c r="B25">
        <v>3</v>
      </c>
    </row>
    <row r="26" spans="1:2" x14ac:dyDescent="0.35">
      <c r="A26">
        <v>170.12</v>
      </c>
      <c r="B26">
        <v>3</v>
      </c>
    </row>
    <row r="27" spans="1:2" x14ac:dyDescent="0.35">
      <c r="A27">
        <v>207.2841</v>
      </c>
      <c r="B27">
        <v>3</v>
      </c>
    </row>
    <row r="28" spans="1:2" x14ac:dyDescent="0.35">
      <c r="A28">
        <v>175.5881</v>
      </c>
      <c r="B28">
        <v>3</v>
      </c>
    </row>
    <row r="29" spans="1:2" x14ac:dyDescent="0.35">
      <c r="A29">
        <v>164.38579999999999</v>
      </c>
      <c r="B29">
        <v>3</v>
      </c>
    </row>
    <row r="30" spans="1:2" x14ac:dyDescent="0.35">
      <c r="A30">
        <v>172.98500000000001</v>
      </c>
      <c r="B30">
        <v>3</v>
      </c>
    </row>
    <row r="31" spans="1:2" x14ac:dyDescent="0.35">
      <c r="A31">
        <v>197.57339999999999</v>
      </c>
      <c r="B31">
        <v>3</v>
      </c>
    </row>
    <row r="32" spans="1:2" x14ac:dyDescent="0.35">
      <c r="A32">
        <v>184.048</v>
      </c>
      <c r="B32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072-61C7-4D3D-848F-790F233E7ACF}">
  <dimension ref="A1:O21"/>
  <sheetViews>
    <sheetView tabSelected="1" workbookViewId="0">
      <selection activeCell="O5" sqref="O5"/>
    </sheetView>
  </sheetViews>
  <sheetFormatPr defaultRowHeight="14.5" x14ac:dyDescent="0.35"/>
  <cols>
    <col min="1" max="1" width="9" customWidth="1"/>
    <col min="2" max="2" width="10.36328125" customWidth="1"/>
    <col min="3" max="3" width="10" customWidth="1"/>
    <col min="4" max="4" width="11.6328125" customWidth="1"/>
    <col min="11" max="11" width="11.1796875" bestFit="1" customWidth="1"/>
    <col min="12" max="12" width="12.1796875" bestFit="1" customWidth="1"/>
    <col min="15" max="15" width="11.7265625" bestFit="1" customWidth="1"/>
  </cols>
  <sheetData>
    <row r="1" spans="1:15" x14ac:dyDescent="0.35">
      <c r="A1" t="s">
        <v>0</v>
      </c>
      <c r="B1" t="s">
        <v>11</v>
      </c>
      <c r="C1" t="s">
        <v>10</v>
      </c>
      <c r="D1" t="s">
        <v>12</v>
      </c>
      <c r="E1" t="s">
        <v>13</v>
      </c>
    </row>
    <row r="2" spans="1:15" x14ac:dyDescent="0.35">
      <c r="A2">
        <f>S1PRP1!A2</f>
        <v>170.41499999999999</v>
      </c>
      <c r="B2">
        <f>S1PRP1!B2</f>
        <v>4791</v>
      </c>
      <c r="C2">
        <f>S1PRP1!C2</f>
        <v>1039.318</v>
      </c>
      <c r="D2">
        <f>S1PRP1!D2</f>
        <v>0</v>
      </c>
      <c r="E2" t="s">
        <v>14</v>
      </c>
    </row>
    <row r="3" spans="1:15" x14ac:dyDescent="0.35">
      <c r="A3">
        <f>S1PRP1!A3</f>
        <v>183.83840000000001</v>
      </c>
      <c r="B3">
        <f>S1PRP1!B3</f>
        <v>4952</v>
      </c>
      <c r="C3">
        <f>S1PRP1!C3</f>
        <v>1110.4570000000001</v>
      </c>
      <c r="D3">
        <f>S1PRP1!D3</f>
        <v>0</v>
      </c>
      <c r="E3" t="s">
        <v>14</v>
      </c>
      <c r="I3" t="s">
        <v>1</v>
      </c>
      <c r="J3" t="s">
        <v>17</v>
      </c>
      <c r="K3" t="s">
        <v>4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35">
      <c r="A4">
        <f>S1PRP1!A4</f>
        <v>187.5436</v>
      </c>
      <c r="B4">
        <f>S1PRP1!B4</f>
        <v>5029</v>
      </c>
      <c r="C4">
        <f>S1PRP1!C4</f>
        <v>1147.749</v>
      </c>
      <c r="D4">
        <f>S1PRP1!D4</f>
        <v>0</v>
      </c>
      <c r="E4" t="s">
        <v>14</v>
      </c>
      <c r="H4" t="s">
        <v>14</v>
      </c>
      <c r="I4">
        <f>AVERAGE(PRP1_[Time])</f>
        <v>184.87027272727275</v>
      </c>
      <c r="J4">
        <f>AVERAGE(PRP1_[ [ NumMsgSent] ])</f>
        <v>4875.181818181818</v>
      </c>
      <c r="K4">
        <f>AVERAGE(PRP1_[[ Distance]])</f>
        <v>1074.9192818181818</v>
      </c>
      <c r="L4">
        <f>AVERAGE(PRP1_[[ NodesLost]])</f>
        <v>0</v>
      </c>
      <c r="M4">
        <f>MIN(PRP1_[Time])</f>
        <v>153.2423</v>
      </c>
      <c r="N4">
        <f>MAX(PRP1_[Time])</f>
        <v>204.8058</v>
      </c>
      <c r="O4">
        <f>S1PRP1!J2</f>
        <v>0</v>
      </c>
    </row>
    <row r="5" spans="1:15" x14ac:dyDescent="0.35">
      <c r="A5">
        <f>S1PRP1!A5</f>
        <v>184.1258</v>
      </c>
      <c r="B5">
        <f>S1PRP1!B5</f>
        <v>4889</v>
      </c>
      <c r="C5">
        <f>S1PRP1!C5</f>
        <v>1128.0409999999999</v>
      </c>
      <c r="D5">
        <f>S1PRP1!D5</f>
        <v>0</v>
      </c>
      <c r="E5" t="s">
        <v>14</v>
      </c>
      <c r="H5" t="s">
        <v>15</v>
      </c>
      <c r="I5">
        <f>AVERAGE(PRP2_[Time])</f>
        <v>252.79485</v>
      </c>
      <c r="J5">
        <f>AVERAGE(PRP2_[[ NumMsgSent]])</f>
        <v>5507.1</v>
      </c>
      <c r="K5">
        <f>AVERAGE(PRP2_[[ Distance]])</f>
        <v>1408.3538999999998</v>
      </c>
      <c r="L5">
        <f>AVERAGE(PRP2_[[ NodesLost]])</f>
        <v>0</v>
      </c>
      <c r="M5">
        <f>MIN(PRP2_[Time])</f>
        <v>166.34610000000001</v>
      </c>
      <c r="N5">
        <f>MAX(PRP2_[Time])</f>
        <v>432.43700000000001</v>
      </c>
      <c r="O5">
        <f>S1PRP2!J2</f>
        <v>0</v>
      </c>
    </row>
    <row r="6" spans="1:15" x14ac:dyDescent="0.35">
      <c r="A6">
        <f>S1PRP1!A6</f>
        <v>153.2423</v>
      </c>
      <c r="B6">
        <f>S1PRP1!B6</f>
        <v>4297</v>
      </c>
      <c r="C6">
        <f>S1PRP1!C6</f>
        <v>880.56600000000003</v>
      </c>
      <c r="D6">
        <f>S1PRP1!D6</f>
        <v>0</v>
      </c>
      <c r="E6" t="s">
        <v>14</v>
      </c>
      <c r="H6" t="s">
        <v>16</v>
      </c>
      <c r="I6">
        <f>AVERAGE(PRP3_[Time])</f>
        <v>184.64409999999998</v>
      </c>
      <c r="J6">
        <f>AVERAGE(PRP3_[[ NumMsgSent]])</f>
        <v>4699.3999999999996</v>
      </c>
      <c r="K6">
        <f>AVERAGE(PRP3_[[ Distance]])</f>
        <v>947.45789000000002</v>
      </c>
      <c r="L6">
        <f>AVERAGE(PRP3_[[ NodesLost]])</f>
        <v>0</v>
      </c>
      <c r="M6">
        <f>MIN(PRP3_[Time])</f>
        <v>164.38579999999999</v>
      </c>
      <c r="N6">
        <f>MAX(PRP3_[Time])</f>
        <v>207.2841</v>
      </c>
      <c r="O6">
        <f>S1PRP3!J2</f>
        <v>0</v>
      </c>
    </row>
    <row r="7" spans="1:15" x14ac:dyDescent="0.35">
      <c r="A7">
        <f>S1PRP1!A7</f>
        <v>190.1677</v>
      </c>
      <c r="B7">
        <f>S1PRP1!B7</f>
        <v>5133</v>
      </c>
      <c r="C7">
        <f>S1PRP1!C7</f>
        <v>1167.33</v>
      </c>
      <c r="D7">
        <f>S1PRP1!D7</f>
        <v>0</v>
      </c>
      <c r="E7" t="s">
        <v>14</v>
      </c>
    </row>
    <row r="8" spans="1:15" x14ac:dyDescent="0.35">
      <c r="A8">
        <f>S1PRP1!A8</f>
        <v>190.74860000000001</v>
      </c>
      <c r="B8">
        <f>S1PRP1!B8</f>
        <v>4740</v>
      </c>
      <c r="C8">
        <f>S1PRP1!C8</f>
        <v>1015.997</v>
      </c>
      <c r="D8">
        <f>S1PRP1!D8</f>
        <v>0</v>
      </c>
      <c r="E8" t="s">
        <v>14</v>
      </c>
    </row>
    <row r="9" spans="1:15" x14ac:dyDescent="0.35">
      <c r="A9">
        <f>S1PRP1!A9</f>
        <v>202.9085</v>
      </c>
      <c r="B9">
        <f>S1PRP1!B9</f>
        <v>5284</v>
      </c>
      <c r="C9">
        <f>S1PRP1!C9</f>
        <v>1174.6099999999999</v>
      </c>
      <c r="D9">
        <f>S1PRP1!D9</f>
        <v>0</v>
      </c>
      <c r="E9" t="s">
        <v>14</v>
      </c>
    </row>
    <row r="10" spans="1:15" x14ac:dyDescent="0.35">
      <c r="A10">
        <f>S1PRP1!A10</f>
        <v>204.8058</v>
      </c>
      <c r="B10">
        <f>S1PRP1!B10</f>
        <v>5197</v>
      </c>
      <c r="C10">
        <f>S1PRP1!C10</f>
        <v>1182.2750000000001</v>
      </c>
      <c r="D10">
        <f>S1PRP1!D10</f>
        <v>0</v>
      </c>
      <c r="E10" t="s">
        <v>14</v>
      </c>
    </row>
    <row r="11" spans="1:15" x14ac:dyDescent="0.35">
      <c r="A11">
        <f>S1PRP1!A11</f>
        <v>196.41040000000001</v>
      </c>
      <c r="B11">
        <f>S1PRP1!B11</f>
        <v>4995</v>
      </c>
      <c r="C11">
        <f>S1PRP1!C11</f>
        <v>1080.751</v>
      </c>
      <c r="D11">
        <f>S1PRP1!D11</f>
        <v>0</v>
      </c>
      <c r="E11" t="s">
        <v>14</v>
      </c>
    </row>
    <row r="12" spans="1:15" x14ac:dyDescent="0.35">
      <c r="A12">
        <f>S1PRP1!A12</f>
        <v>169.36689999999999</v>
      </c>
      <c r="B12">
        <f>S1PRP1!B12</f>
        <v>4320</v>
      </c>
      <c r="C12">
        <f>S1PRP1!C12</f>
        <v>897.0181</v>
      </c>
      <c r="D12">
        <f>S1PRP1!D12</f>
        <v>0</v>
      </c>
      <c r="E12" t="s">
        <v>14</v>
      </c>
    </row>
    <row r="13" spans="1:15" x14ac:dyDescent="0.35">
      <c r="A13">
        <f>S1PRP2!A2</f>
        <v>432.43700000000001</v>
      </c>
      <c r="B13">
        <f>S1PRP2!B2</f>
        <v>6839</v>
      </c>
      <c r="C13">
        <f>S1PRP2!C2</f>
        <v>2631.2289999999998</v>
      </c>
      <c r="D13">
        <f>S1PRP2!D2</f>
        <v>0</v>
      </c>
      <c r="E13" t="s">
        <v>15</v>
      </c>
    </row>
    <row r="14" spans="1:15" x14ac:dyDescent="0.35">
      <c r="A14">
        <f>S1PRP2!A3</f>
        <v>197.8974</v>
      </c>
      <c r="B14">
        <f>S1PRP2!B3</f>
        <v>5170</v>
      </c>
      <c r="C14">
        <f>S1PRP2!C3</f>
        <v>1187.671</v>
      </c>
      <c r="D14">
        <f>S1PRP2!D3</f>
        <v>0</v>
      </c>
      <c r="E14" t="s">
        <v>15</v>
      </c>
    </row>
    <row r="15" spans="1:15" x14ac:dyDescent="0.35">
      <c r="A15">
        <f>S1PRP2!A4</f>
        <v>225.4478</v>
      </c>
      <c r="B15">
        <f>S1PRP2!B4</f>
        <v>5404</v>
      </c>
      <c r="C15">
        <f>S1PRP2!C4</f>
        <v>1253.367</v>
      </c>
      <c r="D15">
        <f>S1PRP2!D4</f>
        <v>0</v>
      </c>
      <c r="E15" t="s">
        <v>15</v>
      </c>
    </row>
    <row r="16" spans="1:15" x14ac:dyDescent="0.35">
      <c r="A16">
        <f>S1PRP2!A5</f>
        <v>210.26939999999999</v>
      </c>
      <c r="B16">
        <f>S1PRP2!B5</f>
        <v>5381</v>
      </c>
      <c r="C16">
        <f>S1PRP2!C5</f>
        <v>1158.934</v>
      </c>
      <c r="D16">
        <f>S1PRP2!D5</f>
        <v>0</v>
      </c>
      <c r="E16" t="s">
        <v>15</v>
      </c>
    </row>
    <row r="17" spans="1:5" x14ac:dyDescent="0.35">
      <c r="A17">
        <f>S1PRP2!A6</f>
        <v>353.56599999999997</v>
      </c>
      <c r="B17">
        <f>S1PRP2!B6</f>
        <v>5932</v>
      </c>
      <c r="C17">
        <f>S1PRP2!C6</f>
        <v>2169.1550000000002</v>
      </c>
      <c r="D17">
        <f>S1PRP2!D6</f>
        <v>0</v>
      </c>
      <c r="E17" t="s">
        <v>15</v>
      </c>
    </row>
    <row r="18" spans="1:5" x14ac:dyDescent="0.35">
      <c r="A18">
        <f>S1PRP2!A7</f>
        <v>172.86539999999999</v>
      </c>
      <c r="B18">
        <f>S1PRP2!B7</f>
        <v>4731</v>
      </c>
      <c r="C18">
        <f>S1PRP2!C7</f>
        <v>987.42290000000003</v>
      </c>
      <c r="D18">
        <f>S1PRP2!D7</f>
        <v>0</v>
      </c>
      <c r="E18" t="s">
        <v>15</v>
      </c>
    </row>
    <row r="19" spans="1:5" x14ac:dyDescent="0.35">
      <c r="A19">
        <f>S1PRP2!A8</f>
        <v>194.21719999999999</v>
      </c>
      <c r="B19">
        <f>S1PRP2!B8</f>
        <v>5071</v>
      </c>
      <c r="C19">
        <f>S1PRP2!C8</f>
        <v>1165.7239999999999</v>
      </c>
      <c r="D19">
        <f>S1PRP2!D8</f>
        <v>0</v>
      </c>
      <c r="E19" t="s">
        <v>15</v>
      </c>
    </row>
    <row r="20" spans="1:5" x14ac:dyDescent="0.35">
      <c r="A20">
        <f>S1PRP2!A9</f>
        <v>352.85480000000001</v>
      </c>
      <c r="B20">
        <f>S1PRP2!B9</f>
        <v>6506</v>
      </c>
      <c r="C20">
        <f>S1PRP2!C9</f>
        <v>1448.356</v>
      </c>
      <c r="D20">
        <f>S1PRP2!D9</f>
        <v>0</v>
      </c>
      <c r="E20" t="s">
        <v>15</v>
      </c>
    </row>
    <row r="21" spans="1:5" x14ac:dyDescent="0.35">
      <c r="A21">
        <f>S1PRP2!A11</f>
        <v>222.04740000000001</v>
      </c>
      <c r="B21">
        <f>S1PRP2!B11</f>
        <v>5651</v>
      </c>
      <c r="C21">
        <f>S1PRP2!C11</f>
        <v>1090.3679999999999</v>
      </c>
      <c r="D21">
        <f>S1PRP2!D11</f>
        <v>0</v>
      </c>
      <c r="E21" t="s">
        <v>15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24DB1-B69D-4E07-B3EA-79CE8E57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S0PRP1</vt:lpstr>
      <vt:lpstr>S1PRP2</vt:lpstr>
      <vt:lpstr>S1PRP3</vt:lpstr>
      <vt:lpstr>S1PRP1</vt:lpstr>
      <vt:lpstr>Ark2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Vangsgård</dc:creator>
  <cp:lastModifiedBy>Bjarke Vangsgård</cp:lastModifiedBy>
  <dcterms:created xsi:type="dcterms:W3CDTF">2023-11-13T09:05:12Z</dcterms:created>
  <dcterms:modified xsi:type="dcterms:W3CDTF">2023-11-13T14:41:47Z</dcterms:modified>
</cp:coreProperties>
</file>