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\OneDrive - Aarhus universitet\BV\uni\Thesis\Unity\FirstSim\First UAV Simulation\Assets\"/>
    </mc:Choice>
  </mc:AlternateContent>
  <xr:revisionPtr revIDLastSave="0" documentId="13_ncr:1_{C2263A7E-1D3C-4569-AF45-82BA3E095E19}" xr6:coauthVersionLast="47" xr6:coauthVersionMax="47" xr10:uidLastSave="{00000000-0000-0000-0000-000000000000}"/>
  <bookViews>
    <workbookView xWindow="-108" yWindow="-108" windowWidth="23256" windowHeight="12456" firstSheet="3" activeTab="5" xr2:uid="{C04BE9F2-53DB-43AD-9FD0-613DF4DDD30F}"/>
  </bookViews>
  <sheets>
    <sheet name="S0PRP1" sheetId="3" r:id="rId1"/>
    <sheet name="S1PRP2" sheetId="5" r:id="rId2"/>
    <sheet name="S1PRP3" sheetId="7" r:id="rId3"/>
    <sheet name="S1PRP1" sheetId="4" r:id="rId4"/>
    <sheet name="Ark2" sheetId="6" r:id="rId5"/>
    <sheet name="S2PRP3" sheetId="10" r:id="rId6"/>
    <sheet name="S2PRP2" sheetId="9" r:id="rId7"/>
    <sheet name="S2PRP1" sheetId="8" r:id="rId8"/>
    <sheet name="Scenario1" sheetId="1" r:id="rId9"/>
    <sheet name="Ark1" sheetId="11" r:id="rId10"/>
  </sheets>
  <definedNames>
    <definedName name="_xlchart.v1.0" hidden="1">'Ark2'!$A$2:$A$32</definedName>
    <definedName name="_xlchart.v1.1" hidden="1">'Ark2'!$B$2:$B$32</definedName>
    <definedName name="EksterneData_1" localSheetId="0" hidden="1">S0PRP1!$A$1:$D$11</definedName>
    <definedName name="EksterneData_1" localSheetId="3" hidden="1">S1PRP1!$A$1:$D$12</definedName>
    <definedName name="EksterneData_1" localSheetId="7" hidden="1">S2PRP1!$A$1:$D$17</definedName>
    <definedName name="EksterneData_2" localSheetId="1" hidden="1">S1PRP2!$A$1:$D$11</definedName>
    <definedName name="EksterneData_2" localSheetId="2" hidden="1">S1PRP3!$A$1:$D$11</definedName>
    <definedName name="EksterneData_2" localSheetId="6" hidden="1">S2PRP2!$A$1:$D$17</definedName>
    <definedName name="EksterneData_3" localSheetId="5" hidden="1">S2PRP3!$A$1:$D$16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2" i="11"/>
  <c r="F4" i="11"/>
  <c r="F3" i="11"/>
  <c r="F2" i="11"/>
  <c r="B2" i="11"/>
  <c r="D3" i="11"/>
  <c r="D4" i="11"/>
  <c r="D2" i="11"/>
  <c r="C3" i="11"/>
  <c r="C4" i="11"/>
  <c r="C2" i="11"/>
  <c r="B3" i="11"/>
  <c r="B4" i="11"/>
  <c r="J2" i="10"/>
  <c r="H4" i="11" s="1"/>
  <c r="I2" i="10"/>
  <c r="E4" i="11" s="1"/>
  <c r="H2" i="10"/>
  <c r="G2" i="10"/>
  <c r="F2" i="10"/>
  <c r="J2" i="9"/>
  <c r="H3" i="11" s="1"/>
  <c r="I2" i="9"/>
  <c r="E3" i="11" s="1"/>
  <c r="H2" i="9"/>
  <c r="G2" i="9"/>
  <c r="F2" i="9"/>
  <c r="F2" i="8"/>
  <c r="J2" i="8"/>
  <c r="H2" i="11" s="1"/>
  <c r="I2" i="8"/>
  <c r="E2" i="11" s="1"/>
  <c r="H2" i="8"/>
  <c r="G2" i="8"/>
  <c r="A23" i="6" a="1"/>
  <c r="A23" i="6" s="1"/>
  <c r="A13" i="6" a="1"/>
  <c r="A13" i="6" s="1"/>
  <c r="A2" i="6" a="1"/>
  <c r="A2" i="6" s="1"/>
  <c r="J2" i="7"/>
  <c r="H4" i="1" s="1"/>
  <c r="J2" i="5"/>
  <c r="H3" i="1" s="1"/>
  <c r="J2" i="4"/>
  <c r="H2" i="1" s="1"/>
  <c r="J2" i="3"/>
  <c r="G4" i="1"/>
  <c r="F4" i="1"/>
  <c r="E4" i="1"/>
  <c r="D4" i="1"/>
  <c r="C4" i="1"/>
  <c r="B4" i="1"/>
  <c r="I2" i="7"/>
  <c r="H2" i="7"/>
  <c r="G2" i="7"/>
  <c r="F2" i="7"/>
  <c r="G3" i="1"/>
  <c r="F3" i="1"/>
  <c r="G2" i="1"/>
  <c r="F2" i="1"/>
  <c r="E3" i="1"/>
  <c r="D3" i="1"/>
  <c r="C3" i="1"/>
  <c r="E2" i="1"/>
  <c r="D2" i="1"/>
  <c r="C2" i="1"/>
  <c r="B3" i="1"/>
  <c r="B2" i="1"/>
  <c r="G2" i="5"/>
  <c r="H2" i="5"/>
  <c r="I2" i="5"/>
  <c r="F2" i="5"/>
  <c r="G2" i="4"/>
  <c r="H2" i="4"/>
  <c r="I2" i="4"/>
  <c r="F2" i="4"/>
  <c r="G2" i="3"/>
  <c r="H2" i="3"/>
  <c r="I2" i="3"/>
  <c r="F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13574-2837-4C28-9447-0A5EC83CAB2D}" keepAlive="1" name="Forespørgsel - PRP1" description="Forbindelse til forespørgslen 'PRP1' i projektmappen." type="5" refreshedVersion="8" background="1" saveData="1">
    <dbPr connection="Provider=Microsoft.Mashup.OleDb.1;Data Source=$Workbook$;Location=PRP1;Extended Properties=&quot;&quot;" command="SELECT * FROM [PRP1]"/>
  </connection>
  <connection id="2" xr16:uid="{B2008460-FF1C-458E-BD47-BFCCA62CE7E6}" keepAlive="1" name="Forespørgsel - PRP2" description="Forbindelse til forespørgslen 'PRP2' i projektmappen." type="5" refreshedVersion="8" background="1" saveData="1">
    <dbPr connection="Provider=Microsoft.Mashup.OleDb.1;Data Source=$Workbook$;Location=PRP2;Extended Properties=&quot;&quot;" command="SELECT * FROM [PRP2]"/>
  </connection>
  <connection id="3" xr16:uid="{37C614B8-3574-4118-A4AB-7CC02B74D85E}" keepAlive="1" name="Forespørgsel - PRP3" description="Forbindelse til forespørgslen 'PRP3' i projektmappen." type="5" refreshedVersion="8" background="1" saveData="1">
    <dbPr connection="Provider=Microsoft.Mashup.OleDb.1;Data Source=$Workbook$;Location=PRP3;Extended Properties=&quot;&quot;" command="SELECT * FROM [PRP3]"/>
  </connection>
  <connection id="4" xr16:uid="{A6574977-99DC-44F0-B5D4-AEF36B06B0B2}" keepAlive="1" name="Forespørgsel - S0PRP1" description="Forbindelse til forespørgslen 'S0PRP1' i projektmappen." type="5" refreshedVersion="8" background="1" saveData="1">
    <dbPr connection="Provider=Microsoft.Mashup.OleDb.1;Data Source=$Workbook$;Location=S0PRP1;Extended Properties=&quot;&quot;" command="SELECT * FROM [S0PRP1]"/>
  </connection>
  <connection id="5" xr16:uid="{F4AED62F-FD43-4922-8861-F5CCFF4DBD6D}" keepAlive="1" name="Forespørgsel - S2PRP1" description="Forbindelse til forespørgslen 'S2PRP1' i projektmappen." type="5" refreshedVersion="8" background="1" saveData="1">
    <dbPr connection="Provider=Microsoft.Mashup.OleDb.1;Data Source=$Workbook$;Location=S2PRP1;Extended Properties=&quot;&quot;" command="SELECT * FROM [S2PRP1]"/>
  </connection>
  <connection id="6" xr16:uid="{0A125E99-E44B-4E8C-A6DE-118F9665B9C0}" keepAlive="1" name="Forespørgsel - S2PRP2" description="Forbindelse til forespørgslen 'S2PRP2' i projektmappen." type="5" refreshedVersion="8" background="1" saveData="1">
    <dbPr connection="Provider=Microsoft.Mashup.OleDb.1;Data Source=$Workbook$;Location=S2PRP2;Extended Properties=&quot;&quot;" command="SELECT * FROM [S2PRP2]"/>
  </connection>
  <connection id="7" xr16:uid="{38397069-4DFD-4473-A120-45ED68E7C1C5}" keepAlive="1" name="Forespørgsel - S2PRP3" description="Forbindelse til forespørgslen 'S2PRP3' i projektmappen." type="5" refreshedVersion="8" background="1" saveData="1">
    <dbPr connection="Provider=Microsoft.Mashup.OleDb.1;Data Source=$Workbook$;Location=S2PRP3;Extended Properties=&quot;&quot;" command="SELECT * FROM [S2PRP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<sst xmlns="http://schemas.openxmlformats.org/spreadsheetml/2006/main" count="85" uniqueCount="20">
  <si>
    <t>Time(s)</t>
  </si>
  <si>
    <t>Time avg</t>
  </si>
  <si>
    <t>MSG avg</t>
  </si>
  <si>
    <t>Nodes loss avg</t>
  </si>
  <si>
    <t>Distance avg</t>
  </si>
  <si>
    <t>Time</t>
  </si>
  <si>
    <t xml:space="preserve"> NumMsgSent</t>
  </si>
  <si>
    <t xml:space="preserve"> Distance</t>
  </si>
  <si>
    <t xml:space="preserve"> NodesLost</t>
  </si>
  <si>
    <t>Time(s) avg</t>
  </si>
  <si>
    <t>PRP1</t>
  </si>
  <si>
    <t>PRP2</t>
  </si>
  <si>
    <t>PRP3</t>
  </si>
  <si>
    <t>Msg avg</t>
  </si>
  <si>
    <t>Node loss avg</t>
  </si>
  <si>
    <t>Time min</t>
  </si>
  <si>
    <t>Time Max</t>
  </si>
  <si>
    <t>P(Node_loss)</t>
  </si>
  <si>
    <t>P(Node loss)</t>
  </si>
  <si>
    <t>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</si>
</sst>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PRP1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(Scenario1!$B$2,Scenario1!$F$2:$G$2)</c:f>
              <c:numCache>
                <c:formatCode>General</c:formatCode>
                <c:ptCount val="3"/>
                <c:pt idx="0">
                  <c:v>184.87027272727275</c:v>
                </c:pt>
                <c:pt idx="1">
                  <c:v>153.2423</c:v>
                </c:pt>
                <c:pt idx="2">
                  <c:v>204.8058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F-43FB-8C1B-6E23F1BBA282}"/>
            </c:ext>
          </c:extLst>
        </c:ser>
        <c:ser>
          <c:idx val="1"/>
          <c:order val="1"/>
          <c:tx>
            <c:v>PRP2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(Scenario1!$B$3,Scenario1!$F$3:$G$3)</c:f>
              <c:numCache>
                <c:formatCode>General</c:formatCode>
                <c:ptCount val="3"/>
                <c:pt idx="0">
                  <c:v>252.79485</c:v>
                </c:pt>
                <c:pt idx="1">
                  <c:v>166.34610000000001</c:v>
                </c:pt>
                <c:pt idx="2">
                  <c:v>432.43700000000001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F-43FB-8C1B-6E23F1BBA282}"/>
            </c:ext>
          </c:extLst>
        </c:ser>
        <c:ser>
          <c:idx val="2"/>
          <c:order val="2"/>
          <c:tx>
            <c:v>PRP3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(Scenario1!$B$1,Scenario1!$F$1:$G$1)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(Scenario1!$B$4,Scenario1!$F$4:$G$4)</c:f>
              <c:numCache>
                <c:formatCode>General</c:formatCode>
                <c:ptCount val="3"/>
                <c:pt idx="0">
                  <c:v>184.64409999999998</c:v>
                </c:pt>
                <c:pt idx="1">
                  <c:v>164.38579999999999</c:v>
                </c:pt>
                <c:pt idx="2">
                  <c:v>207.2841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F-43FB-8C1B-6E23F1BB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1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Scenario1!$A$2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Scenario1!$B$2:$G$2</c15:sqref>
                  </c15:fullRef>
                </c:ext>
              </c:extLst>
              <c:f>Scenario1!$D$2</c:f>
              <c:numCache>
                <c:formatCode>General</c:formatCode>
                <c:ptCount val="1"/>
                <c:pt idx="0">
                  <c:v>1074.9192818181818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6-4655-ADF9-D368DFDD95AB}"/>
            </c:ext>
          </c:extLst>
        </c:ser>
        <c:ser>
          <c:idx val="1"/>
          <c:order val="1"/>
          <c:tx>
            <c:strRef>
              <c:f>Scenario1!$A$3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Scenario1!$B$3:$G$3</c15:sqref>
                  </c15:fullRef>
                </c:ext>
              </c:extLst>
              <c:f>Scenario1!$D$3</c:f>
              <c:numCache>
                <c:formatCode>General</c:formatCode>
                <c:ptCount val="1"/>
                <c:pt idx="0">
                  <c:v>1408.3538999999998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A6-4655-ADF9-D368DFDD95AB}"/>
            </c:ext>
          </c:extLst>
        </c:ser>
        <c:ser>
          <c:idx val="2"/>
          <c:order val="2"/>
          <c:tx>
            <c:strRef>
              <c:f>Scenario1!$A$4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Scenario1!$B$1:$G$1</c15:sqref>
                  </c15:fullRef>
                </c:ext>
              </c:extLst>
              <c:f>Scenario1!$D$1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Scenario1!$B$4:$G$4</c15:sqref>
                  </c15:fullRef>
                </c:ext>
              </c:extLst>
              <c:f>Scenario1!$D$4</c:f>
              <c:numCache>
                <c:formatCode>General</c:formatCode>
                <c:ptCount val="1"/>
                <c:pt idx="0">
                  <c:v>947.45789000000002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A6-4655-ADF9-D368DFDD9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98735"/>
        <c:axId val="1123497520"/>
      </c:barChart>
      <c:catAx>
        <c:axId val="9725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497520"/>
        <c:crosses val="autoZero"/>
        <c:auto val="1"/>
        <c:lblAlgn val="ctr"/>
        <c:lblOffset val="100"/>
        <c:noMultiLvlLbl val="0"/>
      </c:catAx>
      <c:valAx>
        <c:axId val="11234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9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'Ark1'!$B$1:$H$1</c15:sqref>
                  </c15:fullRef>
                </c:ext>
              </c:extLst>
              <c:f>('Ark1'!$B$1,'Ark1'!$F$1:$G$1)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'Ark1'!$B$2:$H$2</c15:sqref>
                  </c15:fullRef>
                </c:ext>
              </c:extLst>
              <c:f>('Ark1'!$B$2,'Ark1'!$F$2:$G$2)</c:f>
              <c:numCache>
                <c:formatCode>General</c:formatCode>
                <c:ptCount val="3"/>
                <c:pt idx="0">
                  <c:v>386.40298125000004</c:v>
                </c:pt>
                <c:pt idx="1">
                  <c:v>135.81960000000001</c:v>
                </c:pt>
                <c:pt idx="2">
                  <c:v>600.03399999999999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3-454D-B211-52E06230A7FE}"/>
            </c:ext>
          </c:extLst>
        </c:ser>
        <c:ser>
          <c:idx val="1"/>
          <c:order val="1"/>
          <c:tx>
            <c:strRef>
              <c:f>'Ark1'!$A$3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'Ark1'!$B$1:$H$1</c15:sqref>
                  </c15:fullRef>
                </c:ext>
              </c:extLst>
              <c:f>('Ark1'!$B$1,'Ark1'!$F$1:$G$1)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'Ark1'!$B$3:$H$3</c15:sqref>
                  </c15:fullRef>
                </c:ext>
              </c:extLst>
              <c:f>('Ark1'!$B$3,'Ark1'!$F$3:$G$3)</c:f>
              <c:numCache>
                <c:formatCode>General</c:formatCode>
                <c:ptCount val="3"/>
                <c:pt idx="0">
                  <c:v>296.60756249999997</c:v>
                </c:pt>
                <c:pt idx="1">
                  <c:v>189.05969999999999</c:v>
                </c:pt>
                <c:pt idx="2">
                  <c:v>430.4194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3-454D-B211-52E06230A7FE}"/>
            </c:ext>
          </c:extLst>
        </c:ser>
        <c:ser>
          <c:idx val="2"/>
          <c:order val="2"/>
          <c:tx>
            <c:strRef>
              <c:f>'Ark1'!$A$4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'Ark1'!$B$1:$H$1</c15:sqref>
                  </c15:fullRef>
                </c:ext>
              </c:extLst>
              <c:f>('Ark1'!$B$1,'Ark1'!$F$1:$G$1)</c:f>
              <c:strCache>
                <c:ptCount val="3"/>
                <c:pt idx="0">
                  <c:v>Time avg</c:v>
                </c:pt>
                <c:pt idx="1">
                  <c:v>Time min</c:v>
                </c:pt>
                <c:pt idx="2">
                  <c:v>Time Max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'Ark1'!$B$4:$H$4</c15:sqref>
                  </c15:fullRef>
                </c:ext>
              </c:extLst>
              <c:f>('Ark1'!$B$4,'Ark1'!$F$4:$G$4)</c:f>
              <c:numCache>
                <c:formatCode>General</c:formatCode>
                <c:ptCount val="3"/>
                <c:pt idx="0">
                  <c:v>232.88166000000001</c:v>
                </c:pt>
                <c:pt idx="1">
                  <c:v>154.28659999999999</c:v>
                </c:pt>
                <c:pt idx="2">
                  <c:v>279.68770000000001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3-454D-B211-52E06230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'Ark1'!$A$2</c:f>
              <c:strCache>
                <c:ptCount val="1"/>
                <c:pt idx="0">
                  <c:v>PRP1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'Ark1'!$B$1:$H$1</c15:sqref>
                  </c15:fullRef>
                </c:ext>
              </c:extLst>
              <c:f>'Ark1'!$D$1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'Ark1'!$B$2:$H$2</c15:sqref>
                  </c15:fullRef>
                </c:ext>
              </c:extLst>
              <c:f>'Ark1'!$D$2</c:f>
              <c:numCache>
                <c:formatCode>General</c:formatCode>
                <c:ptCount val="1"/>
                <c:pt idx="0">
                  <c:v>1790.0612750000003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8-4F71-B4B6-BD381B51F4A0}"/>
            </c:ext>
          </c:extLst>
        </c:ser>
        <c:ser>
          <c:idx val="1"/>
          <c:order val="1"/>
          <c:tx>
            <c:strRef>
              <c:f>'Ark1'!$A$3</c:f>
              <c:strCache>
                <c:ptCount val="1"/>
                <c:pt idx="0">
                  <c:v>PRP2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'Ark1'!$B$1:$H$1</c15:sqref>
                  </c15:fullRef>
                </c:ext>
              </c:extLst>
              <c:f>'Ark1'!$D$1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'Ark1'!$B$3:$H$3</c15:sqref>
                  </c15:fullRef>
                </c:ext>
              </c:extLst>
              <c:f>'Ark1'!$D$3</c:f>
              <c:numCache>
                <c:formatCode>General</c:formatCode>
                <c:ptCount val="1"/>
                <c:pt idx="0">
                  <c:v>1235.0868375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8-4F71-B4B6-BD381B51F4A0}"/>
            </c:ext>
          </c:extLst>
        </c:ser>
        <c:ser>
          <c:idx val="2"/>
          <c:order val="2"/>
          <c:tx>
            <c:strRef>
              <c:f>'Ark1'!$A$4</c:f>
              <c:strCache>
                <c:ptCount val="1"/>
                <c:pt idx="0">
                  <c:v>PRP3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'Ark1'!$B$1:$H$1</c15:sqref>
                  </c15:fullRef>
                </c:ext>
              </c:extLst>
              <c:f>'Ark1'!$D$1</c:f>
              <c:strCache>
                <c:ptCount val="1"/>
                <c:pt idx="0">
                  <c:v>Distance avg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'Ark1'!$B$4:$H$4</c15:sqref>
                  </c15:fullRef>
                </c:ext>
              </c:extLst>
              <c:f>'Ark1'!$D$4</c:f>
              <c:numCache>
                <c:formatCode>General</c:formatCode>
                <c:ptCount val="1"/>
                <c:pt idx="0">
                  <c:v>853.22350666666682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8-4F71-B4B6-BD381B51F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71216"/>
        <c:axId val="254636768"/>
      </c:barChart>
      <c:catAx>
        <c:axId val="14253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36768"/>
        <c:crosses val="autoZero"/>
        <c:auto val="1"/>
        <c:lblAlgn val="ctr"/>
        <c:lblOffset val="100"/>
        <c:noMultiLvlLbl val="0"/>
      </c:catAx>
      <c:valAx>
        <c:axId val="25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17F3A0DC-0B47-406D-994C-C97D4539AB0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E152D1D-EAF1-4E21-A32D-6CCA240668AD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11</xdr:row>
      <xdr:rowOff>120650</xdr:rowOff>
    </xdr:from>
    <xdr:to>
      <xdr:col>14</xdr:col>
      <xdr:colOff>104775</xdr:colOff>
      <xdr:row>26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F90A6992-15F4-AB1D-6577-457792B2D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7175" y="213233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Dette diagram er ikke tilgængeligt i din version af Excel.
Hvis du redigerer denne figur eller gemmer projektmappen i et andet filformat, bliver diagrammet permanent ødelagt.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6</xdr:row>
      <xdr:rowOff>31750</xdr:rowOff>
    </xdr:from>
    <xdr:to>
      <xdr:col>6</xdr:col>
      <xdr:colOff>393700</xdr:colOff>
      <xdr:row>21</xdr:row>
      <xdr:rowOff>12700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1D8A631-BB98-52F2-3FD2-D1B6BDB8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5</xdr:row>
      <xdr:rowOff>165100</xdr:rowOff>
    </xdr:from>
    <xdr:to>
      <xdr:col>14</xdr:col>
      <xdr:colOff>425450</xdr:colOff>
      <xdr:row>20</xdr:row>
      <xdr:rowOff>146050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6119D4F-DFF9-4230-B7A4-C11916C3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5</xdr:row>
      <xdr:rowOff>95250</xdr:rowOff>
    </xdr:from>
    <xdr:to>
      <xdr:col>7</xdr:col>
      <xdr:colOff>449580</xdr:colOff>
      <xdr:row>20</xdr:row>
      <xdr:rowOff>95250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B39234C-4F6A-2764-086A-055CF46E1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15</xdr:col>
      <xdr:colOff>304800</xdr:colOff>
      <xdr:row>21</xdr:row>
      <xdr:rowOff>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FCDE5E0-B559-4213-BC0C-4B3B05BCB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5974FC2C-6873-4AFF-8A65-DB659168622C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21776FB4-92BB-4B16-A453-A31DE3C66580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03DF1DDC-44A8-40C4-AD79-5E752C065F43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C464D9E1-07C6-4A2C-8ED3-C970CCA2E9E9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7" xr16:uid="{EE0B4649-7CFB-44C1-9D40-34BA27D1CE1C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6" xr16:uid="{59208980-E1DB-4D94-AC79-76BB4B8DCBB2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5" xr16:uid="{A9A4D4F0-7DA5-4ADD-A529-192D4DD87AAE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 NumMsgSent" tableColumnId="2"/>
      <queryTableField id="3" name=" Distance" tableColumnId="3"/>
      <queryTableField id="4" name=" NodesLo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09F04-FD50-4043-9A63-926740A1E2B5}" name="S0PRP1" displayName="S0PRP1" ref="A1:D11" tableType="queryTable" totalsRowShown="0">
  <autoFilter ref="A1:D11" xr:uid="{1DF09F04-FD50-4043-9A63-926740A1E2B5}"/>
  <tableColumns count="4">
    <tableColumn id="1" xr3:uid="{3CDB7EA0-7EDC-4770-BD43-8CC8A43E5965}" uniqueName="1" name="Time" queryTableFieldId="1"/>
    <tableColumn id="2" xr3:uid="{067A8EB3-0BEC-405E-B235-051A32108036}" uniqueName="2" name=" NumMsgSent" queryTableFieldId="2"/>
    <tableColumn id="3" xr3:uid="{C56F173D-2817-4122-904C-2AF4D692290F}" uniqueName="3" name=" Distance" queryTableFieldId="3"/>
    <tableColumn id="4" xr3:uid="{8F27C9C0-A7B5-47ED-B67C-75B0100049DE}" uniqueName="4" name=" NodesLos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107739-1817-4976-AE29-9194F1DACBDD}" name="PRP2_" displayName="PRP2_" ref="A1:D11" tableType="queryTable" totalsRowShown="0">
  <autoFilter ref="A1:D11" xr:uid="{2C107739-1817-4976-AE29-9194F1DACBDD}"/>
  <tableColumns count="4">
    <tableColumn id="1" xr3:uid="{2B764529-6C4F-49CB-829E-339CFFC9EB86}" uniqueName="1" name="Time" queryTableFieldId="1"/>
    <tableColumn id="2" xr3:uid="{FF7F50F6-D966-481F-961D-06BCD1BABF08}" uniqueName="2" name=" NumMsgSent" queryTableFieldId="2"/>
    <tableColumn id="3" xr3:uid="{A5BF7626-155C-44B2-B2A5-838CF49238C0}" uniqueName="3" name=" Distance" queryTableFieldId="3"/>
    <tableColumn id="4" xr3:uid="{E3B76603-9F62-48F7-8671-81DB96AFB0E3}" uniqueName="4" name=" NodesLos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C6EF14-9D98-4392-BB23-62E7AB8681A4}" name="PRP3_" displayName="PRP3_" ref="A1:D11" tableType="queryTable" totalsRowShown="0">
  <autoFilter ref="A1:D11" xr:uid="{23C6EF14-9D98-4392-BB23-62E7AB8681A4}"/>
  <tableColumns count="4">
    <tableColumn id="1" xr3:uid="{8C22B841-D6B9-4FEA-AF41-C58A8BE9F213}" uniqueName="1" name="Time" queryTableFieldId="1"/>
    <tableColumn id="2" xr3:uid="{39A3BC78-076A-47B5-A5C6-B2DFB3029953}" uniqueName="2" name=" NumMsgSent" queryTableFieldId="2"/>
    <tableColumn id="3" xr3:uid="{9DB95A37-0F7F-4B7C-9C00-0A768B515D72}" uniqueName="3" name=" Distance" queryTableFieldId="3"/>
    <tableColumn id="4" xr3:uid="{88E5038E-18C0-4719-BA59-B453675B5F0A}" uniqueName="4" name=" NodesLos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850FC-A8C7-43E8-84DC-1ED114472C8E}" name="PRP1_" displayName="PRP1_" ref="A1:D12" tableType="queryTable" totalsRowShown="0">
  <autoFilter ref="A1:D12" xr:uid="{073850FC-A8C7-43E8-84DC-1ED114472C8E}"/>
  <tableColumns count="4">
    <tableColumn id="1" xr3:uid="{BA67331D-26AD-424B-99C2-C5A7F6D318F7}" uniqueName="1" name="Time" queryTableFieldId="1"/>
    <tableColumn id="2" xr3:uid="{05B0626C-A80F-4F28-9ECC-1A87F6A5E79B}" uniqueName="2" name=" NumMsgSent" queryTableFieldId="2"/>
    <tableColumn id="3" xr3:uid="{8CABEFCE-BBCF-478B-B568-B97C4FC8C238}" uniqueName="3" name=" Distance" queryTableFieldId="3"/>
    <tableColumn id="4" xr3:uid="{1D681522-B5FE-4B0A-B787-D76ACBFC6F78}" uniqueName="4" name=" NodesLos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55016-B72B-4273-A15F-C4C5528A1199}" name="S2PRP3" displayName="S2PRP3" ref="A1:D16" tableType="queryTable" totalsRowShown="0">
  <autoFilter ref="A1:D16" xr:uid="{83055016-B72B-4273-A15F-C4C5528A1199}"/>
  <tableColumns count="4">
    <tableColumn id="1" xr3:uid="{E9F3B983-96A5-435F-A30A-28B93DDB1D01}" uniqueName="1" name="Time" queryTableFieldId="1"/>
    <tableColumn id="2" xr3:uid="{B91ECEAD-6E45-464A-89E0-E4444D281547}" uniqueName="2" name=" NumMsgSent" queryTableFieldId="2"/>
    <tableColumn id="3" xr3:uid="{8E0C28B3-2AC4-49DF-93E6-AAC20FCF52AD}" uniqueName="3" name=" Distance" queryTableFieldId="3"/>
    <tableColumn id="4" xr3:uid="{7E8050B0-3225-4399-8C38-554BF0F64789}" uniqueName="4" name=" NodesLost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8791B-468E-4B25-833B-574D6C7FF0B7}" name="S2PRP2" displayName="S2PRP2" ref="A1:D17" tableType="queryTable" totalsRowShown="0">
  <autoFilter ref="A1:D17" xr:uid="{4FD8791B-468E-4B25-833B-574D6C7FF0B7}"/>
  <tableColumns count="4">
    <tableColumn id="1" xr3:uid="{7D39CC84-73DF-4D7F-97AE-68FD9754D443}" uniqueName="1" name="Time" queryTableFieldId="1"/>
    <tableColumn id="2" xr3:uid="{A80D5602-9A3E-4162-996B-88E5D49DA967}" uniqueName="2" name=" NumMsgSent" queryTableFieldId="2"/>
    <tableColumn id="3" xr3:uid="{088F5F85-D0DB-4F58-94CE-8E211BB2D0FE}" uniqueName="3" name=" Distance" queryTableFieldId="3"/>
    <tableColumn id="4" xr3:uid="{69632E81-45E8-4BF0-B55D-AD67DD53D693}" uniqueName="4" name=" NodesLost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B8B6F-95C0-4B19-8064-36B0640FAE92}" name="S2PRP1" displayName="S2PRP1" ref="A1:D17" tableType="queryTable" totalsRowShown="0">
  <autoFilter ref="A1:D17" xr:uid="{3A7B8B6F-95C0-4B19-8064-36B0640FAE92}"/>
  <tableColumns count="4">
    <tableColumn id="1" xr3:uid="{C785372F-696F-48F1-BD3F-E19323ED7266}" uniqueName="1" name="Time" queryTableFieldId="1"/>
    <tableColumn id="2" xr3:uid="{7CA44F21-C13D-422C-975B-B833DF92D9B9}" uniqueName="2" name=" NumMsgSent" queryTableFieldId="2"/>
    <tableColumn id="3" xr3:uid="{244039DA-522E-496B-A473-EB6B96005C90}" uniqueName="3" name=" Distance" queryTableFieldId="3"/>
    <tableColumn id="4" xr3:uid="{74926385-C9D5-4A66-9336-66346C5B39D3}" uniqueName="4" name=" NodesLos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A285-EAA3-47A4-A7BC-ADADA851920B}">
  <dimension ref="A1:J11"/>
  <sheetViews>
    <sheetView workbookViewId="0">
      <selection activeCell="J2" sqref="J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8" max="8" width="11.21875" bestFit="1" customWidth="1"/>
    <col min="9" max="9" width="13.10937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F1" t="s">
        <v>1</v>
      </c>
      <c r="G1" t="s">
        <v>2</v>
      </c>
      <c r="H1" t="s">
        <v>4</v>
      </c>
      <c r="I1" t="s">
        <v>3</v>
      </c>
      <c r="J1" t="s">
        <v>18</v>
      </c>
    </row>
    <row r="2" spans="1:10" x14ac:dyDescent="0.3">
      <c r="A2">
        <v>146.321</v>
      </c>
      <c r="B2">
        <v>4236</v>
      </c>
      <c r="C2">
        <v>772.72059999999999</v>
      </c>
      <c r="D2">
        <v>0</v>
      </c>
      <c r="F2">
        <f>AVERAGE(S0PRP1[Time])</f>
        <v>137.12460999999999</v>
      </c>
      <c r="G2">
        <f>AVERAGE(S0PRP1[[ NumMsgSent]])</f>
        <v>4110.7</v>
      </c>
      <c r="H2">
        <f>AVERAGE(S0PRP1[[ Distance]])</f>
        <v>739.25619000000006</v>
      </c>
      <c r="I2">
        <f>AVERAGE(S0PRP1[[ NodesLost]])</f>
        <v>0</v>
      </c>
      <c r="J2">
        <f>COUNTA(S0PRP1[[ NodesLost]])</f>
        <v>10</v>
      </c>
    </row>
    <row r="3" spans="1:10" x14ac:dyDescent="0.3">
      <c r="A3">
        <v>147.78370000000001</v>
      </c>
      <c r="B3">
        <v>4121</v>
      </c>
      <c r="C3">
        <v>739.97080000000005</v>
      </c>
      <c r="D3">
        <v>0</v>
      </c>
    </row>
    <row r="4" spans="1:10" x14ac:dyDescent="0.3">
      <c r="A4">
        <v>138.7645</v>
      </c>
      <c r="B4">
        <v>4236</v>
      </c>
      <c r="C4">
        <v>749.13430000000005</v>
      </c>
      <c r="D4">
        <v>0</v>
      </c>
    </row>
    <row r="5" spans="1:10" x14ac:dyDescent="0.3">
      <c r="A5">
        <v>134.65690000000001</v>
      </c>
      <c r="B5">
        <v>4203</v>
      </c>
      <c r="C5">
        <v>735.77110000000005</v>
      </c>
      <c r="D5">
        <v>0</v>
      </c>
    </row>
    <row r="6" spans="1:10" x14ac:dyDescent="0.3">
      <c r="A6">
        <v>134.76419999999999</v>
      </c>
      <c r="B6">
        <v>4007</v>
      </c>
      <c r="C6">
        <v>737.67600000000004</v>
      </c>
      <c r="D6">
        <v>0</v>
      </c>
    </row>
    <row r="7" spans="1:10" x14ac:dyDescent="0.3">
      <c r="A7">
        <v>136.57820000000001</v>
      </c>
      <c r="B7">
        <v>4033</v>
      </c>
      <c r="C7">
        <v>746.81979999999999</v>
      </c>
      <c r="D7">
        <v>0</v>
      </c>
    </row>
    <row r="8" spans="1:10" x14ac:dyDescent="0.3">
      <c r="A8">
        <v>133.27189999999999</v>
      </c>
      <c r="B8">
        <v>3984</v>
      </c>
      <c r="C8">
        <v>739.59670000000006</v>
      </c>
      <c r="D8">
        <v>0</v>
      </c>
    </row>
    <row r="9" spans="1:10" x14ac:dyDescent="0.3">
      <c r="A9">
        <v>134.78649999999999</v>
      </c>
      <c r="B9">
        <v>4007</v>
      </c>
      <c r="C9">
        <v>737.98580000000004</v>
      </c>
      <c r="D9">
        <v>0</v>
      </c>
    </row>
    <row r="10" spans="1:10" x14ac:dyDescent="0.3">
      <c r="A10">
        <v>142.5582</v>
      </c>
      <c r="B10">
        <v>4210</v>
      </c>
      <c r="C10">
        <v>740.69060000000002</v>
      </c>
      <c r="D10">
        <v>0</v>
      </c>
    </row>
    <row r="11" spans="1:10" x14ac:dyDescent="0.3">
      <c r="A11">
        <v>121.761</v>
      </c>
      <c r="B11">
        <v>4070</v>
      </c>
      <c r="C11">
        <v>692.19619999999998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4A15-B782-44F2-B7DF-ACE178C0333C}">
  <dimension ref="A1:J11"/>
  <sheetViews>
    <sheetView workbookViewId="0">
      <selection activeCell="F1" sqref="F1:J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9" max="9" width="13.10937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18</v>
      </c>
    </row>
    <row r="2" spans="1:10" x14ac:dyDescent="0.3">
      <c r="A2">
        <v>432.43700000000001</v>
      </c>
      <c r="B2">
        <v>6839</v>
      </c>
      <c r="C2">
        <v>2631.2289999999998</v>
      </c>
      <c r="D2">
        <v>0</v>
      </c>
      <c r="F2">
        <f>AVERAGE(PRP2_[Time])</f>
        <v>252.79485</v>
      </c>
      <c r="G2">
        <f>AVERAGE(PRP2_[[ NumMsgSent]])</f>
        <v>5507.1</v>
      </c>
      <c r="H2">
        <f>AVERAGE(PRP2_[[ Distance]])</f>
        <v>1408.3538999999998</v>
      </c>
      <c r="I2">
        <f>AVERAGE(PRP2_[[ NodesLost]])</f>
        <v>0</v>
      </c>
      <c r="J2">
        <f>COUNTIF(PRP2_[[ NodesLost]],"&gt;0")/COUNT(PRP2_[[ NodesLost]])</f>
        <v>0</v>
      </c>
    </row>
    <row r="3" spans="1:10" x14ac:dyDescent="0.3">
      <c r="A3">
        <v>197.8974</v>
      </c>
      <c r="B3">
        <v>5170</v>
      </c>
      <c r="C3">
        <v>1187.671</v>
      </c>
      <c r="D3">
        <v>0</v>
      </c>
    </row>
    <row r="4" spans="1:10" x14ac:dyDescent="0.3">
      <c r="A4">
        <v>225.4478</v>
      </c>
      <c r="B4">
        <v>5404</v>
      </c>
      <c r="C4">
        <v>1253.367</v>
      </c>
      <c r="D4">
        <v>0</v>
      </c>
    </row>
    <row r="5" spans="1:10" x14ac:dyDescent="0.3">
      <c r="A5">
        <v>210.26939999999999</v>
      </c>
      <c r="B5">
        <v>5381</v>
      </c>
      <c r="C5">
        <v>1158.934</v>
      </c>
      <c r="D5">
        <v>0</v>
      </c>
    </row>
    <row r="6" spans="1:10" x14ac:dyDescent="0.3">
      <c r="A6">
        <v>353.56599999999997</v>
      </c>
      <c r="B6">
        <v>5932</v>
      </c>
      <c r="C6">
        <v>2169.1550000000002</v>
      </c>
      <c r="D6">
        <v>0</v>
      </c>
    </row>
    <row r="7" spans="1:10" x14ac:dyDescent="0.3">
      <c r="A7">
        <v>172.86539999999999</v>
      </c>
      <c r="B7">
        <v>4731</v>
      </c>
      <c r="C7">
        <v>987.42290000000003</v>
      </c>
      <c r="D7">
        <v>0</v>
      </c>
    </row>
    <row r="8" spans="1:10" x14ac:dyDescent="0.3">
      <c r="A8">
        <v>194.21719999999999</v>
      </c>
      <c r="B8">
        <v>5071</v>
      </c>
      <c r="C8">
        <v>1165.7239999999999</v>
      </c>
      <c r="D8">
        <v>0</v>
      </c>
    </row>
    <row r="9" spans="1:10" x14ac:dyDescent="0.3">
      <c r="A9">
        <v>352.85480000000001</v>
      </c>
      <c r="B9">
        <v>6506</v>
      </c>
      <c r="C9">
        <v>1448.356</v>
      </c>
      <c r="D9">
        <v>0</v>
      </c>
    </row>
    <row r="10" spans="1:10" x14ac:dyDescent="0.3">
      <c r="A10">
        <v>166.34610000000001</v>
      </c>
      <c r="B10">
        <v>4386</v>
      </c>
      <c r="C10">
        <v>991.31209999999999</v>
      </c>
      <c r="D10">
        <v>0</v>
      </c>
    </row>
    <row r="11" spans="1:10" x14ac:dyDescent="0.3">
      <c r="A11">
        <v>222.04740000000001</v>
      </c>
      <c r="B11">
        <v>5651</v>
      </c>
      <c r="C11">
        <v>1090.3679999999999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B4E3-C501-4895-B7F2-7DA8DAB3BB9F}">
  <dimension ref="A1:J11"/>
  <sheetViews>
    <sheetView workbookViewId="0">
      <selection activeCell="J2" sqref="J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8" max="8" width="11.21875" bestFit="1" customWidth="1"/>
    <col min="9" max="9" width="13.10937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18</v>
      </c>
    </row>
    <row r="2" spans="1:10" x14ac:dyDescent="0.3">
      <c r="A2">
        <v>176.40780000000001</v>
      </c>
      <c r="B2">
        <v>4630</v>
      </c>
      <c r="C2">
        <v>914.35739999999998</v>
      </c>
      <c r="D2">
        <v>0</v>
      </c>
      <c r="F2">
        <f>AVERAGE(PRP3_[Time])</f>
        <v>184.64409999999998</v>
      </c>
      <c r="G2">
        <f>AVERAGE(PRP3_[[ NumMsgSent]])</f>
        <v>4699.3999999999996</v>
      </c>
      <c r="H2">
        <f>AVERAGE(PRP3_[[ Distance]])</f>
        <v>947.45789000000002</v>
      </c>
      <c r="I2">
        <f>AVERAGE(PRP3_[[ NodesLost]])</f>
        <v>0</v>
      </c>
      <c r="J2">
        <f>COUNTIF(PRP3_[[ NodesLost]],"&gt;0")/COUNT(PRP3_[[ NodesLost]])</f>
        <v>0</v>
      </c>
    </row>
    <row r="3" spans="1:10" x14ac:dyDescent="0.3">
      <c r="A3">
        <v>200.4983</v>
      </c>
      <c r="B3">
        <v>4844</v>
      </c>
      <c r="C3">
        <v>1056.579</v>
      </c>
      <c r="D3">
        <v>0</v>
      </c>
    </row>
    <row r="4" spans="1:10" x14ac:dyDescent="0.3">
      <c r="A4">
        <v>197.5505</v>
      </c>
      <c r="B4">
        <v>4777</v>
      </c>
      <c r="C4">
        <v>934.05820000000006</v>
      </c>
      <c r="D4">
        <v>0</v>
      </c>
    </row>
    <row r="5" spans="1:10" x14ac:dyDescent="0.3">
      <c r="A5">
        <v>170.12</v>
      </c>
      <c r="B5">
        <v>4620</v>
      </c>
      <c r="C5">
        <v>879.1925</v>
      </c>
      <c r="D5">
        <v>0</v>
      </c>
    </row>
    <row r="6" spans="1:10" x14ac:dyDescent="0.3">
      <c r="A6">
        <v>207.2841</v>
      </c>
      <c r="B6">
        <v>4918</v>
      </c>
      <c r="C6">
        <v>1042.854</v>
      </c>
      <c r="D6">
        <v>0</v>
      </c>
    </row>
    <row r="7" spans="1:10" x14ac:dyDescent="0.3">
      <c r="A7">
        <v>175.5881</v>
      </c>
      <c r="B7">
        <v>4615</v>
      </c>
      <c r="C7">
        <v>936.06560000000002</v>
      </c>
      <c r="D7">
        <v>0</v>
      </c>
    </row>
    <row r="8" spans="1:10" x14ac:dyDescent="0.3">
      <c r="A8">
        <v>164.38579999999999</v>
      </c>
      <c r="B8">
        <v>4338</v>
      </c>
      <c r="C8">
        <v>850.22900000000004</v>
      </c>
      <c r="D8">
        <v>0</v>
      </c>
    </row>
    <row r="9" spans="1:10" x14ac:dyDescent="0.3">
      <c r="A9">
        <v>172.98500000000001</v>
      </c>
      <c r="B9">
        <v>4637</v>
      </c>
      <c r="C9">
        <v>889.85829999999999</v>
      </c>
      <c r="D9">
        <v>0</v>
      </c>
    </row>
    <row r="10" spans="1:10" x14ac:dyDescent="0.3">
      <c r="A10">
        <v>197.57339999999999</v>
      </c>
      <c r="B10">
        <v>4898</v>
      </c>
      <c r="C10">
        <v>999.15380000000005</v>
      </c>
      <c r="D10">
        <v>0</v>
      </c>
    </row>
    <row r="11" spans="1:10" x14ac:dyDescent="0.3">
      <c r="A11">
        <v>184.048</v>
      </c>
      <c r="B11">
        <v>4717</v>
      </c>
      <c r="C11">
        <v>972.23109999999997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10C3-D836-4633-ABAA-B6674AE3F7B6}">
  <dimension ref="A1:J12"/>
  <sheetViews>
    <sheetView workbookViewId="0">
      <selection activeCell="E1" sqref="E1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  <col min="6" max="6" width="11.77734375" bestFit="1" customWidth="1"/>
    <col min="8" max="8" width="11.77734375" bestFit="1" customWidth="1"/>
    <col min="9" max="9" width="13.10937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18</v>
      </c>
    </row>
    <row r="2" spans="1:10" x14ac:dyDescent="0.3">
      <c r="A2">
        <v>170.41499999999999</v>
      </c>
      <c r="B2">
        <v>4791</v>
      </c>
      <c r="C2">
        <v>1039.318</v>
      </c>
      <c r="D2">
        <v>0</v>
      </c>
      <c r="F2">
        <f>AVERAGE(PRP1_[Time])</f>
        <v>184.87027272727275</v>
      </c>
      <c r="G2">
        <f>AVERAGE(PRP1_[[ NumMsgSent]])</f>
        <v>4875.181818181818</v>
      </c>
      <c r="H2">
        <f>AVERAGE(PRP1_[[ Distance]])</f>
        <v>1074.9192818181818</v>
      </c>
      <c r="I2">
        <f>AVERAGE(PRP1_[[ NodesLost]])</f>
        <v>0</v>
      </c>
      <c r="J2">
        <f>COUNTIF(PRP1_[[ NodesLost]],"&gt;0")/COUNT(PRP1_[[ NodesLost]])</f>
        <v>0</v>
      </c>
    </row>
    <row r="3" spans="1:10" x14ac:dyDescent="0.3">
      <c r="A3">
        <v>183.83840000000001</v>
      </c>
      <c r="B3">
        <v>4952</v>
      </c>
      <c r="C3">
        <v>1110.4570000000001</v>
      </c>
      <c r="D3">
        <v>0</v>
      </c>
    </row>
    <row r="4" spans="1:10" x14ac:dyDescent="0.3">
      <c r="A4">
        <v>187.5436</v>
      </c>
      <c r="B4">
        <v>5029</v>
      </c>
      <c r="C4">
        <v>1147.749</v>
      </c>
      <c r="D4">
        <v>0</v>
      </c>
    </row>
    <row r="5" spans="1:10" x14ac:dyDescent="0.3">
      <c r="A5">
        <v>184.1258</v>
      </c>
      <c r="B5">
        <v>4889</v>
      </c>
      <c r="C5">
        <v>1128.0409999999999</v>
      </c>
      <c r="D5">
        <v>0</v>
      </c>
    </row>
    <row r="6" spans="1:10" x14ac:dyDescent="0.3">
      <c r="A6">
        <v>153.2423</v>
      </c>
      <c r="B6">
        <v>4297</v>
      </c>
      <c r="C6">
        <v>880.56600000000003</v>
      </c>
      <c r="D6">
        <v>0</v>
      </c>
    </row>
    <row r="7" spans="1:10" x14ac:dyDescent="0.3">
      <c r="A7">
        <v>190.1677</v>
      </c>
      <c r="B7">
        <v>5133</v>
      </c>
      <c r="C7">
        <v>1167.33</v>
      </c>
      <c r="D7">
        <v>0</v>
      </c>
    </row>
    <row r="8" spans="1:10" x14ac:dyDescent="0.3">
      <c r="A8">
        <v>190.74860000000001</v>
      </c>
      <c r="B8">
        <v>4740</v>
      </c>
      <c r="C8">
        <v>1015.997</v>
      </c>
      <c r="D8">
        <v>0</v>
      </c>
    </row>
    <row r="9" spans="1:10" x14ac:dyDescent="0.3">
      <c r="A9">
        <v>202.9085</v>
      </c>
      <c r="B9">
        <v>5284</v>
      </c>
      <c r="C9">
        <v>1174.6099999999999</v>
      </c>
      <c r="D9">
        <v>0</v>
      </c>
    </row>
    <row r="10" spans="1:10" x14ac:dyDescent="0.3">
      <c r="A10">
        <v>204.8058</v>
      </c>
      <c r="B10">
        <v>5197</v>
      </c>
      <c r="C10">
        <v>1182.2750000000001</v>
      </c>
      <c r="D10">
        <v>0</v>
      </c>
    </row>
    <row r="11" spans="1:10" x14ac:dyDescent="0.3">
      <c r="A11">
        <v>196.41040000000001</v>
      </c>
      <c r="B11">
        <v>4995</v>
      </c>
      <c r="C11">
        <v>1080.751</v>
      </c>
      <c r="D11">
        <v>0</v>
      </c>
    </row>
    <row r="12" spans="1:10" x14ac:dyDescent="0.3">
      <c r="A12">
        <v>169.36689999999999</v>
      </c>
      <c r="B12">
        <v>4320</v>
      </c>
      <c r="C12">
        <v>897.0181</v>
      </c>
      <c r="D1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1C03-3F14-4A07-A067-9C5F8BB950AA}">
  <dimension ref="A1:B32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19</v>
      </c>
    </row>
    <row r="2" spans="1:2" x14ac:dyDescent="0.3">
      <c r="A2" cm="1">
        <f t="array" ref="A2:A12">PRP1_[Time]</f>
        <v>170.41499999999999</v>
      </c>
      <c r="B2">
        <v>1</v>
      </c>
    </row>
    <row r="3" spans="1:2" x14ac:dyDescent="0.3">
      <c r="A3">
        <v>183.83840000000001</v>
      </c>
      <c r="B3">
        <v>1</v>
      </c>
    </row>
    <row r="4" spans="1:2" x14ac:dyDescent="0.3">
      <c r="A4">
        <v>187.5436</v>
      </c>
      <c r="B4">
        <v>1</v>
      </c>
    </row>
    <row r="5" spans="1:2" x14ac:dyDescent="0.3">
      <c r="A5">
        <v>184.1258</v>
      </c>
      <c r="B5">
        <v>1</v>
      </c>
    </row>
    <row r="6" spans="1:2" x14ac:dyDescent="0.3">
      <c r="A6">
        <v>153.2423</v>
      </c>
      <c r="B6">
        <v>1</v>
      </c>
    </row>
    <row r="7" spans="1:2" x14ac:dyDescent="0.3">
      <c r="A7">
        <v>190.1677</v>
      </c>
      <c r="B7">
        <v>1</v>
      </c>
    </row>
    <row r="8" spans="1:2" x14ac:dyDescent="0.3">
      <c r="A8">
        <v>190.74860000000001</v>
      </c>
      <c r="B8">
        <v>1</v>
      </c>
    </row>
    <row r="9" spans="1:2" x14ac:dyDescent="0.3">
      <c r="A9">
        <v>202.9085</v>
      </c>
      <c r="B9">
        <v>1</v>
      </c>
    </row>
    <row r="10" spans="1:2" x14ac:dyDescent="0.3">
      <c r="A10">
        <v>204.8058</v>
      </c>
      <c r="B10">
        <v>1</v>
      </c>
    </row>
    <row r="11" spans="1:2" x14ac:dyDescent="0.3">
      <c r="A11">
        <v>196.41040000000001</v>
      </c>
      <c r="B11">
        <v>1</v>
      </c>
    </row>
    <row r="12" spans="1:2" x14ac:dyDescent="0.3">
      <c r="A12">
        <v>169.36689999999999</v>
      </c>
      <c r="B12">
        <v>1</v>
      </c>
    </row>
    <row r="13" spans="1:2" x14ac:dyDescent="0.3">
      <c r="A13" cm="1">
        <f t="array" ref="A13:A22">PRP2_[Time]</f>
        <v>432.43700000000001</v>
      </c>
      <c r="B13">
        <v>2</v>
      </c>
    </row>
    <row r="14" spans="1:2" x14ac:dyDescent="0.3">
      <c r="A14">
        <v>197.8974</v>
      </c>
      <c r="B14">
        <v>2</v>
      </c>
    </row>
    <row r="15" spans="1:2" x14ac:dyDescent="0.3">
      <c r="A15">
        <v>225.4478</v>
      </c>
      <c r="B15">
        <v>2</v>
      </c>
    </row>
    <row r="16" spans="1:2" x14ac:dyDescent="0.3">
      <c r="A16">
        <v>210.26939999999999</v>
      </c>
      <c r="B16">
        <v>2</v>
      </c>
    </row>
    <row r="17" spans="1:2" x14ac:dyDescent="0.3">
      <c r="A17">
        <v>353.56599999999997</v>
      </c>
      <c r="B17">
        <v>2</v>
      </c>
    </row>
    <row r="18" spans="1:2" x14ac:dyDescent="0.3">
      <c r="A18">
        <v>172.86539999999999</v>
      </c>
      <c r="B18">
        <v>2</v>
      </c>
    </row>
    <row r="19" spans="1:2" x14ac:dyDescent="0.3">
      <c r="A19">
        <v>194.21719999999999</v>
      </c>
      <c r="B19">
        <v>2</v>
      </c>
    </row>
    <row r="20" spans="1:2" x14ac:dyDescent="0.3">
      <c r="A20">
        <v>352.85480000000001</v>
      </c>
      <c r="B20">
        <v>2</v>
      </c>
    </row>
    <row r="21" spans="1:2" x14ac:dyDescent="0.3">
      <c r="A21">
        <v>166.34610000000001</v>
      </c>
      <c r="B21">
        <v>2</v>
      </c>
    </row>
    <row r="22" spans="1:2" x14ac:dyDescent="0.3">
      <c r="A22">
        <v>222.04740000000001</v>
      </c>
      <c r="B22">
        <v>2</v>
      </c>
    </row>
    <row r="23" spans="1:2" x14ac:dyDescent="0.3">
      <c r="A23" cm="1">
        <f t="array" ref="A23:A32">PRP3_[Time]</f>
        <v>176.40780000000001</v>
      </c>
      <c r="B23">
        <v>3</v>
      </c>
    </row>
    <row r="24" spans="1:2" x14ac:dyDescent="0.3">
      <c r="A24">
        <v>200.4983</v>
      </c>
      <c r="B24">
        <v>3</v>
      </c>
    </row>
    <row r="25" spans="1:2" x14ac:dyDescent="0.3">
      <c r="A25">
        <v>197.5505</v>
      </c>
      <c r="B25">
        <v>3</v>
      </c>
    </row>
    <row r="26" spans="1:2" x14ac:dyDescent="0.3">
      <c r="A26">
        <v>170.12</v>
      </c>
      <c r="B26">
        <v>3</v>
      </c>
    </row>
    <row r="27" spans="1:2" x14ac:dyDescent="0.3">
      <c r="A27">
        <v>207.2841</v>
      </c>
      <c r="B27">
        <v>3</v>
      </c>
    </row>
    <row r="28" spans="1:2" x14ac:dyDescent="0.3">
      <c r="A28">
        <v>175.5881</v>
      </c>
      <c r="B28">
        <v>3</v>
      </c>
    </row>
    <row r="29" spans="1:2" x14ac:dyDescent="0.3">
      <c r="A29">
        <v>164.38579999999999</v>
      </c>
      <c r="B29">
        <v>3</v>
      </c>
    </row>
    <row r="30" spans="1:2" x14ac:dyDescent="0.3">
      <c r="A30">
        <v>172.98500000000001</v>
      </c>
      <c r="B30">
        <v>3</v>
      </c>
    </row>
    <row r="31" spans="1:2" x14ac:dyDescent="0.3">
      <c r="A31">
        <v>197.57339999999999</v>
      </c>
      <c r="B31">
        <v>3</v>
      </c>
    </row>
    <row r="32" spans="1:2" x14ac:dyDescent="0.3">
      <c r="A32">
        <v>184.048</v>
      </c>
      <c r="B32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0C3D-16EA-429F-9660-1661E66027F2}">
  <dimension ref="A1:J16"/>
  <sheetViews>
    <sheetView tabSelected="1" workbookViewId="0">
      <selection activeCell="J2" sqref="J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18</v>
      </c>
    </row>
    <row r="2" spans="1:10" x14ac:dyDescent="0.3">
      <c r="A2">
        <v>252.16820000000001</v>
      </c>
      <c r="B2">
        <v>3005</v>
      </c>
      <c r="C2">
        <v>821.52589999999998</v>
      </c>
      <c r="D2">
        <v>1</v>
      </c>
      <c r="F2">
        <f>AVERAGE(S2PRP3[Time])</f>
        <v>232.88166000000001</v>
      </c>
      <c r="G2">
        <f>AVERAGE(S2PRP3[[ NumMsgSent]])</f>
        <v>2885.0666666666666</v>
      </c>
      <c r="H2">
        <f>AVERAGE(S2PRP3[[ Distance]])</f>
        <v>853.22350666666682</v>
      </c>
      <c r="I2">
        <f>AVERAGE(S2PRP3[[ NodesLost]])</f>
        <v>0.73333333333333328</v>
      </c>
      <c r="J2">
        <f>COUNTIF(S2PRP3[[ NodesLost]],"&gt;0")/COUNT(S2PRP3[[ NodesLost]])</f>
        <v>0.73333333333333328</v>
      </c>
    </row>
    <row r="3" spans="1:10" x14ac:dyDescent="0.3">
      <c r="A3">
        <v>273.5145</v>
      </c>
      <c r="B3">
        <v>3197</v>
      </c>
      <c r="C3">
        <v>913.26570000000004</v>
      </c>
      <c r="D3">
        <v>1</v>
      </c>
    </row>
    <row r="4" spans="1:10" x14ac:dyDescent="0.3">
      <c r="A4">
        <v>200.02180000000001</v>
      </c>
      <c r="B4">
        <v>2617</v>
      </c>
      <c r="C4">
        <v>632.11109999999996</v>
      </c>
      <c r="D4">
        <v>1</v>
      </c>
    </row>
    <row r="5" spans="1:10" x14ac:dyDescent="0.3">
      <c r="A5">
        <v>264.27409999999998</v>
      </c>
      <c r="B5">
        <v>3097</v>
      </c>
      <c r="C5">
        <v>910.64290000000005</v>
      </c>
      <c r="D5">
        <v>1</v>
      </c>
    </row>
    <row r="6" spans="1:10" x14ac:dyDescent="0.3">
      <c r="A6">
        <v>247.35570000000001</v>
      </c>
      <c r="B6">
        <v>2906</v>
      </c>
      <c r="C6">
        <v>805.24620000000004</v>
      </c>
      <c r="D6">
        <v>1</v>
      </c>
    </row>
    <row r="7" spans="1:10" x14ac:dyDescent="0.3">
      <c r="A7">
        <v>270.4196</v>
      </c>
      <c r="B7">
        <v>3161</v>
      </c>
      <c r="C7">
        <v>895.78639999999996</v>
      </c>
      <c r="D7">
        <v>1</v>
      </c>
    </row>
    <row r="8" spans="1:10" x14ac:dyDescent="0.3">
      <c r="A8">
        <v>220.22800000000001</v>
      </c>
      <c r="B8">
        <v>2798</v>
      </c>
      <c r="C8">
        <v>741.56140000000005</v>
      </c>
      <c r="D8">
        <v>1</v>
      </c>
    </row>
    <row r="9" spans="1:10" x14ac:dyDescent="0.3">
      <c r="A9">
        <v>279.68770000000001</v>
      </c>
      <c r="B9">
        <v>3210</v>
      </c>
      <c r="C9">
        <v>907.27440000000001</v>
      </c>
      <c r="D9">
        <v>1</v>
      </c>
    </row>
    <row r="10" spans="1:10" x14ac:dyDescent="0.3">
      <c r="A10">
        <v>278.09300000000002</v>
      </c>
      <c r="B10">
        <v>3130</v>
      </c>
      <c r="C10">
        <v>949.83680000000004</v>
      </c>
      <c r="D10">
        <v>1</v>
      </c>
    </row>
    <row r="11" spans="1:10" x14ac:dyDescent="0.3">
      <c r="A11">
        <v>264.75740000000002</v>
      </c>
      <c r="B11">
        <v>3104</v>
      </c>
      <c r="C11">
        <v>874.94889999999998</v>
      </c>
      <c r="D11">
        <v>1</v>
      </c>
    </row>
    <row r="12" spans="1:10" x14ac:dyDescent="0.3">
      <c r="A12">
        <v>154.28659999999999</v>
      </c>
      <c r="B12">
        <v>2410</v>
      </c>
      <c r="C12">
        <v>770.00639999999999</v>
      </c>
      <c r="D12">
        <v>0</v>
      </c>
    </row>
    <row r="13" spans="1:10" x14ac:dyDescent="0.3">
      <c r="A13">
        <v>183.92</v>
      </c>
      <c r="B13">
        <v>2559</v>
      </c>
      <c r="C13">
        <v>944.66269999999997</v>
      </c>
      <c r="D13">
        <v>0</v>
      </c>
    </row>
    <row r="14" spans="1:10" x14ac:dyDescent="0.3">
      <c r="A14">
        <v>158.2869</v>
      </c>
      <c r="B14">
        <v>2365</v>
      </c>
      <c r="C14">
        <v>826.55399999999997</v>
      </c>
      <c r="D14">
        <v>0</v>
      </c>
    </row>
    <row r="15" spans="1:10" x14ac:dyDescent="0.3">
      <c r="A15">
        <v>271.3261</v>
      </c>
      <c r="B15">
        <v>3224</v>
      </c>
      <c r="C15">
        <v>900.68320000000006</v>
      </c>
      <c r="D15">
        <v>1</v>
      </c>
    </row>
    <row r="16" spans="1:10" x14ac:dyDescent="0.3">
      <c r="A16">
        <v>174.8853</v>
      </c>
      <c r="B16">
        <v>2493</v>
      </c>
      <c r="C16">
        <v>904.24659999999994</v>
      </c>
      <c r="D1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9E38-22E8-4B17-BEF6-83A230BCBFC0}">
  <dimension ref="A1:J17"/>
  <sheetViews>
    <sheetView workbookViewId="0">
      <selection activeCell="F1" sqref="F1:J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18</v>
      </c>
    </row>
    <row r="2" spans="1:10" x14ac:dyDescent="0.3">
      <c r="A2">
        <v>194.2251</v>
      </c>
      <c r="B2">
        <v>2521</v>
      </c>
      <c r="C2">
        <v>626.01660000000004</v>
      </c>
      <c r="D2">
        <v>1</v>
      </c>
      <c r="F2">
        <f>AVERAGE(S2PRP2[Time])</f>
        <v>296.60756249999997</v>
      </c>
      <c r="G2">
        <f>AVERAGE(S2PRP2[[ NumMsgSent]])</f>
        <v>3473.375</v>
      </c>
      <c r="H2">
        <f>AVERAGE(S2PRP2[[ Distance]])</f>
        <v>1235.0868375</v>
      </c>
      <c r="I2">
        <f>AVERAGE(S2PRP2[[ NodesLost]])</f>
        <v>0.5625</v>
      </c>
      <c r="J2">
        <f>COUNTIF(S2PRP2[[ NodesLost]],"&gt;0")/COUNT(S2PRP2[[ NodesLost]])</f>
        <v>0.5625</v>
      </c>
    </row>
    <row r="3" spans="1:10" x14ac:dyDescent="0.3">
      <c r="A3">
        <v>218.88220000000001</v>
      </c>
      <c r="B3">
        <v>2813</v>
      </c>
      <c r="C3">
        <v>883.99829999999997</v>
      </c>
      <c r="D3">
        <v>1</v>
      </c>
    </row>
    <row r="4" spans="1:10" x14ac:dyDescent="0.3">
      <c r="A4">
        <v>299.75700000000001</v>
      </c>
      <c r="B4">
        <v>3598</v>
      </c>
      <c r="C4">
        <v>1277.24</v>
      </c>
      <c r="D4">
        <v>0</v>
      </c>
    </row>
    <row r="5" spans="1:10" x14ac:dyDescent="0.3">
      <c r="A5">
        <v>350.05520000000001</v>
      </c>
      <c r="B5">
        <v>3725</v>
      </c>
      <c r="C5">
        <v>1662.162</v>
      </c>
      <c r="D5">
        <v>0</v>
      </c>
    </row>
    <row r="6" spans="1:10" x14ac:dyDescent="0.3">
      <c r="A6">
        <v>238.08779999999999</v>
      </c>
      <c r="B6">
        <v>3001</v>
      </c>
      <c r="C6">
        <v>905.875</v>
      </c>
      <c r="D6">
        <v>1</v>
      </c>
    </row>
    <row r="7" spans="1:10" x14ac:dyDescent="0.3">
      <c r="A7">
        <v>258.0915</v>
      </c>
      <c r="B7">
        <v>3256</v>
      </c>
      <c r="C7">
        <v>1150.0640000000001</v>
      </c>
      <c r="D7">
        <v>0</v>
      </c>
    </row>
    <row r="8" spans="1:10" x14ac:dyDescent="0.3">
      <c r="A8">
        <v>393.26010000000002</v>
      </c>
      <c r="B8">
        <v>4136</v>
      </c>
      <c r="C8">
        <v>1809.9480000000001</v>
      </c>
      <c r="D8">
        <v>0</v>
      </c>
    </row>
    <row r="9" spans="1:10" x14ac:dyDescent="0.3">
      <c r="A9">
        <v>356.95420000000001</v>
      </c>
      <c r="B9">
        <v>3841</v>
      </c>
      <c r="C9">
        <v>1407.79</v>
      </c>
      <c r="D9">
        <v>1</v>
      </c>
    </row>
    <row r="10" spans="1:10" x14ac:dyDescent="0.3">
      <c r="A10">
        <v>348.93579999999997</v>
      </c>
      <c r="B10">
        <v>4406</v>
      </c>
      <c r="C10">
        <v>1211.7860000000001</v>
      </c>
      <c r="D10">
        <v>1</v>
      </c>
    </row>
    <row r="11" spans="1:10" x14ac:dyDescent="0.3">
      <c r="A11">
        <v>259.25290000000001</v>
      </c>
      <c r="B11">
        <v>3072</v>
      </c>
      <c r="C11">
        <v>1207.9559999999999</v>
      </c>
      <c r="D11">
        <v>0</v>
      </c>
    </row>
    <row r="12" spans="1:10" x14ac:dyDescent="0.3">
      <c r="A12">
        <v>430.4194</v>
      </c>
      <c r="B12">
        <v>4378</v>
      </c>
      <c r="C12">
        <v>1943.6310000000001</v>
      </c>
      <c r="D12">
        <v>0</v>
      </c>
    </row>
    <row r="13" spans="1:10" x14ac:dyDescent="0.3">
      <c r="A13">
        <v>286.9846</v>
      </c>
      <c r="B13">
        <v>3214</v>
      </c>
      <c r="C13">
        <v>1027.0319999999999</v>
      </c>
      <c r="D13">
        <v>1</v>
      </c>
    </row>
    <row r="14" spans="1:10" x14ac:dyDescent="0.3">
      <c r="A14">
        <v>189.05969999999999</v>
      </c>
      <c r="B14">
        <v>2483</v>
      </c>
      <c r="C14">
        <v>675.03549999999996</v>
      </c>
      <c r="D14">
        <v>1</v>
      </c>
    </row>
    <row r="15" spans="1:10" x14ac:dyDescent="0.3">
      <c r="A15">
        <v>411.32600000000002</v>
      </c>
      <c r="B15">
        <v>4977</v>
      </c>
      <c r="C15">
        <v>1700.7909999999999</v>
      </c>
      <c r="D15">
        <v>1</v>
      </c>
    </row>
    <row r="16" spans="1:10" x14ac:dyDescent="0.3">
      <c r="A16">
        <v>237.78659999999999</v>
      </c>
      <c r="B16">
        <v>2916</v>
      </c>
      <c r="C16">
        <v>1210.038</v>
      </c>
      <c r="D16">
        <v>0</v>
      </c>
    </row>
    <row r="17" spans="1:4" x14ac:dyDescent="0.3">
      <c r="A17">
        <v>272.6429</v>
      </c>
      <c r="B17">
        <v>3237</v>
      </c>
      <c r="C17">
        <v>1062.0260000000001</v>
      </c>
      <c r="D17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E9E3-0DC0-4C1B-AA77-438859ABD3CC}">
  <dimension ref="A1:J17"/>
  <sheetViews>
    <sheetView workbookViewId="0">
      <selection activeCell="I2" sqref="I2"/>
    </sheetView>
  </sheetViews>
  <sheetFormatPr defaultRowHeight="14.4" x14ac:dyDescent="0.3"/>
  <cols>
    <col min="1" max="1" width="9" bestFit="1" customWidth="1"/>
    <col min="2" max="2" width="15.109375" bestFit="1" customWidth="1"/>
    <col min="3" max="3" width="10.77734375" bestFit="1" customWidth="1"/>
    <col min="4" max="4" width="12.4414062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F1" t="s">
        <v>9</v>
      </c>
      <c r="G1" t="s">
        <v>2</v>
      </c>
      <c r="H1" t="s">
        <v>4</v>
      </c>
      <c r="I1" t="s">
        <v>3</v>
      </c>
      <c r="J1" t="s">
        <v>18</v>
      </c>
    </row>
    <row r="2" spans="1:10" x14ac:dyDescent="0.3">
      <c r="A2">
        <v>313.20089999999999</v>
      </c>
      <c r="B2">
        <v>3633</v>
      </c>
      <c r="C2">
        <v>1288.327</v>
      </c>
      <c r="D2">
        <v>1</v>
      </c>
      <c r="F2">
        <f>AVERAGE(S2PRP1[Time])</f>
        <v>386.40298125000004</v>
      </c>
      <c r="G2">
        <f>AVERAGE(S2PRP1[[ NumMsgSent]])</f>
        <v>4205.5</v>
      </c>
      <c r="H2">
        <f>AVERAGE(S2PRP1[[ Distance]])</f>
        <v>1790.0612750000003</v>
      </c>
      <c r="I2">
        <f>AVERAGE(S2PRP1[[ NodesLost]])</f>
        <v>3.0625</v>
      </c>
      <c r="J2">
        <f>COUNTIF(S2PRP1[[ NodesLost]],"&gt;0")/COUNT(S2PRP1[[ NodesLost]])</f>
        <v>0.8125</v>
      </c>
    </row>
    <row r="3" spans="1:10" x14ac:dyDescent="0.3">
      <c r="A3">
        <v>193.14490000000001</v>
      </c>
      <c r="B3">
        <v>2622</v>
      </c>
      <c r="C3">
        <v>844.28740000000005</v>
      </c>
      <c r="D3">
        <v>1</v>
      </c>
    </row>
    <row r="4" spans="1:10" x14ac:dyDescent="0.3">
      <c r="A4">
        <v>140.5256</v>
      </c>
      <c r="B4">
        <v>2175</v>
      </c>
      <c r="C4">
        <v>726.48950000000002</v>
      </c>
      <c r="D4">
        <v>0</v>
      </c>
    </row>
    <row r="5" spans="1:10" x14ac:dyDescent="0.3">
      <c r="A5">
        <v>173.9864</v>
      </c>
      <c r="B5">
        <v>2534</v>
      </c>
      <c r="C5">
        <v>724.89260000000002</v>
      </c>
      <c r="D5">
        <v>1</v>
      </c>
    </row>
    <row r="6" spans="1:10" x14ac:dyDescent="0.3">
      <c r="A6">
        <v>135.81960000000001</v>
      </c>
      <c r="B6">
        <v>2155</v>
      </c>
      <c r="C6">
        <v>596.71500000000003</v>
      </c>
      <c r="D6">
        <v>1</v>
      </c>
    </row>
    <row r="7" spans="1:10" x14ac:dyDescent="0.3">
      <c r="A7">
        <v>600.03399999999999</v>
      </c>
      <c r="B7">
        <v>5930</v>
      </c>
      <c r="C7">
        <v>2672.1669999999999</v>
      </c>
      <c r="D7">
        <v>6</v>
      </c>
    </row>
    <row r="8" spans="1:10" x14ac:dyDescent="0.3">
      <c r="A8">
        <v>600.024</v>
      </c>
      <c r="B8">
        <v>5915</v>
      </c>
      <c r="C8">
        <v>2948.12</v>
      </c>
      <c r="D8">
        <v>6</v>
      </c>
    </row>
    <row r="9" spans="1:10" x14ac:dyDescent="0.3">
      <c r="A9">
        <v>600.00459999999998</v>
      </c>
      <c r="B9">
        <v>5952</v>
      </c>
      <c r="C9">
        <v>3058.1109999999999</v>
      </c>
      <c r="D9">
        <v>6</v>
      </c>
    </row>
    <row r="10" spans="1:10" x14ac:dyDescent="0.3">
      <c r="A10">
        <v>207.56790000000001</v>
      </c>
      <c r="B10">
        <v>2668</v>
      </c>
      <c r="C10">
        <v>1070.194</v>
      </c>
      <c r="D10">
        <v>0</v>
      </c>
    </row>
    <row r="11" spans="1:10" x14ac:dyDescent="0.3">
      <c r="A11">
        <v>196.08170000000001</v>
      </c>
      <c r="B11">
        <v>2595</v>
      </c>
      <c r="C11">
        <v>992.47550000000001</v>
      </c>
      <c r="D11">
        <v>0</v>
      </c>
    </row>
    <row r="12" spans="1:10" x14ac:dyDescent="0.3">
      <c r="A12">
        <v>600.00670000000002</v>
      </c>
      <c r="B12">
        <v>6616</v>
      </c>
      <c r="C12">
        <v>2179.973</v>
      </c>
      <c r="D12">
        <v>6</v>
      </c>
    </row>
    <row r="13" spans="1:10" x14ac:dyDescent="0.3">
      <c r="A13">
        <v>447.66219999999998</v>
      </c>
      <c r="B13">
        <v>4574</v>
      </c>
      <c r="C13">
        <v>1904.1669999999999</v>
      </c>
      <c r="D13">
        <v>1</v>
      </c>
    </row>
    <row r="14" spans="1:10" x14ac:dyDescent="0.3">
      <c r="A14">
        <v>600.00350000000003</v>
      </c>
      <c r="B14">
        <v>6122</v>
      </c>
      <c r="C14">
        <v>3014.1019999999999</v>
      </c>
      <c r="D14">
        <v>6</v>
      </c>
    </row>
    <row r="15" spans="1:10" x14ac:dyDescent="0.3">
      <c r="A15">
        <v>600.01660000000004</v>
      </c>
      <c r="B15">
        <v>5454</v>
      </c>
      <c r="C15">
        <v>3061.9360000000001</v>
      </c>
      <c r="D15">
        <v>6</v>
      </c>
    </row>
    <row r="16" spans="1:10" x14ac:dyDescent="0.3">
      <c r="A16">
        <v>600.01949999999999</v>
      </c>
      <c r="B16">
        <v>5932</v>
      </c>
      <c r="C16">
        <v>2943.8829999999998</v>
      </c>
      <c r="D16">
        <v>6</v>
      </c>
    </row>
    <row r="17" spans="1:4" x14ac:dyDescent="0.3">
      <c r="A17">
        <v>174.34960000000001</v>
      </c>
      <c r="B17">
        <v>2411</v>
      </c>
      <c r="C17">
        <v>615.1404</v>
      </c>
      <c r="D17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072-61C7-4D3D-848F-790F233E7ACF}">
  <dimension ref="A1:H4"/>
  <sheetViews>
    <sheetView workbookViewId="0">
      <selection sqref="A1:O23"/>
    </sheetView>
  </sheetViews>
  <sheetFormatPr defaultRowHeight="14.4" x14ac:dyDescent="0.3"/>
  <cols>
    <col min="1" max="1" width="9" customWidth="1"/>
    <col min="2" max="2" width="10.33203125" customWidth="1"/>
    <col min="3" max="3" width="10" customWidth="1"/>
    <col min="4" max="4" width="11.6640625" customWidth="1"/>
    <col min="11" max="11" width="11.21875" bestFit="1" customWidth="1"/>
    <col min="12" max="12" width="12.21875" bestFit="1" customWidth="1"/>
    <col min="15" max="15" width="11.77734375" bestFit="1" customWidth="1"/>
  </cols>
  <sheetData>
    <row r="1" spans="1:8" x14ac:dyDescent="0.3">
      <c r="B1" t="s">
        <v>1</v>
      </c>
      <c r="C1" t="s">
        <v>13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10</v>
      </c>
      <c r="B2">
        <f>AVERAGE(PRP1_[Time])</f>
        <v>184.87027272727275</v>
      </c>
      <c r="C2">
        <f>AVERAGE(PRP1_[ [ NumMsgSent] ])</f>
        <v>4875.181818181818</v>
      </c>
      <c r="D2">
        <f>AVERAGE(PRP1_[[ Distance]])</f>
        <v>1074.9192818181818</v>
      </c>
      <c r="E2">
        <f>AVERAGE(PRP1_[[ NodesLost]])</f>
        <v>0</v>
      </c>
      <c r="F2">
        <f>MIN(PRP1_[Time])</f>
        <v>153.2423</v>
      </c>
      <c r="G2">
        <f>MAX(PRP1_[Time])</f>
        <v>204.8058</v>
      </c>
      <c r="H2">
        <f>S1PRP1!J2</f>
        <v>0</v>
      </c>
    </row>
    <row r="3" spans="1:8" x14ac:dyDescent="0.3">
      <c r="A3" t="s">
        <v>11</v>
      </c>
      <c r="B3">
        <f>AVERAGE(PRP2_[Time])</f>
        <v>252.79485</v>
      </c>
      <c r="C3">
        <f>AVERAGE(PRP2_[[ NumMsgSent]])</f>
        <v>5507.1</v>
      </c>
      <c r="D3">
        <f>AVERAGE(PRP2_[[ Distance]])</f>
        <v>1408.3538999999998</v>
      </c>
      <c r="E3">
        <f>AVERAGE(PRP2_[[ NodesLost]])</f>
        <v>0</v>
      </c>
      <c r="F3">
        <f>MIN(PRP2_[Time])</f>
        <v>166.34610000000001</v>
      </c>
      <c r="G3">
        <f>MAX(PRP2_[Time])</f>
        <v>432.43700000000001</v>
      </c>
      <c r="H3">
        <f>S1PRP2!J2</f>
        <v>0</v>
      </c>
    </row>
    <row r="4" spans="1:8" x14ac:dyDescent="0.3">
      <c r="A4" t="s">
        <v>12</v>
      </c>
      <c r="B4">
        <f>AVERAGE(PRP3_[Time])</f>
        <v>184.64409999999998</v>
      </c>
      <c r="C4">
        <f>AVERAGE(PRP3_[[ NumMsgSent]])</f>
        <v>4699.3999999999996</v>
      </c>
      <c r="D4">
        <f>AVERAGE(PRP3_[[ Distance]])</f>
        <v>947.45789000000002</v>
      </c>
      <c r="E4">
        <f>AVERAGE(PRP3_[[ NodesLost]])</f>
        <v>0</v>
      </c>
      <c r="F4">
        <f>MIN(PRP3_[Time])</f>
        <v>164.38579999999999</v>
      </c>
      <c r="G4">
        <f>MAX(PRP3_[Time])</f>
        <v>207.2841</v>
      </c>
      <c r="H4">
        <f>S1PRP3!J2</f>
        <v>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0832-CE62-4F8C-A4C5-1A5B807914E8}">
  <dimension ref="A1:H4"/>
  <sheetViews>
    <sheetView workbookViewId="0">
      <selection activeCell="H27" sqref="H27"/>
    </sheetView>
  </sheetViews>
  <sheetFormatPr defaultRowHeight="14.4" x14ac:dyDescent="0.3"/>
  <cols>
    <col min="5" max="5" width="12.21875" bestFit="1" customWidth="1"/>
    <col min="8" max="8" width="12.21875" bestFit="1" customWidth="1"/>
  </cols>
  <sheetData>
    <row r="1" spans="1:8" x14ac:dyDescent="0.3">
      <c r="B1" t="s">
        <v>1</v>
      </c>
      <c r="C1" t="s">
        <v>13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10</v>
      </c>
      <c r="B2">
        <f>AVERAGE(S2PRP1[Time])</f>
        <v>386.40298125000004</v>
      </c>
      <c r="C2">
        <f>AVERAGE(S2PRP1[[ NumMsgSent]])</f>
        <v>4205.5</v>
      </c>
      <c r="D2">
        <f>AVERAGE(S2PRP1[[ Distance]])</f>
        <v>1790.0612750000003</v>
      </c>
      <c r="E2">
        <f>S2PRP1!I2</f>
        <v>3.0625</v>
      </c>
      <c r="F2">
        <f>MIN(S2PRP1[Time])</f>
        <v>135.81960000000001</v>
      </c>
      <c r="G2">
        <f>MAX(S2PRP1[Time])</f>
        <v>600.03399999999999</v>
      </c>
      <c r="H2">
        <f>S2PRP1!J2</f>
        <v>0.8125</v>
      </c>
    </row>
    <row r="3" spans="1:8" x14ac:dyDescent="0.3">
      <c r="A3" t="s">
        <v>11</v>
      </c>
      <c r="B3">
        <f>AVERAGE(S2PRP2[Time])</f>
        <v>296.60756249999997</v>
      </c>
      <c r="C3">
        <f>AVERAGE(S2PRP2[[ NumMsgSent]])</f>
        <v>3473.375</v>
      </c>
      <c r="D3">
        <f>AVERAGE(S2PRP2[[ Distance]])</f>
        <v>1235.0868375</v>
      </c>
      <c r="E3">
        <f>S2PRP2!I2</f>
        <v>0.5625</v>
      </c>
      <c r="F3">
        <f>MIN(S2PRP2[Time])</f>
        <v>189.05969999999999</v>
      </c>
      <c r="G3">
        <f>MAX(S2PRP2[Time])</f>
        <v>430.4194</v>
      </c>
      <c r="H3">
        <f>S2PRP2!J2</f>
        <v>0.5625</v>
      </c>
    </row>
    <row r="4" spans="1:8" x14ac:dyDescent="0.3">
      <c r="A4" t="s">
        <v>12</v>
      </c>
      <c r="B4">
        <f>AVERAGE(S2PRP3[Time])</f>
        <v>232.88166000000001</v>
      </c>
      <c r="C4">
        <f>AVERAGE(S2PRP3[[ NumMsgSent]])</f>
        <v>2885.0666666666666</v>
      </c>
      <c r="D4">
        <f>AVERAGE(S2PRP3[[ Distance]])</f>
        <v>853.22350666666682</v>
      </c>
      <c r="E4">
        <f>S2PRP3!I2</f>
        <v>0.73333333333333328</v>
      </c>
      <c r="F4">
        <f>MIN(S2PRP3[Time])</f>
        <v>154.28659999999999</v>
      </c>
      <c r="G4">
        <f>MAX(S2PRP3[Time])</f>
        <v>279.68770000000001</v>
      </c>
      <c r="H4">
        <f>S2PRP3!J2</f>
        <v>0.73333333333333328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24DB1-B69D-4E07-B3EA-79CE8E570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S0PRP1</vt:lpstr>
      <vt:lpstr>S1PRP2</vt:lpstr>
      <vt:lpstr>S1PRP3</vt:lpstr>
      <vt:lpstr>S1PRP1</vt:lpstr>
      <vt:lpstr>Ark2</vt:lpstr>
      <vt:lpstr>S2PRP3</vt:lpstr>
      <vt:lpstr>S2PRP2</vt:lpstr>
      <vt:lpstr>S2PRP1</vt:lpstr>
      <vt:lpstr>Scenario1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Vangsgård</dc:creator>
  <cp:lastModifiedBy>Bjarke Vangsgård</cp:lastModifiedBy>
  <dcterms:created xsi:type="dcterms:W3CDTF">2023-11-13T09:05:12Z</dcterms:created>
  <dcterms:modified xsi:type="dcterms:W3CDTF">2023-11-14T12:37:55Z</dcterms:modified>
</cp:coreProperties>
</file>